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matalynneshuttleworth/Desktop/Noble Inspections/"/>
    </mc:Choice>
  </mc:AlternateContent>
  <xr:revisionPtr revIDLastSave="0" documentId="8_{1A9BD444-48B0-9846-8AD0-4E716AA4E7CB}" xr6:coauthVersionLast="47" xr6:coauthVersionMax="47" xr10:uidLastSave="{00000000-0000-0000-0000-000000000000}"/>
  <bookViews>
    <workbookView xWindow="0" yWindow="460" windowWidth="28800" windowHeight="16540" tabRatio="878" activeTab="5" xr2:uid="{00000000-000D-0000-FFFF-FFFF00000000}"/>
  </bookViews>
  <sheets>
    <sheet name="Read Me" sheetId="13" r:id="rId1"/>
    <sheet name="STEP 1A" sheetId="11" r:id="rId2"/>
    <sheet name="STEP 2A" sheetId="8" r:id="rId3"/>
    <sheet name="2B" sheetId="23" r:id="rId4"/>
    <sheet name="STEP 3A" sheetId="14" r:id="rId5"/>
    <sheet name="3B" sheetId="34" r:id="rId6"/>
    <sheet name="STEP 4A" sheetId="16" r:id="rId7"/>
    <sheet name="4B" sheetId="26" r:id="rId8"/>
    <sheet name="STEP 5A" sheetId="20" r:id="rId9"/>
    <sheet name="5B" sheetId="30" r:id="rId10"/>
    <sheet name="Short Term" sheetId="22" r:id="rId11"/>
    <sheet name="Long Term" sheetId="38" r:id="rId12"/>
    <sheet name="L1" sheetId="10" r:id="rId13"/>
    <sheet name="L2" sheetId="18" r:id="rId14"/>
    <sheet name="L3" sheetId="15" r:id="rId15"/>
  </sheets>
  <definedNames>
    <definedName name="_xlnm._FilterDatabase" localSheetId="7" hidden="1">'4B'!$B$42:$X$142</definedName>
    <definedName name="_xlnm._FilterDatabase" localSheetId="13" hidden="1">'L2'!$B$5:$M$502</definedName>
    <definedName name="_xlnm._FilterDatabase" localSheetId="14" hidden="1">'L3'!#REF!</definedName>
    <definedName name="_xlnm._FilterDatabase" localSheetId="6" hidden="1">'STEP 4A'!$B$42:$X$142</definedName>
    <definedName name="L0">'L3'!$C$6:$C$31</definedName>
    <definedName name="L1.A">'L3'!$C$35:$C$44</definedName>
    <definedName name="L1.B">'L3'!$E$35:$E$44</definedName>
    <definedName name="L1.C">'L3'!$G$35:$G$44</definedName>
    <definedName name="L1.D">'L3'!$I$35:$I$44</definedName>
    <definedName name="L1.E">'L3'!$K$35:$K$44</definedName>
    <definedName name="L1.F">'L3'!$M$35:$M$44</definedName>
    <definedName name="L1.G">'L3'!$O$35:$O$44</definedName>
    <definedName name="L1.H">'L3'!$Q$35:$Q$44</definedName>
    <definedName name="L1.I">'L3'!$S$35:$S$44</definedName>
    <definedName name="L1.J">'L3'!$U$35:$U$44</definedName>
    <definedName name="L1.K">'L3'!$W$35:$W$44</definedName>
    <definedName name="L1.L">'L3'!$Y$35:$Y$44</definedName>
    <definedName name="L1.M">'L3'!$AA$35:$AA$44</definedName>
    <definedName name="L1.N">'L3'!$AC$35:$AC$44</definedName>
    <definedName name="L1.O">'L3'!$AE$35:$AE$44</definedName>
    <definedName name="L1.P">'L3'!$AG$35:$AG$44</definedName>
    <definedName name="L1.Q">'L3'!$AI$35:$AI$44</definedName>
    <definedName name="L1.R">'L3'!$AK$35:$AK$44</definedName>
    <definedName name="L1.S">'L3'!$AM$35:$AM$44</definedName>
    <definedName name="L1.T">'L3'!$AO$35:$AO$44</definedName>
    <definedName name="L1.U">'L3'!$AQ$35:$AQ$44</definedName>
    <definedName name="L1.V">'L3'!$AS$35:$AS$44</definedName>
    <definedName name="L1.W">'L3'!$AU$35:$AU$44</definedName>
    <definedName name="L1.X">'L3'!$AW$35:$AW$44</definedName>
    <definedName name="L1.Y">'L3'!$AY$35:$AY$44</definedName>
    <definedName name="L1.Z">'L3'!$BA$35:$BA$44</definedName>
    <definedName name="L2.A.1">'L3'!$C$48:$C$67</definedName>
    <definedName name="L2.A.10">'L3'!$U$48:$U$67</definedName>
    <definedName name="L2.A.2">'L3'!$E$48:$E$67</definedName>
    <definedName name="L2.A.3">'L3'!$G$48:$G$67</definedName>
    <definedName name="L2.A.4">'L3'!$I$48:$I$67</definedName>
    <definedName name="L2.A.5">'L3'!$K$48:$K$67</definedName>
    <definedName name="L2.A.6">'L3'!$M$48:$M$67</definedName>
    <definedName name="L2.A.7">'L3'!$O$48:$O$67</definedName>
    <definedName name="L2.A.8">'L3'!$Q$48:$Q$67</definedName>
    <definedName name="L2.A.9">'L3'!$S$48:$S$67</definedName>
    <definedName name="L2.B.1">'L3'!$C$71:$C$90</definedName>
    <definedName name="L2.B.10">'L3'!$U$71:$U$90</definedName>
    <definedName name="L2.B.2">'L3'!$E$71:$E$90</definedName>
    <definedName name="L2.B.3">'L3'!$G$71:$G$90</definedName>
    <definedName name="L2.B.4">'L3'!$I$71:$I$90</definedName>
    <definedName name="L2.B.5">'L3'!$K$71:$K$90</definedName>
    <definedName name="L2.B.6">'L3'!$M$71:$M$90</definedName>
    <definedName name="L2.B.7">'L3'!$O$71:$O$90</definedName>
    <definedName name="L2.B.8">'L3'!$Q$71:$Q$90</definedName>
    <definedName name="L2.B.9">'L3'!$S$71:$S$90</definedName>
    <definedName name="L2.C.1">'L3'!$C$94:$C$113</definedName>
    <definedName name="L2.C.10">'L3'!$U$94:$U$113</definedName>
    <definedName name="L2.C.2">'L3'!$E$94:$E$113</definedName>
    <definedName name="L2.C.3">'L3'!$G$94:$G$113</definedName>
    <definedName name="L2.C.4">'L3'!$I$94:$I$113</definedName>
    <definedName name="L2.C.5">'L3'!$K$94:$K$113</definedName>
    <definedName name="L2.C.6">'L3'!$M$94:$M$113</definedName>
    <definedName name="L2.C.7">'L3'!$O$94:$O$113</definedName>
    <definedName name="L2.C.8">'L3'!$Q$94:$Q$113</definedName>
    <definedName name="L2.C.9">'L3'!$S$94:$S$113</definedName>
    <definedName name="L2.D.1">'L3'!$C$117:$C$136</definedName>
    <definedName name="L2.D.10">'L3'!$U$117:$U$136</definedName>
    <definedName name="L2.D.2">'L3'!$E$117:$E$136</definedName>
    <definedName name="L2.D.3">'L3'!$G$117:$G$136</definedName>
    <definedName name="L2.D.4">'L3'!$I$117:$I$136</definedName>
    <definedName name="L2.D.5">'L3'!$K$117:$K$136</definedName>
    <definedName name="L2.D.6">'L3'!$M$117:$M$136</definedName>
    <definedName name="L2.D.7">'L3'!$O$117:$O$136</definedName>
    <definedName name="L2.D.8">'L3'!$Q$117:$Q$136</definedName>
    <definedName name="L2.D.9">'L3'!$S$117:$S$136</definedName>
    <definedName name="L2.E.1">'L3'!$C$140:$C$159</definedName>
    <definedName name="L2.E.10">'L3'!$U$140:$U$159</definedName>
    <definedName name="L2.E.2">'L3'!$E$140:$E$159</definedName>
    <definedName name="L2.E.3">'L3'!$G$140:$G$159</definedName>
    <definedName name="L2.E.4">'L3'!$I$140:$I$159</definedName>
    <definedName name="L2.E.5">'L3'!$K$140:$K$159</definedName>
    <definedName name="L2.E.6">'L3'!$M$140:$M$159</definedName>
    <definedName name="L2.E.7">'L3'!$O$140:$O$159</definedName>
    <definedName name="L2.E.8">'L3'!$Q$140:$Q$159</definedName>
    <definedName name="L2.E.9">'L3'!$S$140:$S$159</definedName>
    <definedName name="L2.F.1">'L3'!$C$163:$C$182</definedName>
    <definedName name="L2.F.10">'L3'!$U$163:$U$182</definedName>
    <definedName name="L2.F.2">'L3'!$E$163:$E$182</definedName>
    <definedName name="L2.F.3">'L3'!$G$163:$G$182</definedName>
    <definedName name="L2.F.4">'L3'!$I$163:$I$182</definedName>
    <definedName name="L2.F.5">'L3'!$K$163:$K$182</definedName>
    <definedName name="L2.F.6">'L3'!$M$163:$M$182</definedName>
    <definedName name="L2.F.7">'L3'!$O$163:$O$182</definedName>
    <definedName name="L2.F.8">'L3'!$Q$163:$Q$182</definedName>
    <definedName name="L2.F.9">'L3'!$S$163:$S$182</definedName>
    <definedName name="L2.G.1">'L3'!$C$186:$C$205</definedName>
    <definedName name="L2.G.10">'L3'!$U$186:$U$205</definedName>
    <definedName name="L2.G.2">'L3'!$E$186:$E$205</definedName>
    <definedName name="L2.G.3">'L3'!$G$186:$G$205</definedName>
    <definedName name="L2.G.4">'L3'!$I$186:$I$205</definedName>
    <definedName name="L2.G.5">'L3'!$K$186:$K$205</definedName>
    <definedName name="L2.G.6">'L3'!$M$186:$M$205</definedName>
    <definedName name="L2.G.7">'L3'!$O$186:$O$205</definedName>
    <definedName name="L2.G.8">'L3'!$Q$186:$Q$205</definedName>
    <definedName name="L2.G.9">'L3'!$S$186:$S$205</definedName>
    <definedName name="L2.H.1">'L3'!$C$209:$C$228</definedName>
    <definedName name="L2.H.10">'L3'!$U$209:$U$228</definedName>
    <definedName name="L2.H.2">'L3'!$E$209:$E$228</definedName>
    <definedName name="L2.H.3">'L3'!$G$209:$G$228</definedName>
    <definedName name="L2.H.4">'L3'!$I$209:$I$228</definedName>
    <definedName name="L2.H.5">'L3'!$K$209:$K$228</definedName>
    <definedName name="L2.H.6">'L3'!$M$209:$M$228</definedName>
    <definedName name="L2.H.7">'L3'!$O$209:$O$228</definedName>
    <definedName name="L2.H.8">'L3'!$Q$209:$Q$228</definedName>
    <definedName name="L2.H.9">'L3'!$S$209:$S$228</definedName>
    <definedName name="L2.I.1">'L3'!$C$232:$C$251</definedName>
    <definedName name="L2.I.10">'L3'!$U$232:$U$251</definedName>
    <definedName name="L2.I.2">'L3'!$E$232:$E$251</definedName>
    <definedName name="L2.I.3">'L3'!$G$232:$G$251</definedName>
    <definedName name="L2.I.4">'L3'!$I$232:$I$251</definedName>
    <definedName name="L2.I.5">'L3'!$K$232:$K$251</definedName>
    <definedName name="L2.I.6">'L3'!$M$232:$M$251</definedName>
    <definedName name="L2.I.7">'L3'!$O$232:$O$251</definedName>
    <definedName name="L2.I.8">'L3'!$Q$232:$Q$251</definedName>
    <definedName name="L2.I.9">'L3'!$S$232:$S$251</definedName>
    <definedName name="L2.J.1">'L3'!$C$255:$C$274</definedName>
    <definedName name="L2.J.10">'L3'!$U$255:$U$274</definedName>
    <definedName name="L2.J.2">'L3'!$E$255:$E$274</definedName>
    <definedName name="L2.J.3">'L3'!$G$255:$G$274</definedName>
    <definedName name="L2.J.4">'L3'!$I$255:$I$274</definedName>
    <definedName name="L2.J.5">'L3'!$K$255:$K$274</definedName>
    <definedName name="L2.J.6">'L3'!$M$255:$M$274</definedName>
    <definedName name="L2.J.7">'L3'!$O$255:$O$274</definedName>
    <definedName name="L2.J.8">'L3'!$Q$255:$Q$274</definedName>
    <definedName name="L2.J.9">'L3'!$S$255:$S$274</definedName>
    <definedName name="L2.K.1">'L3'!$C$278:$C$297</definedName>
    <definedName name="L2.K.10">'L3'!$U$278:$U$297</definedName>
    <definedName name="L2.K.2">'L3'!$E$278:$E$297</definedName>
    <definedName name="L2.K.3">'L3'!$G$278:$G$297</definedName>
    <definedName name="L2.K.4">'L3'!$I$278:$I$297</definedName>
    <definedName name="L2.K.5">'L3'!$K$278:$K$297</definedName>
    <definedName name="L2.K.6">'L3'!$M$278:$M$297</definedName>
    <definedName name="L2.K.7">'L3'!$O$278:$O$297</definedName>
    <definedName name="L2.K.8">'L3'!$Q$278:$Q$297</definedName>
    <definedName name="L2.K.9">'L3'!$S$278:$S$297</definedName>
    <definedName name="L2.L.1">'L3'!$C$301:$C$320</definedName>
    <definedName name="L2.L.10">'L3'!$U$301:$U$320</definedName>
    <definedName name="L2.L.2">'L3'!$E$301:$E$320</definedName>
    <definedName name="L2.L.3">'L3'!$G$301:$G$320</definedName>
    <definedName name="L2.L.4">'L3'!$I$301:$I$320</definedName>
    <definedName name="L2.L.5">'L3'!$K$301:$K$320</definedName>
    <definedName name="L2.L.6">'L3'!$M$301:$M$320</definedName>
    <definedName name="L2.L.7">'L3'!$O$301:$O$320</definedName>
    <definedName name="L2.L.8">'L3'!$Q$301:$Q$320</definedName>
    <definedName name="L2.L.9">'L3'!$S$301:$S$320</definedName>
    <definedName name="L2.M.1">'L3'!$C$324:$C$343</definedName>
    <definedName name="L2.M.10">'L3'!$U$324:$U$343</definedName>
    <definedName name="L2.M.2">'L3'!$E$324:$E$343</definedName>
    <definedName name="L2.M.3">'L3'!$G$324:$G$343</definedName>
    <definedName name="L2.M.4">'L3'!$I$324:$I$343</definedName>
    <definedName name="L2.M.5">'L3'!$K$324:$K$343</definedName>
    <definedName name="L2.M.6">'L3'!$M$324:$M$343</definedName>
    <definedName name="L2.M.7">'L3'!$O$324:$O$343</definedName>
    <definedName name="L2.M.8">'L3'!$Q$324:$Q$343</definedName>
    <definedName name="L2.M.9">'L3'!$S$324:$S$343</definedName>
    <definedName name="L2.N.1">'L3'!$C$347:$C$366</definedName>
    <definedName name="L2.N.10">'L3'!$U$347:$U$366</definedName>
    <definedName name="L2.N.2">'L3'!$E$347:$E$366</definedName>
    <definedName name="L2.N.3">'L3'!$G$347:$G$366</definedName>
    <definedName name="L2.N.4">'L3'!$I$347:$I$366</definedName>
    <definedName name="L2.N.5">'L3'!$K$347:$K$366</definedName>
    <definedName name="L2.N.6">'L3'!$M$347:$M$366</definedName>
    <definedName name="L2.N.7">'L3'!$O$347:$O$366</definedName>
    <definedName name="L2.N.8">'L3'!$Q$347:$Q$366</definedName>
    <definedName name="L2.N.9">'L3'!$S$347:$S$366</definedName>
    <definedName name="L2.O.1">'L3'!$C$370:$C$389</definedName>
    <definedName name="L2.O.10">'L3'!$U$370:$U$389</definedName>
    <definedName name="L2.O.2">'L3'!$E$370:$E$389</definedName>
    <definedName name="L2.O.3">'L3'!$G$370:$G$389</definedName>
    <definedName name="L2.O.4">'L3'!$I$370:$I$389</definedName>
    <definedName name="L2.O.5">'L3'!$K$370:$K$389</definedName>
    <definedName name="L2.O.6">'L3'!$M$370:$M$389</definedName>
    <definedName name="L2.O.7">'L3'!$O$370:$O$389</definedName>
    <definedName name="L2.O.8">'L3'!$Q$370:$Q$389</definedName>
    <definedName name="L2.O.9">'L3'!$S$370:$S$389</definedName>
    <definedName name="L2.P.1">'L3'!$C$393:$C$412</definedName>
    <definedName name="L2.P.10">'L3'!$U$393:$U$412</definedName>
    <definedName name="L2.P.2">'L3'!$E$393:$E$412</definedName>
    <definedName name="L2.P.3">'L3'!$G$393:$G$412</definedName>
    <definedName name="L2.P.4">'L3'!$I$393:$I$412</definedName>
    <definedName name="L2.P.5">'L3'!$K$393:$K$412</definedName>
    <definedName name="L2.P.6">'L3'!$M$393:$M$412</definedName>
    <definedName name="L2.P.7">'L3'!$O$393:$O$412</definedName>
    <definedName name="L2.P.8">'L3'!$Q$393:$Q$412</definedName>
    <definedName name="L2.P.9">'L3'!$S$393:$S$412</definedName>
    <definedName name="L2.Q.1">'L3'!$C$416:$C$435</definedName>
    <definedName name="L2.Q.10">'L3'!$U$416:$U$435</definedName>
    <definedName name="L2.Q.2">'L3'!$E$416:$E$435</definedName>
    <definedName name="L2.Q.3">'L3'!$G$416:$G$435</definedName>
    <definedName name="L2.Q.4">'L3'!$I$416:$I$435</definedName>
    <definedName name="L2.Q.5">'L3'!$K$416:$K$435</definedName>
    <definedName name="L2.Q.6">'L3'!$M$416:$M$435</definedName>
    <definedName name="L2.Q.7">'L3'!$O$416:$O$435</definedName>
    <definedName name="L2.Q.8">'L3'!$Q$416:$Q$435</definedName>
    <definedName name="L2.Q.9">'L3'!$S$416:$S$435</definedName>
    <definedName name="L2.R.1">'L3'!$C$439:$C$458</definedName>
    <definedName name="L2.R.10">'L3'!$U$439:$U$458</definedName>
    <definedName name="L2.R.2">'L3'!$E$439:$E$458</definedName>
    <definedName name="L2.R.3">'L3'!$G$439:$G$458</definedName>
    <definedName name="L2.R.4">'L3'!$I$439:$I$458</definedName>
    <definedName name="L2.R.5">'L3'!$K$439:$K$458</definedName>
    <definedName name="L2.R.6">'L3'!$M$439:$M$458</definedName>
    <definedName name="L2.R.7">'L3'!$O$439:$O$458</definedName>
    <definedName name="L2.R.8">'L3'!$Q$439:$Q$458</definedName>
    <definedName name="L2.R.9">'L3'!$S$439:$S$458</definedName>
    <definedName name="L2.S.1">'L3'!$C$462:$C$481</definedName>
    <definedName name="L2.S.10">'L3'!$U$462:$U$481</definedName>
    <definedName name="L2.S.2">'L3'!$E$462:$E$481</definedName>
    <definedName name="L2.S.3">'L3'!$G$462:$G$481</definedName>
    <definedName name="L2.S.4">'L3'!$I$462:$I$481</definedName>
    <definedName name="L2.S.5">'L3'!$K$462:$K$481</definedName>
    <definedName name="L2.S.6">'L3'!$M$462:$M$481</definedName>
    <definedName name="L2.S.7">'L3'!$O$462:$O$481</definedName>
    <definedName name="L2.S.8">'L3'!$Q$462:$Q$481</definedName>
    <definedName name="L2.S.9">'L3'!$S$462:$S$481</definedName>
    <definedName name="L2.T.1">'L3'!$C$485:$C$504</definedName>
    <definedName name="L2.T.10">'L3'!$U$485:$U$504</definedName>
    <definedName name="L2.T.2">'L3'!$E$485:$E$504</definedName>
    <definedName name="L2.T.3">'L3'!$G$485:$G$504</definedName>
    <definedName name="L2.T.4">'L3'!$I$485:$I$504</definedName>
    <definedName name="L2.T.5">'L3'!$K$485:$K$504</definedName>
    <definedName name="L2.T.6">'L3'!$M$485:$M$504</definedName>
    <definedName name="L2.T.7">'L3'!$O$485:$O$504</definedName>
    <definedName name="L2.T.8">'L3'!$Q$485:$Q$504</definedName>
    <definedName name="L2.T.9">'L3'!$S$485:$S$504</definedName>
    <definedName name="L2.U.1">'L3'!$C$508:$C$527</definedName>
    <definedName name="L2.U.10">'L3'!$U$508:$U$527</definedName>
    <definedName name="L2.U.2">'L3'!$E$508:$E$527</definedName>
    <definedName name="L2.U.3">'L3'!$G$508:$G$527</definedName>
    <definedName name="L2.U.4">'L3'!$I$508:$I$527</definedName>
    <definedName name="L2.U.5">'L3'!$K$508:$K$527</definedName>
    <definedName name="L2.U.6">'L3'!$M$508:$M$527</definedName>
    <definedName name="L2.U.7">'L3'!$O$508:$O$527</definedName>
    <definedName name="L2.U.8">'L3'!$Q$508:$Q$527</definedName>
    <definedName name="L2.U.9">'L3'!$S$508:$S$527</definedName>
    <definedName name="L2.V.1">'L3'!$C$531:$C$550</definedName>
    <definedName name="L2.V.10">'L3'!$U$531:$U$550</definedName>
    <definedName name="L2.V.2">'L3'!$E$531:$E$550</definedName>
    <definedName name="L2.V.3">'L3'!$G$531:$G$550</definedName>
    <definedName name="L2.V.4">'L3'!$I$531:$I$550</definedName>
    <definedName name="L2.V.5">'L3'!$K$531:$K$550</definedName>
    <definedName name="L2.V.6">'L3'!$M$531:$M$550</definedName>
    <definedName name="L2.V.7">'L3'!$O$531:$O$550</definedName>
    <definedName name="L2.V.8">'L3'!$Q$531:$Q$550</definedName>
    <definedName name="L2.V.9">'L3'!$S$531:$S$550</definedName>
    <definedName name="L2.W.1">'L3'!$C$554:$C$573</definedName>
    <definedName name="L2.W.10">'L3'!$U$554:$U$573</definedName>
    <definedName name="L2.W.2">'L3'!$E$554:$E$573</definedName>
    <definedName name="L2.W.3">'L3'!$G$554:$G$573</definedName>
    <definedName name="L2.W.4">'L3'!$I$554:$I$573</definedName>
    <definedName name="L2.W.5">'L3'!$K$554:$K$573</definedName>
    <definedName name="L2.W.6">'L3'!$M$554:$M$573</definedName>
    <definedName name="L2.W.7">'L3'!$O$554:$O$573</definedName>
    <definedName name="L2.W.8">'L3'!$Q$554:$Q$573</definedName>
    <definedName name="L2.W.9">'L3'!$S$554:$S$573</definedName>
    <definedName name="L2.X.1">'L3'!$C$577:$C$596</definedName>
    <definedName name="L2.X.10">'L3'!$U$577:$U$596</definedName>
    <definedName name="L2.X.2">'L3'!$E$577:$E$596</definedName>
    <definedName name="L2.X.3">'L3'!$G$577:$G$596</definedName>
    <definedName name="L2.X.4">'L3'!$I$577:$I$596</definedName>
    <definedName name="L2.X.5">'L3'!$K$577:$K$596</definedName>
    <definedName name="L2.X.6">'L3'!$M$577:$M$596</definedName>
    <definedName name="L2.X.7">'L3'!$O$577:$O$596</definedName>
    <definedName name="L2.X.8">'L3'!$Q$577:$Q$596</definedName>
    <definedName name="L2.X.9">'L3'!$S$577:$S$596</definedName>
    <definedName name="L2.Y.1">'L3'!$C$600:$C$619</definedName>
    <definedName name="L2.Y.10">'L3'!$U$600:$U$619</definedName>
    <definedName name="L2.Y.2">'L3'!$E$600:$E$619</definedName>
    <definedName name="L2.Y.3">'L3'!$G$600:$G$619</definedName>
    <definedName name="L2.Y.4">'L3'!$I$600:$I$619</definedName>
    <definedName name="L2.Y.5">'L3'!$K$600:$K$619</definedName>
    <definedName name="L2.Y.6">'L3'!$M$600:$M$619</definedName>
    <definedName name="L2.Y.7">'L3'!$O$600:$O$619</definedName>
    <definedName name="L2.Y.8">'L3'!$Q$600:$Q$619</definedName>
    <definedName name="L2.Y.9">'L3'!$S$600:$S$619</definedName>
    <definedName name="L2.Z.1">'L3'!$C$623:$C$642</definedName>
    <definedName name="L2.Z.10">'L3'!$U$623:$U$642</definedName>
    <definedName name="L2.Z.2">'L3'!$E$623:$E$642</definedName>
    <definedName name="L2.Z.3">'L3'!$G$623:$G$642</definedName>
    <definedName name="L2.Z.4">'L3'!$I$623:$I$642</definedName>
    <definedName name="L2.Z.5">'L3'!$K$623:$K$642</definedName>
    <definedName name="L2.Z.6">'L3'!$M$623:$M$642</definedName>
    <definedName name="L2.Z.7">'L3'!$O$623:$O$642</definedName>
    <definedName name="L2.Z.8">'L3'!$Q$623:$Q$642</definedName>
    <definedName name="L2.Z.9">'L3'!$S$623:$S$642</definedName>
    <definedName name="_xlnm.Print_Area" localSheetId="3">'2B'!$A$1:$U$48</definedName>
    <definedName name="_xlnm.Print_Area" localSheetId="7">'4B'!$A$1:$Y$143</definedName>
    <definedName name="_xlnm.Print_Area" localSheetId="11">'Long Term'!$A$1:$R$31</definedName>
    <definedName name="_xlnm.Print_Area" localSheetId="10">'Short Term'!$A$1:$O$32</definedName>
    <definedName name="_xlnm.Print_Area" localSheetId="1">'STEP 1A'!$A$1:$I$21</definedName>
    <definedName name="_xlnm.Print_Area" localSheetId="2">'STEP 2A'!$A$1:$U$48</definedName>
    <definedName name="_xlnm.Print_Area" localSheetId="6">'STEP 4A'!$A$1:$Y$143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2" i="8" l="1"/>
  <c r="Q22" i="23"/>
  <c r="C6" i="15"/>
  <c r="W19" i="34" l="1"/>
  <c r="C17" i="14"/>
  <c r="W5" i="14"/>
  <c r="G28" i="38"/>
  <c r="G27" i="38"/>
  <c r="L11" i="30"/>
  <c r="L11" i="20"/>
  <c r="C16" i="14"/>
  <c r="F15" i="38"/>
  <c r="C15" i="22"/>
  <c r="C17" i="38"/>
  <c r="C16" i="38"/>
  <c r="C15" i="38"/>
  <c r="N28" i="38" a="1"/>
  <c r="N28" i="38" s="1"/>
  <c r="D28" i="38" a="1"/>
  <c r="D28" i="38" s="1"/>
  <c r="N27" i="38" a="1"/>
  <c r="N27" i="38" s="1"/>
  <c r="D27" i="38" a="1"/>
  <c r="D27" i="38" s="1"/>
  <c r="N22" i="38" a="1"/>
  <c r="N22" i="38" s="1"/>
  <c r="D22" i="38" a="1"/>
  <c r="D22" i="38" s="1"/>
  <c r="D21" i="38" a="1"/>
  <c r="D21" i="38" s="1"/>
  <c r="W18" i="34"/>
  <c r="W17" i="34"/>
  <c r="W16" i="34"/>
  <c r="W15" i="34"/>
  <c r="W13" i="34"/>
  <c r="W12" i="34"/>
  <c r="W10" i="34"/>
  <c r="W8" i="34"/>
  <c r="W6" i="34"/>
  <c r="W5" i="34"/>
  <c r="W19" i="14"/>
  <c r="W18" i="14"/>
  <c r="W17" i="14"/>
  <c r="W16" i="14"/>
  <c r="W15" i="14"/>
  <c r="W12" i="14"/>
  <c r="W10" i="14"/>
  <c r="W8" i="14"/>
  <c r="C7" i="15"/>
  <c r="D29" i="22" a="1"/>
  <c r="D29" i="22" s="1"/>
  <c r="D28" i="22" a="1"/>
  <c r="D28" i="22" s="1"/>
  <c r="D23" i="22" a="1"/>
  <c r="D23" i="22" s="1"/>
  <c r="D22" i="22" a="1"/>
  <c r="D22" i="22" s="1"/>
  <c r="B5" i="34"/>
  <c r="B5" i="14"/>
  <c r="Q52" i="34"/>
  <c r="S46" i="34"/>
  <c r="F46" i="34"/>
  <c r="C17" i="34"/>
  <c r="C16" i="34"/>
  <c r="C15" i="34"/>
  <c r="C14" i="34"/>
  <c r="H13" i="34"/>
  <c r="C13" i="34"/>
  <c r="C12" i="34"/>
  <c r="I5" i="34"/>
  <c r="S50" i="34" s="1"/>
  <c r="B5" i="30"/>
  <c r="B5" i="20"/>
  <c r="J40" i="30"/>
  <c r="L38" i="30"/>
  <c r="L35" i="30"/>
  <c r="L34" i="30"/>
  <c r="L33" i="30"/>
  <c r="L32" i="30"/>
  <c r="L31" i="30"/>
  <c r="L30" i="30"/>
  <c r="L26" i="30"/>
  <c r="L25" i="30"/>
  <c r="L24" i="30"/>
  <c r="L19" i="30"/>
  <c r="L18" i="30"/>
  <c r="L17" i="30"/>
  <c r="L16" i="30"/>
  <c r="L15" i="30"/>
  <c r="I5" i="30"/>
  <c r="B5" i="26"/>
  <c r="B5" i="16"/>
  <c r="L38" i="20"/>
  <c r="V142" i="26"/>
  <c r="U142" i="26"/>
  <c r="T142" i="26"/>
  <c r="M142" i="26"/>
  <c r="V141" i="26"/>
  <c r="U141" i="26"/>
  <c r="T141" i="26"/>
  <c r="M141" i="26"/>
  <c r="V140" i="26"/>
  <c r="U140" i="26"/>
  <c r="T140" i="26"/>
  <c r="M140" i="26"/>
  <c r="V139" i="26"/>
  <c r="U139" i="26"/>
  <c r="T139" i="26"/>
  <c r="M139" i="26"/>
  <c r="V138" i="26"/>
  <c r="U138" i="26"/>
  <c r="T138" i="26"/>
  <c r="M138" i="26"/>
  <c r="V137" i="26"/>
  <c r="U137" i="26"/>
  <c r="T137" i="26"/>
  <c r="M137" i="26"/>
  <c r="V136" i="26"/>
  <c r="U136" i="26"/>
  <c r="T136" i="26"/>
  <c r="M136" i="26"/>
  <c r="V135" i="26"/>
  <c r="U135" i="26"/>
  <c r="T135" i="26"/>
  <c r="M135" i="26"/>
  <c r="V134" i="26"/>
  <c r="U134" i="26"/>
  <c r="T134" i="26"/>
  <c r="M134" i="26"/>
  <c r="V133" i="26"/>
  <c r="U133" i="26"/>
  <c r="T133" i="26"/>
  <c r="M133" i="26"/>
  <c r="V132" i="26"/>
  <c r="U132" i="26"/>
  <c r="T132" i="26"/>
  <c r="M132" i="26"/>
  <c r="V131" i="26"/>
  <c r="U131" i="26"/>
  <c r="T131" i="26"/>
  <c r="M131" i="26"/>
  <c r="V130" i="26"/>
  <c r="U130" i="26"/>
  <c r="T130" i="26"/>
  <c r="M130" i="26"/>
  <c r="V129" i="26"/>
  <c r="U129" i="26"/>
  <c r="T129" i="26"/>
  <c r="M129" i="26"/>
  <c r="V128" i="26"/>
  <c r="U128" i="26"/>
  <c r="T128" i="26"/>
  <c r="M128" i="26"/>
  <c r="V127" i="26"/>
  <c r="U127" i="26"/>
  <c r="T127" i="26"/>
  <c r="M127" i="26"/>
  <c r="V126" i="26"/>
  <c r="U126" i="26"/>
  <c r="T126" i="26"/>
  <c r="M126" i="26"/>
  <c r="V125" i="26"/>
  <c r="U125" i="26"/>
  <c r="T125" i="26"/>
  <c r="M125" i="26"/>
  <c r="V124" i="26"/>
  <c r="U124" i="26"/>
  <c r="T124" i="26"/>
  <c r="M124" i="26"/>
  <c r="V123" i="26"/>
  <c r="U123" i="26"/>
  <c r="T123" i="26"/>
  <c r="M123" i="26"/>
  <c r="V122" i="26"/>
  <c r="U122" i="26"/>
  <c r="T122" i="26"/>
  <c r="M122" i="26"/>
  <c r="V121" i="26"/>
  <c r="U121" i="26"/>
  <c r="T121" i="26"/>
  <c r="M121" i="26"/>
  <c r="V120" i="26"/>
  <c r="U120" i="26"/>
  <c r="T120" i="26"/>
  <c r="M120" i="26"/>
  <c r="V119" i="26"/>
  <c r="U119" i="26"/>
  <c r="T119" i="26"/>
  <c r="M119" i="26"/>
  <c r="V118" i="26"/>
  <c r="U118" i="26"/>
  <c r="T118" i="26"/>
  <c r="M118" i="26"/>
  <c r="V117" i="26"/>
  <c r="U117" i="26"/>
  <c r="T117" i="26"/>
  <c r="M117" i="26"/>
  <c r="V116" i="26"/>
  <c r="U116" i="26"/>
  <c r="T116" i="26"/>
  <c r="M116" i="26"/>
  <c r="V115" i="26"/>
  <c r="U115" i="26"/>
  <c r="T115" i="26"/>
  <c r="M115" i="26"/>
  <c r="V114" i="26"/>
  <c r="U114" i="26"/>
  <c r="T114" i="26"/>
  <c r="M114" i="26"/>
  <c r="V113" i="26"/>
  <c r="U113" i="26"/>
  <c r="T113" i="26"/>
  <c r="M113" i="26"/>
  <c r="V112" i="26"/>
  <c r="U112" i="26"/>
  <c r="T112" i="26"/>
  <c r="M112" i="26"/>
  <c r="V111" i="26"/>
  <c r="U111" i="26"/>
  <c r="T111" i="26"/>
  <c r="M111" i="26"/>
  <c r="V110" i="26"/>
  <c r="U110" i="26"/>
  <c r="T110" i="26"/>
  <c r="M110" i="26"/>
  <c r="V109" i="26"/>
  <c r="U109" i="26"/>
  <c r="T109" i="26"/>
  <c r="M109" i="26"/>
  <c r="V108" i="26"/>
  <c r="U108" i="26"/>
  <c r="T108" i="26"/>
  <c r="M108" i="26"/>
  <c r="V107" i="26"/>
  <c r="U107" i="26"/>
  <c r="T107" i="26"/>
  <c r="M107" i="26"/>
  <c r="V106" i="26"/>
  <c r="U106" i="26"/>
  <c r="T106" i="26"/>
  <c r="M106" i="26"/>
  <c r="V105" i="26"/>
  <c r="U105" i="26"/>
  <c r="T105" i="26"/>
  <c r="M105" i="26"/>
  <c r="V104" i="26"/>
  <c r="U104" i="26"/>
  <c r="T104" i="26"/>
  <c r="M104" i="26"/>
  <c r="V103" i="26"/>
  <c r="U103" i="26"/>
  <c r="T103" i="26"/>
  <c r="M103" i="26"/>
  <c r="V102" i="26"/>
  <c r="U102" i="26"/>
  <c r="T102" i="26"/>
  <c r="M102" i="26"/>
  <c r="V101" i="26"/>
  <c r="U101" i="26"/>
  <c r="T101" i="26"/>
  <c r="M101" i="26"/>
  <c r="V100" i="26"/>
  <c r="U100" i="26"/>
  <c r="T100" i="26"/>
  <c r="M100" i="26"/>
  <c r="V99" i="26"/>
  <c r="U99" i="26"/>
  <c r="T99" i="26"/>
  <c r="M99" i="26"/>
  <c r="V98" i="26"/>
  <c r="U98" i="26"/>
  <c r="T98" i="26"/>
  <c r="M98" i="26"/>
  <c r="V97" i="26"/>
  <c r="U97" i="26"/>
  <c r="T97" i="26"/>
  <c r="M97" i="26"/>
  <c r="V96" i="26"/>
  <c r="U96" i="26"/>
  <c r="T96" i="26"/>
  <c r="M96" i="26"/>
  <c r="V95" i="26"/>
  <c r="U95" i="26"/>
  <c r="T95" i="26"/>
  <c r="M95" i="26"/>
  <c r="V94" i="26"/>
  <c r="U94" i="26"/>
  <c r="T94" i="26"/>
  <c r="M94" i="26"/>
  <c r="V93" i="26"/>
  <c r="U93" i="26"/>
  <c r="T93" i="26"/>
  <c r="M93" i="26"/>
  <c r="V92" i="26"/>
  <c r="U92" i="26"/>
  <c r="T92" i="26"/>
  <c r="M92" i="26"/>
  <c r="V91" i="26"/>
  <c r="U91" i="26"/>
  <c r="T91" i="26"/>
  <c r="M91" i="26"/>
  <c r="V90" i="26"/>
  <c r="U90" i="26"/>
  <c r="T90" i="26"/>
  <c r="M90" i="26"/>
  <c r="V89" i="26"/>
  <c r="U89" i="26"/>
  <c r="T89" i="26"/>
  <c r="M89" i="26"/>
  <c r="V88" i="26"/>
  <c r="U88" i="26"/>
  <c r="T88" i="26"/>
  <c r="M88" i="26"/>
  <c r="V87" i="26"/>
  <c r="U87" i="26"/>
  <c r="T87" i="26"/>
  <c r="M87" i="26"/>
  <c r="V86" i="26"/>
  <c r="U86" i="26"/>
  <c r="T86" i="26"/>
  <c r="M86" i="26"/>
  <c r="V85" i="26"/>
  <c r="U85" i="26"/>
  <c r="T85" i="26"/>
  <c r="M85" i="26"/>
  <c r="V84" i="26"/>
  <c r="U84" i="26"/>
  <c r="T84" i="26"/>
  <c r="M84" i="26"/>
  <c r="V83" i="26"/>
  <c r="U83" i="26"/>
  <c r="T83" i="26"/>
  <c r="M83" i="26"/>
  <c r="V82" i="26"/>
  <c r="U82" i="26"/>
  <c r="T82" i="26"/>
  <c r="M82" i="26"/>
  <c r="V81" i="26"/>
  <c r="U81" i="26"/>
  <c r="T81" i="26"/>
  <c r="M81" i="26"/>
  <c r="V80" i="26"/>
  <c r="U80" i="26"/>
  <c r="T80" i="26"/>
  <c r="M80" i="26"/>
  <c r="V79" i="26"/>
  <c r="U79" i="26"/>
  <c r="T79" i="26"/>
  <c r="M79" i="26"/>
  <c r="V78" i="26"/>
  <c r="U78" i="26"/>
  <c r="T78" i="26"/>
  <c r="M78" i="26"/>
  <c r="V77" i="26"/>
  <c r="U77" i="26"/>
  <c r="T77" i="26"/>
  <c r="M77" i="26"/>
  <c r="V76" i="26"/>
  <c r="U76" i="26"/>
  <c r="T76" i="26"/>
  <c r="M76" i="26"/>
  <c r="V75" i="26"/>
  <c r="U75" i="26"/>
  <c r="T75" i="26"/>
  <c r="M75" i="26"/>
  <c r="V74" i="26"/>
  <c r="U74" i="26"/>
  <c r="T74" i="26"/>
  <c r="M74" i="26"/>
  <c r="V73" i="26"/>
  <c r="U73" i="26"/>
  <c r="T73" i="26"/>
  <c r="M73" i="26"/>
  <c r="V72" i="26"/>
  <c r="U72" i="26"/>
  <c r="T72" i="26"/>
  <c r="M72" i="26"/>
  <c r="V71" i="26"/>
  <c r="U71" i="26"/>
  <c r="T71" i="26"/>
  <c r="M71" i="26"/>
  <c r="V70" i="26"/>
  <c r="U70" i="26"/>
  <c r="T70" i="26"/>
  <c r="M70" i="26"/>
  <c r="V69" i="26"/>
  <c r="U69" i="26"/>
  <c r="T69" i="26"/>
  <c r="M69" i="26"/>
  <c r="V68" i="26"/>
  <c r="U68" i="26"/>
  <c r="T68" i="26"/>
  <c r="M68" i="26"/>
  <c r="V67" i="26"/>
  <c r="U67" i="26"/>
  <c r="T67" i="26"/>
  <c r="M67" i="26"/>
  <c r="V66" i="26"/>
  <c r="U66" i="26"/>
  <c r="T66" i="26"/>
  <c r="M66" i="26"/>
  <c r="V65" i="26"/>
  <c r="U65" i="26"/>
  <c r="T65" i="26"/>
  <c r="M65" i="26"/>
  <c r="V64" i="26"/>
  <c r="U64" i="26"/>
  <c r="T64" i="26"/>
  <c r="M64" i="26"/>
  <c r="V63" i="26"/>
  <c r="U63" i="26"/>
  <c r="T63" i="26"/>
  <c r="M63" i="26"/>
  <c r="V62" i="26"/>
  <c r="U62" i="26"/>
  <c r="T62" i="26"/>
  <c r="M62" i="26"/>
  <c r="V61" i="26"/>
  <c r="U61" i="26"/>
  <c r="T61" i="26"/>
  <c r="M61" i="26"/>
  <c r="V60" i="26"/>
  <c r="U60" i="26"/>
  <c r="T60" i="26"/>
  <c r="M60" i="26"/>
  <c r="V59" i="26"/>
  <c r="U59" i="26"/>
  <c r="T59" i="26"/>
  <c r="M59" i="26"/>
  <c r="V58" i="26"/>
  <c r="U58" i="26"/>
  <c r="T58" i="26"/>
  <c r="M58" i="26"/>
  <c r="V57" i="26"/>
  <c r="U57" i="26"/>
  <c r="T57" i="26"/>
  <c r="M57" i="26"/>
  <c r="V56" i="26"/>
  <c r="U56" i="26"/>
  <c r="T56" i="26"/>
  <c r="M56" i="26"/>
  <c r="V55" i="26"/>
  <c r="U55" i="26"/>
  <c r="T55" i="26"/>
  <c r="M55" i="26"/>
  <c r="V54" i="26"/>
  <c r="U54" i="26"/>
  <c r="T54" i="26"/>
  <c r="M54" i="26"/>
  <c r="V53" i="26"/>
  <c r="U53" i="26"/>
  <c r="T53" i="26"/>
  <c r="M53" i="26"/>
  <c r="V52" i="26"/>
  <c r="U52" i="26"/>
  <c r="T52" i="26"/>
  <c r="M52" i="26"/>
  <c r="V51" i="26"/>
  <c r="U51" i="26"/>
  <c r="T51" i="26"/>
  <c r="M51" i="26"/>
  <c r="V50" i="26"/>
  <c r="U50" i="26"/>
  <c r="T50" i="26"/>
  <c r="M50" i="26"/>
  <c r="V49" i="26"/>
  <c r="U49" i="26"/>
  <c r="T49" i="26"/>
  <c r="M49" i="26"/>
  <c r="V48" i="26"/>
  <c r="U48" i="26"/>
  <c r="T48" i="26"/>
  <c r="M48" i="26"/>
  <c r="V47" i="26"/>
  <c r="U47" i="26"/>
  <c r="T47" i="26"/>
  <c r="M47" i="26"/>
  <c r="V46" i="26"/>
  <c r="U46" i="26"/>
  <c r="T46" i="26"/>
  <c r="M46" i="26"/>
  <c r="V45" i="26"/>
  <c r="U45" i="26"/>
  <c r="T45" i="26"/>
  <c r="M45" i="26"/>
  <c r="V44" i="26"/>
  <c r="U44" i="26"/>
  <c r="T44" i="26"/>
  <c r="M44" i="26"/>
  <c r="V43" i="26"/>
  <c r="U43" i="26"/>
  <c r="T43" i="26"/>
  <c r="M43" i="26"/>
  <c r="J39" i="26"/>
  <c r="J38" i="26"/>
  <c r="J37" i="26"/>
  <c r="J36" i="26"/>
  <c r="J35" i="26"/>
  <c r="J34" i="26"/>
  <c r="J33" i="26"/>
  <c r="J32" i="26"/>
  <c r="J31" i="26"/>
  <c r="J30" i="26"/>
  <c r="J29" i="26"/>
  <c r="J28" i="26"/>
  <c r="J27" i="26"/>
  <c r="J26" i="26"/>
  <c r="J25" i="26"/>
  <c r="J24" i="26"/>
  <c r="J23" i="26"/>
  <c r="J22" i="26"/>
  <c r="J21" i="26"/>
  <c r="J20" i="26"/>
  <c r="J19" i="26"/>
  <c r="J18" i="26"/>
  <c r="J17" i="26"/>
  <c r="J16" i="26"/>
  <c r="J15" i="26"/>
  <c r="J14" i="26"/>
  <c r="R12" i="26"/>
  <c r="R10" i="26"/>
  <c r="N9" i="26"/>
  <c r="R9" i="26" s="1"/>
  <c r="D5" i="8"/>
  <c r="E16" i="38" s="1" a="1"/>
  <c r="E16" i="38" s="1"/>
  <c r="D5" i="23"/>
  <c r="M29" i="22" s="1"/>
  <c r="K29" i="22" a="1"/>
  <c r="K29" i="22" s="1"/>
  <c r="K28" i="22" a="1"/>
  <c r="K28" i="22" s="1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P23" i="23"/>
  <c r="O23" i="23"/>
  <c r="M23" i="23"/>
  <c r="L23" i="23"/>
  <c r="K23" i="23"/>
  <c r="I23" i="23"/>
  <c r="H23" i="23"/>
  <c r="G23" i="23"/>
  <c r="F14" i="23" s="1"/>
  <c r="F22" i="23"/>
  <c r="T20" i="23" s="1"/>
  <c r="F15" i="23" s="1"/>
  <c r="E22" i="23"/>
  <c r="B22" i="23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B5" i="23"/>
  <c r="B5" i="8"/>
  <c r="C16" i="23"/>
  <c r="C15" i="23"/>
  <c r="C14" i="23"/>
  <c r="C13" i="23"/>
  <c r="Q9" i="23" a="1"/>
  <c r="Q9" i="23" s="1"/>
  <c r="P21" i="23" s="1"/>
  <c r="O9" i="23" a="1"/>
  <c r="O9" i="23" s="1"/>
  <c r="O21" i="23" s="1"/>
  <c r="Q8" i="23"/>
  <c r="O8" i="23"/>
  <c r="Q7" i="23"/>
  <c r="O7" i="23"/>
  <c r="Q6" i="23"/>
  <c r="O6" i="23"/>
  <c r="Q9" i="8" a="1"/>
  <c r="Q9" i="8" s="1"/>
  <c r="O9" i="8" a="1"/>
  <c r="O9" i="8" s="1"/>
  <c r="I5" i="14"/>
  <c r="J40" i="20"/>
  <c r="I5" i="20"/>
  <c r="T43" i="16"/>
  <c r="U43" i="16"/>
  <c r="V43" i="16"/>
  <c r="T44" i="16"/>
  <c r="U44" i="16"/>
  <c r="V44" i="16"/>
  <c r="T45" i="16"/>
  <c r="U45" i="16"/>
  <c r="V45" i="16"/>
  <c r="T47" i="16"/>
  <c r="U47" i="16"/>
  <c r="V47" i="16"/>
  <c r="T48" i="16"/>
  <c r="U48" i="16"/>
  <c r="V48" i="16"/>
  <c r="T49" i="16"/>
  <c r="U49" i="16"/>
  <c r="V49" i="16"/>
  <c r="T50" i="16"/>
  <c r="U50" i="16"/>
  <c r="V50" i="16"/>
  <c r="T51" i="16"/>
  <c r="U51" i="16"/>
  <c r="V51" i="16"/>
  <c r="T52" i="16"/>
  <c r="U52" i="16"/>
  <c r="V52" i="16"/>
  <c r="T53" i="16"/>
  <c r="U53" i="16"/>
  <c r="V53" i="16"/>
  <c r="T54" i="16"/>
  <c r="U54" i="16"/>
  <c r="V54" i="16"/>
  <c r="T55" i="16"/>
  <c r="U55" i="16"/>
  <c r="V55" i="16"/>
  <c r="T56" i="16"/>
  <c r="U56" i="16"/>
  <c r="V56" i="16"/>
  <c r="T57" i="16"/>
  <c r="U57" i="16"/>
  <c r="V57" i="16"/>
  <c r="T58" i="16"/>
  <c r="U58" i="16"/>
  <c r="V58" i="16"/>
  <c r="T59" i="16"/>
  <c r="U59" i="16"/>
  <c r="V59" i="16"/>
  <c r="T60" i="16"/>
  <c r="U60" i="16"/>
  <c r="V60" i="16"/>
  <c r="T61" i="16"/>
  <c r="U61" i="16"/>
  <c r="V61" i="16"/>
  <c r="T62" i="16"/>
  <c r="U62" i="16"/>
  <c r="V62" i="16"/>
  <c r="T63" i="16"/>
  <c r="U63" i="16"/>
  <c r="V63" i="16"/>
  <c r="T64" i="16"/>
  <c r="U64" i="16"/>
  <c r="V64" i="16"/>
  <c r="T65" i="16"/>
  <c r="U65" i="16"/>
  <c r="V65" i="16"/>
  <c r="T66" i="16"/>
  <c r="U66" i="16"/>
  <c r="V66" i="16"/>
  <c r="T67" i="16"/>
  <c r="U67" i="16"/>
  <c r="V67" i="16"/>
  <c r="T68" i="16"/>
  <c r="U68" i="16"/>
  <c r="V68" i="16"/>
  <c r="T69" i="16"/>
  <c r="U69" i="16"/>
  <c r="V69" i="16"/>
  <c r="T70" i="16"/>
  <c r="U70" i="16"/>
  <c r="V70" i="16"/>
  <c r="T71" i="16"/>
  <c r="U71" i="16"/>
  <c r="V71" i="16"/>
  <c r="T72" i="16"/>
  <c r="U72" i="16"/>
  <c r="V72" i="16"/>
  <c r="T73" i="16"/>
  <c r="U73" i="16"/>
  <c r="V73" i="16"/>
  <c r="T74" i="16"/>
  <c r="U74" i="16"/>
  <c r="V74" i="16"/>
  <c r="T75" i="16"/>
  <c r="U75" i="16"/>
  <c r="V75" i="16"/>
  <c r="T76" i="16"/>
  <c r="U76" i="16"/>
  <c r="V76" i="16"/>
  <c r="T77" i="16"/>
  <c r="U77" i="16"/>
  <c r="V77" i="16"/>
  <c r="T78" i="16"/>
  <c r="U78" i="16"/>
  <c r="V78" i="16"/>
  <c r="T79" i="16"/>
  <c r="U79" i="16"/>
  <c r="V79" i="16"/>
  <c r="T80" i="16"/>
  <c r="U80" i="16"/>
  <c r="V80" i="16"/>
  <c r="T81" i="16"/>
  <c r="U81" i="16"/>
  <c r="V81" i="16"/>
  <c r="T82" i="16"/>
  <c r="U82" i="16"/>
  <c r="V82" i="16"/>
  <c r="T83" i="16"/>
  <c r="U83" i="16"/>
  <c r="V83" i="16"/>
  <c r="T84" i="16"/>
  <c r="U84" i="16"/>
  <c r="V84" i="16"/>
  <c r="T85" i="16"/>
  <c r="U85" i="16"/>
  <c r="V85" i="16"/>
  <c r="T86" i="16"/>
  <c r="U86" i="16"/>
  <c r="V86" i="16"/>
  <c r="T87" i="16"/>
  <c r="U87" i="16"/>
  <c r="V87" i="16"/>
  <c r="T88" i="16"/>
  <c r="U88" i="16"/>
  <c r="V88" i="16"/>
  <c r="T89" i="16"/>
  <c r="U89" i="16"/>
  <c r="V89" i="16"/>
  <c r="T90" i="16"/>
  <c r="U90" i="16"/>
  <c r="V90" i="16"/>
  <c r="T91" i="16"/>
  <c r="U91" i="16"/>
  <c r="V91" i="16"/>
  <c r="T92" i="16"/>
  <c r="U92" i="16"/>
  <c r="V92" i="16"/>
  <c r="T93" i="16"/>
  <c r="U93" i="16"/>
  <c r="V93" i="16"/>
  <c r="T94" i="16"/>
  <c r="U94" i="16"/>
  <c r="V94" i="16"/>
  <c r="T95" i="16"/>
  <c r="U95" i="16"/>
  <c r="V95" i="16"/>
  <c r="T96" i="16"/>
  <c r="U96" i="16"/>
  <c r="V96" i="16"/>
  <c r="T97" i="16"/>
  <c r="U97" i="16"/>
  <c r="V97" i="16"/>
  <c r="T98" i="16"/>
  <c r="U98" i="16"/>
  <c r="V98" i="16"/>
  <c r="T99" i="16"/>
  <c r="U99" i="16"/>
  <c r="V99" i="16"/>
  <c r="T100" i="16"/>
  <c r="U100" i="16"/>
  <c r="V100" i="16"/>
  <c r="T101" i="16"/>
  <c r="U101" i="16"/>
  <c r="V101" i="16"/>
  <c r="T102" i="16"/>
  <c r="U102" i="16"/>
  <c r="V102" i="16"/>
  <c r="T103" i="16"/>
  <c r="U103" i="16"/>
  <c r="V103" i="16"/>
  <c r="T104" i="16"/>
  <c r="U104" i="16"/>
  <c r="V104" i="16"/>
  <c r="T105" i="16"/>
  <c r="U105" i="16"/>
  <c r="V105" i="16"/>
  <c r="T106" i="16"/>
  <c r="U106" i="16"/>
  <c r="V106" i="16"/>
  <c r="T107" i="16"/>
  <c r="U107" i="16"/>
  <c r="V107" i="16"/>
  <c r="T108" i="16"/>
  <c r="U108" i="16"/>
  <c r="V108" i="16"/>
  <c r="T109" i="16"/>
  <c r="U109" i="16"/>
  <c r="V109" i="16"/>
  <c r="T110" i="16"/>
  <c r="U110" i="16"/>
  <c r="V110" i="16"/>
  <c r="T111" i="16"/>
  <c r="U111" i="16"/>
  <c r="V111" i="16"/>
  <c r="T112" i="16"/>
  <c r="U112" i="16"/>
  <c r="V112" i="16"/>
  <c r="T113" i="16"/>
  <c r="U113" i="16"/>
  <c r="V113" i="16"/>
  <c r="T114" i="16"/>
  <c r="U114" i="16"/>
  <c r="V114" i="16"/>
  <c r="T115" i="16"/>
  <c r="U115" i="16"/>
  <c r="V115" i="16"/>
  <c r="T116" i="16"/>
  <c r="U116" i="16"/>
  <c r="V116" i="16"/>
  <c r="T117" i="16"/>
  <c r="U117" i="16"/>
  <c r="V117" i="16"/>
  <c r="T118" i="16"/>
  <c r="U118" i="16"/>
  <c r="V118" i="16"/>
  <c r="T119" i="16"/>
  <c r="U119" i="16"/>
  <c r="V119" i="16"/>
  <c r="T120" i="16"/>
  <c r="U120" i="16"/>
  <c r="V120" i="16"/>
  <c r="T121" i="16"/>
  <c r="U121" i="16"/>
  <c r="V121" i="16"/>
  <c r="T122" i="16"/>
  <c r="U122" i="16"/>
  <c r="V122" i="16"/>
  <c r="T123" i="16"/>
  <c r="U123" i="16"/>
  <c r="V123" i="16"/>
  <c r="T124" i="16"/>
  <c r="U124" i="16"/>
  <c r="V124" i="16"/>
  <c r="T125" i="16"/>
  <c r="U125" i="16"/>
  <c r="V125" i="16"/>
  <c r="T126" i="16"/>
  <c r="U126" i="16"/>
  <c r="V126" i="16"/>
  <c r="T127" i="16"/>
  <c r="U127" i="16"/>
  <c r="V127" i="16"/>
  <c r="T128" i="16"/>
  <c r="U128" i="16"/>
  <c r="V128" i="16"/>
  <c r="T129" i="16"/>
  <c r="U129" i="16"/>
  <c r="V129" i="16"/>
  <c r="T130" i="16"/>
  <c r="U130" i="16"/>
  <c r="V130" i="16"/>
  <c r="T131" i="16"/>
  <c r="U131" i="16"/>
  <c r="V131" i="16"/>
  <c r="T132" i="16"/>
  <c r="U132" i="16"/>
  <c r="V132" i="16"/>
  <c r="T133" i="16"/>
  <c r="U133" i="16"/>
  <c r="V133" i="16"/>
  <c r="T134" i="16"/>
  <c r="U134" i="16"/>
  <c r="V134" i="16"/>
  <c r="T135" i="16"/>
  <c r="U135" i="16"/>
  <c r="V135" i="16"/>
  <c r="T136" i="16"/>
  <c r="U136" i="16"/>
  <c r="V136" i="16"/>
  <c r="T137" i="16"/>
  <c r="U137" i="16"/>
  <c r="V137" i="16"/>
  <c r="T138" i="16"/>
  <c r="U138" i="16"/>
  <c r="V138" i="16"/>
  <c r="T139" i="16"/>
  <c r="U139" i="16"/>
  <c r="V139" i="16"/>
  <c r="T140" i="16"/>
  <c r="U140" i="16"/>
  <c r="V140" i="16"/>
  <c r="T141" i="16"/>
  <c r="U141" i="16"/>
  <c r="V141" i="16"/>
  <c r="T142" i="16"/>
  <c r="U142" i="16"/>
  <c r="V142" i="16"/>
  <c r="G15" i="23" l="1"/>
  <c r="D28" i="23"/>
  <c r="D29" i="23"/>
  <c r="D30" i="23"/>
  <c r="D31" i="23"/>
  <c r="P27" i="38"/>
  <c r="P28" i="38"/>
  <c r="G29" i="38"/>
  <c r="W67" i="26"/>
  <c r="W75" i="26"/>
  <c r="W78" i="26"/>
  <c r="W79" i="26"/>
  <c r="W83" i="26"/>
  <c r="W99" i="26"/>
  <c r="W115" i="26"/>
  <c r="W139" i="26"/>
  <c r="W141" i="26"/>
  <c r="W142" i="26"/>
  <c r="W87" i="26"/>
  <c r="W89" i="26"/>
  <c r="W68" i="26"/>
  <c r="W119" i="26"/>
  <c r="W131" i="26"/>
  <c r="W43" i="26"/>
  <c r="W45" i="26"/>
  <c r="W46" i="26"/>
  <c r="W47" i="26"/>
  <c r="W51" i="26"/>
  <c r="W59" i="26"/>
  <c r="W62" i="26"/>
  <c r="W63" i="26"/>
  <c r="W100" i="26"/>
  <c r="W112" i="26"/>
  <c r="W48" i="26"/>
  <c r="W55" i="26"/>
  <c r="W57" i="26"/>
  <c r="W52" i="26"/>
  <c r="W64" i="26"/>
  <c r="W71" i="26"/>
  <c r="W73" i="26"/>
  <c r="W91" i="26"/>
  <c r="W94" i="26"/>
  <c r="W95" i="26"/>
  <c r="W116" i="26"/>
  <c r="W128" i="26"/>
  <c r="W135" i="26"/>
  <c r="W80" i="26"/>
  <c r="W107" i="26"/>
  <c r="W110" i="26"/>
  <c r="W111" i="26"/>
  <c r="W132" i="26"/>
  <c r="W84" i="26"/>
  <c r="W96" i="26"/>
  <c r="W103" i="26"/>
  <c r="W105" i="26"/>
  <c r="W123" i="26"/>
  <c r="W125" i="26"/>
  <c r="W126" i="26"/>
  <c r="W127" i="26"/>
  <c r="W50" i="26"/>
  <c r="W61" i="26"/>
  <c r="W49" i="26"/>
  <c r="W54" i="26"/>
  <c r="W60" i="26"/>
  <c r="W65" i="26"/>
  <c r="W70" i="26"/>
  <c r="W76" i="26"/>
  <c r="W81" i="26"/>
  <c r="W86" i="26"/>
  <c r="W92" i="26"/>
  <c r="W97" i="26"/>
  <c r="W102" i="26"/>
  <c r="W108" i="26"/>
  <c r="W113" i="26"/>
  <c r="W117" i="26"/>
  <c r="W118" i="26"/>
  <c r="W124" i="26"/>
  <c r="W133" i="26"/>
  <c r="W134" i="26"/>
  <c r="W140" i="26"/>
  <c r="W53" i="26"/>
  <c r="W58" i="26"/>
  <c r="W69" i="26"/>
  <c r="W74" i="26"/>
  <c r="W85" i="26"/>
  <c r="W90" i="26"/>
  <c r="W101" i="26"/>
  <c r="W106" i="26"/>
  <c r="W121" i="26"/>
  <c r="W122" i="26"/>
  <c r="W137" i="26"/>
  <c r="W138" i="26"/>
  <c r="W56" i="26"/>
  <c r="W66" i="26"/>
  <c r="W72" i="26"/>
  <c r="W77" i="26"/>
  <c r="W82" i="26"/>
  <c r="W88" i="26"/>
  <c r="W93" i="26"/>
  <c r="W98" i="26"/>
  <c r="W104" i="26"/>
  <c r="W109" i="26"/>
  <c r="W114" i="26"/>
  <c r="W120" i="26"/>
  <c r="W129" i="26"/>
  <c r="W130" i="26"/>
  <c r="W136" i="26"/>
  <c r="J23" i="30"/>
  <c r="J14" i="30"/>
  <c r="S52" i="34"/>
  <c r="S49" i="34"/>
  <c r="S48" i="34"/>
  <c r="E7" i="26"/>
  <c r="E8" i="26"/>
  <c r="E9" i="26"/>
  <c r="K23" i="22" s="1" a="1"/>
  <c r="K23" i="22" s="1"/>
  <c r="W44" i="26"/>
  <c r="O27" i="23"/>
  <c r="O17" i="23"/>
  <c r="Q17" i="23"/>
  <c r="P27" i="23"/>
  <c r="G13" i="23"/>
  <c r="W121" i="16"/>
  <c r="W117" i="16"/>
  <c r="W113" i="16"/>
  <c r="W109" i="16"/>
  <c r="W105" i="16"/>
  <c r="W101" i="16"/>
  <c r="W97" i="16"/>
  <c r="W93" i="16"/>
  <c r="W89" i="16"/>
  <c r="W137" i="16"/>
  <c r="W141" i="16"/>
  <c r="W133" i="16"/>
  <c r="W129" i="16"/>
  <c r="W125" i="16"/>
  <c r="W142" i="16"/>
  <c r="W138" i="16"/>
  <c r="W130" i="16"/>
  <c r="W86" i="16"/>
  <c r="W82" i="16"/>
  <c r="W78" i="16"/>
  <c r="W74" i="16"/>
  <c r="W70" i="16"/>
  <c r="W66" i="16"/>
  <c r="W62" i="16"/>
  <c r="W58" i="16"/>
  <c r="W54" i="16"/>
  <c r="W50" i="16"/>
  <c r="W134" i="16"/>
  <c r="W139" i="16"/>
  <c r="W135" i="16"/>
  <c r="W131" i="16"/>
  <c r="W127" i="16"/>
  <c r="W63" i="16"/>
  <c r="W51" i="16"/>
  <c r="W47" i="16"/>
  <c r="W43" i="16"/>
  <c r="W140" i="16"/>
  <c r="W136" i="16"/>
  <c r="W132" i="16"/>
  <c r="W128" i="16"/>
  <c r="W123" i="16"/>
  <c r="W124" i="16"/>
  <c r="W120" i="16"/>
  <c r="W116" i="16"/>
  <c r="W112" i="16"/>
  <c r="W108" i="16"/>
  <c r="W104" i="16"/>
  <c r="W100" i="16"/>
  <c r="W96" i="16"/>
  <c r="W92" i="16"/>
  <c r="W88" i="16"/>
  <c r="W84" i="16"/>
  <c r="W80" i="16"/>
  <c r="W76" i="16"/>
  <c r="W72" i="16"/>
  <c r="W68" i="16"/>
  <c r="W64" i="16"/>
  <c r="W60" i="16"/>
  <c r="W56" i="16"/>
  <c r="W52" i="16"/>
  <c r="W48" i="16"/>
  <c r="W44" i="16"/>
  <c r="W85" i="16"/>
  <c r="W81" i="16"/>
  <c r="W77" i="16"/>
  <c r="W73" i="16"/>
  <c r="W69" i="16"/>
  <c r="W65" i="16"/>
  <c r="W61" i="16"/>
  <c r="W57" i="16"/>
  <c r="W53" i="16"/>
  <c r="W49" i="16"/>
  <c r="W45" i="16"/>
  <c r="W126" i="16"/>
  <c r="W122" i="16"/>
  <c r="W118" i="16"/>
  <c r="W114" i="16"/>
  <c r="W110" i="16"/>
  <c r="W106" i="16"/>
  <c r="W102" i="16"/>
  <c r="W98" i="16"/>
  <c r="W94" i="16"/>
  <c r="W90" i="16"/>
  <c r="W119" i="16"/>
  <c r="W115" i="16"/>
  <c r="W111" i="16"/>
  <c r="W107" i="16"/>
  <c r="W103" i="16"/>
  <c r="W99" i="16"/>
  <c r="W95" i="16"/>
  <c r="W91" i="16"/>
  <c r="W87" i="16"/>
  <c r="W83" i="16"/>
  <c r="W79" i="16"/>
  <c r="W75" i="16"/>
  <c r="W71" i="16"/>
  <c r="W67" i="16"/>
  <c r="W59" i="16"/>
  <c r="W55" i="16"/>
  <c r="B24" i="22"/>
  <c r="C18" i="22"/>
  <c r="Q7" i="8"/>
  <c r="Q8" i="8"/>
  <c r="Q17" i="8"/>
  <c r="Q6" i="8"/>
  <c r="O7" i="8"/>
  <c r="O8" i="8"/>
  <c r="O17" i="8"/>
  <c r="O6" i="8"/>
  <c r="L35" i="20"/>
  <c r="L34" i="20"/>
  <c r="L33" i="20"/>
  <c r="L32" i="20"/>
  <c r="L31" i="20"/>
  <c r="L30" i="20"/>
  <c r="L26" i="20"/>
  <c r="L25" i="20"/>
  <c r="L24" i="20"/>
  <c r="L19" i="20"/>
  <c r="L18" i="20"/>
  <c r="L17" i="20"/>
  <c r="L16" i="20"/>
  <c r="L15" i="20"/>
  <c r="Q52" i="14"/>
  <c r="D5" i="30" l="1"/>
  <c r="G29" i="22" s="1"/>
  <c r="L12" i="30"/>
  <c r="X41" i="26"/>
  <c r="M8" i="26" s="1"/>
  <c r="R4" i="26" s="1"/>
  <c r="D5" i="26" s="1"/>
  <c r="Q22" i="38" s="1"/>
  <c r="J23" i="20"/>
  <c r="L17" i="22"/>
  <c r="L14" i="22"/>
  <c r="L8" i="22"/>
  <c r="J14" i="20"/>
  <c r="T26" i="23"/>
  <c r="F16" i="23" s="1"/>
  <c r="H8" i="23" s="1"/>
  <c r="O21" i="8"/>
  <c r="O27" i="8" s="1"/>
  <c r="P21" i="8"/>
  <c r="P27" i="8" s="1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14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72" i="16"/>
  <c r="M73" i="16"/>
  <c r="M74" i="16"/>
  <c r="M75" i="16"/>
  <c r="M76" i="16"/>
  <c r="M77" i="16"/>
  <c r="M78" i="16"/>
  <c r="M79" i="16"/>
  <c r="M80" i="16"/>
  <c r="M81" i="16"/>
  <c r="M82" i="16"/>
  <c r="J8" i="30" l="1"/>
  <c r="H28" i="38"/>
  <c r="L12" i="20"/>
  <c r="H27" i="38" s="1"/>
  <c r="H29" i="38" s="1"/>
  <c r="E10" i="26"/>
  <c r="N23" i="22"/>
  <c r="D5" i="20"/>
  <c r="Q8" i="38" s="1"/>
  <c r="E5" i="23"/>
  <c r="Q28" i="38" s="1"/>
  <c r="Q29" i="38" s="1"/>
  <c r="G16" i="23"/>
  <c r="G5" i="23" s="1"/>
  <c r="R1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44" i="16"/>
  <c r="M45" i="16"/>
  <c r="M47" i="16"/>
  <c r="M48" i="16"/>
  <c r="M49" i="16"/>
  <c r="M50" i="16"/>
  <c r="M51" i="16"/>
  <c r="M52" i="16"/>
  <c r="M43" i="16"/>
  <c r="R10" i="16"/>
  <c r="N9" i="16"/>
  <c r="R9" i="16" s="1"/>
  <c r="B69" i="15"/>
  <c r="B70" i="15" s="1"/>
  <c r="B71" i="15" s="1"/>
  <c r="C8" i="15"/>
  <c r="B92" i="15" s="1"/>
  <c r="B93" i="15" s="1"/>
  <c r="B94" i="15" s="1"/>
  <c r="B95" i="15" s="1"/>
  <c r="C9" i="15"/>
  <c r="B115" i="15" s="1"/>
  <c r="B116" i="15" s="1"/>
  <c r="B117" i="15" s="1"/>
  <c r="B118" i="15" s="1"/>
  <c r="C10" i="15"/>
  <c r="B138" i="15" s="1"/>
  <c r="B139" i="15" s="1"/>
  <c r="B140" i="15" s="1"/>
  <c r="C11" i="15"/>
  <c r="B161" i="15" s="1"/>
  <c r="B162" i="15" s="1"/>
  <c r="B163" i="15" s="1"/>
  <c r="B164" i="15" s="1"/>
  <c r="C12" i="15"/>
  <c r="B184" i="15" s="1"/>
  <c r="B185" i="15" s="1"/>
  <c r="C13" i="15"/>
  <c r="B207" i="15" s="1"/>
  <c r="B208" i="15" s="1"/>
  <c r="C14" i="15"/>
  <c r="B230" i="15" s="1"/>
  <c r="B231" i="15" s="1"/>
  <c r="B232" i="15" s="1"/>
  <c r="C15" i="15"/>
  <c r="B253" i="15" s="1"/>
  <c r="B254" i="15" s="1"/>
  <c r="B255" i="15" s="1"/>
  <c r="C16" i="15"/>
  <c r="B276" i="15" s="1"/>
  <c r="B277" i="15" s="1"/>
  <c r="B278" i="15" s="1"/>
  <c r="B279" i="15" s="1"/>
  <c r="C17" i="15"/>
  <c r="B299" i="15" s="1"/>
  <c r="B300" i="15" s="1"/>
  <c r="B301" i="15" s="1"/>
  <c r="C18" i="15"/>
  <c r="B322" i="15" s="1"/>
  <c r="B323" i="15" s="1"/>
  <c r="B324" i="15" s="1"/>
  <c r="C19" i="15"/>
  <c r="B345" i="15" s="1"/>
  <c r="B346" i="15" s="1"/>
  <c r="C20" i="15"/>
  <c r="B368" i="15" s="1"/>
  <c r="B369" i="15" s="1"/>
  <c r="C21" i="15"/>
  <c r="B391" i="15" s="1"/>
  <c r="B392" i="15" s="1"/>
  <c r="C22" i="15"/>
  <c r="B414" i="15" s="1"/>
  <c r="B415" i="15" s="1"/>
  <c r="B416" i="15" s="1"/>
  <c r="B417" i="15" s="1"/>
  <c r="C23" i="15"/>
  <c r="B437" i="15" s="1"/>
  <c r="B438" i="15" s="1"/>
  <c r="B439" i="15" s="1"/>
  <c r="C24" i="15"/>
  <c r="B460" i="15" s="1"/>
  <c r="B461" i="15" s="1"/>
  <c r="B462" i="15" s="1"/>
  <c r="C25" i="15"/>
  <c r="B483" i="15" s="1"/>
  <c r="B484" i="15" s="1"/>
  <c r="B485" i="15" s="1"/>
  <c r="C26" i="15"/>
  <c r="B506" i="15" s="1"/>
  <c r="B507" i="15" s="1"/>
  <c r="B508" i="15" s="1"/>
  <c r="B509" i="15" s="1"/>
  <c r="C27" i="15"/>
  <c r="B529" i="15" s="1"/>
  <c r="B530" i="15" s="1"/>
  <c r="C28" i="15"/>
  <c r="B552" i="15" s="1"/>
  <c r="B553" i="15" s="1"/>
  <c r="C29" i="15"/>
  <c r="B575" i="15" s="1"/>
  <c r="B576" i="15" s="1"/>
  <c r="B577" i="15" s="1"/>
  <c r="B578" i="15" s="1"/>
  <c r="C30" i="15"/>
  <c r="B598" i="15" s="1"/>
  <c r="B599" i="15" s="1"/>
  <c r="B600" i="15" s="1"/>
  <c r="B601" i="15" s="1"/>
  <c r="C31" i="15"/>
  <c r="B621" i="15" s="1"/>
  <c r="B622" i="15" s="1"/>
  <c r="B623" i="15" s="1"/>
  <c r="B624" i="15" s="1"/>
  <c r="B46" i="15"/>
  <c r="B47" i="15" s="1"/>
  <c r="Q395" i="18"/>
  <c r="P395" i="18"/>
  <c r="S395" i="18" s="1"/>
  <c r="N395" i="18"/>
  <c r="O395" i="18" s="1"/>
  <c r="R395" i="18" s="1"/>
  <c r="P6" i="18"/>
  <c r="N7" i="18"/>
  <c r="O7" i="18" s="1"/>
  <c r="R7" i="18" s="1"/>
  <c r="N8" i="18"/>
  <c r="O8" i="18" s="1"/>
  <c r="N9" i="18"/>
  <c r="O9" i="18" s="1"/>
  <c r="R9" i="18" s="1"/>
  <c r="N10" i="18"/>
  <c r="O10" i="18" s="1"/>
  <c r="R10" i="18" s="1"/>
  <c r="N11" i="18"/>
  <c r="O11" i="18" s="1"/>
  <c r="R11" i="18" s="1"/>
  <c r="N12" i="18"/>
  <c r="O12" i="18" s="1"/>
  <c r="R12" i="18" s="1"/>
  <c r="N13" i="18"/>
  <c r="O13" i="18" s="1"/>
  <c r="R13" i="18" s="1"/>
  <c r="N14" i="18"/>
  <c r="O14" i="18" s="1"/>
  <c r="R14" i="18" s="1"/>
  <c r="N15" i="18"/>
  <c r="O15" i="18" s="1"/>
  <c r="R15" i="18" s="1"/>
  <c r="N16" i="18"/>
  <c r="O16" i="18" s="1"/>
  <c r="R16" i="18" s="1"/>
  <c r="N17" i="18"/>
  <c r="O17" i="18" s="1"/>
  <c r="R17" i="18" s="1"/>
  <c r="N18" i="18"/>
  <c r="O18" i="18" s="1"/>
  <c r="R18" i="18" s="1"/>
  <c r="N19" i="18"/>
  <c r="O19" i="18" s="1"/>
  <c r="R19" i="18" s="1"/>
  <c r="N20" i="18"/>
  <c r="O20" i="18" s="1"/>
  <c r="R20" i="18" s="1"/>
  <c r="N21" i="18"/>
  <c r="O21" i="18" s="1"/>
  <c r="R21" i="18" s="1"/>
  <c r="N22" i="18"/>
  <c r="O22" i="18" s="1"/>
  <c r="R22" i="18" s="1"/>
  <c r="N23" i="18"/>
  <c r="O23" i="18" s="1"/>
  <c r="R23" i="18" s="1"/>
  <c r="N24" i="18"/>
  <c r="O24" i="18" s="1"/>
  <c r="N25" i="18"/>
  <c r="O25" i="18" s="1"/>
  <c r="R25" i="18" s="1"/>
  <c r="N26" i="18"/>
  <c r="O26" i="18" s="1"/>
  <c r="R26" i="18" s="1"/>
  <c r="N27" i="18"/>
  <c r="O27" i="18" s="1"/>
  <c r="R27" i="18" s="1"/>
  <c r="N28" i="18"/>
  <c r="O28" i="18" s="1"/>
  <c r="R28" i="18" s="1"/>
  <c r="N29" i="18"/>
  <c r="O29" i="18" s="1"/>
  <c r="R29" i="18" s="1"/>
  <c r="N30" i="18"/>
  <c r="O30" i="18" s="1"/>
  <c r="R30" i="18" s="1"/>
  <c r="N31" i="18"/>
  <c r="O31" i="18" s="1"/>
  <c r="R31" i="18" s="1"/>
  <c r="N32" i="18"/>
  <c r="O32" i="18" s="1"/>
  <c r="R32" i="18" s="1"/>
  <c r="N33" i="18"/>
  <c r="O33" i="18" s="1"/>
  <c r="R33" i="18" s="1"/>
  <c r="N34" i="18"/>
  <c r="O34" i="18" s="1"/>
  <c r="R34" i="18" s="1"/>
  <c r="N35" i="18"/>
  <c r="O35" i="18" s="1"/>
  <c r="R35" i="18" s="1"/>
  <c r="N36" i="18"/>
  <c r="O36" i="18" s="1"/>
  <c r="R36" i="18" s="1"/>
  <c r="N37" i="18"/>
  <c r="O37" i="18" s="1"/>
  <c r="R37" i="18" s="1"/>
  <c r="N38" i="18"/>
  <c r="O38" i="18" s="1"/>
  <c r="R38" i="18" s="1"/>
  <c r="N39" i="18"/>
  <c r="O39" i="18" s="1"/>
  <c r="R39" i="18" s="1"/>
  <c r="N40" i="18"/>
  <c r="O40" i="18" s="1"/>
  <c r="R40" i="18" s="1"/>
  <c r="N41" i="18"/>
  <c r="O41" i="18" s="1"/>
  <c r="R41" i="18" s="1"/>
  <c r="N42" i="18"/>
  <c r="O42" i="18" s="1"/>
  <c r="R42" i="18" s="1"/>
  <c r="N43" i="18"/>
  <c r="O43" i="18" s="1"/>
  <c r="R43" i="18" s="1"/>
  <c r="N44" i="18"/>
  <c r="O44" i="18" s="1"/>
  <c r="R44" i="18" s="1"/>
  <c r="N45" i="18"/>
  <c r="O45" i="18" s="1"/>
  <c r="R45" i="18" s="1"/>
  <c r="N46" i="18"/>
  <c r="O46" i="18" s="1"/>
  <c r="R46" i="18" s="1"/>
  <c r="N47" i="18"/>
  <c r="O47" i="18" s="1"/>
  <c r="R47" i="18" s="1"/>
  <c r="N48" i="18"/>
  <c r="O48" i="18" s="1"/>
  <c r="R48" i="18" s="1"/>
  <c r="N49" i="18"/>
  <c r="O49" i="18" s="1"/>
  <c r="R49" i="18" s="1"/>
  <c r="N50" i="18"/>
  <c r="O50" i="18" s="1"/>
  <c r="R50" i="18" s="1"/>
  <c r="N51" i="18"/>
  <c r="O51" i="18" s="1"/>
  <c r="R51" i="18" s="1"/>
  <c r="N52" i="18"/>
  <c r="O52" i="18" s="1"/>
  <c r="R52" i="18" s="1"/>
  <c r="N53" i="18"/>
  <c r="O53" i="18" s="1"/>
  <c r="R53" i="18" s="1"/>
  <c r="N54" i="18"/>
  <c r="O54" i="18" s="1"/>
  <c r="R54" i="18" s="1"/>
  <c r="N55" i="18"/>
  <c r="O55" i="18" s="1"/>
  <c r="R55" i="18" s="1"/>
  <c r="N56" i="18"/>
  <c r="O56" i="18" s="1"/>
  <c r="R56" i="18" s="1"/>
  <c r="N57" i="18"/>
  <c r="O57" i="18" s="1"/>
  <c r="R57" i="18" s="1"/>
  <c r="N58" i="18"/>
  <c r="O58" i="18" s="1"/>
  <c r="R58" i="18" s="1"/>
  <c r="N59" i="18"/>
  <c r="O59" i="18" s="1"/>
  <c r="R59" i="18" s="1"/>
  <c r="N60" i="18"/>
  <c r="O60" i="18" s="1"/>
  <c r="R60" i="18" s="1"/>
  <c r="N61" i="18"/>
  <c r="O61" i="18" s="1"/>
  <c r="R61" i="18" s="1"/>
  <c r="N62" i="18"/>
  <c r="O62" i="18" s="1"/>
  <c r="R62" i="18" s="1"/>
  <c r="N63" i="18"/>
  <c r="O63" i="18" s="1"/>
  <c r="R63" i="18" s="1"/>
  <c r="N64" i="18"/>
  <c r="O64" i="18" s="1"/>
  <c r="R64" i="18" s="1"/>
  <c r="N65" i="18"/>
  <c r="O65" i="18" s="1"/>
  <c r="R65" i="18" s="1"/>
  <c r="N66" i="18"/>
  <c r="O66" i="18" s="1"/>
  <c r="R66" i="18" s="1"/>
  <c r="N67" i="18"/>
  <c r="O67" i="18" s="1"/>
  <c r="R67" i="18" s="1"/>
  <c r="N68" i="18"/>
  <c r="O68" i="18" s="1"/>
  <c r="R68" i="18" s="1"/>
  <c r="N69" i="18"/>
  <c r="O69" i="18" s="1"/>
  <c r="R69" i="18" s="1"/>
  <c r="N70" i="18"/>
  <c r="O70" i="18" s="1"/>
  <c r="R70" i="18" s="1"/>
  <c r="N71" i="18"/>
  <c r="O71" i="18" s="1"/>
  <c r="R71" i="18" s="1"/>
  <c r="N72" i="18"/>
  <c r="O72" i="18" s="1"/>
  <c r="R72" i="18" s="1"/>
  <c r="N73" i="18"/>
  <c r="O73" i="18" s="1"/>
  <c r="R73" i="18" s="1"/>
  <c r="N74" i="18"/>
  <c r="O74" i="18" s="1"/>
  <c r="R74" i="18" s="1"/>
  <c r="N75" i="18"/>
  <c r="O75" i="18" s="1"/>
  <c r="R75" i="18" s="1"/>
  <c r="N76" i="18"/>
  <c r="O76" i="18" s="1"/>
  <c r="R76" i="18" s="1"/>
  <c r="N77" i="18"/>
  <c r="O77" i="18" s="1"/>
  <c r="R77" i="18" s="1"/>
  <c r="N78" i="18"/>
  <c r="O78" i="18" s="1"/>
  <c r="R78" i="18" s="1"/>
  <c r="N79" i="18"/>
  <c r="O79" i="18" s="1"/>
  <c r="R79" i="18" s="1"/>
  <c r="N80" i="18"/>
  <c r="O80" i="18" s="1"/>
  <c r="R80" i="18" s="1"/>
  <c r="N81" i="18"/>
  <c r="O81" i="18" s="1"/>
  <c r="R81" i="18" s="1"/>
  <c r="N82" i="18"/>
  <c r="O82" i="18" s="1"/>
  <c r="R82" i="18" s="1"/>
  <c r="N83" i="18"/>
  <c r="O83" i="18" s="1"/>
  <c r="R83" i="18" s="1"/>
  <c r="N84" i="18"/>
  <c r="O84" i="18" s="1"/>
  <c r="R84" i="18" s="1"/>
  <c r="N85" i="18"/>
  <c r="O85" i="18" s="1"/>
  <c r="R85" i="18" s="1"/>
  <c r="N86" i="18"/>
  <c r="O86" i="18" s="1"/>
  <c r="R86" i="18" s="1"/>
  <c r="N87" i="18"/>
  <c r="O87" i="18" s="1"/>
  <c r="R87" i="18" s="1"/>
  <c r="N88" i="18"/>
  <c r="O88" i="18" s="1"/>
  <c r="R88" i="18" s="1"/>
  <c r="N89" i="18"/>
  <c r="O89" i="18" s="1"/>
  <c r="R89" i="18" s="1"/>
  <c r="N90" i="18"/>
  <c r="O90" i="18" s="1"/>
  <c r="R90" i="18" s="1"/>
  <c r="N91" i="18"/>
  <c r="O91" i="18" s="1"/>
  <c r="R91" i="18" s="1"/>
  <c r="N92" i="18"/>
  <c r="O92" i="18" s="1"/>
  <c r="R92" i="18" s="1"/>
  <c r="N93" i="18"/>
  <c r="O93" i="18" s="1"/>
  <c r="R93" i="18" s="1"/>
  <c r="N94" i="18"/>
  <c r="O94" i="18" s="1"/>
  <c r="R94" i="18" s="1"/>
  <c r="N95" i="18"/>
  <c r="O95" i="18" s="1"/>
  <c r="R95" i="18" s="1"/>
  <c r="N96" i="18"/>
  <c r="O96" i="18" s="1"/>
  <c r="R96" i="18" s="1"/>
  <c r="N97" i="18"/>
  <c r="O97" i="18" s="1"/>
  <c r="R97" i="18" s="1"/>
  <c r="N98" i="18"/>
  <c r="O98" i="18" s="1"/>
  <c r="R98" i="18" s="1"/>
  <c r="N99" i="18"/>
  <c r="O99" i="18" s="1"/>
  <c r="R99" i="18" s="1"/>
  <c r="N100" i="18"/>
  <c r="O100" i="18" s="1"/>
  <c r="R100" i="18" s="1"/>
  <c r="N101" i="18"/>
  <c r="O101" i="18" s="1"/>
  <c r="R101" i="18" s="1"/>
  <c r="N102" i="18"/>
  <c r="O102" i="18" s="1"/>
  <c r="R102" i="18" s="1"/>
  <c r="N103" i="18"/>
  <c r="O103" i="18" s="1"/>
  <c r="R103" i="18" s="1"/>
  <c r="N104" i="18"/>
  <c r="O104" i="18" s="1"/>
  <c r="R104" i="18" s="1"/>
  <c r="N105" i="18"/>
  <c r="O105" i="18" s="1"/>
  <c r="R105" i="18" s="1"/>
  <c r="N106" i="18"/>
  <c r="O106" i="18" s="1"/>
  <c r="R106" i="18" s="1"/>
  <c r="N107" i="18"/>
  <c r="O107" i="18" s="1"/>
  <c r="R107" i="18" s="1"/>
  <c r="N108" i="18"/>
  <c r="O108" i="18" s="1"/>
  <c r="R108" i="18" s="1"/>
  <c r="N109" i="18"/>
  <c r="O109" i="18" s="1"/>
  <c r="R109" i="18" s="1"/>
  <c r="N110" i="18"/>
  <c r="O110" i="18" s="1"/>
  <c r="R110" i="18" s="1"/>
  <c r="N111" i="18"/>
  <c r="O111" i="18" s="1"/>
  <c r="R111" i="18" s="1"/>
  <c r="N112" i="18"/>
  <c r="O112" i="18" s="1"/>
  <c r="R112" i="18" s="1"/>
  <c r="N113" i="18"/>
  <c r="O113" i="18" s="1"/>
  <c r="R113" i="18" s="1"/>
  <c r="N114" i="18"/>
  <c r="O114" i="18" s="1"/>
  <c r="R114" i="18" s="1"/>
  <c r="N115" i="18"/>
  <c r="O115" i="18" s="1"/>
  <c r="R115" i="18" s="1"/>
  <c r="N116" i="18"/>
  <c r="O116" i="18" s="1"/>
  <c r="R116" i="18" s="1"/>
  <c r="N117" i="18"/>
  <c r="O117" i="18" s="1"/>
  <c r="R117" i="18" s="1"/>
  <c r="N118" i="18"/>
  <c r="O118" i="18" s="1"/>
  <c r="R118" i="18" s="1"/>
  <c r="N119" i="18"/>
  <c r="O119" i="18" s="1"/>
  <c r="R119" i="18" s="1"/>
  <c r="N120" i="18"/>
  <c r="O120" i="18" s="1"/>
  <c r="R120" i="18" s="1"/>
  <c r="N121" i="18"/>
  <c r="O121" i="18" s="1"/>
  <c r="R121" i="18" s="1"/>
  <c r="N122" i="18"/>
  <c r="O122" i="18" s="1"/>
  <c r="R122" i="18" s="1"/>
  <c r="N123" i="18"/>
  <c r="O123" i="18" s="1"/>
  <c r="R123" i="18" s="1"/>
  <c r="N124" i="18"/>
  <c r="O124" i="18" s="1"/>
  <c r="R124" i="18" s="1"/>
  <c r="N125" i="18"/>
  <c r="O125" i="18" s="1"/>
  <c r="R125" i="18" s="1"/>
  <c r="N126" i="18"/>
  <c r="O126" i="18" s="1"/>
  <c r="R126" i="18" s="1"/>
  <c r="N127" i="18"/>
  <c r="O127" i="18" s="1"/>
  <c r="R127" i="18" s="1"/>
  <c r="N128" i="18"/>
  <c r="O128" i="18" s="1"/>
  <c r="R128" i="18" s="1"/>
  <c r="N129" i="18"/>
  <c r="O129" i="18" s="1"/>
  <c r="R129" i="18" s="1"/>
  <c r="N130" i="18"/>
  <c r="O130" i="18" s="1"/>
  <c r="R130" i="18" s="1"/>
  <c r="N131" i="18"/>
  <c r="O131" i="18" s="1"/>
  <c r="R131" i="18" s="1"/>
  <c r="N132" i="18"/>
  <c r="O132" i="18" s="1"/>
  <c r="R132" i="18" s="1"/>
  <c r="N133" i="18"/>
  <c r="O133" i="18" s="1"/>
  <c r="R133" i="18" s="1"/>
  <c r="N134" i="18"/>
  <c r="O134" i="18" s="1"/>
  <c r="R134" i="18" s="1"/>
  <c r="N135" i="18"/>
  <c r="O135" i="18" s="1"/>
  <c r="R135" i="18" s="1"/>
  <c r="N136" i="18"/>
  <c r="O136" i="18" s="1"/>
  <c r="R136" i="18" s="1"/>
  <c r="N137" i="18"/>
  <c r="O137" i="18" s="1"/>
  <c r="R137" i="18" s="1"/>
  <c r="N138" i="18"/>
  <c r="O138" i="18" s="1"/>
  <c r="R138" i="18" s="1"/>
  <c r="N139" i="18"/>
  <c r="O139" i="18" s="1"/>
  <c r="R139" i="18" s="1"/>
  <c r="N140" i="18"/>
  <c r="O140" i="18" s="1"/>
  <c r="R140" i="18" s="1"/>
  <c r="N141" i="18"/>
  <c r="O141" i="18" s="1"/>
  <c r="R141" i="18" s="1"/>
  <c r="N142" i="18"/>
  <c r="O142" i="18" s="1"/>
  <c r="R142" i="18" s="1"/>
  <c r="N143" i="18"/>
  <c r="O143" i="18" s="1"/>
  <c r="R143" i="18" s="1"/>
  <c r="N144" i="18"/>
  <c r="O144" i="18" s="1"/>
  <c r="R144" i="18" s="1"/>
  <c r="N145" i="18"/>
  <c r="O145" i="18" s="1"/>
  <c r="N146" i="18"/>
  <c r="O146" i="18" s="1"/>
  <c r="R146" i="18" s="1"/>
  <c r="N147" i="18"/>
  <c r="O147" i="18" s="1"/>
  <c r="R147" i="18" s="1"/>
  <c r="N148" i="18"/>
  <c r="O148" i="18" s="1"/>
  <c r="R148" i="18" s="1"/>
  <c r="N149" i="18"/>
  <c r="O149" i="18" s="1"/>
  <c r="R149" i="18" s="1"/>
  <c r="N150" i="18"/>
  <c r="O150" i="18" s="1"/>
  <c r="R150" i="18" s="1"/>
  <c r="N151" i="18"/>
  <c r="O151" i="18" s="1"/>
  <c r="R151" i="18" s="1"/>
  <c r="N152" i="18"/>
  <c r="O152" i="18" s="1"/>
  <c r="R152" i="18" s="1"/>
  <c r="N153" i="18"/>
  <c r="O153" i="18" s="1"/>
  <c r="R153" i="18" s="1"/>
  <c r="N154" i="18"/>
  <c r="O154" i="18" s="1"/>
  <c r="R154" i="18" s="1"/>
  <c r="N155" i="18"/>
  <c r="O155" i="18" s="1"/>
  <c r="R155" i="18" s="1"/>
  <c r="N156" i="18"/>
  <c r="O156" i="18" s="1"/>
  <c r="R156" i="18" s="1"/>
  <c r="N157" i="18"/>
  <c r="O157" i="18" s="1"/>
  <c r="R157" i="18" s="1"/>
  <c r="N158" i="18"/>
  <c r="O158" i="18" s="1"/>
  <c r="R158" i="18" s="1"/>
  <c r="N159" i="18"/>
  <c r="O159" i="18" s="1"/>
  <c r="R159" i="18" s="1"/>
  <c r="N160" i="18"/>
  <c r="O160" i="18" s="1"/>
  <c r="R160" i="18" s="1"/>
  <c r="N161" i="18"/>
  <c r="O161" i="18" s="1"/>
  <c r="N162" i="18"/>
  <c r="O162" i="18" s="1"/>
  <c r="R162" i="18" s="1"/>
  <c r="N163" i="18"/>
  <c r="O163" i="18" s="1"/>
  <c r="R163" i="18" s="1"/>
  <c r="N164" i="18"/>
  <c r="O164" i="18" s="1"/>
  <c r="R164" i="18" s="1"/>
  <c r="N165" i="18"/>
  <c r="O165" i="18" s="1"/>
  <c r="R165" i="18" s="1"/>
  <c r="N166" i="18"/>
  <c r="O166" i="18" s="1"/>
  <c r="R166" i="18" s="1"/>
  <c r="N167" i="18"/>
  <c r="O167" i="18" s="1"/>
  <c r="R167" i="18" s="1"/>
  <c r="N168" i="18"/>
  <c r="O168" i="18" s="1"/>
  <c r="R168" i="18" s="1"/>
  <c r="N169" i="18"/>
  <c r="O169" i="18" s="1"/>
  <c r="R169" i="18" s="1"/>
  <c r="N170" i="18"/>
  <c r="O170" i="18" s="1"/>
  <c r="R170" i="18" s="1"/>
  <c r="N171" i="18"/>
  <c r="O171" i="18" s="1"/>
  <c r="R171" i="18" s="1"/>
  <c r="N172" i="18"/>
  <c r="O172" i="18" s="1"/>
  <c r="R172" i="18" s="1"/>
  <c r="N173" i="18"/>
  <c r="O173" i="18" s="1"/>
  <c r="R173" i="18" s="1"/>
  <c r="N174" i="18"/>
  <c r="O174" i="18" s="1"/>
  <c r="R174" i="18" s="1"/>
  <c r="N175" i="18"/>
  <c r="O175" i="18" s="1"/>
  <c r="R175" i="18" s="1"/>
  <c r="N176" i="18"/>
  <c r="O176" i="18" s="1"/>
  <c r="R176" i="18" s="1"/>
  <c r="N177" i="18"/>
  <c r="O177" i="18" s="1"/>
  <c r="R177" i="18" s="1"/>
  <c r="N178" i="18"/>
  <c r="O178" i="18" s="1"/>
  <c r="R178" i="18" s="1"/>
  <c r="N179" i="18"/>
  <c r="O179" i="18" s="1"/>
  <c r="R179" i="18" s="1"/>
  <c r="N180" i="18"/>
  <c r="O180" i="18" s="1"/>
  <c r="R180" i="18" s="1"/>
  <c r="N181" i="18"/>
  <c r="O181" i="18" s="1"/>
  <c r="R181" i="18" s="1"/>
  <c r="N182" i="18"/>
  <c r="O182" i="18" s="1"/>
  <c r="R182" i="18" s="1"/>
  <c r="N183" i="18"/>
  <c r="O183" i="18" s="1"/>
  <c r="R183" i="18" s="1"/>
  <c r="N184" i="18"/>
  <c r="O184" i="18" s="1"/>
  <c r="R184" i="18" s="1"/>
  <c r="N185" i="18"/>
  <c r="O185" i="18" s="1"/>
  <c r="R185" i="18" s="1"/>
  <c r="N186" i="18"/>
  <c r="O186" i="18" s="1"/>
  <c r="R186" i="18" s="1"/>
  <c r="N187" i="18"/>
  <c r="O187" i="18" s="1"/>
  <c r="R187" i="18" s="1"/>
  <c r="N188" i="18"/>
  <c r="O188" i="18" s="1"/>
  <c r="R188" i="18" s="1"/>
  <c r="N189" i="18"/>
  <c r="O189" i="18" s="1"/>
  <c r="R189" i="18" s="1"/>
  <c r="N190" i="18"/>
  <c r="O190" i="18" s="1"/>
  <c r="R190" i="18" s="1"/>
  <c r="N191" i="18"/>
  <c r="O191" i="18" s="1"/>
  <c r="R191" i="18" s="1"/>
  <c r="N192" i="18"/>
  <c r="O192" i="18" s="1"/>
  <c r="R192" i="18" s="1"/>
  <c r="N193" i="18"/>
  <c r="O193" i="18" s="1"/>
  <c r="R193" i="18" s="1"/>
  <c r="N194" i="18"/>
  <c r="O194" i="18" s="1"/>
  <c r="R194" i="18" s="1"/>
  <c r="N195" i="18"/>
  <c r="O195" i="18" s="1"/>
  <c r="R195" i="18" s="1"/>
  <c r="N196" i="18"/>
  <c r="O196" i="18" s="1"/>
  <c r="R196" i="18" s="1"/>
  <c r="N197" i="18"/>
  <c r="O197" i="18" s="1"/>
  <c r="R197" i="18" s="1"/>
  <c r="N198" i="18"/>
  <c r="O198" i="18" s="1"/>
  <c r="R198" i="18" s="1"/>
  <c r="N199" i="18"/>
  <c r="O199" i="18" s="1"/>
  <c r="R199" i="18" s="1"/>
  <c r="N200" i="18"/>
  <c r="O200" i="18" s="1"/>
  <c r="R200" i="18" s="1"/>
  <c r="N201" i="18"/>
  <c r="O201" i="18" s="1"/>
  <c r="R201" i="18" s="1"/>
  <c r="N202" i="18"/>
  <c r="O202" i="18" s="1"/>
  <c r="R202" i="18" s="1"/>
  <c r="N203" i="18"/>
  <c r="O203" i="18" s="1"/>
  <c r="R203" i="18" s="1"/>
  <c r="N204" i="18"/>
  <c r="O204" i="18" s="1"/>
  <c r="R204" i="18" s="1"/>
  <c r="N205" i="18"/>
  <c r="O205" i="18" s="1"/>
  <c r="R205" i="18" s="1"/>
  <c r="N206" i="18"/>
  <c r="O206" i="18" s="1"/>
  <c r="R206" i="18" s="1"/>
  <c r="N207" i="18"/>
  <c r="O207" i="18" s="1"/>
  <c r="R207" i="18" s="1"/>
  <c r="N208" i="18"/>
  <c r="O208" i="18" s="1"/>
  <c r="R208" i="18" s="1"/>
  <c r="N209" i="18"/>
  <c r="O209" i="18" s="1"/>
  <c r="R209" i="18" s="1"/>
  <c r="N210" i="18"/>
  <c r="O210" i="18" s="1"/>
  <c r="R210" i="18" s="1"/>
  <c r="N211" i="18"/>
  <c r="O211" i="18" s="1"/>
  <c r="R211" i="18" s="1"/>
  <c r="N212" i="18"/>
  <c r="O212" i="18" s="1"/>
  <c r="R212" i="18" s="1"/>
  <c r="N213" i="18"/>
  <c r="O213" i="18" s="1"/>
  <c r="R213" i="18" s="1"/>
  <c r="N214" i="18"/>
  <c r="O214" i="18" s="1"/>
  <c r="R214" i="18" s="1"/>
  <c r="N215" i="18"/>
  <c r="O215" i="18" s="1"/>
  <c r="R215" i="18" s="1"/>
  <c r="N216" i="18"/>
  <c r="O216" i="18" s="1"/>
  <c r="R216" i="18" s="1"/>
  <c r="N217" i="18"/>
  <c r="O217" i="18" s="1"/>
  <c r="R217" i="18" s="1"/>
  <c r="N218" i="18"/>
  <c r="O218" i="18" s="1"/>
  <c r="R218" i="18" s="1"/>
  <c r="N219" i="18"/>
  <c r="O219" i="18" s="1"/>
  <c r="R219" i="18" s="1"/>
  <c r="N220" i="18"/>
  <c r="O220" i="18" s="1"/>
  <c r="R220" i="18" s="1"/>
  <c r="N221" i="18"/>
  <c r="O221" i="18" s="1"/>
  <c r="R221" i="18" s="1"/>
  <c r="N222" i="18"/>
  <c r="O222" i="18" s="1"/>
  <c r="R222" i="18" s="1"/>
  <c r="N223" i="18"/>
  <c r="O223" i="18" s="1"/>
  <c r="R223" i="18" s="1"/>
  <c r="N224" i="18"/>
  <c r="O224" i="18" s="1"/>
  <c r="R224" i="18" s="1"/>
  <c r="N225" i="18"/>
  <c r="O225" i="18" s="1"/>
  <c r="R225" i="18" s="1"/>
  <c r="N226" i="18"/>
  <c r="O226" i="18" s="1"/>
  <c r="R226" i="18" s="1"/>
  <c r="N227" i="18"/>
  <c r="O227" i="18" s="1"/>
  <c r="R227" i="18" s="1"/>
  <c r="N228" i="18"/>
  <c r="O228" i="18" s="1"/>
  <c r="R228" i="18" s="1"/>
  <c r="N229" i="18"/>
  <c r="O229" i="18" s="1"/>
  <c r="R229" i="18" s="1"/>
  <c r="N230" i="18"/>
  <c r="O230" i="18" s="1"/>
  <c r="R230" i="18" s="1"/>
  <c r="N231" i="18"/>
  <c r="O231" i="18" s="1"/>
  <c r="R231" i="18" s="1"/>
  <c r="N232" i="18"/>
  <c r="O232" i="18" s="1"/>
  <c r="R232" i="18" s="1"/>
  <c r="N233" i="18"/>
  <c r="O233" i="18" s="1"/>
  <c r="R233" i="18" s="1"/>
  <c r="N234" i="18"/>
  <c r="O234" i="18" s="1"/>
  <c r="R234" i="18" s="1"/>
  <c r="N235" i="18"/>
  <c r="O235" i="18" s="1"/>
  <c r="R235" i="18" s="1"/>
  <c r="N236" i="18"/>
  <c r="O236" i="18" s="1"/>
  <c r="R236" i="18" s="1"/>
  <c r="N237" i="18"/>
  <c r="O237" i="18" s="1"/>
  <c r="R237" i="18" s="1"/>
  <c r="N238" i="18"/>
  <c r="O238" i="18" s="1"/>
  <c r="R238" i="18" s="1"/>
  <c r="N239" i="18"/>
  <c r="O239" i="18" s="1"/>
  <c r="R239" i="18" s="1"/>
  <c r="N240" i="18"/>
  <c r="O240" i="18" s="1"/>
  <c r="R240" i="18" s="1"/>
  <c r="N241" i="18"/>
  <c r="O241" i="18" s="1"/>
  <c r="R241" i="18" s="1"/>
  <c r="N242" i="18"/>
  <c r="O242" i="18" s="1"/>
  <c r="R242" i="18" s="1"/>
  <c r="N243" i="18"/>
  <c r="O243" i="18" s="1"/>
  <c r="R243" i="18" s="1"/>
  <c r="N244" i="18"/>
  <c r="O244" i="18" s="1"/>
  <c r="R244" i="18" s="1"/>
  <c r="N245" i="18"/>
  <c r="O245" i="18" s="1"/>
  <c r="R245" i="18" s="1"/>
  <c r="N246" i="18"/>
  <c r="O246" i="18" s="1"/>
  <c r="R246" i="18" s="1"/>
  <c r="N247" i="18"/>
  <c r="O247" i="18" s="1"/>
  <c r="R247" i="18" s="1"/>
  <c r="N248" i="18"/>
  <c r="O248" i="18" s="1"/>
  <c r="R248" i="18" s="1"/>
  <c r="N249" i="18"/>
  <c r="O249" i="18" s="1"/>
  <c r="R249" i="18" s="1"/>
  <c r="N250" i="18"/>
  <c r="O250" i="18" s="1"/>
  <c r="R250" i="18" s="1"/>
  <c r="N251" i="18"/>
  <c r="O251" i="18" s="1"/>
  <c r="R251" i="18" s="1"/>
  <c r="N252" i="18"/>
  <c r="O252" i="18" s="1"/>
  <c r="R252" i="18" s="1"/>
  <c r="N253" i="18"/>
  <c r="O253" i="18" s="1"/>
  <c r="R253" i="18" s="1"/>
  <c r="N254" i="18"/>
  <c r="O254" i="18" s="1"/>
  <c r="R254" i="18" s="1"/>
  <c r="N255" i="18"/>
  <c r="O255" i="18" s="1"/>
  <c r="R255" i="18" s="1"/>
  <c r="N256" i="18"/>
  <c r="O256" i="18" s="1"/>
  <c r="R256" i="18" s="1"/>
  <c r="N257" i="18"/>
  <c r="O257" i="18" s="1"/>
  <c r="R257" i="18" s="1"/>
  <c r="N258" i="18"/>
  <c r="O258" i="18" s="1"/>
  <c r="R258" i="18" s="1"/>
  <c r="N259" i="18"/>
  <c r="O259" i="18" s="1"/>
  <c r="R259" i="18" s="1"/>
  <c r="N260" i="18"/>
  <c r="O260" i="18" s="1"/>
  <c r="R260" i="18" s="1"/>
  <c r="N261" i="18"/>
  <c r="O261" i="18" s="1"/>
  <c r="R261" i="18" s="1"/>
  <c r="N262" i="18"/>
  <c r="O262" i="18" s="1"/>
  <c r="R262" i="18" s="1"/>
  <c r="N263" i="18"/>
  <c r="O263" i="18" s="1"/>
  <c r="R263" i="18" s="1"/>
  <c r="N264" i="18"/>
  <c r="O264" i="18" s="1"/>
  <c r="R264" i="18" s="1"/>
  <c r="N265" i="18"/>
  <c r="O265" i="18" s="1"/>
  <c r="R265" i="18" s="1"/>
  <c r="N266" i="18"/>
  <c r="O266" i="18" s="1"/>
  <c r="R266" i="18" s="1"/>
  <c r="N267" i="18"/>
  <c r="O267" i="18" s="1"/>
  <c r="R267" i="18" s="1"/>
  <c r="N268" i="18"/>
  <c r="O268" i="18" s="1"/>
  <c r="R268" i="18" s="1"/>
  <c r="N269" i="18"/>
  <c r="O269" i="18" s="1"/>
  <c r="R269" i="18" s="1"/>
  <c r="N270" i="18"/>
  <c r="O270" i="18" s="1"/>
  <c r="R270" i="18" s="1"/>
  <c r="N271" i="18"/>
  <c r="O271" i="18" s="1"/>
  <c r="R271" i="18" s="1"/>
  <c r="N272" i="18"/>
  <c r="O272" i="18" s="1"/>
  <c r="R272" i="18" s="1"/>
  <c r="N273" i="18"/>
  <c r="O273" i="18" s="1"/>
  <c r="R273" i="18" s="1"/>
  <c r="N274" i="18"/>
  <c r="O274" i="18" s="1"/>
  <c r="R274" i="18" s="1"/>
  <c r="N275" i="18"/>
  <c r="O275" i="18" s="1"/>
  <c r="R275" i="18" s="1"/>
  <c r="N276" i="18"/>
  <c r="O276" i="18" s="1"/>
  <c r="R276" i="18" s="1"/>
  <c r="N277" i="18"/>
  <c r="O277" i="18" s="1"/>
  <c r="R277" i="18" s="1"/>
  <c r="N278" i="18"/>
  <c r="O278" i="18" s="1"/>
  <c r="R278" i="18" s="1"/>
  <c r="N279" i="18"/>
  <c r="O279" i="18" s="1"/>
  <c r="R279" i="18" s="1"/>
  <c r="N280" i="18"/>
  <c r="O280" i="18" s="1"/>
  <c r="R280" i="18" s="1"/>
  <c r="N281" i="18"/>
  <c r="O281" i="18" s="1"/>
  <c r="R281" i="18" s="1"/>
  <c r="N282" i="18"/>
  <c r="O282" i="18" s="1"/>
  <c r="R282" i="18" s="1"/>
  <c r="N283" i="18"/>
  <c r="O283" i="18" s="1"/>
  <c r="R283" i="18" s="1"/>
  <c r="N284" i="18"/>
  <c r="O284" i="18" s="1"/>
  <c r="R284" i="18" s="1"/>
  <c r="N285" i="18"/>
  <c r="O285" i="18" s="1"/>
  <c r="R285" i="18" s="1"/>
  <c r="N286" i="18"/>
  <c r="O286" i="18"/>
  <c r="R286" i="18" s="1"/>
  <c r="N287" i="18"/>
  <c r="O287" i="18" s="1"/>
  <c r="R287" i="18" s="1"/>
  <c r="N288" i="18"/>
  <c r="O288" i="18" s="1"/>
  <c r="R288" i="18" s="1"/>
  <c r="N289" i="18"/>
  <c r="O289" i="18" s="1"/>
  <c r="R289" i="18" s="1"/>
  <c r="N290" i="18"/>
  <c r="O290" i="18" s="1"/>
  <c r="R290" i="18" s="1"/>
  <c r="N291" i="18"/>
  <c r="O291" i="18" s="1"/>
  <c r="R291" i="18" s="1"/>
  <c r="N292" i="18"/>
  <c r="O292" i="18" s="1"/>
  <c r="R292" i="18" s="1"/>
  <c r="N293" i="18"/>
  <c r="O293" i="18" s="1"/>
  <c r="R293" i="18" s="1"/>
  <c r="N294" i="18"/>
  <c r="O294" i="18" s="1"/>
  <c r="R294" i="18" s="1"/>
  <c r="N295" i="18"/>
  <c r="O295" i="18" s="1"/>
  <c r="R295" i="18" s="1"/>
  <c r="N296" i="18"/>
  <c r="O296" i="18" s="1"/>
  <c r="R296" i="18" s="1"/>
  <c r="N297" i="18"/>
  <c r="O297" i="18" s="1"/>
  <c r="R297" i="18" s="1"/>
  <c r="N298" i="18"/>
  <c r="O298" i="18" s="1"/>
  <c r="R298" i="18" s="1"/>
  <c r="N299" i="18"/>
  <c r="O299" i="18" s="1"/>
  <c r="R299" i="18" s="1"/>
  <c r="N300" i="18"/>
  <c r="O300" i="18" s="1"/>
  <c r="R300" i="18" s="1"/>
  <c r="N301" i="18"/>
  <c r="O301" i="18" s="1"/>
  <c r="R301" i="18" s="1"/>
  <c r="N302" i="18"/>
  <c r="O302" i="18" s="1"/>
  <c r="R302" i="18" s="1"/>
  <c r="N303" i="18"/>
  <c r="O303" i="18" s="1"/>
  <c r="R303" i="18" s="1"/>
  <c r="N304" i="18"/>
  <c r="O304" i="18" s="1"/>
  <c r="R304" i="18" s="1"/>
  <c r="N305" i="18"/>
  <c r="O305" i="18" s="1"/>
  <c r="R305" i="18" s="1"/>
  <c r="N306" i="18"/>
  <c r="O306" i="18" s="1"/>
  <c r="R306" i="18" s="1"/>
  <c r="N307" i="18"/>
  <c r="O307" i="18" s="1"/>
  <c r="R307" i="18" s="1"/>
  <c r="N308" i="18"/>
  <c r="O308" i="18" s="1"/>
  <c r="R308" i="18" s="1"/>
  <c r="N309" i="18"/>
  <c r="O309" i="18" s="1"/>
  <c r="R309" i="18" s="1"/>
  <c r="N310" i="18"/>
  <c r="O310" i="18" s="1"/>
  <c r="R310" i="18" s="1"/>
  <c r="N311" i="18"/>
  <c r="O311" i="18" s="1"/>
  <c r="R311" i="18" s="1"/>
  <c r="N312" i="18"/>
  <c r="O312" i="18" s="1"/>
  <c r="R312" i="18" s="1"/>
  <c r="N313" i="18"/>
  <c r="O313" i="18" s="1"/>
  <c r="R313" i="18" s="1"/>
  <c r="N314" i="18"/>
  <c r="O314" i="18" s="1"/>
  <c r="R314" i="18" s="1"/>
  <c r="N315" i="18"/>
  <c r="O315" i="18" s="1"/>
  <c r="R315" i="18" s="1"/>
  <c r="N316" i="18"/>
  <c r="O316" i="18" s="1"/>
  <c r="R316" i="18" s="1"/>
  <c r="N317" i="18"/>
  <c r="O317" i="18" s="1"/>
  <c r="R317" i="18" s="1"/>
  <c r="N318" i="18"/>
  <c r="O318" i="18" s="1"/>
  <c r="R318" i="18" s="1"/>
  <c r="N319" i="18"/>
  <c r="O319" i="18" s="1"/>
  <c r="R319" i="18" s="1"/>
  <c r="N320" i="18"/>
  <c r="O320" i="18" s="1"/>
  <c r="R320" i="18" s="1"/>
  <c r="N321" i="18"/>
  <c r="O321" i="18" s="1"/>
  <c r="R321" i="18" s="1"/>
  <c r="N322" i="18"/>
  <c r="O322" i="18" s="1"/>
  <c r="R322" i="18" s="1"/>
  <c r="N323" i="18"/>
  <c r="O323" i="18" s="1"/>
  <c r="R323" i="18" s="1"/>
  <c r="N324" i="18"/>
  <c r="O324" i="18" s="1"/>
  <c r="R324" i="18" s="1"/>
  <c r="N325" i="18"/>
  <c r="O325" i="18" s="1"/>
  <c r="R325" i="18" s="1"/>
  <c r="N326" i="18"/>
  <c r="O326" i="18" s="1"/>
  <c r="R326" i="18" s="1"/>
  <c r="N327" i="18"/>
  <c r="O327" i="18" s="1"/>
  <c r="R327" i="18" s="1"/>
  <c r="N328" i="18"/>
  <c r="O328" i="18" s="1"/>
  <c r="R328" i="18" s="1"/>
  <c r="N329" i="18"/>
  <c r="O329" i="18" s="1"/>
  <c r="R329" i="18" s="1"/>
  <c r="N330" i="18"/>
  <c r="O330" i="18" s="1"/>
  <c r="R330" i="18" s="1"/>
  <c r="N331" i="18"/>
  <c r="O331" i="18" s="1"/>
  <c r="R331" i="18" s="1"/>
  <c r="N332" i="18"/>
  <c r="O332" i="18" s="1"/>
  <c r="R332" i="18" s="1"/>
  <c r="N333" i="18"/>
  <c r="O333" i="18" s="1"/>
  <c r="R333" i="18" s="1"/>
  <c r="N334" i="18"/>
  <c r="O334" i="18" s="1"/>
  <c r="R334" i="18" s="1"/>
  <c r="N335" i="18"/>
  <c r="O335" i="18" s="1"/>
  <c r="R335" i="18" s="1"/>
  <c r="N336" i="18"/>
  <c r="O336" i="18" s="1"/>
  <c r="R336" i="18" s="1"/>
  <c r="N337" i="18"/>
  <c r="O337" i="18" s="1"/>
  <c r="R337" i="18" s="1"/>
  <c r="N338" i="18"/>
  <c r="O338" i="18" s="1"/>
  <c r="R338" i="18" s="1"/>
  <c r="N339" i="18"/>
  <c r="O339" i="18" s="1"/>
  <c r="R339" i="18" s="1"/>
  <c r="N340" i="18"/>
  <c r="O340" i="18" s="1"/>
  <c r="R340" i="18" s="1"/>
  <c r="N341" i="18"/>
  <c r="O341" i="18" s="1"/>
  <c r="R341" i="18" s="1"/>
  <c r="N342" i="18"/>
  <c r="O342" i="18" s="1"/>
  <c r="R342" i="18" s="1"/>
  <c r="N343" i="18"/>
  <c r="O343" i="18" s="1"/>
  <c r="R343" i="18" s="1"/>
  <c r="N344" i="18"/>
  <c r="O344" i="18" s="1"/>
  <c r="R344" i="18" s="1"/>
  <c r="N345" i="18"/>
  <c r="O345" i="18" s="1"/>
  <c r="R345" i="18" s="1"/>
  <c r="N346" i="18"/>
  <c r="O346" i="18" s="1"/>
  <c r="R346" i="18" s="1"/>
  <c r="N347" i="18"/>
  <c r="O347" i="18" s="1"/>
  <c r="R347" i="18" s="1"/>
  <c r="N348" i="18"/>
  <c r="O348" i="18" s="1"/>
  <c r="R348" i="18" s="1"/>
  <c r="N349" i="18"/>
  <c r="O349" i="18" s="1"/>
  <c r="R349" i="18" s="1"/>
  <c r="N350" i="18"/>
  <c r="O350" i="18" s="1"/>
  <c r="R350" i="18" s="1"/>
  <c r="N351" i="18"/>
  <c r="O351" i="18" s="1"/>
  <c r="R351" i="18" s="1"/>
  <c r="N352" i="18"/>
  <c r="O352" i="18" s="1"/>
  <c r="R352" i="18" s="1"/>
  <c r="N353" i="18"/>
  <c r="O353" i="18" s="1"/>
  <c r="R353" i="18" s="1"/>
  <c r="N354" i="18"/>
  <c r="O354" i="18" s="1"/>
  <c r="R354" i="18" s="1"/>
  <c r="N355" i="18"/>
  <c r="O355" i="18" s="1"/>
  <c r="R355" i="18" s="1"/>
  <c r="N356" i="18"/>
  <c r="O356" i="18" s="1"/>
  <c r="R356" i="18" s="1"/>
  <c r="N357" i="18"/>
  <c r="O357" i="18" s="1"/>
  <c r="R357" i="18" s="1"/>
  <c r="N358" i="18"/>
  <c r="O358" i="18" s="1"/>
  <c r="R358" i="18" s="1"/>
  <c r="N359" i="18"/>
  <c r="O359" i="18" s="1"/>
  <c r="R359" i="18" s="1"/>
  <c r="N360" i="18"/>
  <c r="O360" i="18" s="1"/>
  <c r="R360" i="18" s="1"/>
  <c r="N361" i="18"/>
  <c r="O361" i="18" s="1"/>
  <c r="R361" i="18" s="1"/>
  <c r="N362" i="18"/>
  <c r="O362" i="18" s="1"/>
  <c r="R362" i="18" s="1"/>
  <c r="N363" i="18"/>
  <c r="O363" i="18" s="1"/>
  <c r="R363" i="18" s="1"/>
  <c r="N364" i="18"/>
  <c r="O364" i="18" s="1"/>
  <c r="R364" i="18" s="1"/>
  <c r="N365" i="18"/>
  <c r="O365" i="18" s="1"/>
  <c r="R365" i="18" s="1"/>
  <c r="N366" i="18"/>
  <c r="O366" i="18" s="1"/>
  <c r="R366" i="18" s="1"/>
  <c r="N367" i="18"/>
  <c r="O367" i="18" s="1"/>
  <c r="R367" i="18" s="1"/>
  <c r="N368" i="18"/>
  <c r="O368" i="18" s="1"/>
  <c r="R368" i="18" s="1"/>
  <c r="N369" i="18"/>
  <c r="O369" i="18" s="1"/>
  <c r="R369" i="18" s="1"/>
  <c r="N370" i="18"/>
  <c r="O370" i="18" s="1"/>
  <c r="R370" i="18" s="1"/>
  <c r="N371" i="18"/>
  <c r="O371" i="18" s="1"/>
  <c r="R371" i="18" s="1"/>
  <c r="N372" i="18"/>
  <c r="O372" i="18" s="1"/>
  <c r="R372" i="18" s="1"/>
  <c r="N373" i="18"/>
  <c r="O373" i="18" s="1"/>
  <c r="R373" i="18" s="1"/>
  <c r="N374" i="18"/>
  <c r="O374" i="18" s="1"/>
  <c r="R374" i="18" s="1"/>
  <c r="N375" i="18"/>
  <c r="O375" i="18" s="1"/>
  <c r="R375" i="18" s="1"/>
  <c r="N376" i="18"/>
  <c r="O376" i="18" s="1"/>
  <c r="R376" i="18" s="1"/>
  <c r="N377" i="18"/>
  <c r="O377" i="18" s="1"/>
  <c r="R377" i="18" s="1"/>
  <c r="N378" i="18"/>
  <c r="O378" i="18" s="1"/>
  <c r="R378" i="18" s="1"/>
  <c r="N379" i="18"/>
  <c r="O379" i="18" s="1"/>
  <c r="R379" i="18" s="1"/>
  <c r="N380" i="18"/>
  <c r="O380" i="18" s="1"/>
  <c r="R380" i="18" s="1"/>
  <c r="N381" i="18"/>
  <c r="O381" i="18" s="1"/>
  <c r="R381" i="18" s="1"/>
  <c r="N382" i="18"/>
  <c r="O382" i="18" s="1"/>
  <c r="R382" i="18" s="1"/>
  <c r="N383" i="18"/>
  <c r="O383" i="18" s="1"/>
  <c r="R383" i="18" s="1"/>
  <c r="N384" i="18"/>
  <c r="O384" i="18" s="1"/>
  <c r="R384" i="18" s="1"/>
  <c r="N385" i="18"/>
  <c r="O385" i="18" s="1"/>
  <c r="R385" i="18" s="1"/>
  <c r="N386" i="18"/>
  <c r="O386" i="18" s="1"/>
  <c r="R386" i="18" s="1"/>
  <c r="N387" i="18"/>
  <c r="O387" i="18" s="1"/>
  <c r="R387" i="18" s="1"/>
  <c r="N388" i="18"/>
  <c r="O388" i="18" s="1"/>
  <c r="R388" i="18" s="1"/>
  <c r="N389" i="18"/>
  <c r="O389" i="18" s="1"/>
  <c r="R389" i="18" s="1"/>
  <c r="N390" i="18"/>
  <c r="O390" i="18" s="1"/>
  <c r="R390" i="18" s="1"/>
  <c r="N391" i="18"/>
  <c r="O391" i="18" s="1"/>
  <c r="R391" i="18" s="1"/>
  <c r="N392" i="18"/>
  <c r="O392" i="18" s="1"/>
  <c r="R392" i="18" s="1"/>
  <c r="N393" i="18"/>
  <c r="O393" i="18" s="1"/>
  <c r="R393" i="18" s="1"/>
  <c r="N394" i="18"/>
  <c r="O394" i="18" s="1"/>
  <c r="R394" i="18" s="1"/>
  <c r="N6" i="18"/>
  <c r="O6" i="18" s="1"/>
  <c r="Q7" i="18"/>
  <c r="Q8" i="18"/>
  <c r="Q9" i="18"/>
  <c r="Q10" i="18"/>
  <c r="Q11" i="18"/>
  <c r="Q12" i="18"/>
  <c r="Q13" i="18"/>
  <c r="Q14" i="18"/>
  <c r="Q15" i="18"/>
  <c r="Q16" i="18"/>
  <c r="Q17" i="18"/>
  <c r="Q18" i="18"/>
  <c r="Q19" i="18"/>
  <c r="Q20" i="18"/>
  <c r="Q21" i="18"/>
  <c r="Q22" i="18"/>
  <c r="Q23" i="18"/>
  <c r="Q24" i="18"/>
  <c r="Q25" i="18"/>
  <c r="Q26" i="18"/>
  <c r="Q27" i="18"/>
  <c r="Q28" i="18"/>
  <c r="Q29" i="18"/>
  <c r="Q30" i="18"/>
  <c r="Q31" i="18"/>
  <c r="Q32" i="18"/>
  <c r="Q33" i="18"/>
  <c r="Q34" i="18"/>
  <c r="Q35" i="18"/>
  <c r="Q36" i="18"/>
  <c r="Q37" i="18"/>
  <c r="Q38" i="18"/>
  <c r="Q39" i="18"/>
  <c r="Q40" i="18"/>
  <c r="Q41" i="18"/>
  <c r="Q42" i="18"/>
  <c r="Q43" i="18"/>
  <c r="Q44" i="18"/>
  <c r="Q45" i="18"/>
  <c r="Q46" i="18"/>
  <c r="Q47" i="18"/>
  <c r="Q48" i="18"/>
  <c r="Q49" i="18"/>
  <c r="Q50" i="18"/>
  <c r="Q51" i="18"/>
  <c r="Q52" i="18"/>
  <c r="Q53" i="18"/>
  <c r="Q54" i="18"/>
  <c r="Q55" i="18"/>
  <c r="Q56" i="18"/>
  <c r="Q57" i="18"/>
  <c r="Q58" i="18"/>
  <c r="Q59" i="18"/>
  <c r="Q60" i="18"/>
  <c r="Q61" i="18"/>
  <c r="Q62" i="18"/>
  <c r="Q63" i="18"/>
  <c r="Q64" i="18"/>
  <c r="Q65" i="18"/>
  <c r="Q66" i="18"/>
  <c r="Q67" i="18"/>
  <c r="Q68" i="18"/>
  <c r="Q69" i="18"/>
  <c r="Q70" i="18"/>
  <c r="Q71" i="18"/>
  <c r="Q72" i="18"/>
  <c r="Q73" i="18"/>
  <c r="Q74" i="18"/>
  <c r="Q75" i="18"/>
  <c r="Q76" i="18"/>
  <c r="Q77" i="18"/>
  <c r="Q78" i="18"/>
  <c r="Q79" i="18"/>
  <c r="Q80" i="18"/>
  <c r="Q81" i="18"/>
  <c r="Q82" i="18"/>
  <c r="Q83" i="18"/>
  <c r="Q84" i="18"/>
  <c r="Q85" i="18"/>
  <c r="Q86" i="18"/>
  <c r="Q87" i="18"/>
  <c r="Q88" i="18"/>
  <c r="Q89" i="18"/>
  <c r="Q90" i="18"/>
  <c r="Q91" i="18"/>
  <c r="Q92" i="18"/>
  <c r="Q93" i="18"/>
  <c r="Q94" i="18"/>
  <c r="Q95" i="18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136" i="18"/>
  <c r="Q137" i="18"/>
  <c r="Q138" i="18"/>
  <c r="Q139" i="18"/>
  <c r="Q140" i="18"/>
  <c r="Q141" i="18"/>
  <c r="Q142" i="18"/>
  <c r="Q143" i="18"/>
  <c r="Q144" i="18"/>
  <c r="Q145" i="18"/>
  <c r="Q146" i="18"/>
  <c r="Q147" i="18"/>
  <c r="Q148" i="18"/>
  <c r="Q149" i="18"/>
  <c r="Q150" i="18"/>
  <c r="Q151" i="18"/>
  <c r="Q152" i="18"/>
  <c r="Q153" i="18"/>
  <c r="Q154" i="18"/>
  <c r="Q155" i="18"/>
  <c r="Q156" i="18"/>
  <c r="Q157" i="18"/>
  <c r="Q158" i="18"/>
  <c r="Q159" i="18"/>
  <c r="Q160" i="18"/>
  <c r="Q161" i="18"/>
  <c r="Q162" i="18"/>
  <c r="Q163" i="18"/>
  <c r="Q164" i="18"/>
  <c r="Q165" i="18"/>
  <c r="Q166" i="18"/>
  <c r="Q167" i="18"/>
  <c r="Q168" i="18"/>
  <c r="Q169" i="18"/>
  <c r="Q170" i="18"/>
  <c r="Q171" i="18"/>
  <c r="Q172" i="18"/>
  <c r="Q173" i="18"/>
  <c r="Q174" i="18"/>
  <c r="Q175" i="18"/>
  <c r="Q176" i="18"/>
  <c r="Q177" i="18"/>
  <c r="Q178" i="18"/>
  <c r="Q179" i="18"/>
  <c r="Q180" i="18"/>
  <c r="Q181" i="18"/>
  <c r="Q182" i="18"/>
  <c r="Q183" i="18"/>
  <c r="Q184" i="18"/>
  <c r="Q185" i="18"/>
  <c r="Q186" i="18"/>
  <c r="Q187" i="18"/>
  <c r="Q188" i="18"/>
  <c r="Q189" i="18"/>
  <c r="Q190" i="18"/>
  <c r="Q191" i="18"/>
  <c r="Q192" i="18"/>
  <c r="Q193" i="18"/>
  <c r="Q194" i="18"/>
  <c r="Q195" i="18"/>
  <c r="Q196" i="18"/>
  <c r="Q197" i="18"/>
  <c r="Q198" i="18"/>
  <c r="Q199" i="18"/>
  <c r="Q200" i="18"/>
  <c r="Q201" i="18"/>
  <c r="Q202" i="18"/>
  <c r="Q203" i="18"/>
  <c r="Q204" i="18"/>
  <c r="Q205" i="18"/>
  <c r="Q206" i="18"/>
  <c r="Q207" i="18"/>
  <c r="Q208" i="18"/>
  <c r="Q209" i="18"/>
  <c r="Q210" i="18"/>
  <c r="Q211" i="18"/>
  <c r="Q212" i="18"/>
  <c r="Q213" i="18"/>
  <c r="Q214" i="18"/>
  <c r="Q215" i="18"/>
  <c r="Q216" i="18"/>
  <c r="Q217" i="18"/>
  <c r="Q218" i="18"/>
  <c r="Q219" i="18"/>
  <c r="Q220" i="18"/>
  <c r="Q221" i="18"/>
  <c r="Q222" i="18"/>
  <c r="Q223" i="18"/>
  <c r="Q224" i="18"/>
  <c r="Q225" i="18"/>
  <c r="Q226" i="18"/>
  <c r="Q227" i="18"/>
  <c r="Q228" i="18"/>
  <c r="Q229" i="18"/>
  <c r="Q230" i="18"/>
  <c r="Q231" i="18"/>
  <c r="Q232" i="18"/>
  <c r="Q233" i="18"/>
  <c r="Q234" i="18"/>
  <c r="Q235" i="18"/>
  <c r="Q236" i="18"/>
  <c r="Q237" i="18"/>
  <c r="Q238" i="18"/>
  <c r="Q239" i="18"/>
  <c r="Q240" i="18"/>
  <c r="Q241" i="18"/>
  <c r="Q242" i="18"/>
  <c r="Q243" i="18"/>
  <c r="Q244" i="18"/>
  <c r="Q245" i="18"/>
  <c r="Q246" i="18"/>
  <c r="Q247" i="18"/>
  <c r="Q248" i="18"/>
  <c r="Q249" i="18"/>
  <c r="Q250" i="18"/>
  <c r="Q251" i="18"/>
  <c r="Q252" i="18"/>
  <c r="Q253" i="18"/>
  <c r="Q254" i="18"/>
  <c r="Q255" i="18"/>
  <c r="Q256" i="18"/>
  <c r="Q257" i="18"/>
  <c r="Q258" i="18"/>
  <c r="Q259" i="18"/>
  <c r="Q260" i="18"/>
  <c r="Q261" i="18"/>
  <c r="Q262" i="18"/>
  <c r="Q263" i="18"/>
  <c r="Q264" i="18"/>
  <c r="Q265" i="18"/>
  <c r="Q266" i="18"/>
  <c r="Q267" i="18"/>
  <c r="Q268" i="18"/>
  <c r="Q269" i="18"/>
  <c r="Q270" i="18"/>
  <c r="Q271" i="18"/>
  <c r="Q272" i="18"/>
  <c r="Q273" i="18"/>
  <c r="Q274" i="18"/>
  <c r="Q275" i="18"/>
  <c r="Q276" i="18"/>
  <c r="Q277" i="18"/>
  <c r="Q278" i="18"/>
  <c r="Q279" i="18"/>
  <c r="Q280" i="18"/>
  <c r="Q281" i="18"/>
  <c r="Q282" i="18"/>
  <c r="Q283" i="18"/>
  <c r="Q284" i="18"/>
  <c r="Q285" i="18"/>
  <c r="Q286" i="18"/>
  <c r="Q287" i="18"/>
  <c r="Q288" i="18"/>
  <c r="Q289" i="18"/>
  <c r="Q290" i="18"/>
  <c r="Q291" i="18"/>
  <c r="Q292" i="18"/>
  <c r="Q293" i="18"/>
  <c r="Q294" i="18"/>
  <c r="Q295" i="18"/>
  <c r="Q296" i="18"/>
  <c r="Q297" i="18"/>
  <c r="Q298" i="18"/>
  <c r="Q299" i="18"/>
  <c r="Q300" i="18"/>
  <c r="Q301" i="18"/>
  <c r="Q302" i="18"/>
  <c r="Q303" i="18"/>
  <c r="Q304" i="18"/>
  <c r="Q305" i="18"/>
  <c r="Q306" i="18"/>
  <c r="Q307" i="18"/>
  <c r="Q308" i="18"/>
  <c r="Q309" i="18"/>
  <c r="Q310" i="18"/>
  <c r="Q311" i="18"/>
  <c r="Q312" i="18"/>
  <c r="Q313" i="18"/>
  <c r="Q314" i="18"/>
  <c r="Q315" i="18"/>
  <c r="Q316" i="18"/>
  <c r="Q317" i="18"/>
  <c r="Q318" i="18"/>
  <c r="Q319" i="18"/>
  <c r="Q320" i="18"/>
  <c r="Q321" i="18"/>
  <c r="Q322" i="18"/>
  <c r="Q323" i="18"/>
  <c r="Q324" i="18"/>
  <c r="Q325" i="18"/>
  <c r="Q326" i="18"/>
  <c r="Q327" i="18"/>
  <c r="Q328" i="18"/>
  <c r="Q329" i="18"/>
  <c r="Q330" i="18"/>
  <c r="Q331" i="18"/>
  <c r="Q332" i="18"/>
  <c r="Q333" i="18"/>
  <c r="Q334" i="18"/>
  <c r="Q335" i="18"/>
  <c r="Q336" i="18"/>
  <c r="Q337" i="18"/>
  <c r="Q338" i="18"/>
  <c r="Q339" i="18"/>
  <c r="Q340" i="18"/>
  <c r="Q341" i="18"/>
  <c r="Q342" i="18"/>
  <c r="Q343" i="18"/>
  <c r="Q344" i="18"/>
  <c r="Q345" i="18"/>
  <c r="Q346" i="18"/>
  <c r="Q347" i="18"/>
  <c r="Q348" i="18"/>
  <c r="Q349" i="18"/>
  <c r="Q350" i="18"/>
  <c r="Q351" i="18"/>
  <c r="Q352" i="18"/>
  <c r="Q353" i="18"/>
  <c r="Q354" i="18"/>
  <c r="Q355" i="18"/>
  <c r="Q356" i="18"/>
  <c r="Q357" i="18"/>
  <c r="Q358" i="18"/>
  <c r="Q359" i="18"/>
  <c r="Q360" i="18"/>
  <c r="Q361" i="18"/>
  <c r="Q362" i="18"/>
  <c r="Q363" i="18"/>
  <c r="Q364" i="18"/>
  <c r="Q365" i="18"/>
  <c r="Q366" i="18"/>
  <c r="Q367" i="18"/>
  <c r="Q368" i="18"/>
  <c r="Q369" i="18"/>
  <c r="Q370" i="18"/>
  <c r="Q371" i="18"/>
  <c r="Q372" i="18"/>
  <c r="Q373" i="18"/>
  <c r="Q374" i="18"/>
  <c r="Q375" i="18"/>
  <c r="Q376" i="18"/>
  <c r="Q377" i="18"/>
  <c r="Q378" i="18"/>
  <c r="Q379" i="18"/>
  <c r="Q380" i="18"/>
  <c r="Q381" i="18"/>
  <c r="Q382" i="18"/>
  <c r="Q383" i="18"/>
  <c r="Q384" i="18"/>
  <c r="Q385" i="18"/>
  <c r="Q386" i="18"/>
  <c r="Q387" i="18"/>
  <c r="Q388" i="18"/>
  <c r="Q389" i="18"/>
  <c r="Q390" i="18"/>
  <c r="Q391" i="18"/>
  <c r="Q392" i="18"/>
  <c r="Q393" i="18"/>
  <c r="Q394" i="18"/>
  <c r="Q6" i="18"/>
  <c r="P7" i="18"/>
  <c r="S7" i="18" s="1"/>
  <c r="P8" i="18"/>
  <c r="S8" i="18" s="1"/>
  <c r="P9" i="18"/>
  <c r="S9" i="18" s="1"/>
  <c r="P10" i="18"/>
  <c r="S10" i="18" s="1"/>
  <c r="P11" i="18"/>
  <c r="S11" i="18" s="1"/>
  <c r="P12" i="18"/>
  <c r="S12" i="18" s="1"/>
  <c r="P13" i="18"/>
  <c r="S13" i="18" s="1"/>
  <c r="P14" i="18"/>
  <c r="S14" i="18" s="1"/>
  <c r="P15" i="18"/>
  <c r="S15" i="18" s="1"/>
  <c r="P16" i="18"/>
  <c r="S16" i="18" s="1"/>
  <c r="P17" i="18"/>
  <c r="S17" i="18" s="1"/>
  <c r="P18" i="18"/>
  <c r="S18" i="18" s="1"/>
  <c r="P19" i="18"/>
  <c r="S19" i="18" s="1"/>
  <c r="P20" i="18"/>
  <c r="S20" i="18" s="1"/>
  <c r="P21" i="18"/>
  <c r="S21" i="18" s="1"/>
  <c r="P22" i="18"/>
  <c r="S22" i="18" s="1"/>
  <c r="P23" i="18"/>
  <c r="S23" i="18" s="1"/>
  <c r="P24" i="18"/>
  <c r="S24" i="18" s="1"/>
  <c r="P25" i="18"/>
  <c r="S25" i="18" s="1"/>
  <c r="P26" i="18"/>
  <c r="S26" i="18" s="1"/>
  <c r="P27" i="18"/>
  <c r="S27" i="18" s="1"/>
  <c r="P28" i="18"/>
  <c r="S28" i="18" s="1"/>
  <c r="P29" i="18"/>
  <c r="S29" i="18" s="1"/>
  <c r="P30" i="18"/>
  <c r="S30" i="18" s="1"/>
  <c r="P31" i="18"/>
  <c r="S31" i="18" s="1"/>
  <c r="P32" i="18"/>
  <c r="S32" i="18" s="1"/>
  <c r="P33" i="18"/>
  <c r="S33" i="18" s="1"/>
  <c r="P34" i="18"/>
  <c r="S34" i="18" s="1"/>
  <c r="P35" i="18"/>
  <c r="S35" i="18" s="1"/>
  <c r="P36" i="18"/>
  <c r="S36" i="18" s="1"/>
  <c r="P37" i="18"/>
  <c r="S37" i="18" s="1"/>
  <c r="P38" i="18"/>
  <c r="S38" i="18" s="1"/>
  <c r="P39" i="18"/>
  <c r="S39" i="18" s="1"/>
  <c r="P40" i="18"/>
  <c r="S40" i="18" s="1"/>
  <c r="P41" i="18"/>
  <c r="S41" i="18" s="1"/>
  <c r="P42" i="18"/>
  <c r="S42" i="18" s="1"/>
  <c r="P43" i="18"/>
  <c r="S43" i="18" s="1"/>
  <c r="P44" i="18"/>
  <c r="S44" i="18" s="1"/>
  <c r="P45" i="18"/>
  <c r="S45" i="18" s="1"/>
  <c r="P46" i="18"/>
  <c r="S46" i="18" s="1"/>
  <c r="P47" i="18"/>
  <c r="S47" i="18" s="1"/>
  <c r="P48" i="18"/>
  <c r="S48" i="18" s="1"/>
  <c r="P49" i="18"/>
  <c r="S49" i="18" s="1"/>
  <c r="P50" i="18"/>
  <c r="S50" i="18" s="1"/>
  <c r="P51" i="18"/>
  <c r="S51" i="18" s="1"/>
  <c r="P52" i="18"/>
  <c r="S52" i="18" s="1"/>
  <c r="P53" i="18"/>
  <c r="S53" i="18" s="1"/>
  <c r="P54" i="18"/>
  <c r="S54" i="18" s="1"/>
  <c r="P55" i="18"/>
  <c r="S55" i="18" s="1"/>
  <c r="P56" i="18"/>
  <c r="S56" i="18" s="1"/>
  <c r="P57" i="18"/>
  <c r="S57" i="18" s="1"/>
  <c r="P58" i="18"/>
  <c r="S58" i="18" s="1"/>
  <c r="P59" i="18"/>
  <c r="S59" i="18" s="1"/>
  <c r="P60" i="18"/>
  <c r="S60" i="18" s="1"/>
  <c r="P61" i="18"/>
  <c r="S61" i="18" s="1"/>
  <c r="P62" i="18"/>
  <c r="S62" i="18" s="1"/>
  <c r="P63" i="18"/>
  <c r="S63" i="18" s="1"/>
  <c r="P64" i="18"/>
  <c r="S64" i="18" s="1"/>
  <c r="P65" i="18"/>
  <c r="S65" i="18" s="1"/>
  <c r="P66" i="18"/>
  <c r="S66" i="18" s="1"/>
  <c r="P67" i="18"/>
  <c r="S67" i="18" s="1"/>
  <c r="P68" i="18"/>
  <c r="S68" i="18" s="1"/>
  <c r="P69" i="18"/>
  <c r="S69" i="18" s="1"/>
  <c r="P70" i="18"/>
  <c r="S70" i="18" s="1"/>
  <c r="P71" i="18"/>
  <c r="S71" i="18" s="1"/>
  <c r="P72" i="18"/>
  <c r="S72" i="18" s="1"/>
  <c r="P73" i="18"/>
  <c r="S73" i="18" s="1"/>
  <c r="P74" i="18"/>
  <c r="S74" i="18" s="1"/>
  <c r="P75" i="18"/>
  <c r="S75" i="18" s="1"/>
  <c r="P76" i="18"/>
  <c r="S76" i="18" s="1"/>
  <c r="P77" i="18"/>
  <c r="S77" i="18" s="1"/>
  <c r="P78" i="18"/>
  <c r="S78" i="18" s="1"/>
  <c r="P79" i="18"/>
  <c r="S79" i="18" s="1"/>
  <c r="P80" i="18"/>
  <c r="S80" i="18" s="1"/>
  <c r="P81" i="18"/>
  <c r="S81" i="18" s="1"/>
  <c r="P82" i="18"/>
  <c r="S82" i="18" s="1"/>
  <c r="P83" i="18"/>
  <c r="S83" i="18" s="1"/>
  <c r="P84" i="18"/>
  <c r="S84" i="18" s="1"/>
  <c r="P85" i="18"/>
  <c r="S85" i="18" s="1"/>
  <c r="P86" i="18"/>
  <c r="S86" i="18" s="1"/>
  <c r="P87" i="18"/>
  <c r="S87" i="18" s="1"/>
  <c r="P88" i="18"/>
  <c r="S88" i="18" s="1"/>
  <c r="P89" i="18"/>
  <c r="S89" i="18" s="1"/>
  <c r="P90" i="18"/>
  <c r="S90" i="18" s="1"/>
  <c r="P91" i="18"/>
  <c r="S91" i="18" s="1"/>
  <c r="P92" i="18"/>
  <c r="S92" i="18" s="1"/>
  <c r="P93" i="18"/>
  <c r="S93" i="18" s="1"/>
  <c r="P94" i="18"/>
  <c r="S94" i="18" s="1"/>
  <c r="P95" i="18"/>
  <c r="S95" i="18" s="1"/>
  <c r="P96" i="18"/>
  <c r="S96" i="18" s="1"/>
  <c r="P97" i="18"/>
  <c r="S97" i="18" s="1"/>
  <c r="P98" i="18"/>
  <c r="S98" i="18" s="1"/>
  <c r="P99" i="18"/>
  <c r="S99" i="18" s="1"/>
  <c r="P100" i="18"/>
  <c r="S100" i="18" s="1"/>
  <c r="P101" i="18"/>
  <c r="S101" i="18" s="1"/>
  <c r="P102" i="18"/>
  <c r="S102" i="18" s="1"/>
  <c r="P103" i="18"/>
  <c r="S103" i="18" s="1"/>
  <c r="P104" i="18"/>
  <c r="S104" i="18" s="1"/>
  <c r="P105" i="18"/>
  <c r="S105" i="18" s="1"/>
  <c r="P106" i="18"/>
  <c r="S106" i="18" s="1"/>
  <c r="P107" i="18"/>
  <c r="S107" i="18" s="1"/>
  <c r="P108" i="18"/>
  <c r="S108" i="18" s="1"/>
  <c r="P109" i="18"/>
  <c r="S109" i="18" s="1"/>
  <c r="P110" i="18"/>
  <c r="S110" i="18" s="1"/>
  <c r="P111" i="18"/>
  <c r="S111" i="18" s="1"/>
  <c r="P112" i="18"/>
  <c r="S112" i="18" s="1"/>
  <c r="P113" i="18"/>
  <c r="S113" i="18" s="1"/>
  <c r="P114" i="18"/>
  <c r="S114" i="18" s="1"/>
  <c r="P115" i="18"/>
  <c r="S115" i="18" s="1"/>
  <c r="P116" i="18"/>
  <c r="S116" i="18" s="1"/>
  <c r="P117" i="18"/>
  <c r="S117" i="18" s="1"/>
  <c r="P118" i="18"/>
  <c r="S118" i="18" s="1"/>
  <c r="P119" i="18"/>
  <c r="S119" i="18" s="1"/>
  <c r="P120" i="18"/>
  <c r="S120" i="18" s="1"/>
  <c r="P121" i="18"/>
  <c r="S121" i="18" s="1"/>
  <c r="P122" i="18"/>
  <c r="S122" i="18" s="1"/>
  <c r="P123" i="18"/>
  <c r="S123" i="18" s="1"/>
  <c r="P124" i="18"/>
  <c r="S124" i="18" s="1"/>
  <c r="P125" i="18"/>
  <c r="S125" i="18" s="1"/>
  <c r="P126" i="18"/>
  <c r="S126" i="18" s="1"/>
  <c r="P127" i="18"/>
  <c r="S127" i="18" s="1"/>
  <c r="P128" i="18"/>
  <c r="S128" i="18" s="1"/>
  <c r="P129" i="18"/>
  <c r="S129" i="18" s="1"/>
  <c r="P130" i="18"/>
  <c r="S130" i="18" s="1"/>
  <c r="P131" i="18"/>
  <c r="S131" i="18" s="1"/>
  <c r="P132" i="18"/>
  <c r="S132" i="18" s="1"/>
  <c r="P133" i="18"/>
  <c r="S133" i="18" s="1"/>
  <c r="P134" i="18"/>
  <c r="S134" i="18" s="1"/>
  <c r="P135" i="18"/>
  <c r="S135" i="18" s="1"/>
  <c r="P136" i="18"/>
  <c r="S136" i="18" s="1"/>
  <c r="P137" i="18"/>
  <c r="S137" i="18" s="1"/>
  <c r="P138" i="18"/>
  <c r="S138" i="18" s="1"/>
  <c r="P139" i="18"/>
  <c r="S139" i="18" s="1"/>
  <c r="P140" i="18"/>
  <c r="S140" i="18" s="1"/>
  <c r="P141" i="18"/>
  <c r="S141" i="18" s="1"/>
  <c r="P142" i="18"/>
  <c r="S142" i="18" s="1"/>
  <c r="P143" i="18"/>
  <c r="S143" i="18" s="1"/>
  <c r="P144" i="18"/>
  <c r="S144" i="18" s="1"/>
  <c r="R145" i="18"/>
  <c r="P145" i="18"/>
  <c r="S145" i="18" s="1"/>
  <c r="P146" i="18"/>
  <c r="S146" i="18" s="1"/>
  <c r="P147" i="18"/>
  <c r="S147" i="18" s="1"/>
  <c r="P148" i="18"/>
  <c r="S148" i="18" s="1"/>
  <c r="P149" i="18"/>
  <c r="S149" i="18" s="1"/>
  <c r="P150" i="18"/>
  <c r="S150" i="18" s="1"/>
  <c r="P151" i="18"/>
  <c r="S151" i="18" s="1"/>
  <c r="P152" i="18"/>
  <c r="S152" i="18" s="1"/>
  <c r="P153" i="18"/>
  <c r="S153" i="18" s="1"/>
  <c r="P154" i="18"/>
  <c r="S154" i="18" s="1"/>
  <c r="P155" i="18"/>
  <c r="S155" i="18" s="1"/>
  <c r="P156" i="18"/>
  <c r="S156" i="18" s="1"/>
  <c r="P157" i="18"/>
  <c r="S157" i="18" s="1"/>
  <c r="P158" i="18"/>
  <c r="S158" i="18" s="1"/>
  <c r="P159" i="18"/>
  <c r="S159" i="18" s="1"/>
  <c r="P160" i="18"/>
  <c r="S160" i="18" s="1"/>
  <c r="R161" i="18"/>
  <c r="P161" i="18"/>
  <c r="S161" i="18" s="1"/>
  <c r="P162" i="18"/>
  <c r="S162" i="18" s="1"/>
  <c r="P163" i="18"/>
  <c r="S163" i="18" s="1"/>
  <c r="P164" i="18"/>
  <c r="S164" i="18" s="1"/>
  <c r="P165" i="18"/>
  <c r="S165" i="18" s="1"/>
  <c r="P166" i="18"/>
  <c r="S166" i="18" s="1"/>
  <c r="P167" i="18"/>
  <c r="S167" i="18" s="1"/>
  <c r="P168" i="18"/>
  <c r="S168" i="18" s="1"/>
  <c r="P169" i="18"/>
  <c r="S169" i="18" s="1"/>
  <c r="P170" i="18"/>
  <c r="S170" i="18" s="1"/>
  <c r="P171" i="18"/>
  <c r="S171" i="18" s="1"/>
  <c r="P172" i="18"/>
  <c r="S172" i="18" s="1"/>
  <c r="P173" i="18"/>
  <c r="S173" i="18" s="1"/>
  <c r="P174" i="18"/>
  <c r="S174" i="18" s="1"/>
  <c r="P175" i="18"/>
  <c r="S175" i="18" s="1"/>
  <c r="P176" i="18"/>
  <c r="S176" i="18" s="1"/>
  <c r="P177" i="18"/>
  <c r="S177" i="18" s="1"/>
  <c r="P178" i="18"/>
  <c r="S178" i="18" s="1"/>
  <c r="P179" i="18"/>
  <c r="S179" i="18" s="1"/>
  <c r="P180" i="18"/>
  <c r="S180" i="18" s="1"/>
  <c r="P181" i="18"/>
  <c r="S181" i="18" s="1"/>
  <c r="P182" i="18"/>
  <c r="S182" i="18" s="1"/>
  <c r="P183" i="18"/>
  <c r="S183" i="18" s="1"/>
  <c r="P184" i="18"/>
  <c r="S184" i="18" s="1"/>
  <c r="P185" i="18"/>
  <c r="S185" i="18" s="1"/>
  <c r="P186" i="18"/>
  <c r="S186" i="18" s="1"/>
  <c r="P187" i="18"/>
  <c r="S187" i="18" s="1"/>
  <c r="P188" i="18"/>
  <c r="S188" i="18" s="1"/>
  <c r="P189" i="18"/>
  <c r="S189" i="18" s="1"/>
  <c r="P190" i="18"/>
  <c r="S190" i="18" s="1"/>
  <c r="P191" i="18"/>
  <c r="S191" i="18" s="1"/>
  <c r="P192" i="18"/>
  <c r="S192" i="18" s="1"/>
  <c r="P193" i="18"/>
  <c r="S193" i="18" s="1"/>
  <c r="P194" i="18"/>
  <c r="S194" i="18" s="1"/>
  <c r="P195" i="18"/>
  <c r="S195" i="18" s="1"/>
  <c r="P196" i="18"/>
  <c r="S196" i="18" s="1"/>
  <c r="P197" i="18"/>
  <c r="S197" i="18" s="1"/>
  <c r="P198" i="18"/>
  <c r="S198" i="18" s="1"/>
  <c r="P199" i="18"/>
  <c r="S199" i="18" s="1"/>
  <c r="P200" i="18"/>
  <c r="S200" i="18" s="1"/>
  <c r="P201" i="18"/>
  <c r="S201" i="18" s="1"/>
  <c r="P202" i="18"/>
  <c r="S202" i="18" s="1"/>
  <c r="P203" i="18"/>
  <c r="S203" i="18" s="1"/>
  <c r="P204" i="18"/>
  <c r="S204" i="18" s="1"/>
  <c r="P205" i="18"/>
  <c r="S205" i="18" s="1"/>
  <c r="P206" i="18"/>
  <c r="S206" i="18" s="1"/>
  <c r="P207" i="18"/>
  <c r="S207" i="18" s="1"/>
  <c r="P208" i="18"/>
  <c r="S208" i="18" s="1"/>
  <c r="P209" i="18"/>
  <c r="S209" i="18" s="1"/>
  <c r="P210" i="18"/>
  <c r="S210" i="18" s="1"/>
  <c r="P211" i="18"/>
  <c r="S211" i="18" s="1"/>
  <c r="P212" i="18"/>
  <c r="S212" i="18" s="1"/>
  <c r="P213" i="18"/>
  <c r="S213" i="18" s="1"/>
  <c r="P214" i="18"/>
  <c r="S214" i="18" s="1"/>
  <c r="P215" i="18"/>
  <c r="S215" i="18" s="1"/>
  <c r="P216" i="18"/>
  <c r="S216" i="18" s="1"/>
  <c r="P217" i="18"/>
  <c r="S217" i="18" s="1"/>
  <c r="P218" i="18"/>
  <c r="S218" i="18" s="1"/>
  <c r="P219" i="18"/>
  <c r="S219" i="18" s="1"/>
  <c r="P220" i="18"/>
  <c r="S220" i="18" s="1"/>
  <c r="P221" i="18"/>
  <c r="S221" i="18" s="1"/>
  <c r="P222" i="18"/>
  <c r="S222" i="18" s="1"/>
  <c r="P223" i="18"/>
  <c r="S223" i="18" s="1"/>
  <c r="P224" i="18"/>
  <c r="S224" i="18" s="1"/>
  <c r="P225" i="18"/>
  <c r="S225" i="18" s="1"/>
  <c r="P226" i="18"/>
  <c r="S226" i="18" s="1"/>
  <c r="P227" i="18"/>
  <c r="S227" i="18" s="1"/>
  <c r="P228" i="18"/>
  <c r="S228" i="18" s="1"/>
  <c r="P229" i="18"/>
  <c r="S229" i="18" s="1"/>
  <c r="P230" i="18"/>
  <c r="S230" i="18" s="1"/>
  <c r="P231" i="18"/>
  <c r="S231" i="18" s="1"/>
  <c r="P232" i="18"/>
  <c r="S232" i="18" s="1"/>
  <c r="P233" i="18"/>
  <c r="S233" i="18" s="1"/>
  <c r="P234" i="18"/>
  <c r="S234" i="18" s="1"/>
  <c r="P235" i="18"/>
  <c r="S235" i="18" s="1"/>
  <c r="P236" i="18"/>
  <c r="S236" i="18" s="1"/>
  <c r="P237" i="18"/>
  <c r="S237" i="18" s="1"/>
  <c r="P238" i="18"/>
  <c r="S238" i="18" s="1"/>
  <c r="P239" i="18"/>
  <c r="S239" i="18" s="1"/>
  <c r="P240" i="18"/>
  <c r="S240" i="18" s="1"/>
  <c r="P241" i="18"/>
  <c r="S241" i="18" s="1"/>
  <c r="P242" i="18"/>
  <c r="S242" i="18" s="1"/>
  <c r="P243" i="18"/>
  <c r="S243" i="18" s="1"/>
  <c r="P244" i="18"/>
  <c r="S244" i="18" s="1"/>
  <c r="P245" i="18"/>
  <c r="S245" i="18" s="1"/>
  <c r="P246" i="18"/>
  <c r="S246" i="18" s="1"/>
  <c r="P247" i="18"/>
  <c r="S247" i="18" s="1"/>
  <c r="P248" i="18"/>
  <c r="S248" i="18" s="1"/>
  <c r="P249" i="18"/>
  <c r="S249" i="18" s="1"/>
  <c r="P250" i="18"/>
  <c r="S250" i="18" s="1"/>
  <c r="P251" i="18"/>
  <c r="S251" i="18" s="1"/>
  <c r="P252" i="18"/>
  <c r="S252" i="18" s="1"/>
  <c r="P253" i="18"/>
  <c r="S253" i="18" s="1"/>
  <c r="P254" i="18"/>
  <c r="S254" i="18" s="1"/>
  <c r="P255" i="18"/>
  <c r="S255" i="18" s="1"/>
  <c r="P256" i="18"/>
  <c r="S256" i="18" s="1"/>
  <c r="P257" i="18"/>
  <c r="S257" i="18" s="1"/>
  <c r="P258" i="18"/>
  <c r="S258" i="18" s="1"/>
  <c r="P259" i="18"/>
  <c r="S259" i="18" s="1"/>
  <c r="P260" i="18"/>
  <c r="S260" i="18" s="1"/>
  <c r="P261" i="18"/>
  <c r="S261" i="18" s="1"/>
  <c r="P262" i="18"/>
  <c r="S262" i="18" s="1"/>
  <c r="P263" i="18"/>
  <c r="S263" i="18" s="1"/>
  <c r="P264" i="18"/>
  <c r="S264" i="18" s="1"/>
  <c r="P265" i="18"/>
  <c r="S265" i="18" s="1"/>
  <c r="P266" i="18"/>
  <c r="S266" i="18" s="1"/>
  <c r="P267" i="18"/>
  <c r="S267" i="18" s="1"/>
  <c r="P268" i="18"/>
  <c r="S268" i="18" s="1"/>
  <c r="P269" i="18"/>
  <c r="S269" i="18" s="1"/>
  <c r="P270" i="18"/>
  <c r="S270" i="18" s="1"/>
  <c r="P271" i="18"/>
  <c r="S271" i="18" s="1"/>
  <c r="P272" i="18"/>
  <c r="S272" i="18" s="1"/>
  <c r="P273" i="18"/>
  <c r="S273" i="18" s="1"/>
  <c r="P274" i="18"/>
  <c r="S274" i="18" s="1"/>
  <c r="P275" i="18"/>
  <c r="S275" i="18" s="1"/>
  <c r="P276" i="18"/>
  <c r="S276" i="18" s="1"/>
  <c r="P277" i="18"/>
  <c r="S277" i="18" s="1"/>
  <c r="P278" i="18"/>
  <c r="S278" i="18" s="1"/>
  <c r="P279" i="18"/>
  <c r="S279" i="18" s="1"/>
  <c r="P280" i="18"/>
  <c r="S280" i="18" s="1"/>
  <c r="P281" i="18"/>
  <c r="S281" i="18" s="1"/>
  <c r="P282" i="18"/>
  <c r="S282" i="18" s="1"/>
  <c r="P283" i="18"/>
  <c r="S283" i="18" s="1"/>
  <c r="P284" i="18"/>
  <c r="S284" i="18" s="1"/>
  <c r="P285" i="18"/>
  <c r="S285" i="18" s="1"/>
  <c r="P286" i="18"/>
  <c r="S286" i="18" s="1"/>
  <c r="P287" i="18"/>
  <c r="S287" i="18" s="1"/>
  <c r="P288" i="18"/>
  <c r="S288" i="18" s="1"/>
  <c r="P289" i="18"/>
  <c r="S289" i="18" s="1"/>
  <c r="P290" i="18"/>
  <c r="S290" i="18" s="1"/>
  <c r="P291" i="18"/>
  <c r="S291" i="18" s="1"/>
  <c r="P292" i="18"/>
  <c r="S292" i="18" s="1"/>
  <c r="P293" i="18"/>
  <c r="S293" i="18" s="1"/>
  <c r="P294" i="18"/>
  <c r="S294" i="18" s="1"/>
  <c r="P295" i="18"/>
  <c r="S295" i="18" s="1"/>
  <c r="P296" i="18"/>
  <c r="S296" i="18" s="1"/>
  <c r="P297" i="18"/>
  <c r="S297" i="18" s="1"/>
  <c r="P298" i="18"/>
  <c r="S298" i="18" s="1"/>
  <c r="P299" i="18"/>
  <c r="S299" i="18" s="1"/>
  <c r="P300" i="18"/>
  <c r="S300" i="18" s="1"/>
  <c r="P301" i="18"/>
  <c r="S301" i="18" s="1"/>
  <c r="P302" i="18"/>
  <c r="S302" i="18" s="1"/>
  <c r="P303" i="18"/>
  <c r="S303" i="18" s="1"/>
  <c r="P304" i="18"/>
  <c r="S304" i="18" s="1"/>
  <c r="P305" i="18"/>
  <c r="S305" i="18" s="1"/>
  <c r="P306" i="18"/>
  <c r="S306" i="18" s="1"/>
  <c r="P307" i="18"/>
  <c r="S307" i="18" s="1"/>
  <c r="P308" i="18"/>
  <c r="S308" i="18" s="1"/>
  <c r="P309" i="18"/>
  <c r="S309" i="18" s="1"/>
  <c r="P310" i="18"/>
  <c r="S310" i="18" s="1"/>
  <c r="P311" i="18"/>
  <c r="S311" i="18" s="1"/>
  <c r="P312" i="18"/>
  <c r="S312" i="18" s="1"/>
  <c r="P313" i="18"/>
  <c r="S313" i="18" s="1"/>
  <c r="P314" i="18"/>
  <c r="S314" i="18" s="1"/>
  <c r="P315" i="18"/>
  <c r="S315" i="18" s="1"/>
  <c r="P316" i="18"/>
  <c r="S316" i="18" s="1"/>
  <c r="P317" i="18"/>
  <c r="S317" i="18" s="1"/>
  <c r="P318" i="18"/>
  <c r="S318" i="18" s="1"/>
  <c r="P319" i="18"/>
  <c r="S319" i="18" s="1"/>
  <c r="P320" i="18"/>
  <c r="S320" i="18" s="1"/>
  <c r="P321" i="18"/>
  <c r="S321" i="18" s="1"/>
  <c r="P322" i="18"/>
  <c r="S322" i="18" s="1"/>
  <c r="P323" i="18"/>
  <c r="S323" i="18" s="1"/>
  <c r="P324" i="18"/>
  <c r="S324" i="18" s="1"/>
  <c r="P325" i="18"/>
  <c r="S325" i="18" s="1"/>
  <c r="P326" i="18"/>
  <c r="S326" i="18" s="1"/>
  <c r="P327" i="18"/>
  <c r="S327" i="18" s="1"/>
  <c r="P328" i="18"/>
  <c r="S328" i="18" s="1"/>
  <c r="P329" i="18"/>
  <c r="S329" i="18" s="1"/>
  <c r="P330" i="18"/>
  <c r="S330" i="18" s="1"/>
  <c r="P331" i="18"/>
  <c r="S331" i="18" s="1"/>
  <c r="P332" i="18"/>
  <c r="S332" i="18" s="1"/>
  <c r="P333" i="18"/>
  <c r="S333" i="18" s="1"/>
  <c r="P334" i="18"/>
  <c r="S334" i="18" s="1"/>
  <c r="P335" i="18"/>
  <c r="S335" i="18" s="1"/>
  <c r="P336" i="18"/>
  <c r="S336" i="18" s="1"/>
  <c r="P337" i="18"/>
  <c r="S337" i="18" s="1"/>
  <c r="P338" i="18"/>
  <c r="S338" i="18" s="1"/>
  <c r="P339" i="18"/>
  <c r="S339" i="18" s="1"/>
  <c r="P340" i="18"/>
  <c r="S340" i="18" s="1"/>
  <c r="P341" i="18"/>
  <c r="S341" i="18" s="1"/>
  <c r="P342" i="18"/>
  <c r="S342" i="18" s="1"/>
  <c r="P343" i="18"/>
  <c r="S343" i="18" s="1"/>
  <c r="P344" i="18"/>
  <c r="S344" i="18" s="1"/>
  <c r="P345" i="18"/>
  <c r="S345" i="18" s="1"/>
  <c r="P346" i="18"/>
  <c r="S346" i="18" s="1"/>
  <c r="P347" i="18"/>
  <c r="S347" i="18" s="1"/>
  <c r="P348" i="18"/>
  <c r="S348" i="18" s="1"/>
  <c r="P349" i="18"/>
  <c r="S349" i="18" s="1"/>
  <c r="P350" i="18"/>
  <c r="S350" i="18" s="1"/>
  <c r="P351" i="18"/>
  <c r="S351" i="18" s="1"/>
  <c r="P352" i="18"/>
  <c r="S352" i="18" s="1"/>
  <c r="P353" i="18"/>
  <c r="S353" i="18" s="1"/>
  <c r="P354" i="18"/>
  <c r="S354" i="18" s="1"/>
  <c r="P355" i="18"/>
  <c r="S355" i="18" s="1"/>
  <c r="P356" i="18"/>
  <c r="S356" i="18" s="1"/>
  <c r="P357" i="18"/>
  <c r="S357" i="18" s="1"/>
  <c r="P358" i="18"/>
  <c r="S358" i="18" s="1"/>
  <c r="P359" i="18"/>
  <c r="S359" i="18" s="1"/>
  <c r="P360" i="18"/>
  <c r="S360" i="18" s="1"/>
  <c r="P361" i="18"/>
  <c r="S361" i="18" s="1"/>
  <c r="P362" i="18"/>
  <c r="S362" i="18" s="1"/>
  <c r="P363" i="18"/>
  <c r="S363" i="18" s="1"/>
  <c r="P364" i="18"/>
  <c r="S364" i="18" s="1"/>
  <c r="P365" i="18"/>
  <c r="S365" i="18" s="1"/>
  <c r="P366" i="18"/>
  <c r="S366" i="18" s="1"/>
  <c r="P367" i="18"/>
  <c r="S367" i="18" s="1"/>
  <c r="P368" i="18"/>
  <c r="S368" i="18" s="1"/>
  <c r="P369" i="18"/>
  <c r="S369" i="18" s="1"/>
  <c r="P370" i="18"/>
  <c r="S370" i="18" s="1"/>
  <c r="P371" i="18"/>
  <c r="S371" i="18" s="1"/>
  <c r="P372" i="18"/>
  <c r="S372" i="18" s="1"/>
  <c r="P373" i="18"/>
  <c r="S373" i="18" s="1"/>
  <c r="P374" i="18"/>
  <c r="S374" i="18" s="1"/>
  <c r="P375" i="18"/>
  <c r="S375" i="18" s="1"/>
  <c r="P376" i="18"/>
  <c r="S376" i="18" s="1"/>
  <c r="P377" i="18"/>
  <c r="S377" i="18" s="1"/>
  <c r="P378" i="18"/>
  <c r="S378" i="18" s="1"/>
  <c r="P379" i="18"/>
  <c r="S379" i="18" s="1"/>
  <c r="P380" i="18"/>
  <c r="S380" i="18" s="1"/>
  <c r="P381" i="18"/>
  <c r="S381" i="18" s="1"/>
  <c r="P382" i="18"/>
  <c r="S382" i="18" s="1"/>
  <c r="P383" i="18"/>
  <c r="S383" i="18" s="1"/>
  <c r="P384" i="18"/>
  <c r="S384" i="18" s="1"/>
  <c r="P385" i="18"/>
  <c r="S385" i="18" s="1"/>
  <c r="P386" i="18"/>
  <c r="S386" i="18" s="1"/>
  <c r="P387" i="18"/>
  <c r="S387" i="18" s="1"/>
  <c r="P388" i="18"/>
  <c r="S388" i="18" s="1"/>
  <c r="P389" i="18"/>
  <c r="S389" i="18" s="1"/>
  <c r="P390" i="18"/>
  <c r="S390" i="18" s="1"/>
  <c r="P391" i="18"/>
  <c r="S391" i="18" s="1"/>
  <c r="P392" i="18"/>
  <c r="S392" i="18" s="1"/>
  <c r="P393" i="18"/>
  <c r="S393" i="18" s="1"/>
  <c r="P394" i="18"/>
  <c r="S394" i="18" s="1"/>
  <c r="AZ34" i="15"/>
  <c r="AZ35" i="15" s="1"/>
  <c r="AZ36" i="15" s="1"/>
  <c r="AZ37" i="15" s="1"/>
  <c r="AZ38" i="15" s="1"/>
  <c r="AZ39" i="15" s="1"/>
  <c r="AZ40" i="15" s="1"/>
  <c r="AZ41" i="15" s="1"/>
  <c r="AZ42" i="15" s="1"/>
  <c r="AZ43" i="15" s="1"/>
  <c r="AZ44" i="15" s="1"/>
  <c r="AX34" i="15"/>
  <c r="AX35" i="15" s="1"/>
  <c r="AX36" i="15" s="1"/>
  <c r="AX37" i="15" s="1"/>
  <c r="AX38" i="15" s="1"/>
  <c r="AX39" i="15" s="1"/>
  <c r="AX40" i="15" s="1"/>
  <c r="AX41" i="15" s="1"/>
  <c r="AX42" i="15" s="1"/>
  <c r="AX43" i="15" s="1"/>
  <c r="AX44" i="15" s="1"/>
  <c r="B34" i="15"/>
  <c r="AV34" i="15"/>
  <c r="AV35" i="15" s="1"/>
  <c r="AV36" i="15" s="1"/>
  <c r="AV37" i="15" s="1"/>
  <c r="AV38" i="15" s="1"/>
  <c r="AV39" i="15" s="1"/>
  <c r="AV40" i="15" s="1"/>
  <c r="AV41" i="15" s="1"/>
  <c r="AV42" i="15" s="1"/>
  <c r="AV43" i="15" s="1"/>
  <c r="AV44" i="15" s="1"/>
  <c r="AT34" i="15"/>
  <c r="AT35" i="15" s="1"/>
  <c r="AT36" i="15" s="1"/>
  <c r="AT37" i="15" s="1"/>
  <c r="AT38" i="15" s="1"/>
  <c r="AT39" i="15" s="1"/>
  <c r="AT40" i="15" s="1"/>
  <c r="AT41" i="15" s="1"/>
  <c r="AT42" i="15" s="1"/>
  <c r="AT43" i="15" s="1"/>
  <c r="AT44" i="15" s="1"/>
  <c r="AR34" i="15"/>
  <c r="AP34" i="15"/>
  <c r="AN34" i="15"/>
  <c r="AN35" i="15" s="1"/>
  <c r="AN36" i="15" s="1"/>
  <c r="AN37" i="15" s="1"/>
  <c r="AN38" i="15" s="1"/>
  <c r="AN39" i="15" s="1"/>
  <c r="AN40" i="15" s="1"/>
  <c r="AN41" i="15" s="1"/>
  <c r="AN42" i="15" s="1"/>
  <c r="AN43" i="15" s="1"/>
  <c r="AN44" i="15" s="1"/>
  <c r="AL34" i="15"/>
  <c r="AL35" i="15" s="1"/>
  <c r="AL36" i="15" s="1"/>
  <c r="AL37" i="15" s="1"/>
  <c r="AL38" i="15" s="1"/>
  <c r="AL39" i="15" s="1"/>
  <c r="AL40" i="15" s="1"/>
  <c r="AL41" i="15" s="1"/>
  <c r="AL42" i="15" s="1"/>
  <c r="AL43" i="15" s="1"/>
  <c r="AL44" i="15" s="1"/>
  <c r="AJ34" i="15"/>
  <c r="AJ35" i="15" s="1"/>
  <c r="AJ36" i="15" s="1"/>
  <c r="AJ37" i="15" s="1"/>
  <c r="AJ38" i="15" s="1"/>
  <c r="AJ39" i="15" s="1"/>
  <c r="AJ40" i="15" s="1"/>
  <c r="AJ41" i="15" s="1"/>
  <c r="AJ42" i="15" s="1"/>
  <c r="AJ43" i="15" s="1"/>
  <c r="AJ44" i="15" s="1"/>
  <c r="AH34" i="15"/>
  <c r="AH35" i="15" s="1"/>
  <c r="AH36" i="15" s="1"/>
  <c r="AH37" i="15" s="1"/>
  <c r="AH38" i="15" s="1"/>
  <c r="AH39" i="15" s="1"/>
  <c r="AH40" i="15" s="1"/>
  <c r="AH41" i="15" s="1"/>
  <c r="AH42" i="15" s="1"/>
  <c r="AH43" i="15" s="1"/>
  <c r="AH44" i="15" s="1"/>
  <c r="AF34" i="15"/>
  <c r="AD34" i="15"/>
  <c r="AD35" i="15" s="1"/>
  <c r="AD36" i="15" s="1"/>
  <c r="AD37" i="15" s="1"/>
  <c r="AD38" i="15" s="1"/>
  <c r="AD39" i="15" s="1"/>
  <c r="AD40" i="15" s="1"/>
  <c r="AD41" i="15" s="1"/>
  <c r="AD42" i="15" s="1"/>
  <c r="AD43" i="15" s="1"/>
  <c r="AD44" i="15" s="1"/>
  <c r="AB34" i="15"/>
  <c r="AB35" i="15" s="1"/>
  <c r="AB36" i="15" s="1"/>
  <c r="AB37" i="15" s="1"/>
  <c r="AB38" i="15" s="1"/>
  <c r="AB39" i="15" s="1"/>
  <c r="AB40" i="15" s="1"/>
  <c r="AB41" i="15" s="1"/>
  <c r="AB42" i="15" s="1"/>
  <c r="AB43" i="15" s="1"/>
  <c r="AB44" i="15" s="1"/>
  <c r="Z34" i="15"/>
  <c r="Z35" i="15" s="1"/>
  <c r="Z36" i="15" s="1"/>
  <c r="Z37" i="15" s="1"/>
  <c r="Z38" i="15" s="1"/>
  <c r="Z39" i="15" s="1"/>
  <c r="Z40" i="15" s="1"/>
  <c r="Z41" i="15" s="1"/>
  <c r="Z42" i="15" s="1"/>
  <c r="Z43" i="15" s="1"/>
  <c r="Z44" i="15" s="1"/>
  <c r="X34" i="15"/>
  <c r="X35" i="15" s="1"/>
  <c r="X36" i="15" s="1"/>
  <c r="X37" i="15" s="1"/>
  <c r="X38" i="15" s="1"/>
  <c r="X39" i="15" s="1"/>
  <c r="X40" i="15" s="1"/>
  <c r="X41" i="15" s="1"/>
  <c r="X42" i="15" s="1"/>
  <c r="X43" i="15" s="1"/>
  <c r="X44" i="15" s="1"/>
  <c r="V34" i="15"/>
  <c r="V35" i="15" s="1"/>
  <c r="V36" i="15" s="1"/>
  <c r="V37" i="15" s="1"/>
  <c r="V38" i="15" s="1"/>
  <c r="V39" i="15" s="1"/>
  <c r="V40" i="15" s="1"/>
  <c r="V41" i="15" s="1"/>
  <c r="V42" i="15" s="1"/>
  <c r="V43" i="15" s="1"/>
  <c r="V44" i="15" s="1"/>
  <c r="T34" i="15"/>
  <c r="T35" i="15" s="1"/>
  <c r="T36" i="15" s="1"/>
  <c r="T37" i="15" s="1"/>
  <c r="T38" i="15" s="1"/>
  <c r="T39" i="15" s="1"/>
  <c r="T40" i="15" s="1"/>
  <c r="T41" i="15" s="1"/>
  <c r="T42" i="15" s="1"/>
  <c r="T43" i="15" s="1"/>
  <c r="T44" i="15" s="1"/>
  <c r="R34" i="15"/>
  <c r="R35" i="15" s="1"/>
  <c r="R36" i="15" s="1"/>
  <c r="R37" i="15" s="1"/>
  <c r="R38" i="15" s="1"/>
  <c r="R39" i="15" s="1"/>
  <c r="R40" i="15" s="1"/>
  <c r="R41" i="15" s="1"/>
  <c r="R42" i="15" s="1"/>
  <c r="R43" i="15" s="1"/>
  <c r="R44" i="15" s="1"/>
  <c r="P34" i="15"/>
  <c r="P35" i="15" s="1"/>
  <c r="P36" i="15" s="1"/>
  <c r="P37" i="15" s="1"/>
  <c r="P38" i="15" s="1"/>
  <c r="P39" i="15" s="1"/>
  <c r="P40" i="15" s="1"/>
  <c r="P41" i="15" s="1"/>
  <c r="P42" i="15" s="1"/>
  <c r="P43" i="15" s="1"/>
  <c r="P44" i="15" s="1"/>
  <c r="N34" i="15"/>
  <c r="N35" i="15" s="1"/>
  <c r="N36" i="15" s="1"/>
  <c r="L34" i="15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J34" i="15"/>
  <c r="J35" i="15" s="1"/>
  <c r="J36" i="15" s="1"/>
  <c r="J37" i="15" s="1"/>
  <c r="J38" i="15" s="1"/>
  <c r="J39" i="15" s="1"/>
  <c r="J40" i="15" s="1"/>
  <c r="J41" i="15" s="1"/>
  <c r="J42" i="15" s="1"/>
  <c r="J43" i="15" s="1"/>
  <c r="J44" i="15" s="1"/>
  <c r="H34" i="15"/>
  <c r="H35" i="15" s="1"/>
  <c r="H36" i="15" s="1"/>
  <c r="H37" i="15" s="1"/>
  <c r="H38" i="15" s="1"/>
  <c r="H39" i="15" s="1"/>
  <c r="H40" i="15" s="1"/>
  <c r="H41" i="15" s="1"/>
  <c r="H42" i="15" s="1"/>
  <c r="H43" i="15" s="1"/>
  <c r="H44" i="15" s="1"/>
  <c r="F34" i="15"/>
  <c r="F35" i="15" s="1"/>
  <c r="F36" i="15" s="1"/>
  <c r="F37" i="15" s="1"/>
  <c r="F38" i="15" s="1"/>
  <c r="F39" i="15" s="1"/>
  <c r="F40" i="15" s="1"/>
  <c r="F41" i="15" s="1"/>
  <c r="F42" i="15" s="1"/>
  <c r="F43" i="15" s="1"/>
  <c r="F44" i="15" s="1"/>
  <c r="D34" i="15"/>
  <c r="J8" i="20" l="1"/>
  <c r="G28" i="22"/>
  <c r="H54" i="34" a="1"/>
  <c r="H54" i="34" s="1"/>
  <c r="H54" i="14" a="1"/>
  <c r="H54" i="14" s="1"/>
  <c r="N29" i="22"/>
  <c r="S6" i="18"/>
  <c r="V46" i="16"/>
  <c r="E9" i="16" s="1"/>
  <c r="T46" i="16"/>
  <c r="E7" i="16" s="1"/>
  <c r="U46" i="16"/>
  <c r="E8" i="16" s="1"/>
  <c r="M46" i="16"/>
  <c r="AO42" i="15"/>
  <c r="C439" i="15"/>
  <c r="C255" i="15"/>
  <c r="C279" i="15"/>
  <c r="C485" i="15"/>
  <c r="C462" i="15"/>
  <c r="C95" i="15"/>
  <c r="M35" i="15"/>
  <c r="W44" i="15"/>
  <c r="AI37" i="15"/>
  <c r="M38" i="15"/>
  <c r="Y39" i="15"/>
  <c r="AK38" i="15"/>
  <c r="AU41" i="15"/>
  <c r="Y42" i="15"/>
  <c r="AK43" i="15"/>
  <c r="AW42" i="15"/>
  <c r="I39" i="15"/>
  <c r="K40" i="15"/>
  <c r="U43" i="15"/>
  <c r="C417" i="15"/>
  <c r="R8" i="18"/>
  <c r="C578" i="15"/>
  <c r="AM36" i="15"/>
  <c r="C164" i="15"/>
  <c r="G41" i="15"/>
  <c r="Q40" i="15"/>
  <c r="AC38" i="15"/>
  <c r="AO40" i="15"/>
  <c r="AY40" i="15"/>
  <c r="C118" i="15"/>
  <c r="U36" i="15"/>
  <c r="BA35" i="15"/>
  <c r="AC36" i="15"/>
  <c r="AY37" i="15"/>
  <c r="G42" i="15"/>
  <c r="U35" i="15"/>
  <c r="AC44" i="15"/>
  <c r="B554" i="15"/>
  <c r="C554" i="15" s="1"/>
  <c r="B186" i="15"/>
  <c r="B187" i="15" s="1"/>
  <c r="C187" i="15" s="1"/>
  <c r="B370" i="15"/>
  <c r="B371" i="15" s="1"/>
  <c r="C371" i="15" s="1"/>
  <c r="B531" i="15"/>
  <c r="D346" i="15"/>
  <c r="D347" i="15" s="1"/>
  <c r="E347" i="15" s="1"/>
  <c r="B347" i="15"/>
  <c r="B348" i="15" s="1"/>
  <c r="C348" i="15" s="1"/>
  <c r="G44" i="15"/>
  <c r="M36" i="15"/>
  <c r="Q39" i="15"/>
  <c r="U38" i="15"/>
  <c r="Y40" i="15"/>
  <c r="AC43" i="15"/>
  <c r="AK44" i="15"/>
  <c r="AU36" i="15"/>
  <c r="AY38" i="15"/>
  <c r="B72" i="15"/>
  <c r="C72" i="15" s="1"/>
  <c r="C71" i="15"/>
  <c r="I40" i="15"/>
  <c r="M43" i="15"/>
  <c r="Q42" i="15"/>
  <c r="U44" i="15"/>
  <c r="AA37" i="15"/>
  <c r="AE36" i="15"/>
  <c r="AI38" i="15"/>
  <c r="AM41" i="15"/>
  <c r="AU42" i="15"/>
  <c r="B302" i="15"/>
  <c r="C302" i="15" s="1"/>
  <c r="C301" i="15"/>
  <c r="BA43" i="15"/>
  <c r="BA42" i="15"/>
  <c r="BA41" i="15"/>
  <c r="BA40" i="15"/>
  <c r="BA38" i="15"/>
  <c r="AY44" i="15"/>
  <c r="AY36" i="15"/>
  <c r="AW38" i="15"/>
  <c r="AU40" i="15"/>
  <c r="AO38" i="15"/>
  <c r="AM40" i="15"/>
  <c r="AK42" i="15"/>
  <c r="AI44" i="15"/>
  <c r="AI36" i="15"/>
  <c r="AE40" i="15"/>
  <c r="AC42" i="15"/>
  <c r="AA44" i="15"/>
  <c r="AA36" i="15"/>
  <c r="Y38" i="15"/>
  <c r="W40" i="15"/>
  <c r="U42" i="15"/>
  <c r="S44" i="15"/>
  <c r="S36" i="15"/>
  <c r="Q38" i="15"/>
  <c r="M42" i="15"/>
  <c r="K44" i="15"/>
  <c r="K36" i="15"/>
  <c r="I38" i="15"/>
  <c r="G40" i="15"/>
  <c r="R6" i="18"/>
  <c r="AY43" i="15"/>
  <c r="AY35" i="15"/>
  <c r="AW37" i="15"/>
  <c r="AU39" i="15"/>
  <c r="AO37" i="15"/>
  <c r="AM39" i="15"/>
  <c r="AK41" i="15"/>
  <c r="AI43" i="15"/>
  <c r="AI35" i="15"/>
  <c r="AE39" i="15"/>
  <c r="AC41" i="15"/>
  <c r="AA43" i="15"/>
  <c r="AA35" i="15"/>
  <c r="Y37" i="15"/>
  <c r="W39" i="15"/>
  <c r="U41" i="15"/>
  <c r="S43" i="15"/>
  <c r="S35" i="15"/>
  <c r="Q37" i="15"/>
  <c r="M41" i="15"/>
  <c r="K43" i="15"/>
  <c r="K35" i="15"/>
  <c r="I37" i="15"/>
  <c r="G39" i="15"/>
  <c r="AY42" i="15"/>
  <c r="AW44" i="15"/>
  <c r="AW36" i="15"/>
  <c r="AU38" i="15"/>
  <c r="AO44" i="15"/>
  <c r="AO36" i="15"/>
  <c r="AM38" i="15"/>
  <c r="AK40" i="15"/>
  <c r="AI42" i="15"/>
  <c r="AE38" i="15"/>
  <c r="AC40" i="15"/>
  <c r="AA42" i="15"/>
  <c r="Y44" i="15"/>
  <c r="Y36" i="15"/>
  <c r="W38" i="15"/>
  <c r="U40" i="15"/>
  <c r="S42" i="15"/>
  <c r="Q44" i="15"/>
  <c r="Q36" i="15"/>
  <c r="M40" i="15"/>
  <c r="K42" i="15"/>
  <c r="I44" i="15"/>
  <c r="I36" i="15"/>
  <c r="G38" i="15"/>
  <c r="BA44" i="15"/>
  <c r="AY41" i="15"/>
  <c r="AW43" i="15"/>
  <c r="AW35" i="15"/>
  <c r="AU37" i="15"/>
  <c r="AO43" i="15"/>
  <c r="AO35" i="15"/>
  <c r="AM37" i="15"/>
  <c r="AK39" i="15"/>
  <c r="AI41" i="15"/>
  <c r="AE37" i="15"/>
  <c r="AC39" i="15"/>
  <c r="AA41" i="15"/>
  <c r="Y43" i="15"/>
  <c r="Y35" i="15"/>
  <c r="W37" i="15"/>
  <c r="U39" i="15"/>
  <c r="S41" i="15"/>
  <c r="Q43" i="15"/>
  <c r="Q35" i="15"/>
  <c r="M39" i="15"/>
  <c r="K41" i="15"/>
  <c r="I43" i="15"/>
  <c r="I35" i="15"/>
  <c r="G37" i="15"/>
  <c r="BA37" i="15"/>
  <c r="AY39" i="15"/>
  <c r="AW41" i="15"/>
  <c r="AU43" i="15"/>
  <c r="AU35" i="15"/>
  <c r="AO41" i="15"/>
  <c r="AM43" i="15"/>
  <c r="AM35" i="15"/>
  <c r="AK37" i="15"/>
  <c r="AI39" i="15"/>
  <c r="AE43" i="15"/>
  <c r="AE35" i="15"/>
  <c r="AC37" i="15"/>
  <c r="AA39" i="15"/>
  <c r="Y41" i="15"/>
  <c r="W43" i="15"/>
  <c r="W35" i="15"/>
  <c r="U37" i="15"/>
  <c r="S39" i="15"/>
  <c r="Q41" i="15"/>
  <c r="O35" i="15"/>
  <c r="M37" i="15"/>
  <c r="K39" i="15"/>
  <c r="I41" i="15"/>
  <c r="G43" i="15"/>
  <c r="G35" i="15"/>
  <c r="I42" i="15"/>
  <c r="M44" i="15"/>
  <c r="S37" i="15"/>
  <c r="W36" i="15"/>
  <c r="AA38" i="15"/>
  <c r="AE41" i="15"/>
  <c r="AI40" i="15"/>
  <c r="AM42" i="15"/>
  <c r="AU44" i="15"/>
  <c r="BA36" i="15"/>
  <c r="O36" i="15"/>
  <c r="S38" i="15"/>
  <c r="W41" i="15"/>
  <c r="AA40" i="15"/>
  <c r="AE42" i="15"/>
  <c r="AK35" i="15"/>
  <c r="AM44" i="15"/>
  <c r="AW39" i="15"/>
  <c r="BA39" i="15"/>
  <c r="K37" i="15"/>
  <c r="G36" i="15"/>
  <c r="K38" i="15"/>
  <c r="S40" i="15"/>
  <c r="W42" i="15"/>
  <c r="AC35" i="15"/>
  <c r="AE44" i="15"/>
  <c r="AK36" i="15"/>
  <c r="AO39" i="15"/>
  <c r="AW40" i="15"/>
  <c r="C509" i="15"/>
  <c r="C324" i="15"/>
  <c r="B233" i="15"/>
  <c r="C233" i="15" s="1"/>
  <c r="C232" i="15"/>
  <c r="C508" i="15"/>
  <c r="B579" i="15"/>
  <c r="B580" i="15" s="1"/>
  <c r="B393" i="15"/>
  <c r="D208" i="15"/>
  <c r="B209" i="15"/>
  <c r="B463" i="15"/>
  <c r="B464" i="15" s="1"/>
  <c r="C464" i="15" s="1"/>
  <c r="C624" i="15"/>
  <c r="B625" i="15"/>
  <c r="C623" i="15"/>
  <c r="C601" i="15"/>
  <c r="B602" i="15"/>
  <c r="C600" i="15"/>
  <c r="C577" i="15"/>
  <c r="B510" i="15"/>
  <c r="B486" i="15"/>
  <c r="B440" i="15"/>
  <c r="B418" i="15"/>
  <c r="C416" i="15"/>
  <c r="B325" i="15"/>
  <c r="B280" i="15"/>
  <c r="C278" i="15"/>
  <c r="B256" i="15"/>
  <c r="C163" i="15"/>
  <c r="B165" i="15"/>
  <c r="B141" i="15"/>
  <c r="C140" i="15"/>
  <c r="C117" i="15"/>
  <c r="B119" i="15"/>
  <c r="B96" i="15"/>
  <c r="C94" i="15"/>
  <c r="R24" i="18"/>
  <c r="D35" i="15"/>
  <c r="D36" i="15" s="1"/>
  <c r="D37" i="15" s="1"/>
  <c r="D38" i="15" s="1"/>
  <c r="D39" i="15" s="1"/>
  <c r="D40" i="15" s="1"/>
  <c r="D41" i="15" s="1"/>
  <c r="D42" i="15" s="1"/>
  <c r="D43" i="15" s="1"/>
  <c r="D44" i="15" s="1"/>
  <c r="E44" i="15" s="1"/>
  <c r="D461" i="15"/>
  <c r="D462" i="15" s="1"/>
  <c r="C461" i="15"/>
  <c r="C139" i="15"/>
  <c r="D139" i="15"/>
  <c r="N37" i="15"/>
  <c r="N38" i="15" s="1"/>
  <c r="N39" i="15" s="1"/>
  <c r="N40" i="15" s="1"/>
  <c r="N41" i="15" s="1"/>
  <c r="N42" i="15" s="1"/>
  <c r="N43" i="15" s="1"/>
  <c r="N44" i="15" s="1"/>
  <c r="O44" i="15" s="1"/>
  <c r="D300" i="15"/>
  <c r="D301" i="15" s="1"/>
  <c r="E301" i="15" s="1"/>
  <c r="C300" i="15"/>
  <c r="D116" i="15"/>
  <c r="C116" i="15"/>
  <c r="D47" i="15"/>
  <c r="B48" i="15"/>
  <c r="C599" i="15"/>
  <c r="D599" i="15"/>
  <c r="D600" i="15" s="1"/>
  <c r="D231" i="15"/>
  <c r="C231" i="15"/>
  <c r="D576" i="15"/>
  <c r="C576" i="15"/>
  <c r="C415" i="15"/>
  <c r="AP35" i="15"/>
  <c r="AP36" i="15" s="1"/>
  <c r="AP37" i="15" s="1"/>
  <c r="AP38" i="15" s="1"/>
  <c r="AP39" i="15" s="1"/>
  <c r="AP40" i="15" s="1"/>
  <c r="AP41" i="15" s="1"/>
  <c r="AP42" i="15" s="1"/>
  <c r="AP43" i="15" s="1"/>
  <c r="AP44" i="15" s="1"/>
  <c r="AQ44" i="15" s="1"/>
  <c r="D415" i="15"/>
  <c r="C208" i="15"/>
  <c r="AF35" i="15"/>
  <c r="AF36" i="15" s="1"/>
  <c r="AF37" i="15" s="1"/>
  <c r="AF38" i="15" s="1"/>
  <c r="AF39" i="15" s="1"/>
  <c r="AF40" i="15" s="1"/>
  <c r="AF41" i="15" s="1"/>
  <c r="AF42" i="15" s="1"/>
  <c r="AF43" i="15" s="1"/>
  <c r="AF44" i="15" s="1"/>
  <c r="AG44" i="15" s="1"/>
  <c r="B35" i="15"/>
  <c r="B36" i="15" s="1"/>
  <c r="B37" i="15" s="1"/>
  <c r="B38" i="15" s="1"/>
  <c r="B39" i="15" s="1"/>
  <c r="B40" i="15" s="1"/>
  <c r="B41" i="15" s="1"/>
  <c r="B42" i="15" s="1"/>
  <c r="B43" i="15" s="1"/>
  <c r="B44" i="15" s="1"/>
  <c r="C44" i="15" s="1"/>
  <c r="AR35" i="15"/>
  <c r="AR36" i="15" s="1"/>
  <c r="AR37" i="15" s="1"/>
  <c r="AR38" i="15" s="1"/>
  <c r="AR39" i="15" s="1"/>
  <c r="AR40" i="15" s="1"/>
  <c r="AR41" i="15" s="1"/>
  <c r="AR42" i="15" s="1"/>
  <c r="AR43" i="15" s="1"/>
  <c r="AR44" i="15" s="1"/>
  <c r="AS44" i="15" s="1"/>
  <c r="C622" i="15"/>
  <c r="D622" i="15"/>
  <c r="C553" i="15"/>
  <c r="D553" i="15"/>
  <c r="C530" i="15"/>
  <c r="D530" i="15"/>
  <c r="D531" i="15" s="1"/>
  <c r="E531" i="15" s="1"/>
  <c r="D507" i="15"/>
  <c r="C507" i="15"/>
  <c r="C484" i="15"/>
  <c r="D484" i="15"/>
  <c r="C438" i="15"/>
  <c r="D438" i="15"/>
  <c r="C392" i="15"/>
  <c r="D392" i="15"/>
  <c r="D393" i="15" s="1"/>
  <c r="D394" i="15" s="1"/>
  <c r="E394" i="15" s="1"/>
  <c r="C369" i="15"/>
  <c r="D369" i="15"/>
  <c r="D370" i="15" s="1"/>
  <c r="E370" i="15" s="1"/>
  <c r="C346" i="15"/>
  <c r="C323" i="15"/>
  <c r="D323" i="15"/>
  <c r="D324" i="15" s="1"/>
  <c r="D325" i="15" s="1"/>
  <c r="E325" i="15" s="1"/>
  <c r="D277" i="15"/>
  <c r="C277" i="15"/>
  <c r="C254" i="15"/>
  <c r="D254" i="15"/>
  <c r="D255" i="15" s="1"/>
  <c r="C185" i="15"/>
  <c r="D185" i="15"/>
  <c r="D162" i="15"/>
  <c r="D163" i="15" s="1"/>
  <c r="E163" i="15" s="1"/>
  <c r="C162" i="15"/>
  <c r="C93" i="15"/>
  <c r="D93" i="15"/>
  <c r="D94" i="15" s="1"/>
  <c r="E94" i="15" s="1"/>
  <c r="D70" i="15"/>
  <c r="C70" i="15"/>
  <c r="G34" i="15"/>
  <c r="W34" i="15"/>
  <c r="AE34" i="15"/>
  <c r="Q34" i="15"/>
  <c r="AU34" i="15"/>
  <c r="AY34" i="15"/>
  <c r="BA34" i="15"/>
  <c r="AG34" i="15"/>
  <c r="U34" i="15"/>
  <c r="S34" i="15"/>
  <c r="AW34" i="15"/>
  <c r="AQ34" i="15"/>
  <c r="Y34" i="15"/>
  <c r="AS34" i="15"/>
  <c r="M34" i="15"/>
  <c r="E34" i="15"/>
  <c r="O34" i="15"/>
  <c r="AI34" i="15"/>
  <c r="I34" i="15"/>
  <c r="AA34" i="15"/>
  <c r="AM34" i="15"/>
  <c r="AK34" i="15"/>
  <c r="C34" i="15"/>
  <c r="AC34" i="15"/>
  <c r="AO34" i="15"/>
  <c r="K34" i="15"/>
  <c r="K22" i="22" l="1" a="1"/>
  <c r="K22" i="22" s="1"/>
  <c r="N21" i="38" a="1"/>
  <c r="N21" i="38" s="1"/>
  <c r="W46" i="16"/>
  <c r="X41" i="16" s="1"/>
  <c r="AQ42" i="15"/>
  <c r="AQ39" i="15"/>
  <c r="AQ41" i="15"/>
  <c r="AS41" i="15"/>
  <c r="AS39" i="15"/>
  <c r="E41" i="15"/>
  <c r="E38" i="15"/>
  <c r="AS43" i="15"/>
  <c r="AS36" i="15"/>
  <c r="E39" i="15"/>
  <c r="AQ36" i="15"/>
  <c r="AS35" i="15"/>
  <c r="AS38" i="15"/>
  <c r="E43" i="15"/>
  <c r="AS37" i="15"/>
  <c r="AS42" i="15"/>
  <c r="E37" i="15"/>
  <c r="E42" i="15"/>
  <c r="E36" i="15"/>
  <c r="AS40" i="15"/>
  <c r="E40" i="15"/>
  <c r="AQ43" i="15"/>
  <c r="AQ37" i="15"/>
  <c r="E35" i="15"/>
  <c r="AG39" i="15"/>
  <c r="AG40" i="15"/>
  <c r="C43" i="15"/>
  <c r="O37" i="15"/>
  <c r="O38" i="15"/>
  <c r="C35" i="15"/>
  <c r="O39" i="15"/>
  <c r="C41" i="15"/>
  <c r="O43" i="15"/>
  <c r="C39" i="15"/>
  <c r="C38" i="15"/>
  <c r="C37" i="15"/>
  <c r="AQ35" i="15"/>
  <c r="O40" i="15"/>
  <c r="AQ40" i="15"/>
  <c r="AG42" i="15"/>
  <c r="C42" i="15"/>
  <c r="AG37" i="15"/>
  <c r="AG38" i="15"/>
  <c r="O42" i="15"/>
  <c r="O41" i="15"/>
  <c r="AQ38" i="15"/>
  <c r="C40" i="15"/>
  <c r="C36" i="15"/>
  <c r="AG35" i="15"/>
  <c r="AG36" i="15"/>
  <c r="AG41" i="15"/>
  <c r="AG43" i="15"/>
  <c r="C186" i="15"/>
  <c r="F346" i="15"/>
  <c r="H346" i="15" s="1"/>
  <c r="B349" i="15"/>
  <c r="B350" i="15" s="1"/>
  <c r="D326" i="15"/>
  <c r="E326" i="15" s="1"/>
  <c r="B73" i="15"/>
  <c r="C73" i="15" s="1"/>
  <c r="C370" i="15"/>
  <c r="D164" i="15"/>
  <c r="D165" i="15" s="1"/>
  <c r="B465" i="15"/>
  <c r="C465" i="15" s="1"/>
  <c r="C463" i="15"/>
  <c r="C347" i="15"/>
  <c r="B303" i="15"/>
  <c r="B304" i="15" s="1"/>
  <c r="E393" i="15"/>
  <c r="B234" i="15"/>
  <c r="C234" i="15" s="1"/>
  <c r="E346" i="15"/>
  <c r="D348" i="15"/>
  <c r="E348" i="15" s="1"/>
  <c r="F231" i="15"/>
  <c r="G231" i="15" s="1"/>
  <c r="D232" i="15"/>
  <c r="E232" i="15" s="1"/>
  <c r="D577" i="15"/>
  <c r="D508" i="15"/>
  <c r="D278" i="15"/>
  <c r="E278" i="15" s="1"/>
  <c r="D439" i="15"/>
  <c r="E439" i="15" s="1"/>
  <c r="D416" i="15"/>
  <c r="E416" i="15" s="1"/>
  <c r="C209" i="15"/>
  <c r="B210" i="15"/>
  <c r="C210" i="15" s="1"/>
  <c r="B532" i="15"/>
  <c r="C531" i="15"/>
  <c r="D395" i="15"/>
  <c r="D396" i="15" s="1"/>
  <c r="D371" i="15"/>
  <c r="E371" i="15" s="1"/>
  <c r="D209" i="15"/>
  <c r="E208" i="15"/>
  <c r="F208" i="15"/>
  <c r="H208" i="15" s="1"/>
  <c r="B394" i="15"/>
  <c r="C393" i="15"/>
  <c r="F116" i="15"/>
  <c r="D117" i="15"/>
  <c r="E117" i="15" s="1"/>
  <c r="D554" i="15"/>
  <c r="D140" i="15"/>
  <c r="D485" i="15"/>
  <c r="E485" i="15" s="1"/>
  <c r="D623" i="15"/>
  <c r="D302" i="15"/>
  <c r="E302" i="15" s="1"/>
  <c r="D532" i="15"/>
  <c r="D533" i="15" s="1"/>
  <c r="D71" i="15"/>
  <c r="D186" i="15"/>
  <c r="D601" i="15"/>
  <c r="E600" i="15"/>
  <c r="E324" i="15"/>
  <c r="B372" i="15"/>
  <c r="B581" i="15"/>
  <c r="C580" i="15"/>
  <c r="F347" i="15"/>
  <c r="G347" i="15" s="1"/>
  <c r="B49" i="15"/>
  <c r="C48" i="15"/>
  <c r="B188" i="15"/>
  <c r="D256" i="15"/>
  <c r="E255" i="15"/>
  <c r="D463" i="15"/>
  <c r="E462" i="15"/>
  <c r="D95" i="15"/>
  <c r="D96" i="15" s="1"/>
  <c r="C579" i="15"/>
  <c r="B555" i="15"/>
  <c r="B626" i="15"/>
  <c r="C625" i="15"/>
  <c r="B603" i="15"/>
  <c r="C602" i="15"/>
  <c r="E532" i="15"/>
  <c r="B511" i="15"/>
  <c r="C510" i="15"/>
  <c r="C486" i="15"/>
  <c r="B487" i="15"/>
  <c r="C440" i="15"/>
  <c r="B441" i="15"/>
  <c r="B419" i="15"/>
  <c r="C418" i="15"/>
  <c r="B326" i="15"/>
  <c r="C325" i="15"/>
  <c r="B281" i="15"/>
  <c r="C280" i="15"/>
  <c r="C256" i="15"/>
  <c r="B257" i="15"/>
  <c r="B166" i="15"/>
  <c r="C165" i="15"/>
  <c r="C141" i="15"/>
  <c r="B142" i="15"/>
  <c r="B120" i="15"/>
  <c r="C119" i="15"/>
  <c r="B97" i="15"/>
  <c r="C96" i="15"/>
  <c r="E231" i="15"/>
  <c r="E116" i="15"/>
  <c r="E300" i="15"/>
  <c r="F300" i="15"/>
  <c r="E576" i="15"/>
  <c r="F576" i="15"/>
  <c r="D48" i="15"/>
  <c r="F47" i="15"/>
  <c r="E415" i="15"/>
  <c r="F415" i="15"/>
  <c r="E461" i="15"/>
  <c r="F461" i="15"/>
  <c r="E599" i="15"/>
  <c r="F599" i="15"/>
  <c r="E139" i="15"/>
  <c r="F139" i="15"/>
  <c r="E622" i="15"/>
  <c r="F622" i="15"/>
  <c r="E553" i="15"/>
  <c r="F553" i="15"/>
  <c r="E530" i="15"/>
  <c r="F530" i="15"/>
  <c r="E507" i="15"/>
  <c r="F507" i="15"/>
  <c r="E484" i="15"/>
  <c r="F484" i="15"/>
  <c r="E438" i="15"/>
  <c r="F438" i="15"/>
  <c r="E392" i="15"/>
  <c r="F392" i="15"/>
  <c r="E369" i="15"/>
  <c r="F369" i="15"/>
  <c r="E323" i="15"/>
  <c r="F323" i="15"/>
  <c r="E277" i="15"/>
  <c r="F277" i="15"/>
  <c r="E254" i="15"/>
  <c r="F254" i="15"/>
  <c r="E185" i="15"/>
  <c r="F185" i="15"/>
  <c r="E162" i="15"/>
  <c r="F162" i="15"/>
  <c r="E93" i="15"/>
  <c r="F93" i="15"/>
  <c r="E70" i="15"/>
  <c r="F70" i="15"/>
  <c r="E47" i="15"/>
  <c r="C47" i="15"/>
  <c r="M8" i="16" l="1"/>
  <c r="R4" i="16" s="1"/>
  <c r="G346" i="15"/>
  <c r="C349" i="15"/>
  <c r="G208" i="15"/>
  <c r="E164" i="15"/>
  <c r="E395" i="15"/>
  <c r="D327" i="15"/>
  <c r="D328" i="15" s="1"/>
  <c r="D349" i="15"/>
  <c r="D350" i="15" s="1"/>
  <c r="D303" i="15"/>
  <c r="E303" i="15" s="1"/>
  <c r="B466" i="15"/>
  <c r="C466" i="15" s="1"/>
  <c r="B74" i="15"/>
  <c r="B75" i="15" s="1"/>
  <c r="E95" i="15"/>
  <c r="B235" i="15"/>
  <c r="C235" i="15" s="1"/>
  <c r="C303" i="15"/>
  <c r="D417" i="15"/>
  <c r="D418" i="15" s="1"/>
  <c r="B211" i="15"/>
  <c r="B212" i="15" s="1"/>
  <c r="D486" i="15"/>
  <c r="E486" i="15" s="1"/>
  <c r="D118" i="15"/>
  <c r="D440" i="15"/>
  <c r="E440" i="15" s="1"/>
  <c r="D279" i="15"/>
  <c r="F462" i="15"/>
  <c r="G462" i="15" s="1"/>
  <c r="F301" i="15"/>
  <c r="E623" i="15"/>
  <c r="D624" i="15"/>
  <c r="G116" i="15"/>
  <c r="F117" i="15"/>
  <c r="G117" i="15" s="1"/>
  <c r="H116" i="15"/>
  <c r="I116" i="15" s="1"/>
  <c r="H209" i="15"/>
  <c r="I209" i="15" s="1"/>
  <c r="E601" i="15"/>
  <c r="D602" i="15"/>
  <c r="B50" i="15"/>
  <c r="C49" i="15"/>
  <c r="D578" i="15"/>
  <c r="E577" i="15"/>
  <c r="F485" i="15"/>
  <c r="G485" i="15" s="1"/>
  <c r="F623" i="15"/>
  <c r="G623" i="15" s="1"/>
  <c r="E554" i="15"/>
  <c r="D555" i="15"/>
  <c r="D210" i="15"/>
  <c r="E209" i="15"/>
  <c r="F186" i="15"/>
  <c r="G186" i="15" s="1"/>
  <c r="F577" i="15"/>
  <c r="G577" i="15" s="1"/>
  <c r="F94" i="15"/>
  <c r="G94" i="15" s="1"/>
  <c r="F278" i="15"/>
  <c r="G278" i="15" s="1"/>
  <c r="F393" i="15"/>
  <c r="G393" i="15" s="1"/>
  <c r="F531" i="15"/>
  <c r="G531" i="15" s="1"/>
  <c r="F600" i="15"/>
  <c r="G600" i="15" s="1"/>
  <c r="D49" i="15"/>
  <c r="E48" i="15"/>
  <c r="D187" i="15"/>
  <c r="E186" i="15"/>
  <c r="D509" i="15"/>
  <c r="E508" i="15"/>
  <c r="F71" i="15"/>
  <c r="G71" i="15" s="1"/>
  <c r="F324" i="15"/>
  <c r="F439" i="15"/>
  <c r="G439" i="15" s="1"/>
  <c r="F554" i="15"/>
  <c r="G554" i="15" s="1"/>
  <c r="E463" i="15"/>
  <c r="D464" i="15"/>
  <c r="F348" i="15"/>
  <c r="C555" i="15"/>
  <c r="B556" i="15"/>
  <c r="C581" i="15"/>
  <c r="B582" i="15"/>
  <c r="D72" i="15"/>
  <c r="E71" i="15"/>
  <c r="D141" i="15"/>
  <c r="E140" i="15"/>
  <c r="H347" i="15"/>
  <c r="I347" i="15" s="1"/>
  <c r="F416" i="15"/>
  <c r="G416" i="15" s="1"/>
  <c r="C188" i="15"/>
  <c r="B189" i="15"/>
  <c r="B373" i="15"/>
  <c r="C372" i="15"/>
  <c r="C394" i="15"/>
  <c r="B395" i="15"/>
  <c r="D233" i="15"/>
  <c r="D257" i="15"/>
  <c r="E256" i="15"/>
  <c r="C532" i="15"/>
  <c r="B533" i="15"/>
  <c r="F163" i="15"/>
  <c r="G163" i="15" s="1"/>
  <c r="F255" i="15"/>
  <c r="G255" i="15" s="1"/>
  <c r="F370" i="15"/>
  <c r="G370" i="15" s="1"/>
  <c r="F508" i="15"/>
  <c r="G508" i="15" s="1"/>
  <c r="F140" i="15"/>
  <c r="G140" i="15" s="1"/>
  <c r="D372" i="15"/>
  <c r="D373" i="15" s="1"/>
  <c r="F209" i="15"/>
  <c r="H231" i="15"/>
  <c r="F232" i="15"/>
  <c r="G232" i="15" s="1"/>
  <c r="C626" i="15"/>
  <c r="B627" i="15"/>
  <c r="C603" i="15"/>
  <c r="B604" i="15"/>
  <c r="D534" i="15"/>
  <c r="E533" i="15"/>
  <c r="C511" i="15"/>
  <c r="B512" i="15"/>
  <c r="C487" i="15"/>
  <c r="B488" i="15"/>
  <c r="C441" i="15"/>
  <c r="B442" i="15"/>
  <c r="C419" i="15"/>
  <c r="B420" i="15"/>
  <c r="E396" i="15"/>
  <c r="D397" i="15"/>
  <c r="C350" i="15"/>
  <c r="B351" i="15"/>
  <c r="C326" i="15"/>
  <c r="B327" i="15"/>
  <c r="E327" i="15"/>
  <c r="C304" i="15"/>
  <c r="B305" i="15"/>
  <c r="C281" i="15"/>
  <c r="B282" i="15"/>
  <c r="B258" i="15"/>
  <c r="C257" i="15"/>
  <c r="D166" i="15"/>
  <c r="E165" i="15"/>
  <c r="C166" i="15"/>
  <c r="B167" i="15"/>
  <c r="B143" i="15"/>
  <c r="C142" i="15"/>
  <c r="C120" i="15"/>
  <c r="B121" i="15"/>
  <c r="D97" i="15"/>
  <c r="E96" i="15"/>
  <c r="C97" i="15"/>
  <c r="B98" i="15"/>
  <c r="H576" i="15"/>
  <c r="G576" i="15"/>
  <c r="G139" i="15"/>
  <c r="H139" i="15"/>
  <c r="G461" i="15"/>
  <c r="H461" i="15"/>
  <c r="G599" i="15"/>
  <c r="H599" i="15"/>
  <c r="H47" i="15"/>
  <c r="F48" i="15"/>
  <c r="H300" i="15"/>
  <c r="G300" i="15"/>
  <c r="G415" i="15"/>
  <c r="H415" i="15"/>
  <c r="H622" i="15"/>
  <c r="G622" i="15"/>
  <c r="G553" i="15"/>
  <c r="H553" i="15"/>
  <c r="G530" i="15"/>
  <c r="H530" i="15"/>
  <c r="G507" i="15"/>
  <c r="H507" i="15"/>
  <c r="H484" i="15"/>
  <c r="G484" i="15"/>
  <c r="H438" i="15"/>
  <c r="G438" i="15"/>
  <c r="H392" i="15"/>
  <c r="G392" i="15"/>
  <c r="G369" i="15"/>
  <c r="H369" i="15"/>
  <c r="J346" i="15"/>
  <c r="I346" i="15"/>
  <c r="H323" i="15"/>
  <c r="G323" i="15"/>
  <c r="H277" i="15"/>
  <c r="G277" i="15"/>
  <c r="H254" i="15"/>
  <c r="G254" i="15"/>
  <c r="J208" i="15"/>
  <c r="I208" i="15"/>
  <c r="H185" i="15"/>
  <c r="G185" i="15"/>
  <c r="G162" i="15"/>
  <c r="H162" i="15"/>
  <c r="G93" i="15"/>
  <c r="H93" i="15"/>
  <c r="G70" i="15"/>
  <c r="H70" i="15"/>
  <c r="D5" i="16" l="1"/>
  <c r="Q21" i="38" s="1"/>
  <c r="Q23" i="38" s="1"/>
  <c r="D304" i="15"/>
  <c r="B236" i="15"/>
  <c r="C236" i="15" s="1"/>
  <c r="C74" i="15"/>
  <c r="E349" i="15"/>
  <c r="B467" i="15"/>
  <c r="B468" i="15" s="1"/>
  <c r="F578" i="15"/>
  <c r="G578" i="15" s="1"/>
  <c r="H210" i="15"/>
  <c r="I210" i="15" s="1"/>
  <c r="C211" i="15"/>
  <c r="E417" i="15"/>
  <c r="F394" i="15"/>
  <c r="F395" i="15" s="1"/>
  <c r="F164" i="15"/>
  <c r="F165" i="15" s="1"/>
  <c r="F555" i="15"/>
  <c r="G555" i="15" s="1"/>
  <c r="D487" i="15"/>
  <c r="D488" i="15" s="1"/>
  <c r="J116" i="15"/>
  <c r="L116" i="15" s="1"/>
  <c r="M116" i="15" s="1"/>
  <c r="D441" i="15"/>
  <c r="E441" i="15" s="1"/>
  <c r="F256" i="15"/>
  <c r="G256" i="15" s="1"/>
  <c r="F233" i="15"/>
  <c r="F234" i="15" s="1"/>
  <c r="F371" i="15"/>
  <c r="G371" i="15" s="1"/>
  <c r="F440" i="15"/>
  <c r="G440" i="15" s="1"/>
  <c r="E279" i="15"/>
  <c r="D280" i="15"/>
  <c r="F509" i="15"/>
  <c r="F510" i="15" s="1"/>
  <c r="D119" i="15"/>
  <c r="E118" i="15"/>
  <c r="F141" i="15"/>
  <c r="G141" i="15" s="1"/>
  <c r="F601" i="15"/>
  <c r="F602" i="15" s="1"/>
  <c r="F486" i="15"/>
  <c r="G486" i="15" s="1"/>
  <c r="H554" i="15"/>
  <c r="I554" i="15" s="1"/>
  <c r="F49" i="15"/>
  <c r="G48" i="15"/>
  <c r="H71" i="15"/>
  <c r="I71" i="15" s="1"/>
  <c r="H348" i="15"/>
  <c r="G209" i="15"/>
  <c r="F210" i="15"/>
  <c r="H186" i="15"/>
  <c r="I186" i="15" s="1"/>
  <c r="F118" i="15"/>
  <c r="B534" i="15"/>
  <c r="C533" i="15"/>
  <c r="C373" i="15"/>
  <c r="B374" i="15"/>
  <c r="E509" i="15"/>
  <c r="D510" i="15"/>
  <c r="E555" i="15"/>
  <c r="D556" i="15"/>
  <c r="G301" i="15"/>
  <c r="F302" i="15"/>
  <c r="B557" i="15"/>
  <c r="C556" i="15"/>
  <c r="H531" i="15"/>
  <c r="I531" i="15" s="1"/>
  <c r="H140" i="15"/>
  <c r="I140" i="15" s="1"/>
  <c r="H278" i="15"/>
  <c r="I278" i="15" s="1"/>
  <c r="H393" i="15"/>
  <c r="I393" i="15" s="1"/>
  <c r="H301" i="15"/>
  <c r="I301" i="15" s="1"/>
  <c r="B190" i="15"/>
  <c r="C189" i="15"/>
  <c r="F349" i="15"/>
  <c r="G348" i="15"/>
  <c r="E187" i="15"/>
  <c r="D188" i="15"/>
  <c r="D603" i="15"/>
  <c r="E602" i="15"/>
  <c r="J209" i="15"/>
  <c r="K209" i="15" s="1"/>
  <c r="H324" i="15"/>
  <c r="I324" i="15" s="1"/>
  <c r="H439" i="15"/>
  <c r="I439" i="15" s="1"/>
  <c r="H577" i="15"/>
  <c r="I577" i="15" s="1"/>
  <c r="E141" i="15"/>
  <c r="D142" i="15"/>
  <c r="D465" i="15"/>
  <c r="E464" i="15"/>
  <c r="F325" i="15"/>
  <c r="G324" i="15"/>
  <c r="F624" i="15"/>
  <c r="E578" i="15"/>
  <c r="D579" i="15"/>
  <c r="D625" i="15"/>
  <c r="E624" i="15"/>
  <c r="F463" i="15"/>
  <c r="H94" i="15"/>
  <c r="I94" i="15" s="1"/>
  <c r="D419" i="15"/>
  <c r="E418" i="15"/>
  <c r="E233" i="15"/>
  <c r="D234" i="15"/>
  <c r="F417" i="15"/>
  <c r="E72" i="15"/>
  <c r="D73" i="15"/>
  <c r="F95" i="15"/>
  <c r="F187" i="15"/>
  <c r="D258" i="15"/>
  <c r="E257" i="15"/>
  <c r="J347" i="15"/>
  <c r="H485" i="15"/>
  <c r="I485" i="15" s="1"/>
  <c r="H623" i="15"/>
  <c r="I623" i="15" s="1"/>
  <c r="H163" i="15"/>
  <c r="I163" i="15" s="1"/>
  <c r="H370" i="15"/>
  <c r="I370" i="15" s="1"/>
  <c r="H508" i="15"/>
  <c r="I508" i="15" s="1"/>
  <c r="H416" i="15"/>
  <c r="I416" i="15" s="1"/>
  <c r="H462" i="15"/>
  <c r="E372" i="15"/>
  <c r="B396" i="15"/>
  <c r="C395" i="15"/>
  <c r="C582" i="15"/>
  <c r="B583" i="15"/>
  <c r="F72" i="15"/>
  <c r="D50" i="15"/>
  <c r="E49" i="15"/>
  <c r="H117" i="15"/>
  <c r="I117" i="15" s="1"/>
  <c r="H600" i="15"/>
  <c r="I600" i="15" s="1"/>
  <c r="H255" i="15"/>
  <c r="I255" i="15" s="1"/>
  <c r="H232" i="15"/>
  <c r="I232" i="15" s="1"/>
  <c r="J231" i="15"/>
  <c r="I231" i="15"/>
  <c r="F532" i="15"/>
  <c r="F279" i="15"/>
  <c r="E210" i="15"/>
  <c r="D211" i="15"/>
  <c r="B51" i="15"/>
  <c r="C50" i="15"/>
  <c r="C627" i="15"/>
  <c r="B628" i="15"/>
  <c r="C604" i="15"/>
  <c r="B605" i="15"/>
  <c r="E534" i="15"/>
  <c r="D535" i="15"/>
  <c r="B513" i="15"/>
  <c r="C512" i="15"/>
  <c r="C488" i="15"/>
  <c r="B489" i="15"/>
  <c r="C442" i="15"/>
  <c r="B443" i="15"/>
  <c r="B421" i="15"/>
  <c r="C420" i="15"/>
  <c r="D398" i="15"/>
  <c r="E397" i="15"/>
  <c r="E373" i="15"/>
  <c r="D374" i="15"/>
  <c r="E350" i="15"/>
  <c r="D351" i="15"/>
  <c r="B352" i="15"/>
  <c r="C351" i="15"/>
  <c r="C327" i="15"/>
  <c r="B328" i="15"/>
  <c r="D329" i="15"/>
  <c r="E328" i="15"/>
  <c r="B306" i="15"/>
  <c r="C305" i="15"/>
  <c r="E304" i="15"/>
  <c r="D305" i="15"/>
  <c r="B283" i="15"/>
  <c r="C282" i="15"/>
  <c r="C258" i="15"/>
  <c r="B259" i="15"/>
  <c r="C212" i="15"/>
  <c r="B213" i="15"/>
  <c r="B168" i="15"/>
  <c r="C167" i="15"/>
  <c r="E166" i="15"/>
  <c r="D167" i="15"/>
  <c r="C143" i="15"/>
  <c r="B144" i="15"/>
  <c r="B122" i="15"/>
  <c r="C121" i="15"/>
  <c r="B99" i="15"/>
  <c r="C98" i="15"/>
  <c r="E97" i="15"/>
  <c r="D98" i="15"/>
  <c r="B76" i="15"/>
  <c r="C75" i="15"/>
  <c r="H48" i="15"/>
  <c r="J47" i="15"/>
  <c r="J576" i="15"/>
  <c r="I576" i="15"/>
  <c r="J415" i="15"/>
  <c r="I415" i="15"/>
  <c r="I300" i="15"/>
  <c r="J300" i="15"/>
  <c r="J461" i="15"/>
  <c r="I461" i="15"/>
  <c r="I599" i="15"/>
  <c r="J599" i="15"/>
  <c r="J139" i="15"/>
  <c r="I139" i="15"/>
  <c r="J622" i="15"/>
  <c r="I622" i="15"/>
  <c r="J553" i="15"/>
  <c r="I553" i="15"/>
  <c r="J530" i="15"/>
  <c r="I530" i="15"/>
  <c r="J507" i="15"/>
  <c r="I507" i="15"/>
  <c r="J484" i="15"/>
  <c r="I484" i="15"/>
  <c r="J438" i="15"/>
  <c r="I438" i="15"/>
  <c r="J392" i="15"/>
  <c r="I392" i="15"/>
  <c r="J369" i="15"/>
  <c r="I369" i="15"/>
  <c r="L346" i="15"/>
  <c r="K346" i="15"/>
  <c r="J323" i="15"/>
  <c r="I323" i="15"/>
  <c r="J277" i="15"/>
  <c r="I277" i="15"/>
  <c r="J254" i="15"/>
  <c r="I254" i="15"/>
  <c r="L208" i="15"/>
  <c r="K208" i="15"/>
  <c r="J185" i="15"/>
  <c r="I185" i="15"/>
  <c r="I162" i="15"/>
  <c r="J162" i="15"/>
  <c r="J93" i="15"/>
  <c r="I93" i="15"/>
  <c r="J70" i="15"/>
  <c r="I70" i="15"/>
  <c r="B237" i="15" l="1"/>
  <c r="H14" i="34" a="1"/>
  <c r="H14" i="34" s="1"/>
  <c r="H55" i="14" a="1"/>
  <c r="H55" i="14" s="1"/>
  <c r="H14" i="14" a="1"/>
  <c r="H14" i="14" s="1"/>
  <c r="H55" i="34" a="1"/>
  <c r="H55" i="34" s="1"/>
  <c r="N22" i="22"/>
  <c r="E10" i="16"/>
  <c r="F257" i="15"/>
  <c r="G257" i="15" s="1"/>
  <c r="H211" i="15"/>
  <c r="I211" i="15" s="1"/>
  <c r="C467" i="15"/>
  <c r="F579" i="15"/>
  <c r="F580" i="15" s="1"/>
  <c r="G394" i="15"/>
  <c r="D442" i="15"/>
  <c r="E442" i="15" s="1"/>
  <c r="G164" i="15"/>
  <c r="F556" i="15"/>
  <c r="G556" i="15" s="1"/>
  <c r="E487" i="15"/>
  <c r="K116" i="15"/>
  <c r="H256" i="15"/>
  <c r="I256" i="15" s="1"/>
  <c r="F142" i="15"/>
  <c r="F143" i="15" s="1"/>
  <c r="J117" i="15"/>
  <c r="K117" i="15" s="1"/>
  <c r="F372" i="15"/>
  <c r="F373" i="15" s="1"/>
  <c r="G233" i="15"/>
  <c r="G601" i="15"/>
  <c r="H118" i="15"/>
  <c r="I118" i="15" s="1"/>
  <c r="H578" i="15"/>
  <c r="I578" i="15" s="1"/>
  <c r="F487" i="15"/>
  <c r="G487" i="15" s="1"/>
  <c r="H440" i="15"/>
  <c r="I440" i="15" s="1"/>
  <c r="H279" i="15"/>
  <c r="I279" i="15" s="1"/>
  <c r="G509" i="15"/>
  <c r="H417" i="15"/>
  <c r="F441" i="15"/>
  <c r="G441" i="15" s="1"/>
  <c r="H555" i="15"/>
  <c r="D281" i="15"/>
  <c r="E280" i="15"/>
  <c r="D120" i="15"/>
  <c r="E119" i="15"/>
  <c r="H72" i="15"/>
  <c r="H73" i="15" s="1"/>
  <c r="N116" i="15"/>
  <c r="P116" i="15" s="1"/>
  <c r="H95" i="15"/>
  <c r="I95" i="15" s="1"/>
  <c r="H302" i="15"/>
  <c r="I302" i="15" s="1"/>
  <c r="H532" i="15"/>
  <c r="I532" i="15" s="1"/>
  <c r="J324" i="15"/>
  <c r="K324" i="15" s="1"/>
  <c r="J554" i="15"/>
  <c r="K554" i="15" s="1"/>
  <c r="J462" i="15"/>
  <c r="H49" i="15"/>
  <c r="I48" i="15"/>
  <c r="J94" i="15"/>
  <c r="L209" i="15"/>
  <c r="J439" i="15"/>
  <c r="F96" i="15"/>
  <c r="G95" i="15"/>
  <c r="H212" i="15"/>
  <c r="G463" i="15"/>
  <c r="F464" i="15"/>
  <c r="D189" i="15"/>
  <c r="E188" i="15"/>
  <c r="G602" i="15"/>
  <c r="F603" i="15"/>
  <c r="J301" i="15"/>
  <c r="H509" i="15"/>
  <c r="H164" i="15"/>
  <c r="G325" i="15"/>
  <c r="F326" i="15"/>
  <c r="D511" i="15"/>
  <c r="E510" i="15"/>
  <c r="F50" i="15"/>
  <c r="G49" i="15"/>
  <c r="L347" i="15"/>
  <c r="M347" i="15" s="1"/>
  <c r="J485" i="15"/>
  <c r="K485" i="15" s="1"/>
  <c r="J623" i="15"/>
  <c r="K623" i="15" s="1"/>
  <c r="F280" i="15"/>
  <c r="G279" i="15"/>
  <c r="C396" i="15"/>
  <c r="B397" i="15"/>
  <c r="H463" i="15"/>
  <c r="I462" i="15"/>
  <c r="G510" i="15"/>
  <c r="F511" i="15"/>
  <c r="E625" i="15"/>
  <c r="D626" i="15"/>
  <c r="J210" i="15"/>
  <c r="H141" i="15"/>
  <c r="B558" i="15"/>
  <c r="C557" i="15"/>
  <c r="D74" i="15"/>
  <c r="E73" i="15"/>
  <c r="J508" i="15"/>
  <c r="J416" i="15"/>
  <c r="G234" i="15"/>
  <c r="F235" i="15"/>
  <c r="J348" i="15"/>
  <c r="K347" i="15"/>
  <c r="J232" i="15"/>
  <c r="K232" i="15" s="1"/>
  <c r="L231" i="15"/>
  <c r="K231" i="15"/>
  <c r="D51" i="15"/>
  <c r="E50" i="15"/>
  <c r="H371" i="15"/>
  <c r="H624" i="15"/>
  <c r="F418" i="15"/>
  <c r="G417" i="15"/>
  <c r="G624" i="15"/>
  <c r="F625" i="15"/>
  <c r="D604" i="15"/>
  <c r="E603" i="15"/>
  <c r="B191" i="15"/>
  <c r="C190" i="15"/>
  <c r="D557" i="15"/>
  <c r="E556" i="15"/>
  <c r="G210" i="15"/>
  <c r="F211" i="15"/>
  <c r="D212" i="15"/>
  <c r="E211" i="15"/>
  <c r="G165" i="15"/>
  <c r="F166" i="15"/>
  <c r="J163" i="15"/>
  <c r="F533" i="15"/>
  <c r="G532" i="15"/>
  <c r="G349" i="15"/>
  <c r="F350" i="15"/>
  <c r="J370" i="15"/>
  <c r="J140" i="15"/>
  <c r="K140" i="15" s="1"/>
  <c r="J600" i="15"/>
  <c r="K600" i="15" s="1"/>
  <c r="J71" i="15"/>
  <c r="K71" i="15" s="1"/>
  <c r="J186" i="15"/>
  <c r="J278" i="15"/>
  <c r="J393" i="15"/>
  <c r="J531" i="15"/>
  <c r="J577" i="15"/>
  <c r="H601" i="15"/>
  <c r="F73" i="15"/>
  <c r="G72" i="15"/>
  <c r="D259" i="15"/>
  <c r="E258" i="15"/>
  <c r="L117" i="15"/>
  <c r="M117" i="15" s="1"/>
  <c r="D235" i="15"/>
  <c r="E234" i="15"/>
  <c r="H394" i="15"/>
  <c r="C534" i="15"/>
  <c r="B535" i="15"/>
  <c r="E488" i="15"/>
  <c r="D489" i="15"/>
  <c r="E419" i="15"/>
  <c r="D420" i="15"/>
  <c r="E579" i="15"/>
  <c r="D580" i="15"/>
  <c r="D466" i="15"/>
  <c r="E465" i="15"/>
  <c r="F303" i="15"/>
  <c r="G302" i="15"/>
  <c r="C374" i="15"/>
  <c r="B375" i="15"/>
  <c r="F119" i="15"/>
  <c r="G118" i="15"/>
  <c r="J255" i="15"/>
  <c r="K255" i="15" s="1"/>
  <c r="D143" i="15"/>
  <c r="E142" i="15"/>
  <c r="B52" i="15"/>
  <c r="C51" i="15"/>
  <c r="H233" i="15"/>
  <c r="B584" i="15"/>
  <c r="C583" i="15"/>
  <c r="H486" i="15"/>
  <c r="F188" i="15"/>
  <c r="G187" i="15"/>
  <c r="H325" i="15"/>
  <c r="G395" i="15"/>
  <c r="F396" i="15"/>
  <c r="H187" i="15"/>
  <c r="I348" i="15"/>
  <c r="H349" i="15"/>
  <c r="C628" i="15"/>
  <c r="B629" i="15"/>
  <c r="C605" i="15"/>
  <c r="B606" i="15"/>
  <c r="E535" i="15"/>
  <c r="D536" i="15"/>
  <c r="C513" i="15"/>
  <c r="B514" i="15"/>
  <c r="C489" i="15"/>
  <c r="B490" i="15"/>
  <c r="C468" i="15"/>
  <c r="B469" i="15"/>
  <c r="C443" i="15"/>
  <c r="B444" i="15"/>
  <c r="C421" i="15"/>
  <c r="B422" i="15"/>
  <c r="E398" i="15"/>
  <c r="D399" i="15"/>
  <c r="E374" i="15"/>
  <c r="D375" i="15"/>
  <c r="D352" i="15"/>
  <c r="E351" i="15"/>
  <c r="C352" i="15"/>
  <c r="B353" i="15"/>
  <c r="C328" i="15"/>
  <c r="B329" i="15"/>
  <c r="E329" i="15"/>
  <c r="D330" i="15"/>
  <c r="C306" i="15"/>
  <c r="B307" i="15"/>
  <c r="E305" i="15"/>
  <c r="D306" i="15"/>
  <c r="C283" i="15"/>
  <c r="B284" i="15"/>
  <c r="C259" i="15"/>
  <c r="B260" i="15"/>
  <c r="C237" i="15"/>
  <c r="B238" i="15"/>
  <c r="C213" i="15"/>
  <c r="B214" i="15"/>
  <c r="C168" i="15"/>
  <c r="B169" i="15"/>
  <c r="D168" i="15"/>
  <c r="E167" i="15"/>
  <c r="B145" i="15"/>
  <c r="C144" i="15"/>
  <c r="C122" i="15"/>
  <c r="B123" i="15"/>
  <c r="C99" i="15"/>
  <c r="B100" i="15"/>
  <c r="D99" i="15"/>
  <c r="E98" i="15"/>
  <c r="C76" i="15"/>
  <c r="B77" i="15"/>
  <c r="L599" i="15"/>
  <c r="K599" i="15"/>
  <c r="L461" i="15"/>
  <c r="K461" i="15"/>
  <c r="J48" i="15"/>
  <c r="L47" i="15"/>
  <c r="K139" i="15"/>
  <c r="L139" i="15"/>
  <c r="K300" i="15"/>
  <c r="L300" i="15"/>
  <c r="K576" i="15"/>
  <c r="L576" i="15"/>
  <c r="L415" i="15"/>
  <c r="K415" i="15"/>
  <c r="L622" i="15"/>
  <c r="K622" i="15"/>
  <c r="L553" i="15"/>
  <c r="K553" i="15"/>
  <c r="L530" i="15"/>
  <c r="K530" i="15"/>
  <c r="L507" i="15"/>
  <c r="K507" i="15"/>
  <c r="L484" i="15"/>
  <c r="K484" i="15"/>
  <c r="L438" i="15"/>
  <c r="K438" i="15"/>
  <c r="L392" i="15"/>
  <c r="K392" i="15"/>
  <c r="L369" i="15"/>
  <c r="K369" i="15"/>
  <c r="M346" i="15"/>
  <c r="N346" i="15"/>
  <c r="L323" i="15"/>
  <c r="K323" i="15"/>
  <c r="K277" i="15"/>
  <c r="L277" i="15"/>
  <c r="L254" i="15"/>
  <c r="K254" i="15"/>
  <c r="M208" i="15"/>
  <c r="N208" i="15"/>
  <c r="L185" i="15"/>
  <c r="K185" i="15"/>
  <c r="K162" i="15"/>
  <c r="L162" i="15"/>
  <c r="L93" i="15"/>
  <c r="K93" i="15"/>
  <c r="L70" i="15"/>
  <c r="K70" i="15"/>
  <c r="G579" i="15" l="1"/>
  <c r="F258" i="15"/>
  <c r="G258" i="15" s="1"/>
  <c r="F488" i="15"/>
  <c r="F489" i="15" s="1"/>
  <c r="D443" i="15"/>
  <c r="E443" i="15" s="1"/>
  <c r="H579" i="15"/>
  <c r="I579" i="15" s="1"/>
  <c r="H257" i="15"/>
  <c r="H258" i="15" s="1"/>
  <c r="F557" i="15"/>
  <c r="F558" i="15" s="1"/>
  <c r="O116" i="15"/>
  <c r="H533" i="15"/>
  <c r="H534" i="15" s="1"/>
  <c r="G372" i="15"/>
  <c r="I72" i="15"/>
  <c r="H119" i="15"/>
  <c r="I119" i="15" s="1"/>
  <c r="G142" i="15"/>
  <c r="J118" i="15"/>
  <c r="J119" i="15" s="1"/>
  <c r="F442" i="15"/>
  <c r="F443" i="15" s="1"/>
  <c r="L118" i="15"/>
  <c r="M118" i="15" s="1"/>
  <c r="H441" i="15"/>
  <c r="I441" i="15" s="1"/>
  <c r="L348" i="15"/>
  <c r="M348" i="15" s="1"/>
  <c r="H303" i="15"/>
  <c r="I303" i="15" s="1"/>
  <c r="J555" i="15"/>
  <c r="K555" i="15" s="1"/>
  <c r="I417" i="15"/>
  <c r="H418" i="15"/>
  <c r="H280" i="15"/>
  <c r="I280" i="15" s="1"/>
  <c r="J624" i="15"/>
  <c r="K624" i="15" s="1"/>
  <c r="H96" i="15"/>
  <c r="I96" i="15" s="1"/>
  <c r="J141" i="15"/>
  <c r="K141" i="15" s="1"/>
  <c r="J486" i="15"/>
  <c r="K486" i="15" s="1"/>
  <c r="D121" i="15"/>
  <c r="E120" i="15"/>
  <c r="N117" i="15"/>
  <c r="O117" i="15" s="1"/>
  <c r="E281" i="15"/>
  <c r="D282" i="15"/>
  <c r="J72" i="15"/>
  <c r="I555" i="15"/>
  <c r="H556" i="15"/>
  <c r="L370" i="15"/>
  <c r="M370" i="15" s="1"/>
  <c r="L416" i="15"/>
  <c r="J49" i="15"/>
  <c r="K48" i="15"/>
  <c r="L577" i="15"/>
  <c r="F189" i="15"/>
  <c r="G188" i="15"/>
  <c r="J279" i="15"/>
  <c r="K278" i="15"/>
  <c r="D52" i="15"/>
  <c r="E51" i="15"/>
  <c r="G326" i="15"/>
  <c r="F327" i="15"/>
  <c r="J417" i="15"/>
  <c r="K416" i="15"/>
  <c r="G96" i="15"/>
  <c r="F97" i="15"/>
  <c r="D260" i="15"/>
  <c r="E259" i="15"/>
  <c r="L255" i="15"/>
  <c r="L508" i="15"/>
  <c r="L163" i="15"/>
  <c r="M163" i="15" s="1"/>
  <c r="J164" i="15"/>
  <c r="K163" i="15"/>
  <c r="D558" i="15"/>
  <c r="E557" i="15"/>
  <c r="D490" i="15"/>
  <c r="E489" i="15"/>
  <c r="J371" i="15"/>
  <c r="K370" i="15"/>
  <c r="J256" i="15"/>
  <c r="E466" i="15"/>
  <c r="D467" i="15"/>
  <c r="K439" i="15"/>
  <c r="J440" i="15"/>
  <c r="I73" i="15"/>
  <c r="H74" i="15"/>
  <c r="L278" i="15"/>
  <c r="M278" i="15" s="1"/>
  <c r="E74" i="15"/>
  <c r="D75" i="15"/>
  <c r="G603" i="15"/>
  <c r="F604" i="15"/>
  <c r="J302" i="15"/>
  <c r="K301" i="15"/>
  <c r="E580" i="15"/>
  <c r="D581" i="15"/>
  <c r="C535" i="15"/>
  <c r="B536" i="15"/>
  <c r="J463" i="15"/>
  <c r="K462" i="15"/>
  <c r="L71" i="15"/>
  <c r="L186" i="15"/>
  <c r="L393" i="15"/>
  <c r="L531" i="15"/>
  <c r="M531" i="15" s="1"/>
  <c r="L462" i="15"/>
  <c r="G119" i="15"/>
  <c r="F120" i="15"/>
  <c r="D236" i="15"/>
  <c r="E235" i="15"/>
  <c r="G73" i="15"/>
  <c r="F74" i="15"/>
  <c r="J578" i="15"/>
  <c r="K577" i="15"/>
  <c r="J394" i="15"/>
  <c r="K393" i="15"/>
  <c r="C191" i="15"/>
  <c r="B192" i="15"/>
  <c r="L232" i="15"/>
  <c r="M232" i="15" s="1"/>
  <c r="M231" i="15"/>
  <c r="N231" i="15"/>
  <c r="F236" i="15"/>
  <c r="G235" i="15"/>
  <c r="H142" i="15"/>
  <c r="I141" i="15"/>
  <c r="F512" i="15"/>
  <c r="G511" i="15"/>
  <c r="G280" i="15"/>
  <c r="F281" i="15"/>
  <c r="F51" i="15"/>
  <c r="G50" i="15"/>
  <c r="I164" i="15"/>
  <c r="H165" i="15"/>
  <c r="E189" i="15"/>
  <c r="D190" i="15"/>
  <c r="J95" i="15"/>
  <c r="K94" i="15"/>
  <c r="G166" i="15"/>
  <c r="F167" i="15"/>
  <c r="N209" i="15"/>
  <c r="O209" i="15" s="1"/>
  <c r="C584" i="15"/>
  <c r="B585" i="15"/>
  <c r="E143" i="15"/>
  <c r="D144" i="15"/>
  <c r="E420" i="15"/>
  <c r="D421" i="15"/>
  <c r="I601" i="15"/>
  <c r="H602" i="15"/>
  <c r="H510" i="15"/>
  <c r="I509" i="15"/>
  <c r="G464" i="15"/>
  <c r="F465" i="15"/>
  <c r="L600" i="15"/>
  <c r="G396" i="15"/>
  <c r="F397" i="15"/>
  <c r="F374" i="15"/>
  <c r="G373" i="15"/>
  <c r="D213" i="15"/>
  <c r="E212" i="15"/>
  <c r="I624" i="15"/>
  <c r="H625" i="15"/>
  <c r="J509" i="15"/>
  <c r="K508" i="15"/>
  <c r="G580" i="15"/>
  <c r="F581" i="15"/>
  <c r="K210" i="15"/>
  <c r="J211" i="15"/>
  <c r="F144" i="15"/>
  <c r="G143" i="15"/>
  <c r="J325" i="15"/>
  <c r="L140" i="15"/>
  <c r="G211" i="15"/>
  <c r="F212" i="15"/>
  <c r="G625" i="15"/>
  <c r="F626" i="15"/>
  <c r="I371" i="15"/>
  <c r="H372" i="15"/>
  <c r="H464" i="15"/>
  <c r="I463" i="15"/>
  <c r="H213" i="15"/>
  <c r="I212" i="15"/>
  <c r="L210" i="15"/>
  <c r="M209" i="15"/>
  <c r="I349" i="15"/>
  <c r="H350" i="15"/>
  <c r="I486" i="15"/>
  <c r="H487" i="15"/>
  <c r="G350" i="15"/>
  <c r="F351" i="15"/>
  <c r="F419" i="15"/>
  <c r="G418" i="15"/>
  <c r="K348" i="15"/>
  <c r="J349" i="15"/>
  <c r="C558" i="15"/>
  <c r="B559" i="15"/>
  <c r="L301" i="15"/>
  <c r="M301" i="15" s="1"/>
  <c r="I187" i="15"/>
  <c r="H188" i="15"/>
  <c r="C375" i="15"/>
  <c r="B376" i="15"/>
  <c r="L94" i="15"/>
  <c r="M94" i="15" s="1"/>
  <c r="L324" i="15"/>
  <c r="L439" i="15"/>
  <c r="M439" i="15" s="1"/>
  <c r="L554" i="15"/>
  <c r="M554" i="15" s="1"/>
  <c r="I233" i="15"/>
  <c r="H234" i="15"/>
  <c r="J187" i="15"/>
  <c r="K186" i="15"/>
  <c r="G533" i="15"/>
  <c r="F534" i="15"/>
  <c r="E604" i="15"/>
  <c r="D605" i="15"/>
  <c r="H50" i="15"/>
  <c r="I49" i="15"/>
  <c r="N347" i="15"/>
  <c r="O347" i="15" s="1"/>
  <c r="P117" i="15"/>
  <c r="Q117" i="15" s="1"/>
  <c r="L485" i="15"/>
  <c r="M485" i="15" s="1"/>
  <c r="L623" i="15"/>
  <c r="H326" i="15"/>
  <c r="I325" i="15"/>
  <c r="B53" i="15"/>
  <c r="C52" i="15"/>
  <c r="G303" i="15"/>
  <c r="F304" i="15"/>
  <c r="H395" i="15"/>
  <c r="I394" i="15"/>
  <c r="J532" i="15"/>
  <c r="K531" i="15"/>
  <c r="J601" i="15"/>
  <c r="J233" i="15"/>
  <c r="G488" i="15"/>
  <c r="D627" i="15"/>
  <c r="E626" i="15"/>
  <c r="C397" i="15"/>
  <c r="B398" i="15"/>
  <c r="E511" i="15"/>
  <c r="D512" i="15"/>
  <c r="B630" i="15"/>
  <c r="C629" i="15"/>
  <c r="C606" i="15"/>
  <c r="B607" i="15"/>
  <c r="E536" i="15"/>
  <c r="D537" i="15"/>
  <c r="B515" i="15"/>
  <c r="C514" i="15"/>
  <c r="C490" i="15"/>
  <c r="B491" i="15"/>
  <c r="C469" i="15"/>
  <c r="B470" i="15"/>
  <c r="C444" i="15"/>
  <c r="B445" i="15"/>
  <c r="B423" i="15"/>
  <c r="C422" i="15"/>
  <c r="D400" i="15"/>
  <c r="E399" i="15"/>
  <c r="E375" i="15"/>
  <c r="D376" i="15"/>
  <c r="B354" i="15"/>
  <c r="C353" i="15"/>
  <c r="E352" i="15"/>
  <c r="D353" i="15"/>
  <c r="C329" i="15"/>
  <c r="B330" i="15"/>
  <c r="D331" i="15"/>
  <c r="E330" i="15"/>
  <c r="E306" i="15"/>
  <c r="D307" i="15"/>
  <c r="B308" i="15"/>
  <c r="C307" i="15"/>
  <c r="B285" i="15"/>
  <c r="C284" i="15"/>
  <c r="C260" i="15"/>
  <c r="B261" i="15"/>
  <c r="C238" i="15"/>
  <c r="B239" i="15"/>
  <c r="C214" i="15"/>
  <c r="B215" i="15"/>
  <c r="E168" i="15"/>
  <c r="D169" i="15"/>
  <c r="B170" i="15"/>
  <c r="C169" i="15"/>
  <c r="B146" i="15"/>
  <c r="C145" i="15"/>
  <c r="B124" i="15"/>
  <c r="C123" i="15"/>
  <c r="B101" i="15"/>
  <c r="C100" i="15"/>
  <c r="E99" i="15"/>
  <c r="D100" i="15"/>
  <c r="B78" i="15"/>
  <c r="C77" i="15"/>
  <c r="M415" i="15"/>
  <c r="N415" i="15"/>
  <c r="N576" i="15"/>
  <c r="M576" i="15"/>
  <c r="L48" i="15"/>
  <c r="N47" i="15"/>
  <c r="M461" i="15"/>
  <c r="N461" i="15"/>
  <c r="M139" i="15"/>
  <c r="N139" i="15"/>
  <c r="N300" i="15"/>
  <c r="M300" i="15"/>
  <c r="N599" i="15"/>
  <c r="M599" i="15"/>
  <c r="M622" i="15"/>
  <c r="N622" i="15"/>
  <c r="M553" i="15"/>
  <c r="N553" i="15"/>
  <c r="M530" i="15"/>
  <c r="N530" i="15"/>
  <c r="M507" i="15"/>
  <c r="N507" i="15"/>
  <c r="M484" i="15"/>
  <c r="N484" i="15"/>
  <c r="M438" i="15"/>
  <c r="N438" i="15"/>
  <c r="M392" i="15"/>
  <c r="N392" i="15"/>
  <c r="M369" i="15"/>
  <c r="N369" i="15"/>
  <c r="P346" i="15"/>
  <c r="O346" i="15"/>
  <c r="M323" i="15"/>
  <c r="N323" i="15"/>
  <c r="M277" i="15"/>
  <c r="N277" i="15"/>
  <c r="M254" i="15"/>
  <c r="N254" i="15"/>
  <c r="O208" i="15"/>
  <c r="P208" i="15"/>
  <c r="M185" i="15"/>
  <c r="N185" i="15"/>
  <c r="M162" i="15"/>
  <c r="N162" i="15"/>
  <c r="R116" i="15"/>
  <c r="Q116" i="15"/>
  <c r="M93" i="15"/>
  <c r="N93" i="15"/>
  <c r="M70" i="15"/>
  <c r="N70" i="15"/>
  <c r="F259" i="15" l="1"/>
  <c r="G259" i="15" s="1"/>
  <c r="G557" i="15"/>
  <c r="D444" i="15"/>
  <c r="E444" i="15" s="1"/>
  <c r="H580" i="15"/>
  <c r="H581" i="15" s="1"/>
  <c r="H120" i="15"/>
  <c r="H121" i="15" s="1"/>
  <c r="L532" i="15"/>
  <c r="M532" i="15" s="1"/>
  <c r="I257" i="15"/>
  <c r="N210" i="15"/>
  <c r="O210" i="15" s="1"/>
  <c r="H304" i="15"/>
  <c r="I304" i="15" s="1"/>
  <c r="I533" i="15"/>
  <c r="L164" i="15"/>
  <c r="M164" i="15" s="1"/>
  <c r="L371" i="15"/>
  <c r="M371" i="15" s="1"/>
  <c r="G442" i="15"/>
  <c r="H442" i="15"/>
  <c r="I442" i="15" s="1"/>
  <c r="L119" i="15"/>
  <c r="M119" i="15" s="1"/>
  <c r="K118" i="15"/>
  <c r="L233" i="15"/>
  <c r="M233" i="15" s="1"/>
  <c r="J556" i="15"/>
  <c r="J557" i="15" s="1"/>
  <c r="L349" i="15"/>
  <c r="L350" i="15" s="1"/>
  <c r="L95" i="15"/>
  <c r="M95" i="15" s="1"/>
  <c r="L302" i="15"/>
  <c r="M302" i="15" s="1"/>
  <c r="L279" i="15"/>
  <c r="H281" i="15"/>
  <c r="I281" i="15" s="1"/>
  <c r="J142" i="15"/>
  <c r="K142" i="15" s="1"/>
  <c r="H97" i="15"/>
  <c r="I97" i="15" s="1"/>
  <c r="J625" i="15"/>
  <c r="K625" i="15" s="1"/>
  <c r="L555" i="15"/>
  <c r="I418" i="15"/>
  <c r="H419" i="15"/>
  <c r="L486" i="15"/>
  <c r="M486" i="15" s="1"/>
  <c r="I556" i="15"/>
  <c r="H557" i="15"/>
  <c r="D122" i="15"/>
  <c r="E121" i="15"/>
  <c r="D283" i="15"/>
  <c r="E282" i="15"/>
  <c r="J487" i="15"/>
  <c r="K487" i="15" s="1"/>
  <c r="K72" i="15"/>
  <c r="J73" i="15"/>
  <c r="N118" i="15"/>
  <c r="D237" i="15"/>
  <c r="E236" i="15"/>
  <c r="I74" i="15"/>
  <c r="H75" i="15"/>
  <c r="K532" i="15"/>
  <c r="J533" i="15"/>
  <c r="M416" i="15"/>
  <c r="L417" i="15"/>
  <c r="N485" i="15"/>
  <c r="O485" i="15" s="1"/>
  <c r="N462" i="15"/>
  <c r="O462" i="15" s="1"/>
  <c r="M623" i="15"/>
  <c r="L624" i="15"/>
  <c r="L463" i="15"/>
  <c r="M462" i="15"/>
  <c r="K211" i="15"/>
  <c r="J212" i="15"/>
  <c r="N623" i="15"/>
  <c r="O623" i="15" s="1"/>
  <c r="G327" i="15"/>
  <c r="F328" i="15"/>
  <c r="I464" i="15"/>
  <c r="H465" i="15"/>
  <c r="L578" i="15"/>
  <c r="M577" i="15"/>
  <c r="B54" i="15"/>
  <c r="C53" i="15"/>
  <c r="G212" i="15"/>
  <c r="F213" i="15"/>
  <c r="D214" i="15"/>
  <c r="E213" i="15"/>
  <c r="D145" i="15"/>
  <c r="E144" i="15"/>
  <c r="K302" i="15"/>
  <c r="J303" i="15"/>
  <c r="E260" i="15"/>
  <c r="D261" i="15"/>
  <c r="F190" i="15"/>
  <c r="G189" i="15"/>
  <c r="L440" i="15"/>
  <c r="K394" i="15"/>
  <c r="J395" i="15"/>
  <c r="K371" i="15"/>
  <c r="J372" i="15"/>
  <c r="G489" i="15"/>
  <c r="F490" i="15"/>
  <c r="K164" i="15"/>
  <c r="J165" i="15"/>
  <c r="N600" i="15"/>
  <c r="O600" i="15" s="1"/>
  <c r="I213" i="15"/>
  <c r="H214" i="15"/>
  <c r="E467" i="15"/>
  <c r="D468" i="15"/>
  <c r="N71" i="15"/>
  <c r="O71" i="15" s="1"/>
  <c r="N186" i="15"/>
  <c r="O186" i="15" s="1"/>
  <c r="N278" i="15"/>
  <c r="O278" i="15" s="1"/>
  <c r="N393" i="15"/>
  <c r="O393" i="15" s="1"/>
  <c r="N531" i="15"/>
  <c r="O531" i="15" s="1"/>
  <c r="I234" i="15"/>
  <c r="H235" i="15"/>
  <c r="C559" i="15"/>
  <c r="B560" i="15"/>
  <c r="I487" i="15"/>
  <c r="H488" i="15"/>
  <c r="I372" i="15"/>
  <c r="H373" i="15"/>
  <c r="K509" i="15"/>
  <c r="J510" i="15"/>
  <c r="I534" i="15"/>
  <c r="H535" i="15"/>
  <c r="G236" i="15"/>
  <c r="F237" i="15"/>
  <c r="G74" i="15"/>
  <c r="F75" i="15"/>
  <c r="J418" i="15"/>
  <c r="K417" i="15"/>
  <c r="D53" i="15"/>
  <c r="E52" i="15"/>
  <c r="F535" i="15"/>
  <c r="G534" i="15"/>
  <c r="I165" i="15"/>
  <c r="H166" i="15"/>
  <c r="G512" i="15"/>
  <c r="F513" i="15"/>
  <c r="R117" i="15"/>
  <c r="D628" i="15"/>
  <c r="E627" i="15"/>
  <c r="C376" i="15"/>
  <c r="B377" i="15"/>
  <c r="G419" i="15"/>
  <c r="F420" i="15"/>
  <c r="M210" i="15"/>
  <c r="L211" i="15"/>
  <c r="F168" i="15"/>
  <c r="G167" i="15"/>
  <c r="G604" i="15"/>
  <c r="F605" i="15"/>
  <c r="K440" i="15"/>
  <c r="J441" i="15"/>
  <c r="N255" i="15"/>
  <c r="O255" i="15" s="1"/>
  <c r="N508" i="15"/>
  <c r="O508" i="15" s="1"/>
  <c r="G351" i="15"/>
  <c r="F352" i="15"/>
  <c r="G465" i="15"/>
  <c r="F466" i="15"/>
  <c r="I142" i="15"/>
  <c r="H143" i="15"/>
  <c r="P118" i="15"/>
  <c r="N348" i="15"/>
  <c r="K187" i="15"/>
  <c r="J188" i="15"/>
  <c r="G443" i="15"/>
  <c r="F444" i="15"/>
  <c r="G397" i="15"/>
  <c r="F398" i="15"/>
  <c r="F52" i="15"/>
  <c r="G51" i="15"/>
  <c r="L72" i="15"/>
  <c r="M71" i="15"/>
  <c r="B537" i="15"/>
  <c r="C536" i="15"/>
  <c r="D76" i="15"/>
  <c r="E75" i="15"/>
  <c r="K601" i="15"/>
  <c r="J602" i="15"/>
  <c r="H51" i="15"/>
  <c r="I50" i="15"/>
  <c r="I625" i="15"/>
  <c r="H626" i="15"/>
  <c r="I510" i="15"/>
  <c r="H511" i="15"/>
  <c r="K95" i="15"/>
  <c r="J96" i="15"/>
  <c r="G281" i="15"/>
  <c r="F282" i="15"/>
  <c r="N232" i="15"/>
  <c r="O232" i="15" s="1"/>
  <c r="P231" i="15"/>
  <c r="O231" i="15"/>
  <c r="B193" i="15"/>
  <c r="C192" i="15"/>
  <c r="D582" i="15"/>
  <c r="E581" i="15"/>
  <c r="K256" i="15"/>
  <c r="J257" i="15"/>
  <c r="D491" i="15"/>
  <c r="E490" i="15"/>
  <c r="H603" i="15"/>
  <c r="I602" i="15"/>
  <c r="G120" i="15"/>
  <c r="F121" i="15"/>
  <c r="E558" i="15"/>
  <c r="D559" i="15"/>
  <c r="P347" i="15"/>
  <c r="Q347" i="15" s="1"/>
  <c r="I395" i="15"/>
  <c r="H396" i="15"/>
  <c r="I326" i="15"/>
  <c r="H327" i="15"/>
  <c r="L141" i="15"/>
  <c r="M140" i="15"/>
  <c r="G581" i="15"/>
  <c r="F582" i="15"/>
  <c r="L601" i="15"/>
  <c r="M600" i="15"/>
  <c r="L394" i="15"/>
  <c r="M393" i="15"/>
  <c r="L509" i="15"/>
  <c r="M508" i="15"/>
  <c r="G97" i="15"/>
  <c r="F98" i="15"/>
  <c r="I258" i="15"/>
  <c r="H259" i="15"/>
  <c r="J50" i="15"/>
  <c r="K49" i="15"/>
  <c r="N163" i="15"/>
  <c r="O163" i="15" s="1"/>
  <c r="N370" i="15"/>
  <c r="O370" i="15" s="1"/>
  <c r="G558" i="15"/>
  <c r="F559" i="15"/>
  <c r="J326" i="15"/>
  <c r="K325" i="15"/>
  <c r="G374" i="15"/>
  <c r="F375" i="15"/>
  <c r="B586" i="15"/>
  <c r="C585" i="15"/>
  <c r="L49" i="15"/>
  <c r="M48" i="15"/>
  <c r="I188" i="15"/>
  <c r="H189" i="15"/>
  <c r="K578" i="15"/>
  <c r="J579" i="15"/>
  <c r="D513" i="15"/>
  <c r="E512" i="15"/>
  <c r="K233" i="15"/>
  <c r="J234" i="15"/>
  <c r="G304" i="15"/>
  <c r="F305" i="15"/>
  <c r="N301" i="15"/>
  <c r="O301" i="15" s="1"/>
  <c r="N577" i="15"/>
  <c r="O577" i="15" s="1"/>
  <c r="N94" i="15"/>
  <c r="O94" i="15" s="1"/>
  <c r="P209" i="15"/>
  <c r="Q209" i="15" s="1"/>
  <c r="N324" i="15"/>
  <c r="O324" i="15" s="1"/>
  <c r="N439" i="15"/>
  <c r="O439" i="15" s="1"/>
  <c r="N554" i="15"/>
  <c r="O554" i="15" s="1"/>
  <c r="N140" i="15"/>
  <c r="O140" i="15" s="1"/>
  <c r="N416" i="15"/>
  <c r="O416" i="15" s="1"/>
  <c r="C398" i="15"/>
  <c r="B399" i="15"/>
  <c r="D606" i="15"/>
  <c r="E605" i="15"/>
  <c r="L325" i="15"/>
  <c r="M324" i="15"/>
  <c r="J350" i="15"/>
  <c r="K349" i="15"/>
  <c r="H351" i="15"/>
  <c r="I350" i="15"/>
  <c r="F627" i="15"/>
  <c r="G626" i="15"/>
  <c r="G144" i="15"/>
  <c r="F145" i="15"/>
  <c r="K119" i="15"/>
  <c r="J120" i="15"/>
  <c r="E421" i="15"/>
  <c r="D422" i="15"/>
  <c r="D191" i="15"/>
  <c r="E190" i="15"/>
  <c r="L187" i="15"/>
  <c r="M186" i="15"/>
  <c r="K463" i="15"/>
  <c r="J464" i="15"/>
  <c r="L256" i="15"/>
  <c r="M255" i="15"/>
  <c r="K279" i="15"/>
  <c r="J280" i="15"/>
  <c r="C630" i="15"/>
  <c r="B631" i="15"/>
  <c r="C607" i="15"/>
  <c r="B608" i="15"/>
  <c r="D538" i="15"/>
  <c r="E537" i="15"/>
  <c r="C515" i="15"/>
  <c r="B516" i="15"/>
  <c r="C491" i="15"/>
  <c r="B492" i="15"/>
  <c r="B471" i="15"/>
  <c r="C470" i="15"/>
  <c r="C445" i="15"/>
  <c r="B446" i="15"/>
  <c r="C423" i="15"/>
  <c r="B424" i="15"/>
  <c r="E400" i="15"/>
  <c r="D401" i="15"/>
  <c r="D377" i="15"/>
  <c r="E376" i="15"/>
  <c r="E353" i="15"/>
  <c r="D354" i="15"/>
  <c r="C354" i="15"/>
  <c r="B355" i="15"/>
  <c r="E331" i="15"/>
  <c r="D332" i="15"/>
  <c r="B331" i="15"/>
  <c r="C330" i="15"/>
  <c r="D308" i="15"/>
  <c r="E307" i="15"/>
  <c r="C308" i="15"/>
  <c r="B309" i="15"/>
  <c r="C285" i="15"/>
  <c r="B286" i="15"/>
  <c r="C261" i="15"/>
  <c r="B262" i="15"/>
  <c r="C239" i="15"/>
  <c r="B240" i="15"/>
  <c r="C215" i="15"/>
  <c r="B216" i="15"/>
  <c r="D170" i="15"/>
  <c r="E169" i="15"/>
  <c r="C170" i="15"/>
  <c r="B171" i="15"/>
  <c r="B147" i="15"/>
  <c r="C146" i="15"/>
  <c r="C124" i="15"/>
  <c r="B125" i="15"/>
  <c r="D101" i="15"/>
  <c r="E100" i="15"/>
  <c r="C101" i="15"/>
  <c r="B102" i="15"/>
  <c r="C78" i="15"/>
  <c r="B79" i="15"/>
  <c r="P461" i="15"/>
  <c r="O461" i="15"/>
  <c r="O139" i="15"/>
  <c r="P139" i="15"/>
  <c r="O599" i="15"/>
  <c r="P599" i="15"/>
  <c r="P576" i="15"/>
  <c r="O576" i="15"/>
  <c r="N48" i="15"/>
  <c r="P47" i="15"/>
  <c r="P300" i="15"/>
  <c r="O300" i="15"/>
  <c r="P415" i="15"/>
  <c r="O415" i="15"/>
  <c r="P622" i="15"/>
  <c r="O622" i="15"/>
  <c r="P553" i="15"/>
  <c r="O553" i="15"/>
  <c r="O530" i="15"/>
  <c r="P530" i="15"/>
  <c r="P507" i="15"/>
  <c r="O507" i="15"/>
  <c r="P484" i="15"/>
  <c r="O484" i="15"/>
  <c r="O438" i="15"/>
  <c r="P438" i="15"/>
  <c r="P392" i="15"/>
  <c r="O392" i="15"/>
  <c r="P369" i="15"/>
  <c r="O369" i="15"/>
  <c r="Q346" i="15"/>
  <c r="R346" i="15"/>
  <c r="O323" i="15"/>
  <c r="P323" i="15"/>
  <c r="P277" i="15"/>
  <c r="O277" i="15"/>
  <c r="O254" i="15"/>
  <c r="P254" i="15"/>
  <c r="R208" i="15"/>
  <c r="Q208" i="15"/>
  <c r="O185" i="15"/>
  <c r="P185" i="15"/>
  <c r="P162" i="15"/>
  <c r="O162" i="15"/>
  <c r="S116" i="15"/>
  <c r="T116" i="15"/>
  <c r="O93" i="15"/>
  <c r="P93" i="15"/>
  <c r="P70" i="15"/>
  <c r="O70" i="15"/>
  <c r="L372" i="15" l="1"/>
  <c r="D445" i="15"/>
  <c r="E445" i="15" s="1"/>
  <c r="I580" i="15"/>
  <c r="I120" i="15"/>
  <c r="L533" i="15"/>
  <c r="L534" i="15" s="1"/>
  <c r="F260" i="15"/>
  <c r="G260" i="15" s="1"/>
  <c r="K556" i="15"/>
  <c r="N211" i="15"/>
  <c r="N212" i="15" s="1"/>
  <c r="L165" i="15"/>
  <c r="M165" i="15" s="1"/>
  <c r="H305" i="15"/>
  <c r="H306" i="15" s="1"/>
  <c r="M349" i="15"/>
  <c r="N325" i="15"/>
  <c r="O325" i="15" s="1"/>
  <c r="H443" i="15"/>
  <c r="H444" i="15" s="1"/>
  <c r="L120" i="15"/>
  <c r="M120" i="15" s="1"/>
  <c r="L234" i="15"/>
  <c r="L235" i="15" s="1"/>
  <c r="H282" i="15"/>
  <c r="I282" i="15" s="1"/>
  <c r="L487" i="15"/>
  <c r="L488" i="15" s="1"/>
  <c r="L96" i="15"/>
  <c r="M96" i="15" s="1"/>
  <c r="L303" i="15"/>
  <c r="M303" i="15" s="1"/>
  <c r="P348" i="15"/>
  <c r="N256" i="15"/>
  <c r="O256" i="15" s="1"/>
  <c r="J488" i="15"/>
  <c r="K488" i="15" s="1"/>
  <c r="J626" i="15"/>
  <c r="K626" i="15" s="1"/>
  <c r="M372" i="15"/>
  <c r="L373" i="15"/>
  <c r="N624" i="15"/>
  <c r="O624" i="15" s="1"/>
  <c r="K557" i="15"/>
  <c r="J558" i="15"/>
  <c r="H98" i="15"/>
  <c r="H99" i="15" s="1"/>
  <c r="I419" i="15"/>
  <c r="H420" i="15"/>
  <c r="M555" i="15"/>
  <c r="L556" i="15"/>
  <c r="J143" i="15"/>
  <c r="K143" i="15" s="1"/>
  <c r="M279" i="15"/>
  <c r="L280" i="15"/>
  <c r="N486" i="15"/>
  <c r="N394" i="15"/>
  <c r="N395" i="15" s="1"/>
  <c r="I557" i="15"/>
  <c r="H558" i="15"/>
  <c r="N95" i="15"/>
  <c r="N96" i="15" s="1"/>
  <c r="N233" i="15"/>
  <c r="K73" i="15"/>
  <c r="J74" i="15"/>
  <c r="E122" i="15"/>
  <c r="D123" i="15"/>
  <c r="N187" i="15"/>
  <c r="N188" i="15" s="1"/>
  <c r="N440" i="15"/>
  <c r="N302" i="15"/>
  <c r="N303" i="15" s="1"/>
  <c r="N371" i="15"/>
  <c r="N372" i="15" s="1"/>
  <c r="N119" i="15"/>
  <c r="O118" i="15"/>
  <c r="N164" i="15"/>
  <c r="O164" i="15" s="1"/>
  <c r="N72" i="15"/>
  <c r="N601" i="15"/>
  <c r="O601" i="15" s="1"/>
  <c r="E283" i="15"/>
  <c r="D284" i="15"/>
  <c r="P94" i="15"/>
  <c r="P324" i="15"/>
  <c r="Q324" i="15" s="1"/>
  <c r="P439" i="15"/>
  <c r="Q439" i="15" s="1"/>
  <c r="G582" i="15"/>
  <c r="F583" i="15"/>
  <c r="F169" i="15"/>
  <c r="G168" i="15"/>
  <c r="D629" i="15"/>
  <c r="E628" i="15"/>
  <c r="P554" i="15"/>
  <c r="Q554" i="15" s="1"/>
  <c r="N49" i="15"/>
  <c r="O48" i="15"/>
  <c r="P462" i="15"/>
  <c r="M256" i="15"/>
  <c r="L257" i="15"/>
  <c r="E191" i="15"/>
  <c r="D192" i="15"/>
  <c r="G627" i="15"/>
  <c r="F628" i="15"/>
  <c r="E606" i="15"/>
  <c r="D607" i="15"/>
  <c r="F560" i="15"/>
  <c r="G559" i="15"/>
  <c r="M509" i="15"/>
  <c r="L510" i="15"/>
  <c r="G121" i="15"/>
  <c r="F122" i="15"/>
  <c r="K257" i="15"/>
  <c r="J258" i="15"/>
  <c r="H627" i="15"/>
  <c r="I626" i="15"/>
  <c r="K602" i="15"/>
  <c r="J603" i="15"/>
  <c r="G444" i="15"/>
  <c r="F445" i="15"/>
  <c r="M211" i="15"/>
  <c r="L212" i="15"/>
  <c r="G535" i="15"/>
  <c r="F536" i="15"/>
  <c r="I581" i="15"/>
  <c r="H582" i="15"/>
  <c r="M440" i="15"/>
  <c r="L441" i="15"/>
  <c r="D146" i="15"/>
  <c r="E145" i="15"/>
  <c r="M578" i="15"/>
  <c r="L579" i="15"/>
  <c r="T117" i="15"/>
  <c r="U117" i="15" s="1"/>
  <c r="R347" i="15"/>
  <c r="E422" i="15"/>
  <c r="D423" i="15"/>
  <c r="B400" i="15"/>
  <c r="C399" i="15"/>
  <c r="N417" i="15"/>
  <c r="N141" i="15"/>
  <c r="P210" i="15"/>
  <c r="N578" i="15"/>
  <c r="J580" i="15"/>
  <c r="K579" i="15"/>
  <c r="C586" i="15"/>
  <c r="B587" i="15"/>
  <c r="L351" i="15"/>
  <c r="M350" i="15"/>
  <c r="C193" i="15"/>
  <c r="B194" i="15"/>
  <c r="M72" i="15"/>
  <c r="L73" i="15"/>
  <c r="F467" i="15"/>
  <c r="G466" i="15"/>
  <c r="G513" i="15"/>
  <c r="F514" i="15"/>
  <c r="H489" i="15"/>
  <c r="I488" i="15"/>
  <c r="H215" i="15"/>
  <c r="I214" i="15"/>
  <c r="K165" i="15"/>
  <c r="J166" i="15"/>
  <c r="I465" i="15"/>
  <c r="H466" i="15"/>
  <c r="K533" i="15"/>
  <c r="J534" i="15"/>
  <c r="K326" i="15"/>
  <c r="J327" i="15"/>
  <c r="R209" i="15"/>
  <c r="S209" i="15" s="1"/>
  <c r="H352" i="15"/>
  <c r="I351" i="15"/>
  <c r="F306" i="15"/>
  <c r="G305" i="15"/>
  <c r="M141" i="15"/>
  <c r="L142" i="15"/>
  <c r="K188" i="15"/>
  <c r="J189" i="15"/>
  <c r="D54" i="15"/>
  <c r="E53" i="15"/>
  <c r="E237" i="15"/>
  <c r="D238" i="15"/>
  <c r="P600" i="15"/>
  <c r="Q600" i="15" s="1"/>
  <c r="K464" i="15"/>
  <c r="J465" i="15"/>
  <c r="K120" i="15"/>
  <c r="J121" i="15"/>
  <c r="P370" i="15"/>
  <c r="Q370" i="15" s="1"/>
  <c r="P508" i="15"/>
  <c r="Q508" i="15" s="1"/>
  <c r="P416" i="15"/>
  <c r="Q416" i="15" s="1"/>
  <c r="K350" i="15"/>
  <c r="J351" i="15"/>
  <c r="K234" i="15"/>
  <c r="J235" i="15"/>
  <c r="F376" i="15"/>
  <c r="G375" i="15"/>
  <c r="M394" i="15"/>
  <c r="L395" i="15"/>
  <c r="P232" i="15"/>
  <c r="Q232" i="15" s="1"/>
  <c r="R231" i="15"/>
  <c r="Q231" i="15"/>
  <c r="K96" i="15"/>
  <c r="J97" i="15"/>
  <c r="F399" i="15"/>
  <c r="G398" i="15"/>
  <c r="N349" i="15"/>
  <c r="O348" i="15"/>
  <c r="G605" i="15"/>
  <c r="F606" i="15"/>
  <c r="C377" i="15"/>
  <c r="B378" i="15"/>
  <c r="K418" i="15"/>
  <c r="J419" i="15"/>
  <c r="K372" i="15"/>
  <c r="J373" i="15"/>
  <c r="F329" i="15"/>
  <c r="G328" i="15"/>
  <c r="N463" i="15"/>
  <c r="L50" i="15"/>
  <c r="M49" i="15"/>
  <c r="D492" i="15"/>
  <c r="E491" i="15"/>
  <c r="E582" i="15"/>
  <c r="D583" i="15"/>
  <c r="B538" i="15"/>
  <c r="C537" i="15"/>
  <c r="G237" i="15"/>
  <c r="F238" i="15"/>
  <c r="I373" i="15"/>
  <c r="H374" i="15"/>
  <c r="F283" i="15"/>
  <c r="G282" i="15"/>
  <c r="K441" i="15"/>
  <c r="J442" i="15"/>
  <c r="G490" i="15"/>
  <c r="F491" i="15"/>
  <c r="E214" i="15"/>
  <c r="D215" i="15"/>
  <c r="M463" i="15"/>
  <c r="L464" i="15"/>
  <c r="P255" i="15"/>
  <c r="Q255" i="15" s="1"/>
  <c r="H604" i="15"/>
  <c r="I603" i="15"/>
  <c r="F53" i="15"/>
  <c r="G52" i="15"/>
  <c r="H167" i="15"/>
  <c r="I166" i="15"/>
  <c r="D262" i="15"/>
  <c r="E261" i="15"/>
  <c r="G213" i="15"/>
  <c r="F214" i="15"/>
  <c r="P163" i="15"/>
  <c r="Q163" i="15" s="1"/>
  <c r="P186" i="15"/>
  <c r="Q186" i="15" s="1"/>
  <c r="P531" i="15"/>
  <c r="P140" i="15"/>
  <c r="Q140" i="15" s="1"/>
  <c r="K280" i="15"/>
  <c r="J281" i="15"/>
  <c r="F146" i="15"/>
  <c r="G145" i="15"/>
  <c r="G98" i="15"/>
  <c r="F99" i="15"/>
  <c r="I396" i="15"/>
  <c r="H397" i="15"/>
  <c r="E76" i="15"/>
  <c r="D77" i="15"/>
  <c r="Q118" i="15"/>
  <c r="P119" i="15"/>
  <c r="R118" i="15"/>
  <c r="S117" i="15"/>
  <c r="G75" i="15"/>
  <c r="F76" i="15"/>
  <c r="J511" i="15"/>
  <c r="K510" i="15"/>
  <c r="H236" i="15"/>
  <c r="I235" i="15"/>
  <c r="N279" i="15"/>
  <c r="E468" i="15"/>
  <c r="D469" i="15"/>
  <c r="K303" i="15"/>
  <c r="J304" i="15"/>
  <c r="K212" i="15"/>
  <c r="J213" i="15"/>
  <c r="E513" i="15"/>
  <c r="D514" i="15"/>
  <c r="H52" i="15"/>
  <c r="I51" i="15"/>
  <c r="I121" i="15"/>
  <c r="H122" i="15"/>
  <c r="I143" i="15"/>
  <c r="H144" i="15"/>
  <c r="M417" i="15"/>
  <c r="L418" i="15"/>
  <c r="P485" i="15"/>
  <c r="Q485" i="15" s="1"/>
  <c r="P623" i="15"/>
  <c r="Q623" i="15" s="1"/>
  <c r="P577" i="15"/>
  <c r="Q577" i="15" s="1"/>
  <c r="J51" i="15"/>
  <c r="K50" i="15"/>
  <c r="G420" i="15"/>
  <c r="F421" i="15"/>
  <c r="G190" i="15"/>
  <c r="F191" i="15"/>
  <c r="I189" i="15"/>
  <c r="H190" i="15"/>
  <c r="I259" i="15"/>
  <c r="H260" i="15"/>
  <c r="I327" i="15"/>
  <c r="H328" i="15"/>
  <c r="F353" i="15"/>
  <c r="G352" i="15"/>
  <c r="N509" i="15"/>
  <c r="I535" i="15"/>
  <c r="H536" i="15"/>
  <c r="C560" i="15"/>
  <c r="B561" i="15"/>
  <c r="D446" i="15"/>
  <c r="M624" i="15"/>
  <c r="L625" i="15"/>
  <c r="I75" i="15"/>
  <c r="H76" i="15"/>
  <c r="P71" i="15"/>
  <c r="Q71" i="15" s="1"/>
  <c r="P278" i="15"/>
  <c r="Q278" i="15" s="1"/>
  <c r="P393" i="15"/>
  <c r="Q393" i="15" s="1"/>
  <c r="P301" i="15"/>
  <c r="Q301" i="15" s="1"/>
  <c r="M187" i="15"/>
  <c r="L188" i="15"/>
  <c r="M325" i="15"/>
  <c r="L326" i="15"/>
  <c r="N555" i="15"/>
  <c r="M601" i="15"/>
  <c r="L602" i="15"/>
  <c r="E559" i="15"/>
  <c r="D560" i="15"/>
  <c r="I511" i="15"/>
  <c r="H512" i="15"/>
  <c r="N532" i="15"/>
  <c r="J396" i="15"/>
  <c r="K395" i="15"/>
  <c r="B55" i="15"/>
  <c r="C54" i="15"/>
  <c r="C631" i="15"/>
  <c r="B632" i="15"/>
  <c r="C608" i="15"/>
  <c r="B609" i="15"/>
  <c r="E538" i="15"/>
  <c r="D539" i="15"/>
  <c r="B517" i="15"/>
  <c r="C516" i="15"/>
  <c r="C492" i="15"/>
  <c r="B493" i="15"/>
  <c r="C471" i="15"/>
  <c r="B472" i="15"/>
  <c r="C446" i="15"/>
  <c r="B447" i="15"/>
  <c r="B425" i="15"/>
  <c r="C424" i="15"/>
  <c r="D402" i="15"/>
  <c r="E401" i="15"/>
  <c r="E377" i="15"/>
  <c r="D378" i="15"/>
  <c r="E354" i="15"/>
  <c r="D355" i="15"/>
  <c r="B356" i="15"/>
  <c r="C355" i="15"/>
  <c r="C331" i="15"/>
  <c r="B332" i="15"/>
  <c r="D333" i="15"/>
  <c r="E332" i="15"/>
  <c r="E308" i="15"/>
  <c r="D309" i="15"/>
  <c r="B310" i="15"/>
  <c r="C309" i="15"/>
  <c r="B287" i="15"/>
  <c r="C286" i="15"/>
  <c r="C262" i="15"/>
  <c r="B263" i="15"/>
  <c r="C240" i="15"/>
  <c r="B241" i="15"/>
  <c r="C216" i="15"/>
  <c r="B217" i="15"/>
  <c r="B172" i="15"/>
  <c r="C171" i="15"/>
  <c r="E170" i="15"/>
  <c r="D171" i="15"/>
  <c r="C147" i="15"/>
  <c r="B148" i="15"/>
  <c r="B126" i="15"/>
  <c r="C125" i="15"/>
  <c r="E101" i="15"/>
  <c r="D102" i="15"/>
  <c r="B103" i="15"/>
  <c r="C102" i="15"/>
  <c r="B80" i="15"/>
  <c r="C79" i="15"/>
  <c r="R139" i="15"/>
  <c r="Q139" i="15"/>
  <c r="R47" i="15"/>
  <c r="P48" i="15"/>
  <c r="R415" i="15"/>
  <c r="Q415" i="15"/>
  <c r="R599" i="15"/>
  <c r="Q599" i="15"/>
  <c r="Q300" i="15"/>
  <c r="R300" i="15"/>
  <c r="Q576" i="15"/>
  <c r="R576" i="15"/>
  <c r="R461" i="15"/>
  <c r="Q461" i="15"/>
  <c r="R622" i="15"/>
  <c r="Q622" i="15"/>
  <c r="R553" i="15"/>
  <c r="Q553" i="15"/>
  <c r="R530" i="15"/>
  <c r="Q530" i="15"/>
  <c r="R507" i="15"/>
  <c r="Q507" i="15"/>
  <c r="R484" i="15"/>
  <c r="Q484" i="15"/>
  <c r="R438" i="15"/>
  <c r="Q438" i="15"/>
  <c r="R392" i="15"/>
  <c r="Q392" i="15"/>
  <c r="R369" i="15"/>
  <c r="Q369" i="15"/>
  <c r="T346" i="15"/>
  <c r="S346" i="15"/>
  <c r="R323" i="15"/>
  <c r="Q323" i="15"/>
  <c r="Q277" i="15"/>
  <c r="R277" i="15"/>
  <c r="R254" i="15"/>
  <c r="Q254" i="15"/>
  <c r="T208" i="15"/>
  <c r="S208" i="15"/>
  <c r="R185" i="15"/>
  <c r="Q185" i="15"/>
  <c r="Q162" i="15"/>
  <c r="R162" i="15"/>
  <c r="U116" i="15"/>
  <c r="R93" i="15"/>
  <c r="Q93" i="15"/>
  <c r="R70" i="15"/>
  <c r="Q70" i="15"/>
  <c r="M533" i="15" l="1"/>
  <c r="L166" i="15"/>
  <c r="O211" i="15"/>
  <c r="F261" i="15"/>
  <c r="G261" i="15" s="1"/>
  <c r="I305" i="15"/>
  <c r="I443" i="15"/>
  <c r="N326" i="15"/>
  <c r="O326" i="15" s="1"/>
  <c r="L121" i="15"/>
  <c r="M121" i="15" s="1"/>
  <c r="M234" i="15"/>
  <c r="M487" i="15"/>
  <c r="H283" i="15"/>
  <c r="H284" i="15" s="1"/>
  <c r="N257" i="15"/>
  <c r="O257" i="15" s="1"/>
  <c r="L97" i="15"/>
  <c r="M97" i="15" s="1"/>
  <c r="I98" i="15"/>
  <c r="L304" i="15"/>
  <c r="P233" i="15"/>
  <c r="Q233" i="15" s="1"/>
  <c r="P417" i="15"/>
  <c r="Q417" i="15" s="1"/>
  <c r="N165" i="15"/>
  <c r="O165" i="15" s="1"/>
  <c r="O187" i="15"/>
  <c r="N625" i="15"/>
  <c r="P256" i="15"/>
  <c r="P257" i="15" s="1"/>
  <c r="J489" i="15"/>
  <c r="J490" i="15" s="1"/>
  <c r="J627" i="15"/>
  <c r="J628" i="15" s="1"/>
  <c r="N602" i="15"/>
  <c r="O602" i="15" s="1"/>
  <c r="Q348" i="15"/>
  <c r="P349" i="15"/>
  <c r="O394" i="15"/>
  <c r="O371" i="15"/>
  <c r="R210" i="15"/>
  <c r="S210" i="15" s="1"/>
  <c r="P325" i="15"/>
  <c r="Q325" i="15" s="1"/>
  <c r="M373" i="15"/>
  <c r="L374" i="15"/>
  <c r="J144" i="15"/>
  <c r="J145" i="15" s="1"/>
  <c r="P141" i="15"/>
  <c r="P142" i="15" s="1"/>
  <c r="P509" i="15"/>
  <c r="P510" i="15" s="1"/>
  <c r="M280" i="15"/>
  <c r="L281" i="15"/>
  <c r="P601" i="15"/>
  <c r="Q601" i="15" s="1"/>
  <c r="P555" i="15"/>
  <c r="P556" i="15" s="1"/>
  <c r="P440" i="15"/>
  <c r="Q440" i="15" s="1"/>
  <c r="O486" i="15"/>
  <c r="N487" i="15"/>
  <c r="P578" i="15"/>
  <c r="Q578" i="15" s="1"/>
  <c r="P164" i="15"/>
  <c r="M556" i="15"/>
  <c r="L557" i="15"/>
  <c r="J559" i="15"/>
  <c r="K558" i="15"/>
  <c r="H421" i="15"/>
  <c r="I420" i="15"/>
  <c r="D285" i="15"/>
  <c r="E284" i="15"/>
  <c r="M235" i="15"/>
  <c r="L236" i="15"/>
  <c r="P72" i="15"/>
  <c r="P73" i="15" s="1"/>
  <c r="P624" i="15"/>
  <c r="Q624" i="15" s="1"/>
  <c r="P187" i="15"/>
  <c r="P188" i="15" s="1"/>
  <c r="N120" i="15"/>
  <c r="O119" i="15"/>
  <c r="H559" i="15"/>
  <c r="I558" i="15"/>
  <c r="P279" i="15"/>
  <c r="O233" i="15"/>
  <c r="N234" i="15"/>
  <c r="O95" i="15"/>
  <c r="O302" i="15"/>
  <c r="O72" i="15"/>
  <c r="N73" i="15"/>
  <c r="O440" i="15"/>
  <c r="N441" i="15"/>
  <c r="M534" i="15"/>
  <c r="L535" i="15"/>
  <c r="D124" i="15"/>
  <c r="E123" i="15"/>
  <c r="M488" i="15"/>
  <c r="L489" i="15"/>
  <c r="K74" i="15"/>
  <c r="J75" i="15"/>
  <c r="I144" i="15"/>
  <c r="H145" i="15"/>
  <c r="D515" i="15"/>
  <c r="E514" i="15"/>
  <c r="K304" i="15"/>
  <c r="J305" i="15"/>
  <c r="I236" i="15"/>
  <c r="H237" i="15"/>
  <c r="S118" i="15"/>
  <c r="R119" i="15"/>
  <c r="K442" i="15"/>
  <c r="J443" i="15"/>
  <c r="I374" i="15"/>
  <c r="H375" i="15"/>
  <c r="O349" i="15"/>
  <c r="N350" i="15"/>
  <c r="R232" i="15"/>
  <c r="S232" i="15" s="1"/>
  <c r="T231" i="15"/>
  <c r="S231" i="15"/>
  <c r="Q531" i="15"/>
  <c r="P532" i="15"/>
  <c r="H100" i="15"/>
  <c r="I99" i="15"/>
  <c r="K235" i="15"/>
  <c r="J236" i="15"/>
  <c r="O96" i="15"/>
  <c r="N97" i="15"/>
  <c r="O303" i="15"/>
  <c r="N304" i="15"/>
  <c r="E423" i="15"/>
  <c r="D424" i="15"/>
  <c r="P463" i="15"/>
  <c r="Q462" i="15"/>
  <c r="R163" i="15"/>
  <c r="O555" i="15"/>
  <c r="N556" i="15"/>
  <c r="E238" i="15"/>
  <c r="D239" i="15"/>
  <c r="B195" i="15"/>
  <c r="C194" i="15"/>
  <c r="K580" i="15"/>
  <c r="J581" i="15"/>
  <c r="R255" i="15"/>
  <c r="S255" i="15" s="1"/>
  <c r="R370" i="15"/>
  <c r="R508" i="15"/>
  <c r="R462" i="15"/>
  <c r="S462" i="15" s="1"/>
  <c r="R416" i="15"/>
  <c r="I604" i="15"/>
  <c r="H605" i="15"/>
  <c r="Q94" i="15"/>
  <c r="P95" i="15"/>
  <c r="E492" i="15"/>
  <c r="D493" i="15"/>
  <c r="K419" i="15"/>
  <c r="J420" i="15"/>
  <c r="F307" i="15"/>
  <c r="G306" i="15"/>
  <c r="K534" i="15"/>
  <c r="J535" i="15"/>
  <c r="K166" i="15"/>
  <c r="J167" i="15"/>
  <c r="N579" i="15"/>
  <c r="O578" i="15"/>
  <c r="L580" i="15"/>
  <c r="M579" i="15"/>
  <c r="H583" i="15"/>
  <c r="I582" i="15"/>
  <c r="K603" i="15"/>
  <c r="J604" i="15"/>
  <c r="M510" i="15"/>
  <c r="L511" i="15"/>
  <c r="E607" i="15"/>
  <c r="D608" i="15"/>
  <c r="R278" i="15"/>
  <c r="R577" i="15"/>
  <c r="P49" i="15"/>
  <c r="Q48" i="15"/>
  <c r="I190" i="15"/>
  <c r="H191" i="15"/>
  <c r="P486" i="15"/>
  <c r="H123" i="15"/>
  <c r="I122" i="15"/>
  <c r="E469" i="15"/>
  <c r="D470" i="15"/>
  <c r="K511" i="15"/>
  <c r="J512" i="15"/>
  <c r="G146" i="15"/>
  <c r="F147" i="15"/>
  <c r="E262" i="15"/>
  <c r="D263" i="15"/>
  <c r="M464" i="15"/>
  <c r="L465" i="15"/>
  <c r="G238" i="15"/>
  <c r="F239" i="15"/>
  <c r="G399" i="15"/>
  <c r="F400" i="15"/>
  <c r="K351" i="15"/>
  <c r="J352" i="15"/>
  <c r="P371" i="15"/>
  <c r="F515" i="15"/>
  <c r="G514" i="15"/>
  <c r="Q210" i="15"/>
  <c r="P211" i="15"/>
  <c r="N50" i="15"/>
  <c r="O49" i="15"/>
  <c r="E77" i="15"/>
  <c r="D78" i="15"/>
  <c r="L51" i="15"/>
  <c r="M50" i="15"/>
  <c r="B379" i="15"/>
  <c r="C378" i="15"/>
  <c r="D55" i="15"/>
  <c r="E54" i="15"/>
  <c r="H353" i="15"/>
  <c r="I352" i="15"/>
  <c r="G628" i="15"/>
  <c r="F629" i="15"/>
  <c r="D630" i="15"/>
  <c r="E629" i="15"/>
  <c r="O395" i="15"/>
  <c r="N396" i="15"/>
  <c r="D561" i="15"/>
  <c r="E560" i="15"/>
  <c r="L352" i="15"/>
  <c r="M351" i="15"/>
  <c r="N142" i="15"/>
  <c r="O141" i="15"/>
  <c r="H628" i="15"/>
  <c r="I627" i="15"/>
  <c r="R554" i="15"/>
  <c r="S554" i="15" s="1"/>
  <c r="R140" i="15"/>
  <c r="S140" i="15" s="1"/>
  <c r="N533" i="15"/>
  <c r="O532" i="15"/>
  <c r="P302" i="15"/>
  <c r="P394" i="15"/>
  <c r="B562" i="15"/>
  <c r="C561" i="15"/>
  <c r="G191" i="15"/>
  <c r="F192" i="15"/>
  <c r="H53" i="15"/>
  <c r="I52" i="15"/>
  <c r="N189" i="15"/>
  <c r="O188" i="15"/>
  <c r="I397" i="15"/>
  <c r="H398" i="15"/>
  <c r="C538" i="15"/>
  <c r="B539" i="15"/>
  <c r="G606" i="15"/>
  <c r="F607" i="15"/>
  <c r="K97" i="15"/>
  <c r="J98" i="15"/>
  <c r="K327" i="15"/>
  <c r="J328" i="15"/>
  <c r="I466" i="15"/>
  <c r="H467" i="15"/>
  <c r="F468" i="15"/>
  <c r="G467" i="15"/>
  <c r="B588" i="15"/>
  <c r="C587" i="15"/>
  <c r="N418" i="15"/>
  <c r="O417" i="15"/>
  <c r="T118" i="15"/>
  <c r="M212" i="15"/>
  <c r="L213" i="15"/>
  <c r="K258" i="15"/>
  <c r="J259" i="15"/>
  <c r="D193" i="15"/>
  <c r="E192" i="15"/>
  <c r="F170" i="15"/>
  <c r="G169" i="15"/>
  <c r="I512" i="15"/>
  <c r="H513" i="15"/>
  <c r="L327" i="15"/>
  <c r="M326" i="15"/>
  <c r="M625" i="15"/>
  <c r="L626" i="15"/>
  <c r="N510" i="15"/>
  <c r="O509" i="15"/>
  <c r="R393" i="15"/>
  <c r="R531" i="15"/>
  <c r="M188" i="15"/>
  <c r="L189" i="15"/>
  <c r="K281" i="15"/>
  <c r="J282" i="15"/>
  <c r="F537" i="15"/>
  <c r="G536" i="15"/>
  <c r="R186" i="15"/>
  <c r="R301" i="15"/>
  <c r="E446" i="15"/>
  <c r="D447" i="15"/>
  <c r="M418" i="15"/>
  <c r="L419" i="15"/>
  <c r="O212" i="15"/>
  <c r="N213" i="15"/>
  <c r="D216" i="15"/>
  <c r="E215" i="15"/>
  <c r="H307" i="15"/>
  <c r="I306" i="15"/>
  <c r="K189" i="15"/>
  <c r="J190" i="15"/>
  <c r="T209" i="15"/>
  <c r="M602" i="15"/>
  <c r="L603" i="15"/>
  <c r="H261" i="15"/>
  <c r="I260" i="15"/>
  <c r="M166" i="15"/>
  <c r="L167" i="15"/>
  <c r="K213" i="15"/>
  <c r="J214" i="15"/>
  <c r="N280" i="15"/>
  <c r="O279" i="15"/>
  <c r="I444" i="15"/>
  <c r="H445" i="15"/>
  <c r="F54" i="15"/>
  <c r="G53" i="15"/>
  <c r="G491" i="15"/>
  <c r="F492" i="15"/>
  <c r="E583" i="15"/>
  <c r="D584" i="15"/>
  <c r="G329" i="15"/>
  <c r="F330" i="15"/>
  <c r="K465" i="15"/>
  <c r="J466" i="15"/>
  <c r="M142" i="15"/>
  <c r="L143" i="15"/>
  <c r="L74" i="15"/>
  <c r="M73" i="15"/>
  <c r="D147" i="15"/>
  <c r="E146" i="15"/>
  <c r="G560" i="15"/>
  <c r="F561" i="15"/>
  <c r="G583" i="15"/>
  <c r="F584" i="15"/>
  <c r="Q119" i="15"/>
  <c r="P120" i="15"/>
  <c r="B56" i="15"/>
  <c r="C55" i="15"/>
  <c r="G353" i="15"/>
  <c r="F354" i="15"/>
  <c r="F77" i="15"/>
  <c r="G76" i="15"/>
  <c r="G283" i="15"/>
  <c r="F284" i="15"/>
  <c r="R348" i="15"/>
  <c r="S347" i="15"/>
  <c r="I328" i="15"/>
  <c r="H329" i="15"/>
  <c r="J52" i="15"/>
  <c r="K51" i="15"/>
  <c r="I167" i="15"/>
  <c r="H168" i="15"/>
  <c r="N464" i="15"/>
  <c r="O463" i="15"/>
  <c r="M395" i="15"/>
  <c r="L396" i="15"/>
  <c r="J122" i="15"/>
  <c r="K121" i="15"/>
  <c r="I215" i="15"/>
  <c r="H216" i="15"/>
  <c r="R71" i="15"/>
  <c r="S71" i="15" s="1"/>
  <c r="R324" i="15"/>
  <c r="S324" i="15" s="1"/>
  <c r="R439" i="15"/>
  <c r="S439" i="15" s="1"/>
  <c r="R94" i="15"/>
  <c r="T347" i="15"/>
  <c r="U347" i="15" s="1"/>
  <c r="R485" i="15"/>
  <c r="S485" i="15" s="1"/>
  <c r="R623" i="15"/>
  <c r="R600" i="15"/>
  <c r="S600" i="15" s="1"/>
  <c r="K396" i="15"/>
  <c r="J397" i="15"/>
  <c r="H77" i="15"/>
  <c r="I76" i="15"/>
  <c r="I536" i="15"/>
  <c r="H537" i="15"/>
  <c r="F422" i="15"/>
  <c r="G421" i="15"/>
  <c r="O372" i="15"/>
  <c r="N373" i="15"/>
  <c r="F100" i="15"/>
  <c r="G99" i="15"/>
  <c r="F215" i="15"/>
  <c r="G214" i="15"/>
  <c r="K373" i="15"/>
  <c r="J374" i="15"/>
  <c r="G376" i="15"/>
  <c r="F377" i="15"/>
  <c r="I489" i="15"/>
  <c r="H490" i="15"/>
  <c r="B401" i="15"/>
  <c r="C400" i="15"/>
  <c r="M441" i="15"/>
  <c r="L442" i="15"/>
  <c r="G445" i="15"/>
  <c r="F446" i="15"/>
  <c r="F123" i="15"/>
  <c r="G122" i="15"/>
  <c r="M257" i="15"/>
  <c r="L258" i="15"/>
  <c r="C632" i="15"/>
  <c r="B633" i="15"/>
  <c r="C609" i="15"/>
  <c r="B610" i="15"/>
  <c r="D540" i="15"/>
  <c r="E539" i="15"/>
  <c r="C517" i="15"/>
  <c r="B518" i="15"/>
  <c r="C493" i="15"/>
  <c r="B494" i="15"/>
  <c r="C472" i="15"/>
  <c r="B473" i="15"/>
  <c r="C447" i="15"/>
  <c r="B448" i="15"/>
  <c r="C425" i="15"/>
  <c r="B426" i="15"/>
  <c r="E402" i="15"/>
  <c r="D403" i="15"/>
  <c r="D379" i="15"/>
  <c r="E378" i="15"/>
  <c r="D356" i="15"/>
  <c r="E355" i="15"/>
  <c r="C356" i="15"/>
  <c r="B357" i="15"/>
  <c r="B333" i="15"/>
  <c r="C332" i="15"/>
  <c r="E333" i="15"/>
  <c r="D334" i="15"/>
  <c r="C310" i="15"/>
  <c r="B311" i="15"/>
  <c r="E309" i="15"/>
  <c r="D310" i="15"/>
  <c r="C287" i="15"/>
  <c r="B288" i="15"/>
  <c r="C263" i="15"/>
  <c r="B264" i="15"/>
  <c r="C241" i="15"/>
  <c r="B242" i="15"/>
  <c r="C217" i="15"/>
  <c r="B218" i="15"/>
  <c r="C172" i="15"/>
  <c r="B173" i="15"/>
  <c r="D172" i="15"/>
  <c r="E171" i="15"/>
  <c r="B149" i="15"/>
  <c r="C148" i="15"/>
  <c r="C126" i="15"/>
  <c r="B127" i="15"/>
  <c r="C103" i="15"/>
  <c r="B104" i="15"/>
  <c r="D103" i="15"/>
  <c r="E102" i="15"/>
  <c r="C80" i="15"/>
  <c r="B81" i="15"/>
  <c r="S599" i="15"/>
  <c r="T599" i="15"/>
  <c r="S139" i="15"/>
  <c r="T139" i="15"/>
  <c r="T47" i="15"/>
  <c r="R48" i="15"/>
  <c r="T300" i="15"/>
  <c r="S300" i="15"/>
  <c r="T461" i="15"/>
  <c r="S461" i="15"/>
  <c r="T576" i="15"/>
  <c r="S576" i="15"/>
  <c r="T415" i="15"/>
  <c r="S415" i="15"/>
  <c r="T622" i="15"/>
  <c r="S622" i="15"/>
  <c r="T553" i="15"/>
  <c r="S553" i="15"/>
  <c r="T530" i="15"/>
  <c r="S530" i="15"/>
  <c r="T507" i="15"/>
  <c r="S507" i="15"/>
  <c r="T484" i="15"/>
  <c r="S484" i="15"/>
  <c r="T438" i="15"/>
  <c r="S438" i="15"/>
  <c r="T392" i="15"/>
  <c r="S392" i="15"/>
  <c r="T369" i="15"/>
  <c r="S369" i="15"/>
  <c r="U346" i="15"/>
  <c r="T323" i="15"/>
  <c r="S323" i="15"/>
  <c r="S277" i="15"/>
  <c r="T277" i="15"/>
  <c r="T254" i="15"/>
  <c r="S254" i="15"/>
  <c r="U208" i="15"/>
  <c r="T185" i="15"/>
  <c r="S185" i="15"/>
  <c r="S162" i="15"/>
  <c r="T162" i="15"/>
  <c r="T93" i="15"/>
  <c r="S93" i="15"/>
  <c r="S70" i="15"/>
  <c r="T70" i="15"/>
  <c r="K489" i="15" l="1"/>
  <c r="F262" i="15"/>
  <c r="L122" i="15"/>
  <c r="L123" i="15" s="1"/>
  <c r="N327" i="15"/>
  <c r="O327" i="15" s="1"/>
  <c r="N166" i="15"/>
  <c r="O166" i="15" s="1"/>
  <c r="P326" i="15"/>
  <c r="Q326" i="15" s="1"/>
  <c r="L98" i="15"/>
  <c r="M98" i="15" s="1"/>
  <c r="I283" i="15"/>
  <c r="P418" i="15"/>
  <c r="Q418" i="15" s="1"/>
  <c r="N258" i="15"/>
  <c r="O258" i="15" s="1"/>
  <c r="K627" i="15"/>
  <c r="P234" i="15"/>
  <c r="P235" i="15" s="1"/>
  <c r="Q555" i="15"/>
  <c r="Q141" i="15"/>
  <c r="P579" i="15"/>
  <c r="P580" i="15" s="1"/>
  <c r="Q509" i="15"/>
  <c r="R141" i="15"/>
  <c r="S141" i="15" s="1"/>
  <c r="M304" i="15"/>
  <c r="L305" i="15"/>
  <c r="N603" i="15"/>
  <c r="O603" i="15" s="1"/>
  <c r="R211" i="15"/>
  <c r="P602" i="15"/>
  <c r="Q602" i="15" s="1"/>
  <c r="Q256" i="15"/>
  <c r="O625" i="15"/>
  <c r="N626" i="15"/>
  <c r="Q349" i="15"/>
  <c r="P350" i="15"/>
  <c r="Q72" i="15"/>
  <c r="M374" i="15"/>
  <c r="L375" i="15"/>
  <c r="K144" i="15"/>
  <c r="M122" i="15"/>
  <c r="O487" i="15"/>
  <c r="N488" i="15"/>
  <c r="R555" i="15"/>
  <c r="S555" i="15" s="1"/>
  <c r="J560" i="15"/>
  <c r="K559" i="15"/>
  <c r="L558" i="15"/>
  <c r="M557" i="15"/>
  <c r="P625" i="15"/>
  <c r="Q625" i="15" s="1"/>
  <c r="I421" i="15"/>
  <c r="H422" i="15"/>
  <c r="Q164" i="15"/>
  <c r="P165" i="15"/>
  <c r="M281" i="15"/>
  <c r="L282" i="15"/>
  <c r="P441" i="15"/>
  <c r="Q441" i="15" s="1"/>
  <c r="E124" i="15"/>
  <c r="D125" i="15"/>
  <c r="O73" i="15"/>
  <c r="N74" i="15"/>
  <c r="K75" i="15"/>
  <c r="J76" i="15"/>
  <c r="I559" i="15"/>
  <c r="H560" i="15"/>
  <c r="R233" i="15"/>
  <c r="M535" i="15"/>
  <c r="L536" i="15"/>
  <c r="O234" i="15"/>
  <c r="N235" i="15"/>
  <c r="M236" i="15"/>
  <c r="L237" i="15"/>
  <c r="Q187" i="15"/>
  <c r="M489" i="15"/>
  <c r="L490" i="15"/>
  <c r="O441" i="15"/>
  <c r="N442" i="15"/>
  <c r="Q279" i="15"/>
  <c r="P280" i="15"/>
  <c r="O120" i="15"/>
  <c r="N121" i="15"/>
  <c r="E285" i="15"/>
  <c r="D286" i="15"/>
  <c r="G100" i="15"/>
  <c r="F101" i="15"/>
  <c r="F55" i="15"/>
  <c r="G54" i="15"/>
  <c r="M327" i="15"/>
  <c r="L328" i="15"/>
  <c r="J260" i="15"/>
  <c r="K259" i="15"/>
  <c r="C588" i="15"/>
  <c r="B589" i="15"/>
  <c r="K352" i="15"/>
  <c r="J353" i="15"/>
  <c r="M465" i="15"/>
  <c r="L466" i="15"/>
  <c r="K512" i="15"/>
  <c r="J513" i="15"/>
  <c r="Q486" i="15"/>
  <c r="P487" i="15"/>
  <c r="O373" i="15"/>
  <c r="N374" i="15"/>
  <c r="M167" i="15"/>
  <c r="L168" i="15"/>
  <c r="H514" i="15"/>
  <c r="I513" i="15"/>
  <c r="H399" i="15"/>
  <c r="I398" i="15"/>
  <c r="G629" i="15"/>
  <c r="F630" i="15"/>
  <c r="E78" i="15"/>
  <c r="D79" i="15"/>
  <c r="Q211" i="15"/>
  <c r="P212" i="15"/>
  <c r="N580" i="15"/>
  <c r="O579" i="15"/>
  <c r="Q510" i="15"/>
  <c r="P511" i="15"/>
  <c r="R463" i="15"/>
  <c r="C195" i="15"/>
  <c r="B196" i="15"/>
  <c r="T232" i="15"/>
  <c r="U232" i="15" s="1"/>
  <c r="U231" i="15"/>
  <c r="D516" i="15"/>
  <c r="E515" i="15"/>
  <c r="T439" i="15"/>
  <c r="U439" i="15" s="1"/>
  <c r="T554" i="15"/>
  <c r="U554" i="15" s="1"/>
  <c r="T462" i="15"/>
  <c r="F124" i="15"/>
  <c r="G123" i="15"/>
  <c r="B402" i="15"/>
  <c r="C401" i="15"/>
  <c r="O464" i="15"/>
  <c r="N465" i="15"/>
  <c r="S348" i="15"/>
  <c r="R349" i="15"/>
  <c r="B57" i="15"/>
  <c r="C56" i="15"/>
  <c r="E147" i="15"/>
  <c r="D148" i="15"/>
  <c r="T210" i="15"/>
  <c r="U209" i="15"/>
  <c r="E216" i="15"/>
  <c r="D217" i="15"/>
  <c r="G537" i="15"/>
  <c r="F538" i="15"/>
  <c r="R532" i="15"/>
  <c r="S531" i="15"/>
  <c r="R394" i="15"/>
  <c r="S393" i="15"/>
  <c r="M213" i="15"/>
  <c r="L214" i="15"/>
  <c r="F469" i="15"/>
  <c r="G468" i="15"/>
  <c r="C562" i="15"/>
  <c r="B563" i="15"/>
  <c r="H629" i="15"/>
  <c r="I628" i="15"/>
  <c r="D562" i="15"/>
  <c r="E561" i="15"/>
  <c r="D56" i="15"/>
  <c r="E55" i="15"/>
  <c r="E470" i="15"/>
  <c r="D471" i="15"/>
  <c r="K604" i="15"/>
  <c r="J605" i="15"/>
  <c r="K167" i="15"/>
  <c r="J168" i="15"/>
  <c r="K420" i="15"/>
  <c r="J421" i="15"/>
  <c r="I605" i="15"/>
  <c r="H606" i="15"/>
  <c r="R509" i="15"/>
  <c r="S508" i="15"/>
  <c r="R371" i="15"/>
  <c r="S370" i="15"/>
  <c r="R256" i="15"/>
  <c r="D240" i="15"/>
  <c r="E239" i="15"/>
  <c r="I100" i="15"/>
  <c r="H101" i="15"/>
  <c r="N351" i="15"/>
  <c r="O350" i="15"/>
  <c r="R120" i="15"/>
  <c r="S119" i="15"/>
  <c r="I145" i="15"/>
  <c r="H146" i="15"/>
  <c r="T140" i="15"/>
  <c r="M258" i="15"/>
  <c r="L259" i="15"/>
  <c r="G377" i="15"/>
  <c r="F378" i="15"/>
  <c r="M396" i="15"/>
  <c r="L397" i="15"/>
  <c r="H330" i="15"/>
  <c r="I329" i="15"/>
  <c r="G561" i="15"/>
  <c r="F562" i="15"/>
  <c r="K466" i="15"/>
  <c r="J467" i="15"/>
  <c r="E193" i="15"/>
  <c r="D194" i="15"/>
  <c r="R164" i="15"/>
  <c r="S163" i="15"/>
  <c r="T278" i="15"/>
  <c r="U278" i="15" s="1"/>
  <c r="T393" i="15"/>
  <c r="T531" i="15"/>
  <c r="U531" i="15" s="1"/>
  <c r="T577" i="15"/>
  <c r="I307" i="15"/>
  <c r="H308" i="15"/>
  <c r="R302" i="15"/>
  <c r="S301" i="15"/>
  <c r="R187" i="15"/>
  <c r="S186" i="15"/>
  <c r="I353" i="15"/>
  <c r="H354" i="15"/>
  <c r="N305" i="15"/>
  <c r="O304" i="15"/>
  <c r="Q257" i="15"/>
  <c r="P258" i="15"/>
  <c r="H169" i="15"/>
  <c r="I168" i="15"/>
  <c r="Q120" i="15"/>
  <c r="P121" i="15"/>
  <c r="R578" i="15"/>
  <c r="S577" i="15"/>
  <c r="P464" i="15"/>
  <c r="Q463" i="15"/>
  <c r="Q532" i="15"/>
  <c r="P533" i="15"/>
  <c r="Q142" i="15"/>
  <c r="P143" i="15"/>
  <c r="T186" i="15"/>
  <c r="T485" i="15"/>
  <c r="U485" i="15" s="1"/>
  <c r="T623" i="15"/>
  <c r="U623" i="15" s="1"/>
  <c r="T301" i="15"/>
  <c r="U301" i="15" s="1"/>
  <c r="G422" i="15"/>
  <c r="F423" i="15"/>
  <c r="R601" i="15"/>
  <c r="R486" i="15"/>
  <c r="T348" i="15"/>
  <c r="M74" i="15"/>
  <c r="L75" i="15"/>
  <c r="I261" i="15"/>
  <c r="H262" i="15"/>
  <c r="J146" i="15"/>
  <c r="K145" i="15"/>
  <c r="O510" i="15"/>
  <c r="N511" i="15"/>
  <c r="U118" i="15"/>
  <c r="T119" i="15"/>
  <c r="O189" i="15"/>
  <c r="N190" i="15"/>
  <c r="Q302" i="15"/>
  <c r="P303" i="15"/>
  <c r="I284" i="15"/>
  <c r="H285" i="15"/>
  <c r="G400" i="15"/>
  <c r="F401" i="15"/>
  <c r="D264" i="15"/>
  <c r="E263" i="15"/>
  <c r="I191" i="15"/>
  <c r="H192" i="15"/>
  <c r="R279" i="15"/>
  <c r="S278" i="15"/>
  <c r="K535" i="15"/>
  <c r="J536" i="15"/>
  <c r="D494" i="15"/>
  <c r="E493" i="15"/>
  <c r="O556" i="15"/>
  <c r="N557" i="15"/>
  <c r="D425" i="15"/>
  <c r="E424" i="15"/>
  <c r="I375" i="15"/>
  <c r="H376" i="15"/>
  <c r="H238" i="15"/>
  <c r="I237" i="15"/>
  <c r="G354" i="15"/>
  <c r="F355" i="15"/>
  <c r="M189" i="15"/>
  <c r="L190" i="15"/>
  <c r="J629" i="15"/>
  <c r="K628" i="15"/>
  <c r="Q371" i="15"/>
  <c r="P372" i="15"/>
  <c r="Q188" i="15"/>
  <c r="P189" i="15"/>
  <c r="R417" i="15"/>
  <c r="S416" i="15"/>
  <c r="T94" i="15"/>
  <c r="U94" i="15" s="1"/>
  <c r="I77" i="15"/>
  <c r="H78" i="15"/>
  <c r="R72" i="15"/>
  <c r="L353" i="15"/>
  <c r="M352" i="15"/>
  <c r="E630" i="15"/>
  <c r="D631" i="15"/>
  <c r="L52" i="15"/>
  <c r="M51" i="15"/>
  <c r="Q95" i="15"/>
  <c r="P96" i="15"/>
  <c r="J375" i="15"/>
  <c r="K374" i="15"/>
  <c r="F331" i="15"/>
  <c r="G330" i="15"/>
  <c r="F447" i="15"/>
  <c r="G446" i="15"/>
  <c r="H491" i="15"/>
  <c r="I490" i="15"/>
  <c r="E584" i="15"/>
  <c r="D585" i="15"/>
  <c r="I445" i="15"/>
  <c r="H446" i="15"/>
  <c r="O213" i="15"/>
  <c r="N214" i="15"/>
  <c r="K98" i="15"/>
  <c r="J99" i="15"/>
  <c r="P395" i="15"/>
  <c r="Q394" i="15"/>
  <c r="N397" i="15"/>
  <c r="O396" i="15"/>
  <c r="P50" i="15"/>
  <c r="Q49" i="15"/>
  <c r="R49" i="15"/>
  <c r="S48" i="15"/>
  <c r="M442" i="15"/>
  <c r="L443" i="15"/>
  <c r="H538" i="15"/>
  <c r="I537" i="15"/>
  <c r="R624" i="15"/>
  <c r="S623" i="15"/>
  <c r="R95" i="15"/>
  <c r="S94" i="15"/>
  <c r="G584" i="15"/>
  <c r="F585" i="15"/>
  <c r="M143" i="15"/>
  <c r="L144" i="15"/>
  <c r="F493" i="15"/>
  <c r="G492" i="15"/>
  <c r="J191" i="15"/>
  <c r="K190" i="15"/>
  <c r="M419" i="15"/>
  <c r="L420" i="15"/>
  <c r="J283" i="15"/>
  <c r="K282" i="15"/>
  <c r="M626" i="15"/>
  <c r="L627" i="15"/>
  <c r="G170" i="15"/>
  <c r="F171" i="15"/>
  <c r="I467" i="15"/>
  <c r="H468" i="15"/>
  <c r="F608" i="15"/>
  <c r="G607" i="15"/>
  <c r="H584" i="15"/>
  <c r="I583" i="15"/>
  <c r="N98" i="15"/>
  <c r="O97" i="15"/>
  <c r="T255" i="15"/>
  <c r="G262" i="15"/>
  <c r="F263" i="15"/>
  <c r="K214" i="15"/>
  <c r="J215" i="15"/>
  <c r="M603" i="15"/>
  <c r="L604" i="15"/>
  <c r="D448" i="15"/>
  <c r="E447" i="15"/>
  <c r="K328" i="15"/>
  <c r="J329" i="15"/>
  <c r="B540" i="15"/>
  <c r="C539" i="15"/>
  <c r="G192" i="15"/>
  <c r="F193" i="15"/>
  <c r="H124" i="15"/>
  <c r="I123" i="15"/>
  <c r="M580" i="15"/>
  <c r="L581" i="15"/>
  <c r="G307" i="15"/>
  <c r="F308" i="15"/>
  <c r="K236" i="15"/>
  <c r="J237" i="15"/>
  <c r="M511" i="15"/>
  <c r="L512" i="15"/>
  <c r="T163" i="15"/>
  <c r="U163" i="15" s="1"/>
  <c r="T600" i="15"/>
  <c r="J398" i="15"/>
  <c r="K397" i="15"/>
  <c r="H217" i="15"/>
  <c r="I216" i="15"/>
  <c r="T324" i="15"/>
  <c r="G284" i="15"/>
  <c r="F285" i="15"/>
  <c r="T71" i="15"/>
  <c r="T370" i="15"/>
  <c r="U370" i="15" s="1"/>
  <c r="T508" i="15"/>
  <c r="T416" i="15"/>
  <c r="U416" i="15" s="1"/>
  <c r="G215" i="15"/>
  <c r="F216" i="15"/>
  <c r="R440" i="15"/>
  <c r="R325" i="15"/>
  <c r="K122" i="15"/>
  <c r="J123" i="15"/>
  <c r="J53" i="15"/>
  <c r="K52" i="15"/>
  <c r="G77" i="15"/>
  <c r="F78" i="15"/>
  <c r="O280" i="15"/>
  <c r="N281" i="15"/>
  <c r="Q73" i="15"/>
  <c r="P74" i="15"/>
  <c r="N419" i="15"/>
  <c r="O418" i="15"/>
  <c r="H54" i="15"/>
  <c r="I53" i="15"/>
  <c r="O533" i="15"/>
  <c r="N534" i="15"/>
  <c r="N143" i="15"/>
  <c r="O142" i="15"/>
  <c r="C379" i="15"/>
  <c r="B380" i="15"/>
  <c r="N51" i="15"/>
  <c r="O50" i="15"/>
  <c r="G515" i="15"/>
  <c r="F516" i="15"/>
  <c r="G239" i="15"/>
  <c r="F240" i="15"/>
  <c r="F148" i="15"/>
  <c r="G147" i="15"/>
  <c r="D609" i="15"/>
  <c r="E608" i="15"/>
  <c r="K581" i="15"/>
  <c r="J582" i="15"/>
  <c r="K490" i="15"/>
  <c r="J491" i="15"/>
  <c r="K443" i="15"/>
  <c r="J444" i="15"/>
  <c r="J306" i="15"/>
  <c r="K305" i="15"/>
  <c r="Q556" i="15"/>
  <c r="P557" i="15"/>
  <c r="C633" i="15"/>
  <c r="B634" i="15"/>
  <c r="C610" i="15"/>
  <c r="B611" i="15"/>
  <c r="E540" i="15"/>
  <c r="D541" i="15"/>
  <c r="B519" i="15"/>
  <c r="C518" i="15"/>
  <c r="C494" i="15"/>
  <c r="B495" i="15"/>
  <c r="C473" i="15"/>
  <c r="B474" i="15"/>
  <c r="C448" i="15"/>
  <c r="B449" i="15"/>
  <c r="B427" i="15"/>
  <c r="C426" i="15"/>
  <c r="D404" i="15"/>
  <c r="E403" i="15"/>
  <c r="E379" i="15"/>
  <c r="D380" i="15"/>
  <c r="B358" i="15"/>
  <c r="C357" i="15"/>
  <c r="E356" i="15"/>
  <c r="D357" i="15"/>
  <c r="C333" i="15"/>
  <c r="B334" i="15"/>
  <c r="D335" i="15"/>
  <c r="E334" i="15"/>
  <c r="B312" i="15"/>
  <c r="C311" i="15"/>
  <c r="E310" i="15"/>
  <c r="D311" i="15"/>
  <c r="B289" i="15"/>
  <c r="C288" i="15"/>
  <c r="C264" i="15"/>
  <c r="B265" i="15"/>
  <c r="C242" i="15"/>
  <c r="B243" i="15"/>
  <c r="C218" i="15"/>
  <c r="B219" i="15"/>
  <c r="B174" i="15"/>
  <c r="C173" i="15"/>
  <c r="E172" i="15"/>
  <c r="D173" i="15"/>
  <c r="C149" i="15"/>
  <c r="B150" i="15"/>
  <c r="B128" i="15"/>
  <c r="C127" i="15"/>
  <c r="E103" i="15"/>
  <c r="D104" i="15"/>
  <c r="B105" i="15"/>
  <c r="C104" i="15"/>
  <c r="B82" i="15"/>
  <c r="C81" i="15"/>
  <c r="U599" i="15"/>
  <c r="U576" i="15"/>
  <c r="U461" i="15"/>
  <c r="T48" i="15"/>
  <c r="U415" i="15"/>
  <c r="U139" i="15"/>
  <c r="U300" i="15"/>
  <c r="U622" i="15"/>
  <c r="U553" i="15"/>
  <c r="U530" i="15"/>
  <c r="U507" i="15"/>
  <c r="U484" i="15"/>
  <c r="U438" i="15"/>
  <c r="U392" i="15"/>
  <c r="U369" i="15"/>
  <c r="U323" i="15"/>
  <c r="U277" i="15"/>
  <c r="U254" i="15"/>
  <c r="U185" i="15"/>
  <c r="U162" i="15"/>
  <c r="U93" i="15"/>
  <c r="U70" i="15"/>
  <c r="N167" i="15" l="1"/>
  <c r="N328" i="15"/>
  <c r="O328" i="15" s="1"/>
  <c r="P327" i="15"/>
  <c r="P328" i="15" s="1"/>
  <c r="L99" i="15"/>
  <c r="M99" i="15" s="1"/>
  <c r="Q579" i="15"/>
  <c r="P419" i="15"/>
  <c r="Q419" i="15" s="1"/>
  <c r="Q234" i="15"/>
  <c r="N259" i="15"/>
  <c r="N260" i="15" s="1"/>
  <c r="N261" i="15" s="1"/>
  <c r="P603" i="15"/>
  <c r="Q603" i="15" s="1"/>
  <c r="P626" i="15"/>
  <c r="P627" i="15" s="1"/>
  <c r="M305" i="15"/>
  <c r="L306" i="15"/>
  <c r="N604" i="15"/>
  <c r="N605" i="15" s="1"/>
  <c r="R142" i="15"/>
  <c r="S142" i="15" s="1"/>
  <c r="R556" i="15"/>
  <c r="S556" i="15" s="1"/>
  <c r="N627" i="15"/>
  <c r="O626" i="15"/>
  <c r="Q350" i="15"/>
  <c r="P351" i="15"/>
  <c r="R212" i="15"/>
  <c r="S211" i="15"/>
  <c r="T417" i="15"/>
  <c r="T624" i="15"/>
  <c r="U624" i="15" s="1"/>
  <c r="M375" i="15"/>
  <c r="L376" i="15"/>
  <c r="P442" i="15"/>
  <c r="Q442" i="15" s="1"/>
  <c r="K560" i="15"/>
  <c r="J561" i="15"/>
  <c r="M282" i="15"/>
  <c r="L283" i="15"/>
  <c r="I422" i="15"/>
  <c r="H423" i="15"/>
  <c r="O488" i="15"/>
  <c r="N489" i="15"/>
  <c r="M558" i="15"/>
  <c r="L559" i="15"/>
  <c r="P166" i="15"/>
  <c r="Q165" i="15"/>
  <c r="T555" i="15"/>
  <c r="U555" i="15" s="1"/>
  <c r="M123" i="15"/>
  <c r="L124" i="15"/>
  <c r="T371" i="15"/>
  <c r="T95" i="15"/>
  <c r="U95" i="15" s="1"/>
  <c r="L537" i="15"/>
  <c r="M536" i="15"/>
  <c r="N75" i="15"/>
  <c r="O74" i="15"/>
  <c r="T164" i="15"/>
  <c r="U164" i="15" s="1"/>
  <c r="O121" i="15"/>
  <c r="N122" i="15"/>
  <c r="M490" i="15"/>
  <c r="L491" i="15"/>
  <c r="M237" i="15"/>
  <c r="L238" i="15"/>
  <c r="D287" i="15"/>
  <c r="E286" i="15"/>
  <c r="Q280" i="15"/>
  <c r="P281" i="15"/>
  <c r="S233" i="15"/>
  <c r="R234" i="15"/>
  <c r="T279" i="15"/>
  <c r="U279" i="15" s="1"/>
  <c r="O235" i="15"/>
  <c r="N236" i="15"/>
  <c r="I560" i="15"/>
  <c r="H561" i="15"/>
  <c r="D126" i="15"/>
  <c r="E125" i="15"/>
  <c r="K76" i="15"/>
  <c r="J77" i="15"/>
  <c r="O442" i="15"/>
  <c r="N443" i="15"/>
  <c r="Q557" i="15"/>
  <c r="P558" i="15"/>
  <c r="O419" i="15"/>
  <c r="N420" i="15"/>
  <c r="J54" i="15"/>
  <c r="K53" i="15"/>
  <c r="K215" i="15"/>
  <c r="J216" i="15"/>
  <c r="O98" i="15"/>
  <c r="N99" i="15"/>
  <c r="G608" i="15"/>
  <c r="F609" i="15"/>
  <c r="K283" i="15"/>
  <c r="J284" i="15"/>
  <c r="H539" i="15"/>
  <c r="I538" i="15"/>
  <c r="J100" i="15"/>
  <c r="K99" i="15"/>
  <c r="H447" i="15"/>
  <c r="I446" i="15"/>
  <c r="H193" i="15"/>
  <c r="I192" i="15"/>
  <c r="Q580" i="15"/>
  <c r="P581" i="15"/>
  <c r="O190" i="15"/>
  <c r="N191" i="15"/>
  <c r="H263" i="15"/>
  <c r="I262" i="15"/>
  <c r="P144" i="15"/>
  <c r="Q143" i="15"/>
  <c r="T394" i="15"/>
  <c r="U393" i="15"/>
  <c r="J468" i="15"/>
  <c r="K467" i="15"/>
  <c r="F379" i="15"/>
  <c r="G378" i="15"/>
  <c r="S120" i="15"/>
  <c r="R121" i="15"/>
  <c r="D241" i="15"/>
  <c r="E240" i="15"/>
  <c r="K421" i="15"/>
  <c r="J422" i="15"/>
  <c r="E471" i="15"/>
  <c r="D472" i="15"/>
  <c r="G538" i="15"/>
  <c r="F539" i="15"/>
  <c r="E148" i="15"/>
  <c r="D149" i="15"/>
  <c r="C196" i="15"/>
  <c r="B197" i="15"/>
  <c r="H400" i="15"/>
  <c r="I399" i="15"/>
  <c r="K260" i="15"/>
  <c r="J261" i="15"/>
  <c r="K582" i="15"/>
  <c r="J583" i="15"/>
  <c r="G240" i="15"/>
  <c r="F241" i="15"/>
  <c r="Q74" i="15"/>
  <c r="P75" i="15"/>
  <c r="K123" i="15"/>
  <c r="J124" i="15"/>
  <c r="C540" i="15"/>
  <c r="B541" i="15"/>
  <c r="H469" i="15"/>
  <c r="I468" i="15"/>
  <c r="M420" i="15"/>
  <c r="L421" i="15"/>
  <c r="G585" i="15"/>
  <c r="F586" i="15"/>
  <c r="P51" i="15"/>
  <c r="Q50" i="15"/>
  <c r="L53" i="15"/>
  <c r="M52" i="15"/>
  <c r="J630" i="15"/>
  <c r="K629" i="15"/>
  <c r="H239" i="15"/>
  <c r="I238" i="15"/>
  <c r="S187" i="15"/>
  <c r="R188" i="15"/>
  <c r="S256" i="15"/>
  <c r="R257" i="15"/>
  <c r="D563" i="15"/>
  <c r="E562" i="15"/>
  <c r="F470" i="15"/>
  <c r="G469" i="15"/>
  <c r="C402" i="15"/>
  <c r="B403" i="15"/>
  <c r="Q212" i="15"/>
  <c r="P213" i="15"/>
  <c r="M168" i="15"/>
  <c r="L169" i="15"/>
  <c r="M466" i="15"/>
  <c r="L467" i="15"/>
  <c r="M328" i="15"/>
  <c r="L329" i="15"/>
  <c r="O143" i="15"/>
  <c r="N144" i="15"/>
  <c r="K398" i="15"/>
  <c r="J399" i="15"/>
  <c r="K237" i="15"/>
  <c r="J238" i="15"/>
  <c r="K329" i="15"/>
  <c r="J330" i="15"/>
  <c r="F264" i="15"/>
  <c r="G263" i="15"/>
  <c r="I584" i="15"/>
  <c r="H585" i="15"/>
  <c r="D586" i="15"/>
  <c r="E585" i="15"/>
  <c r="G331" i="15"/>
  <c r="F332" i="15"/>
  <c r="D632" i="15"/>
  <c r="E631" i="15"/>
  <c r="M190" i="15"/>
  <c r="L191" i="15"/>
  <c r="I376" i="15"/>
  <c r="H377" i="15"/>
  <c r="H286" i="15"/>
  <c r="I285" i="15"/>
  <c r="U119" i="15"/>
  <c r="T120" i="15"/>
  <c r="M75" i="15"/>
  <c r="L76" i="15"/>
  <c r="T302" i="15"/>
  <c r="Q533" i="15"/>
  <c r="P534" i="15"/>
  <c r="Q258" i="15"/>
  <c r="P259" i="15"/>
  <c r="F563" i="15"/>
  <c r="G562" i="15"/>
  <c r="M259" i="15"/>
  <c r="L260" i="15"/>
  <c r="O351" i="15"/>
  <c r="N352" i="15"/>
  <c r="K168" i="15"/>
  <c r="J169" i="15"/>
  <c r="N329" i="15"/>
  <c r="L215" i="15"/>
  <c r="M214" i="15"/>
  <c r="D218" i="15"/>
  <c r="E217" i="15"/>
  <c r="E516" i="15"/>
  <c r="D517" i="15"/>
  <c r="R464" i="15"/>
  <c r="S463" i="15"/>
  <c r="N535" i="15"/>
  <c r="O534" i="15"/>
  <c r="N282" i="15"/>
  <c r="O281" i="15"/>
  <c r="S325" i="15"/>
  <c r="R326" i="15"/>
  <c r="T509" i="15"/>
  <c r="U508" i="15"/>
  <c r="H102" i="15"/>
  <c r="I101" i="15"/>
  <c r="S371" i="15"/>
  <c r="R372" i="15"/>
  <c r="H630" i="15"/>
  <c r="I629" i="15"/>
  <c r="B58" i="15"/>
  <c r="C57" i="15"/>
  <c r="G124" i="15"/>
  <c r="F125" i="15"/>
  <c r="O374" i="15"/>
  <c r="N375" i="15"/>
  <c r="J354" i="15"/>
  <c r="K353" i="15"/>
  <c r="S440" i="15"/>
  <c r="R441" i="15"/>
  <c r="K375" i="15"/>
  <c r="J376" i="15"/>
  <c r="K536" i="15"/>
  <c r="J537" i="15"/>
  <c r="U348" i="15"/>
  <c r="T349" i="15"/>
  <c r="Q121" i="15"/>
  <c r="P122" i="15"/>
  <c r="T141" i="15"/>
  <c r="U140" i="15"/>
  <c r="K605" i="15"/>
  <c r="J606" i="15"/>
  <c r="B564" i="15"/>
  <c r="C563" i="15"/>
  <c r="T463" i="15"/>
  <c r="U462" i="15"/>
  <c r="F79" i="15"/>
  <c r="G78" i="15"/>
  <c r="F217" i="15"/>
  <c r="G216" i="15"/>
  <c r="L354" i="15"/>
  <c r="M353" i="15"/>
  <c r="D426" i="15"/>
  <c r="E425" i="15"/>
  <c r="Q464" i="15"/>
  <c r="P465" i="15"/>
  <c r="I330" i="15"/>
  <c r="H331" i="15"/>
  <c r="S394" i="15"/>
  <c r="R395" i="15"/>
  <c r="U210" i="15"/>
  <c r="T211" i="15"/>
  <c r="T233" i="15"/>
  <c r="F631" i="15"/>
  <c r="G630" i="15"/>
  <c r="Q487" i="15"/>
  <c r="P488" i="15"/>
  <c r="B590" i="15"/>
  <c r="C589" i="15"/>
  <c r="G101" i="15"/>
  <c r="F102" i="15"/>
  <c r="N52" i="15"/>
  <c r="O51" i="15"/>
  <c r="H55" i="15"/>
  <c r="I54" i="15"/>
  <c r="T72" i="15"/>
  <c r="U71" i="15"/>
  <c r="T325" i="15"/>
  <c r="U324" i="15"/>
  <c r="M581" i="15"/>
  <c r="L582" i="15"/>
  <c r="F194" i="15"/>
  <c r="G193" i="15"/>
  <c r="M604" i="15"/>
  <c r="L605" i="15"/>
  <c r="F494" i="15"/>
  <c r="G493" i="15"/>
  <c r="S624" i="15"/>
  <c r="R625" i="15"/>
  <c r="Q96" i="15"/>
  <c r="P97" i="15"/>
  <c r="S72" i="15"/>
  <c r="R73" i="15"/>
  <c r="Q372" i="15"/>
  <c r="P373" i="15"/>
  <c r="O557" i="15"/>
  <c r="N558" i="15"/>
  <c r="G401" i="15"/>
  <c r="F402" i="15"/>
  <c r="Q303" i="15"/>
  <c r="P304" i="15"/>
  <c r="S601" i="15"/>
  <c r="R602" i="15"/>
  <c r="T486" i="15"/>
  <c r="I354" i="15"/>
  <c r="H355" i="15"/>
  <c r="T578" i="15"/>
  <c r="U577" i="15"/>
  <c r="T532" i="15"/>
  <c r="D195" i="15"/>
  <c r="E194" i="15"/>
  <c r="M397" i="15"/>
  <c r="L398" i="15"/>
  <c r="I606" i="15"/>
  <c r="H607" i="15"/>
  <c r="Q235" i="15"/>
  <c r="P236" i="15"/>
  <c r="O465" i="15"/>
  <c r="N466" i="15"/>
  <c r="Q327" i="15"/>
  <c r="O580" i="15"/>
  <c r="N581" i="15"/>
  <c r="T49" i="15"/>
  <c r="U48" i="15"/>
  <c r="G148" i="15"/>
  <c r="F149" i="15"/>
  <c r="H218" i="15"/>
  <c r="I217" i="15"/>
  <c r="K306" i="15"/>
  <c r="J307" i="15"/>
  <c r="G516" i="15"/>
  <c r="F517" i="15"/>
  <c r="G285" i="15"/>
  <c r="F286" i="15"/>
  <c r="T601" i="15"/>
  <c r="U600" i="15"/>
  <c r="I124" i="15"/>
  <c r="H125" i="15"/>
  <c r="F172" i="15"/>
  <c r="G171" i="15"/>
  <c r="M443" i="15"/>
  <c r="L444" i="15"/>
  <c r="R418" i="15"/>
  <c r="S417" i="15"/>
  <c r="D495" i="15"/>
  <c r="E494" i="15"/>
  <c r="S302" i="15"/>
  <c r="R303" i="15"/>
  <c r="S164" i="15"/>
  <c r="R165" i="15"/>
  <c r="P512" i="15"/>
  <c r="Q511" i="15"/>
  <c r="D80" i="15"/>
  <c r="E79" i="15"/>
  <c r="K444" i="15"/>
  <c r="J445" i="15"/>
  <c r="E609" i="15"/>
  <c r="D610" i="15"/>
  <c r="G308" i="15"/>
  <c r="F309" i="15"/>
  <c r="T256" i="15"/>
  <c r="U255" i="15"/>
  <c r="J192" i="15"/>
  <c r="K191" i="15"/>
  <c r="S95" i="15"/>
  <c r="R96" i="15"/>
  <c r="N215" i="15"/>
  <c r="O214" i="15"/>
  <c r="P190" i="15"/>
  <c r="Q189" i="15"/>
  <c r="F356" i="15"/>
  <c r="G355" i="15"/>
  <c r="O511" i="15"/>
  <c r="N512" i="15"/>
  <c r="H309" i="15"/>
  <c r="I308" i="15"/>
  <c r="R350" i="15"/>
  <c r="S349" i="15"/>
  <c r="H515" i="15"/>
  <c r="I514" i="15"/>
  <c r="F56" i="15"/>
  <c r="G55" i="15"/>
  <c r="O167" i="15"/>
  <c r="N168" i="15"/>
  <c r="D449" i="15"/>
  <c r="E448" i="15"/>
  <c r="M627" i="15"/>
  <c r="L628" i="15"/>
  <c r="O397" i="15"/>
  <c r="N398" i="15"/>
  <c r="I491" i="15"/>
  <c r="H492" i="15"/>
  <c r="D265" i="15"/>
  <c r="E264" i="15"/>
  <c r="S486" i="15"/>
  <c r="R487" i="15"/>
  <c r="O305" i="15"/>
  <c r="N306" i="15"/>
  <c r="I146" i="15"/>
  <c r="H147" i="15"/>
  <c r="S509" i="15"/>
  <c r="R510" i="15"/>
  <c r="K491" i="15"/>
  <c r="J492" i="15"/>
  <c r="B381" i="15"/>
  <c r="C380" i="15"/>
  <c r="M512" i="15"/>
  <c r="L513" i="15"/>
  <c r="M144" i="15"/>
  <c r="L145" i="15"/>
  <c r="R50" i="15"/>
  <c r="S49" i="15"/>
  <c r="Q395" i="15"/>
  <c r="P396" i="15"/>
  <c r="F448" i="15"/>
  <c r="G447" i="15"/>
  <c r="H79" i="15"/>
  <c r="I78" i="15"/>
  <c r="S279" i="15"/>
  <c r="R280" i="15"/>
  <c r="J147" i="15"/>
  <c r="K146" i="15"/>
  <c r="F424" i="15"/>
  <c r="G423" i="15"/>
  <c r="T187" i="15"/>
  <c r="U186" i="15"/>
  <c r="R579" i="15"/>
  <c r="S578" i="15"/>
  <c r="I169" i="15"/>
  <c r="H170" i="15"/>
  <c r="D57" i="15"/>
  <c r="E56" i="15"/>
  <c r="S532" i="15"/>
  <c r="R533" i="15"/>
  <c r="T440" i="15"/>
  <c r="K513" i="15"/>
  <c r="J514" i="15"/>
  <c r="C634" i="15"/>
  <c r="B635" i="15"/>
  <c r="C611" i="15"/>
  <c r="B612" i="15"/>
  <c r="E541" i="15"/>
  <c r="D542" i="15"/>
  <c r="C519" i="15"/>
  <c r="B520" i="15"/>
  <c r="C495" i="15"/>
  <c r="B496" i="15"/>
  <c r="C474" i="15"/>
  <c r="B475" i="15"/>
  <c r="C449" i="15"/>
  <c r="B450" i="15"/>
  <c r="C427" i="15"/>
  <c r="B428" i="15"/>
  <c r="E404" i="15"/>
  <c r="D405" i="15"/>
  <c r="D381" i="15"/>
  <c r="E380" i="15"/>
  <c r="D358" i="15"/>
  <c r="E357" i="15"/>
  <c r="C358" i="15"/>
  <c r="B359" i="15"/>
  <c r="E335" i="15"/>
  <c r="D336" i="15"/>
  <c r="B335" i="15"/>
  <c r="C334" i="15"/>
  <c r="D312" i="15"/>
  <c r="E311" i="15"/>
  <c r="C312" i="15"/>
  <c r="B313" i="15"/>
  <c r="C289" i="15"/>
  <c r="B290" i="15"/>
  <c r="C265" i="15"/>
  <c r="B266" i="15"/>
  <c r="C243" i="15"/>
  <c r="B244" i="15"/>
  <c r="C219" i="15"/>
  <c r="B220" i="15"/>
  <c r="D174" i="15"/>
  <c r="E173" i="15"/>
  <c r="C174" i="15"/>
  <c r="B175" i="15"/>
  <c r="B151" i="15"/>
  <c r="C150" i="15"/>
  <c r="C128" i="15"/>
  <c r="B129" i="15"/>
  <c r="C105" i="15"/>
  <c r="B106" i="15"/>
  <c r="D105" i="15"/>
  <c r="E104" i="15"/>
  <c r="C82" i="15"/>
  <c r="B83" i="15"/>
  <c r="E22" i="8"/>
  <c r="M28" i="22" l="1"/>
  <c r="N30" i="22" s="1"/>
  <c r="N5" i="22" s="1"/>
  <c r="L100" i="15"/>
  <c r="T556" i="15"/>
  <c r="T557" i="15" s="1"/>
  <c r="Q626" i="15"/>
  <c r="O260" i="15"/>
  <c r="P420" i="15"/>
  <c r="P421" i="15" s="1"/>
  <c r="Q421" i="15" s="1"/>
  <c r="O259" i="15"/>
  <c r="T96" i="15"/>
  <c r="T97" i="15" s="1"/>
  <c r="P604" i="15"/>
  <c r="Q604" i="15" s="1"/>
  <c r="O604" i="15"/>
  <c r="R557" i="15"/>
  <c r="S557" i="15" s="1"/>
  <c r="T625" i="15"/>
  <c r="U625" i="15" s="1"/>
  <c r="R143" i="15"/>
  <c r="S143" i="15" s="1"/>
  <c r="M306" i="15"/>
  <c r="L307" i="15"/>
  <c r="P443" i="15"/>
  <c r="Q443" i="15" s="1"/>
  <c r="R213" i="15"/>
  <c r="S212" i="15"/>
  <c r="U417" i="15"/>
  <c r="T418" i="15"/>
  <c r="P352" i="15"/>
  <c r="Q351" i="15"/>
  <c r="T165" i="15"/>
  <c r="U165" i="15" s="1"/>
  <c r="O627" i="15"/>
  <c r="N628" i="15"/>
  <c r="M376" i="15"/>
  <c r="L377" i="15"/>
  <c r="U371" i="15"/>
  <c r="T372" i="15"/>
  <c r="I423" i="15"/>
  <c r="H424" i="15"/>
  <c r="T280" i="15"/>
  <c r="U280" i="15" s="1"/>
  <c r="M283" i="15"/>
  <c r="L284" i="15"/>
  <c r="O489" i="15"/>
  <c r="N490" i="15"/>
  <c r="Q166" i="15"/>
  <c r="P167" i="15"/>
  <c r="L560" i="15"/>
  <c r="M559" i="15"/>
  <c r="J562" i="15"/>
  <c r="K561" i="15"/>
  <c r="L125" i="15"/>
  <c r="M124" i="15"/>
  <c r="K77" i="15"/>
  <c r="J78" i="15"/>
  <c r="O75" i="15"/>
  <c r="N76" i="15"/>
  <c r="S234" i="15"/>
  <c r="R235" i="15"/>
  <c r="U556" i="15"/>
  <c r="O443" i="15"/>
  <c r="N444" i="15"/>
  <c r="L492" i="15"/>
  <c r="M491" i="15"/>
  <c r="L101" i="15"/>
  <c r="M100" i="15"/>
  <c r="E126" i="15"/>
  <c r="D127" i="15"/>
  <c r="Q281" i="15"/>
  <c r="P282" i="15"/>
  <c r="H562" i="15"/>
  <c r="I561" i="15"/>
  <c r="M238" i="15"/>
  <c r="L239" i="15"/>
  <c r="O122" i="15"/>
  <c r="N123" i="15"/>
  <c r="O236" i="15"/>
  <c r="N237" i="15"/>
  <c r="E287" i="15"/>
  <c r="D288" i="15"/>
  <c r="L538" i="15"/>
  <c r="M537" i="15"/>
  <c r="R281" i="15"/>
  <c r="S280" i="15"/>
  <c r="O306" i="15"/>
  <c r="N307" i="15"/>
  <c r="H493" i="15"/>
  <c r="I492" i="15"/>
  <c r="O168" i="15"/>
  <c r="N169" i="15"/>
  <c r="J446" i="15"/>
  <c r="K445" i="15"/>
  <c r="S303" i="15"/>
  <c r="R304" i="15"/>
  <c r="U233" i="15"/>
  <c r="T234" i="15"/>
  <c r="I102" i="15"/>
  <c r="H103" i="15"/>
  <c r="O535" i="15"/>
  <c r="N536" i="15"/>
  <c r="M260" i="15"/>
  <c r="L261" i="15"/>
  <c r="H378" i="15"/>
  <c r="I377" i="15"/>
  <c r="G241" i="15"/>
  <c r="F242" i="15"/>
  <c r="K422" i="15"/>
  <c r="J423" i="15"/>
  <c r="K216" i="15"/>
  <c r="J217" i="15"/>
  <c r="F357" i="15"/>
  <c r="G356" i="15"/>
  <c r="S418" i="15"/>
  <c r="R419" i="15"/>
  <c r="F495" i="15"/>
  <c r="G494" i="15"/>
  <c r="H56" i="15"/>
  <c r="I55" i="15"/>
  <c r="U211" i="15"/>
  <c r="T212" i="15"/>
  <c r="Q465" i="15"/>
  <c r="P466" i="15"/>
  <c r="U349" i="15"/>
  <c r="T350" i="15"/>
  <c r="U302" i="15"/>
  <c r="T303" i="15"/>
  <c r="D587" i="15"/>
  <c r="E586" i="15"/>
  <c r="H240" i="15"/>
  <c r="I239" i="15"/>
  <c r="J469" i="15"/>
  <c r="K468" i="15"/>
  <c r="Q144" i="15"/>
  <c r="P145" i="15"/>
  <c r="I193" i="15"/>
  <c r="H194" i="15"/>
  <c r="K514" i="15"/>
  <c r="J515" i="15"/>
  <c r="O558" i="15"/>
  <c r="N559" i="15"/>
  <c r="Q97" i="15"/>
  <c r="P98" i="15"/>
  <c r="M582" i="15"/>
  <c r="L583" i="15"/>
  <c r="U509" i="15"/>
  <c r="T510" i="15"/>
  <c r="S464" i="15"/>
  <c r="R465" i="15"/>
  <c r="O329" i="15"/>
  <c r="N330" i="15"/>
  <c r="J584" i="15"/>
  <c r="K583" i="15"/>
  <c r="U440" i="15"/>
  <c r="T441" i="15"/>
  <c r="S350" i="15"/>
  <c r="R351" i="15"/>
  <c r="K192" i="15"/>
  <c r="J193" i="15"/>
  <c r="F195" i="15"/>
  <c r="G194" i="15"/>
  <c r="C590" i="15"/>
  <c r="B591" i="15"/>
  <c r="I539" i="15"/>
  <c r="H540" i="15"/>
  <c r="K492" i="15"/>
  <c r="J493" i="15"/>
  <c r="O398" i="15"/>
  <c r="N399" i="15"/>
  <c r="K307" i="15"/>
  <c r="J308" i="15"/>
  <c r="F518" i="15"/>
  <c r="G517" i="15"/>
  <c r="G149" i="15"/>
  <c r="F150" i="15"/>
  <c r="O466" i="15"/>
  <c r="N467" i="15"/>
  <c r="H608" i="15"/>
  <c r="I607" i="15"/>
  <c r="U578" i="15"/>
  <c r="T579" i="15"/>
  <c r="F403" i="15"/>
  <c r="G402" i="15"/>
  <c r="S73" i="15"/>
  <c r="R74" i="15"/>
  <c r="G217" i="15"/>
  <c r="F218" i="15"/>
  <c r="B565" i="15"/>
  <c r="C564" i="15"/>
  <c r="K330" i="15"/>
  <c r="J331" i="15"/>
  <c r="O144" i="15"/>
  <c r="N145" i="15"/>
  <c r="B542" i="15"/>
  <c r="C541" i="15"/>
  <c r="B198" i="15"/>
  <c r="C197" i="15"/>
  <c r="S533" i="15"/>
  <c r="R534" i="15"/>
  <c r="S579" i="15"/>
  <c r="R580" i="15"/>
  <c r="B382" i="15"/>
  <c r="C381" i="15"/>
  <c r="I355" i="15"/>
  <c r="H356" i="15"/>
  <c r="S441" i="15"/>
  <c r="R442" i="15"/>
  <c r="L216" i="15"/>
  <c r="M215" i="15"/>
  <c r="D564" i="15"/>
  <c r="E563" i="15"/>
  <c r="R51" i="15"/>
  <c r="S50" i="15"/>
  <c r="S487" i="15"/>
  <c r="R488" i="15"/>
  <c r="I125" i="15"/>
  <c r="H126" i="15"/>
  <c r="M398" i="15"/>
  <c r="L399" i="15"/>
  <c r="Q488" i="15"/>
  <c r="P489" i="15"/>
  <c r="B59" i="15"/>
  <c r="C58" i="15"/>
  <c r="M329" i="15"/>
  <c r="L330" i="15"/>
  <c r="S257" i="15"/>
  <c r="R258" i="15"/>
  <c r="F587" i="15"/>
  <c r="G586" i="15"/>
  <c r="E149" i="15"/>
  <c r="D150" i="15"/>
  <c r="K284" i="15"/>
  <c r="J285" i="15"/>
  <c r="G79" i="15"/>
  <c r="F80" i="15"/>
  <c r="M76" i="15"/>
  <c r="L77" i="15"/>
  <c r="M191" i="15"/>
  <c r="L192" i="15"/>
  <c r="K238" i="15"/>
  <c r="J239" i="15"/>
  <c r="Q213" i="15"/>
  <c r="P214" i="15"/>
  <c r="Q190" i="15"/>
  <c r="P191" i="15"/>
  <c r="U256" i="15"/>
  <c r="T257" i="15"/>
  <c r="E80" i="15"/>
  <c r="D81" i="15"/>
  <c r="T50" i="15"/>
  <c r="U49" i="15"/>
  <c r="U486" i="15"/>
  <c r="T487" i="15"/>
  <c r="N53" i="15"/>
  <c r="O52" i="15"/>
  <c r="S395" i="15"/>
  <c r="R396" i="15"/>
  <c r="J607" i="15"/>
  <c r="K606" i="15"/>
  <c r="S326" i="15"/>
  <c r="R327" i="15"/>
  <c r="E517" i="15"/>
  <c r="D518" i="15"/>
  <c r="G563" i="15"/>
  <c r="F564" i="15"/>
  <c r="K630" i="15"/>
  <c r="J631" i="15"/>
  <c r="E241" i="15"/>
  <c r="D242" i="15"/>
  <c r="U394" i="15"/>
  <c r="T395" i="15"/>
  <c r="I263" i="15"/>
  <c r="H264" i="15"/>
  <c r="J55" i="15"/>
  <c r="K54" i="15"/>
  <c r="O261" i="15"/>
  <c r="N262" i="15"/>
  <c r="D58" i="15"/>
  <c r="E57" i="15"/>
  <c r="I79" i="15"/>
  <c r="H80" i="15"/>
  <c r="S510" i="15"/>
  <c r="R511" i="15"/>
  <c r="L629" i="15"/>
  <c r="M628" i="15"/>
  <c r="F310" i="15"/>
  <c r="G309" i="15"/>
  <c r="M444" i="15"/>
  <c r="L445" i="15"/>
  <c r="O605" i="15"/>
  <c r="N606" i="15"/>
  <c r="O581" i="15"/>
  <c r="N582" i="15"/>
  <c r="Q236" i="15"/>
  <c r="P237" i="15"/>
  <c r="S602" i="15"/>
  <c r="R603" i="15"/>
  <c r="D427" i="15"/>
  <c r="E426" i="15"/>
  <c r="J355" i="15"/>
  <c r="K354" i="15"/>
  <c r="H631" i="15"/>
  <c r="I630" i="15"/>
  <c r="K169" i="15"/>
  <c r="J170" i="15"/>
  <c r="Q259" i="15"/>
  <c r="P260" i="15"/>
  <c r="U120" i="15"/>
  <c r="T121" i="15"/>
  <c r="I585" i="15"/>
  <c r="H586" i="15"/>
  <c r="M467" i="15"/>
  <c r="L468" i="15"/>
  <c r="C403" i="15"/>
  <c r="B404" i="15"/>
  <c r="S188" i="15"/>
  <c r="R189" i="15"/>
  <c r="M421" i="15"/>
  <c r="L422" i="15"/>
  <c r="K124" i="15"/>
  <c r="J125" i="15"/>
  <c r="J262" i="15"/>
  <c r="K261" i="15"/>
  <c r="F540" i="15"/>
  <c r="G539" i="15"/>
  <c r="R122" i="15"/>
  <c r="S121" i="15"/>
  <c r="O191" i="15"/>
  <c r="N192" i="15"/>
  <c r="G609" i="15"/>
  <c r="F610" i="15"/>
  <c r="O420" i="15"/>
  <c r="N421" i="15"/>
  <c r="U187" i="15"/>
  <c r="T188" i="15"/>
  <c r="L146" i="15"/>
  <c r="M145" i="15"/>
  <c r="F425" i="15"/>
  <c r="G424" i="15"/>
  <c r="F57" i="15"/>
  <c r="G56" i="15"/>
  <c r="I309" i="15"/>
  <c r="H310" i="15"/>
  <c r="N216" i="15"/>
  <c r="O215" i="15"/>
  <c r="E195" i="15"/>
  <c r="D196" i="15"/>
  <c r="K537" i="15"/>
  <c r="J538" i="15"/>
  <c r="O375" i="15"/>
  <c r="N376" i="15"/>
  <c r="S372" i="15"/>
  <c r="R373" i="15"/>
  <c r="K399" i="15"/>
  <c r="J400" i="15"/>
  <c r="I447" i="15"/>
  <c r="H448" i="15"/>
  <c r="Q627" i="15"/>
  <c r="P628" i="15"/>
  <c r="H171" i="15"/>
  <c r="I170" i="15"/>
  <c r="G448" i="15"/>
  <c r="F449" i="15"/>
  <c r="H148" i="15"/>
  <c r="I147" i="15"/>
  <c r="O512" i="15"/>
  <c r="N513" i="15"/>
  <c r="R97" i="15"/>
  <c r="S96" i="15"/>
  <c r="D611" i="15"/>
  <c r="E610" i="15"/>
  <c r="S165" i="15"/>
  <c r="R166" i="15"/>
  <c r="G286" i="15"/>
  <c r="F287" i="15"/>
  <c r="U532" i="15"/>
  <c r="T533" i="15"/>
  <c r="Q304" i="15"/>
  <c r="P305" i="15"/>
  <c r="Q373" i="15"/>
  <c r="P374" i="15"/>
  <c r="S625" i="15"/>
  <c r="R626" i="15"/>
  <c r="M605" i="15"/>
  <c r="L606" i="15"/>
  <c r="G102" i="15"/>
  <c r="F103" i="15"/>
  <c r="L355" i="15"/>
  <c r="M354" i="15"/>
  <c r="U463" i="15"/>
  <c r="T464" i="15"/>
  <c r="U141" i="15"/>
  <c r="T142" i="15"/>
  <c r="O282" i="15"/>
  <c r="N283" i="15"/>
  <c r="N353" i="15"/>
  <c r="O352" i="15"/>
  <c r="Q534" i="15"/>
  <c r="P535" i="15"/>
  <c r="G332" i="15"/>
  <c r="F333" i="15"/>
  <c r="L170" i="15"/>
  <c r="M169" i="15"/>
  <c r="Q75" i="15"/>
  <c r="P76" i="15"/>
  <c r="D473" i="15"/>
  <c r="E472" i="15"/>
  <c r="Q581" i="15"/>
  <c r="P582" i="15"/>
  <c r="O99" i="15"/>
  <c r="N100" i="15"/>
  <c r="Q558" i="15"/>
  <c r="P559" i="15"/>
  <c r="M513" i="15"/>
  <c r="L514" i="15"/>
  <c r="Q512" i="15"/>
  <c r="P513" i="15"/>
  <c r="U601" i="15"/>
  <c r="T602" i="15"/>
  <c r="U325" i="15"/>
  <c r="T326" i="15"/>
  <c r="E632" i="15"/>
  <c r="D633" i="15"/>
  <c r="L54" i="15"/>
  <c r="M53" i="15"/>
  <c r="K147" i="15"/>
  <c r="J148" i="15"/>
  <c r="Q396" i="15"/>
  <c r="P397" i="15"/>
  <c r="D266" i="15"/>
  <c r="E265" i="15"/>
  <c r="D450" i="15"/>
  <c r="E449" i="15"/>
  <c r="I515" i="15"/>
  <c r="H516" i="15"/>
  <c r="D496" i="15"/>
  <c r="E495" i="15"/>
  <c r="F173" i="15"/>
  <c r="G172" i="15"/>
  <c r="I218" i="15"/>
  <c r="H219" i="15"/>
  <c r="Q328" i="15"/>
  <c r="P329" i="15"/>
  <c r="U72" i="15"/>
  <c r="T73" i="15"/>
  <c r="F632" i="15"/>
  <c r="G631" i="15"/>
  <c r="I331" i="15"/>
  <c r="H332" i="15"/>
  <c r="Q122" i="15"/>
  <c r="P123" i="15"/>
  <c r="K376" i="15"/>
  <c r="J377" i="15"/>
  <c r="G125" i="15"/>
  <c r="F126" i="15"/>
  <c r="E218" i="15"/>
  <c r="D219" i="15"/>
  <c r="I286" i="15"/>
  <c r="H287" i="15"/>
  <c r="G264" i="15"/>
  <c r="F265" i="15"/>
  <c r="G470" i="15"/>
  <c r="F471" i="15"/>
  <c r="P52" i="15"/>
  <c r="Q51" i="15"/>
  <c r="H470" i="15"/>
  <c r="I469" i="15"/>
  <c r="H401" i="15"/>
  <c r="I400" i="15"/>
  <c r="F380" i="15"/>
  <c r="G379" i="15"/>
  <c r="K100" i="15"/>
  <c r="J101" i="15"/>
  <c r="B636" i="15"/>
  <c r="C635" i="15"/>
  <c r="C612" i="15"/>
  <c r="B613" i="15"/>
  <c r="E542" i="15"/>
  <c r="D543" i="15"/>
  <c r="B521" i="15"/>
  <c r="C520" i="15"/>
  <c r="C496" i="15"/>
  <c r="B497" i="15"/>
  <c r="C475" i="15"/>
  <c r="B476" i="15"/>
  <c r="C450" i="15"/>
  <c r="B451" i="15"/>
  <c r="B429" i="15"/>
  <c r="C428" i="15"/>
  <c r="D406" i="15"/>
  <c r="E405" i="15"/>
  <c r="E381" i="15"/>
  <c r="D382" i="15"/>
  <c r="E358" i="15"/>
  <c r="D359" i="15"/>
  <c r="B360" i="15"/>
  <c r="C359" i="15"/>
  <c r="C335" i="15"/>
  <c r="B336" i="15"/>
  <c r="D337" i="15"/>
  <c r="E336" i="15"/>
  <c r="E312" i="15"/>
  <c r="D313" i="15"/>
  <c r="B314" i="15"/>
  <c r="C313" i="15"/>
  <c r="B291" i="15"/>
  <c r="C290" i="15"/>
  <c r="C266" i="15"/>
  <c r="B267" i="15"/>
  <c r="C244" i="15"/>
  <c r="B245" i="15"/>
  <c r="C220" i="15"/>
  <c r="B221" i="15"/>
  <c r="B176" i="15"/>
  <c r="C175" i="15"/>
  <c r="E174" i="15"/>
  <c r="D175" i="15"/>
  <c r="C151" i="15"/>
  <c r="B152" i="15"/>
  <c r="B130" i="15"/>
  <c r="C129" i="15"/>
  <c r="B107" i="15"/>
  <c r="C106" i="15"/>
  <c r="E105" i="15"/>
  <c r="D106" i="15"/>
  <c r="B84" i="15"/>
  <c r="C83" i="15"/>
  <c r="C15" i="14"/>
  <c r="C14" i="14"/>
  <c r="H13" i="14"/>
  <c r="C13" i="14"/>
  <c r="C12" i="14"/>
  <c r="F46" i="14"/>
  <c r="S46" i="14"/>
  <c r="S48" i="14"/>
  <c r="P422" i="15" l="1"/>
  <c r="Q420" i="15"/>
  <c r="U96" i="15"/>
  <c r="R558" i="15"/>
  <c r="S558" i="15" s="1"/>
  <c r="P605" i="15"/>
  <c r="P606" i="15" s="1"/>
  <c r="T626" i="15"/>
  <c r="T627" i="15" s="1"/>
  <c r="R144" i="15"/>
  <c r="S144" i="15" s="1"/>
  <c r="P444" i="15"/>
  <c r="Q444" i="15" s="1"/>
  <c r="L308" i="15"/>
  <c r="M307" i="15"/>
  <c r="P353" i="15"/>
  <c r="Q352" i="15"/>
  <c r="U418" i="15"/>
  <c r="T419" i="15"/>
  <c r="T166" i="15"/>
  <c r="U166" i="15" s="1"/>
  <c r="O628" i="15"/>
  <c r="N629" i="15"/>
  <c r="R214" i="15"/>
  <c r="S213" i="15"/>
  <c r="T281" i="15"/>
  <c r="U281" i="15" s="1"/>
  <c r="M377" i="15"/>
  <c r="L378" i="15"/>
  <c r="M284" i="15"/>
  <c r="L285" i="15"/>
  <c r="J563" i="15"/>
  <c r="K562" i="15"/>
  <c r="L561" i="15"/>
  <c r="M560" i="15"/>
  <c r="H425" i="15"/>
  <c r="I424" i="15"/>
  <c r="M125" i="15"/>
  <c r="L126" i="15"/>
  <c r="Q167" i="15"/>
  <c r="P168" i="15"/>
  <c r="U372" i="15"/>
  <c r="T373" i="15"/>
  <c r="N491" i="15"/>
  <c r="O490" i="15"/>
  <c r="O123" i="15"/>
  <c r="N124" i="15"/>
  <c r="R236" i="15"/>
  <c r="S235" i="15"/>
  <c r="M101" i="15"/>
  <c r="L102" i="15"/>
  <c r="M239" i="15"/>
  <c r="L240" i="15"/>
  <c r="P283" i="15"/>
  <c r="Q282" i="15"/>
  <c r="O76" i="15"/>
  <c r="N77" i="15"/>
  <c r="M538" i="15"/>
  <c r="L539" i="15"/>
  <c r="M492" i="15"/>
  <c r="L493" i="15"/>
  <c r="E288" i="15"/>
  <c r="D289" i="15"/>
  <c r="D128" i="15"/>
  <c r="E127" i="15"/>
  <c r="N445" i="15"/>
  <c r="O444" i="15"/>
  <c r="K78" i="15"/>
  <c r="J79" i="15"/>
  <c r="N238" i="15"/>
  <c r="O237" i="15"/>
  <c r="U557" i="15"/>
  <c r="T558" i="15"/>
  <c r="I562" i="15"/>
  <c r="H563" i="15"/>
  <c r="F472" i="15"/>
  <c r="G471" i="15"/>
  <c r="I219" i="15"/>
  <c r="H220" i="15"/>
  <c r="F611" i="15"/>
  <c r="G610" i="15"/>
  <c r="H541" i="15"/>
  <c r="I540" i="15"/>
  <c r="O169" i="15"/>
  <c r="N170" i="15"/>
  <c r="F381" i="15"/>
  <c r="G380" i="15"/>
  <c r="E450" i="15"/>
  <c r="D451" i="15"/>
  <c r="S97" i="15"/>
  <c r="R98" i="15"/>
  <c r="I171" i="15"/>
  <c r="H172" i="15"/>
  <c r="O216" i="15"/>
  <c r="N217" i="15"/>
  <c r="J263" i="15"/>
  <c r="K262" i="15"/>
  <c r="F311" i="15"/>
  <c r="G310" i="15"/>
  <c r="B60" i="15"/>
  <c r="C59" i="15"/>
  <c r="D565" i="15"/>
  <c r="E564" i="15"/>
  <c r="F404" i="15"/>
  <c r="G403" i="15"/>
  <c r="D588" i="15"/>
  <c r="E587" i="15"/>
  <c r="G357" i="15"/>
  <c r="F358" i="15"/>
  <c r="Q513" i="15"/>
  <c r="P514" i="15"/>
  <c r="Q582" i="15"/>
  <c r="P583" i="15"/>
  <c r="Q374" i="15"/>
  <c r="P375" i="15"/>
  <c r="F288" i="15"/>
  <c r="G287" i="15"/>
  <c r="O513" i="15"/>
  <c r="N514" i="15"/>
  <c r="Q628" i="15"/>
  <c r="P629" i="15"/>
  <c r="O376" i="15"/>
  <c r="N377" i="15"/>
  <c r="H311" i="15"/>
  <c r="I310" i="15"/>
  <c r="O606" i="15"/>
  <c r="N607" i="15"/>
  <c r="D82" i="15"/>
  <c r="E81" i="15"/>
  <c r="Q214" i="15"/>
  <c r="P215" i="15"/>
  <c r="G80" i="15"/>
  <c r="F81" i="15"/>
  <c r="O399" i="15"/>
  <c r="N400" i="15"/>
  <c r="B592" i="15"/>
  <c r="C591" i="15"/>
  <c r="U441" i="15"/>
  <c r="T442" i="15"/>
  <c r="T511" i="15"/>
  <c r="U510" i="15"/>
  <c r="N560" i="15"/>
  <c r="O559" i="15"/>
  <c r="K217" i="15"/>
  <c r="J218" i="15"/>
  <c r="U234" i="15"/>
  <c r="T235" i="15"/>
  <c r="H402" i="15"/>
  <c r="I401" i="15"/>
  <c r="L356" i="15"/>
  <c r="M355" i="15"/>
  <c r="M629" i="15"/>
  <c r="L630" i="15"/>
  <c r="D59" i="15"/>
  <c r="E58" i="15"/>
  <c r="J608" i="15"/>
  <c r="K607" i="15"/>
  <c r="F588" i="15"/>
  <c r="G587" i="15"/>
  <c r="L217" i="15"/>
  <c r="M216" i="15"/>
  <c r="B383" i="15"/>
  <c r="C382" i="15"/>
  <c r="B543" i="15"/>
  <c r="C542" i="15"/>
  <c r="B566" i="15"/>
  <c r="C565" i="15"/>
  <c r="F519" i="15"/>
  <c r="G518" i="15"/>
  <c r="K469" i="15"/>
  <c r="J470" i="15"/>
  <c r="H57" i="15"/>
  <c r="I56" i="15"/>
  <c r="H494" i="15"/>
  <c r="I493" i="15"/>
  <c r="O582" i="15"/>
  <c r="N583" i="15"/>
  <c r="H81" i="15"/>
  <c r="I80" i="15"/>
  <c r="S465" i="15"/>
  <c r="R466" i="15"/>
  <c r="I103" i="15"/>
  <c r="H104" i="15"/>
  <c r="K355" i="15"/>
  <c r="J356" i="15"/>
  <c r="N54" i="15"/>
  <c r="O53" i="15"/>
  <c r="B199" i="15"/>
  <c r="C198" i="15"/>
  <c r="I378" i="15"/>
  <c r="H379" i="15"/>
  <c r="G126" i="15"/>
  <c r="F127" i="15"/>
  <c r="O192" i="15"/>
  <c r="N193" i="15"/>
  <c r="J126" i="15"/>
  <c r="K125" i="15"/>
  <c r="M468" i="15"/>
  <c r="L469" i="15"/>
  <c r="Q260" i="15"/>
  <c r="P261" i="15"/>
  <c r="U395" i="15"/>
  <c r="T396" i="15"/>
  <c r="G564" i="15"/>
  <c r="F565" i="15"/>
  <c r="U487" i="15"/>
  <c r="T488" i="15"/>
  <c r="Q489" i="15"/>
  <c r="P490" i="15"/>
  <c r="P423" i="15"/>
  <c r="Q422" i="15"/>
  <c r="U579" i="15"/>
  <c r="T580" i="15"/>
  <c r="U303" i="15"/>
  <c r="T304" i="15"/>
  <c r="F633" i="15"/>
  <c r="G632" i="15"/>
  <c r="G173" i="15"/>
  <c r="F174" i="15"/>
  <c r="E266" i="15"/>
  <c r="D267" i="15"/>
  <c r="O353" i="15"/>
  <c r="N354" i="15"/>
  <c r="M146" i="15"/>
  <c r="L147" i="15"/>
  <c r="E427" i="15"/>
  <c r="D428" i="15"/>
  <c r="F266" i="15"/>
  <c r="G265" i="15"/>
  <c r="K377" i="15"/>
  <c r="J378" i="15"/>
  <c r="T74" i="15"/>
  <c r="U73" i="15"/>
  <c r="U326" i="15"/>
  <c r="T327" i="15"/>
  <c r="M514" i="15"/>
  <c r="L515" i="15"/>
  <c r="O283" i="15"/>
  <c r="N284" i="15"/>
  <c r="G103" i="15"/>
  <c r="F104" i="15"/>
  <c r="Q305" i="15"/>
  <c r="P306" i="15"/>
  <c r="S166" i="15"/>
  <c r="R167" i="15"/>
  <c r="H449" i="15"/>
  <c r="I448" i="15"/>
  <c r="K538" i="15"/>
  <c r="J539" i="15"/>
  <c r="U188" i="15"/>
  <c r="T189" i="15"/>
  <c r="L423" i="15"/>
  <c r="M422" i="15"/>
  <c r="K170" i="15"/>
  <c r="J171" i="15"/>
  <c r="S603" i="15"/>
  <c r="R604" i="15"/>
  <c r="M445" i="15"/>
  <c r="L446" i="15"/>
  <c r="O262" i="15"/>
  <c r="N263" i="15"/>
  <c r="E242" i="15"/>
  <c r="D243" i="15"/>
  <c r="D519" i="15"/>
  <c r="E518" i="15"/>
  <c r="U257" i="15"/>
  <c r="T258" i="15"/>
  <c r="K239" i="15"/>
  <c r="J240" i="15"/>
  <c r="K285" i="15"/>
  <c r="J286" i="15"/>
  <c r="S258" i="15"/>
  <c r="R259" i="15"/>
  <c r="M399" i="15"/>
  <c r="L400" i="15"/>
  <c r="S488" i="15"/>
  <c r="R489" i="15"/>
  <c r="S442" i="15"/>
  <c r="R443" i="15"/>
  <c r="S580" i="15"/>
  <c r="R581" i="15"/>
  <c r="G218" i="15"/>
  <c r="F219" i="15"/>
  <c r="K493" i="15"/>
  <c r="J494" i="15"/>
  <c r="M583" i="15"/>
  <c r="L584" i="15"/>
  <c r="K515" i="15"/>
  <c r="J516" i="15"/>
  <c r="U350" i="15"/>
  <c r="T351" i="15"/>
  <c r="J424" i="15"/>
  <c r="K423" i="15"/>
  <c r="L262" i="15"/>
  <c r="M261" i="15"/>
  <c r="S304" i="15"/>
  <c r="R305" i="15"/>
  <c r="O307" i="15"/>
  <c r="N308" i="15"/>
  <c r="D220" i="15"/>
  <c r="E219" i="15"/>
  <c r="H333" i="15"/>
  <c r="I332" i="15"/>
  <c r="K148" i="15"/>
  <c r="J149" i="15"/>
  <c r="U602" i="15"/>
  <c r="T603" i="15"/>
  <c r="Q76" i="15"/>
  <c r="P77" i="15"/>
  <c r="Q535" i="15"/>
  <c r="P536" i="15"/>
  <c r="S626" i="15"/>
  <c r="R627" i="15"/>
  <c r="C404" i="15"/>
  <c r="B405" i="15"/>
  <c r="U121" i="15"/>
  <c r="T122" i="15"/>
  <c r="H265" i="15"/>
  <c r="I264" i="15"/>
  <c r="H357" i="15"/>
  <c r="I356" i="15"/>
  <c r="H471" i="15"/>
  <c r="I470" i="15"/>
  <c r="E496" i="15"/>
  <c r="D497" i="15"/>
  <c r="M170" i="15"/>
  <c r="L171" i="15"/>
  <c r="I148" i="15"/>
  <c r="H149" i="15"/>
  <c r="F58" i="15"/>
  <c r="G57" i="15"/>
  <c r="H609" i="15"/>
  <c r="I608" i="15"/>
  <c r="F196" i="15"/>
  <c r="G195" i="15"/>
  <c r="J585" i="15"/>
  <c r="K584" i="15"/>
  <c r="F496" i="15"/>
  <c r="G495" i="15"/>
  <c r="K101" i="15"/>
  <c r="J102" i="15"/>
  <c r="H288" i="15"/>
  <c r="I287" i="15"/>
  <c r="P124" i="15"/>
  <c r="Q123" i="15"/>
  <c r="Q329" i="15"/>
  <c r="P330" i="15"/>
  <c r="I516" i="15"/>
  <c r="H517" i="15"/>
  <c r="Q397" i="15"/>
  <c r="P398" i="15"/>
  <c r="D634" i="15"/>
  <c r="E633" i="15"/>
  <c r="Q559" i="15"/>
  <c r="P560" i="15"/>
  <c r="F334" i="15"/>
  <c r="G333" i="15"/>
  <c r="U142" i="15"/>
  <c r="T143" i="15"/>
  <c r="L607" i="15"/>
  <c r="M606" i="15"/>
  <c r="U533" i="15"/>
  <c r="T534" i="15"/>
  <c r="G449" i="15"/>
  <c r="F450" i="15"/>
  <c r="K400" i="15"/>
  <c r="J401" i="15"/>
  <c r="D197" i="15"/>
  <c r="E196" i="15"/>
  <c r="O421" i="15"/>
  <c r="N422" i="15"/>
  <c r="S189" i="15"/>
  <c r="R190" i="15"/>
  <c r="H587" i="15"/>
  <c r="I586" i="15"/>
  <c r="Q237" i="15"/>
  <c r="P238" i="15"/>
  <c r="S511" i="15"/>
  <c r="R512" i="15"/>
  <c r="K631" i="15"/>
  <c r="J632" i="15"/>
  <c r="S327" i="15"/>
  <c r="R328" i="15"/>
  <c r="S396" i="15"/>
  <c r="R397" i="15"/>
  <c r="Q191" i="15"/>
  <c r="P192" i="15"/>
  <c r="M192" i="15"/>
  <c r="L193" i="15"/>
  <c r="M330" i="15"/>
  <c r="L331" i="15"/>
  <c r="I126" i="15"/>
  <c r="H127" i="15"/>
  <c r="S534" i="15"/>
  <c r="R535" i="15"/>
  <c r="O145" i="15"/>
  <c r="N146" i="15"/>
  <c r="S74" i="15"/>
  <c r="R75" i="15"/>
  <c r="O467" i="15"/>
  <c r="N468" i="15"/>
  <c r="K308" i="15"/>
  <c r="J309" i="15"/>
  <c r="U97" i="15"/>
  <c r="T98" i="15"/>
  <c r="K193" i="15"/>
  <c r="J194" i="15"/>
  <c r="O330" i="15"/>
  <c r="N331" i="15"/>
  <c r="I194" i="15"/>
  <c r="H195" i="15"/>
  <c r="Q466" i="15"/>
  <c r="P467" i="15"/>
  <c r="S419" i="15"/>
  <c r="R420" i="15"/>
  <c r="F243" i="15"/>
  <c r="G242" i="15"/>
  <c r="O536" i="15"/>
  <c r="N537" i="15"/>
  <c r="O100" i="15"/>
  <c r="N101" i="15"/>
  <c r="U464" i="15"/>
  <c r="T465" i="15"/>
  <c r="S373" i="15"/>
  <c r="R374" i="15"/>
  <c r="M77" i="15"/>
  <c r="L78" i="15"/>
  <c r="D151" i="15"/>
  <c r="E150" i="15"/>
  <c r="J332" i="15"/>
  <c r="K331" i="15"/>
  <c r="G150" i="15"/>
  <c r="F151" i="15"/>
  <c r="R352" i="15"/>
  <c r="S351" i="15"/>
  <c r="Q98" i="15"/>
  <c r="P99" i="15"/>
  <c r="Q145" i="15"/>
  <c r="P146" i="15"/>
  <c r="U212" i="15"/>
  <c r="T213" i="15"/>
  <c r="L55" i="15"/>
  <c r="M54" i="15"/>
  <c r="S122" i="15"/>
  <c r="R123" i="15"/>
  <c r="P53" i="15"/>
  <c r="Q52" i="15"/>
  <c r="E473" i="15"/>
  <c r="D474" i="15"/>
  <c r="E611" i="15"/>
  <c r="D612" i="15"/>
  <c r="G425" i="15"/>
  <c r="F426" i="15"/>
  <c r="F541" i="15"/>
  <c r="G540" i="15"/>
  <c r="I631" i="15"/>
  <c r="H632" i="15"/>
  <c r="J56" i="15"/>
  <c r="K55" i="15"/>
  <c r="T51" i="15"/>
  <c r="U50" i="15"/>
  <c r="R52" i="15"/>
  <c r="S51" i="15"/>
  <c r="H241" i="15"/>
  <c r="I240" i="15"/>
  <c r="K446" i="15"/>
  <c r="J447" i="15"/>
  <c r="S281" i="15"/>
  <c r="R282" i="15"/>
  <c r="C636" i="15"/>
  <c r="B637" i="15"/>
  <c r="C613" i="15"/>
  <c r="B614" i="15"/>
  <c r="D544" i="15"/>
  <c r="E543" i="15"/>
  <c r="C521" i="15"/>
  <c r="B522" i="15"/>
  <c r="B498" i="15"/>
  <c r="C497" i="15"/>
  <c r="C476" i="15"/>
  <c r="B477" i="15"/>
  <c r="C451" i="15"/>
  <c r="B452" i="15"/>
  <c r="C429" i="15"/>
  <c r="B430" i="15"/>
  <c r="E406" i="15"/>
  <c r="D407" i="15"/>
  <c r="D383" i="15"/>
  <c r="E382" i="15"/>
  <c r="C360" i="15"/>
  <c r="B361" i="15"/>
  <c r="D360" i="15"/>
  <c r="E359" i="15"/>
  <c r="E337" i="15"/>
  <c r="D338" i="15"/>
  <c r="C336" i="15"/>
  <c r="B337" i="15"/>
  <c r="E313" i="15"/>
  <c r="D314" i="15"/>
  <c r="C314" i="15"/>
  <c r="B315" i="15"/>
  <c r="C291" i="15"/>
  <c r="B292" i="15"/>
  <c r="C267" i="15"/>
  <c r="B268" i="15"/>
  <c r="C245" i="15"/>
  <c r="B246" i="15"/>
  <c r="C221" i="15"/>
  <c r="B222" i="15"/>
  <c r="D176" i="15"/>
  <c r="E175" i="15"/>
  <c r="C176" i="15"/>
  <c r="B177" i="15"/>
  <c r="B153" i="15"/>
  <c r="C152" i="15"/>
  <c r="C130" i="15"/>
  <c r="B131" i="15"/>
  <c r="D107" i="15"/>
  <c r="E106" i="15"/>
  <c r="C107" i="15"/>
  <c r="B108" i="15"/>
  <c r="C84" i="15"/>
  <c r="B85" i="15"/>
  <c r="S50" i="14"/>
  <c r="S52" i="14"/>
  <c r="S49" i="14"/>
  <c r="Q605" i="15" l="1"/>
  <c r="R559" i="15"/>
  <c r="R560" i="15" s="1"/>
  <c r="U626" i="15"/>
  <c r="P445" i="15"/>
  <c r="Q445" i="15" s="1"/>
  <c r="R145" i="15"/>
  <c r="S145" i="15" s="1"/>
  <c r="T282" i="15"/>
  <c r="T283" i="15" s="1"/>
  <c r="T167" i="15"/>
  <c r="U167" i="15" s="1"/>
  <c r="M308" i="15"/>
  <c r="L309" i="15"/>
  <c r="O629" i="15"/>
  <c r="N630" i="15"/>
  <c r="T420" i="15"/>
  <c r="U419" i="15"/>
  <c r="S214" i="15"/>
  <c r="R215" i="15"/>
  <c r="P354" i="15"/>
  <c r="Q353" i="15"/>
  <c r="L379" i="15"/>
  <c r="M378" i="15"/>
  <c r="O491" i="15"/>
  <c r="N492" i="15"/>
  <c r="H426" i="15"/>
  <c r="I425" i="15"/>
  <c r="T374" i="15"/>
  <c r="U373" i="15"/>
  <c r="M561" i="15"/>
  <c r="L562" i="15"/>
  <c r="P169" i="15"/>
  <c r="Q168" i="15"/>
  <c r="J564" i="15"/>
  <c r="K563" i="15"/>
  <c r="M126" i="15"/>
  <c r="L127" i="15"/>
  <c r="L286" i="15"/>
  <c r="M285" i="15"/>
  <c r="O238" i="15"/>
  <c r="N239" i="15"/>
  <c r="Q283" i="15"/>
  <c r="P284" i="15"/>
  <c r="M240" i="15"/>
  <c r="L241" i="15"/>
  <c r="J80" i="15"/>
  <c r="K79" i="15"/>
  <c r="M493" i="15"/>
  <c r="L494" i="15"/>
  <c r="O124" i="15"/>
  <c r="N125" i="15"/>
  <c r="I563" i="15"/>
  <c r="H564" i="15"/>
  <c r="L540" i="15"/>
  <c r="M539" i="15"/>
  <c r="L103" i="15"/>
  <c r="M102" i="15"/>
  <c r="D290" i="15"/>
  <c r="E289" i="15"/>
  <c r="N446" i="15"/>
  <c r="O445" i="15"/>
  <c r="U558" i="15"/>
  <c r="T559" i="15"/>
  <c r="O77" i="15"/>
  <c r="N78" i="15"/>
  <c r="E128" i="15"/>
  <c r="D129" i="15"/>
  <c r="S236" i="15"/>
  <c r="R237" i="15"/>
  <c r="Q467" i="15"/>
  <c r="P468" i="15"/>
  <c r="O146" i="15"/>
  <c r="N147" i="15"/>
  <c r="J379" i="15"/>
  <c r="K378" i="15"/>
  <c r="O354" i="15"/>
  <c r="N355" i="15"/>
  <c r="L470" i="15"/>
  <c r="M469" i="15"/>
  <c r="E197" i="15"/>
  <c r="D198" i="15"/>
  <c r="M607" i="15"/>
  <c r="L608" i="15"/>
  <c r="E634" i="15"/>
  <c r="D635" i="15"/>
  <c r="Q124" i="15"/>
  <c r="P125" i="15"/>
  <c r="K585" i="15"/>
  <c r="J586" i="15"/>
  <c r="F59" i="15"/>
  <c r="G58" i="15"/>
  <c r="E519" i="15"/>
  <c r="D520" i="15"/>
  <c r="M423" i="15"/>
  <c r="L424" i="15"/>
  <c r="C199" i="15"/>
  <c r="B200" i="15"/>
  <c r="H495" i="15"/>
  <c r="I494" i="15"/>
  <c r="C566" i="15"/>
  <c r="B567" i="15"/>
  <c r="G588" i="15"/>
  <c r="F589" i="15"/>
  <c r="M356" i="15"/>
  <c r="L357" i="15"/>
  <c r="C592" i="15"/>
  <c r="B593" i="15"/>
  <c r="E82" i="15"/>
  <c r="D83" i="15"/>
  <c r="E565" i="15"/>
  <c r="D566" i="15"/>
  <c r="K263" i="15"/>
  <c r="J264" i="15"/>
  <c r="M78" i="15"/>
  <c r="L79" i="15"/>
  <c r="S374" i="15"/>
  <c r="R375" i="15"/>
  <c r="O537" i="15"/>
  <c r="N538" i="15"/>
  <c r="H196" i="15"/>
  <c r="I195" i="15"/>
  <c r="J310" i="15"/>
  <c r="K309" i="15"/>
  <c r="S535" i="15"/>
  <c r="R536" i="15"/>
  <c r="M193" i="15"/>
  <c r="L194" i="15"/>
  <c r="K632" i="15"/>
  <c r="J633" i="15"/>
  <c r="K401" i="15"/>
  <c r="J402" i="15"/>
  <c r="U143" i="15"/>
  <c r="T144" i="15"/>
  <c r="Q398" i="15"/>
  <c r="P399" i="15"/>
  <c r="H150" i="15"/>
  <c r="I149" i="15"/>
  <c r="U122" i="15"/>
  <c r="T123" i="15"/>
  <c r="Q536" i="15"/>
  <c r="P537" i="15"/>
  <c r="J517" i="15"/>
  <c r="K516" i="15"/>
  <c r="F220" i="15"/>
  <c r="G219" i="15"/>
  <c r="S489" i="15"/>
  <c r="R490" i="15"/>
  <c r="K240" i="15"/>
  <c r="J241" i="15"/>
  <c r="E243" i="15"/>
  <c r="D244" i="15"/>
  <c r="S604" i="15"/>
  <c r="R605" i="15"/>
  <c r="U189" i="15"/>
  <c r="T190" i="15"/>
  <c r="Q306" i="15"/>
  <c r="P307" i="15"/>
  <c r="U327" i="15"/>
  <c r="T328" i="15"/>
  <c r="D268" i="15"/>
  <c r="E267" i="15"/>
  <c r="U580" i="15"/>
  <c r="T581" i="15"/>
  <c r="G565" i="15"/>
  <c r="F566" i="15"/>
  <c r="S559" i="15"/>
  <c r="O400" i="15"/>
  <c r="N401" i="15"/>
  <c r="O607" i="15"/>
  <c r="N608" i="15"/>
  <c r="Q629" i="15"/>
  <c r="P630" i="15"/>
  <c r="F359" i="15"/>
  <c r="G358" i="15"/>
  <c r="N218" i="15"/>
  <c r="O217" i="15"/>
  <c r="K447" i="15"/>
  <c r="J448" i="15"/>
  <c r="R124" i="15"/>
  <c r="S123" i="15"/>
  <c r="E497" i="15"/>
  <c r="D498" i="15"/>
  <c r="S627" i="15"/>
  <c r="R628" i="15"/>
  <c r="S305" i="15"/>
  <c r="R306" i="15"/>
  <c r="S443" i="15"/>
  <c r="R444" i="15"/>
  <c r="S466" i="15"/>
  <c r="R467" i="15"/>
  <c r="K218" i="15"/>
  <c r="J219" i="15"/>
  <c r="R53" i="15"/>
  <c r="S52" i="15"/>
  <c r="D152" i="15"/>
  <c r="E151" i="15"/>
  <c r="H242" i="15"/>
  <c r="I241" i="15"/>
  <c r="F542" i="15"/>
  <c r="G541" i="15"/>
  <c r="S352" i="15"/>
  <c r="R353" i="15"/>
  <c r="H472" i="15"/>
  <c r="I471" i="15"/>
  <c r="C543" i="15"/>
  <c r="B544" i="15"/>
  <c r="H403" i="15"/>
  <c r="I402" i="15"/>
  <c r="O560" i="15"/>
  <c r="N561" i="15"/>
  <c r="F382" i="15"/>
  <c r="G381" i="15"/>
  <c r="U213" i="15"/>
  <c r="T214" i="15"/>
  <c r="G151" i="15"/>
  <c r="F152" i="15"/>
  <c r="U465" i="15"/>
  <c r="T466" i="15"/>
  <c r="O468" i="15"/>
  <c r="N469" i="15"/>
  <c r="H518" i="15"/>
  <c r="I517" i="15"/>
  <c r="J103" i="15"/>
  <c r="K102" i="15"/>
  <c r="B406" i="15"/>
  <c r="C405" i="15"/>
  <c r="Q77" i="15"/>
  <c r="P78" i="15"/>
  <c r="O193" i="15"/>
  <c r="N194" i="15"/>
  <c r="J357" i="15"/>
  <c r="K356" i="15"/>
  <c r="G81" i="15"/>
  <c r="F82" i="15"/>
  <c r="O170" i="15"/>
  <c r="N171" i="15"/>
  <c r="P54" i="15"/>
  <c r="Q53" i="15"/>
  <c r="G243" i="15"/>
  <c r="F244" i="15"/>
  <c r="G334" i="15"/>
  <c r="F335" i="15"/>
  <c r="I609" i="15"/>
  <c r="H610" i="15"/>
  <c r="I357" i="15"/>
  <c r="H358" i="15"/>
  <c r="E220" i="15"/>
  <c r="D221" i="15"/>
  <c r="J425" i="15"/>
  <c r="K424" i="15"/>
  <c r="P424" i="15"/>
  <c r="Q423" i="15"/>
  <c r="H82" i="15"/>
  <c r="I81" i="15"/>
  <c r="C383" i="15"/>
  <c r="B384" i="15"/>
  <c r="D60" i="15"/>
  <c r="E59" i="15"/>
  <c r="U511" i="15"/>
  <c r="T512" i="15"/>
  <c r="E588" i="15"/>
  <c r="D589" i="15"/>
  <c r="B61" i="15"/>
  <c r="C60" i="15"/>
  <c r="E474" i="15"/>
  <c r="D475" i="15"/>
  <c r="Q99" i="15"/>
  <c r="P100" i="15"/>
  <c r="U98" i="15"/>
  <c r="T99" i="15"/>
  <c r="S328" i="15"/>
  <c r="R329" i="15"/>
  <c r="M446" i="15"/>
  <c r="L447" i="15"/>
  <c r="M515" i="15"/>
  <c r="L516" i="15"/>
  <c r="U304" i="15"/>
  <c r="T305" i="15"/>
  <c r="U488" i="15"/>
  <c r="T489" i="15"/>
  <c r="F128" i="15"/>
  <c r="G127" i="15"/>
  <c r="O377" i="15"/>
  <c r="N378" i="15"/>
  <c r="Q375" i="15"/>
  <c r="P376" i="15"/>
  <c r="D452" i="15"/>
  <c r="E451" i="15"/>
  <c r="G196" i="15"/>
  <c r="F197" i="15"/>
  <c r="N55" i="15"/>
  <c r="O54" i="15"/>
  <c r="H58" i="15"/>
  <c r="I57" i="15"/>
  <c r="K608" i="15"/>
  <c r="J609" i="15"/>
  <c r="G611" i="15"/>
  <c r="F612" i="15"/>
  <c r="F427" i="15"/>
  <c r="G426" i="15"/>
  <c r="N332" i="15"/>
  <c r="O331" i="15"/>
  <c r="H128" i="15"/>
  <c r="I127" i="15"/>
  <c r="Q192" i="15"/>
  <c r="P193" i="15"/>
  <c r="S512" i="15"/>
  <c r="R513" i="15"/>
  <c r="S190" i="15"/>
  <c r="R191" i="15"/>
  <c r="G450" i="15"/>
  <c r="F451" i="15"/>
  <c r="L172" i="15"/>
  <c r="M171" i="15"/>
  <c r="M584" i="15"/>
  <c r="L585" i="15"/>
  <c r="Q606" i="15"/>
  <c r="P607" i="15"/>
  <c r="M400" i="15"/>
  <c r="L401" i="15"/>
  <c r="U258" i="15"/>
  <c r="T259" i="15"/>
  <c r="N264" i="15"/>
  <c r="O263" i="15"/>
  <c r="J172" i="15"/>
  <c r="K171" i="15"/>
  <c r="J540" i="15"/>
  <c r="K539" i="15"/>
  <c r="F105" i="15"/>
  <c r="G104" i="15"/>
  <c r="E428" i="15"/>
  <c r="D429" i="15"/>
  <c r="F175" i="15"/>
  <c r="G174" i="15"/>
  <c r="U396" i="15"/>
  <c r="T397" i="15"/>
  <c r="H380" i="15"/>
  <c r="I379" i="15"/>
  <c r="K470" i="15"/>
  <c r="J471" i="15"/>
  <c r="U235" i="15"/>
  <c r="T236" i="15"/>
  <c r="O514" i="15"/>
  <c r="N515" i="15"/>
  <c r="Q583" i="15"/>
  <c r="P584" i="15"/>
  <c r="I172" i="15"/>
  <c r="H173" i="15"/>
  <c r="H221" i="15"/>
  <c r="I220" i="15"/>
  <c r="J57" i="15"/>
  <c r="K56" i="15"/>
  <c r="R283" i="15"/>
  <c r="S282" i="15"/>
  <c r="E612" i="15"/>
  <c r="D613" i="15"/>
  <c r="Q146" i="15"/>
  <c r="P147" i="15"/>
  <c r="O101" i="15"/>
  <c r="N102" i="15"/>
  <c r="S420" i="15"/>
  <c r="R421" i="15"/>
  <c r="J195" i="15"/>
  <c r="K194" i="15"/>
  <c r="S75" i="15"/>
  <c r="R76" i="15"/>
  <c r="M331" i="15"/>
  <c r="L332" i="15"/>
  <c r="S397" i="15"/>
  <c r="R398" i="15"/>
  <c r="P239" i="15"/>
  <c r="Q238" i="15"/>
  <c r="O422" i="15"/>
  <c r="N423" i="15"/>
  <c r="U534" i="15"/>
  <c r="T535" i="15"/>
  <c r="Q560" i="15"/>
  <c r="P561" i="15"/>
  <c r="Q330" i="15"/>
  <c r="P331" i="15"/>
  <c r="U603" i="15"/>
  <c r="T604" i="15"/>
  <c r="O308" i="15"/>
  <c r="N309" i="15"/>
  <c r="U351" i="15"/>
  <c r="T352" i="15"/>
  <c r="K494" i="15"/>
  <c r="J495" i="15"/>
  <c r="S581" i="15"/>
  <c r="R582" i="15"/>
  <c r="S259" i="15"/>
  <c r="R260" i="15"/>
  <c r="O284" i="15"/>
  <c r="N285" i="15"/>
  <c r="M147" i="15"/>
  <c r="L148" i="15"/>
  <c r="Q490" i="15"/>
  <c r="P491" i="15"/>
  <c r="Q261" i="15"/>
  <c r="P262" i="15"/>
  <c r="H105" i="15"/>
  <c r="I104" i="15"/>
  <c r="O583" i="15"/>
  <c r="N584" i="15"/>
  <c r="M630" i="15"/>
  <c r="L631" i="15"/>
  <c r="U627" i="15"/>
  <c r="T628" i="15"/>
  <c r="U442" i="15"/>
  <c r="T443" i="15"/>
  <c r="Q215" i="15"/>
  <c r="P216" i="15"/>
  <c r="Q514" i="15"/>
  <c r="P515" i="15"/>
  <c r="R99" i="15"/>
  <c r="S98" i="15"/>
  <c r="I632" i="15"/>
  <c r="H633" i="15"/>
  <c r="K149" i="15"/>
  <c r="J150" i="15"/>
  <c r="J287" i="15"/>
  <c r="K286" i="15"/>
  <c r="S167" i="15"/>
  <c r="R168" i="15"/>
  <c r="T52" i="15"/>
  <c r="U51" i="15"/>
  <c r="L56" i="15"/>
  <c r="M55" i="15"/>
  <c r="H588" i="15"/>
  <c r="I587" i="15"/>
  <c r="I288" i="15"/>
  <c r="H289" i="15"/>
  <c r="H334" i="15"/>
  <c r="I333" i="15"/>
  <c r="L263" i="15"/>
  <c r="M262" i="15"/>
  <c r="F267" i="15"/>
  <c r="G266" i="15"/>
  <c r="K126" i="15"/>
  <c r="J127" i="15"/>
  <c r="K332" i="15"/>
  <c r="J333" i="15"/>
  <c r="G496" i="15"/>
  <c r="F497" i="15"/>
  <c r="I265" i="15"/>
  <c r="H266" i="15"/>
  <c r="I449" i="15"/>
  <c r="H450" i="15"/>
  <c r="U74" i="15"/>
  <c r="T75" i="15"/>
  <c r="G633" i="15"/>
  <c r="F634" i="15"/>
  <c r="F520" i="15"/>
  <c r="G519" i="15"/>
  <c r="L218" i="15"/>
  <c r="M217" i="15"/>
  <c r="I311" i="15"/>
  <c r="H312" i="15"/>
  <c r="F289" i="15"/>
  <c r="G288" i="15"/>
  <c r="F405" i="15"/>
  <c r="G404" i="15"/>
  <c r="G311" i="15"/>
  <c r="F312" i="15"/>
  <c r="I541" i="15"/>
  <c r="H542" i="15"/>
  <c r="G472" i="15"/>
  <c r="F473" i="15"/>
  <c r="C637" i="15"/>
  <c r="B638" i="15"/>
  <c r="C614" i="15"/>
  <c r="B615" i="15"/>
  <c r="E544" i="15"/>
  <c r="D545" i="15"/>
  <c r="B523" i="15"/>
  <c r="C522" i="15"/>
  <c r="C498" i="15"/>
  <c r="B499" i="15"/>
  <c r="C477" i="15"/>
  <c r="B478" i="15"/>
  <c r="C452" i="15"/>
  <c r="B453" i="15"/>
  <c r="B431" i="15"/>
  <c r="C430" i="15"/>
  <c r="D408" i="15"/>
  <c r="E407" i="15"/>
  <c r="E383" i="15"/>
  <c r="D384" i="15"/>
  <c r="B362" i="15"/>
  <c r="C361" i="15"/>
  <c r="E360" i="15"/>
  <c r="D361" i="15"/>
  <c r="C337" i="15"/>
  <c r="B338" i="15"/>
  <c r="D339" i="15"/>
  <c r="E338" i="15"/>
  <c r="B316" i="15"/>
  <c r="C315" i="15"/>
  <c r="E314" i="15"/>
  <c r="D315" i="15"/>
  <c r="B293" i="15"/>
  <c r="C292" i="15"/>
  <c r="C268" i="15"/>
  <c r="B269" i="15"/>
  <c r="C246" i="15"/>
  <c r="B247" i="15"/>
  <c r="C222" i="15"/>
  <c r="B223" i="15"/>
  <c r="B178" i="15"/>
  <c r="C177" i="15"/>
  <c r="E176" i="15"/>
  <c r="D177" i="15"/>
  <c r="C153" i="15"/>
  <c r="B154" i="15"/>
  <c r="B132" i="15"/>
  <c r="C131" i="15"/>
  <c r="B109" i="15"/>
  <c r="C108" i="15"/>
  <c r="E107" i="15"/>
  <c r="D108" i="15"/>
  <c r="B86" i="15"/>
  <c r="C85" i="15"/>
  <c r="R146" i="15" l="1"/>
  <c r="P446" i="15"/>
  <c r="Q446" i="15" s="1"/>
  <c r="U282" i="15"/>
  <c r="T168" i="15"/>
  <c r="U168" i="15" s="1"/>
  <c r="M309" i="15"/>
  <c r="L310" i="15"/>
  <c r="Q354" i="15"/>
  <c r="P355" i="15"/>
  <c r="S215" i="15"/>
  <c r="R216" i="15"/>
  <c r="U420" i="15"/>
  <c r="T421" i="15"/>
  <c r="N631" i="15"/>
  <c r="O630" i="15"/>
  <c r="M379" i="15"/>
  <c r="L380" i="15"/>
  <c r="L287" i="15"/>
  <c r="M286" i="15"/>
  <c r="L128" i="15"/>
  <c r="M127" i="15"/>
  <c r="U374" i="15"/>
  <c r="T375" i="15"/>
  <c r="M562" i="15"/>
  <c r="L563" i="15"/>
  <c r="K564" i="15"/>
  <c r="J565" i="15"/>
  <c r="I426" i="15"/>
  <c r="H427" i="15"/>
  <c r="O492" i="15"/>
  <c r="N493" i="15"/>
  <c r="Q169" i="15"/>
  <c r="P170" i="15"/>
  <c r="L242" i="15"/>
  <c r="M241" i="15"/>
  <c r="D291" i="15"/>
  <c r="E290" i="15"/>
  <c r="O446" i="15"/>
  <c r="N447" i="15"/>
  <c r="N79" i="15"/>
  <c r="O78" i="15"/>
  <c r="N126" i="15"/>
  <c r="O125" i="15"/>
  <c r="S237" i="15"/>
  <c r="R238" i="15"/>
  <c r="U559" i="15"/>
  <c r="T560" i="15"/>
  <c r="M494" i="15"/>
  <c r="L495" i="15"/>
  <c r="P285" i="15"/>
  <c r="Q284" i="15"/>
  <c r="M103" i="15"/>
  <c r="L104" i="15"/>
  <c r="D130" i="15"/>
  <c r="E129" i="15"/>
  <c r="O239" i="15"/>
  <c r="N240" i="15"/>
  <c r="I564" i="15"/>
  <c r="H565" i="15"/>
  <c r="M540" i="15"/>
  <c r="L541" i="15"/>
  <c r="K80" i="15"/>
  <c r="J81" i="15"/>
  <c r="P263" i="15"/>
  <c r="Q262" i="15"/>
  <c r="D430" i="15"/>
  <c r="E429" i="15"/>
  <c r="K586" i="15"/>
  <c r="J587" i="15"/>
  <c r="K172" i="15"/>
  <c r="J173" i="15"/>
  <c r="O332" i="15"/>
  <c r="N333" i="15"/>
  <c r="E452" i="15"/>
  <c r="D453" i="15"/>
  <c r="F129" i="15"/>
  <c r="G128" i="15"/>
  <c r="H83" i="15"/>
  <c r="I82" i="15"/>
  <c r="P55" i="15"/>
  <c r="Q54" i="15"/>
  <c r="H519" i="15"/>
  <c r="I518" i="15"/>
  <c r="H404" i="15"/>
  <c r="I403" i="15"/>
  <c r="R54" i="15"/>
  <c r="S53" i="15"/>
  <c r="K517" i="15"/>
  <c r="J518" i="15"/>
  <c r="F313" i="15"/>
  <c r="G312" i="15"/>
  <c r="H451" i="15"/>
  <c r="I450" i="15"/>
  <c r="I633" i="15"/>
  <c r="H634" i="15"/>
  <c r="U443" i="15"/>
  <c r="T444" i="15"/>
  <c r="Q491" i="15"/>
  <c r="P492" i="15"/>
  <c r="S146" i="15"/>
  <c r="R147" i="15"/>
  <c r="U352" i="15"/>
  <c r="T353" i="15"/>
  <c r="Q331" i="15"/>
  <c r="P332" i="15"/>
  <c r="Q147" i="15"/>
  <c r="P148" i="15"/>
  <c r="Q584" i="15"/>
  <c r="P585" i="15"/>
  <c r="M585" i="15"/>
  <c r="L586" i="15"/>
  <c r="S513" i="15"/>
  <c r="R514" i="15"/>
  <c r="U489" i="15"/>
  <c r="T490" i="15"/>
  <c r="S329" i="15"/>
  <c r="R330" i="15"/>
  <c r="E475" i="15"/>
  <c r="D476" i="15"/>
  <c r="U512" i="15"/>
  <c r="T513" i="15"/>
  <c r="I610" i="15"/>
  <c r="H611" i="15"/>
  <c r="O171" i="15"/>
  <c r="N172" i="15"/>
  <c r="Q78" i="15"/>
  <c r="P79" i="15"/>
  <c r="O469" i="15"/>
  <c r="N470" i="15"/>
  <c r="U214" i="15"/>
  <c r="T215" i="15"/>
  <c r="C544" i="15"/>
  <c r="B545" i="15"/>
  <c r="K219" i="15"/>
  <c r="J220" i="15"/>
  <c r="S628" i="15"/>
  <c r="R629" i="15"/>
  <c r="O608" i="15"/>
  <c r="N609" i="15"/>
  <c r="G566" i="15"/>
  <c r="F567" i="15"/>
  <c r="Q307" i="15"/>
  <c r="P308" i="15"/>
  <c r="K241" i="15"/>
  <c r="J242" i="15"/>
  <c r="Q537" i="15"/>
  <c r="P538" i="15"/>
  <c r="U144" i="15"/>
  <c r="T145" i="15"/>
  <c r="S536" i="15"/>
  <c r="R537" i="15"/>
  <c r="S375" i="15"/>
  <c r="R376" i="15"/>
  <c r="D567" i="15"/>
  <c r="E566" i="15"/>
  <c r="G589" i="15"/>
  <c r="F590" i="15"/>
  <c r="L425" i="15"/>
  <c r="M424" i="15"/>
  <c r="Q125" i="15"/>
  <c r="P126" i="15"/>
  <c r="H313" i="15"/>
  <c r="I312" i="15"/>
  <c r="O423" i="15"/>
  <c r="N424" i="15"/>
  <c r="S76" i="15"/>
  <c r="R77" i="15"/>
  <c r="H174" i="15"/>
  <c r="I173" i="15"/>
  <c r="K471" i="15"/>
  <c r="J472" i="15"/>
  <c r="P608" i="15"/>
  <c r="Q607" i="15"/>
  <c r="S191" i="15"/>
  <c r="R192" i="15"/>
  <c r="Q100" i="15"/>
  <c r="P101" i="15"/>
  <c r="H359" i="15"/>
  <c r="I358" i="15"/>
  <c r="O194" i="15"/>
  <c r="N195" i="15"/>
  <c r="S306" i="15"/>
  <c r="R307" i="15"/>
  <c r="B201" i="15"/>
  <c r="C200" i="15"/>
  <c r="H106" i="15"/>
  <c r="I105" i="15"/>
  <c r="I380" i="15"/>
  <c r="H381" i="15"/>
  <c r="G427" i="15"/>
  <c r="F428" i="15"/>
  <c r="H59" i="15"/>
  <c r="I58" i="15"/>
  <c r="U397" i="15"/>
  <c r="T398" i="15"/>
  <c r="U305" i="15"/>
  <c r="T306" i="15"/>
  <c r="U99" i="15"/>
  <c r="T100" i="15"/>
  <c r="F336" i="15"/>
  <c r="G335" i="15"/>
  <c r="F83" i="15"/>
  <c r="G82" i="15"/>
  <c r="U466" i="15"/>
  <c r="T467" i="15"/>
  <c r="D499" i="15"/>
  <c r="E498" i="15"/>
  <c r="O401" i="15"/>
  <c r="N402" i="15"/>
  <c r="U190" i="15"/>
  <c r="T191" i="15"/>
  <c r="S490" i="15"/>
  <c r="R491" i="15"/>
  <c r="K402" i="15"/>
  <c r="J403" i="15"/>
  <c r="O355" i="15"/>
  <c r="N356" i="15"/>
  <c r="S99" i="15"/>
  <c r="R100" i="15"/>
  <c r="J58" i="15"/>
  <c r="K57" i="15"/>
  <c r="F106" i="15"/>
  <c r="G105" i="15"/>
  <c r="M172" i="15"/>
  <c r="L173" i="15"/>
  <c r="N56" i="15"/>
  <c r="O55" i="15"/>
  <c r="B62" i="15"/>
  <c r="C61" i="15"/>
  <c r="D61" i="15"/>
  <c r="E60" i="15"/>
  <c r="K425" i="15"/>
  <c r="J426" i="15"/>
  <c r="C406" i="15"/>
  <c r="B407" i="15"/>
  <c r="G382" i="15"/>
  <c r="F383" i="15"/>
  <c r="H473" i="15"/>
  <c r="I472" i="15"/>
  <c r="I242" i="15"/>
  <c r="H243" i="15"/>
  <c r="J311" i="15"/>
  <c r="K310" i="15"/>
  <c r="I542" i="15"/>
  <c r="H543" i="15"/>
  <c r="T76" i="15"/>
  <c r="U75" i="15"/>
  <c r="H267" i="15"/>
  <c r="I266" i="15"/>
  <c r="P217" i="15"/>
  <c r="Q216" i="15"/>
  <c r="L448" i="15"/>
  <c r="M447" i="15"/>
  <c r="Q630" i="15"/>
  <c r="P631" i="15"/>
  <c r="D245" i="15"/>
  <c r="E244" i="15"/>
  <c r="Q399" i="15"/>
  <c r="P400" i="15"/>
  <c r="O538" i="15"/>
  <c r="N539" i="15"/>
  <c r="K264" i="15"/>
  <c r="J265" i="15"/>
  <c r="M357" i="15"/>
  <c r="L358" i="15"/>
  <c r="O264" i="15"/>
  <c r="N265" i="15"/>
  <c r="O218" i="15"/>
  <c r="N219" i="15"/>
  <c r="L471" i="15"/>
  <c r="M470" i="15"/>
  <c r="G497" i="15"/>
  <c r="F498" i="15"/>
  <c r="K127" i="15"/>
  <c r="J128" i="15"/>
  <c r="H290" i="15"/>
  <c r="I289" i="15"/>
  <c r="S168" i="15"/>
  <c r="R169" i="15"/>
  <c r="J151" i="15"/>
  <c r="K150" i="15"/>
  <c r="U628" i="15"/>
  <c r="T629" i="15"/>
  <c r="L149" i="15"/>
  <c r="M148" i="15"/>
  <c r="O309" i="15"/>
  <c r="N310" i="15"/>
  <c r="S398" i="15"/>
  <c r="R399" i="15"/>
  <c r="S421" i="15"/>
  <c r="R422" i="15"/>
  <c r="O515" i="15"/>
  <c r="N516" i="15"/>
  <c r="U259" i="15"/>
  <c r="T260" i="15"/>
  <c r="Q193" i="15"/>
  <c r="P194" i="15"/>
  <c r="Q376" i="15"/>
  <c r="P377" i="15"/>
  <c r="L80" i="15"/>
  <c r="M79" i="15"/>
  <c r="D84" i="15"/>
  <c r="E83" i="15"/>
  <c r="C567" i="15"/>
  <c r="B568" i="15"/>
  <c r="E520" i="15"/>
  <c r="D521" i="15"/>
  <c r="O147" i="15"/>
  <c r="N148" i="15"/>
  <c r="G405" i="15"/>
  <c r="F406" i="15"/>
  <c r="F521" i="15"/>
  <c r="G520" i="15"/>
  <c r="G473" i="15"/>
  <c r="F474" i="15"/>
  <c r="G634" i="15"/>
  <c r="F635" i="15"/>
  <c r="J334" i="15"/>
  <c r="K333" i="15"/>
  <c r="Q515" i="15"/>
  <c r="P516" i="15"/>
  <c r="L632" i="15"/>
  <c r="M631" i="15"/>
  <c r="O285" i="15"/>
  <c r="N286" i="15"/>
  <c r="S582" i="15"/>
  <c r="R583" i="15"/>
  <c r="U604" i="15"/>
  <c r="T605" i="15"/>
  <c r="U535" i="15"/>
  <c r="T536" i="15"/>
  <c r="M332" i="15"/>
  <c r="L333" i="15"/>
  <c r="O102" i="15"/>
  <c r="N103" i="15"/>
  <c r="U236" i="15"/>
  <c r="T237" i="15"/>
  <c r="L402" i="15"/>
  <c r="M401" i="15"/>
  <c r="G451" i="15"/>
  <c r="F452" i="15"/>
  <c r="G197" i="15"/>
  <c r="F198" i="15"/>
  <c r="N379" i="15"/>
  <c r="O378" i="15"/>
  <c r="M516" i="15"/>
  <c r="L517" i="15"/>
  <c r="E589" i="15"/>
  <c r="D590" i="15"/>
  <c r="B385" i="15"/>
  <c r="C384" i="15"/>
  <c r="D222" i="15"/>
  <c r="E221" i="15"/>
  <c r="G244" i="15"/>
  <c r="F245" i="15"/>
  <c r="P447" i="15"/>
  <c r="O561" i="15"/>
  <c r="N562" i="15"/>
  <c r="R354" i="15"/>
  <c r="S353" i="15"/>
  <c r="S444" i="15"/>
  <c r="R445" i="15"/>
  <c r="S560" i="15"/>
  <c r="R561" i="15"/>
  <c r="S605" i="15"/>
  <c r="R606" i="15"/>
  <c r="K633" i="15"/>
  <c r="J634" i="15"/>
  <c r="B594" i="15"/>
  <c r="C593" i="15"/>
  <c r="L609" i="15"/>
  <c r="M608" i="15"/>
  <c r="Q468" i="15"/>
  <c r="P469" i="15"/>
  <c r="U283" i="15"/>
  <c r="T284" i="15"/>
  <c r="O584" i="15"/>
  <c r="N585" i="15"/>
  <c r="K495" i="15"/>
  <c r="J496" i="15"/>
  <c r="K609" i="15"/>
  <c r="J610" i="15"/>
  <c r="G152" i="15"/>
  <c r="F153" i="15"/>
  <c r="K448" i="15"/>
  <c r="J449" i="15"/>
  <c r="U328" i="15"/>
  <c r="T329" i="15"/>
  <c r="L195" i="15"/>
  <c r="M194" i="15"/>
  <c r="D199" i="15"/>
  <c r="E198" i="15"/>
  <c r="L264" i="15"/>
  <c r="M263" i="15"/>
  <c r="L57" i="15"/>
  <c r="M56" i="15"/>
  <c r="L219" i="15"/>
  <c r="M218" i="15"/>
  <c r="H335" i="15"/>
  <c r="I334" i="15"/>
  <c r="T53" i="15"/>
  <c r="U52" i="15"/>
  <c r="P240" i="15"/>
  <c r="Q239" i="15"/>
  <c r="J196" i="15"/>
  <c r="K195" i="15"/>
  <c r="S283" i="15"/>
  <c r="R284" i="15"/>
  <c r="Q424" i="15"/>
  <c r="P425" i="15"/>
  <c r="F543" i="15"/>
  <c r="G542" i="15"/>
  <c r="S260" i="15"/>
  <c r="R261" i="15"/>
  <c r="P562" i="15"/>
  <c r="Q561" i="15"/>
  <c r="E613" i="15"/>
  <c r="D614" i="15"/>
  <c r="G612" i="15"/>
  <c r="F613" i="15"/>
  <c r="S467" i="15"/>
  <c r="R468" i="15"/>
  <c r="U581" i="15"/>
  <c r="T582" i="15"/>
  <c r="T124" i="15"/>
  <c r="U123" i="15"/>
  <c r="E635" i="15"/>
  <c r="D636" i="15"/>
  <c r="F290" i="15"/>
  <c r="G289" i="15"/>
  <c r="G267" i="15"/>
  <c r="F268" i="15"/>
  <c r="H589" i="15"/>
  <c r="I588" i="15"/>
  <c r="J288" i="15"/>
  <c r="K287" i="15"/>
  <c r="I221" i="15"/>
  <c r="H222" i="15"/>
  <c r="G175" i="15"/>
  <c r="F176" i="15"/>
  <c r="J541" i="15"/>
  <c r="K540" i="15"/>
  <c r="I128" i="15"/>
  <c r="H129" i="15"/>
  <c r="J358" i="15"/>
  <c r="K357" i="15"/>
  <c r="K103" i="15"/>
  <c r="J104" i="15"/>
  <c r="D153" i="15"/>
  <c r="E152" i="15"/>
  <c r="S124" i="15"/>
  <c r="R125" i="15"/>
  <c r="G359" i="15"/>
  <c r="F360" i="15"/>
  <c r="E268" i="15"/>
  <c r="D269" i="15"/>
  <c r="G220" i="15"/>
  <c r="F221" i="15"/>
  <c r="I150" i="15"/>
  <c r="H151" i="15"/>
  <c r="I196" i="15"/>
  <c r="H197" i="15"/>
  <c r="I495" i="15"/>
  <c r="H496" i="15"/>
  <c r="F60" i="15"/>
  <c r="G59" i="15"/>
  <c r="J380" i="15"/>
  <c r="K379" i="15"/>
  <c r="C638" i="15"/>
  <c r="B639" i="15"/>
  <c r="C615" i="15"/>
  <c r="B616" i="15"/>
  <c r="D546" i="15"/>
  <c r="E545" i="15"/>
  <c r="C523" i="15"/>
  <c r="B524" i="15"/>
  <c r="B500" i="15"/>
  <c r="C499" i="15"/>
  <c r="C478" i="15"/>
  <c r="B479" i="15"/>
  <c r="B454" i="15"/>
  <c r="C453" i="15"/>
  <c r="C431" i="15"/>
  <c r="B432" i="15"/>
  <c r="E408" i="15"/>
  <c r="D409" i="15"/>
  <c r="E384" i="15"/>
  <c r="D385" i="15"/>
  <c r="E361" i="15"/>
  <c r="D362" i="15"/>
  <c r="C362" i="15"/>
  <c r="B363" i="15"/>
  <c r="C338" i="15"/>
  <c r="B339" i="15"/>
  <c r="E339" i="15"/>
  <c r="D340" i="15"/>
  <c r="D316" i="15"/>
  <c r="E315" i="15"/>
  <c r="C316" i="15"/>
  <c r="B317" i="15"/>
  <c r="C293" i="15"/>
  <c r="B294" i="15"/>
  <c r="C269" i="15"/>
  <c r="B270" i="15"/>
  <c r="C247" i="15"/>
  <c r="B248" i="15"/>
  <c r="C223" i="15"/>
  <c r="B224" i="15"/>
  <c r="D178" i="15"/>
  <c r="E177" i="15"/>
  <c r="C178" i="15"/>
  <c r="B179" i="15"/>
  <c r="B155" i="15"/>
  <c r="C154" i="15"/>
  <c r="C132" i="15"/>
  <c r="B133" i="15"/>
  <c r="D109" i="15"/>
  <c r="E108" i="15"/>
  <c r="C109" i="15"/>
  <c r="B110" i="15"/>
  <c r="C86" i="15"/>
  <c r="B87" i="15"/>
  <c r="T169" i="15" l="1"/>
  <c r="U169" i="15" s="1"/>
  <c r="M310" i="15"/>
  <c r="L311" i="15"/>
  <c r="U421" i="15"/>
  <c r="T422" i="15"/>
  <c r="S216" i="15"/>
  <c r="R217" i="15"/>
  <c r="N632" i="15"/>
  <c r="O631" i="15"/>
  <c r="P356" i="15"/>
  <c r="Q355" i="15"/>
  <c r="L381" i="15"/>
  <c r="M380" i="15"/>
  <c r="M563" i="15"/>
  <c r="L564" i="15"/>
  <c r="N494" i="15"/>
  <c r="O493" i="15"/>
  <c r="T376" i="15"/>
  <c r="U375" i="15"/>
  <c r="Q170" i="15"/>
  <c r="P171" i="15"/>
  <c r="I427" i="15"/>
  <c r="H428" i="15"/>
  <c r="M128" i="15"/>
  <c r="L129" i="15"/>
  <c r="J566" i="15"/>
  <c r="K565" i="15"/>
  <c r="M287" i="15"/>
  <c r="L288" i="15"/>
  <c r="N241" i="15"/>
  <c r="O240" i="15"/>
  <c r="P286" i="15"/>
  <c r="Q285" i="15"/>
  <c r="N127" i="15"/>
  <c r="O126" i="15"/>
  <c r="E291" i="15"/>
  <c r="D292" i="15"/>
  <c r="L105" i="15"/>
  <c r="M104" i="15"/>
  <c r="J82" i="15"/>
  <c r="K81" i="15"/>
  <c r="L496" i="15"/>
  <c r="M495" i="15"/>
  <c r="O79" i="15"/>
  <c r="N80" i="15"/>
  <c r="M242" i="15"/>
  <c r="L243" i="15"/>
  <c r="M541" i="15"/>
  <c r="L542" i="15"/>
  <c r="U560" i="15"/>
  <c r="T561" i="15"/>
  <c r="O447" i="15"/>
  <c r="N448" i="15"/>
  <c r="I565" i="15"/>
  <c r="H566" i="15"/>
  <c r="S238" i="15"/>
  <c r="R239" i="15"/>
  <c r="E130" i="15"/>
  <c r="D131" i="15"/>
  <c r="G613" i="15"/>
  <c r="F614" i="15"/>
  <c r="S606" i="15"/>
  <c r="R607" i="15"/>
  <c r="J427" i="15"/>
  <c r="K426" i="15"/>
  <c r="L174" i="15"/>
  <c r="M173" i="15"/>
  <c r="O356" i="15"/>
  <c r="N357" i="15"/>
  <c r="N403" i="15"/>
  <c r="O402" i="15"/>
  <c r="P127" i="15"/>
  <c r="Q126" i="15"/>
  <c r="K242" i="15"/>
  <c r="J243" i="15"/>
  <c r="N471" i="15"/>
  <c r="O470" i="15"/>
  <c r="J519" i="15"/>
  <c r="K518" i="15"/>
  <c r="F61" i="15"/>
  <c r="G60" i="15"/>
  <c r="S561" i="15"/>
  <c r="R562" i="15"/>
  <c r="E590" i="15"/>
  <c r="D591" i="15"/>
  <c r="G198" i="15"/>
  <c r="F199" i="15"/>
  <c r="U237" i="15"/>
  <c r="T238" i="15"/>
  <c r="U605" i="15"/>
  <c r="T606" i="15"/>
  <c r="Q516" i="15"/>
  <c r="P517" i="15"/>
  <c r="B569" i="15"/>
  <c r="C568" i="15"/>
  <c r="Q194" i="15"/>
  <c r="P195" i="15"/>
  <c r="S399" i="15"/>
  <c r="R400" i="15"/>
  <c r="N266" i="15"/>
  <c r="O265" i="15"/>
  <c r="U100" i="15"/>
  <c r="T101" i="15"/>
  <c r="G428" i="15"/>
  <c r="F429" i="15"/>
  <c r="O424" i="15"/>
  <c r="N425" i="15"/>
  <c r="S537" i="15"/>
  <c r="R538" i="15"/>
  <c r="Q308" i="15"/>
  <c r="P309" i="15"/>
  <c r="K220" i="15"/>
  <c r="J221" i="15"/>
  <c r="Q79" i="15"/>
  <c r="P80" i="15"/>
  <c r="E476" i="15"/>
  <c r="D477" i="15"/>
  <c r="S514" i="15"/>
  <c r="R515" i="15"/>
  <c r="Q148" i="15"/>
  <c r="P149" i="15"/>
  <c r="P493" i="15"/>
  <c r="Q492" i="15"/>
  <c r="J174" i="15"/>
  <c r="K173" i="15"/>
  <c r="G543" i="15"/>
  <c r="F544" i="15"/>
  <c r="Q240" i="15"/>
  <c r="P241" i="15"/>
  <c r="L220" i="15"/>
  <c r="M219" i="15"/>
  <c r="M195" i="15"/>
  <c r="L196" i="15"/>
  <c r="B595" i="15"/>
  <c r="C594" i="15"/>
  <c r="P448" i="15"/>
  <c r="Q447" i="15"/>
  <c r="F522" i="15"/>
  <c r="G521" i="15"/>
  <c r="J152" i="15"/>
  <c r="K151" i="15"/>
  <c r="L449" i="15"/>
  <c r="M448" i="15"/>
  <c r="U76" i="15"/>
  <c r="T77" i="15"/>
  <c r="H474" i="15"/>
  <c r="I473" i="15"/>
  <c r="D62" i="15"/>
  <c r="E61" i="15"/>
  <c r="G106" i="15"/>
  <c r="F107" i="15"/>
  <c r="D500" i="15"/>
  <c r="E499" i="15"/>
  <c r="M425" i="15"/>
  <c r="L426" i="15"/>
  <c r="R55" i="15"/>
  <c r="S54" i="15"/>
  <c r="I83" i="15"/>
  <c r="H84" i="15"/>
  <c r="D431" i="15"/>
  <c r="E430" i="15"/>
  <c r="F475" i="15"/>
  <c r="G474" i="15"/>
  <c r="S77" i="15"/>
  <c r="R78" i="15"/>
  <c r="S376" i="15"/>
  <c r="R377" i="15"/>
  <c r="S629" i="15"/>
  <c r="R630" i="15"/>
  <c r="U513" i="15"/>
  <c r="T514" i="15"/>
  <c r="Q585" i="15"/>
  <c r="P586" i="15"/>
  <c r="O333" i="15"/>
  <c r="N334" i="15"/>
  <c r="J542" i="15"/>
  <c r="K541" i="15"/>
  <c r="J197" i="15"/>
  <c r="K196" i="15"/>
  <c r="E199" i="15"/>
  <c r="D200" i="15"/>
  <c r="N380" i="15"/>
  <c r="O379" i="15"/>
  <c r="L403" i="15"/>
  <c r="M402" i="15"/>
  <c r="M632" i="15"/>
  <c r="L633" i="15"/>
  <c r="H60" i="15"/>
  <c r="I59" i="15"/>
  <c r="I359" i="15"/>
  <c r="H360" i="15"/>
  <c r="H198" i="15"/>
  <c r="I197" i="15"/>
  <c r="F361" i="15"/>
  <c r="G360" i="15"/>
  <c r="U329" i="15"/>
  <c r="T330" i="15"/>
  <c r="U284" i="15"/>
  <c r="T285" i="15"/>
  <c r="S445" i="15"/>
  <c r="R446" i="15"/>
  <c r="G245" i="15"/>
  <c r="F246" i="15"/>
  <c r="F407" i="15"/>
  <c r="G406" i="15"/>
  <c r="G383" i="15"/>
  <c r="F384" i="15"/>
  <c r="U467" i="15"/>
  <c r="T468" i="15"/>
  <c r="H382" i="15"/>
  <c r="I381" i="15"/>
  <c r="Q101" i="15"/>
  <c r="P102" i="15"/>
  <c r="G590" i="15"/>
  <c r="F591" i="15"/>
  <c r="F568" i="15"/>
  <c r="G567" i="15"/>
  <c r="N173" i="15"/>
  <c r="O172" i="15"/>
  <c r="M586" i="15"/>
  <c r="L587" i="15"/>
  <c r="Q332" i="15"/>
  <c r="P333" i="15"/>
  <c r="U444" i="15"/>
  <c r="T445" i="15"/>
  <c r="G290" i="15"/>
  <c r="F291" i="15"/>
  <c r="P563" i="15"/>
  <c r="Q562" i="15"/>
  <c r="J335" i="15"/>
  <c r="K334" i="15"/>
  <c r="D85" i="15"/>
  <c r="E84" i="15"/>
  <c r="P218" i="15"/>
  <c r="Q217" i="15"/>
  <c r="B63" i="15"/>
  <c r="C62" i="15"/>
  <c r="J59" i="15"/>
  <c r="K58" i="15"/>
  <c r="H175" i="15"/>
  <c r="I174" i="15"/>
  <c r="I313" i="15"/>
  <c r="H314" i="15"/>
  <c r="H452" i="15"/>
  <c r="I451" i="15"/>
  <c r="H405" i="15"/>
  <c r="I404" i="15"/>
  <c r="G129" i="15"/>
  <c r="F130" i="15"/>
  <c r="P264" i="15"/>
  <c r="Q263" i="15"/>
  <c r="T170" i="15"/>
  <c r="O562" i="15"/>
  <c r="N563" i="15"/>
  <c r="Q377" i="15"/>
  <c r="P378" i="15"/>
  <c r="U629" i="15"/>
  <c r="T630" i="15"/>
  <c r="O219" i="15"/>
  <c r="N220" i="15"/>
  <c r="K265" i="15"/>
  <c r="J266" i="15"/>
  <c r="H244" i="15"/>
  <c r="I243" i="15"/>
  <c r="S147" i="15"/>
  <c r="R148" i="15"/>
  <c r="U124" i="15"/>
  <c r="T125" i="15"/>
  <c r="L610" i="15"/>
  <c r="M609" i="15"/>
  <c r="H497" i="15"/>
  <c r="I496" i="15"/>
  <c r="D270" i="15"/>
  <c r="E269" i="15"/>
  <c r="J105" i="15"/>
  <c r="K104" i="15"/>
  <c r="F177" i="15"/>
  <c r="G176" i="15"/>
  <c r="U582" i="15"/>
  <c r="T583" i="15"/>
  <c r="D615" i="15"/>
  <c r="E614" i="15"/>
  <c r="G153" i="15"/>
  <c r="F154" i="15"/>
  <c r="N586" i="15"/>
  <c r="O585" i="15"/>
  <c r="G498" i="15"/>
  <c r="F499" i="15"/>
  <c r="O539" i="15"/>
  <c r="N540" i="15"/>
  <c r="H223" i="15"/>
  <c r="I222" i="15"/>
  <c r="P426" i="15"/>
  <c r="Q425" i="15"/>
  <c r="K610" i="15"/>
  <c r="J611" i="15"/>
  <c r="O103" i="15"/>
  <c r="N104" i="15"/>
  <c r="S583" i="15"/>
  <c r="R584" i="15"/>
  <c r="U260" i="15"/>
  <c r="T261" i="15"/>
  <c r="N311" i="15"/>
  <c r="O310" i="15"/>
  <c r="S169" i="15"/>
  <c r="R170" i="15"/>
  <c r="Q400" i="15"/>
  <c r="P401" i="15"/>
  <c r="I543" i="15"/>
  <c r="H544" i="15"/>
  <c r="S491" i="15"/>
  <c r="R492" i="15"/>
  <c r="U306" i="15"/>
  <c r="T307" i="15"/>
  <c r="S307" i="15"/>
  <c r="R308" i="15"/>
  <c r="U145" i="15"/>
  <c r="T146" i="15"/>
  <c r="B546" i="15"/>
  <c r="C545" i="15"/>
  <c r="S330" i="15"/>
  <c r="R331" i="15"/>
  <c r="K358" i="15"/>
  <c r="J359" i="15"/>
  <c r="K288" i="15"/>
  <c r="J289" i="15"/>
  <c r="L58" i="15"/>
  <c r="M57" i="15"/>
  <c r="H152" i="15"/>
  <c r="I151" i="15"/>
  <c r="S125" i="15"/>
  <c r="R126" i="15"/>
  <c r="I129" i="15"/>
  <c r="H130" i="15"/>
  <c r="E636" i="15"/>
  <c r="D637" i="15"/>
  <c r="S468" i="15"/>
  <c r="R469" i="15"/>
  <c r="S261" i="15"/>
  <c r="R262" i="15"/>
  <c r="S284" i="15"/>
  <c r="R285" i="15"/>
  <c r="K449" i="15"/>
  <c r="J450" i="15"/>
  <c r="K496" i="15"/>
  <c r="J497" i="15"/>
  <c r="Q469" i="15"/>
  <c r="P470" i="15"/>
  <c r="K634" i="15"/>
  <c r="J635" i="15"/>
  <c r="M517" i="15"/>
  <c r="L518" i="15"/>
  <c r="F453" i="15"/>
  <c r="G452" i="15"/>
  <c r="M333" i="15"/>
  <c r="L334" i="15"/>
  <c r="O286" i="15"/>
  <c r="N287" i="15"/>
  <c r="G635" i="15"/>
  <c r="F636" i="15"/>
  <c r="N149" i="15"/>
  <c r="O148" i="15"/>
  <c r="N517" i="15"/>
  <c r="O516" i="15"/>
  <c r="M358" i="15"/>
  <c r="L359" i="15"/>
  <c r="C407" i="15"/>
  <c r="B408" i="15"/>
  <c r="S100" i="15"/>
  <c r="R101" i="15"/>
  <c r="U191" i="15"/>
  <c r="T192" i="15"/>
  <c r="U398" i="15"/>
  <c r="T399" i="15"/>
  <c r="N196" i="15"/>
  <c r="O195" i="15"/>
  <c r="S192" i="15"/>
  <c r="R193" i="15"/>
  <c r="Q538" i="15"/>
  <c r="P539" i="15"/>
  <c r="O609" i="15"/>
  <c r="N610" i="15"/>
  <c r="U215" i="15"/>
  <c r="T216" i="15"/>
  <c r="I611" i="15"/>
  <c r="H612" i="15"/>
  <c r="U490" i="15"/>
  <c r="T491" i="15"/>
  <c r="U353" i="15"/>
  <c r="T354" i="15"/>
  <c r="H635" i="15"/>
  <c r="I634" i="15"/>
  <c r="E453" i="15"/>
  <c r="D454" i="15"/>
  <c r="G221" i="15"/>
  <c r="F222" i="15"/>
  <c r="G268" i="15"/>
  <c r="F269" i="15"/>
  <c r="U536" i="15"/>
  <c r="T537" i="15"/>
  <c r="E521" i="15"/>
  <c r="D522" i="15"/>
  <c r="S422" i="15"/>
  <c r="R423" i="15"/>
  <c r="K128" i="15"/>
  <c r="J129" i="15"/>
  <c r="Q631" i="15"/>
  <c r="P632" i="15"/>
  <c r="J588" i="15"/>
  <c r="K587" i="15"/>
  <c r="E153" i="15"/>
  <c r="D154" i="15"/>
  <c r="I335" i="15"/>
  <c r="H336" i="15"/>
  <c r="C385" i="15"/>
  <c r="B386" i="15"/>
  <c r="I267" i="15"/>
  <c r="H268" i="15"/>
  <c r="G336" i="15"/>
  <c r="F337" i="15"/>
  <c r="C201" i="15"/>
  <c r="B202" i="15"/>
  <c r="Q608" i="15"/>
  <c r="P609" i="15"/>
  <c r="P56" i="15"/>
  <c r="Q55" i="15"/>
  <c r="J404" i="15"/>
  <c r="K403" i="15"/>
  <c r="K472" i="15"/>
  <c r="J473" i="15"/>
  <c r="J381" i="15"/>
  <c r="K380" i="15"/>
  <c r="I589" i="15"/>
  <c r="H590" i="15"/>
  <c r="T54" i="15"/>
  <c r="U53" i="15"/>
  <c r="L265" i="15"/>
  <c r="M264" i="15"/>
  <c r="S354" i="15"/>
  <c r="R355" i="15"/>
  <c r="E222" i="15"/>
  <c r="D223" i="15"/>
  <c r="M80" i="15"/>
  <c r="L81" i="15"/>
  <c r="L150" i="15"/>
  <c r="M149" i="15"/>
  <c r="I290" i="15"/>
  <c r="H291" i="15"/>
  <c r="L472" i="15"/>
  <c r="M471" i="15"/>
  <c r="E245" i="15"/>
  <c r="D246" i="15"/>
  <c r="K311" i="15"/>
  <c r="J312" i="15"/>
  <c r="N57" i="15"/>
  <c r="O56" i="15"/>
  <c r="F84" i="15"/>
  <c r="G83" i="15"/>
  <c r="I106" i="15"/>
  <c r="H107" i="15"/>
  <c r="E567" i="15"/>
  <c r="D568" i="15"/>
  <c r="G313" i="15"/>
  <c r="F314" i="15"/>
  <c r="H520" i="15"/>
  <c r="I519" i="15"/>
  <c r="B640" i="15"/>
  <c r="C639" i="15"/>
  <c r="C616" i="15"/>
  <c r="B617" i="15"/>
  <c r="E546" i="15"/>
  <c r="D547" i="15"/>
  <c r="B525" i="15"/>
  <c r="C524" i="15"/>
  <c r="C500" i="15"/>
  <c r="B501" i="15"/>
  <c r="C479" i="15"/>
  <c r="B480" i="15"/>
  <c r="C454" i="15"/>
  <c r="B455" i="15"/>
  <c r="B433" i="15"/>
  <c r="C432" i="15"/>
  <c r="D410" i="15"/>
  <c r="E409" i="15"/>
  <c r="E385" i="15"/>
  <c r="D386" i="15"/>
  <c r="B364" i="15"/>
  <c r="C363" i="15"/>
  <c r="E362" i="15"/>
  <c r="D363" i="15"/>
  <c r="D341" i="15"/>
  <c r="E340" i="15"/>
  <c r="C339" i="15"/>
  <c r="B340" i="15"/>
  <c r="E316" i="15"/>
  <c r="D317" i="15"/>
  <c r="B318" i="15"/>
  <c r="C317" i="15"/>
  <c r="B295" i="15"/>
  <c r="C294" i="15"/>
  <c r="C270" i="15"/>
  <c r="B271" i="15"/>
  <c r="C248" i="15"/>
  <c r="B249" i="15"/>
  <c r="C224" i="15"/>
  <c r="B225" i="15"/>
  <c r="E178" i="15"/>
  <c r="D179" i="15"/>
  <c r="B180" i="15"/>
  <c r="C179" i="15"/>
  <c r="C155" i="15"/>
  <c r="B156" i="15"/>
  <c r="B134" i="15"/>
  <c r="C133" i="15"/>
  <c r="E109" i="15"/>
  <c r="D110" i="15"/>
  <c r="B111" i="15"/>
  <c r="C110" i="15"/>
  <c r="B88" i="15"/>
  <c r="C87" i="15"/>
  <c r="L312" i="15" l="1"/>
  <c r="M311" i="15"/>
  <c r="Q356" i="15"/>
  <c r="P357" i="15"/>
  <c r="R218" i="15"/>
  <c r="S217" i="15"/>
  <c r="N633" i="15"/>
  <c r="O632" i="15"/>
  <c r="U422" i="15"/>
  <c r="T423" i="15"/>
  <c r="M381" i="15"/>
  <c r="L382" i="15"/>
  <c r="K566" i="15"/>
  <c r="J567" i="15"/>
  <c r="T377" i="15"/>
  <c r="U376" i="15"/>
  <c r="M129" i="15"/>
  <c r="L130" i="15"/>
  <c r="O494" i="15"/>
  <c r="N495" i="15"/>
  <c r="P172" i="15"/>
  <c r="Q171" i="15"/>
  <c r="I428" i="15"/>
  <c r="H429" i="15"/>
  <c r="L565" i="15"/>
  <c r="M564" i="15"/>
  <c r="L289" i="15"/>
  <c r="M288" i="15"/>
  <c r="M243" i="15"/>
  <c r="L244" i="15"/>
  <c r="J83" i="15"/>
  <c r="K82" i="15"/>
  <c r="O127" i="15"/>
  <c r="N128" i="15"/>
  <c r="M496" i="15"/>
  <c r="L497" i="15"/>
  <c r="I566" i="15"/>
  <c r="H567" i="15"/>
  <c r="O448" i="15"/>
  <c r="N449" i="15"/>
  <c r="O80" i="15"/>
  <c r="N81" i="15"/>
  <c r="R240" i="15"/>
  <c r="S239" i="15"/>
  <c r="D293" i="15"/>
  <c r="E292" i="15"/>
  <c r="Q286" i="15"/>
  <c r="P287" i="15"/>
  <c r="D132" i="15"/>
  <c r="E131" i="15"/>
  <c r="U561" i="15"/>
  <c r="T562" i="15"/>
  <c r="M542" i="15"/>
  <c r="L543" i="15"/>
  <c r="M105" i="15"/>
  <c r="L106" i="15"/>
  <c r="N242" i="15"/>
  <c r="O241" i="15"/>
  <c r="N288" i="15"/>
  <c r="O287" i="15"/>
  <c r="K611" i="15"/>
  <c r="J612" i="15"/>
  <c r="G499" i="15"/>
  <c r="F500" i="15"/>
  <c r="U583" i="15"/>
  <c r="T584" i="15"/>
  <c r="R149" i="15"/>
  <c r="S148" i="15"/>
  <c r="S607" i="15"/>
  <c r="R608" i="15"/>
  <c r="F315" i="15"/>
  <c r="G314" i="15"/>
  <c r="D523" i="15"/>
  <c r="E522" i="15"/>
  <c r="G222" i="15"/>
  <c r="F223" i="15"/>
  <c r="I612" i="15"/>
  <c r="H613" i="15"/>
  <c r="U399" i="15"/>
  <c r="T400" i="15"/>
  <c r="L360" i="15"/>
  <c r="M359" i="15"/>
  <c r="J636" i="15"/>
  <c r="K635" i="15"/>
  <c r="S285" i="15"/>
  <c r="R286" i="15"/>
  <c r="J360" i="15"/>
  <c r="K359" i="15"/>
  <c r="F292" i="15"/>
  <c r="G291" i="15"/>
  <c r="Q102" i="15"/>
  <c r="P103" i="15"/>
  <c r="F545" i="15"/>
  <c r="G544" i="15"/>
  <c r="I635" i="15"/>
  <c r="H636" i="15"/>
  <c r="P265" i="15"/>
  <c r="Q264" i="15"/>
  <c r="C569" i="15"/>
  <c r="B570" i="15"/>
  <c r="K519" i="15"/>
  <c r="J520" i="15"/>
  <c r="N404" i="15"/>
  <c r="O403" i="15"/>
  <c r="U285" i="15"/>
  <c r="T286" i="15"/>
  <c r="S78" i="15"/>
  <c r="R79" i="15"/>
  <c r="L197" i="15"/>
  <c r="M196" i="15"/>
  <c r="Q149" i="15"/>
  <c r="P150" i="15"/>
  <c r="K221" i="15"/>
  <c r="J222" i="15"/>
  <c r="Q517" i="15"/>
  <c r="P518" i="15"/>
  <c r="E591" i="15"/>
  <c r="D592" i="15"/>
  <c r="O357" i="15"/>
  <c r="N358" i="15"/>
  <c r="K381" i="15"/>
  <c r="J382" i="15"/>
  <c r="N518" i="15"/>
  <c r="O517" i="15"/>
  <c r="L59" i="15"/>
  <c r="M58" i="15"/>
  <c r="Q426" i="15"/>
  <c r="P427" i="15"/>
  <c r="N587" i="15"/>
  <c r="O586" i="15"/>
  <c r="I497" i="15"/>
  <c r="H498" i="15"/>
  <c r="I244" i="15"/>
  <c r="H245" i="15"/>
  <c r="I175" i="15"/>
  <c r="H176" i="15"/>
  <c r="D86" i="15"/>
  <c r="E85" i="15"/>
  <c r="O173" i="15"/>
  <c r="N174" i="15"/>
  <c r="I382" i="15"/>
  <c r="H383" i="15"/>
  <c r="I198" i="15"/>
  <c r="H199" i="15"/>
  <c r="L404" i="15"/>
  <c r="M403" i="15"/>
  <c r="K542" i="15"/>
  <c r="J543" i="15"/>
  <c r="R56" i="15"/>
  <c r="S55" i="15"/>
  <c r="D63" i="15"/>
  <c r="E62" i="15"/>
  <c r="K152" i="15"/>
  <c r="J153" i="15"/>
  <c r="O266" i="15"/>
  <c r="N267" i="15"/>
  <c r="O471" i="15"/>
  <c r="N472" i="15"/>
  <c r="D224" i="15"/>
  <c r="E223" i="15"/>
  <c r="H591" i="15"/>
  <c r="I590" i="15"/>
  <c r="H269" i="15"/>
  <c r="I268" i="15"/>
  <c r="P402" i="15"/>
  <c r="Q401" i="15"/>
  <c r="L588" i="15"/>
  <c r="M587" i="15"/>
  <c r="P587" i="15"/>
  <c r="Q586" i="15"/>
  <c r="S377" i="15"/>
  <c r="R378" i="15"/>
  <c r="H85" i="15"/>
  <c r="I84" i="15"/>
  <c r="F108" i="15"/>
  <c r="G107" i="15"/>
  <c r="K588" i="15"/>
  <c r="J589" i="15"/>
  <c r="E270" i="15"/>
  <c r="D271" i="15"/>
  <c r="G407" i="15"/>
  <c r="F408" i="15"/>
  <c r="G361" i="15"/>
  <c r="F362" i="15"/>
  <c r="C386" i="15"/>
  <c r="B387" i="15"/>
  <c r="U307" i="15"/>
  <c r="T308" i="15"/>
  <c r="U261" i="15"/>
  <c r="T262" i="15"/>
  <c r="F131" i="15"/>
  <c r="G130" i="15"/>
  <c r="H108" i="15"/>
  <c r="I107" i="15"/>
  <c r="I336" i="15"/>
  <c r="H337" i="15"/>
  <c r="J498" i="15"/>
  <c r="K497" i="15"/>
  <c r="S469" i="15"/>
  <c r="R470" i="15"/>
  <c r="S126" i="15"/>
  <c r="R127" i="15"/>
  <c r="G154" i="15"/>
  <c r="F155" i="15"/>
  <c r="K266" i="15"/>
  <c r="J267" i="15"/>
  <c r="N564" i="15"/>
  <c r="O563" i="15"/>
  <c r="U468" i="15"/>
  <c r="T469" i="15"/>
  <c r="G246" i="15"/>
  <c r="F247" i="15"/>
  <c r="U330" i="15"/>
  <c r="T331" i="15"/>
  <c r="I360" i="15"/>
  <c r="H361" i="15"/>
  <c r="L427" i="15"/>
  <c r="M426" i="15"/>
  <c r="S515" i="15"/>
  <c r="R516" i="15"/>
  <c r="Q309" i="15"/>
  <c r="P310" i="15"/>
  <c r="S400" i="15"/>
  <c r="R401" i="15"/>
  <c r="U606" i="15"/>
  <c r="T607" i="15"/>
  <c r="S562" i="15"/>
  <c r="R563" i="15"/>
  <c r="K243" i="15"/>
  <c r="J244" i="15"/>
  <c r="G614" i="15"/>
  <c r="F615" i="15"/>
  <c r="L151" i="15"/>
  <c r="M150" i="15"/>
  <c r="L266" i="15"/>
  <c r="M265" i="15"/>
  <c r="N150" i="15"/>
  <c r="O149" i="15"/>
  <c r="G453" i="15"/>
  <c r="F454" i="15"/>
  <c r="C546" i="15"/>
  <c r="B547" i="15"/>
  <c r="I223" i="15"/>
  <c r="H224" i="15"/>
  <c r="G177" i="15"/>
  <c r="F178" i="15"/>
  <c r="M610" i="15"/>
  <c r="L611" i="15"/>
  <c r="I405" i="15"/>
  <c r="H406" i="15"/>
  <c r="J60" i="15"/>
  <c r="K59" i="15"/>
  <c r="K335" i="15"/>
  <c r="J336" i="15"/>
  <c r="G568" i="15"/>
  <c r="F569" i="15"/>
  <c r="N381" i="15"/>
  <c r="O380" i="15"/>
  <c r="G475" i="15"/>
  <c r="F476" i="15"/>
  <c r="H475" i="15"/>
  <c r="I474" i="15"/>
  <c r="G522" i="15"/>
  <c r="F523" i="15"/>
  <c r="M220" i="15"/>
  <c r="L221" i="15"/>
  <c r="K174" i="15"/>
  <c r="J175" i="15"/>
  <c r="M174" i="15"/>
  <c r="L175" i="15"/>
  <c r="S308" i="15"/>
  <c r="R309" i="15"/>
  <c r="U630" i="15"/>
  <c r="T631" i="15"/>
  <c r="H315" i="15"/>
  <c r="I314" i="15"/>
  <c r="L634" i="15"/>
  <c r="M633" i="15"/>
  <c r="Q80" i="15"/>
  <c r="P81" i="15"/>
  <c r="N426" i="15"/>
  <c r="O425" i="15"/>
  <c r="U101" i="15"/>
  <c r="T102" i="15"/>
  <c r="G199" i="15"/>
  <c r="F200" i="15"/>
  <c r="N58" i="15"/>
  <c r="O57" i="15"/>
  <c r="L473" i="15"/>
  <c r="M472" i="15"/>
  <c r="P57" i="15"/>
  <c r="Q56" i="15"/>
  <c r="K197" i="15"/>
  <c r="J198" i="15"/>
  <c r="L450" i="15"/>
  <c r="M449" i="15"/>
  <c r="B596" i="15"/>
  <c r="C596" i="15" s="1"/>
  <c r="C595" i="15"/>
  <c r="Q493" i="15"/>
  <c r="P494" i="15"/>
  <c r="E568" i="15"/>
  <c r="D569" i="15"/>
  <c r="K312" i="15"/>
  <c r="J313" i="15"/>
  <c r="H292" i="15"/>
  <c r="I291" i="15"/>
  <c r="R356" i="15"/>
  <c r="S355" i="15"/>
  <c r="P610" i="15"/>
  <c r="Q609" i="15"/>
  <c r="P633" i="15"/>
  <c r="Q632" i="15"/>
  <c r="U537" i="15"/>
  <c r="T538" i="15"/>
  <c r="U354" i="15"/>
  <c r="T355" i="15"/>
  <c r="U216" i="15"/>
  <c r="T217" i="15"/>
  <c r="U192" i="15"/>
  <c r="T193" i="15"/>
  <c r="L335" i="15"/>
  <c r="M334" i="15"/>
  <c r="Q470" i="15"/>
  <c r="P471" i="15"/>
  <c r="S262" i="15"/>
  <c r="R263" i="15"/>
  <c r="I130" i="15"/>
  <c r="H131" i="15"/>
  <c r="R332" i="15"/>
  <c r="S331" i="15"/>
  <c r="Q378" i="15"/>
  <c r="P379" i="15"/>
  <c r="B203" i="15"/>
  <c r="C202" i="15"/>
  <c r="N611" i="15"/>
  <c r="O610" i="15"/>
  <c r="S193" i="15"/>
  <c r="R194" i="15"/>
  <c r="S101" i="15"/>
  <c r="R102" i="15"/>
  <c r="S492" i="15"/>
  <c r="R493" i="15"/>
  <c r="S584" i="15"/>
  <c r="R585" i="15"/>
  <c r="U445" i="15"/>
  <c r="T446" i="15"/>
  <c r="O334" i="15"/>
  <c r="N335" i="15"/>
  <c r="U514" i="15"/>
  <c r="T515" i="15"/>
  <c r="D247" i="15"/>
  <c r="E246" i="15"/>
  <c r="L82" i="15"/>
  <c r="M81" i="15"/>
  <c r="F338" i="15"/>
  <c r="G337" i="15"/>
  <c r="D155" i="15"/>
  <c r="E154" i="15"/>
  <c r="S423" i="15"/>
  <c r="R424" i="15"/>
  <c r="G269" i="15"/>
  <c r="F270" i="15"/>
  <c r="E454" i="15"/>
  <c r="D455" i="15"/>
  <c r="U491" i="15"/>
  <c r="T492" i="15"/>
  <c r="P540" i="15"/>
  <c r="Q539" i="15"/>
  <c r="B409" i="15"/>
  <c r="C408" i="15"/>
  <c r="F637" i="15"/>
  <c r="G636" i="15"/>
  <c r="L519" i="15"/>
  <c r="M518" i="15"/>
  <c r="K450" i="15"/>
  <c r="J451" i="15"/>
  <c r="D638" i="15"/>
  <c r="E637" i="15"/>
  <c r="K289" i="15"/>
  <c r="J290" i="15"/>
  <c r="U146" i="15"/>
  <c r="T147" i="15"/>
  <c r="H545" i="15"/>
  <c r="I544" i="15"/>
  <c r="S170" i="15"/>
  <c r="R171" i="15"/>
  <c r="O104" i="15"/>
  <c r="N105" i="15"/>
  <c r="N541" i="15"/>
  <c r="O540" i="15"/>
  <c r="U125" i="15"/>
  <c r="T126" i="15"/>
  <c r="O220" i="15"/>
  <c r="N221" i="15"/>
  <c r="U170" i="15"/>
  <c r="T171" i="15"/>
  <c r="Q333" i="15"/>
  <c r="P334" i="15"/>
  <c r="G591" i="15"/>
  <c r="F592" i="15"/>
  <c r="G384" i="15"/>
  <c r="F385" i="15"/>
  <c r="S446" i="15"/>
  <c r="R447" i="15"/>
  <c r="D201" i="15"/>
  <c r="E200" i="15"/>
  <c r="S630" i="15"/>
  <c r="R631" i="15"/>
  <c r="U77" i="15"/>
  <c r="T78" i="15"/>
  <c r="P242" i="15"/>
  <c r="Q241" i="15"/>
  <c r="E477" i="15"/>
  <c r="D478" i="15"/>
  <c r="S538" i="15"/>
  <c r="R539" i="15"/>
  <c r="F430" i="15"/>
  <c r="G429" i="15"/>
  <c r="Q195" i="15"/>
  <c r="P196" i="15"/>
  <c r="U238" i="15"/>
  <c r="T239" i="15"/>
  <c r="O311" i="15"/>
  <c r="N312" i="15"/>
  <c r="Q218" i="15"/>
  <c r="P219" i="15"/>
  <c r="K473" i="15"/>
  <c r="J474" i="15"/>
  <c r="J130" i="15"/>
  <c r="K129" i="15"/>
  <c r="I520" i="15"/>
  <c r="H521" i="15"/>
  <c r="F85" i="15"/>
  <c r="G84" i="15"/>
  <c r="T55" i="15"/>
  <c r="U54" i="15"/>
  <c r="K404" i="15"/>
  <c r="J405" i="15"/>
  <c r="O196" i="15"/>
  <c r="N197" i="15"/>
  <c r="H153" i="15"/>
  <c r="I152" i="15"/>
  <c r="E615" i="15"/>
  <c r="D616" i="15"/>
  <c r="K105" i="15"/>
  <c r="J106" i="15"/>
  <c r="I452" i="15"/>
  <c r="H453" i="15"/>
  <c r="B64" i="15"/>
  <c r="C63" i="15"/>
  <c r="P564" i="15"/>
  <c r="Q563" i="15"/>
  <c r="H61" i="15"/>
  <c r="I60" i="15"/>
  <c r="D432" i="15"/>
  <c r="E431" i="15"/>
  <c r="E500" i="15"/>
  <c r="D501" i="15"/>
  <c r="P449" i="15"/>
  <c r="Q448" i="15"/>
  <c r="F62" i="15"/>
  <c r="G61" i="15"/>
  <c r="Q127" i="15"/>
  <c r="P128" i="15"/>
  <c r="K427" i="15"/>
  <c r="J428" i="15"/>
  <c r="C640" i="15"/>
  <c r="B641" i="15"/>
  <c r="C617" i="15"/>
  <c r="B618" i="15"/>
  <c r="E547" i="15"/>
  <c r="D548" i="15"/>
  <c r="C525" i="15"/>
  <c r="B526" i="15"/>
  <c r="B502" i="15"/>
  <c r="C501" i="15"/>
  <c r="C480" i="15"/>
  <c r="B481" i="15"/>
  <c r="C481" i="15" s="1"/>
  <c r="B456" i="15"/>
  <c r="C455" i="15"/>
  <c r="C433" i="15"/>
  <c r="B434" i="15"/>
  <c r="E410" i="15"/>
  <c r="D411" i="15"/>
  <c r="D387" i="15"/>
  <c r="E386" i="15"/>
  <c r="D364" i="15"/>
  <c r="E363" i="15"/>
  <c r="C364" i="15"/>
  <c r="B365" i="15"/>
  <c r="E341" i="15"/>
  <c r="D342" i="15"/>
  <c r="C340" i="15"/>
  <c r="B341" i="15"/>
  <c r="C318" i="15"/>
  <c r="B319" i="15"/>
  <c r="E317" i="15"/>
  <c r="D318" i="15"/>
  <c r="C295" i="15"/>
  <c r="B296" i="15"/>
  <c r="C271" i="15"/>
  <c r="B272" i="15"/>
  <c r="C249" i="15"/>
  <c r="B250" i="15"/>
  <c r="B226" i="15"/>
  <c r="C225" i="15"/>
  <c r="C180" i="15"/>
  <c r="B181" i="15"/>
  <c r="D180" i="15"/>
  <c r="E179" i="15"/>
  <c r="B157" i="15"/>
  <c r="C156" i="15"/>
  <c r="C134" i="15"/>
  <c r="B135" i="15"/>
  <c r="C111" i="15"/>
  <c r="B112" i="15"/>
  <c r="D111" i="15"/>
  <c r="E110" i="15"/>
  <c r="C88" i="15"/>
  <c r="B89" i="15"/>
  <c r="M312" i="15" l="1"/>
  <c r="L313" i="15"/>
  <c r="T424" i="15"/>
  <c r="U423" i="15"/>
  <c r="O633" i="15"/>
  <c r="N634" i="15"/>
  <c r="S218" i="15"/>
  <c r="R219" i="15"/>
  <c r="P358" i="15"/>
  <c r="Q357" i="15"/>
  <c r="L383" i="15"/>
  <c r="M382" i="15"/>
  <c r="L131" i="15"/>
  <c r="M130" i="15"/>
  <c r="M565" i="15"/>
  <c r="L566" i="15"/>
  <c r="H430" i="15"/>
  <c r="I429" i="15"/>
  <c r="U377" i="15"/>
  <c r="T378" i="15"/>
  <c r="O495" i="15"/>
  <c r="N496" i="15"/>
  <c r="M289" i="15"/>
  <c r="L290" i="15"/>
  <c r="J568" i="15"/>
  <c r="K567" i="15"/>
  <c r="Q172" i="15"/>
  <c r="P173" i="15"/>
  <c r="M497" i="15"/>
  <c r="L498" i="15"/>
  <c r="M543" i="15"/>
  <c r="L544" i="15"/>
  <c r="N450" i="15"/>
  <c r="O449" i="15"/>
  <c r="N129" i="15"/>
  <c r="O128" i="15"/>
  <c r="P288" i="15"/>
  <c r="Q287" i="15"/>
  <c r="N82" i="15"/>
  <c r="O81" i="15"/>
  <c r="U562" i="15"/>
  <c r="T563" i="15"/>
  <c r="O242" i="15"/>
  <c r="N243" i="15"/>
  <c r="E293" i="15"/>
  <c r="D294" i="15"/>
  <c r="J84" i="15"/>
  <c r="K83" i="15"/>
  <c r="L107" i="15"/>
  <c r="M106" i="15"/>
  <c r="H568" i="15"/>
  <c r="I567" i="15"/>
  <c r="M244" i="15"/>
  <c r="L245" i="15"/>
  <c r="E132" i="15"/>
  <c r="D133" i="15"/>
  <c r="S240" i="15"/>
  <c r="R241" i="15"/>
  <c r="U239" i="15"/>
  <c r="T240" i="15"/>
  <c r="S585" i="15"/>
  <c r="R586" i="15"/>
  <c r="Q379" i="15"/>
  <c r="P380" i="15"/>
  <c r="S263" i="15"/>
  <c r="R264" i="15"/>
  <c r="T218" i="15"/>
  <c r="U217" i="15"/>
  <c r="D570" i="15"/>
  <c r="E569" i="15"/>
  <c r="J199" i="15"/>
  <c r="K198" i="15"/>
  <c r="G200" i="15"/>
  <c r="F201" i="15"/>
  <c r="R564" i="15"/>
  <c r="S563" i="15"/>
  <c r="Q310" i="15"/>
  <c r="P311" i="15"/>
  <c r="U331" i="15"/>
  <c r="T332" i="15"/>
  <c r="K267" i="15"/>
  <c r="J268" i="15"/>
  <c r="S470" i="15"/>
  <c r="R471" i="15"/>
  <c r="F363" i="15"/>
  <c r="G362" i="15"/>
  <c r="B571" i="15"/>
  <c r="C570" i="15"/>
  <c r="U400" i="15"/>
  <c r="T401" i="15"/>
  <c r="P588" i="15"/>
  <c r="Q587" i="15"/>
  <c r="I591" i="15"/>
  <c r="H592" i="15"/>
  <c r="Q196" i="15"/>
  <c r="P197" i="15"/>
  <c r="H225" i="15"/>
  <c r="I224" i="15"/>
  <c r="U607" i="15"/>
  <c r="T608" i="15"/>
  <c r="S516" i="15"/>
  <c r="R517" i="15"/>
  <c r="G247" i="15"/>
  <c r="F248" i="15"/>
  <c r="F156" i="15"/>
  <c r="G155" i="15"/>
  <c r="U262" i="15"/>
  <c r="T263" i="15"/>
  <c r="K153" i="15"/>
  <c r="J154" i="15"/>
  <c r="H499" i="15"/>
  <c r="I498" i="15"/>
  <c r="O358" i="15"/>
  <c r="N359" i="15"/>
  <c r="K222" i="15"/>
  <c r="J223" i="15"/>
  <c r="R80" i="15"/>
  <c r="S79" i="15"/>
  <c r="S286" i="15"/>
  <c r="R287" i="15"/>
  <c r="H614" i="15"/>
  <c r="I613" i="15"/>
  <c r="S608" i="15"/>
  <c r="R609" i="15"/>
  <c r="K612" i="15"/>
  <c r="J613" i="15"/>
  <c r="F63" i="15"/>
  <c r="G62" i="15"/>
  <c r="B65" i="15"/>
  <c r="C64" i="15"/>
  <c r="H154" i="15"/>
  <c r="I153" i="15"/>
  <c r="G85" i="15"/>
  <c r="F86" i="15"/>
  <c r="E201" i="15"/>
  <c r="D202" i="15"/>
  <c r="O541" i="15"/>
  <c r="N542" i="15"/>
  <c r="M519" i="15"/>
  <c r="L520" i="15"/>
  <c r="E155" i="15"/>
  <c r="D156" i="15"/>
  <c r="O611" i="15"/>
  <c r="N612" i="15"/>
  <c r="S356" i="15"/>
  <c r="R357" i="15"/>
  <c r="P58" i="15"/>
  <c r="Q57" i="15"/>
  <c r="I315" i="15"/>
  <c r="H316" i="15"/>
  <c r="J61" i="15"/>
  <c r="K60" i="15"/>
  <c r="K498" i="15"/>
  <c r="J499" i="15"/>
  <c r="G108" i="15"/>
  <c r="F109" i="15"/>
  <c r="L589" i="15"/>
  <c r="M588" i="15"/>
  <c r="E224" i="15"/>
  <c r="D225" i="15"/>
  <c r="M404" i="15"/>
  <c r="L405" i="15"/>
  <c r="L60" i="15"/>
  <c r="M59" i="15"/>
  <c r="Q265" i="15"/>
  <c r="P266" i="15"/>
  <c r="G545" i="15"/>
  <c r="F546" i="15"/>
  <c r="Q128" i="15"/>
  <c r="P129" i="15"/>
  <c r="L176" i="15"/>
  <c r="M175" i="15"/>
  <c r="K336" i="15"/>
  <c r="J337" i="15"/>
  <c r="J590" i="15"/>
  <c r="K589" i="15"/>
  <c r="O267" i="15"/>
  <c r="N268" i="15"/>
  <c r="F501" i="15"/>
  <c r="G500" i="15"/>
  <c r="D433" i="15"/>
  <c r="E432" i="15"/>
  <c r="T56" i="15"/>
  <c r="U55" i="15"/>
  <c r="H546" i="15"/>
  <c r="I545" i="15"/>
  <c r="Q540" i="15"/>
  <c r="P541" i="15"/>
  <c r="N151" i="15"/>
  <c r="O150" i="15"/>
  <c r="M151" i="15"/>
  <c r="L152" i="15"/>
  <c r="M197" i="15"/>
  <c r="L198" i="15"/>
  <c r="U147" i="15"/>
  <c r="T148" i="15"/>
  <c r="U492" i="15"/>
  <c r="T493" i="15"/>
  <c r="U515" i="15"/>
  <c r="T516" i="15"/>
  <c r="U102" i="15"/>
  <c r="T103" i="15"/>
  <c r="G476" i="15"/>
  <c r="F477" i="15"/>
  <c r="S447" i="15"/>
  <c r="R448" i="15"/>
  <c r="T172" i="15"/>
  <c r="U171" i="15"/>
  <c r="O105" i="15"/>
  <c r="N106" i="15"/>
  <c r="J291" i="15"/>
  <c r="K290" i="15"/>
  <c r="U631" i="15"/>
  <c r="T632" i="15"/>
  <c r="L222" i="15"/>
  <c r="M221" i="15"/>
  <c r="H407" i="15"/>
  <c r="I406" i="15"/>
  <c r="F616" i="15"/>
  <c r="G615" i="15"/>
  <c r="S401" i="15"/>
  <c r="R402" i="15"/>
  <c r="U308" i="15"/>
  <c r="T309" i="15"/>
  <c r="G408" i="15"/>
  <c r="F409" i="15"/>
  <c r="P104" i="15"/>
  <c r="Q103" i="15"/>
  <c r="G637" i="15"/>
  <c r="F638" i="15"/>
  <c r="F339" i="15"/>
  <c r="G338" i="15"/>
  <c r="R333" i="15"/>
  <c r="S332" i="15"/>
  <c r="M335" i="15"/>
  <c r="L336" i="15"/>
  <c r="I292" i="15"/>
  <c r="H293" i="15"/>
  <c r="M473" i="15"/>
  <c r="L474" i="15"/>
  <c r="O426" i="15"/>
  <c r="N427" i="15"/>
  <c r="N382" i="15"/>
  <c r="O381" i="15"/>
  <c r="M427" i="15"/>
  <c r="L428" i="15"/>
  <c r="I85" i="15"/>
  <c r="H86" i="15"/>
  <c r="P403" i="15"/>
  <c r="Q402" i="15"/>
  <c r="D64" i="15"/>
  <c r="E63" i="15"/>
  <c r="E86" i="15"/>
  <c r="D87" i="15"/>
  <c r="N519" i="15"/>
  <c r="O518" i="15"/>
  <c r="N405" i="15"/>
  <c r="O404" i="15"/>
  <c r="J637" i="15"/>
  <c r="K636" i="15"/>
  <c r="S149" i="15"/>
  <c r="R150" i="15"/>
  <c r="N289" i="15"/>
  <c r="O288" i="15"/>
  <c r="D617" i="15"/>
  <c r="E616" i="15"/>
  <c r="K474" i="15"/>
  <c r="J475" i="15"/>
  <c r="E478" i="15"/>
  <c r="D479" i="15"/>
  <c r="S631" i="15"/>
  <c r="R632" i="15"/>
  <c r="G592" i="15"/>
  <c r="F593" i="15"/>
  <c r="U126" i="15"/>
  <c r="T127" i="15"/>
  <c r="K543" i="15"/>
  <c r="J544" i="15"/>
  <c r="H246" i="15"/>
  <c r="I245" i="15"/>
  <c r="P428" i="15"/>
  <c r="Q427" i="15"/>
  <c r="J383" i="15"/>
  <c r="K382" i="15"/>
  <c r="H637" i="15"/>
  <c r="I636" i="15"/>
  <c r="Q564" i="15"/>
  <c r="P565" i="15"/>
  <c r="E247" i="15"/>
  <c r="D248" i="15"/>
  <c r="Q610" i="15"/>
  <c r="P611" i="15"/>
  <c r="F132" i="15"/>
  <c r="G131" i="15"/>
  <c r="G315" i="15"/>
  <c r="F316" i="15"/>
  <c r="Q219" i="15"/>
  <c r="P220" i="15"/>
  <c r="P472" i="15"/>
  <c r="Q471" i="15"/>
  <c r="U355" i="15"/>
  <c r="T356" i="15"/>
  <c r="P495" i="15"/>
  <c r="Q494" i="15"/>
  <c r="J176" i="15"/>
  <c r="K175" i="15"/>
  <c r="R494" i="15"/>
  <c r="S493" i="15"/>
  <c r="U538" i="15"/>
  <c r="T539" i="15"/>
  <c r="B548" i="15"/>
  <c r="C547" i="15"/>
  <c r="U469" i="15"/>
  <c r="T470" i="15"/>
  <c r="H338" i="15"/>
  <c r="I337" i="15"/>
  <c r="H200" i="15"/>
  <c r="I199" i="15"/>
  <c r="D593" i="15"/>
  <c r="E592" i="15"/>
  <c r="Q150" i="15"/>
  <c r="P151" i="15"/>
  <c r="G223" i="15"/>
  <c r="F224" i="15"/>
  <c r="Q449" i="15"/>
  <c r="P450" i="15"/>
  <c r="H62" i="15"/>
  <c r="I61" i="15"/>
  <c r="G430" i="15"/>
  <c r="F431" i="15"/>
  <c r="Q242" i="15"/>
  <c r="P243" i="15"/>
  <c r="J429" i="15"/>
  <c r="K428" i="15"/>
  <c r="D502" i="15"/>
  <c r="E501" i="15"/>
  <c r="J107" i="15"/>
  <c r="K106" i="15"/>
  <c r="J406" i="15"/>
  <c r="K405" i="15"/>
  <c r="S539" i="15"/>
  <c r="R540" i="15"/>
  <c r="U78" i="15"/>
  <c r="T79" i="15"/>
  <c r="F386" i="15"/>
  <c r="G385" i="15"/>
  <c r="O221" i="15"/>
  <c r="N222" i="15"/>
  <c r="S171" i="15"/>
  <c r="R172" i="15"/>
  <c r="G270" i="15"/>
  <c r="F271" i="15"/>
  <c r="U446" i="15"/>
  <c r="T447" i="15"/>
  <c r="S102" i="15"/>
  <c r="R103" i="15"/>
  <c r="I131" i="15"/>
  <c r="H132" i="15"/>
  <c r="U193" i="15"/>
  <c r="T194" i="15"/>
  <c r="J314" i="15"/>
  <c r="K313" i="15"/>
  <c r="P82" i="15"/>
  <c r="Q81" i="15"/>
  <c r="S309" i="15"/>
  <c r="R310" i="15"/>
  <c r="G523" i="15"/>
  <c r="F524" i="15"/>
  <c r="G569" i="15"/>
  <c r="F570" i="15"/>
  <c r="M611" i="15"/>
  <c r="L612" i="15"/>
  <c r="F455" i="15"/>
  <c r="G454" i="15"/>
  <c r="K244" i="15"/>
  <c r="J245" i="15"/>
  <c r="H362" i="15"/>
  <c r="I361" i="15"/>
  <c r="S127" i="15"/>
  <c r="R128" i="15"/>
  <c r="B388" i="15"/>
  <c r="C387" i="15"/>
  <c r="E271" i="15"/>
  <c r="D272" i="15"/>
  <c r="S378" i="15"/>
  <c r="R379" i="15"/>
  <c r="N473" i="15"/>
  <c r="O472" i="15"/>
  <c r="I383" i="15"/>
  <c r="H384" i="15"/>
  <c r="I176" i="15"/>
  <c r="H177" i="15"/>
  <c r="Q518" i="15"/>
  <c r="P519" i="15"/>
  <c r="U286" i="15"/>
  <c r="T287" i="15"/>
  <c r="J521" i="15"/>
  <c r="K520" i="15"/>
  <c r="U584" i="15"/>
  <c r="T585" i="15"/>
  <c r="K451" i="15"/>
  <c r="J452" i="15"/>
  <c r="S424" i="15"/>
  <c r="R425" i="15"/>
  <c r="R195" i="15"/>
  <c r="S194" i="15"/>
  <c r="F179" i="15"/>
  <c r="G178" i="15"/>
  <c r="N175" i="15"/>
  <c r="O174" i="15"/>
  <c r="M634" i="15"/>
  <c r="L635" i="15"/>
  <c r="I475" i="15"/>
  <c r="H476" i="15"/>
  <c r="K360" i="15"/>
  <c r="J361" i="15"/>
  <c r="Q334" i="15"/>
  <c r="P335" i="15"/>
  <c r="I453" i="15"/>
  <c r="H454" i="15"/>
  <c r="N198" i="15"/>
  <c r="O197" i="15"/>
  <c r="I521" i="15"/>
  <c r="H522" i="15"/>
  <c r="N313" i="15"/>
  <c r="O312" i="15"/>
  <c r="E455" i="15"/>
  <c r="D456" i="15"/>
  <c r="O335" i="15"/>
  <c r="N336" i="15"/>
  <c r="K130" i="15"/>
  <c r="J131" i="15"/>
  <c r="D639" i="15"/>
  <c r="E638" i="15"/>
  <c r="C409" i="15"/>
  <c r="B410" i="15"/>
  <c r="M82" i="15"/>
  <c r="L83" i="15"/>
  <c r="C203" i="15"/>
  <c r="B204" i="15"/>
  <c r="Q633" i="15"/>
  <c r="P634" i="15"/>
  <c r="M450" i="15"/>
  <c r="L451" i="15"/>
  <c r="N59" i="15"/>
  <c r="O58" i="15"/>
  <c r="M266" i="15"/>
  <c r="L267" i="15"/>
  <c r="O564" i="15"/>
  <c r="N565" i="15"/>
  <c r="H109" i="15"/>
  <c r="I108" i="15"/>
  <c r="I269" i="15"/>
  <c r="H270" i="15"/>
  <c r="R57" i="15"/>
  <c r="S56" i="15"/>
  <c r="O587" i="15"/>
  <c r="N588" i="15"/>
  <c r="F293" i="15"/>
  <c r="G292" i="15"/>
  <c r="M360" i="15"/>
  <c r="L361" i="15"/>
  <c r="E523" i="15"/>
  <c r="D524" i="15"/>
  <c r="C641" i="15"/>
  <c r="B642" i="15"/>
  <c r="C642" i="15" s="1"/>
  <c r="C618" i="15"/>
  <c r="B619" i="15"/>
  <c r="C619" i="15" s="1"/>
  <c r="E548" i="15"/>
  <c r="D549" i="15"/>
  <c r="B527" i="15"/>
  <c r="C527" i="15" s="1"/>
  <c r="C526" i="15"/>
  <c r="C502" i="15"/>
  <c r="B503" i="15"/>
  <c r="C456" i="15"/>
  <c r="B457" i="15"/>
  <c r="B435" i="15"/>
  <c r="C435" i="15" s="1"/>
  <c r="C434" i="15"/>
  <c r="D412" i="15"/>
  <c r="E412" i="15" s="1"/>
  <c r="E411" i="15"/>
  <c r="E387" i="15"/>
  <c r="D388" i="15"/>
  <c r="E364" i="15"/>
  <c r="D365" i="15"/>
  <c r="B366" i="15"/>
  <c r="C366" i="15" s="1"/>
  <c r="C365" i="15"/>
  <c r="C341" i="15"/>
  <c r="B342" i="15"/>
  <c r="D343" i="15"/>
  <c r="E343" i="15" s="1"/>
  <c r="E342" i="15"/>
  <c r="E318" i="15"/>
  <c r="D319" i="15"/>
  <c r="B320" i="15"/>
  <c r="C320" i="15" s="1"/>
  <c r="C319" i="15"/>
  <c r="B297" i="15"/>
  <c r="C297" i="15" s="1"/>
  <c r="C296" i="15"/>
  <c r="C272" i="15"/>
  <c r="B273" i="15"/>
  <c r="C250" i="15"/>
  <c r="B251" i="15"/>
  <c r="C251" i="15" s="1"/>
  <c r="C226" i="15"/>
  <c r="B227" i="15"/>
  <c r="E180" i="15"/>
  <c r="D181" i="15"/>
  <c r="B182" i="15"/>
  <c r="C182" i="15" s="1"/>
  <c r="C181" i="15"/>
  <c r="C157" i="15"/>
  <c r="B158" i="15"/>
  <c r="B136" i="15"/>
  <c r="C136" i="15" s="1"/>
  <c r="C135" i="15"/>
  <c r="B113" i="15"/>
  <c r="C113" i="15" s="1"/>
  <c r="C112" i="15"/>
  <c r="E111" i="15"/>
  <c r="D112" i="15"/>
  <c r="B90" i="15"/>
  <c r="C90" i="15" s="1"/>
  <c r="C89" i="15"/>
  <c r="M313" i="15" l="1"/>
  <c r="L314" i="15"/>
  <c r="Q358" i="15"/>
  <c r="P359" i="15"/>
  <c r="R220" i="15"/>
  <c r="S219" i="15"/>
  <c r="N635" i="15"/>
  <c r="O634" i="15"/>
  <c r="U424" i="15"/>
  <c r="T425" i="15"/>
  <c r="L384" i="15"/>
  <c r="M383" i="15"/>
  <c r="T379" i="15"/>
  <c r="U378" i="15"/>
  <c r="K568" i="15"/>
  <c r="J569" i="15"/>
  <c r="H431" i="15"/>
  <c r="I430" i="15"/>
  <c r="Q173" i="15"/>
  <c r="P174" i="15"/>
  <c r="L291" i="15"/>
  <c r="M290" i="15"/>
  <c r="M566" i="15"/>
  <c r="L567" i="15"/>
  <c r="N497" i="15"/>
  <c r="O496" i="15"/>
  <c r="M131" i="15"/>
  <c r="L132" i="15"/>
  <c r="O450" i="15"/>
  <c r="N451" i="15"/>
  <c r="M245" i="15"/>
  <c r="L246" i="15"/>
  <c r="O243" i="15"/>
  <c r="N244" i="15"/>
  <c r="I568" i="15"/>
  <c r="H569" i="15"/>
  <c r="N83" i="15"/>
  <c r="O82" i="15"/>
  <c r="D295" i="15"/>
  <c r="E294" i="15"/>
  <c r="S241" i="15"/>
  <c r="R242" i="15"/>
  <c r="M544" i="15"/>
  <c r="L545" i="15"/>
  <c r="D134" i="15"/>
  <c r="E133" i="15"/>
  <c r="U563" i="15"/>
  <c r="T564" i="15"/>
  <c r="M498" i="15"/>
  <c r="L499" i="15"/>
  <c r="L108" i="15"/>
  <c r="M107" i="15"/>
  <c r="Q288" i="15"/>
  <c r="P289" i="15"/>
  <c r="K84" i="15"/>
  <c r="J85" i="15"/>
  <c r="N130" i="15"/>
  <c r="O129" i="15"/>
  <c r="R633" i="15"/>
  <c r="S632" i="15"/>
  <c r="L406" i="15"/>
  <c r="M405" i="15"/>
  <c r="D157" i="15"/>
  <c r="E156" i="15"/>
  <c r="J614" i="15"/>
  <c r="K613" i="15"/>
  <c r="P198" i="15"/>
  <c r="Q197" i="15"/>
  <c r="S264" i="15"/>
  <c r="R265" i="15"/>
  <c r="I338" i="15"/>
  <c r="H339" i="15"/>
  <c r="P473" i="15"/>
  <c r="Q472" i="15"/>
  <c r="H638" i="15"/>
  <c r="I637" i="15"/>
  <c r="N290" i="15"/>
  <c r="O289" i="15"/>
  <c r="I407" i="15"/>
  <c r="H408" i="15"/>
  <c r="N337" i="15"/>
  <c r="O336" i="15"/>
  <c r="J362" i="15"/>
  <c r="K361" i="15"/>
  <c r="U516" i="15"/>
  <c r="T517" i="15"/>
  <c r="L153" i="15"/>
  <c r="M152" i="15"/>
  <c r="F547" i="15"/>
  <c r="G546" i="15"/>
  <c r="E225" i="15"/>
  <c r="D226" i="15"/>
  <c r="J500" i="15"/>
  <c r="K499" i="15"/>
  <c r="S357" i="15"/>
  <c r="R358" i="15"/>
  <c r="L521" i="15"/>
  <c r="M520" i="15"/>
  <c r="R610" i="15"/>
  <c r="S609" i="15"/>
  <c r="F249" i="15"/>
  <c r="G248" i="15"/>
  <c r="H593" i="15"/>
  <c r="I592" i="15"/>
  <c r="U332" i="15"/>
  <c r="T333" i="15"/>
  <c r="Q380" i="15"/>
  <c r="P381" i="15"/>
  <c r="R58" i="15"/>
  <c r="S57" i="15"/>
  <c r="E639" i="15"/>
  <c r="D640" i="15"/>
  <c r="O198" i="15"/>
  <c r="N199" i="15"/>
  <c r="F180" i="15"/>
  <c r="G179" i="15"/>
  <c r="B389" i="15"/>
  <c r="C389" i="15" s="1"/>
  <c r="C388" i="15"/>
  <c r="F456" i="15"/>
  <c r="G455" i="15"/>
  <c r="E502" i="15"/>
  <c r="D503" i="15"/>
  <c r="H63" i="15"/>
  <c r="I62" i="15"/>
  <c r="K176" i="15"/>
  <c r="J177" i="15"/>
  <c r="S333" i="15"/>
  <c r="R334" i="15"/>
  <c r="M222" i="15"/>
  <c r="L223" i="15"/>
  <c r="U172" i="15"/>
  <c r="T173" i="15"/>
  <c r="T57" i="15"/>
  <c r="U56" i="15"/>
  <c r="K590" i="15"/>
  <c r="J591" i="15"/>
  <c r="I154" i="15"/>
  <c r="H155" i="15"/>
  <c r="S80" i="15"/>
  <c r="R81" i="15"/>
  <c r="K199" i="15"/>
  <c r="J200" i="15"/>
  <c r="E272" i="15"/>
  <c r="D273" i="15"/>
  <c r="L337" i="15"/>
  <c r="M336" i="15"/>
  <c r="F202" i="15"/>
  <c r="G201" i="15"/>
  <c r="O175" i="15"/>
  <c r="N176" i="15"/>
  <c r="I546" i="15"/>
  <c r="H547" i="15"/>
  <c r="P59" i="15"/>
  <c r="Q58" i="15"/>
  <c r="P635" i="15"/>
  <c r="Q634" i="15"/>
  <c r="U287" i="15"/>
  <c r="T288" i="15"/>
  <c r="I384" i="15"/>
  <c r="H385" i="15"/>
  <c r="R311" i="15"/>
  <c r="S310" i="15"/>
  <c r="S172" i="15"/>
  <c r="R173" i="15"/>
  <c r="S540" i="15"/>
  <c r="R541" i="15"/>
  <c r="P612" i="15"/>
  <c r="Q611" i="15"/>
  <c r="K544" i="15"/>
  <c r="J545" i="15"/>
  <c r="R151" i="15"/>
  <c r="S150" i="15"/>
  <c r="H87" i="15"/>
  <c r="I86" i="15"/>
  <c r="R403" i="15"/>
  <c r="S402" i="15"/>
  <c r="U585" i="15"/>
  <c r="T586" i="15"/>
  <c r="S128" i="15"/>
  <c r="R129" i="15"/>
  <c r="L613" i="15"/>
  <c r="M612" i="15"/>
  <c r="P221" i="15"/>
  <c r="Q220" i="15"/>
  <c r="D249" i="15"/>
  <c r="E248" i="15"/>
  <c r="S448" i="15"/>
  <c r="R449" i="15"/>
  <c r="U493" i="15"/>
  <c r="T494" i="15"/>
  <c r="K337" i="15"/>
  <c r="J338" i="15"/>
  <c r="P267" i="15"/>
  <c r="Q266" i="15"/>
  <c r="N613" i="15"/>
  <c r="O612" i="15"/>
  <c r="O542" i="15"/>
  <c r="N543" i="15"/>
  <c r="K223" i="15"/>
  <c r="J224" i="15"/>
  <c r="K154" i="15"/>
  <c r="J155" i="15"/>
  <c r="S517" i="15"/>
  <c r="R518" i="15"/>
  <c r="S586" i="15"/>
  <c r="R587" i="15"/>
  <c r="F294" i="15"/>
  <c r="G293" i="15"/>
  <c r="O473" i="15"/>
  <c r="N474" i="15"/>
  <c r="P83" i="15"/>
  <c r="Q82" i="15"/>
  <c r="K406" i="15"/>
  <c r="J407" i="15"/>
  <c r="K429" i="15"/>
  <c r="J430" i="15"/>
  <c r="D594" i="15"/>
  <c r="E593" i="15"/>
  <c r="C548" i="15"/>
  <c r="B549" i="15"/>
  <c r="P496" i="15"/>
  <c r="Q495" i="15"/>
  <c r="K383" i="15"/>
  <c r="J384" i="15"/>
  <c r="K637" i="15"/>
  <c r="J638" i="15"/>
  <c r="D65" i="15"/>
  <c r="E64" i="15"/>
  <c r="G339" i="15"/>
  <c r="F340" i="15"/>
  <c r="F617" i="15"/>
  <c r="G616" i="15"/>
  <c r="N152" i="15"/>
  <c r="O151" i="15"/>
  <c r="D434" i="15"/>
  <c r="E433" i="15"/>
  <c r="M589" i="15"/>
  <c r="L590" i="15"/>
  <c r="J62" i="15"/>
  <c r="K61" i="15"/>
  <c r="B66" i="15"/>
  <c r="C65" i="15"/>
  <c r="H615" i="15"/>
  <c r="I614" i="15"/>
  <c r="I225" i="15"/>
  <c r="H226" i="15"/>
  <c r="P589" i="15"/>
  <c r="Q588" i="15"/>
  <c r="F364" i="15"/>
  <c r="G363" i="15"/>
  <c r="E570" i="15"/>
  <c r="D571" i="15"/>
  <c r="N589" i="15"/>
  <c r="O588" i="15"/>
  <c r="M451" i="15"/>
  <c r="L452" i="15"/>
  <c r="C410" i="15"/>
  <c r="B411" i="15"/>
  <c r="I522" i="15"/>
  <c r="H523" i="15"/>
  <c r="K452" i="15"/>
  <c r="J453" i="15"/>
  <c r="I177" i="15"/>
  <c r="H178" i="15"/>
  <c r="K245" i="15"/>
  <c r="J246" i="15"/>
  <c r="G524" i="15"/>
  <c r="F525" i="15"/>
  <c r="U194" i="15"/>
  <c r="T195" i="15"/>
  <c r="G271" i="15"/>
  <c r="F272" i="15"/>
  <c r="U79" i="15"/>
  <c r="T80" i="15"/>
  <c r="F432" i="15"/>
  <c r="G431" i="15"/>
  <c r="U309" i="15"/>
  <c r="T310" i="15"/>
  <c r="O106" i="15"/>
  <c r="N107" i="15"/>
  <c r="L199" i="15"/>
  <c r="M198" i="15"/>
  <c r="O268" i="15"/>
  <c r="N269" i="15"/>
  <c r="G86" i="15"/>
  <c r="F87" i="15"/>
  <c r="K268" i="15"/>
  <c r="J269" i="15"/>
  <c r="S494" i="15"/>
  <c r="R495" i="15"/>
  <c r="F133" i="15"/>
  <c r="G132" i="15"/>
  <c r="H247" i="15"/>
  <c r="I246" i="15"/>
  <c r="N520" i="15"/>
  <c r="O519" i="15"/>
  <c r="P404" i="15"/>
  <c r="Q403" i="15"/>
  <c r="Q104" i="15"/>
  <c r="P105" i="15"/>
  <c r="I499" i="15"/>
  <c r="H500" i="15"/>
  <c r="G156" i="15"/>
  <c r="F157" i="15"/>
  <c r="C571" i="15"/>
  <c r="B572" i="15"/>
  <c r="H133" i="15"/>
  <c r="I132" i="15"/>
  <c r="P152" i="15"/>
  <c r="Q151" i="15"/>
  <c r="U470" i="15"/>
  <c r="T471" i="15"/>
  <c r="E479" i="15"/>
  <c r="D480" i="15"/>
  <c r="D88" i="15"/>
  <c r="E87" i="15"/>
  <c r="N428" i="15"/>
  <c r="O427" i="15"/>
  <c r="H271" i="15"/>
  <c r="I270" i="15"/>
  <c r="L268" i="15"/>
  <c r="M267" i="15"/>
  <c r="B205" i="15"/>
  <c r="C205" i="15" s="1"/>
  <c r="C204" i="15"/>
  <c r="E456" i="15"/>
  <c r="D457" i="15"/>
  <c r="I454" i="15"/>
  <c r="H455" i="15"/>
  <c r="H477" i="15"/>
  <c r="I476" i="15"/>
  <c r="S103" i="15"/>
  <c r="R104" i="15"/>
  <c r="O222" i="15"/>
  <c r="N223" i="15"/>
  <c r="Q450" i="15"/>
  <c r="P451" i="15"/>
  <c r="T128" i="15"/>
  <c r="U127" i="15"/>
  <c r="K475" i="15"/>
  <c r="J476" i="15"/>
  <c r="L475" i="15"/>
  <c r="M474" i="15"/>
  <c r="T633" i="15"/>
  <c r="U632" i="15"/>
  <c r="Q311" i="15"/>
  <c r="P312" i="15"/>
  <c r="R196" i="15"/>
  <c r="S195" i="15"/>
  <c r="L84" i="15"/>
  <c r="M83" i="15"/>
  <c r="J132" i="15"/>
  <c r="K131" i="15"/>
  <c r="P336" i="15"/>
  <c r="Q335" i="15"/>
  <c r="L636" i="15"/>
  <c r="M635" i="15"/>
  <c r="S425" i="15"/>
  <c r="R426" i="15"/>
  <c r="P520" i="15"/>
  <c r="Q519" i="15"/>
  <c r="R380" i="15"/>
  <c r="S379" i="15"/>
  <c r="G570" i="15"/>
  <c r="F571" i="15"/>
  <c r="U447" i="15"/>
  <c r="T448" i="15"/>
  <c r="P244" i="15"/>
  <c r="Q243" i="15"/>
  <c r="F225" i="15"/>
  <c r="G224" i="15"/>
  <c r="U539" i="15"/>
  <c r="T540" i="15"/>
  <c r="U356" i="15"/>
  <c r="T357" i="15"/>
  <c r="F317" i="15"/>
  <c r="G316" i="15"/>
  <c r="P566" i="15"/>
  <c r="Q565" i="15"/>
  <c r="G593" i="15"/>
  <c r="F594" i="15"/>
  <c r="L429" i="15"/>
  <c r="M428" i="15"/>
  <c r="H294" i="15"/>
  <c r="I293" i="15"/>
  <c r="F639" i="15"/>
  <c r="G638" i="15"/>
  <c r="F410" i="15"/>
  <c r="G409" i="15"/>
  <c r="G477" i="15"/>
  <c r="F478" i="15"/>
  <c r="U148" i="15"/>
  <c r="T149" i="15"/>
  <c r="Q541" i="15"/>
  <c r="P542" i="15"/>
  <c r="F110" i="15"/>
  <c r="G109" i="15"/>
  <c r="I316" i="15"/>
  <c r="H317" i="15"/>
  <c r="D203" i="15"/>
  <c r="E202" i="15"/>
  <c r="S287" i="15"/>
  <c r="R288" i="15"/>
  <c r="O359" i="15"/>
  <c r="N360" i="15"/>
  <c r="U263" i="15"/>
  <c r="T264" i="15"/>
  <c r="U608" i="15"/>
  <c r="T609" i="15"/>
  <c r="U401" i="15"/>
  <c r="T402" i="15"/>
  <c r="S471" i="15"/>
  <c r="R472" i="15"/>
  <c r="U240" i="15"/>
  <c r="T241" i="15"/>
  <c r="D525" i="15"/>
  <c r="E524" i="15"/>
  <c r="N566" i="15"/>
  <c r="O565" i="15"/>
  <c r="U103" i="15"/>
  <c r="T104" i="15"/>
  <c r="Q129" i="15"/>
  <c r="P130" i="15"/>
  <c r="K521" i="15"/>
  <c r="J522" i="15"/>
  <c r="O382" i="15"/>
  <c r="N383" i="15"/>
  <c r="M361" i="15"/>
  <c r="L362" i="15"/>
  <c r="H110" i="15"/>
  <c r="I109" i="15"/>
  <c r="N60" i="15"/>
  <c r="O59" i="15"/>
  <c r="N314" i="15"/>
  <c r="O313" i="15"/>
  <c r="I362" i="15"/>
  <c r="H363" i="15"/>
  <c r="J315" i="15"/>
  <c r="K314" i="15"/>
  <c r="G386" i="15"/>
  <c r="F387" i="15"/>
  <c r="K107" i="15"/>
  <c r="J108" i="15"/>
  <c r="I200" i="15"/>
  <c r="H201" i="15"/>
  <c r="P429" i="15"/>
  <c r="Q428" i="15"/>
  <c r="E617" i="15"/>
  <c r="D618" i="15"/>
  <c r="O405" i="15"/>
  <c r="N406" i="15"/>
  <c r="J292" i="15"/>
  <c r="K291" i="15"/>
  <c r="G501" i="15"/>
  <c r="F502" i="15"/>
  <c r="M176" i="15"/>
  <c r="L177" i="15"/>
  <c r="L61" i="15"/>
  <c r="M60" i="15"/>
  <c r="F64" i="15"/>
  <c r="G63" i="15"/>
  <c r="S564" i="15"/>
  <c r="R565" i="15"/>
  <c r="U218" i="15"/>
  <c r="T219" i="15"/>
  <c r="D550" i="15"/>
  <c r="E550" i="15" s="1"/>
  <c r="E549" i="15"/>
  <c r="B504" i="15"/>
  <c r="C504" i="15" s="1"/>
  <c r="C503" i="15"/>
  <c r="B458" i="15"/>
  <c r="C458" i="15" s="1"/>
  <c r="C457" i="15"/>
  <c r="D389" i="15"/>
  <c r="E389" i="15" s="1"/>
  <c r="E388" i="15"/>
  <c r="D366" i="15"/>
  <c r="E366" i="15" s="1"/>
  <c r="E365" i="15"/>
  <c r="B343" i="15"/>
  <c r="C343" i="15" s="1"/>
  <c r="C342" i="15"/>
  <c r="D320" i="15"/>
  <c r="E320" i="15" s="1"/>
  <c r="E319" i="15"/>
  <c r="C273" i="15"/>
  <c r="B274" i="15"/>
  <c r="C274" i="15" s="1"/>
  <c r="B228" i="15"/>
  <c r="C228" i="15" s="1"/>
  <c r="C227" i="15"/>
  <c r="D182" i="15"/>
  <c r="E182" i="15" s="1"/>
  <c r="E181" i="15"/>
  <c r="B159" i="15"/>
  <c r="C159" i="15" s="1"/>
  <c r="C158" i="15"/>
  <c r="D113" i="15"/>
  <c r="E113" i="15" s="1"/>
  <c r="E112" i="15"/>
  <c r="L315" i="15" l="1"/>
  <c r="M314" i="15"/>
  <c r="U425" i="15"/>
  <c r="T426" i="15"/>
  <c r="O635" i="15"/>
  <c r="N636" i="15"/>
  <c r="R221" i="15"/>
  <c r="S220" i="15"/>
  <c r="Q359" i="15"/>
  <c r="P360" i="15"/>
  <c r="L385" i="15"/>
  <c r="M384" i="15"/>
  <c r="L133" i="15"/>
  <c r="M132" i="15"/>
  <c r="P175" i="15"/>
  <c r="Q174" i="15"/>
  <c r="O497" i="15"/>
  <c r="N498" i="15"/>
  <c r="I431" i="15"/>
  <c r="H432" i="15"/>
  <c r="L568" i="15"/>
  <c r="M567" i="15"/>
  <c r="K569" i="15"/>
  <c r="J570" i="15"/>
  <c r="L292" i="15"/>
  <c r="M291" i="15"/>
  <c r="U379" i="15"/>
  <c r="T380" i="15"/>
  <c r="T565" i="15"/>
  <c r="U564" i="15"/>
  <c r="E295" i="15"/>
  <c r="D296" i="15"/>
  <c r="E134" i="15"/>
  <c r="D135" i="15"/>
  <c r="P290" i="15"/>
  <c r="Q289" i="15"/>
  <c r="O244" i="15"/>
  <c r="N245" i="15"/>
  <c r="L247" i="15"/>
  <c r="M246" i="15"/>
  <c r="M545" i="15"/>
  <c r="L546" i="15"/>
  <c r="O451" i="15"/>
  <c r="N452" i="15"/>
  <c r="K85" i="15"/>
  <c r="J86" i="15"/>
  <c r="M499" i="15"/>
  <c r="L500" i="15"/>
  <c r="S242" i="15"/>
  <c r="R243" i="15"/>
  <c r="I569" i="15"/>
  <c r="H570" i="15"/>
  <c r="O130" i="15"/>
  <c r="N131" i="15"/>
  <c r="L109" i="15"/>
  <c r="M108" i="15"/>
  <c r="O83" i="15"/>
  <c r="N84" i="15"/>
  <c r="U540" i="15"/>
  <c r="T541" i="15"/>
  <c r="S426" i="15"/>
  <c r="R427" i="15"/>
  <c r="T196" i="15"/>
  <c r="U195" i="15"/>
  <c r="J454" i="15"/>
  <c r="K453" i="15"/>
  <c r="L453" i="15"/>
  <c r="M452" i="15"/>
  <c r="R519" i="15"/>
  <c r="S518" i="15"/>
  <c r="S449" i="15"/>
  <c r="R450" i="15"/>
  <c r="S129" i="15"/>
  <c r="R130" i="15"/>
  <c r="R174" i="15"/>
  <c r="S173" i="15"/>
  <c r="L62" i="15"/>
  <c r="M61" i="15"/>
  <c r="G639" i="15"/>
  <c r="F640" i="15"/>
  <c r="M84" i="15"/>
  <c r="L85" i="15"/>
  <c r="T634" i="15"/>
  <c r="U633" i="15"/>
  <c r="U128" i="15"/>
  <c r="T129" i="15"/>
  <c r="H478" i="15"/>
  <c r="I477" i="15"/>
  <c r="O428" i="15"/>
  <c r="N429" i="15"/>
  <c r="G133" i="15"/>
  <c r="F134" i="15"/>
  <c r="Q589" i="15"/>
  <c r="P590" i="15"/>
  <c r="J63" i="15"/>
  <c r="K62" i="15"/>
  <c r="G617" i="15"/>
  <c r="F618" i="15"/>
  <c r="E594" i="15"/>
  <c r="D595" i="15"/>
  <c r="N614" i="15"/>
  <c r="O613" i="15"/>
  <c r="S151" i="15"/>
  <c r="R152" i="15"/>
  <c r="T58" i="15"/>
  <c r="U57" i="15"/>
  <c r="R59" i="15"/>
  <c r="S58" i="15"/>
  <c r="M521" i="15"/>
  <c r="L522" i="15"/>
  <c r="G547" i="15"/>
  <c r="F548" i="15"/>
  <c r="O337" i="15"/>
  <c r="N338" i="15"/>
  <c r="P474" i="15"/>
  <c r="Q473" i="15"/>
  <c r="J615" i="15"/>
  <c r="K614" i="15"/>
  <c r="S565" i="15"/>
  <c r="R566" i="15"/>
  <c r="L178" i="15"/>
  <c r="M177" i="15"/>
  <c r="D619" i="15"/>
  <c r="E619" i="15" s="1"/>
  <c r="E618" i="15"/>
  <c r="F388" i="15"/>
  <c r="G387" i="15"/>
  <c r="J523" i="15"/>
  <c r="K522" i="15"/>
  <c r="R473" i="15"/>
  <c r="S472" i="15"/>
  <c r="O360" i="15"/>
  <c r="N361" i="15"/>
  <c r="H318" i="15"/>
  <c r="I317" i="15"/>
  <c r="G478" i="15"/>
  <c r="F479" i="15"/>
  <c r="Q451" i="15"/>
  <c r="P452" i="15"/>
  <c r="H456" i="15"/>
  <c r="I455" i="15"/>
  <c r="U471" i="15"/>
  <c r="T472" i="15"/>
  <c r="F158" i="15"/>
  <c r="G157" i="15"/>
  <c r="S495" i="15"/>
  <c r="R496" i="15"/>
  <c r="O269" i="15"/>
  <c r="N270" i="15"/>
  <c r="F526" i="15"/>
  <c r="G525" i="15"/>
  <c r="I226" i="15"/>
  <c r="H227" i="15"/>
  <c r="M590" i="15"/>
  <c r="L591" i="15"/>
  <c r="J385" i="15"/>
  <c r="K384" i="15"/>
  <c r="J431" i="15"/>
  <c r="K430" i="15"/>
  <c r="K155" i="15"/>
  <c r="J156" i="15"/>
  <c r="U586" i="15"/>
  <c r="T587" i="15"/>
  <c r="J546" i="15"/>
  <c r="K545" i="15"/>
  <c r="R82" i="15"/>
  <c r="S81" i="15"/>
  <c r="T174" i="15"/>
  <c r="U173" i="15"/>
  <c r="Q381" i="15"/>
  <c r="P382" i="15"/>
  <c r="S358" i="15"/>
  <c r="R359" i="15"/>
  <c r="I408" i="15"/>
  <c r="H409" i="15"/>
  <c r="H340" i="15"/>
  <c r="I339" i="15"/>
  <c r="T242" i="15"/>
  <c r="U241" i="15"/>
  <c r="U264" i="15"/>
  <c r="T265" i="15"/>
  <c r="U149" i="15"/>
  <c r="T150" i="15"/>
  <c r="F595" i="15"/>
  <c r="G594" i="15"/>
  <c r="F572" i="15"/>
  <c r="G571" i="15"/>
  <c r="U310" i="15"/>
  <c r="T311" i="15"/>
  <c r="J639" i="15"/>
  <c r="K638" i="15"/>
  <c r="O474" i="15"/>
  <c r="N475" i="15"/>
  <c r="N315" i="15"/>
  <c r="O314" i="15"/>
  <c r="N61" i="15"/>
  <c r="O60" i="15"/>
  <c r="P405" i="15"/>
  <c r="Q404" i="15"/>
  <c r="O589" i="15"/>
  <c r="N590" i="15"/>
  <c r="Q267" i="15"/>
  <c r="P268" i="15"/>
  <c r="E249" i="15"/>
  <c r="D250" i="15"/>
  <c r="R312" i="15"/>
  <c r="S311" i="15"/>
  <c r="P636" i="15"/>
  <c r="Q635" i="15"/>
  <c r="M337" i="15"/>
  <c r="L338" i="15"/>
  <c r="H64" i="15"/>
  <c r="I63" i="15"/>
  <c r="G180" i="15"/>
  <c r="F181" i="15"/>
  <c r="G249" i="15"/>
  <c r="F250" i="15"/>
  <c r="M153" i="15"/>
  <c r="L154" i="15"/>
  <c r="E157" i="15"/>
  <c r="D158" i="15"/>
  <c r="F503" i="15"/>
  <c r="G502" i="15"/>
  <c r="Q130" i="15"/>
  <c r="P131" i="15"/>
  <c r="U402" i="15"/>
  <c r="T403" i="15"/>
  <c r="S288" i="15"/>
  <c r="R289" i="15"/>
  <c r="N224" i="15"/>
  <c r="O223" i="15"/>
  <c r="E457" i="15"/>
  <c r="D458" i="15"/>
  <c r="E458" i="15" s="1"/>
  <c r="D481" i="15"/>
  <c r="E481" i="15" s="1"/>
  <c r="E480" i="15"/>
  <c r="I500" i="15"/>
  <c r="H501" i="15"/>
  <c r="K269" i="15"/>
  <c r="J270" i="15"/>
  <c r="U80" i="15"/>
  <c r="T81" i="15"/>
  <c r="K246" i="15"/>
  <c r="J247" i="15"/>
  <c r="H524" i="15"/>
  <c r="I523" i="15"/>
  <c r="D572" i="15"/>
  <c r="E571" i="15"/>
  <c r="F341" i="15"/>
  <c r="G340" i="15"/>
  <c r="J408" i="15"/>
  <c r="K407" i="15"/>
  <c r="K224" i="15"/>
  <c r="J225" i="15"/>
  <c r="J339" i="15"/>
  <c r="K338" i="15"/>
  <c r="I385" i="15"/>
  <c r="H386" i="15"/>
  <c r="N177" i="15"/>
  <c r="O176" i="15"/>
  <c r="D274" i="15"/>
  <c r="E274" i="15" s="1"/>
  <c r="E273" i="15"/>
  <c r="H156" i="15"/>
  <c r="I155" i="15"/>
  <c r="L224" i="15"/>
  <c r="M223" i="15"/>
  <c r="D504" i="15"/>
  <c r="E504" i="15" s="1"/>
  <c r="E503" i="15"/>
  <c r="N200" i="15"/>
  <c r="O199" i="15"/>
  <c r="T334" i="15"/>
  <c r="U333" i="15"/>
  <c r="U517" i="15"/>
  <c r="T518" i="15"/>
  <c r="S265" i="15"/>
  <c r="R266" i="15"/>
  <c r="O383" i="15"/>
  <c r="N384" i="15"/>
  <c r="Q105" i="15"/>
  <c r="P106" i="15"/>
  <c r="I547" i="15"/>
  <c r="H548" i="15"/>
  <c r="I294" i="15"/>
  <c r="H295" i="15"/>
  <c r="G225" i="15"/>
  <c r="F226" i="15"/>
  <c r="M636" i="15"/>
  <c r="L637" i="15"/>
  <c r="M475" i="15"/>
  <c r="L476" i="15"/>
  <c r="G432" i="15"/>
  <c r="F433" i="15"/>
  <c r="Q429" i="15"/>
  <c r="P430" i="15"/>
  <c r="K315" i="15"/>
  <c r="J316" i="15"/>
  <c r="I110" i="15"/>
  <c r="H111" i="15"/>
  <c r="G110" i="15"/>
  <c r="F111" i="15"/>
  <c r="L430" i="15"/>
  <c r="M429" i="15"/>
  <c r="F318" i="15"/>
  <c r="G317" i="15"/>
  <c r="P521" i="15"/>
  <c r="Q520" i="15"/>
  <c r="P337" i="15"/>
  <c r="Q336" i="15"/>
  <c r="R197" i="15"/>
  <c r="S196" i="15"/>
  <c r="H272" i="15"/>
  <c r="I271" i="15"/>
  <c r="O520" i="15"/>
  <c r="N521" i="15"/>
  <c r="P497" i="15"/>
  <c r="Q496" i="15"/>
  <c r="H202" i="15"/>
  <c r="I201" i="15"/>
  <c r="H364" i="15"/>
  <c r="I363" i="15"/>
  <c r="M362" i="15"/>
  <c r="L363" i="15"/>
  <c r="T105" i="15"/>
  <c r="U104" i="15"/>
  <c r="T610" i="15"/>
  <c r="U609" i="15"/>
  <c r="P543" i="15"/>
  <c r="Q542" i="15"/>
  <c r="T358" i="15"/>
  <c r="U357" i="15"/>
  <c r="T449" i="15"/>
  <c r="U448" i="15"/>
  <c r="P313" i="15"/>
  <c r="Q312" i="15"/>
  <c r="K476" i="15"/>
  <c r="J477" i="15"/>
  <c r="S104" i="15"/>
  <c r="R105" i="15"/>
  <c r="F88" i="15"/>
  <c r="G87" i="15"/>
  <c r="N108" i="15"/>
  <c r="O107" i="15"/>
  <c r="F273" i="15"/>
  <c r="G272" i="15"/>
  <c r="I178" i="15"/>
  <c r="H179" i="15"/>
  <c r="B412" i="15"/>
  <c r="C412" i="15" s="1"/>
  <c r="C411" i="15"/>
  <c r="B550" i="15"/>
  <c r="C550" i="15" s="1"/>
  <c r="C549" i="15"/>
  <c r="R588" i="15"/>
  <c r="S587" i="15"/>
  <c r="O543" i="15"/>
  <c r="N544" i="15"/>
  <c r="U494" i="15"/>
  <c r="T495" i="15"/>
  <c r="R542" i="15"/>
  <c r="S541" i="15"/>
  <c r="T289" i="15"/>
  <c r="U288" i="15"/>
  <c r="J201" i="15"/>
  <c r="K200" i="15"/>
  <c r="J592" i="15"/>
  <c r="K591" i="15"/>
  <c r="S334" i="15"/>
  <c r="R335" i="15"/>
  <c r="E640" i="15"/>
  <c r="D641" i="15"/>
  <c r="E226" i="15"/>
  <c r="D227" i="15"/>
  <c r="T220" i="15"/>
  <c r="U219" i="15"/>
  <c r="N407" i="15"/>
  <c r="O406" i="15"/>
  <c r="J109" i="15"/>
  <c r="K108" i="15"/>
  <c r="B573" i="15"/>
  <c r="C573" i="15" s="1"/>
  <c r="C572" i="15"/>
  <c r="J178" i="15"/>
  <c r="K177" i="15"/>
  <c r="Q566" i="15"/>
  <c r="P567" i="15"/>
  <c r="R381" i="15"/>
  <c r="S380" i="15"/>
  <c r="M268" i="15"/>
  <c r="L269" i="15"/>
  <c r="E88" i="15"/>
  <c r="D89" i="15"/>
  <c r="N567" i="15"/>
  <c r="O566" i="15"/>
  <c r="Q244" i="15"/>
  <c r="P245" i="15"/>
  <c r="P153" i="15"/>
  <c r="Q152" i="15"/>
  <c r="M199" i="15"/>
  <c r="L200" i="15"/>
  <c r="H616" i="15"/>
  <c r="I615" i="15"/>
  <c r="E434" i="15"/>
  <c r="D435" i="15"/>
  <c r="E435" i="15" s="1"/>
  <c r="F295" i="15"/>
  <c r="G294" i="15"/>
  <c r="Q221" i="15"/>
  <c r="P222" i="15"/>
  <c r="R404" i="15"/>
  <c r="S403" i="15"/>
  <c r="Q612" i="15"/>
  <c r="P613" i="15"/>
  <c r="K500" i="15"/>
  <c r="J501" i="15"/>
  <c r="N291" i="15"/>
  <c r="O290" i="15"/>
  <c r="M406" i="15"/>
  <c r="L407" i="15"/>
  <c r="F65" i="15"/>
  <c r="G64" i="15"/>
  <c r="J293" i="15"/>
  <c r="K292" i="15"/>
  <c r="E525" i="15"/>
  <c r="D526" i="15"/>
  <c r="D204" i="15"/>
  <c r="E203" i="15"/>
  <c r="G410" i="15"/>
  <c r="F411" i="15"/>
  <c r="J133" i="15"/>
  <c r="K132" i="15"/>
  <c r="I133" i="15"/>
  <c r="H134" i="15"/>
  <c r="H248" i="15"/>
  <c r="I247" i="15"/>
  <c r="F365" i="15"/>
  <c r="G364" i="15"/>
  <c r="B67" i="15"/>
  <c r="C67" i="15" s="1"/>
  <c r="C66" i="15"/>
  <c r="N153" i="15"/>
  <c r="O152" i="15"/>
  <c r="D66" i="15"/>
  <c r="E65" i="15"/>
  <c r="Q83" i="15"/>
  <c r="P84" i="15"/>
  <c r="M613" i="15"/>
  <c r="L614" i="15"/>
  <c r="I87" i="15"/>
  <c r="H88" i="15"/>
  <c r="P60" i="15"/>
  <c r="Q59" i="15"/>
  <c r="G202" i="15"/>
  <c r="F203" i="15"/>
  <c r="G456" i="15"/>
  <c r="F457" i="15"/>
  <c r="I593" i="15"/>
  <c r="H594" i="15"/>
  <c r="S610" i="15"/>
  <c r="R611" i="15"/>
  <c r="K362" i="15"/>
  <c r="J363" i="15"/>
  <c r="H639" i="15"/>
  <c r="I638" i="15"/>
  <c r="Q198" i="15"/>
  <c r="P199" i="15"/>
  <c r="S633" i="15"/>
  <c r="R634" i="15"/>
  <c r="L316" i="15" l="1"/>
  <c r="M315" i="15"/>
  <c r="S221" i="15"/>
  <c r="R222" i="15"/>
  <c r="O636" i="15"/>
  <c r="N637" i="15"/>
  <c r="Q360" i="15"/>
  <c r="P361" i="15"/>
  <c r="U426" i="15"/>
  <c r="T427" i="15"/>
  <c r="M385" i="15"/>
  <c r="L386" i="15"/>
  <c r="H433" i="15"/>
  <c r="I432" i="15"/>
  <c r="N499" i="15"/>
  <c r="O498" i="15"/>
  <c r="M292" i="15"/>
  <c r="L293" i="15"/>
  <c r="U380" i="15"/>
  <c r="T381" i="15"/>
  <c r="J571" i="15"/>
  <c r="K570" i="15"/>
  <c r="Q175" i="15"/>
  <c r="P176" i="15"/>
  <c r="M568" i="15"/>
  <c r="L569" i="15"/>
  <c r="L134" i="15"/>
  <c r="M133" i="15"/>
  <c r="M109" i="15"/>
  <c r="L110" i="15"/>
  <c r="L248" i="15"/>
  <c r="M247" i="15"/>
  <c r="J87" i="15"/>
  <c r="K86" i="15"/>
  <c r="O245" i="15"/>
  <c r="N246" i="15"/>
  <c r="M500" i="15"/>
  <c r="L501" i="15"/>
  <c r="O131" i="15"/>
  <c r="N132" i="15"/>
  <c r="I570" i="15"/>
  <c r="H571" i="15"/>
  <c r="N453" i="15"/>
  <c r="O452" i="15"/>
  <c r="D297" i="15"/>
  <c r="E297" i="15" s="1"/>
  <c r="E296" i="15"/>
  <c r="P291" i="15"/>
  <c r="Q290" i="15"/>
  <c r="N85" i="15"/>
  <c r="O84" i="15"/>
  <c r="S243" i="15"/>
  <c r="R244" i="15"/>
  <c r="M546" i="15"/>
  <c r="L547" i="15"/>
  <c r="D136" i="15"/>
  <c r="E136" i="15" s="1"/>
  <c r="E135" i="15"/>
  <c r="U565" i="15"/>
  <c r="T566" i="15"/>
  <c r="D642" i="15"/>
  <c r="E642" i="15" s="1"/>
  <c r="E641" i="15"/>
  <c r="T404" i="15"/>
  <c r="U403" i="15"/>
  <c r="E158" i="15"/>
  <c r="D159" i="15"/>
  <c r="E159" i="15" s="1"/>
  <c r="T473" i="15"/>
  <c r="U472" i="15"/>
  <c r="N430" i="15"/>
  <c r="O429" i="15"/>
  <c r="K293" i="15"/>
  <c r="J294" i="15"/>
  <c r="F296" i="15"/>
  <c r="G295" i="15"/>
  <c r="P154" i="15"/>
  <c r="Q153" i="15"/>
  <c r="K178" i="15"/>
  <c r="J179" i="15"/>
  <c r="K109" i="15"/>
  <c r="J110" i="15"/>
  <c r="U289" i="15"/>
  <c r="T290" i="15"/>
  <c r="S588" i="15"/>
  <c r="R589" i="15"/>
  <c r="G273" i="15"/>
  <c r="F274" i="15"/>
  <c r="G274" i="15" s="1"/>
  <c r="T450" i="15"/>
  <c r="U449" i="15"/>
  <c r="U105" i="15"/>
  <c r="T106" i="15"/>
  <c r="Q497" i="15"/>
  <c r="P498" i="15"/>
  <c r="S197" i="15"/>
  <c r="R198" i="15"/>
  <c r="M430" i="15"/>
  <c r="L431" i="15"/>
  <c r="M224" i="15"/>
  <c r="L225" i="15"/>
  <c r="K408" i="15"/>
  <c r="J409" i="15"/>
  <c r="H65" i="15"/>
  <c r="I64" i="15"/>
  <c r="S312" i="15"/>
  <c r="R313" i="15"/>
  <c r="Q405" i="15"/>
  <c r="P406" i="15"/>
  <c r="F596" i="15"/>
  <c r="G596" i="15" s="1"/>
  <c r="G595" i="15"/>
  <c r="H341" i="15"/>
  <c r="I340" i="15"/>
  <c r="U174" i="15"/>
  <c r="T175" i="15"/>
  <c r="F527" i="15"/>
  <c r="G527" i="15" s="1"/>
  <c r="G526" i="15"/>
  <c r="H319" i="15"/>
  <c r="I318" i="15"/>
  <c r="G388" i="15"/>
  <c r="F389" i="15"/>
  <c r="G389" i="15" s="1"/>
  <c r="K615" i="15"/>
  <c r="J616" i="15"/>
  <c r="J64" i="15"/>
  <c r="K63" i="15"/>
  <c r="K454" i="15"/>
  <c r="J455" i="15"/>
  <c r="J364" i="15"/>
  <c r="K363" i="15"/>
  <c r="F204" i="15"/>
  <c r="G203" i="15"/>
  <c r="P85" i="15"/>
  <c r="Q84" i="15"/>
  <c r="F412" i="15"/>
  <c r="G412" i="15" s="1"/>
  <c r="G411" i="15"/>
  <c r="P614" i="15"/>
  <c r="Q613" i="15"/>
  <c r="P246" i="15"/>
  <c r="Q245" i="15"/>
  <c r="L270" i="15"/>
  <c r="M269" i="15"/>
  <c r="S335" i="15"/>
  <c r="R336" i="15"/>
  <c r="K477" i="15"/>
  <c r="J478" i="15"/>
  <c r="L364" i="15"/>
  <c r="M363" i="15"/>
  <c r="N522" i="15"/>
  <c r="O521" i="15"/>
  <c r="G111" i="15"/>
  <c r="F112" i="15"/>
  <c r="F434" i="15"/>
  <c r="G433" i="15"/>
  <c r="F227" i="15"/>
  <c r="G226" i="15"/>
  <c r="I548" i="15"/>
  <c r="H549" i="15"/>
  <c r="O384" i="15"/>
  <c r="N385" i="15"/>
  <c r="I386" i="15"/>
  <c r="H387" i="15"/>
  <c r="U81" i="15"/>
  <c r="T82" i="15"/>
  <c r="Q131" i="15"/>
  <c r="P132" i="15"/>
  <c r="L155" i="15"/>
  <c r="M154" i="15"/>
  <c r="L339" i="15"/>
  <c r="M338" i="15"/>
  <c r="D251" i="15"/>
  <c r="E251" i="15" s="1"/>
  <c r="E250" i="15"/>
  <c r="U150" i="15"/>
  <c r="T151" i="15"/>
  <c r="I409" i="15"/>
  <c r="H410" i="15"/>
  <c r="L592" i="15"/>
  <c r="M591" i="15"/>
  <c r="O270" i="15"/>
  <c r="N271" i="15"/>
  <c r="N362" i="15"/>
  <c r="O361" i="15"/>
  <c r="P591" i="15"/>
  <c r="Q590" i="15"/>
  <c r="F641" i="15"/>
  <c r="G640" i="15"/>
  <c r="R451" i="15"/>
  <c r="S450" i="15"/>
  <c r="I134" i="15"/>
  <c r="H135" i="15"/>
  <c r="D90" i="15"/>
  <c r="E90" i="15" s="1"/>
  <c r="E89" i="15"/>
  <c r="S105" i="15"/>
  <c r="R106" i="15"/>
  <c r="Q430" i="15"/>
  <c r="P431" i="15"/>
  <c r="M637" i="15"/>
  <c r="L638" i="15"/>
  <c r="N476" i="15"/>
  <c r="O475" i="15"/>
  <c r="J157" i="15"/>
  <c r="K156" i="15"/>
  <c r="M522" i="15"/>
  <c r="L523" i="15"/>
  <c r="L86" i="15"/>
  <c r="M85" i="15"/>
  <c r="O407" i="15"/>
  <c r="N408" i="15"/>
  <c r="T359" i="15"/>
  <c r="U358" i="15"/>
  <c r="T335" i="15"/>
  <c r="U334" i="15"/>
  <c r="S82" i="15"/>
  <c r="R83" i="15"/>
  <c r="H457" i="15"/>
  <c r="I456" i="15"/>
  <c r="Q474" i="15"/>
  <c r="P475" i="15"/>
  <c r="S266" i="15"/>
  <c r="R267" i="15"/>
  <c r="G250" i="15"/>
  <c r="F251" i="15"/>
  <c r="G251" i="15" s="1"/>
  <c r="P61" i="15"/>
  <c r="Q60" i="15"/>
  <c r="D67" i="15"/>
  <c r="E67" i="15" s="1"/>
  <c r="E66" i="15"/>
  <c r="H249" i="15"/>
  <c r="I248" i="15"/>
  <c r="D205" i="15"/>
  <c r="E205" i="15" s="1"/>
  <c r="E204" i="15"/>
  <c r="S404" i="15"/>
  <c r="R405" i="15"/>
  <c r="H617" i="15"/>
  <c r="I616" i="15"/>
  <c r="S381" i="15"/>
  <c r="R382" i="15"/>
  <c r="T221" i="15"/>
  <c r="U220" i="15"/>
  <c r="K592" i="15"/>
  <c r="J593" i="15"/>
  <c r="F89" i="15"/>
  <c r="G88" i="15"/>
  <c r="Q313" i="15"/>
  <c r="P314" i="15"/>
  <c r="Q543" i="15"/>
  <c r="P544" i="15"/>
  <c r="H365" i="15"/>
  <c r="I364" i="15"/>
  <c r="H273" i="15"/>
  <c r="I272" i="15"/>
  <c r="P522" i="15"/>
  <c r="Q521" i="15"/>
  <c r="O200" i="15"/>
  <c r="N201" i="15"/>
  <c r="K339" i="15"/>
  <c r="J340" i="15"/>
  <c r="D573" i="15"/>
  <c r="E573" i="15" s="1"/>
  <c r="E572" i="15"/>
  <c r="N225" i="15"/>
  <c r="O224" i="15"/>
  <c r="G503" i="15"/>
  <c r="F504" i="15"/>
  <c r="G504" i="15" s="1"/>
  <c r="N316" i="15"/>
  <c r="O315" i="15"/>
  <c r="K546" i="15"/>
  <c r="J547" i="15"/>
  <c r="K431" i="15"/>
  <c r="J432" i="15"/>
  <c r="S473" i="15"/>
  <c r="R474" i="15"/>
  <c r="M178" i="15"/>
  <c r="L179" i="15"/>
  <c r="T59" i="15"/>
  <c r="U58" i="15"/>
  <c r="L63" i="15"/>
  <c r="M62" i="15"/>
  <c r="S519" i="15"/>
  <c r="R520" i="15"/>
  <c r="G457" i="15"/>
  <c r="F458" i="15"/>
  <c r="G458" i="15" s="1"/>
  <c r="L615" i="15"/>
  <c r="M614" i="15"/>
  <c r="H640" i="15"/>
  <c r="I639" i="15"/>
  <c r="F66" i="15"/>
  <c r="G65" i="15"/>
  <c r="S542" i="15"/>
  <c r="R543" i="15"/>
  <c r="I156" i="15"/>
  <c r="H157" i="15"/>
  <c r="N615" i="15"/>
  <c r="O614" i="15"/>
  <c r="I478" i="15"/>
  <c r="H479" i="15"/>
  <c r="T197" i="15"/>
  <c r="U196" i="15"/>
  <c r="M407" i="15"/>
  <c r="L408" i="15"/>
  <c r="T496" i="15"/>
  <c r="U495" i="15"/>
  <c r="H112" i="15"/>
  <c r="I111" i="15"/>
  <c r="M476" i="15"/>
  <c r="L477" i="15"/>
  <c r="H296" i="15"/>
  <c r="I295" i="15"/>
  <c r="U311" i="15"/>
  <c r="T312" i="15"/>
  <c r="T266" i="15"/>
  <c r="U265" i="15"/>
  <c r="S359" i="15"/>
  <c r="R360" i="15"/>
  <c r="O338" i="15"/>
  <c r="N339" i="15"/>
  <c r="S427" i="15"/>
  <c r="R428" i="15"/>
  <c r="Q199" i="15"/>
  <c r="P200" i="15"/>
  <c r="H595" i="15"/>
  <c r="I594" i="15"/>
  <c r="H89" i="15"/>
  <c r="I88" i="15"/>
  <c r="D527" i="15"/>
  <c r="E527" i="15" s="1"/>
  <c r="E526" i="15"/>
  <c r="P223" i="15"/>
  <c r="Q222" i="15"/>
  <c r="L201" i="15"/>
  <c r="M200" i="15"/>
  <c r="P568" i="15"/>
  <c r="Q567" i="15"/>
  <c r="D228" i="15"/>
  <c r="E228" i="15" s="1"/>
  <c r="E227" i="15"/>
  <c r="N545" i="15"/>
  <c r="O544" i="15"/>
  <c r="I179" i="15"/>
  <c r="H180" i="15"/>
  <c r="K316" i="15"/>
  <c r="J317" i="15"/>
  <c r="Q106" i="15"/>
  <c r="P107" i="15"/>
  <c r="U518" i="15"/>
  <c r="T519" i="15"/>
  <c r="K225" i="15"/>
  <c r="J226" i="15"/>
  <c r="H502" i="15"/>
  <c r="I501" i="15"/>
  <c r="S289" i="15"/>
  <c r="R290" i="15"/>
  <c r="G181" i="15"/>
  <c r="F182" i="15"/>
  <c r="G182" i="15" s="1"/>
  <c r="N591" i="15"/>
  <c r="O590" i="15"/>
  <c r="Q382" i="15"/>
  <c r="P383" i="15"/>
  <c r="T588" i="15"/>
  <c r="U587" i="15"/>
  <c r="G479" i="15"/>
  <c r="F480" i="15"/>
  <c r="S566" i="15"/>
  <c r="R567" i="15"/>
  <c r="G548" i="15"/>
  <c r="F549" i="15"/>
  <c r="F619" i="15"/>
  <c r="G619" i="15" s="1"/>
  <c r="G618" i="15"/>
  <c r="F135" i="15"/>
  <c r="G134" i="15"/>
  <c r="T542" i="15"/>
  <c r="U541" i="15"/>
  <c r="K501" i="15"/>
  <c r="J502" i="15"/>
  <c r="K247" i="15"/>
  <c r="J248" i="15"/>
  <c r="S152" i="15"/>
  <c r="R153" i="15"/>
  <c r="S130" i="15"/>
  <c r="R131" i="15"/>
  <c r="G365" i="15"/>
  <c r="F366" i="15"/>
  <c r="G366" i="15" s="1"/>
  <c r="O108" i="15"/>
  <c r="N109" i="15"/>
  <c r="P338" i="15"/>
  <c r="Q337" i="15"/>
  <c r="G341" i="15"/>
  <c r="F342" i="15"/>
  <c r="N62" i="15"/>
  <c r="O61" i="15"/>
  <c r="K639" i="15"/>
  <c r="J640" i="15"/>
  <c r="R60" i="15"/>
  <c r="S59" i="15"/>
  <c r="S634" i="15"/>
  <c r="R635" i="15"/>
  <c r="S611" i="15"/>
  <c r="R612" i="15"/>
  <c r="K270" i="15"/>
  <c r="J271" i="15"/>
  <c r="P269" i="15"/>
  <c r="Q268" i="15"/>
  <c r="I227" i="15"/>
  <c r="H228" i="15"/>
  <c r="I228" i="15" s="1"/>
  <c r="R497" i="15"/>
  <c r="S496" i="15"/>
  <c r="P453" i="15"/>
  <c r="Q452" i="15"/>
  <c r="D596" i="15"/>
  <c r="E596" i="15" s="1"/>
  <c r="E595" i="15"/>
  <c r="T130" i="15"/>
  <c r="U129" i="15"/>
  <c r="N154" i="15"/>
  <c r="O153" i="15"/>
  <c r="K133" i="15"/>
  <c r="J134" i="15"/>
  <c r="N292" i="15"/>
  <c r="O291" i="15"/>
  <c r="N568" i="15"/>
  <c r="O567" i="15"/>
  <c r="K201" i="15"/>
  <c r="J202" i="15"/>
  <c r="T611" i="15"/>
  <c r="U610" i="15"/>
  <c r="H203" i="15"/>
  <c r="I202" i="15"/>
  <c r="G318" i="15"/>
  <c r="F319" i="15"/>
  <c r="O177" i="15"/>
  <c r="N178" i="15"/>
  <c r="I524" i="15"/>
  <c r="H525" i="15"/>
  <c r="P637" i="15"/>
  <c r="Q636" i="15"/>
  <c r="G572" i="15"/>
  <c r="F573" i="15"/>
  <c r="G573" i="15" s="1"/>
  <c r="T243" i="15"/>
  <c r="U242" i="15"/>
  <c r="J386" i="15"/>
  <c r="K385" i="15"/>
  <c r="G158" i="15"/>
  <c r="F159" i="15"/>
  <c r="G159" i="15" s="1"/>
  <c r="J524" i="15"/>
  <c r="K523" i="15"/>
  <c r="U634" i="15"/>
  <c r="T635" i="15"/>
  <c r="R175" i="15"/>
  <c r="S174" i="15"/>
  <c r="L454" i="15"/>
  <c r="M453" i="15"/>
  <c r="L317" i="15" l="1"/>
  <c r="M316" i="15"/>
  <c r="P362" i="15"/>
  <c r="Q361" i="15"/>
  <c r="T428" i="15"/>
  <c r="U427" i="15"/>
  <c r="O637" i="15"/>
  <c r="N638" i="15"/>
  <c r="R223" i="15"/>
  <c r="S222" i="15"/>
  <c r="L387" i="15"/>
  <c r="M386" i="15"/>
  <c r="M134" i="15"/>
  <c r="L135" i="15"/>
  <c r="L570" i="15"/>
  <c r="M569" i="15"/>
  <c r="L294" i="15"/>
  <c r="M293" i="15"/>
  <c r="U381" i="15"/>
  <c r="T382" i="15"/>
  <c r="P177" i="15"/>
  <c r="Q176" i="15"/>
  <c r="N500" i="15"/>
  <c r="O499" i="15"/>
  <c r="J572" i="15"/>
  <c r="K571" i="15"/>
  <c r="H434" i="15"/>
  <c r="I433" i="15"/>
  <c r="N133" i="15"/>
  <c r="O132" i="15"/>
  <c r="K87" i="15"/>
  <c r="J88" i="15"/>
  <c r="L548" i="15"/>
  <c r="M547" i="15"/>
  <c r="S244" i="15"/>
  <c r="R245" i="15"/>
  <c r="L502" i="15"/>
  <c r="M501" i="15"/>
  <c r="O453" i="15"/>
  <c r="N454" i="15"/>
  <c r="M248" i="15"/>
  <c r="L249" i="15"/>
  <c r="T567" i="15"/>
  <c r="U566" i="15"/>
  <c r="I571" i="15"/>
  <c r="H572" i="15"/>
  <c r="M110" i="15"/>
  <c r="L111" i="15"/>
  <c r="O246" i="15"/>
  <c r="N247" i="15"/>
  <c r="N86" i="15"/>
  <c r="O85" i="15"/>
  <c r="Q291" i="15"/>
  <c r="P292" i="15"/>
  <c r="U473" i="15"/>
  <c r="T474" i="15"/>
  <c r="G480" i="15"/>
  <c r="F481" i="15"/>
  <c r="G481" i="15" s="1"/>
  <c r="J318" i="15"/>
  <c r="K317" i="15"/>
  <c r="H480" i="15"/>
  <c r="I479" i="15"/>
  <c r="R544" i="15"/>
  <c r="S543" i="15"/>
  <c r="O408" i="15"/>
  <c r="N409" i="15"/>
  <c r="R107" i="15"/>
  <c r="S106" i="15"/>
  <c r="I387" i="15"/>
  <c r="H388" i="15"/>
  <c r="J479" i="15"/>
  <c r="K478" i="15"/>
  <c r="T176" i="15"/>
  <c r="U175" i="15"/>
  <c r="R314" i="15"/>
  <c r="S313" i="15"/>
  <c r="M431" i="15"/>
  <c r="L432" i="15"/>
  <c r="J111" i="15"/>
  <c r="K110" i="15"/>
  <c r="J295" i="15"/>
  <c r="K294" i="15"/>
  <c r="K524" i="15"/>
  <c r="J525" i="15"/>
  <c r="U243" i="15"/>
  <c r="T244" i="15"/>
  <c r="O568" i="15"/>
  <c r="N569" i="15"/>
  <c r="O154" i="15"/>
  <c r="N155" i="15"/>
  <c r="P454" i="15"/>
  <c r="Q453" i="15"/>
  <c r="Q223" i="15"/>
  <c r="P224" i="15"/>
  <c r="U266" i="15"/>
  <c r="T267" i="15"/>
  <c r="H113" i="15"/>
  <c r="I113" i="15" s="1"/>
  <c r="I112" i="15"/>
  <c r="N317" i="15"/>
  <c r="O316" i="15"/>
  <c r="I273" i="15"/>
  <c r="H274" i="15"/>
  <c r="I274" i="15" s="1"/>
  <c r="F90" i="15"/>
  <c r="G90" i="15" s="1"/>
  <c r="G89" i="15"/>
  <c r="I457" i="15"/>
  <c r="H458" i="15"/>
  <c r="I458" i="15" s="1"/>
  <c r="J158" i="15"/>
  <c r="K157" i="15"/>
  <c r="G641" i="15"/>
  <c r="F642" i="15"/>
  <c r="G642" i="15" s="1"/>
  <c r="L593" i="15"/>
  <c r="M592" i="15"/>
  <c r="M339" i="15"/>
  <c r="L340" i="15"/>
  <c r="G434" i="15"/>
  <c r="F435" i="15"/>
  <c r="G435" i="15" s="1"/>
  <c r="Q614" i="15"/>
  <c r="P615" i="15"/>
  <c r="J365" i="15"/>
  <c r="K364" i="15"/>
  <c r="U450" i="15"/>
  <c r="T451" i="15"/>
  <c r="T636" i="15"/>
  <c r="U635" i="15"/>
  <c r="H158" i="15"/>
  <c r="I157" i="15"/>
  <c r="Q314" i="15"/>
  <c r="P315" i="15"/>
  <c r="M523" i="15"/>
  <c r="L524" i="15"/>
  <c r="P270" i="15"/>
  <c r="Q269" i="15"/>
  <c r="R61" i="15"/>
  <c r="S60" i="15"/>
  <c r="Q338" i="15"/>
  <c r="P339" i="15"/>
  <c r="F136" i="15"/>
  <c r="G136" i="15" s="1"/>
  <c r="G135" i="15"/>
  <c r="H503" i="15"/>
  <c r="I502" i="15"/>
  <c r="U197" i="15"/>
  <c r="T198" i="15"/>
  <c r="F228" i="15"/>
  <c r="G228" i="15" s="1"/>
  <c r="G227" i="15"/>
  <c r="M364" i="15"/>
  <c r="L365" i="15"/>
  <c r="Q246" i="15"/>
  <c r="P247" i="15"/>
  <c r="G204" i="15"/>
  <c r="F205" i="15"/>
  <c r="G205" i="15" s="1"/>
  <c r="K271" i="15"/>
  <c r="J272" i="15"/>
  <c r="K640" i="15"/>
  <c r="J641" i="15"/>
  <c r="N110" i="15"/>
  <c r="O109" i="15"/>
  <c r="K248" i="15"/>
  <c r="J249" i="15"/>
  <c r="J341" i="15"/>
  <c r="K340" i="15"/>
  <c r="S612" i="15"/>
  <c r="R613" i="15"/>
  <c r="K502" i="15"/>
  <c r="J503" i="15"/>
  <c r="T520" i="15"/>
  <c r="U519" i="15"/>
  <c r="R429" i="15"/>
  <c r="S428" i="15"/>
  <c r="U312" i="15"/>
  <c r="T313" i="15"/>
  <c r="N202" i="15"/>
  <c r="O201" i="15"/>
  <c r="U588" i="15"/>
  <c r="T589" i="15"/>
  <c r="U496" i="15"/>
  <c r="T497" i="15"/>
  <c r="O615" i="15"/>
  <c r="N616" i="15"/>
  <c r="F67" i="15"/>
  <c r="G67" i="15" s="1"/>
  <c r="G66" i="15"/>
  <c r="I365" i="15"/>
  <c r="H366" i="15"/>
  <c r="I366" i="15" s="1"/>
  <c r="H618" i="15"/>
  <c r="I617" i="15"/>
  <c r="H250" i="15"/>
  <c r="I249" i="15"/>
  <c r="O476" i="15"/>
  <c r="N477" i="15"/>
  <c r="Q591" i="15"/>
  <c r="P592" i="15"/>
  <c r="M155" i="15"/>
  <c r="L156" i="15"/>
  <c r="H320" i="15"/>
  <c r="I320" i="15" s="1"/>
  <c r="I319" i="15"/>
  <c r="I341" i="15"/>
  <c r="H342" i="15"/>
  <c r="H66" i="15"/>
  <c r="I65" i="15"/>
  <c r="T405" i="15"/>
  <c r="U404" i="15"/>
  <c r="G319" i="15"/>
  <c r="F320" i="15"/>
  <c r="G320" i="15" s="1"/>
  <c r="R568" i="15"/>
  <c r="S567" i="15"/>
  <c r="S360" i="15"/>
  <c r="R361" i="15"/>
  <c r="L478" i="15"/>
  <c r="M477" i="15"/>
  <c r="K547" i="15"/>
  <c r="J548" i="15"/>
  <c r="P432" i="15"/>
  <c r="Q431" i="15"/>
  <c r="P407" i="15"/>
  <c r="Q406" i="15"/>
  <c r="J387" i="15"/>
  <c r="K386" i="15"/>
  <c r="O591" i="15"/>
  <c r="N592" i="15"/>
  <c r="N546" i="15"/>
  <c r="O545" i="15"/>
  <c r="M201" i="15"/>
  <c r="L202" i="15"/>
  <c r="I595" i="15"/>
  <c r="H596" i="15"/>
  <c r="I596" i="15" s="1"/>
  <c r="M615" i="15"/>
  <c r="L616" i="15"/>
  <c r="T60" i="15"/>
  <c r="U59" i="15"/>
  <c r="T360" i="15"/>
  <c r="U359" i="15"/>
  <c r="R452" i="15"/>
  <c r="S451" i="15"/>
  <c r="I410" i="15"/>
  <c r="H411" i="15"/>
  <c r="O385" i="15"/>
  <c r="N386" i="15"/>
  <c r="S336" i="15"/>
  <c r="R337" i="15"/>
  <c r="K455" i="15"/>
  <c r="J456" i="15"/>
  <c r="R199" i="15"/>
  <c r="S198" i="15"/>
  <c r="M454" i="15"/>
  <c r="L455" i="15"/>
  <c r="H204" i="15"/>
  <c r="I203" i="15"/>
  <c r="O292" i="15"/>
  <c r="N293" i="15"/>
  <c r="U130" i="15"/>
  <c r="T131" i="15"/>
  <c r="S497" i="15"/>
  <c r="R498" i="15"/>
  <c r="N63" i="15"/>
  <c r="O62" i="15"/>
  <c r="K134" i="15"/>
  <c r="J135" i="15"/>
  <c r="S635" i="15"/>
  <c r="R636" i="15"/>
  <c r="G342" i="15"/>
  <c r="F343" i="15"/>
  <c r="G343" i="15" s="1"/>
  <c r="R132" i="15"/>
  <c r="S131" i="15"/>
  <c r="G549" i="15"/>
  <c r="F550" i="15"/>
  <c r="G550" i="15" s="1"/>
  <c r="P384" i="15"/>
  <c r="Q383" i="15"/>
  <c r="R291" i="15"/>
  <c r="S290" i="15"/>
  <c r="Q107" i="15"/>
  <c r="P108" i="15"/>
  <c r="H181" i="15"/>
  <c r="I180" i="15"/>
  <c r="N340" i="15"/>
  <c r="O339" i="15"/>
  <c r="M408" i="15"/>
  <c r="L409" i="15"/>
  <c r="J433" i="15"/>
  <c r="K432" i="15"/>
  <c r="Q544" i="15"/>
  <c r="P545" i="15"/>
  <c r="R406" i="15"/>
  <c r="S405" i="15"/>
  <c r="M638" i="15"/>
  <c r="L639" i="15"/>
  <c r="I135" i="15"/>
  <c r="H136" i="15"/>
  <c r="I136" i="15" s="1"/>
  <c r="U151" i="15"/>
  <c r="T152" i="15"/>
  <c r="Q132" i="15"/>
  <c r="P133" i="15"/>
  <c r="I549" i="15"/>
  <c r="H550" i="15"/>
  <c r="I550" i="15" s="1"/>
  <c r="J410" i="15"/>
  <c r="K409" i="15"/>
  <c r="P499" i="15"/>
  <c r="Q498" i="15"/>
  <c r="R590" i="15"/>
  <c r="S589" i="15"/>
  <c r="K202" i="15"/>
  <c r="J203" i="15"/>
  <c r="S153" i="15"/>
  <c r="R154" i="15"/>
  <c r="P476" i="15"/>
  <c r="Q475" i="15"/>
  <c r="O271" i="15"/>
  <c r="N272" i="15"/>
  <c r="U82" i="15"/>
  <c r="T83" i="15"/>
  <c r="K616" i="15"/>
  <c r="J617" i="15"/>
  <c r="L226" i="15"/>
  <c r="M225" i="15"/>
  <c r="T107" i="15"/>
  <c r="U106" i="15"/>
  <c r="T291" i="15"/>
  <c r="U290" i="15"/>
  <c r="Q637" i="15"/>
  <c r="P638" i="15"/>
  <c r="Q522" i="15"/>
  <c r="P523" i="15"/>
  <c r="P62" i="15"/>
  <c r="Q61" i="15"/>
  <c r="G296" i="15"/>
  <c r="F297" i="15"/>
  <c r="G297" i="15" s="1"/>
  <c r="H526" i="15"/>
  <c r="I525" i="15"/>
  <c r="J227" i="15"/>
  <c r="K226" i="15"/>
  <c r="Q200" i="15"/>
  <c r="P201" i="15"/>
  <c r="L180" i="15"/>
  <c r="M179" i="15"/>
  <c r="R383" i="15"/>
  <c r="S382" i="15"/>
  <c r="N179" i="15"/>
  <c r="O178" i="15"/>
  <c r="R521" i="15"/>
  <c r="S520" i="15"/>
  <c r="S474" i="15"/>
  <c r="R475" i="15"/>
  <c r="J594" i="15"/>
  <c r="K593" i="15"/>
  <c r="S267" i="15"/>
  <c r="R268" i="15"/>
  <c r="R84" i="15"/>
  <c r="S83" i="15"/>
  <c r="F113" i="15"/>
  <c r="G113" i="15" s="1"/>
  <c r="G112" i="15"/>
  <c r="J180" i="15"/>
  <c r="K179" i="15"/>
  <c r="R176" i="15"/>
  <c r="S175" i="15"/>
  <c r="U611" i="15"/>
  <c r="T612" i="15"/>
  <c r="T543" i="15"/>
  <c r="U542" i="15"/>
  <c r="Q568" i="15"/>
  <c r="P569" i="15"/>
  <c r="I89" i="15"/>
  <c r="H90" i="15"/>
  <c r="I90" i="15" s="1"/>
  <c r="H297" i="15"/>
  <c r="I297" i="15" s="1"/>
  <c r="I296" i="15"/>
  <c r="H641" i="15"/>
  <c r="I640" i="15"/>
  <c r="L64" i="15"/>
  <c r="M63" i="15"/>
  <c r="O225" i="15"/>
  <c r="N226" i="15"/>
  <c r="T222" i="15"/>
  <c r="U221" i="15"/>
  <c r="U335" i="15"/>
  <c r="T336" i="15"/>
  <c r="M86" i="15"/>
  <c r="L87" i="15"/>
  <c r="N363" i="15"/>
  <c r="O362" i="15"/>
  <c r="O522" i="15"/>
  <c r="N523" i="15"/>
  <c r="L271" i="15"/>
  <c r="M270" i="15"/>
  <c r="Q85" i="15"/>
  <c r="P86" i="15"/>
  <c r="J65" i="15"/>
  <c r="K64" i="15"/>
  <c r="Q154" i="15"/>
  <c r="P155" i="15"/>
  <c r="N431" i="15"/>
  <c r="O430" i="15"/>
  <c r="L318" i="15" l="1"/>
  <c r="M317" i="15"/>
  <c r="S223" i="15"/>
  <c r="R224" i="15"/>
  <c r="N639" i="15"/>
  <c r="O638" i="15"/>
  <c r="T429" i="15"/>
  <c r="U428" i="15"/>
  <c r="Q362" i="15"/>
  <c r="P363" i="15"/>
  <c r="M387" i="15"/>
  <c r="L388" i="15"/>
  <c r="U382" i="15"/>
  <c r="T383" i="15"/>
  <c r="H435" i="15"/>
  <c r="I435" i="15" s="1"/>
  <c r="I434" i="15"/>
  <c r="K572" i="15"/>
  <c r="J573" i="15"/>
  <c r="K573" i="15" s="1"/>
  <c r="L295" i="15"/>
  <c r="M294" i="15"/>
  <c r="N501" i="15"/>
  <c r="O500" i="15"/>
  <c r="L571" i="15"/>
  <c r="M570" i="15"/>
  <c r="L136" i="15"/>
  <c r="M136" i="15" s="1"/>
  <c r="M135" i="15"/>
  <c r="Q177" i="15"/>
  <c r="P178" i="15"/>
  <c r="T568" i="15"/>
  <c r="U567" i="15"/>
  <c r="O247" i="15"/>
  <c r="N248" i="15"/>
  <c r="S245" i="15"/>
  <c r="R246" i="15"/>
  <c r="Q292" i="15"/>
  <c r="P293" i="15"/>
  <c r="M249" i="15"/>
  <c r="L250" i="15"/>
  <c r="L549" i="15"/>
  <c r="M548" i="15"/>
  <c r="L112" i="15"/>
  <c r="M111" i="15"/>
  <c r="N455" i="15"/>
  <c r="O454" i="15"/>
  <c r="K88" i="15"/>
  <c r="J89" i="15"/>
  <c r="H573" i="15"/>
  <c r="I573" i="15" s="1"/>
  <c r="I572" i="15"/>
  <c r="N87" i="15"/>
  <c r="O86" i="15"/>
  <c r="L503" i="15"/>
  <c r="M502" i="15"/>
  <c r="O133" i="15"/>
  <c r="N134" i="15"/>
  <c r="U612" i="15"/>
  <c r="T613" i="15"/>
  <c r="Q523" i="15"/>
  <c r="P524" i="15"/>
  <c r="U83" i="15"/>
  <c r="T84" i="15"/>
  <c r="P546" i="15"/>
  <c r="Q545" i="15"/>
  <c r="S636" i="15"/>
  <c r="R637" i="15"/>
  <c r="R499" i="15"/>
  <c r="S498" i="15"/>
  <c r="L456" i="15"/>
  <c r="M455" i="15"/>
  <c r="O386" i="15"/>
  <c r="N387" i="15"/>
  <c r="M156" i="15"/>
  <c r="L157" i="15"/>
  <c r="T498" i="15"/>
  <c r="U497" i="15"/>
  <c r="S613" i="15"/>
  <c r="R614" i="15"/>
  <c r="J642" i="15"/>
  <c r="K642" i="15" s="1"/>
  <c r="K641" i="15"/>
  <c r="L366" i="15"/>
  <c r="M366" i="15" s="1"/>
  <c r="M365" i="15"/>
  <c r="M524" i="15"/>
  <c r="L525" i="15"/>
  <c r="U451" i="15"/>
  <c r="T452" i="15"/>
  <c r="L341" i="15"/>
  <c r="M340" i="15"/>
  <c r="N156" i="15"/>
  <c r="O155" i="15"/>
  <c r="K525" i="15"/>
  <c r="J526" i="15"/>
  <c r="L65" i="15"/>
  <c r="M64" i="15"/>
  <c r="K594" i="15"/>
  <c r="J595" i="15"/>
  <c r="O179" i="15"/>
  <c r="N180" i="15"/>
  <c r="J228" i="15"/>
  <c r="K228" i="15" s="1"/>
  <c r="K227" i="15"/>
  <c r="U107" i="15"/>
  <c r="T108" i="15"/>
  <c r="J411" i="15"/>
  <c r="K410" i="15"/>
  <c r="O340" i="15"/>
  <c r="N341" i="15"/>
  <c r="P385" i="15"/>
  <c r="Q384" i="15"/>
  <c r="T61" i="15"/>
  <c r="U60" i="15"/>
  <c r="N547" i="15"/>
  <c r="O546" i="15"/>
  <c r="Q432" i="15"/>
  <c r="P433" i="15"/>
  <c r="L479" i="15"/>
  <c r="M478" i="15"/>
  <c r="T406" i="15"/>
  <c r="U405" i="15"/>
  <c r="I618" i="15"/>
  <c r="H619" i="15"/>
  <c r="I619" i="15" s="1"/>
  <c r="S429" i="15"/>
  <c r="R430" i="15"/>
  <c r="R315" i="15"/>
  <c r="S314" i="15"/>
  <c r="S107" i="15"/>
  <c r="R108" i="15"/>
  <c r="I480" i="15"/>
  <c r="H481" i="15"/>
  <c r="I481" i="15" s="1"/>
  <c r="T337" i="15"/>
  <c r="U336" i="15"/>
  <c r="P570" i="15"/>
  <c r="Q569" i="15"/>
  <c r="R476" i="15"/>
  <c r="S475" i="15"/>
  <c r="O272" i="15"/>
  <c r="N273" i="15"/>
  <c r="J204" i="15"/>
  <c r="K203" i="15"/>
  <c r="L640" i="15"/>
  <c r="M639" i="15"/>
  <c r="K135" i="15"/>
  <c r="J136" i="15"/>
  <c r="K136" i="15" s="1"/>
  <c r="T132" i="15"/>
  <c r="U131" i="15"/>
  <c r="I411" i="15"/>
  <c r="H412" i="15"/>
  <c r="I412" i="15" s="1"/>
  <c r="M616" i="15"/>
  <c r="L617" i="15"/>
  <c r="O592" i="15"/>
  <c r="N593" i="15"/>
  <c r="S361" i="15"/>
  <c r="R362" i="15"/>
  <c r="P593" i="15"/>
  <c r="Q592" i="15"/>
  <c r="T590" i="15"/>
  <c r="U589" i="15"/>
  <c r="J273" i="15"/>
  <c r="K272" i="15"/>
  <c r="P340" i="15"/>
  <c r="Q339" i="15"/>
  <c r="Q315" i="15"/>
  <c r="P316" i="15"/>
  <c r="T268" i="15"/>
  <c r="U267" i="15"/>
  <c r="N570" i="15"/>
  <c r="O569" i="15"/>
  <c r="P87" i="15"/>
  <c r="Q86" i="15"/>
  <c r="M87" i="15"/>
  <c r="L88" i="15"/>
  <c r="O431" i="15"/>
  <c r="N432" i="15"/>
  <c r="L272" i="15"/>
  <c r="M271" i="15"/>
  <c r="I641" i="15"/>
  <c r="H642" i="15"/>
  <c r="I642" i="15" s="1"/>
  <c r="L227" i="15"/>
  <c r="M226" i="15"/>
  <c r="J296" i="15"/>
  <c r="K295" i="15"/>
  <c r="U176" i="15"/>
  <c r="T177" i="15"/>
  <c r="K318" i="15"/>
  <c r="J319" i="15"/>
  <c r="R384" i="15"/>
  <c r="S383" i="15"/>
  <c r="I526" i="15"/>
  <c r="H527" i="15"/>
  <c r="I527" i="15" s="1"/>
  <c r="H67" i="15"/>
  <c r="I67" i="15" s="1"/>
  <c r="I66" i="15"/>
  <c r="U520" i="15"/>
  <c r="T521" i="15"/>
  <c r="J342" i="15"/>
  <c r="K341" i="15"/>
  <c r="P134" i="15"/>
  <c r="Q133" i="15"/>
  <c r="N294" i="15"/>
  <c r="O293" i="15"/>
  <c r="K456" i="15"/>
  <c r="J457" i="15"/>
  <c r="K249" i="15"/>
  <c r="J250" i="15"/>
  <c r="O409" i="15"/>
  <c r="N410" i="15"/>
  <c r="S176" i="15"/>
  <c r="R177" i="15"/>
  <c r="S84" i="15"/>
  <c r="R85" i="15"/>
  <c r="S521" i="15"/>
  <c r="R522" i="15"/>
  <c r="M180" i="15"/>
  <c r="L181" i="15"/>
  <c r="Q476" i="15"/>
  <c r="P477" i="15"/>
  <c r="S590" i="15"/>
  <c r="R591" i="15"/>
  <c r="K433" i="15"/>
  <c r="J434" i="15"/>
  <c r="R453" i="15"/>
  <c r="S452" i="15"/>
  <c r="N203" i="15"/>
  <c r="O202" i="15"/>
  <c r="R62" i="15"/>
  <c r="S61" i="15"/>
  <c r="J480" i="15"/>
  <c r="K479" i="15"/>
  <c r="N227" i="15"/>
  <c r="O226" i="15"/>
  <c r="J618" i="15"/>
  <c r="K617" i="15"/>
  <c r="R155" i="15"/>
  <c r="S154" i="15"/>
  <c r="T153" i="15"/>
  <c r="U152" i="15"/>
  <c r="L410" i="15"/>
  <c r="M409" i="15"/>
  <c r="S337" i="15"/>
  <c r="R338" i="15"/>
  <c r="L203" i="15"/>
  <c r="M202" i="15"/>
  <c r="K548" i="15"/>
  <c r="J549" i="15"/>
  <c r="O616" i="15"/>
  <c r="N617" i="15"/>
  <c r="U313" i="15"/>
  <c r="T314" i="15"/>
  <c r="J504" i="15"/>
  <c r="K504" i="15" s="1"/>
  <c r="K503" i="15"/>
  <c r="Q247" i="15"/>
  <c r="P248" i="15"/>
  <c r="T245" i="15"/>
  <c r="U244" i="15"/>
  <c r="M432" i="15"/>
  <c r="L433" i="15"/>
  <c r="H389" i="15"/>
  <c r="I389" i="15" s="1"/>
  <c r="I388" i="15"/>
  <c r="T475" i="15"/>
  <c r="U474" i="15"/>
  <c r="H182" i="15"/>
  <c r="I182" i="15" s="1"/>
  <c r="I181" i="15"/>
  <c r="S199" i="15"/>
  <c r="R200" i="15"/>
  <c r="K365" i="15"/>
  <c r="J366" i="15"/>
  <c r="K366" i="15" s="1"/>
  <c r="L594" i="15"/>
  <c r="M593" i="15"/>
  <c r="P156" i="15"/>
  <c r="Q155" i="15"/>
  <c r="N524" i="15"/>
  <c r="O523" i="15"/>
  <c r="P639" i="15"/>
  <c r="Q638" i="15"/>
  <c r="Q108" i="15"/>
  <c r="P109" i="15"/>
  <c r="I342" i="15"/>
  <c r="H343" i="15"/>
  <c r="I343" i="15" s="1"/>
  <c r="N478" i="15"/>
  <c r="O477" i="15"/>
  <c r="T199" i="15"/>
  <c r="U198" i="15"/>
  <c r="P616" i="15"/>
  <c r="Q615" i="15"/>
  <c r="P225" i="15"/>
  <c r="Q224" i="15"/>
  <c r="U222" i="15"/>
  <c r="T223" i="15"/>
  <c r="T544" i="15"/>
  <c r="U543" i="15"/>
  <c r="S132" i="15"/>
  <c r="R133" i="15"/>
  <c r="K387" i="15"/>
  <c r="J388" i="15"/>
  <c r="S568" i="15"/>
  <c r="R569" i="15"/>
  <c r="I158" i="15"/>
  <c r="H159" i="15"/>
  <c r="I159" i="15" s="1"/>
  <c r="K111" i="15"/>
  <c r="J112" i="15"/>
  <c r="S268" i="15"/>
  <c r="R269" i="15"/>
  <c r="P202" i="15"/>
  <c r="Q201" i="15"/>
  <c r="J66" i="15"/>
  <c r="K65" i="15"/>
  <c r="N364" i="15"/>
  <c r="O363" i="15"/>
  <c r="J181" i="15"/>
  <c r="K180" i="15"/>
  <c r="P63" i="15"/>
  <c r="Q62" i="15"/>
  <c r="U291" i="15"/>
  <c r="T292" i="15"/>
  <c r="Q499" i="15"/>
  <c r="P500" i="15"/>
  <c r="R407" i="15"/>
  <c r="S406" i="15"/>
  <c r="S291" i="15"/>
  <c r="R292" i="15"/>
  <c r="N64" i="15"/>
  <c r="O63" i="15"/>
  <c r="I204" i="15"/>
  <c r="H205" i="15"/>
  <c r="I205" i="15" s="1"/>
  <c r="T361" i="15"/>
  <c r="U360" i="15"/>
  <c r="Q407" i="15"/>
  <c r="P408" i="15"/>
  <c r="I250" i="15"/>
  <c r="H251" i="15"/>
  <c r="I251" i="15" s="1"/>
  <c r="O110" i="15"/>
  <c r="N111" i="15"/>
  <c r="I503" i="15"/>
  <c r="H504" i="15"/>
  <c r="I504" i="15" s="1"/>
  <c r="P271" i="15"/>
  <c r="Q270" i="15"/>
  <c r="U636" i="15"/>
  <c r="T637" i="15"/>
  <c r="J159" i="15"/>
  <c r="K159" i="15" s="1"/>
  <c r="K158" i="15"/>
  <c r="N318" i="15"/>
  <c r="O317" i="15"/>
  <c r="P455" i="15"/>
  <c r="Q454" i="15"/>
  <c r="R545" i="15"/>
  <c r="S544" i="15"/>
  <c r="G30" i="22" l="1"/>
  <c r="N12" i="22" s="1"/>
  <c r="N24" i="22"/>
  <c r="N10" i="22" s="1"/>
  <c r="L319" i="15"/>
  <c r="M318" i="15"/>
  <c r="Q363" i="15"/>
  <c r="P364" i="15"/>
  <c r="U429" i="15"/>
  <c r="T430" i="15"/>
  <c r="S224" i="15"/>
  <c r="R225" i="15"/>
  <c r="O639" i="15"/>
  <c r="N640" i="15"/>
  <c r="M388" i="15"/>
  <c r="L389" i="15"/>
  <c r="M389" i="15" s="1"/>
  <c r="P179" i="15"/>
  <c r="Q178" i="15"/>
  <c r="M295" i="15"/>
  <c r="L296" i="15"/>
  <c r="L572" i="15"/>
  <c r="M571" i="15"/>
  <c r="U383" i="15"/>
  <c r="T384" i="15"/>
  <c r="O501" i="15"/>
  <c r="N502" i="15"/>
  <c r="N88" i="15"/>
  <c r="O87" i="15"/>
  <c r="L113" i="15"/>
  <c r="M113" i="15" s="1"/>
  <c r="M112" i="15"/>
  <c r="Q293" i="15"/>
  <c r="P294" i="15"/>
  <c r="S246" i="15"/>
  <c r="R247" i="15"/>
  <c r="M549" i="15"/>
  <c r="L550" i="15"/>
  <c r="M550" i="15" s="1"/>
  <c r="N135" i="15"/>
  <c r="O134" i="15"/>
  <c r="K89" i="15"/>
  <c r="J90" i="15"/>
  <c r="K90" i="15" s="1"/>
  <c r="O248" i="15"/>
  <c r="N249" i="15"/>
  <c r="L251" i="15"/>
  <c r="M251" i="15" s="1"/>
  <c r="M250" i="15"/>
  <c r="M503" i="15"/>
  <c r="L504" i="15"/>
  <c r="M504" i="15" s="1"/>
  <c r="O455" i="15"/>
  <c r="N456" i="15"/>
  <c r="U568" i="15"/>
  <c r="T569" i="15"/>
  <c r="P501" i="15"/>
  <c r="Q500" i="15"/>
  <c r="S569" i="15"/>
  <c r="R570" i="15"/>
  <c r="N388" i="15"/>
  <c r="O387" i="15"/>
  <c r="T476" i="15"/>
  <c r="U475" i="15"/>
  <c r="K480" i="15"/>
  <c r="J481" i="15"/>
  <c r="K481" i="15" s="1"/>
  <c r="M272" i="15"/>
  <c r="L273" i="15"/>
  <c r="Q340" i="15"/>
  <c r="P341" i="15"/>
  <c r="U132" i="15"/>
  <c r="T133" i="15"/>
  <c r="T407" i="15"/>
  <c r="U406" i="15"/>
  <c r="T62" i="15"/>
  <c r="U61" i="15"/>
  <c r="M341" i="15"/>
  <c r="L342" i="15"/>
  <c r="P547" i="15"/>
  <c r="Q546" i="15"/>
  <c r="T638" i="15"/>
  <c r="U637" i="15"/>
  <c r="T293" i="15"/>
  <c r="U292" i="15"/>
  <c r="S269" i="15"/>
  <c r="R270" i="15"/>
  <c r="U223" i="15"/>
  <c r="T224" i="15"/>
  <c r="R201" i="15"/>
  <c r="S200" i="15"/>
  <c r="R178" i="15"/>
  <c r="S177" i="15"/>
  <c r="N433" i="15"/>
  <c r="O432" i="15"/>
  <c r="N594" i="15"/>
  <c r="O593" i="15"/>
  <c r="T109" i="15"/>
  <c r="U108" i="15"/>
  <c r="T453" i="15"/>
  <c r="U452" i="15"/>
  <c r="S614" i="15"/>
  <c r="R615" i="15"/>
  <c r="T85" i="15"/>
  <c r="U84" i="15"/>
  <c r="Q248" i="15"/>
  <c r="P249" i="15"/>
  <c r="K549" i="15"/>
  <c r="J550" i="15"/>
  <c r="K550" i="15" s="1"/>
  <c r="U153" i="15"/>
  <c r="T154" i="15"/>
  <c r="N204" i="15"/>
  <c r="O203" i="15"/>
  <c r="N571" i="15"/>
  <c r="O570" i="15"/>
  <c r="K273" i="15"/>
  <c r="J274" i="15"/>
  <c r="K274" i="15" s="1"/>
  <c r="L66" i="15"/>
  <c r="M65" i="15"/>
  <c r="M617" i="15"/>
  <c r="L618" i="15"/>
  <c r="P434" i="15"/>
  <c r="Q433" i="15"/>
  <c r="O341" i="15"/>
  <c r="N342" i="15"/>
  <c r="K526" i="15"/>
  <c r="J527" i="15"/>
  <c r="K527" i="15" s="1"/>
  <c r="L526" i="15"/>
  <c r="M525" i="15"/>
  <c r="P64" i="15"/>
  <c r="Q63" i="15"/>
  <c r="J67" i="15"/>
  <c r="K67" i="15" s="1"/>
  <c r="K66" i="15"/>
  <c r="P226" i="15"/>
  <c r="Q225" i="15"/>
  <c r="Q156" i="15"/>
  <c r="P157" i="15"/>
  <c r="K618" i="15"/>
  <c r="J619" i="15"/>
  <c r="K619" i="15" s="1"/>
  <c r="R63" i="15"/>
  <c r="S62" i="15"/>
  <c r="K342" i="15"/>
  <c r="J343" i="15"/>
  <c r="K343" i="15" s="1"/>
  <c r="R385" i="15"/>
  <c r="S384" i="15"/>
  <c r="L228" i="15"/>
  <c r="M228" i="15" s="1"/>
  <c r="M227" i="15"/>
  <c r="U268" i="15"/>
  <c r="T269" i="15"/>
  <c r="U590" i="15"/>
  <c r="T591" i="15"/>
  <c r="M640" i="15"/>
  <c r="L641" i="15"/>
  <c r="R477" i="15"/>
  <c r="S476" i="15"/>
  <c r="U337" i="15"/>
  <c r="T338" i="15"/>
  <c r="T499" i="15"/>
  <c r="U498" i="15"/>
  <c r="S499" i="15"/>
  <c r="R500" i="15"/>
  <c r="N112" i="15"/>
  <c r="O111" i="15"/>
  <c r="T178" i="15"/>
  <c r="U177" i="15"/>
  <c r="R109" i="15"/>
  <c r="S108" i="15"/>
  <c r="U544" i="15"/>
  <c r="T545" i="15"/>
  <c r="U199" i="15"/>
  <c r="T200" i="15"/>
  <c r="P640" i="15"/>
  <c r="Q639" i="15"/>
  <c r="N65" i="15"/>
  <c r="O64" i="15"/>
  <c r="O478" i="15"/>
  <c r="N479" i="15"/>
  <c r="O524" i="15"/>
  <c r="N525" i="15"/>
  <c r="M203" i="15"/>
  <c r="L204" i="15"/>
  <c r="R156" i="15"/>
  <c r="S155" i="15"/>
  <c r="R454" i="15"/>
  <c r="S453" i="15"/>
  <c r="R316" i="15"/>
  <c r="S315" i="15"/>
  <c r="P386" i="15"/>
  <c r="Q385" i="15"/>
  <c r="M456" i="15"/>
  <c r="L457" i="15"/>
  <c r="P409" i="15"/>
  <c r="Q408" i="15"/>
  <c r="S292" i="15"/>
  <c r="R293" i="15"/>
  <c r="M433" i="15"/>
  <c r="L434" i="15"/>
  <c r="U314" i="15"/>
  <c r="T315" i="15"/>
  <c r="R339" i="15"/>
  <c r="S338" i="15"/>
  <c r="R431" i="15"/>
  <c r="S430" i="15"/>
  <c r="P525" i="15"/>
  <c r="Q524" i="15"/>
  <c r="Q271" i="15"/>
  <c r="P272" i="15"/>
  <c r="P110" i="15"/>
  <c r="Q109" i="15"/>
  <c r="N618" i="15"/>
  <c r="O617" i="15"/>
  <c r="R592" i="15"/>
  <c r="S591" i="15"/>
  <c r="R523" i="15"/>
  <c r="S522" i="15"/>
  <c r="K250" i="15"/>
  <c r="J251" i="15"/>
  <c r="K251" i="15" s="1"/>
  <c r="U521" i="15"/>
  <c r="T522" i="15"/>
  <c r="J320" i="15"/>
  <c r="K320" i="15" s="1"/>
  <c r="K319" i="15"/>
  <c r="Q316" i="15"/>
  <c r="P317" i="15"/>
  <c r="N181" i="15"/>
  <c r="O180" i="15"/>
  <c r="L158" i="15"/>
  <c r="M157" i="15"/>
  <c r="S637" i="15"/>
  <c r="R638" i="15"/>
  <c r="U613" i="15"/>
  <c r="T614" i="15"/>
  <c r="P478" i="15"/>
  <c r="Q477" i="15"/>
  <c r="R86" i="15"/>
  <c r="S85" i="15"/>
  <c r="J458" i="15"/>
  <c r="K458" i="15" s="1"/>
  <c r="K457" i="15"/>
  <c r="S362" i="15"/>
  <c r="R363" i="15"/>
  <c r="O273" i="15"/>
  <c r="N274" i="15"/>
  <c r="O274" i="15" s="1"/>
  <c r="K595" i="15"/>
  <c r="J596" i="15"/>
  <c r="K596" i="15" s="1"/>
  <c r="P135" i="15"/>
  <c r="Q134" i="15"/>
  <c r="R546" i="15"/>
  <c r="S545" i="15"/>
  <c r="N365" i="15"/>
  <c r="O364" i="15"/>
  <c r="O294" i="15"/>
  <c r="N295" i="15"/>
  <c r="K296" i="15"/>
  <c r="J297" i="15"/>
  <c r="K297" i="15" s="1"/>
  <c r="Q570" i="15"/>
  <c r="P571" i="15"/>
  <c r="M479" i="15"/>
  <c r="L480" i="15"/>
  <c r="J113" i="15"/>
  <c r="K113" i="15" s="1"/>
  <c r="K112" i="15"/>
  <c r="J389" i="15"/>
  <c r="K389" i="15" s="1"/>
  <c r="K388" i="15"/>
  <c r="K434" i="15"/>
  <c r="J435" i="15"/>
  <c r="K435" i="15" s="1"/>
  <c r="L182" i="15"/>
  <c r="M182" i="15" s="1"/>
  <c r="M181" i="15"/>
  <c r="N411" i="15"/>
  <c r="O410" i="15"/>
  <c r="M88" i="15"/>
  <c r="L89" i="15"/>
  <c r="Q455" i="15"/>
  <c r="P456" i="15"/>
  <c r="R134" i="15"/>
  <c r="S133" i="15"/>
  <c r="N319" i="15"/>
  <c r="O318" i="15"/>
  <c r="T362" i="15"/>
  <c r="U361" i="15"/>
  <c r="R408" i="15"/>
  <c r="S407" i="15"/>
  <c r="J182" i="15"/>
  <c r="K182" i="15" s="1"/>
  <c r="K181" i="15"/>
  <c r="Q202" i="15"/>
  <c r="P203" i="15"/>
  <c r="Q616" i="15"/>
  <c r="P617" i="15"/>
  <c r="L595" i="15"/>
  <c r="M594" i="15"/>
  <c r="U245" i="15"/>
  <c r="T246" i="15"/>
  <c r="M410" i="15"/>
  <c r="L411" i="15"/>
  <c r="O227" i="15"/>
  <c r="N228" i="15"/>
  <c r="O228" i="15" s="1"/>
  <c r="P88" i="15"/>
  <c r="Q87" i="15"/>
  <c r="P594" i="15"/>
  <c r="Q593" i="15"/>
  <c r="K204" i="15"/>
  <c r="J205" i="15"/>
  <c r="K205" i="15" s="1"/>
  <c r="N548" i="15"/>
  <c r="O547" i="15"/>
  <c r="J412" i="15"/>
  <c r="K412" i="15" s="1"/>
  <c r="K411" i="15"/>
  <c r="O156" i="15"/>
  <c r="N157" i="15"/>
  <c r="L320" i="15" l="1"/>
  <c r="M320" i="15" s="1"/>
  <c r="M319" i="15"/>
  <c r="R226" i="15"/>
  <c r="S225" i="15"/>
  <c r="N641" i="15"/>
  <c r="O640" i="15"/>
  <c r="T431" i="15"/>
  <c r="U430" i="15"/>
  <c r="P365" i="15"/>
  <c r="Q364" i="15"/>
  <c r="L297" i="15"/>
  <c r="M297" i="15" s="1"/>
  <c r="M296" i="15"/>
  <c r="T385" i="15"/>
  <c r="U384" i="15"/>
  <c r="M572" i="15"/>
  <c r="L573" i="15"/>
  <c r="M573" i="15" s="1"/>
  <c r="N503" i="15"/>
  <c r="O502" i="15"/>
  <c r="P180" i="15"/>
  <c r="Q179" i="15"/>
  <c r="N457" i="15"/>
  <c r="O456" i="15"/>
  <c r="P295" i="15"/>
  <c r="Q294" i="15"/>
  <c r="O135" i="15"/>
  <c r="N136" i="15"/>
  <c r="O136" i="15" s="1"/>
  <c r="T570" i="15"/>
  <c r="U569" i="15"/>
  <c r="N250" i="15"/>
  <c r="O249" i="15"/>
  <c r="S247" i="15"/>
  <c r="R248" i="15"/>
  <c r="O88" i="15"/>
  <c r="N89" i="15"/>
  <c r="U545" i="15"/>
  <c r="T546" i="15"/>
  <c r="L642" i="15"/>
  <c r="M642" i="15" s="1"/>
  <c r="M641" i="15"/>
  <c r="P250" i="15"/>
  <c r="Q249" i="15"/>
  <c r="R386" i="15"/>
  <c r="S385" i="15"/>
  <c r="L527" i="15"/>
  <c r="M527" i="15" s="1"/>
  <c r="M526" i="15"/>
  <c r="U638" i="15"/>
  <c r="T639" i="15"/>
  <c r="M480" i="15"/>
  <c r="L481" i="15"/>
  <c r="M481" i="15" s="1"/>
  <c r="N296" i="15"/>
  <c r="O295" i="15"/>
  <c r="S638" i="15"/>
  <c r="R639" i="15"/>
  <c r="L435" i="15"/>
  <c r="M435" i="15" s="1"/>
  <c r="M434" i="15"/>
  <c r="T592" i="15"/>
  <c r="U591" i="15"/>
  <c r="U224" i="15"/>
  <c r="T225" i="15"/>
  <c r="R571" i="15"/>
  <c r="S570" i="15"/>
  <c r="M595" i="15"/>
  <c r="L596" i="15"/>
  <c r="M596" i="15" s="1"/>
  <c r="R409" i="15"/>
  <c r="S408" i="15"/>
  <c r="S592" i="15"/>
  <c r="R593" i="15"/>
  <c r="Q525" i="15"/>
  <c r="P526" i="15"/>
  <c r="P387" i="15"/>
  <c r="Q386" i="15"/>
  <c r="S156" i="15"/>
  <c r="R157" i="15"/>
  <c r="N66" i="15"/>
  <c r="O65" i="15"/>
  <c r="S109" i="15"/>
  <c r="R110" i="15"/>
  <c r="U499" i="15"/>
  <c r="T500" i="15"/>
  <c r="Q226" i="15"/>
  <c r="P227" i="15"/>
  <c r="L67" i="15"/>
  <c r="M67" i="15" s="1"/>
  <c r="M66" i="15"/>
  <c r="N205" i="15"/>
  <c r="O205" i="15" s="1"/>
  <c r="O204" i="15"/>
  <c r="T86" i="15"/>
  <c r="U85" i="15"/>
  <c r="N595" i="15"/>
  <c r="O594" i="15"/>
  <c r="Q547" i="15"/>
  <c r="P548" i="15"/>
  <c r="S86" i="15"/>
  <c r="R87" i="15"/>
  <c r="L159" i="15"/>
  <c r="M159" i="15" s="1"/>
  <c r="M158" i="15"/>
  <c r="O618" i="15"/>
  <c r="N619" i="15"/>
  <c r="O619" i="15" s="1"/>
  <c r="S431" i="15"/>
  <c r="R432" i="15"/>
  <c r="R317" i="15"/>
  <c r="S316" i="15"/>
  <c r="P641" i="15"/>
  <c r="Q640" i="15"/>
  <c r="T179" i="15"/>
  <c r="U178" i="15"/>
  <c r="R64" i="15"/>
  <c r="S63" i="15"/>
  <c r="O433" i="15"/>
  <c r="N434" i="15"/>
  <c r="U476" i="15"/>
  <c r="T477" i="15"/>
  <c r="Q272" i="15"/>
  <c r="P273" i="15"/>
  <c r="U315" i="15"/>
  <c r="T316" i="15"/>
  <c r="M457" i="15"/>
  <c r="L458" i="15"/>
  <c r="M458" i="15" s="1"/>
  <c r="O479" i="15"/>
  <c r="N480" i="15"/>
  <c r="R501" i="15"/>
  <c r="S500" i="15"/>
  <c r="M618" i="15"/>
  <c r="L619" i="15"/>
  <c r="M619" i="15" s="1"/>
  <c r="P136" i="15"/>
  <c r="Q136" i="15" s="1"/>
  <c r="Q135" i="15"/>
  <c r="R524" i="15"/>
  <c r="S523" i="15"/>
  <c r="S454" i="15"/>
  <c r="R455" i="15"/>
  <c r="R202" i="15"/>
  <c r="S201" i="15"/>
  <c r="N158" i="15"/>
  <c r="O157" i="15"/>
  <c r="Q456" i="15"/>
  <c r="P457" i="15"/>
  <c r="L412" i="15"/>
  <c r="M412" i="15" s="1"/>
  <c r="M411" i="15"/>
  <c r="Q617" i="15"/>
  <c r="P618" i="15"/>
  <c r="Q571" i="15"/>
  <c r="P572" i="15"/>
  <c r="T523" i="15"/>
  <c r="U522" i="15"/>
  <c r="S293" i="15"/>
  <c r="R294" i="15"/>
  <c r="M204" i="15"/>
  <c r="L205" i="15"/>
  <c r="M205" i="15" s="1"/>
  <c r="T155" i="15"/>
  <c r="U154" i="15"/>
  <c r="S615" i="15"/>
  <c r="R616" i="15"/>
  <c r="R271" i="15"/>
  <c r="S270" i="15"/>
  <c r="P595" i="15"/>
  <c r="Q594" i="15"/>
  <c r="T363" i="15"/>
  <c r="U362" i="15"/>
  <c r="O525" i="15"/>
  <c r="N526" i="15"/>
  <c r="T201" i="15"/>
  <c r="U200" i="15"/>
  <c r="P342" i="15"/>
  <c r="Q341" i="15"/>
  <c r="S363" i="15"/>
  <c r="R364" i="15"/>
  <c r="U614" i="15"/>
  <c r="T615" i="15"/>
  <c r="P318" i="15"/>
  <c r="Q317" i="15"/>
  <c r="Q157" i="15"/>
  <c r="P158" i="15"/>
  <c r="M273" i="15"/>
  <c r="L274" i="15"/>
  <c r="M274" i="15" s="1"/>
  <c r="R135" i="15"/>
  <c r="S134" i="15"/>
  <c r="O411" i="15"/>
  <c r="N412" i="15"/>
  <c r="O412" i="15" s="1"/>
  <c r="T110" i="15"/>
  <c r="U109" i="15"/>
  <c r="T408" i="15"/>
  <c r="U407" i="15"/>
  <c r="M89" i="15"/>
  <c r="L90" i="15"/>
  <c r="M90" i="15" s="1"/>
  <c r="U338" i="15"/>
  <c r="T339" i="15"/>
  <c r="T270" i="15"/>
  <c r="U269" i="15"/>
  <c r="O342" i="15"/>
  <c r="N343" i="15"/>
  <c r="O343" i="15" s="1"/>
  <c r="L343" i="15"/>
  <c r="M343" i="15" s="1"/>
  <c r="M342" i="15"/>
  <c r="T134" i="15"/>
  <c r="U133" i="15"/>
  <c r="O365" i="15"/>
  <c r="N366" i="15"/>
  <c r="O366" i="15" s="1"/>
  <c r="U246" i="15"/>
  <c r="T247" i="15"/>
  <c r="P204" i="15"/>
  <c r="Q203" i="15"/>
  <c r="O548" i="15"/>
  <c r="N549" i="15"/>
  <c r="P89" i="15"/>
  <c r="Q88" i="15"/>
  <c r="O319" i="15"/>
  <c r="N320" i="15"/>
  <c r="O320" i="15" s="1"/>
  <c r="S546" i="15"/>
  <c r="R547" i="15"/>
  <c r="Q478" i="15"/>
  <c r="P479" i="15"/>
  <c r="O181" i="15"/>
  <c r="N182" i="15"/>
  <c r="O182" i="15" s="1"/>
  <c r="P111" i="15"/>
  <c r="Q110" i="15"/>
  <c r="R340" i="15"/>
  <c r="S339" i="15"/>
  <c r="P410" i="15"/>
  <c r="Q409" i="15"/>
  <c r="O112" i="15"/>
  <c r="N113" i="15"/>
  <c r="O113" i="15" s="1"/>
  <c r="S477" i="15"/>
  <c r="R478" i="15"/>
  <c r="P65" i="15"/>
  <c r="Q64" i="15"/>
  <c r="Q434" i="15"/>
  <c r="P435" i="15"/>
  <c r="Q435" i="15" s="1"/>
  <c r="O571" i="15"/>
  <c r="N572" i="15"/>
  <c r="T454" i="15"/>
  <c r="U453" i="15"/>
  <c r="R179" i="15"/>
  <c r="S178" i="15"/>
  <c r="U293" i="15"/>
  <c r="T294" i="15"/>
  <c r="T63" i="15"/>
  <c r="U62" i="15"/>
  <c r="N389" i="15"/>
  <c r="O389" i="15" s="1"/>
  <c r="O388" i="15"/>
  <c r="P502" i="15"/>
  <c r="Q501" i="15"/>
  <c r="T432" i="15" l="1"/>
  <c r="U431" i="15"/>
  <c r="P366" i="15"/>
  <c r="Q366" i="15" s="1"/>
  <c r="Q365" i="15"/>
  <c r="O641" i="15"/>
  <c r="N642" i="15"/>
  <c r="O642" i="15" s="1"/>
  <c r="S226" i="15"/>
  <c r="R227" i="15"/>
  <c r="O503" i="15"/>
  <c r="N504" i="15"/>
  <c r="O504" i="15" s="1"/>
  <c r="U385" i="15"/>
  <c r="T386" i="15"/>
  <c r="P181" i="15"/>
  <c r="Q180" i="15"/>
  <c r="T571" i="15"/>
  <c r="U570" i="15"/>
  <c r="N90" i="15"/>
  <c r="O90" i="15" s="1"/>
  <c r="O89" i="15"/>
  <c r="P296" i="15"/>
  <c r="Q295" i="15"/>
  <c r="R249" i="15"/>
  <c r="S248" i="15"/>
  <c r="O250" i="15"/>
  <c r="N251" i="15"/>
  <c r="O251" i="15" s="1"/>
  <c r="O457" i="15"/>
  <c r="N458" i="15"/>
  <c r="O458" i="15" s="1"/>
  <c r="R365" i="15"/>
  <c r="S364" i="15"/>
  <c r="R617" i="15"/>
  <c r="S616" i="15"/>
  <c r="Q227" i="15"/>
  <c r="P228" i="15"/>
  <c r="Q228" i="15" s="1"/>
  <c r="T524" i="15"/>
  <c r="U523" i="15"/>
  <c r="R525" i="15"/>
  <c r="S524" i="15"/>
  <c r="R502" i="15"/>
  <c r="S501" i="15"/>
  <c r="U179" i="15"/>
  <c r="T180" i="15"/>
  <c r="N596" i="15"/>
  <c r="O596" i="15" s="1"/>
  <c r="O595" i="15"/>
  <c r="R410" i="15"/>
  <c r="S409" i="15"/>
  <c r="U592" i="15"/>
  <c r="T593" i="15"/>
  <c r="O296" i="15"/>
  <c r="N297" i="15"/>
  <c r="O297" i="15" s="1"/>
  <c r="R387" i="15"/>
  <c r="S386" i="15"/>
  <c r="S478" i="15"/>
  <c r="R479" i="15"/>
  <c r="S547" i="15"/>
  <c r="R548" i="15"/>
  <c r="O549" i="15"/>
  <c r="N550" i="15"/>
  <c r="O550" i="15" s="1"/>
  <c r="T340" i="15"/>
  <c r="U339" i="15"/>
  <c r="Q158" i="15"/>
  <c r="P159" i="15"/>
  <c r="Q159" i="15" s="1"/>
  <c r="Q572" i="15"/>
  <c r="P573" i="15"/>
  <c r="Q573" i="15" s="1"/>
  <c r="O480" i="15"/>
  <c r="N481" i="15"/>
  <c r="O481" i="15" s="1"/>
  <c r="T478" i="15"/>
  <c r="U477" i="15"/>
  <c r="U500" i="15"/>
  <c r="T501" i="15"/>
  <c r="U454" i="15"/>
  <c r="T455" i="15"/>
  <c r="R341" i="15"/>
  <c r="S340" i="15"/>
  <c r="T135" i="15"/>
  <c r="U134" i="15"/>
  <c r="T364" i="15"/>
  <c r="U363" i="15"/>
  <c r="U155" i="15"/>
  <c r="T156" i="15"/>
  <c r="N159" i="15"/>
  <c r="O159" i="15" s="1"/>
  <c r="O158" i="15"/>
  <c r="Q641" i="15"/>
  <c r="P642" i="15"/>
  <c r="Q642" i="15" s="1"/>
  <c r="T87" i="15"/>
  <c r="U86" i="15"/>
  <c r="Q387" i="15"/>
  <c r="P388" i="15"/>
  <c r="Q250" i="15"/>
  <c r="P251" i="15"/>
  <c r="Q251" i="15" s="1"/>
  <c r="O526" i="15"/>
  <c r="N527" i="15"/>
  <c r="O527" i="15" s="1"/>
  <c r="Q273" i="15"/>
  <c r="P274" i="15"/>
  <c r="Q274" i="15" s="1"/>
  <c r="S157" i="15"/>
  <c r="R158" i="15"/>
  <c r="Q502" i="15"/>
  <c r="P503" i="15"/>
  <c r="R180" i="15"/>
  <c r="S179" i="15"/>
  <c r="P66" i="15"/>
  <c r="Q65" i="15"/>
  <c r="Q410" i="15"/>
  <c r="P411" i="15"/>
  <c r="Q89" i="15"/>
  <c r="P90" i="15"/>
  <c r="Q90" i="15" s="1"/>
  <c r="O572" i="15"/>
  <c r="N573" i="15"/>
  <c r="O573" i="15" s="1"/>
  <c r="P619" i="15"/>
  <c r="Q619" i="15" s="1"/>
  <c r="Q618" i="15"/>
  <c r="S87" i="15"/>
  <c r="R88" i="15"/>
  <c r="R640" i="15"/>
  <c r="S639" i="15"/>
  <c r="T640" i="15"/>
  <c r="U639" i="15"/>
  <c r="Q204" i="15"/>
  <c r="P205" i="15"/>
  <c r="Q205" i="15" s="1"/>
  <c r="P319" i="15"/>
  <c r="Q318" i="15"/>
  <c r="P343" i="15"/>
  <c r="Q343" i="15" s="1"/>
  <c r="Q342" i="15"/>
  <c r="Q595" i="15"/>
  <c r="P596" i="15"/>
  <c r="Q596" i="15" s="1"/>
  <c r="R203" i="15"/>
  <c r="S202" i="15"/>
  <c r="R572" i="15"/>
  <c r="S571" i="15"/>
  <c r="U294" i="15"/>
  <c r="T295" i="15"/>
  <c r="U247" i="15"/>
  <c r="T248" i="15"/>
  <c r="U615" i="15"/>
  <c r="T616" i="15"/>
  <c r="R295" i="15"/>
  <c r="S294" i="15"/>
  <c r="S455" i="15"/>
  <c r="R456" i="15"/>
  <c r="U316" i="15"/>
  <c r="T317" i="15"/>
  <c r="S432" i="15"/>
  <c r="R433" i="15"/>
  <c r="Q548" i="15"/>
  <c r="P549" i="15"/>
  <c r="R594" i="15"/>
  <c r="S593" i="15"/>
  <c r="U225" i="15"/>
  <c r="T226" i="15"/>
  <c r="U546" i="15"/>
  <c r="T547" i="15"/>
  <c r="Q479" i="15"/>
  <c r="P480" i="15"/>
  <c r="Q457" i="15"/>
  <c r="P458" i="15"/>
  <c r="Q458" i="15" s="1"/>
  <c r="U270" i="15"/>
  <c r="T271" i="15"/>
  <c r="T111" i="15"/>
  <c r="U110" i="15"/>
  <c r="O434" i="15"/>
  <c r="N435" i="15"/>
  <c r="O435" i="15" s="1"/>
  <c r="R111" i="15"/>
  <c r="S110" i="15"/>
  <c r="P527" i="15"/>
  <c r="Q527" i="15" s="1"/>
  <c r="Q526" i="15"/>
  <c r="T64" i="15"/>
  <c r="U63" i="15"/>
  <c r="P112" i="15"/>
  <c r="Q111" i="15"/>
  <c r="R136" i="15"/>
  <c r="S136" i="15" s="1"/>
  <c r="S135" i="15"/>
  <c r="S317" i="15"/>
  <c r="R318" i="15"/>
  <c r="T409" i="15"/>
  <c r="U408" i="15"/>
  <c r="U201" i="15"/>
  <c r="T202" i="15"/>
  <c r="S271" i="15"/>
  <c r="R272" i="15"/>
  <c r="R65" i="15"/>
  <c r="S64" i="15"/>
  <c r="N67" i="15"/>
  <c r="O67" i="15" s="1"/>
  <c r="O66" i="15"/>
  <c r="R228" i="15" l="1"/>
  <c r="S228" i="15" s="1"/>
  <c r="S227" i="15"/>
  <c r="U432" i="15"/>
  <c r="T433" i="15"/>
  <c r="P182" i="15"/>
  <c r="Q182" i="15" s="1"/>
  <c r="Q181" i="15"/>
  <c r="U386" i="15"/>
  <c r="T387" i="15"/>
  <c r="S249" i="15"/>
  <c r="R250" i="15"/>
  <c r="P297" i="15"/>
  <c r="Q297" i="15" s="1"/>
  <c r="Q296" i="15"/>
  <c r="U571" i="15"/>
  <c r="T572" i="15"/>
  <c r="T227" i="15"/>
  <c r="U226" i="15"/>
  <c r="U340" i="15"/>
  <c r="T341" i="15"/>
  <c r="S387" i="15"/>
  <c r="R388" i="15"/>
  <c r="T525" i="15"/>
  <c r="U524" i="15"/>
  <c r="S272" i="15"/>
  <c r="R273" i="15"/>
  <c r="R457" i="15"/>
  <c r="S456" i="15"/>
  <c r="T249" i="15"/>
  <c r="U248" i="15"/>
  <c r="Q411" i="15"/>
  <c r="P412" i="15"/>
  <c r="Q412" i="15" s="1"/>
  <c r="R159" i="15"/>
  <c r="S159" i="15" s="1"/>
  <c r="S158" i="15"/>
  <c r="Q388" i="15"/>
  <c r="P389" i="15"/>
  <c r="Q389" i="15" s="1"/>
  <c r="T157" i="15"/>
  <c r="U156" i="15"/>
  <c r="T456" i="15"/>
  <c r="U455" i="15"/>
  <c r="T181" i="15"/>
  <c r="U180" i="15"/>
  <c r="R112" i="15"/>
  <c r="S111" i="15"/>
  <c r="S594" i="15"/>
  <c r="R595" i="15"/>
  <c r="R204" i="15"/>
  <c r="S203" i="15"/>
  <c r="S318" i="15"/>
  <c r="R319" i="15"/>
  <c r="T272" i="15"/>
  <c r="U271" i="15"/>
  <c r="T318" i="15"/>
  <c r="U317" i="15"/>
  <c r="S88" i="15"/>
  <c r="R89" i="15"/>
  <c r="R66" i="15"/>
  <c r="S65" i="15"/>
  <c r="S572" i="15"/>
  <c r="R573" i="15"/>
  <c r="S573" i="15" s="1"/>
  <c r="P320" i="15"/>
  <c r="Q320" i="15" s="1"/>
  <c r="Q319" i="15"/>
  <c r="S341" i="15"/>
  <c r="R342" i="15"/>
  <c r="Q549" i="15"/>
  <c r="P550" i="15"/>
  <c r="Q550" i="15" s="1"/>
  <c r="T502" i="15"/>
  <c r="U501" i="15"/>
  <c r="Q112" i="15"/>
  <c r="P113" i="15"/>
  <c r="Q113" i="15" s="1"/>
  <c r="P67" i="15"/>
  <c r="Q67" i="15" s="1"/>
  <c r="Q66" i="15"/>
  <c r="S502" i="15"/>
  <c r="R503" i="15"/>
  <c r="U547" i="15"/>
  <c r="T548" i="15"/>
  <c r="T617" i="15"/>
  <c r="U616" i="15"/>
  <c r="U295" i="15"/>
  <c r="T296" i="15"/>
  <c r="R480" i="15"/>
  <c r="S479" i="15"/>
  <c r="Q503" i="15"/>
  <c r="P504" i="15"/>
  <c r="Q504" i="15" s="1"/>
  <c r="U202" i="15"/>
  <c r="T203" i="15"/>
  <c r="P481" i="15"/>
  <c r="Q481" i="15" s="1"/>
  <c r="Q480" i="15"/>
  <c r="R549" i="15"/>
  <c r="S548" i="15"/>
  <c r="T594" i="15"/>
  <c r="U593" i="15"/>
  <c r="S295" i="15"/>
  <c r="R296" i="15"/>
  <c r="U640" i="15"/>
  <c r="T641" i="15"/>
  <c r="T88" i="15"/>
  <c r="U87" i="15"/>
  <c r="U364" i="15"/>
  <c r="T365" i="15"/>
  <c r="S617" i="15"/>
  <c r="R618" i="15"/>
  <c r="R434" i="15"/>
  <c r="S433" i="15"/>
  <c r="T410" i="15"/>
  <c r="U409" i="15"/>
  <c r="T65" i="15"/>
  <c r="U64" i="15"/>
  <c r="T112" i="15"/>
  <c r="U111" i="15"/>
  <c r="S640" i="15"/>
  <c r="R641" i="15"/>
  <c r="S180" i="15"/>
  <c r="R181" i="15"/>
  <c r="T136" i="15"/>
  <c r="U136" i="15" s="1"/>
  <c r="U135" i="15"/>
  <c r="U478" i="15"/>
  <c r="T479" i="15"/>
  <c r="S410" i="15"/>
  <c r="R411" i="15"/>
  <c r="S525" i="15"/>
  <c r="R526" i="15"/>
  <c r="R366" i="15"/>
  <c r="S366" i="15" s="1"/>
  <c r="S365" i="15"/>
  <c r="U433" i="15" l="1"/>
  <c r="T434" i="15"/>
  <c r="T388" i="15"/>
  <c r="U387" i="15"/>
  <c r="U572" i="15"/>
  <c r="T573" i="15"/>
  <c r="U573" i="15" s="1"/>
  <c r="S250" i="15"/>
  <c r="R251" i="15"/>
  <c r="S251" i="15" s="1"/>
  <c r="R343" i="15"/>
  <c r="S343" i="15" s="1"/>
  <c r="S342" i="15"/>
  <c r="R90" i="15"/>
  <c r="S90" i="15" s="1"/>
  <c r="S89" i="15"/>
  <c r="T66" i="15"/>
  <c r="U65" i="15"/>
  <c r="S204" i="15"/>
  <c r="R205" i="15"/>
  <c r="S205" i="15" s="1"/>
  <c r="T457" i="15"/>
  <c r="U456" i="15"/>
  <c r="U525" i="15"/>
  <c r="T526" i="15"/>
  <c r="S526" i="15"/>
  <c r="R527" i="15"/>
  <c r="S527" i="15" s="1"/>
  <c r="R182" i="15"/>
  <c r="S182" i="15" s="1"/>
  <c r="S181" i="15"/>
  <c r="T366" i="15"/>
  <c r="U366" i="15" s="1"/>
  <c r="U365" i="15"/>
  <c r="T204" i="15"/>
  <c r="U203" i="15"/>
  <c r="R596" i="15"/>
  <c r="S596" i="15" s="1"/>
  <c r="S595" i="15"/>
  <c r="R389" i="15"/>
  <c r="S389" i="15" s="1"/>
  <c r="S388" i="15"/>
  <c r="T411" i="15"/>
  <c r="U410" i="15"/>
  <c r="U594" i="15"/>
  <c r="T595" i="15"/>
  <c r="U617" i="15"/>
  <c r="T618" i="15"/>
  <c r="T319" i="15"/>
  <c r="U318" i="15"/>
  <c r="T158" i="15"/>
  <c r="U157" i="15"/>
  <c r="T250" i="15"/>
  <c r="U249" i="15"/>
  <c r="R412" i="15"/>
  <c r="S412" i="15" s="1"/>
  <c r="S411" i="15"/>
  <c r="S641" i="15"/>
  <c r="R642" i="15"/>
  <c r="S642" i="15" s="1"/>
  <c r="U548" i="15"/>
  <c r="T549" i="15"/>
  <c r="S434" i="15"/>
  <c r="R435" i="15"/>
  <c r="S435" i="15" s="1"/>
  <c r="U272" i="15"/>
  <c r="T273" i="15"/>
  <c r="S112" i="15"/>
  <c r="R113" i="15"/>
  <c r="S113" i="15" s="1"/>
  <c r="U479" i="15"/>
  <c r="T480" i="15"/>
  <c r="R619" i="15"/>
  <c r="S619" i="15" s="1"/>
  <c r="S618" i="15"/>
  <c r="T642" i="15"/>
  <c r="U642" i="15" s="1"/>
  <c r="U641" i="15"/>
  <c r="R504" i="15"/>
  <c r="S504" i="15" s="1"/>
  <c r="S503" i="15"/>
  <c r="S319" i="15"/>
  <c r="R320" i="15"/>
  <c r="S320" i="15" s="1"/>
  <c r="S273" i="15"/>
  <c r="R274" i="15"/>
  <c r="S274" i="15" s="1"/>
  <c r="R297" i="15"/>
  <c r="S297" i="15" s="1"/>
  <c r="S296" i="15"/>
  <c r="T297" i="15"/>
  <c r="U297" i="15" s="1"/>
  <c r="U296" i="15"/>
  <c r="U341" i="15"/>
  <c r="T342" i="15"/>
  <c r="U88" i="15"/>
  <c r="T89" i="15"/>
  <c r="S549" i="15"/>
  <c r="R550" i="15"/>
  <c r="S550" i="15" s="1"/>
  <c r="T503" i="15"/>
  <c r="U502" i="15"/>
  <c r="R458" i="15"/>
  <c r="S458" i="15" s="1"/>
  <c r="S457" i="15"/>
  <c r="T113" i="15"/>
  <c r="U113" i="15" s="1"/>
  <c r="U112" i="15"/>
  <c r="S480" i="15"/>
  <c r="R481" i="15"/>
  <c r="S481" i="15" s="1"/>
  <c r="R67" i="15"/>
  <c r="S67" i="15" s="1"/>
  <c r="S66" i="15"/>
  <c r="U181" i="15"/>
  <c r="T182" i="15"/>
  <c r="U182" i="15" s="1"/>
  <c r="U227" i="15"/>
  <c r="T228" i="15"/>
  <c r="U228" i="15" s="1"/>
  <c r="T435" i="15" l="1"/>
  <c r="U435" i="15" s="1"/>
  <c r="U434" i="15"/>
  <c r="T389" i="15"/>
  <c r="U389" i="15" s="1"/>
  <c r="U388" i="15"/>
  <c r="U503" i="15"/>
  <c r="T504" i="15"/>
  <c r="U504" i="15" s="1"/>
  <c r="U319" i="15"/>
  <c r="T320" i="15"/>
  <c r="U320" i="15" s="1"/>
  <c r="U273" i="15"/>
  <c r="T274" i="15"/>
  <c r="U274" i="15" s="1"/>
  <c r="T619" i="15"/>
  <c r="U619" i="15" s="1"/>
  <c r="U618" i="15"/>
  <c r="U595" i="15"/>
  <c r="T596" i="15"/>
  <c r="U596" i="15" s="1"/>
  <c r="U250" i="15"/>
  <c r="T251" i="15"/>
  <c r="U251" i="15" s="1"/>
  <c r="T481" i="15"/>
  <c r="U481" i="15" s="1"/>
  <c r="U480" i="15"/>
  <c r="U549" i="15"/>
  <c r="T550" i="15"/>
  <c r="U550" i="15" s="1"/>
  <c r="T67" i="15"/>
  <c r="U67" i="15" s="1"/>
  <c r="U66" i="15"/>
  <c r="T90" i="15"/>
  <c r="U90" i="15" s="1"/>
  <c r="U89" i="15"/>
  <c r="T527" i="15"/>
  <c r="U527" i="15" s="1"/>
  <c r="U526" i="15"/>
  <c r="T205" i="15"/>
  <c r="U205" i="15" s="1"/>
  <c r="U204" i="15"/>
  <c r="T343" i="15"/>
  <c r="U343" i="15" s="1"/>
  <c r="U342" i="15"/>
  <c r="T159" i="15"/>
  <c r="U159" i="15" s="1"/>
  <c r="U158" i="15"/>
  <c r="T412" i="15"/>
  <c r="U412" i="15" s="1"/>
  <c r="U411" i="15"/>
  <c r="T458" i="15"/>
  <c r="U458" i="15" s="1"/>
  <c r="U457" i="15"/>
  <c r="U47" i="15" l="1"/>
  <c r="I47" i="15"/>
  <c r="Q47" i="15"/>
  <c r="S47" i="15"/>
  <c r="O47" i="15"/>
  <c r="M47" i="15"/>
  <c r="K47" i="15"/>
  <c r="G47" i="15"/>
  <c r="P23" i="8" l="1"/>
  <c r="O23" i="8"/>
  <c r="M23" i="8"/>
  <c r="L23" i="8"/>
  <c r="K23" i="8"/>
  <c r="I23" i="8"/>
  <c r="H23" i="8"/>
  <c r="G23" i="8"/>
  <c r="F22" i="8"/>
  <c r="T20" i="8" s="1"/>
  <c r="F15" i="8" s="1"/>
  <c r="B22" i="8"/>
  <c r="C14" i="8"/>
  <c r="C15" i="8"/>
  <c r="C16" i="8"/>
  <c r="C13" i="8"/>
  <c r="D31" i="8" l="1"/>
  <c r="D28" i="8"/>
  <c r="D29" i="8"/>
  <c r="D30" i="8"/>
  <c r="G15" i="8"/>
  <c r="G13" i="8"/>
  <c r="F14" i="8"/>
  <c r="T26" i="8" l="1"/>
  <c r="F16" i="8" s="1"/>
  <c r="E5" i="8" l="1"/>
  <c r="G16" i="8"/>
  <c r="G5" i="8" s="1"/>
  <c r="H8" i="8"/>
  <c r="F16" i="38" l="1" a="1"/>
  <c r="F16" i="38" s="1"/>
  <c r="F11" i="38" s="1"/>
  <c r="Q10" i="38" s="1"/>
  <c r="Q27" i="38"/>
  <c r="Q30" i="38" s="1"/>
  <c r="F5" i="38" s="1"/>
  <c r="H15" i="34" a="1"/>
  <c r="H15" i="34" s="1"/>
  <c r="I8" i="34" s="1"/>
  <c r="H15" i="14" a="1"/>
  <c r="H15" i="14" s="1"/>
  <c r="I8" i="14" s="1"/>
  <c r="N28" i="22"/>
  <c r="N31" i="22"/>
  <c r="S6" i="14" l="1"/>
  <c r="W6" i="14" s="1"/>
  <c r="S13" i="14"/>
  <c r="W13" i="14" s="1"/>
  <c r="T30" i="34"/>
  <c r="I24" i="34"/>
  <c r="I31" i="34"/>
  <c r="T24" i="34"/>
  <c r="W22" i="34" s="1"/>
  <c r="H32" i="34"/>
  <c r="S6" i="34"/>
  <c r="W4" i="34" s="1"/>
  <c r="J18" i="34" s="1"/>
  <c r="G22" i="38" s="1"/>
  <c r="I49" i="34"/>
  <c r="Q45" i="34" s="1"/>
  <c r="G52" i="34"/>
  <c r="T27" i="34"/>
  <c r="S34" i="34"/>
  <c r="T33" i="34"/>
  <c r="S13" i="34"/>
  <c r="I49" i="14"/>
  <c r="Q45" i="14" s="1"/>
  <c r="T27" i="14"/>
  <c r="T24" i="14"/>
  <c r="I24" i="14"/>
  <c r="H32" i="14"/>
  <c r="G52" i="14"/>
  <c r="I31" i="14"/>
  <c r="T30" i="14"/>
  <c r="S34" i="14"/>
  <c r="T33" i="14"/>
  <c r="W4" i="14" l="1"/>
  <c r="J18" i="14" s="1"/>
  <c r="Q7" i="38" s="1"/>
  <c r="W22" i="14"/>
  <c r="I51" i="14"/>
  <c r="H51" i="14" s="1"/>
  <c r="I53" i="14"/>
  <c r="Q46" i="34"/>
  <c r="H62" i="34"/>
  <c r="H58" i="34"/>
  <c r="H28" i="34"/>
  <c r="J22" i="34" s="1"/>
  <c r="I27" i="34"/>
  <c r="D62" i="34"/>
  <c r="I53" i="34"/>
  <c r="I51" i="34"/>
  <c r="H51" i="34" s="1"/>
  <c r="I27" i="14"/>
  <c r="Q46" i="14"/>
  <c r="D62" i="14"/>
  <c r="H58" i="14"/>
  <c r="H62" i="14"/>
  <c r="H28" i="14"/>
  <c r="J22" i="14" s="1"/>
  <c r="J20" i="14" s="1"/>
  <c r="J17" i="34" l="1"/>
  <c r="F22" i="38" s="1"/>
  <c r="J20" i="34"/>
  <c r="Q17" i="38" s="1" a="1"/>
  <c r="Q17" i="38" s="1"/>
  <c r="Q16" i="38"/>
  <c r="Q5" i="38"/>
  <c r="Q6" i="38"/>
  <c r="D63" i="14"/>
  <c r="F63" i="14" s="1"/>
  <c r="J17" i="14"/>
  <c r="F21" i="38" s="1"/>
  <c r="G21" i="38"/>
  <c r="G23" i="38" s="1"/>
  <c r="O62" i="34"/>
  <c r="D63" i="34"/>
  <c r="F62" i="34"/>
  <c r="J62" i="34" s="1"/>
  <c r="F62" i="14"/>
  <c r="J62" i="14" s="1"/>
  <c r="O62" i="14"/>
  <c r="F23" i="38" l="1"/>
  <c r="B63" i="14"/>
  <c r="H63" i="14" s="1"/>
  <c r="D64" i="14" s="1"/>
  <c r="F64" i="14" s="1"/>
  <c r="F63" i="34"/>
  <c r="B63" i="34"/>
  <c r="H63" i="34" s="1"/>
  <c r="D64" i="34" s="1"/>
  <c r="B64" i="14" l="1"/>
  <c r="H64" i="14" s="1"/>
  <c r="D65" i="14" s="1"/>
  <c r="B65" i="14" s="1"/>
  <c r="H65" i="14" s="1"/>
  <c r="O63" i="14"/>
  <c r="J63" i="14"/>
  <c r="O63" i="34"/>
  <c r="B64" i="34"/>
  <c r="H64" i="34" s="1"/>
  <c r="D65" i="34" s="1"/>
  <c r="F64" i="34"/>
  <c r="J63" i="34"/>
  <c r="F65" i="14" l="1"/>
  <c r="J65" i="14" s="1"/>
  <c r="O64" i="14"/>
  <c r="J64" i="14"/>
  <c r="O65" i="14"/>
  <c r="O64" i="34"/>
  <c r="D66" i="14"/>
  <c r="J64" i="34"/>
  <c r="F65" i="34"/>
  <c r="B65" i="34"/>
  <c r="H65" i="34" s="1"/>
  <c r="D66" i="34" s="1"/>
  <c r="J65" i="34" l="1"/>
  <c r="O65" i="34"/>
  <c r="B66" i="14"/>
  <c r="H66" i="14" s="1"/>
  <c r="F66" i="14"/>
  <c r="F66" i="34"/>
  <c r="B66" i="34"/>
  <c r="H66" i="34" s="1"/>
  <c r="D67" i="34" s="1"/>
  <c r="O66" i="14" l="1"/>
  <c r="O66" i="34"/>
  <c r="J66" i="34"/>
  <c r="J66" i="14"/>
  <c r="F67" i="34"/>
  <c r="B67" i="34"/>
  <c r="H67" i="34" s="1"/>
  <c r="D68" i="34" s="1"/>
  <c r="D67" i="14"/>
  <c r="Q48" i="34" l="1"/>
  <c r="B67" i="14"/>
  <c r="H67" i="14" s="1"/>
  <c r="F67" i="14"/>
  <c r="O67" i="34"/>
  <c r="B68" i="34"/>
  <c r="H68" i="34" s="1"/>
  <c r="O68" i="34" s="1"/>
  <c r="F68" i="34"/>
  <c r="J67" i="34"/>
  <c r="Q49" i="34" s="1"/>
  <c r="Q50" i="34" l="1"/>
  <c r="W40" i="34" s="1"/>
  <c r="D68" i="14"/>
  <c r="F68" i="14" s="1"/>
  <c r="J67" i="14"/>
  <c r="D69" i="34"/>
  <c r="F69" i="34" s="1"/>
  <c r="J68" i="34"/>
  <c r="O67" i="14"/>
  <c r="J19" i="34" l="1"/>
  <c r="H22" i="38" s="1"/>
  <c r="D5" i="34"/>
  <c r="G23" i="22" s="1"/>
  <c r="B68" i="14"/>
  <c r="H68" i="14" s="1"/>
  <c r="O68" i="14" s="1"/>
  <c r="B69" i="34"/>
  <c r="H69" i="34" s="1"/>
  <c r="D70" i="34" s="1"/>
  <c r="F70" i="34" s="1"/>
  <c r="D69" i="14" l="1"/>
  <c r="F69" i="14" s="1"/>
  <c r="J68" i="14"/>
  <c r="B70" i="34"/>
  <c r="H70" i="34" s="1"/>
  <c r="O70" i="34" s="1"/>
  <c r="J69" i="34"/>
  <c r="O69" i="34"/>
  <c r="B69" i="14" l="1"/>
  <c r="H69" i="14" s="1"/>
  <c r="D70" i="14" s="1"/>
  <c r="B70" i="14" s="1"/>
  <c r="H70" i="14" s="1"/>
  <c r="D71" i="14" s="1"/>
  <c r="D71" i="34"/>
  <c r="F71" i="34" s="1"/>
  <c r="J70" i="34"/>
  <c r="J69" i="14" l="1"/>
  <c r="O69" i="14"/>
  <c r="B71" i="34"/>
  <c r="H71" i="34" s="1"/>
  <c r="D72" i="34" s="1"/>
  <c r="B72" i="34" s="1"/>
  <c r="H72" i="34" s="1"/>
  <c r="D73" i="34" s="1"/>
  <c r="F70" i="14"/>
  <c r="J70" i="14" s="1"/>
  <c r="O70" i="14"/>
  <c r="F71" i="14"/>
  <c r="B71" i="14"/>
  <c r="H71" i="14" s="1"/>
  <c r="D72" i="14" s="1"/>
  <c r="J71" i="34" l="1"/>
  <c r="F72" i="34"/>
  <c r="J72" i="34" s="1"/>
  <c r="O71" i="34"/>
  <c r="J71" i="14"/>
  <c r="O71" i="14"/>
  <c r="O72" i="34"/>
  <c r="B72" i="14"/>
  <c r="H72" i="14" s="1"/>
  <c r="O72" i="14" s="1"/>
  <c r="F72" i="14"/>
  <c r="B73" i="34"/>
  <c r="H73" i="34" s="1"/>
  <c r="D74" i="34" s="1"/>
  <c r="F73" i="34"/>
  <c r="O73" i="34" l="1"/>
  <c r="J72" i="14"/>
  <c r="J73" i="34"/>
  <c r="D73" i="14"/>
  <c r="F74" i="34"/>
  <c r="B74" i="34"/>
  <c r="H74" i="34" s="1"/>
  <c r="O74" i="34" s="1"/>
  <c r="J74" i="34" l="1"/>
  <c r="F73" i="14"/>
  <c r="B73" i="14"/>
  <c r="H73" i="14" s="1"/>
  <c r="D75" i="34"/>
  <c r="J73" i="14" l="1"/>
  <c r="O73" i="14"/>
  <c r="D74" i="14"/>
  <c r="F75" i="34"/>
  <c r="B75" i="34"/>
  <c r="H75" i="34" s="1"/>
  <c r="D76" i="34" s="1"/>
  <c r="O75" i="34" l="1"/>
  <c r="F74" i="14"/>
  <c r="B74" i="14"/>
  <c r="H74" i="14" s="1"/>
  <c r="O74" i="14" s="1"/>
  <c r="B76" i="34"/>
  <c r="H76" i="34" s="1"/>
  <c r="O76" i="34" s="1"/>
  <c r="F76" i="34"/>
  <c r="J75" i="34"/>
  <c r="J76" i="34" l="1"/>
  <c r="D77" i="34"/>
  <c r="D75" i="14"/>
  <c r="J74" i="14"/>
  <c r="B77" i="34" l="1"/>
  <c r="H77" i="34" s="1"/>
  <c r="D78" i="34" s="1"/>
  <c r="F77" i="34"/>
  <c r="B75" i="14"/>
  <c r="H75" i="14" s="1"/>
  <c r="D76" i="14" s="1"/>
  <c r="F75" i="14"/>
  <c r="J75" i="14" l="1"/>
  <c r="O75" i="14"/>
  <c r="O77" i="34"/>
  <c r="F76" i="14"/>
  <c r="B76" i="14"/>
  <c r="H76" i="14" s="1"/>
  <c r="D77" i="14" s="1"/>
  <c r="J77" i="34"/>
  <c r="B78" i="34"/>
  <c r="H78" i="34" s="1"/>
  <c r="O78" i="34" s="1"/>
  <c r="F78" i="34"/>
  <c r="J76" i="14" l="1"/>
  <c r="D79" i="34"/>
  <c r="O76" i="14"/>
  <c r="J78" i="34"/>
  <c r="B77" i="14"/>
  <c r="H77" i="14" s="1"/>
  <c r="D78" i="14" s="1"/>
  <c r="F77" i="14"/>
  <c r="O77" i="14" l="1"/>
  <c r="J77" i="14"/>
  <c r="B78" i="14"/>
  <c r="H78" i="14" s="1"/>
  <c r="O78" i="14" s="1"/>
  <c r="F78" i="14"/>
  <c r="F79" i="34"/>
  <c r="B79" i="34"/>
  <c r="H79" i="34" s="1"/>
  <c r="D80" i="34" s="1"/>
  <c r="J79" i="34" l="1"/>
  <c r="D79" i="14"/>
  <c r="O79" i="34"/>
  <c r="J78" i="14"/>
  <c r="B80" i="34"/>
  <c r="H80" i="34" s="1"/>
  <c r="O80" i="34" s="1"/>
  <c r="F80" i="34"/>
  <c r="D81" i="34" l="1"/>
  <c r="J80" i="34"/>
  <c r="B79" i="14"/>
  <c r="H79" i="14" s="1"/>
  <c r="D80" i="14" s="1"/>
  <c r="F79" i="14"/>
  <c r="J79" i="14" l="1"/>
  <c r="O79" i="14"/>
  <c r="B81" i="34"/>
  <c r="H81" i="34" s="1"/>
  <c r="D82" i="34" s="1"/>
  <c r="F81" i="34"/>
  <c r="B80" i="14"/>
  <c r="H80" i="14" s="1"/>
  <c r="D81" i="14" s="1"/>
  <c r="F80" i="14"/>
  <c r="J80" i="14" l="1"/>
  <c r="F81" i="14"/>
  <c r="B81" i="14"/>
  <c r="H81" i="14" s="1"/>
  <c r="D82" i="14" s="1"/>
  <c r="O81" i="34"/>
  <c r="O80" i="14"/>
  <c r="J81" i="34"/>
  <c r="B82" i="34"/>
  <c r="H82" i="34" s="1"/>
  <c r="O82" i="34" s="1"/>
  <c r="F82" i="34"/>
  <c r="D83" i="34" l="1"/>
  <c r="J82" i="34"/>
  <c r="O81" i="14"/>
  <c r="B82" i="14"/>
  <c r="H82" i="14" s="1"/>
  <c r="O82" i="14" s="1"/>
  <c r="F82" i="14"/>
  <c r="J81" i="14"/>
  <c r="J82" i="14" l="1"/>
  <c r="D83" i="14"/>
  <c r="F83" i="34"/>
  <c r="B83" i="34"/>
  <c r="H83" i="34" s="1"/>
  <c r="D84" i="34" s="1"/>
  <c r="J83" i="34" l="1"/>
  <c r="O83" i="34"/>
  <c r="B84" i="34"/>
  <c r="H84" i="34" s="1"/>
  <c r="O84" i="34" s="1"/>
  <c r="F84" i="34"/>
  <c r="B83" i="14"/>
  <c r="H83" i="14" s="1"/>
  <c r="D84" i="14" s="1"/>
  <c r="F83" i="14"/>
  <c r="J83" i="14" l="1"/>
  <c r="J84" i="34"/>
  <c r="O83" i="14"/>
  <c r="D85" i="34"/>
  <c r="F84" i="14"/>
  <c r="B84" i="14"/>
  <c r="H84" i="14" s="1"/>
  <c r="O84" i="14" s="1"/>
  <c r="D85" i="14" l="1"/>
  <c r="F85" i="14" s="1"/>
  <c r="J84" i="14"/>
  <c r="B85" i="34"/>
  <c r="H85" i="34" s="1"/>
  <c r="D86" i="34" s="1"/>
  <c r="F85" i="34"/>
  <c r="B85" i="14" l="1"/>
  <c r="H85" i="14" s="1"/>
  <c r="O85" i="14" s="1"/>
  <c r="J85" i="34"/>
  <c r="B86" i="34"/>
  <c r="H86" i="34" s="1"/>
  <c r="O86" i="34" s="1"/>
  <c r="F86" i="34"/>
  <c r="O85" i="34"/>
  <c r="J85" i="14" l="1"/>
  <c r="D86" i="14"/>
  <c r="F86" i="14" s="1"/>
  <c r="D87" i="34"/>
  <c r="J86" i="34"/>
  <c r="B86" i="14" l="1"/>
  <c r="H86" i="14" s="1"/>
  <c r="O86" i="14" s="1"/>
  <c r="F87" i="34"/>
  <c r="B87" i="34"/>
  <c r="H87" i="34" s="1"/>
  <c r="D88" i="34" s="1"/>
  <c r="J86" i="14" l="1"/>
  <c r="D87" i="14"/>
  <c r="B87" i="14" s="1"/>
  <c r="H87" i="14" s="1"/>
  <c r="D88" i="14" s="1"/>
  <c r="O87" i="34"/>
  <c r="B88" i="34"/>
  <c r="H88" i="34" s="1"/>
  <c r="O88" i="34" s="1"/>
  <c r="F88" i="34"/>
  <c r="J87" i="34"/>
  <c r="F87" i="14" l="1"/>
  <c r="J87" i="14" s="1"/>
  <c r="J88" i="34"/>
  <c r="F88" i="14"/>
  <c r="B88" i="14"/>
  <c r="H88" i="14" s="1"/>
  <c r="D89" i="14" s="1"/>
  <c r="O87" i="14"/>
  <c r="D89" i="34"/>
  <c r="O88" i="14" l="1"/>
  <c r="B89" i="34"/>
  <c r="H89" i="34" s="1"/>
  <c r="D90" i="34" s="1"/>
  <c r="F89" i="34"/>
  <c r="F89" i="14"/>
  <c r="B89" i="14"/>
  <c r="H89" i="14" s="1"/>
  <c r="D90" i="14" s="1"/>
  <c r="J88" i="14"/>
  <c r="F90" i="14" l="1"/>
  <c r="B90" i="14"/>
  <c r="H90" i="14" s="1"/>
  <c r="O90" i="14" s="1"/>
  <c r="O89" i="34"/>
  <c r="O89" i="14"/>
  <c r="J89" i="34"/>
  <c r="B90" i="34"/>
  <c r="H90" i="34" s="1"/>
  <c r="O90" i="34" s="1"/>
  <c r="F90" i="34"/>
  <c r="J89" i="14"/>
  <c r="D91" i="34" l="1"/>
  <c r="D91" i="14"/>
  <c r="J90" i="34"/>
  <c r="J90" i="14"/>
  <c r="F91" i="14" l="1"/>
  <c r="B91" i="14"/>
  <c r="H91" i="14" s="1"/>
  <c r="D92" i="14" s="1"/>
  <c r="B91" i="34"/>
  <c r="H91" i="34" s="1"/>
  <c r="D92" i="34" s="1"/>
  <c r="F91" i="34"/>
  <c r="J91" i="14" l="1"/>
  <c r="F92" i="34"/>
  <c r="B92" i="34"/>
  <c r="H92" i="34" s="1"/>
  <c r="O92" i="34" s="1"/>
  <c r="O91" i="34"/>
  <c r="O91" i="14"/>
  <c r="J91" i="34"/>
  <c r="F92" i="14"/>
  <c r="B92" i="14"/>
  <c r="H92" i="14" s="1"/>
  <c r="D93" i="14" s="1"/>
  <c r="J92" i="14" l="1"/>
  <c r="O92" i="14"/>
  <c r="D93" i="34"/>
  <c r="F93" i="14"/>
  <c r="B93" i="14"/>
  <c r="H93" i="14" s="1"/>
  <c r="D94" i="14" s="1"/>
  <c r="J92" i="34"/>
  <c r="J93" i="14" l="1"/>
  <c r="O93" i="14"/>
  <c r="B94" i="14"/>
  <c r="H94" i="14" s="1"/>
  <c r="O94" i="14" s="1"/>
  <c r="F94" i="14"/>
  <c r="F93" i="34"/>
  <c r="B93" i="34"/>
  <c r="H93" i="34" s="1"/>
  <c r="D94" i="34" s="1"/>
  <c r="J94" i="14" l="1"/>
  <c r="O93" i="34"/>
  <c r="D95" i="14"/>
  <c r="B94" i="34"/>
  <c r="H94" i="34" s="1"/>
  <c r="O94" i="34" s="1"/>
  <c r="F94" i="34"/>
  <c r="J93" i="34"/>
  <c r="D95" i="34" l="1"/>
  <c r="B95" i="14"/>
  <c r="H95" i="14" s="1"/>
  <c r="D96" i="14" s="1"/>
  <c r="F95" i="14"/>
  <c r="J94" i="34"/>
  <c r="J95" i="14" l="1"/>
  <c r="O95" i="14"/>
  <c r="B96" i="14"/>
  <c r="H96" i="14" s="1"/>
  <c r="D97" i="14" s="1"/>
  <c r="F96" i="14"/>
  <c r="F95" i="34"/>
  <c r="B95" i="34"/>
  <c r="H95" i="34" s="1"/>
  <c r="D96" i="34" s="1"/>
  <c r="O95" i="34" l="1"/>
  <c r="J96" i="14"/>
  <c r="B97" i="14"/>
  <c r="H97" i="14" s="1"/>
  <c r="D98" i="14" s="1"/>
  <c r="F97" i="14"/>
  <c r="B96" i="34"/>
  <c r="H96" i="34" s="1"/>
  <c r="O96" i="34" s="1"/>
  <c r="F96" i="34"/>
  <c r="J95" i="34"/>
  <c r="O96" i="14"/>
  <c r="J97" i="14" l="1"/>
  <c r="J96" i="34"/>
  <c r="F98" i="14"/>
  <c r="B98" i="14"/>
  <c r="H98" i="14" s="1"/>
  <c r="O98" i="14" s="1"/>
  <c r="O97" i="14"/>
  <c r="D97" i="34"/>
  <c r="F97" i="34" l="1"/>
  <c r="B97" i="34"/>
  <c r="H97" i="34" s="1"/>
  <c r="D98" i="34" s="1"/>
  <c r="D99" i="14"/>
  <c r="J98" i="14"/>
  <c r="J97" i="34" l="1"/>
  <c r="B99" i="14"/>
  <c r="H99" i="14" s="1"/>
  <c r="D100" i="14" s="1"/>
  <c r="F99" i="14"/>
  <c r="O97" i="34"/>
  <c r="B98" i="34"/>
  <c r="H98" i="34" s="1"/>
  <c r="O98" i="34" s="1"/>
  <c r="F98" i="34"/>
  <c r="J99" i="14" l="1"/>
  <c r="D99" i="34"/>
  <c r="F99" i="34" s="1"/>
  <c r="O99" i="14"/>
  <c r="F100" i="14"/>
  <c r="B100" i="14"/>
  <c r="H100" i="14" s="1"/>
  <c r="O100" i="14" s="1"/>
  <c r="J98" i="34"/>
  <c r="B99" i="34" l="1"/>
  <c r="H99" i="34" s="1"/>
  <c r="D100" i="34" s="1"/>
  <c r="B100" i="34" s="1"/>
  <c r="H100" i="34" s="1"/>
  <c r="O100" i="34" s="1"/>
  <c r="D101" i="14"/>
  <c r="B101" i="14" s="1"/>
  <c r="H101" i="14" s="1"/>
  <c r="O101" i="14" s="1"/>
  <c r="J100" i="14"/>
  <c r="F101" i="14" l="1"/>
  <c r="J101" i="14" s="1"/>
  <c r="F100" i="34"/>
  <c r="J100" i="34" s="1"/>
  <c r="O99" i="34"/>
  <c r="J99" i="34"/>
  <c r="D101" i="34"/>
  <c r="D102" i="14"/>
  <c r="F102" i="14" l="1"/>
  <c r="B102" i="14"/>
  <c r="H102" i="14" s="1"/>
  <c r="O102" i="14" s="1"/>
  <c r="B101" i="34"/>
  <c r="H101" i="34" s="1"/>
  <c r="D102" i="34" s="1"/>
  <c r="F101" i="34"/>
  <c r="O101" i="34" l="1"/>
  <c r="J101" i="34"/>
  <c r="F102" i="34"/>
  <c r="B102" i="34"/>
  <c r="H102" i="34" s="1"/>
  <c r="O102" i="34" s="1"/>
  <c r="D103" i="14"/>
  <c r="J102" i="14"/>
  <c r="J102" i="34" l="1"/>
  <c r="B103" i="14"/>
  <c r="H103" i="14" s="1"/>
  <c r="D104" i="14" s="1"/>
  <c r="F103" i="14"/>
  <c r="D103" i="34"/>
  <c r="J103" i="14" l="1"/>
  <c r="F103" i="34"/>
  <c r="B103" i="34"/>
  <c r="H103" i="34" s="1"/>
  <c r="D104" i="34" s="1"/>
  <c r="F104" i="14"/>
  <c r="B104" i="14"/>
  <c r="H104" i="14" s="1"/>
  <c r="O104" i="14" s="1"/>
  <c r="O103" i="14"/>
  <c r="D105" i="14" l="1"/>
  <c r="B105" i="14" s="1"/>
  <c r="H105" i="14" s="1"/>
  <c r="D106" i="14" s="1"/>
  <c r="O103" i="34"/>
  <c r="B104" i="34"/>
  <c r="H104" i="34" s="1"/>
  <c r="O104" i="34" s="1"/>
  <c r="F104" i="34"/>
  <c r="J103" i="34"/>
  <c r="J104" i="14"/>
  <c r="F105" i="14" l="1"/>
  <c r="J105" i="14" s="1"/>
  <c r="D105" i="34"/>
  <c r="F105" i="34" s="1"/>
  <c r="O105" i="14"/>
  <c r="F106" i="14"/>
  <c r="B106" i="14"/>
  <c r="H106" i="14" s="1"/>
  <c r="O106" i="14" s="1"/>
  <c r="J104" i="34"/>
  <c r="B105" i="34" l="1"/>
  <c r="H105" i="34" s="1"/>
  <c r="D106" i="34" s="1"/>
  <c r="B106" i="34" s="1"/>
  <c r="H106" i="34" s="1"/>
  <c r="O106" i="34" s="1"/>
  <c r="D107" i="14"/>
  <c r="F107" i="14" s="1"/>
  <c r="J106" i="14"/>
  <c r="B107" i="14" l="1"/>
  <c r="H107" i="14" s="1"/>
  <c r="D108" i="14" s="1"/>
  <c r="F108" i="14" s="1"/>
  <c r="J105" i="34"/>
  <c r="O105" i="34"/>
  <c r="F106" i="34"/>
  <c r="J106" i="34" s="1"/>
  <c r="D107" i="34"/>
  <c r="B108" i="14" l="1"/>
  <c r="H108" i="14" s="1"/>
  <c r="D109" i="14" s="1"/>
  <c r="B109" i="14" s="1"/>
  <c r="H109" i="14" s="1"/>
  <c r="D110" i="14" s="1"/>
  <c r="J107" i="14"/>
  <c r="O107" i="14"/>
  <c r="F107" i="34"/>
  <c r="B107" i="34"/>
  <c r="H107" i="34" s="1"/>
  <c r="D108" i="34" s="1"/>
  <c r="J108" i="14" l="1"/>
  <c r="F109" i="14"/>
  <c r="J109" i="14" s="1"/>
  <c r="O108" i="14"/>
  <c r="O109" i="14"/>
  <c r="F110" i="14"/>
  <c r="B110" i="14"/>
  <c r="H110" i="14" s="1"/>
  <c r="O110" i="14" s="1"/>
  <c r="O107" i="34"/>
  <c r="F108" i="34"/>
  <c r="B108" i="34"/>
  <c r="H108" i="34" s="1"/>
  <c r="O108" i="34" s="1"/>
  <c r="J107" i="34"/>
  <c r="D109" i="34" l="1"/>
  <c r="D111" i="14"/>
  <c r="J108" i="34"/>
  <c r="J110" i="14"/>
  <c r="F109" i="34" l="1"/>
  <c r="B109" i="34"/>
  <c r="H109" i="34" s="1"/>
  <c r="D110" i="34" s="1"/>
  <c r="B111" i="14"/>
  <c r="H111" i="14" s="1"/>
  <c r="O111" i="14" s="1"/>
  <c r="F111" i="14"/>
  <c r="D112" i="14" l="1"/>
  <c r="F112" i="14" s="1"/>
  <c r="J111" i="14"/>
  <c r="O109" i="34"/>
  <c r="B110" i="34"/>
  <c r="H110" i="34" s="1"/>
  <c r="D111" i="34" s="1"/>
  <c r="F110" i="34"/>
  <c r="J109" i="34"/>
  <c r="B112" i="14" l="1"/>
  <c r="H112" i="14" s="1"/>
  <c r="D113" i="14" s="1"/>
  <c r="B113" i="14" s="1"/>
  <c r="H113" i="14" s="1"/>
  <c r="O113" i="14" s="1"/>
  <c r="O110" i="34"/>
  <c r="J110" i="34"/>
  <c r="F111" i="34"/>
  <c r="B111" i="34"/>
  <c r="H111" i="34" s="1"/>
  <c r="O111" i="34" s="1"/>
  <c r="J112" i="14" l="1"/>
  <c r="F113" i="14"/>
  <c r="J113" i="14" s="1"/>
  <c r="O112" i="14"/>
  <c r="D114" i="14"/>
  <c r="D112" i="34"/>
  <c r="J111" i="34"/>
  <c r="B112" i="34" l="1"/>
  <c r="H112" i="34" s="1"/>
  <c r="D113" i="34" s="1"/>
  <c r="F112" i="34"/>
  <c r="B114" i="14"/>
  <c r="H114" i="14" s="1"/>
  <c r="D115" i="14" s="1"/>
  <c r="F114" i="14"/>
  <c r="O114" i="14" l="1"/>
  <c r="O112" i="34"/>
  <c r="J114" i="14"/>
  <c r="J112" i="34"/>
  <c r="F113" i="34"/>
  <c r="B113" i="34"/>
  <c r="H113" i="34" s="1"/>
  <c r="O113" i="34" s="1"/>
  <c r="F115" i="14"/>
  <c r="B115" i="14"/>
  <c r="H115" i="14" s="1"/>
  <c r="D116" i="14" s="1"/>
  <c r="O115" i="14" l="1"/>
  <c r="D114" i="34"/>
  <c r="F116" i="14"/>
  <c r="B116" i="14"/>
  <c r="H116" i="14" s="1"/>
  <c r="D117" i="14" s="1"/>
  <c r="J113" i="34"/>
  <c r="J115" i="14"/>
  <c r="O116" i="14" l="1"/>
  <c r="F117" i="14"/>
  <c r="B117" i="14"/>
  <c r="H117" i="14" s="1"/>
  <c r="D118" i="14" s="1"/>
  <c r="J116" i="14"/>
  <c r="F114" i="34"/>
  <c r="B114" i="34"/>
  <c r="H114" i="34" s="1"/>
  <c r="D115" i="34" s="1"/>
  <c r="J114" i="34" l="1"/>
  <c r="O114" i="34"/>
  <c r="F115" i="34"/>
  <c r="B115" i="34"/>
  <c r="H115" i="34" s="1"/>
  <c r="O115" i="34" s="1"/>
  <c r="O117" i="14"/>
  <c r="B118" i="14"/>
  <c r="H118" i="14" s="1"/>
  <c r="O118" i="14" s="1"/>
  <c r="F118" i="14"/>
  <c r="J117" i="14"/>
  <c r="J115" i="34" l="1"/>
  <c r="D119" i="14"/>
  <c r="J118" i="14"/>
  <c r="D116" i="34"/>
  <c r="B119" i="14" l="1"/>
  <c r="H119" i="14" s="1"/>
  <c r="D120" i="14" s="1"/>
  <c r="F119" i="14"/>
  <c r="B116" i="34"/>
  <c r="H116" i="34" s="1"/>
  <c r="D117" i="34" s="1"/>
  <c r="F116" i="34"/>
  <c r="J119" i="14" l="1"/>
  <c r="O116" i="34"/>
  <c r="B117" i="34"/>
  <c r="H117" i="34" s="1"/>
  <c r="O117" i="34" s="1"/>
  <c r="F117" i="34"/>
  <c r="O119" i="14"/>
  <c r="B120" i="14"/>
  <c r="H120" i="14" s="1"/>
  <c r="D121" i="14" s="1"/>
  <c r="F120" i="14"/>
  <c r="J116" i="34"/>
  <c r="O120" i="14" l="1"/>
  <c r="J120" i="14"/>
  <c r="D118" i="34"/>
  <c r="F121" i="14"/>
  <c r="B121" i="14"/>
  <c r="H121" i="14" s="1"/>
  <c r="D122" i="14" s="1"/>
  <c r="J117" i="34"/>
  <c r="J121" i="14" l="1"/>
  <c r="B118" i="34"/>
  <c r="H118" i="34" s="1"/>
  <c r="D119" i="34" s="1"/>
  <c r="F118" i="34"/>
  <c r="O121" i="14"/>
  <c r="F122" i="14"/>
  <c r="B122" i="14"/>
  <c r="H122" i="14" s="1"/>
  <c r="O122" i="14" s="1"/>
  <c r="J118" i="34" l="1"/>
  <c r="D123" i="14"/>
  <c r="F123" i="14" s="1"/>
  <c r="B119" i="34"/>
  <c r="H119" i="34" s="1"/>
  <c r="D120" i="34" s="1"/>
  <c r="F119" i="34"/>
  <c r="J122" i="14"/>
  <c r="O118" i="34"/>
  <c r="B123" i="14" l="1"/>
  <c r="H123" i="14" s="1"/>
  <c r="O123" i="14" s="1"/>
  <c r="F120" i="34"/>
  <c r="B120" i="34"/>
  <c r="H120" i="34" s="1"/>
  <c r="D121" i="34" s="1"/>
  <c r="O119" i="34"/>
  <c r="J119" i="34"/>
  <c r="J123" i="14" l="1"/>
  <c r="D124" i="14"/>
  <c r="F124" i="14" s="1"/>
  <c r="O120" i="34"/>
  <c r="B121" i="34"/>
  <c r="H121" i="34" s="1"/>
  <c r="O121" i="34" s="1"/>
  <c r="F121" i="34"/>
  <c r="J120" i="34"/>
  <c r="B124" i="14" l="1"/>
  <c r="H124" i="14" s="1"/>
  <c r="D125" i="14" s="1"/>
  <c r="F125" i="14" s="1"/>
  <c r="D122" i="34"/>
  <c r="J121" i="34"/>
  <c r="B125" i="14" l="1"/>
  <c r="H125" i="14" s="1"/>
  <c r="D126" i="14" s="1"/>
  <c r="F126" i="14" s="1"/>
  <c r="J124" i="14"/>
  <c r="O124" i="14"/>
  <c r="F122" i="34"/>
  <c r="B122" i="34"/>
  <c r="H122" i="34" s="1"/>
  <c r="D123" i="34" s="1"/>
  <c r="J125" i="14" l="1"/>
  <c r="B126" i="14"/>
  <c r="H126" i="14" s="1"/>
  <c r="O126" i="14" s="1"/>
  <c r="O125" i="14"/>
  <c r="B123" i="34"/>
  <c r="H123" i="34" s="1"/>
  <c r="O123" i="34" s="1"/>
  <c r="F123" i="34"/>
  <c r="J122" i="34"/>
  <c r="O122" i="34"/>
  <c r="D127" i="14" l="1"/>
  <c r="B127" i="14" s="1"/>
  <c r="H127" i="14" s="1"/>
  <c r="O127" i="14" s="1"/>
  <c r="J126" i="14"/>
  <c r="D124" i="34"/>
  <c r="J123" i="34"/>
  <c r="F127" i="14" l="1"/>
  <c r="J127" i="14" s="1"/>
  <c r="D128" i="14"/>
  <c r="B124" i="34"/>
  <c r="H124" i="34" s="1"/>
  <c r="D125" i="34" s="1"/>
  <c r="F124" i="34"/>
  <c r="J124" i="34" l="1"/>
  <c r="B125" i="34"/>
  <c r="H125" i="34" s="1"/>
  <c r="O125" i="34" s="1"/>
  <c r="F125" i="34"/>
  <c r="O124" i="34"/>
  <c r="F128" i="14"/>
  <c r="B128" i="14"/>
  <c r="H128" i="14" s="1"/>
  <c r="O128" i="14" s="1"/>
  <c r="D129" i="14" l="1"/>
  <c r="B129" i="14" s="1"/>
  <c r="H129" i="14" s="1"/>
  <c r="D130" i="14" s="1"/>
  <c r="J128" i="14"/>
  <c r="D126" i="34"/>
  <c r="J125" i="34"/>
  <c r="F129" i="14" l="1"/>
  <c r="J129" i="14" s="1"/>
  <c r="O129" i="14"/>
  <c r="B130" i="14"/>
  <c r="H130" i="14" s="1"/>
  <c r="D131" i="14" s="1"/>
  <c r="F130" i="14"/>
  <c r="B126" i="34"/>
  <c r="H126" i="34" s="1"/>
  <c r="D127" i="34" s="1"/>
  <c r="F126" i="34"/>
  <c r="J130" i="14" l="1"/>
  <c r="O126" i="34"/>
  <c r="J126" i="34"/>
  <c r="O130" i="14"/>
  <c r="F127" i="34"/>
  <c r="B127" i="34"/>
  <c r="H127" i="34" s="1"/>
  <c r="O127" i="34" s="1"/>
  <c r="F131" i="14"/>
  <c r="B131" i="14"/>
  <c r="H131" i="14" s="1"/>
  <c r="D132" i="14" s="1"/>
  <c r="O131" i="14" l="1"/>
  <c r="J131" i="14"/>
  <c r="D128" i="34"/>
  <c r="F132" i="14"/>
  <c r="B132" i="14"/>
  <c r="H132" i="14" s="1"/>
  <c r="D133" i="14" s="1"/>
  <c r="J127" i="34"/>
  <c r="O132" i="14" l="1"/>
  <c r="F133" i="14"/>
  <c r="B133" i="14"/>
  <c r="H133" i="14" s="1"/>
  <c r="D134" i="14" s="1"/>
  <c r="J132" i="14"/>
  <c r="B128" i="34"/>
  <c r="H128" i="34" s="1"/>
  <c r="D129" i="34" s="1"/>
  <c r="F128" i="34"/>
  <c r="O133" i="14" l="1"/>
  <c r="J133" i="14"/>
  <c r="O128" i="34"/>
  <c r="J128" i="34"/>
  <c r="F129" i="34"/>
  <c r="B129" i="34"/>
  <c r="H129" i="34" s="1"/>
  <c r="O129" i="34" s="1"/>
  <c r="F134" i="14"/>
  <c r="B134" i="14"/>
  <c r="H134" i="14" s="1"/>
  <c r="D135" i="14" s="1"/>
  <c r="J134" i="14" l="1"/>
  <c r="O134" i="14"/>
  <c r="D130" i="34"/>
  <c r="F135" i="14"/>
  <c r="B135" i="14"/>
  <c r="H135" i="14" s="1"/>
  <c r="D136" i="14" s="1"/>
  <c r="J129" i="34"/>
  <c r="O135" i="14" l="1"/>
  <c r="B136" i="14"/>
  <c r="H136" i="14" s="1"/>
  <c r="O136" i="14" s="1"/>
  <c r="F136" i="14"/>
  <c r="J135" i="14"/>
  <c r="B130" i="34"/>
  <c r="H130" i="34" s="1"/>
  <c r="D131" i="34" s="1"/>
  <c r="F130" i="34"/>
  <c r="J136" i="14" l="1"/>
  <c r="J130" i="34"/>
  <c r="F131" i="34"/>
  <c r="B131" i="34"/>
  <c r="H131" i="34" s="1"/>
  <c r="O131" i="34" s="1"/>
  <c r="D137" i="14"/>
  <c r="O130" i="34"/>
  <c r="D132" i="34" l="1"/>
  <c r="J131" i="34"/>
  <c r="F137" i="14"/>
  <c r="B137" i="14"/>
  <c r="H137" i="14" s="1"/>
  <c r="D138" i="14" s="1"/>
  <c r="F138" i="14" l="1"/>
  <c r="B138" i="14"/>
  <c r="H138" i="14" s="1"/>
  <c r="D139" i="14" s="1"/>
  <c r="O137" i="14"/>
  <c r="J137" i="14"/>
  <c r="F132" i="34"/>
  <c r="B132" i="34"/>
  <c r="H132" i="34" s="1"/>
  <c r="D133" i="34" s="1"/>
  <c r="O132" i="34" l="1"/>
  <c r="F133" i="34"/>
  <c r="B133" i="34"/>
  <c r="H133" i="34" s="1"/>
  <c r="O133" i="34" s="1"/>
  <c r="J132" i="34"/>
  <c r="O138" i="14"/>
  <c r="B139" i="14"/>
  <c r="H139" i="14" s="1"/>
  <c r="D140" i="14" s="1"/>
  <c r="F139" i="14"/>
  <c r="J138" i="14"/>
  <c r="O139" i="14" l="1"/>
  <c r="B140" i="14"/>
  <c r="H140" i="14" s="1"/>
  <c r="D141" i="14" s="1"/>
  <c r="F140" i="14"/>
  <c r="D134" i="34"/>
  <c r="J139" i="14"/>
  <c r="J133" i="34"/>
  <c r="J140" i="14" l="1"/>
  <c r="F134" i="34"/>
  <c r="B134" i="34"/>
  <c r="H134" i="34" s="1"/>
  <c r="D135" i="34" s="1"/>
  <c r="O140" i="14"/>
  <c r="F141" i="14"/>
  <c r="B141" i="14"/>
  <c r="H141" i="14" s="1"/>
  <c r="D142" i="14" s="1"/>
  <c r="J141" i="14" l="1"/>
  <c r="J134" i="34"/>
  <c r="O141" i="14"/>
  <c r="F142" i="14"/>
  <c r="B142" i="14"/>
  <c r="H142" i="14" s="1"/>
  <c r="D143" i="14" s="1"/>
  <c r="O134" i="34"/>
  <c r="F135" i="34"/>
  <c r="B135" i="34"/>
  <c r="H135" i="34" s="1"/>
  <c r="O135" i="34" s="1"/>
  <c r="J135" i="34" l="1"/>
  <c r="J142" i="14"/>
  <c r="D136" i="34"/>
  <c r="O142" i="14"/>
  <c r="B143" i="14"/>
  <c r="H143" i="14" s="1"/>
  <c r="D144" i="14" s="1"/>
  <c r="F143" i="14"/>
  <c r="J143" i="14" l="1"/>
  <c r="F144" i="14"/>
  <c r="B144" i="14"/>
  <c r="H144" i="14" s="1"/>
  <c r="D145" i="14" s="1"/>
  <c r="F136" i="34"/>
  <c r="B136" i="34"/>
  <c r="H136" i="34" s="1"/>
  <c r="D137" i="34" s="1"/>
  <c r="O143" i="14"/>
  <c r="J136" i="34" l="1"/>
  <c r="J144" i="14"/>
  <c r="O136" i="34"/>
  <c r="O144" i="14"/>
  <c r="F137" i="34"/>
  <c r="B137" i="34"/>
  <c r="H137" i="34" s="1"/>
  <c r="O137" i="34" s="1"/>
  <c r="F145" i="14"/>
  <c r="B145" i="14"/>
  <c r="H145" i="14" s="1"/>
  <c r="D146" i="14" s="1"/>
  <c r="O145" i="14" l="1"/>
  <c r="F146" i="14"/>
  <c r="B146" i="14"/>
  <c r="H146" i="14" s="1"/>
  <c r="O146" i="14" s="1"/>
  <c r="J137" i="34"/>
  <c r="J145" i="14"/>
  <c r="D138" i="34"/>
  <c r="F138" i="34" l="1"/>
  <c r="B138" i="34"/>
  <c r="H138" i="34" s="1"/>
  <c r="D139" i="34" s="1"/>
  <c r="D147" i="14"/>
  <c r="J146" i="14"/>
  <c r="O138" i="34" l="1"/>
  <c r="F139" i="34"/>
  <c r="B139" i="34"/>
  <c r="H139" i="34" s="1"/>
  <c r="O139" i="34" s="1"/>
  <c r="B147" i="14"/>
  <c r="H147" i="14" s="1"/>
  <c r="D148" i="14" s="1"/>
  <c r="F147" i="14"/>
  <c r="J138" i="34"/>
  <c r="J147" i="14" l="1"/>
  <c r="O147" i="14"/>
  <c r="J139" i="34"/>
  <c r="F148" i="14"/>
  <c r="B148" i="14"/>
  <c r="H148" i="14" s="1"/>
  <c r="D149" i="14" s="1"/>
  <c r="D140" i="34"/>
  <c r="O148" i="14" l="1"/>
  <c r="B149" i="14"/>
  <c r="H149" i="14" s="1"/>
  <c r="O149" i="14" s="1"/>
  <c r="F149" i="14"/>
  <c r="J148" i="14"/>
  <c r="F140" i="34"/>
  <c r="B140" i="34"/>
  <c r="H140" i="34" s="1"/>
  <c r="D141" i="34" s="1"/>
  <c r="J149" i="14" l="1"/>
  <c r="J140" i="34"/>
  <c r="B141" i="34"/>
  <c r="H141" i="34" s="1"/>
  <c r="O141" i="34" s="1"/>
  <c r="F141" i="34"/>
  <c r="D150" i="14"/>
  <c r="O140" i="34"/>
  <c r="F150" i="14" l="1"/>
  <c r="B150" i="14"/>
  <c r="H150" i="14" s="1"/>
  <c r="O150" i="14" s="1"/>
  <c r="D142" i="34"/>
  <c r="J141" i="34"/>
  <c r="B142" i="34" l="1"/>
  <c r="H142" i="34" s="1"/>
  <c r="D143" i="34" s="1"/>
  <c r="F142" i="34"/>
  <c r="D151" i="14"/>
  <c r="J150" i="14"/>
  <c r="O142" i="34" l="1"/>
  <c r="B143" i="34"/>
  <c r="H143" i="34" s="1"/>
  <c r="O143" i="34" s="1"/>
  <c r="F143" i="34"/>
  <c r="F151" i="14"/>
  <c r="B151" i="14"/>
  <c r="H151" i="14" s="1"/>
  <c r="D152" i="14" s="1"/>
  <c r="J142" i="34"/>
  <c r="J151" i="14" l="1"/>
  <c r="D144" i="34"/>
  <c r="O151" i="14"/>
  <c r="J143" i="34"/>
  <c r="F152" i="14"/>
  <c r="B152" i="14"/>
  <c r="H152" i="14" s="1"/>
  <c r="O152" i="14" s="1"/>
  <c r="D153" i="14" l="1"/>
  <c r="B153" i="14" s="1"/>
  <c r="H153" i="14" s="1"/>
  <c r="J152" i="14"/>
  <c r="F144" i="34"/>
  <c r="B144" i="34"/>
  <c r="H144" i="34" s="1"/>
  <c r="D145" i="34" s="1"/>
  <c r="F153" i="14" l="1"/>
  <c r="J153" i="14" s="1"/>
  <c r="D154" i="14"/>
  <c r="F154" i="14" s="1"/>
  <c r="O153" i="14"/>
  <c r="O144" i="34"/>
  <c r="F145" i="34"/>
  <c r="B145" i="34"/>
  <c r="H145" i="34" s="1"/>
  <c r="O145" i="34" s="1"/>
  <c r="J144" i="34"/>
  <c r="B154" i="14" l="1"/>
  <c r="H154" i="14" s="1"/>
  <c r="D155" i="14" s="1"/>
  <c r="F155" i="14" s="1"/>
  <c r="J145" i="34"/>
  <c r="D146" i="34"/>
  <c r="B155" i="14" l="1"/>
  <c r="H155" i="14" s="1"/>
  <c r="D156" i="14" s="1"/>
  <c r="B156" i="14" s="1"/>
  <c r="H156" i="14" s="1"/>
  <c r="D157" i="14" s="1"/>
  <c r="O154" i="14"/>
  <c r="J154" i="14"/>
  <c r="B146" i="34"/>
  <c r="H146" i="34" s="1"/>
  <c r="D147" i="34" s="1"/>
  <c r="F146" i="34"/>
  <c r="J155" i="14" l="1"/>
  <c r="F156" i="14"/>
  <c r="J156" i="14" s="1"/>
  <c r="O155" i="14"/>
  <c r="O146" i="34"/>
  <c r="J146" i="34"/>
  <c r="O156" i="14"/>
  <c r="F147" i="34"/>
  <c r="B147" i="34"/>
  <c r="H147" i="34" s="1"/>
  <c r="O147" i="34" s="1"/>
  <c r="F157" i="14"/>
  <c r="B157" i="14"/>
  <c r="H157" i="14" s="1"/>
  <c r="D158" i="14" s="1"/>
  <c r="O157" i="14" l="1"/>
  <c r="J157" i="14"/>
  <c r="D148" i="34"/>
  <c r="F158" i="14"/>
  <c r="B158" i="14"/>
  <c r="H158" i="14" s="1"/>
  <c r="D159" i="14" s="1"/>
  <c r="J147" i="34"/>
  <c r="J158" i="14" l="1"/>
  <c r="O158" i="14"/>
  <c r="B159" i="14"/>
  <c r="H159" i="14" s="1"/>
  <c r="O159" i="14" s="1"/>
  <c r="F159" i="14"/>
  <c r="F148" i="34"/>
  <c r="B148" i="34"/>
  <c r="H148" i="34" s="1"/>
  <c r="D149" i="34" s="1"/>
  <c r="O148" i="34" l="1"/>
  <c r="J159" i="14"/>
  <c r="J148" i="34"/>
  <c r="B149" i="34"/>
  <c r="H149" i="34" s="1"/>
  <c r="O149" i="34" s="1"/>
  <c r="F149" i="34"/>
  <c r="D160" i="14"/>
  <c r="J149" i="34" l="1"/>
  <c r="B160" i="14"/>
  <c r="H160" i="14" s="1"/>
  <c r="D161" i="14" s="1"/>
  <c r="F160" i="14"/>
  <c r="D150" i="34"/>
  <c r="O160" i="14" l="1"/>
  <c r="B150" i="34"/>
  <c r="H150" i="34" s="1"/>
  <c r="D151" i="34" s="1"/>
  <c r="F150" i="34"/>
  <c r="J160" i="14"/>
  <c r="F161" i="14"/>
  <c r="B161" i="14"/>
  <c r="H161" i="14" s="1"/>
  <c r="D162" i="14" s="1"/>
  <c r="J161" i="14" l="1"/>
  <c r="O161" i="14"/>
  <c r="B162" i="14"/>
  <c r="H162" i="14" s="1"/>
  <c r="D163" i="14" s="1"/>
  <c r="F162" i="14"/>
  <c r="O150" i="34"/>
  <c r="J150" i="34"/>
  <c r="B151" i="34"/>
  <c r="H151" i="34" s="1"/>
  <c r="O151" i="34" s="1"/>
  <c r="F151" i="34"/>
  <c r="J162" i="14" l="1"/>
  <c r="D152" i="34"/>
  <c r="B152" i="34" s="1"/>
  <c r="H152" i="34" s="1"/>
  <c r="D153" i="34" s="1"/>
  <c r="J151" i="34"/>
  <c r="O162" i="14"/>
  <c r="B163" i="14"/>
  <c r="H163" i="14" s="1"/>
  <c r="O163" i="14" s="1"/>
  <c r="F163" i="14"/>
  <c r="F152" i="34" l="1"/>
  <c r="J152" i="34" s="1"/>
  <c r="D164" i="14"/>
  <c r="B164" i="14" s="1"/>
  <c r="H164" i="14" s="1"/>
  <c r="O164" i="14" s="1"/>
  <c r="J163" i="14"/>
  <c r="O152" i="34"/>
  <c r="B153" i="34"/>
  <c r="H153" i="34" s="1"/>
  <c r="O153" i="34" s="1"/>
  <c r="F153" i="34"/>
  <c r="F164" i="14" l="1"/>
  <c r="J164" i="14" s="1"/>
  <c r="D154" i="34"/>
  <c r="D165" i="14"/>
  <c r="J153" i="34"/>
  <c r="B165" i="14" l="1"/>
  <c r="H165" i="14" s="1"/>
  <c r="O165" i="14" s="1"/>
  <c r="F165" i="14"/>
  <c r="B154" i="34"/>
  <c r="H154" i="34" s="1"/>
  <c r="D155" i="34" s="1"/>
  <c r="F154" i="34"/>
  <c r="F155" i="34" l="1"/>
  <c r="B155" i="34"/>
  <c r="H155" i="34" s="1"/>
  <c r="O155" i="34" s="1"/>
  <c r="D166" i="14"/>
  <c r="O154" i="34"/>
  <c r="J165" i="14"/>
  <c r="J154" i="34"/>
  <c r="B166" i="14" l="1"/>
  <c r="H166" i="14" s="1"/>
  <c r="D167" i="14" s="1"/>
  <c r="F166" i="14"/>
  <c r="D156" i="34"/>
  <c r="J155" i="34"/>
  <c r="J166" i="14" l="1"/>
  <c r="O166" i="14"/>
  <c r="B167" i="14"/>
  <c r="H167" i="14" s="1"/>
  <c r="O167" i="14" s="1"/>
  <c r="F167" i="14"/>
  <c r="F156" i="34"/>
  <c r="B156" i="34"/>
  <c r="H156" i="34" s="1"/>
  <c r="D157" i="34" s="1"/>
  <c r="O156" i="34" l="1"/>
  <c r="J167" i="14"/>
  <c r="J156" i="34"/>
  <c r="F157" i="34"/>
  <c r="B157" i="34"/>
  <c r="H157" i="34" s="1"/>
  <c r="O157" i="34" s="1"/>
  <c r="D168" i="14"/>
  <c r="J157" i="34" l="1"/>
  <c r="B168" i="14"/>
  <c r="H168" i="14" s="1"/>
  <c r="D169" i="14" s="1"/>
  <c r="F168" i="14"/>
  <c r="D158" i="34"/>
  <c r="J168" i="14" l="1"/>
  <c r="F169" i="14"/>
  <c r="B169" i="14"/>
  <c r="H169" i="14" s="1"/>
  <c r="O169" i="14" s="1"/>
  <c r="B158" i="34"/>
  <c r="H158" i="34" s="1"/>
  <c r="D159" i="34" s="1"/>
  <c r="F158" i="34"/>
  <c r="O168" i="14"/>
  <c r="J158" i="34" l="1"/>
  <c r="F159" i="34"/>
  <c r="B159" i="34"/>
  <c r="H159" i="34" s="1"/>
  <c r="O159" i="34" s="1"/>
  <c r="J169" i="14"/>
  <c r="O158" i="34"/>
  <c r="D170" i="14"/>
  <c r="D160" i="34" l="1"/>
  <c r="F170" i="14"/>
  <c r="B170" i="14"/>
  <c r="H170" i="14" s="1"/>
  <c r="O170" i="14" s="1"/>
  <c r="J159" i="34"/>
  <c r="D171" i="14" l="1"/>
  <c r="J170" i="14"/>
  <c r="B160" i="34"/>
  <c r="H160" i="34" s="1"/>
  <c r="D161" i="34" s="1"/>
  <c r="F160" i="34"/>
  <c r="J160" i="34" l="1"/>
  <c r="B161" i="34"/>
  <c r="H161" i="34" s="1"/>
  <c r="O161" i="34" s="1"/>
  <c r="F161" i="34"/>
  <c r="O160" i="34"/>
  <c r="B171" i="14"/>
  <c r="H171" i="14" s="1"/>
  <c r="O171" i="14" s="1"/>
  <c r="F171" i="14"/>
  <c r="J171" i="14" l="1"/>
  <c r="D172" i="14"/>
  <c r="B172" i="14" s="1"/>
  <c r="H172" i="14" s="1"/>
  <c r="D173" i="14" s="1"/>
  <c r="J161" i="34"/>
  <c r="D162" i="34"/>
  <c r="F172" i="14" l="1"/>
  <c r="J172" i="14" s="1"/>
  <c r="O172" i="14"/>
  <c r="B173" i="14"/>
  <c r="H173" i="14" s="1"/>
  <c r="D174" i="14" s="1"/>
  <c r="F173" i="14"/>
  <c r="B162" i="34"/>
  <c r="H162" i="34" s="1"/>
  <c r="D163" i="34" s="1"/>
  <c r="F162" i="34"/>
  <c r="J162" i="34" l="1"/>
  <c r="B163" i="34"/>
  <c r="H163" i="34" s="1"/>
  <c r="O163" i="34" s="1"/>
  <c r="F163" i="34"/>
  <c r="O173" i="14"/>
  <c r="O162" i="34"/>
  <c r="J173" i="14"/>
  <c r="F174" i="14"/>
  <c r="B174" i="14"/>
  <c r="H174" i="14" s="1"/>
  <c r="O174" i="14" s="1"/>
  <c r="J174" i="14" l="1"/>
  <c r="D175" i="14"/>
  <c r="D164" i="34"/>
  <c r="J163" i="34"/>
  <c r="F164" i="34" l="1"/>
  <c r="B164" i="34"/>
  <c r="H164" i="34" s="1"/>
  <c r="D165" i="34" s="1"/>
  <c r="B175" i="14"/>
  <c r="H175" i="14" s="1"/>
  <c r="D176" i="14" s="1"/>
  <c r="F175" i="14"/>
  <c r="J164" i="34" l="1"/>
  <c r="F176" i="14"/>
  <c r="B176" i="14"/>
  <c r="H176" i="14" s="1"/>
  <c r="D177" i="14" s="1"/>
  <c r="O175" i="14"/>
  <c r="O164" i="34"/>
  <c r="J175" i="14"/>
  <c r="B165" i="34"/>
  <c r="H165" i="34" s="1"/>
  <c r="O165" i="34" s="1"/>
  <c r="F165" i="34"/>
  <c r="J165" i="34" l="1"/>
  <c r="D166" i="34"/>
  <c r="F166" i="34" s="1"/>
  <c r="O176" i="14"/>
  <c r="F177" i="14"/>
  <c r="B177" i="14"/>
  <c r="H177" i="14" s="1"/>
  <c r="D178" i="14" s="1"/>
  <c r="J176" i="14"/>
  <c r="B166" i="34" l="1"/>
  <c r="H166" i="34" s="1"/>
  <c r="D167" i="34" s="1"/>
  <c r="B167" i="34" s="1"/>
  <c r="H167" i="34" s="1"/>
  <c r="O167" i="34" s="1"/>
  <c r="O177" i="14"/>
  <c r="F178" i="14"/>
  <c r="B178" i="14"/>
  <c r="H178" i="14" s="1"/>
  <c r="D179" i="14" s="1"/>
  <c r="J177" i="14"/>
  <c r="F167" i="34" l="1"/>
  <c r="J167" i="34" s="1"/>
  <c r="J166" i="34"/>
  <c r="O166" i="34"/>
  <c r="D168" i="34"/>
  <c r="O178" i="14"/>
  <c r="F179" i="14"/>
  <c r="B179" i="14"/>
  <c r="H179" i="14" s="1"/>
  <c r="D180" i="14" s="1"/>
  <c r="J178" i="14"/>
  <c r="O179" i="14" l="1"/>
  <c r="J179" i="14"/>
  <c r="B180" i="14"/>
  <c r="H180" i="14" s="1"/>
  <c r="D181" i="14" s="1"/>
  <c r="F180" i="14"/>
  <c r="B168" i="34"/>
  <c r="H168" i="34" s="1"/>
  <c r="D169" i="34" s="1"/>
  <c r="F168" i="34"/>
  <c r="J180" i="14" l="1"/>
  <c r="O180" i="14"/>
  <c r="O168" i="34"/>
  <c r="J168" i="34"/>
  <c r="F181" i="14"/>
  <c r="B181" i="14"/>
  <c r="H181" i="14" s="1"/>
  <c r="F169" i="34"/>
  <c r="B169" i="34"/>
  <c r="H169" i="34" s="1"/>
  <c r="O169" i="34" s="1"/>
  <c r="D182" i="14" l="1"/>
  <c r="B182" i="14" s="1"/>
  <c r="H182" i="14" s="1"/>
  <c r="D183" i="14" s="1"/>
  <c r="Q48" i="14"/>
  <c r="J181" i="14"/>
  <c r="Q49" i="14" s="1"/>
  <c r="D170" i="34"/>
  <c r="J169" i="34"/>
  <c r="O181" i="14"/>
  <c r="F182" i="14" l="1"/>
  <c r="J182" i="14" s="1"/>
  <c r="Q50" i="14"/>
  <c r="W40" i="14" s="1"/>
  <c r="D5" i="14" s="1"/>
  <c r="O182" i="14"/>
  <c r="F183" i="14"/>
  <c r="B183" i="14"/>
  <c r="H183" i="14" s="1"/>
  <c r="D184" i="14" s="1"/>
  <c r="B170" i="34"/>
  <c r="H170" i="34" s="1"/>
  <c r="D171" i="34" s="1"/>
  <c r="F170" i="34"/>
  <c r="G22" i="22" l="1"/>
  <c r="G24" i="22" s="1"/>
  <c r="N8" i="22" s="1"/>
  <c r="J19" i="14"/>
  <c r="J170" i="34"/>
  <c r="O170" i="34"/>
  <c r="O183" i="14"/>
  <c r="B184" i="14"/>
  <c r="H184" i="14" s="1"/>
  <c r="O184" i="14" s="1"/>
  <c r="F184" i="14"/>
  <c r="J183" i="14"/>
  <c r="F171" i="34"/>
  <c r="B171" i="34"/>
  <c r="H171" i="34" s="1"/>
  <c r="O171" i="34" s="1"/>
  <c r="N17" i="22" l="1"/>
  <c r="E5" i="22" s="1"/>
  <c r="Q12" i="38"/>
  <c r="Q13" i="38" s="1" a="1"/>
  <c r="Q13" i="38" s="1"/>
  <c r="Q15" i="38"/>
  <c r="H21" i="38"/>
  <c r="H23" i="38" s="1"/>
  <c r="F8" i="38" s="1"/>
  <c r="J184" i="14"/>
  <c r="J171" i="34"/>
  <c r="D185" i="14"/>
  <c r="D172" i="34"/>
  <c r="N14" i="22" l="1"/>
  <c r="E8" i="22" s="1"/>
  <c r="Q11" i="38"/>
  <c r="B172" i="34"/>
  <c r="H172" i="34" s="1"/>
  <c r="D173" i="34" s="1"/>
  <c r="F172" i="34"/>
  <c r="F185" i="14"/>
  <c r="B185" i="14"/>
  <c r="H185" i="14" s="1"/>
  <c r="D186" i="14" s="1"/>
  <c r="J185" i="14" l="1"/>
  <c r="O185" i="14"/>
  <c r="O172" i="34"/>
  <c r="B186" i="14"/>
  <c r="H186" i="14" s="1"/>
  <c r="O186" i="14" s="1"/>
  <c r="F186" i="14"/>
  <c r="J172" i="34"/>
  <c r="B173" i="34"/>
  <c r="H173" i="34" s="1"/>
  <c r="O173" i="34" s="1"/>
  <c r="F173" i="34"/>
  <c r="J186" i="14" l="1"/>
  <c r="J173" i="34"/>
  <c r="D174" i="34"/>
  <c r="D187" i="14"/>
  <c r="B187" i="14" l="1"/>
  <c r="H187" i="14" s="1"/>
  <c r="D188" i="14" s="1"/>
  <c r="F187" i="14"/>
  <c r="B174" i="34"/>
  <c r="H174" i="34" s="1"/>
  <c r="D175" i="34" s="1"/>
  <c r="F174" i="34"/>
  <c r="J174" i="34" l="1"/>
  <c r="B175" i="34"/>
  <c r="H175" i="34" s="1"/>
  <c r="O175" i="34" s="1"/>
  <c r="F175" i="34"/>
  <c r="O187" i="14"/>
  <c r="O174" i="34"/>
  <c r="J187" i="14"/>
  <c r="F188" i="14"/>
  <c r="B188" i="14"/>
  <c r="H188" i="14" s="1"/>
  <c r="D189" i="14" s="1"/>
  <c r="O188" i="14" l="1"/>
  <c r="F189" i="14"/>
  <c r="B189" i="14"/>
  <c r="H189" i="14" s="1"/>
  <c r="O189" i="14" s="1"/>
  <c r="D176" i="34"/>
  <c r="J188" i="14"/>
  <c r="J175" i="34"/>
  <c r="J189" i="14" l="1"/>
  <c r="B176" i="34"/>
  <c r="H176" i="34" s="1"/>
  <c r="D177" i="34" s="1"/>
  <c r="F176" i="34"/>
  <c r="D190" i="14"/>
  <c r="F177" i="34" l="1"/>
  <c r="B177" i="34"/>
  <c r="H177" i="34" s="1"/>
  <c r="O177" i="34" s="1"/>
  <c r="B190" i="14"/>
  <c r="H190" i="14" s="1"/>
  <c r="D191" i="14" s="1"/>
  <c r="F190" i="14"/>
  <c r="O176" i="34"/>
  <c r="J176" i="34"/>
  <c r="J190" i="14" l="1"/>
  <c r="F191" i="14"/>
  <c r="B191" i="14"/>
  <c r="H191" i="14" s="1"/>
  <c r="D192" i="14" s="1"/>
  <c r="D178" i="34"/>
  <c r="O190" i="14"/>
  <c r="J177" i="34"/>
  <c r="O191" i="14" l="1"/>
  <c r="B192" i="14"/>
  <c r="H192" i="14" s="1"/>
  <c r="O192" i="14" s="1"/>
  <c r="F192" i="14"/>
  <c r="B178" i="34"/>
  <c r="H178" i="34" s="1"/>
  <c r="D179" i="34" s="1"/>
  <c r="F178" i="34"/>
  <c r="J191" i="14"/>
  <c r="O178" i="34" l="1"/>
  <c r="J178" i="34"/>
  <c r="J192" i="14"/>
  <c r="B179" i="34"/>
  <c r="H179" i="34" s="1"/>
  <c r="O179" i="34" s="1"/>
  <c r="F179" i="34"/>
  <c r="D193" i="14"/>
  <c r="B193" i="14" l="1"/>
  <c r="H193" i="14" s="1"/>
  <c r="D194" i="14" s="1"/>
  <c r="F193" i="14"/>
  <c r="D180" i="34"/>
  <c r="J179" i="34"/>
  <c r="J193" i="14" l="1"/>
  <c r="F194" i="14"/>
  <c r="B194" i="14"/>
  <c r="H194" i="14" s="1"/>
  <c r="O194" i="14" s="1"/>
  <c r="O193" i="14"/>
  <c r="B180" i="34"/>
  <c r="H180" i="34" s="1"/>
  <c r="D181" i="34" s="1"/>
  <c r="F180" i="34"/>
  <c r="J194" i="14" l="1"/>
  <c r="O180" i="34"/>
  <c r="D195" i="14"/>
  <c r="J180" i="34"/>
  <c r="F181" i="34"/>
  <c r="B181" i="34"/>
  <c r="H181" i="34" s="1"/>
  <c r="O181" i="34" s="1"/>
  <c r="D182" i="34" l="1"/>
  <c r="F195" i="14"/>
  <c r="B195" i="14"/>
  <c r="H195" i="14" s="1"/>
  <c r="D196" i="14" s="1"/>
  <c r="J181" i="34"/>
  <c r="B196" i="14" l="1"/>
  <c r="H196" i="14" s="1"/>
  <c r="D197" i="14" s="1"/>
  <c r="F196" i="14"/>
  <c r="O195" i="14"/>
  <c r="J195" i="14"/>
  <c r="F182" i="34"/>
  <c r="B182" i="34"/>
  <c r="H182" i="34" s="1"/>
  <c r="D183" i="34" s="1"/>
  <c r="J196" i="14" l="1"/>
  <c r="J182" i="34"/>
  <c r="B183" i="34"/>
  <c r="H183" i="34" s="1"/>
  <c r="O183" i="34" s="1"/>
  <c r="F183" i="34"/>
  <c r="O196" i="14"/>
  <c r="O182" i="34"/>
  <c r="F197" i="14"/>
  <c r="B197" i="14"/>
  <c r="H197" i="14" s="1"/>
  <c r="D198" i="14" s="1"/>
  <c r="J197" i="14" l="1"/>
  <c r="D184" i="34"/>
  <c r="O197" i="14"/>
  <c r="J183" i="34"/>
  <c r="F198" i="14"/>
  <c r="B198" i="14"/>
  <c r="H198" i="14" s="1"/>
  <c r="O198" i="14" s="1"/>
  <c r="D199" i="14" l="1"/>
  <c r="F199" i="14" s="1"/>
  <c r="J198" i="14"/>
  <c r="B184" i="34"/>
  <c r="H184" i="34" s="1"/>
  <c r="D185" i="34" s="1"/>
  <c r="F184" i="34"/>
  <c r="B199" i="14" l="1"/>
  <c r="H199" i="14" s="1"/>
  <c r="D200" i="14" s="1"/>
  <c r="F200" i="14" s="1"/>
  <c r="J184" i="34"/>
  <c r="B185" i="34"/>
  <c r="H185" i="34" s="1"/>
  <c r="O185" i="34" s="1"/>
  <c r="F185" i="34"/>
  <c r="O184" i="34"/>
  <c r="J199" i="14" l="1"/>
  <c r="B200" i="14"/>
  <c r="H200" i="14" s="1"/>
  <c r="O200" i="14" s="1"/>
  <c r="O199" i="14"/>
  <c r="D186" i="34"/>
  <c r="B186" i="34" s="1"/>
  <c r="H186" i="34" s="1"/>
  <c r="D187" i="34" s="1"/>
  <c r="J185" i="34"/>
  <c r="D201" i="14" l="1"/>
  <c r="B201" i="14" s="1"/>
  <c r="H201" i="14" s="1"/>
  <c r="D202" i="14" s="1"/>
  <c r="J200" i="14"/>
  <c r="F186" i="34"/>
  <c r="J186" i="34" s="1"/>
  <c r="F187" i="34"/>
  <c r="B187" i="34"/>
  <c r="H187" i="34" s="1"/>
  <c r="O187" i="34" s="1"/>
  <c r="O186" i="34"/>
  <c r="F201" i="14" l="1"/>
  <c r="O201" i="14"/>
  <c r="D188" i="34"/>
  <c r="F202" i="14"/>
  <c r="B202" i="14"/>
  <c r="H202" i="14" s="1"/>
  <c r="O202" i="14" s="1"/>
  <c r="J201" i="14"/>
  <c r="J187" i="34"/>
  <c r="J202" i="14" l="1"/>
  <c r="F188" i="34"/>
  <c r="B188" i="34"/>
  <c r="H188" i="34" s="1"/>
  <c r="D189" i="34" s="1"/>
  <c r="D203" i="14"/>
  <c r="O188" i="34" l="1"/>
  <c r="F189" i="34"/>
  <c r="B189" i="34"/>
  <c r="H189" i="34" s="1"/>
  <c r="O189" i="34" s="1"/>
  <c r="F203" i="14"/>
  <c r="B203" i="14"/>
  <c r="H203" i="14" s="1"/>
  <c r="O203" i="14" s="1"/>
  <c r="J188" i="34"/>
  <c r="D204" i="14" l="1"/>
  <c r="B204" i="14" s="1"/>
  <c r="H204" i="14" s="1"/>
  <c r="J203" i="14"/>
  <c r="D190" i="34"/>
  <c r="J189" i="34"/>
  <c r="F204" i="14" l="1"/>
  <c r="J204" i="14" s="1"/>
  <c r="D205" i="14"/>
  <c r="B205" i="14" s="1"/>
  <c r="H205" i="14" s="1"/>
  <c r="O205" i="14" s="1"/>
  <c r="O204" i="14"/>
  <c r="B190" i="34"/>
  <c r="H190" i="34" s="1"/>
  <c r="D191" i="34" s="1"/>
  <c r="F190" i="34"/>
  <c r="F205" i="14" l="1"/>
  <c r="J205" i="14" s="1"/>
  <c r="D206" i="14"/>
  <c r="J190" i="34"/>
  <c r="B191" i="34"/>
  <c r="H191" i="34" s="1"/>
  <c r="O191" i="34" s="1"/>
  <c r="F191" i="34"/>
  <c r="O190" i="34"/>
  <c r="J191" i="34" l="1"/>
  <c r="D192" i="34"/>
  <c r="B206" i="14"/>
  <c r="H206" i="14" s="1"/>
  <c r="D207" i="14" s="1"/>
  <c r="F206" i="14"/>
  <c r="J206" i="14" l="1"/>
  <c r="F207" i="14"/>
  <c r="B207" i="14"/>
  <c r="H207" i="14" s="1"/>
  <c r="D208" i="14" s="1"/>
  <c r="B192" i="34"/>
  <c r="H192" i="34" s="1"/>
  <c r="D193" i="34" s="1"/>
  <c r="F192" i="34"/>
  <c r="O206" i="14"/>
  <c r="O207" i="14" l="1"/>
  <c r="B193" i="34"/>
  <c r="H193" i="34" s="1"/>
  <c r="O193" i="34" s="1"/>
  <c r="F193" i="34"/>
  <c r="J207" i="14"/>
  <c r="O192" i="34"/>
  <c r="J192" i="34"/>
  <c r="B208" i="14"/>
  <c r="H208" i="14" s="1"/>
  <c r="O208" i="14" s="1"/>
  <c r="F208" i="14"/>
  <c r="D209" i="14" l="1"/>
  <c r="F209" i="14" s="1"/>
  <c r="J208" i="14"/>
  <c r="D194" i="34"/>
  <c r="J193" i="34"/>
  <c r="B209" i="14" l="1"/>
  <c r="H209" i="14" s="1"/>
  <c r="O209" i="14" s="1"/>
  <c r="B194" i="34"/>
  <c r="H194" i="34" s="1"/>
  <c r="D195" i="34" s="1"/>
  <c r="F194" i="34"/>
  <c r="D210" i="14" l="1"/>
  <c r="F210" i="14" s="1"/>
  <c r="J209" i="14"/>
  <c r="F195" i="34"/>
  <c r="B195" i="34"/>
  <c r="H195" i="34" s="1"/>
  <c r="O195" i="34" s="1"/>
  <c r="O194" i="34"/>
  <c r="J194" i="34"/>
  <c r="B210" i="14" l="1"/>
  <c r="H210" i="14" s="1"/>
  <c r="D211" i="14" s="1"/>
  <c r="B211" i="14" s="1"/>
  <c r="H211" i="14" s="1"/>
  <c r="O211" i="14" s="1"/>
  <c r="D196" i="34"/>
  <c r="J195" i="34"/>
  <c r="F211" i="14" l="1"/>
  <c r="J211" i="14" s="1"/>
  <c r="J210" i="14"/>
  <c r="O210" i="14"/>
  <c r="F196" i="34"/>
  <c r="B196" i="34"/>
  <c r="H196" i="34" s="1"/>
  <c r="D197" i="34" s="1"/>
  <c r="D212" i="14"/>
  <c r="J196" i="34" l="1"/>
  <c r="O196" i="34"/>
  <c r="B197" i="34"/>
  <c r="H197" i="34" s="1"/>
  <c r="O197" i="34" s="1"/>
  <c r="F197" i="34"/>
  <c r="F212" i="14"/>
  <c r="B212" i="14"/>
  <c r="H212" i="14" s="1"/>
  <c r="D213" i="14" s="1"/>
  <c r="J212" i="14" l="1"/>
  <c r="O212" i="14"/>
  <c r="D198" i="34"/>
  <c r="B213" i="14"/>
  <c r="H213" i="14" s="1"/>
  <c r="D214" i="14" s="1"/>
  <c r="F213" i="14"/>
  <c r="J197" i="34"/>
  <c r="J213" i="14" l="1"/>
  <c r="B214" i="14"/>
  <c r="H214" i="14" s="1"/>
  <c r="O214" i="14" s="1"/>
  <c r="F214" i="14"/>
  <c r="B198" i="34"/>
  <c r="H198" i="34" s="1"/>
  <c r="D199" i="34" s="1"/>
  <c r="F198" i="34"/>
  <c r="O213" i="14"/>
  <c r="J214" i="14" l="1"/>
  <c r="D215" i="14"/>
  <c r="O198" i="34"/>
  <c r="J198" i="34"/>
  <c r="F199" i="34"/>
  <c r="B199" i="34"/>
  <c r="H199" i="34" s="1"/>
  <c r="O199" i="34" s="1"/>
  <c r="D200" i="34" l="1"/>
  <c r="F200" i="34" s="1"/>
  <c r="B215" i="14"/>
  <c r="H215" i="14" s="1"/>
  <c r="D216" i="14" s="1"/>
  <c r="F215" i="14"/>
  <c r="J199" i="34"/>
  <c r="B200" i="34" l="1"/>
  <c r="H200" i="34" s="1"/>
  <c r="D201" i="34" s="1"/>
  <c r="B201" i="34" s="1"/>
  <c r="H201" i="34" s="1"/>
  <c r="O201" i="34" s="1"/>
  <c r="J215" i="14"/>
  <c r="O215" i="14"/>
  <c r="B216" i="14"/>
  <c r="H216" i="14" s="1"/>
  <c r="O216" i="14" s="1"/>
  <c r="F216" i="14"/>
  <c r="J200" i="34" l="1"/>
  <c r="F201" i="34"/>
  <c r="J201" i="34" s="1"/>
  <c r="O200" i="34"/>
  <c r="D202" i="34"/>
  <c r="D217" i="14"/>
  <c r="J216" i="14"/>
  <c r="B217" i="14" l="1"/>
  <c r="H217" i="14" s="1"/>
  <c r="D218" i="14" s="1"/>
  <c r="F217" i="14"/>
  <c r="F202" i="34"/>
  <c r="B202" i="34"/>
  <c r="H202" i="34" s="1"/>
  <c r="D203" i="34" s="1"/>
  <c r="J217" i="14" l="1"/>
  <c r="O202" i="34"/>
  <c r="O217" i="14"/>
  <c r="F203" i="34"/>
  <c r="B203" i="34"/>
  <c r="H203" i="34" s="1"/>
  <c r="D204" i="34" s="1"/>
  <c r="J202" i="34"/>
  <c r="F218" i="14"/>
  <c r="B218" i="14"/>
  <c r="H218" i="14" s="1"/>
  <c r="D219" i="14" s="1"/>
  <c r="F219" i="14" l="1"/>
  <c r="B219" i="14"/>
  <c r="H219" i="14" s="1"/>
  <c r="D220" i="14" s="1"/>
  <c r="B204" i="34"/>
  <c r="H204" i="34" s="1"/>
  <c r="D205" i="34" s="1"/>
  <c r="F204" i="34"/>
  <c r="J218" i="14"/>
  <c r="J203" i="34"/>
  <c r="O218" i="14"/>
  <c r="O203" i="34"/>
  <c r="F205" i="34" l="1"/>
  <c r="B205" i="34"/>
  <c r="H205" i="34" s="1"/>
  <c r="D206" i="34" s="1"/>
  <c r="O219" i="14"/>
  <c r="O204" i="34"/>
  <c r="B220" i="14"/>
  <c r="H220" i="14" s="1"/>
  <c r="D221" i="14" s="1"/>
  <c r="F220" i="14"/>
  <c r="J204" i="34"/>
  <c r="J219" i="14"/>
  <c r="J220" i="14" l="1"/>
  <c r="O220" i="14"/>
  <c r="O205" i="34"/>
  <c r="B206" i="34"/>
  <c r="H206" i="34" s="1"/>
  <c r="D207" i="34" s="1"/>
  <c r="F206" i="34"/>
  <c r="F221" i="14"/>
  <c r="B221" i="14"/>
  <c r="H221" i="14" s="1"/>
  <c r="O221" i="14" s="1"/>
  <c r="J205" i="34"/>
  <c r="O206" i="34" l="1"/>
  <c r="D222" i="14"/>
  <c r="J206" i="34"/>
  <c r="F207" i="34"/>
  <c r="B207" i="34"/>
  <c r="H207" i="34" s="1"/>
  <c r="O207" i="34" s="1"/>
  <c r="J221" i="14"/>
  <c r="D208" i="34" l="1"/>
  <c r="F222" i="14"/>
  <c r="B222" i="14"/>
  <c r="H222" i="14" s="1"/>
  <c r="O222" i="14" s="1"/>
  <c r="J207" i="34"/>
  <c r="J222" i="14" l="1"/>
  <c r="B208" i="34"/>
  <c r="H208" i="34" s="1"/>
  <c r="D209" i="34" s="1"/>
  <c r="F208" i="34"/>
  <c r="D223" i="14"/>
  <c r="F223" i="14" l="1"/>
  <c r="B223" i="14"/>
  <c r="H223" i="14" s="1"/>
  <c r="D224" i="14" s="1"/>
  <c r="O208" i="34"/>
  <c r="J208" i="34"/>
  <c r="B209" i="34"/>
  <c r="H209" i="34" s="1"/>
  <c r="O209" i="34" s="1"/>
  <c r="F209" i="34"/>
  <c r="O223" i="14" l="1"/>
  <c r="D210" i="34"/>
  <c r="J223" i="14"/>
  <c r="J209" i="34"/>
  <c r="B224" i="14"/>
  <c r="H224" i="14" s="1"/>
  <c r="O224" i="14" s="1"/>
  <c r="F224" i="14"/>
  <c r="J224" i="14" l="1"/>
  <c r="D225" i="14"/>
  <c r="F210" i="34"/>
  <c r="B210" i="34"/>
  <c r="H210" i="34" s="1"/>
  <c r="D211" i="34" s="1"/>
  <c r="J210" i="34" l="1"/>
  <c r="O210" i="34"/>
  <c r="B225" i="14"/>
  <c r="H225" i="14" s="1"/>
  <c r="D226" i="14" s="1"/>
  <c r="F225" i="14"/>
  <c r="F211" i="34"/>
  <c r="B211" i="34"/>
  <c r="H211" i="34" s="1"/>
  <c r="O211" i="34" s="1"/>
  <c r="D212" i="34" l="1"/>
  <c r="O225" i="14"/>
  <c r="F226" i="14"/>
  <c r="B226" i="14"/>
  <c r="H226" i="14" s="1"/>
  <c r="D227" i="14" s="1"/>
  <c r="J211" i="34"/>
  <c r="J225" i="14"/>
  <c r="B227" i="14" l="1"/>
  <c r="H227" i="14" s="1"/>
  <c r="D228" i="14" s="1"/>
  <c r="F227" i="14"/>
  <c r="J226" i="14"/>
  <c r="O226" i="14"/>
  <c r="F212" i="34"/>
  <c r="B212" i="34"/>
  <c r="H212" i="34" s="1"/>
  <c r="D213" i="34" s="1"/>
  <c r="J212" i="34" l="1"/>
  <c r="O212" i="34"/>
  <c r="B213" i="34"/>
  <c r="H213" i="34" s="1"/>
  <c r="O213" i="34" s="1"/>
  <c r="F213" i="34"/>
  <c r="O227" i="14"/>
  <c r="J227" i="14"/>
  <c r="B228" i="14"/>
  <c r="H228" i="14" s="1"/>
  <c r="D229" i="14" s="1"/>
  <c r="F228" i="14"/>
  <c r="O228" i="14" l="1"/>
  <c r="J228" i="14"/>
  <c r="B229" i="14"/>
  <c r="H229" i="14" s="1"/>
  <c r="O229" i="14" s="1"/>
  <c r="F229" i="14"/>
  <c r="D214" i="34"/>
  <c r="J213" i="34"/>
  <c r="J229" i="14" l="1"/>
  <c r="F214" i="34"/>
  <c r="B214" i="34"/>
  <c r="H214" i="34" s="1"/>
  <c r="D215" i="34" s="1"/>
  <c r="D230" i="14"/>
  <c r="F230" i="14" l="1"/>
  <c r="B230" i="14"/>
  <c r="H230" i="14" s="1"/>
  <c r="D231" i="14" s="1"/>
  <c r="O214" i="34"/>
  <c r="F215" i="34"/>
  <c r="B215" i="34"/>
  <c r="H215" i="34" s="1"/>
  <c r="O215" i="34" s="1"/>
  <c r="J214" i="34"/>
  <c r="J215" i="34" l="1"/>
  <c r="J230" i="14"/>
  <c r="D216" i="34"/>
  <c r="O230" i="14"/>
  <c r="B231" i="14"/>
  <c r="H231" i="14" s="1"/>
  <c r="D232" i="14" s="1"/>
  <c r="F231" i="14"/>
  <c r="J231" i="14" l="1"/>
  <c r="O231" i="14"/>
  <c r="B232" i="14"/>
  <c r="H232" i="14" s="1"/>
  <c r="D233" i="14" s="1"/>
  <c r="F232" i="14"/>
  <c r="B216" i="34"/>
  <c r="H216" i="34" s="1"/>
  <c r="D217" i="34" s="1"/>
  <c r="F216" i="34"/>
  <c r="J232" i="14" l="1"/>
  <c r="O232" i="14"/>
  <c r="O216" i="34"/>
  <c r="J216" i="34"/>
  <c r="F233" i="14"/>
  <c r="B233" i="14"/>
  <c r="H233" i="14" s="1"/>
  <c r="O233" i="14" s="1"/>
  <c r="F217" i="34"/>
  <c r="B217" i="34"/>
  <c r="H217" i="34" s="1"/>
  <c r="O217" i="34" s="1"/>
  <c r="D234" i="14" l="1"/>
  <c r="D218" i="34"/>
  <c r="J233" i="14"/>
  <c r="J217" i="34"/>
  <c r="B234" i="14" l="1"/>
  <c r="H234" i="14" s="1"/>
  <c r="D235" i="14" s="1"/>
  <c r="F234" i="14"/>
  <c r="B218" i="34"/>
  <c r="H218" i="34" s="1"/>
  <c r="D219" i="34" s="1"/>
  <c r="F218" i="34"/>
  <c r="J234" i="14" l="1"/>
  <c r="J218" i="34"/>
  <c r="B219" i="34"/>
  <c r="H219" i="34" s="1"/>
  <c r="O219" i="34" s="1"/>
  <c r="F219" i="34"/>
  <c r="O234" i="14"/>
  <c r="O218" i="34"/>
  <c r="B235" i="14"/>
  <c r="H235" i="14" s="1"/>
  <c r="D236" i="14" s="1"/>
  <c r="F235" i="14"/>
  <c r="O235" i="14" l="1"/>
  <c r="J235" i="14"/>
  <c r="B236" i="14"/>
  <c r="H236" i="14" s="1"/>
  <c r="D237" i="14" s="1"/>
  <c r="F236" i="14"/>
  <c r="D220" i="34"/>
  <c r="J219" i="34"/>
  <c r="J236" i="14" l="1"/>
  <c r="O236" i="14"/>
  <c r="B237" i="14"/>
  <c r="H237" i="14" s="1"/>
  <c r="D238" i="14" s="1"/>
  <c r="F237" i="14"/>
  <c r="F220" i="34"/>
  <c r="B220" i="34"/>
  <c r="H220" i="34" s="1"/>
  <c r="D221" i="34" s="1"/>
  <c r="J237" i="14" l="1"/>
  <c r="B221" i="34"/>
  <c r="H221" i="34" s="1"/>
  <c r="O221" i="34" s="1"/>
  <c r="F221" i="34"/>
  <c r="B238" i="14"/>
  <c r="H238" i="14" s="1"/>
  <c r="O238" i="14" s="1"/>
  <c r="F238" i="14"/>
  <c r="J220" i="34"/>
  <c r="O237" i="14"/>
  <c r="O220" i="34"/>
  <c r="J238" i="14" l="1"/>
  <c r="D222" i="34"/>
  <c r="D239" i="14"/>
  <c r="J221" i="34"/>
  <c r="F239" i="14" l="1"/>
  <c r="B239" i="14"/>
  <c r="H239" i="14" s="1"/>
  <c r="D240" i="14" s="1"/>
  <c r="B222" i="34"/>
  <c r="H222" i="34" s="1"/>
  <c r="D223" i="34" s="1"/>
  <c r="F222" i="34"/>
  <c r="J222" i="34" l="1"/>
  <c r="F223" i="34"/>
  <c r="B223" i="34"/>
  <c r="H223" i="34" s="1"/>
  <c r="O223" i="34" s="1"/>
  <c r="O239" i="14"/>
  <c r="F240" i="14"/>
  <c r="B240" i="14"/>
  <c r="H240" i="14" s="1"/>
  <c r="D241" i="14" s="1"/>
  <c r="O222" i="34"/>
  <c r="J239" i="14"/>
  <c r="J240" i="14" l="1"/>
  <c r="J223" i="34"/>
  <c r="O240" i="14"/>
  <c r="B241" i="14"/>
  <c r="H241" i="14" s="1"/>
  <c r="D242" i="14" s="1"/>
  <c r="F241" i="14"/>
  <c r="D224" i="34"/>
  <c r="J241" i="14" l="1"/>
  <c r="F242" i="14"/>
  <c r="B242" i="14"/>
  <c r="H242" i="14" s="1"/>
  <c r="O242" i="14" s="1"/>
  <c r="F224" i="34"/>
  <c r="B224" i="34"/>
  <c r="H224" i="34" s="1"/>
  <c r="D225" i="34" s="1"/>
  <c r="O241" i="14"/>
  <c r="J242" i="14" l="1"/>
  <c r="J224" i="34"/>
  <c r="D243" i="14"/>
  <c r="O224" i="34"/>
  <c r="B225" i="34"/>
  <c r="H225" i="34" s="1"/>
  <c r="O225" i="34" s="1"/>
  <c r="F225" i="34"/>
  <c r="J225" i="34" l="1"/>
  <c r="F243" i="14"/>
  <c r="B243" i="14"/>
  <c r="H243" i="14" s="1"/>
  <c r="D244" i="14" s="1"/>
  <c r="D226" i="34"/>
  <c r="O243" i="14" l="1"/>
  <c r="F244" i="14"/>
  <c r="B244" i="14"/>
  <c r="H244" i="14" s="1"/>
  <c r="D245" i="14" s="1"/>
  <c r="J243" i="14"/>
  <c r="B226" i="34"/>
  <c r="H226" i="34" s="1"/>
  <c r="D227" i="34" s="1"/>
  <c r="F226" i="34"/>
  <c r="J226" i="34" l="1"/>
  <c r="O244" i="14"/>
  <c r="F245" i="14"/>
  <c r="B245" i="14"/>
  <c r="H245" i="14" s="1"/>
  <c r="O245" i="14" s="1"/>
  <c r="J244" i="14"/>
  <c r="F227" i="34"/>
  <c r="B227" i="34"/>
  <c r="H227" i="34" s="1"/>
  <c r="D228" i="34" s="1"/>
  <c r="O226" i="34"/>
  <c r="J227" i="34" l="1"/>
  <c r="J245" i="14"/>
  <c r="O227" i="34"/>
  <c r="B228" i="34"/>
  <c r="H228" i="34" s="1"/>
  <c r="D229" i="34" s="1"/>
  <c r="F228" i="34"/>
  <c r="D246" i="14"/>
  <c r="F246" i="14" l="1"/>
  <c r="B246" i="14"/>
  <c r="H246" i="14" s="1"/>
  <c r="O246" i="14" s="1"/>
  <c r="O228" i="34"/>
  <c r="J228" i="34"/>
  <c r="F229" i="34"/>
  <c r="B229" i="34"/>
  <c r="H229" i="34" s="1"/>
  <c r="D230" i="34" s="1"/>
  <c r="J246" i="14" l="1"/>
  <c r="J229" i="34"/>
  <c r="D247" i="14"/>
  <c r="O229" i="34"/>
  <c r="F230" i="34"/>
  <c r="B230" i="34"/>
  <c r="H230" i="34" s="1"/>
  <c r="D231" i="34" s="1"/>
  <c r="J230" i="34" l="1"/>
  <c r="O230" i="34"/>
  <c r="F247" i="14"/>
  <c r="B247" i="14"/>
  <c r="H247" i="14" s="1"/>
  <c r="D248" i="14" s="1"/>
  <c r="B231" i="34"/>
  <c r="H231" i="34" s="1"/>
  <c r="O231" i="34" s="1"/>
  <c r="F231" i="34"/>
  <c r="J247" i="14" l="1"/>
  <c r="J231" i="34"/>
  <c r="D232" i="34"/>
  <c r="B248" i="14"/>
  <c r="H248" i="14" s="1"/>
  <c r="D249" i="14" s="1"/>
  <c r="F248" i="14"/>
  <c r="O247" i="14"/>
  <c r="J248" i="14" l="1"/>
  <c r="O248" i="14"/>
  <c r="F249" i="14"/>
  <c r="B249" i="14"/>
  <c r="H249" i="14" s="1"/>
  <c r="D250" i="14" s="1"/>
  <c r="B232" i="34"/>
  <c r="H232" i="34" s="1"/>
  <c r="D233" i="34" s="1"/>
  <c r="F232" i="34"/>
  <c r="J232" i="34" l="1"/>
  <c r="J249" i="14"/>
  <c r="F233" i="34"/>
  <c r="B233" i="34"/>
  <c r="H233" i="34" s="1"/>
  <c r="O233" i="34" s="1"/>
  <c r="O249" i="14"/>
  <c r="O232" i="34"/>
  <c r="B250" i="14"/>
  <c r="H250" i="14" s="1"/>
  <c r="D251" i="14" s="1"/>
  <c r="F250" i="14"/>
  <c r="F251" i="14" l="1"/>
  <c r="B251" i="14"/>
  <c r="H251" i="14" s="1"/>
  <c r="D252" i="14" s="1"/>
  <c r="J233" i="34"/>
  <c r="O250" i="14"/>
  <c r="J250" i="14"/>
  <c r="D234" i="34"/>
  <c r="O251" i="14" l="1"/>
  <c r="B252" i="14"/>
  <c r="H252" i="14" s="1"/>
  <c r="D253" i="14" s="1"/>
  <c r="F252" i="14"/>
  <c r="B234" i="34"/>
  <c r="H234" i="34" s="1"/>
  <c r="D235" i="34" s="1"/>
  <c r="F234" i="34"/>
  <c r="J251" i="14"/>
  <c r="J234" i="34" l="1"/>
  <c r="O234" i="34"/>
  <c r="F235" i="34"/>
  <c r="B235" i="34"/>
  <c r="H235" i="34" s="1"/>
  <c r="D236" i="34" s="1"/>
  <c r="O252" i="14"/>
  <c r="J252" i="14"/>
  <c r="B253" i="14"/>
  <c r="H253" i="14" s="1"/>
  <c r="D254" i="14" s="1"/>
  <c r="F253" i="14"/>
  <c r="J253" i="14" l="1"/>
  <c r="O253" i="14"/>
  <c r="F254" i="14"/>
  <c r="B254" i="14"/>
  <c r="H254" i="14" s="1"/>
  <c r="D255" i="14" s="1"/>
  <c r="O235" i="34"/>
  <c r="B236" i="34"/>
  <c r="H236" i="34" s="1"/>
  <c r="D237" i="34" s="1"/>
  <c r="F236" i="34"/>
  <c r="J235" i="34"/>
  <c r="J254" i="14" l="1"/>
  <c r="F237" i="34"/>
  <c r="B237" i="34"/>
  <c r="H237" i="34" s="1"/>
  <c r="D238" i="34" s="1"/>
  <c r="O236" i="34"/>
  <c r="J236" i="34"/>
  <c r="O254" i="14"/>
  <c r="F255" i="14"/>
  <c r="B255" i="14"/>
  <c r="H255" i="14" s="1"/>
  <c r="O255" i="14" s="1"/>
  <c r="D256" i="14" l="1"/>
  <c r="O237" i="34"/>
  <c r="B238" i="34"/>
  <c r="H238" i="34" s="1"/>
  <c r="D239" i="34" s="1"/>
  <c r="F238" i="34"/>
  <c r="J255" i="14"/>
  <c r="J237" i="34"/>
  <c r="J238" i="34" l="1"/>
  <c r="B239" i="34"/>
  <c r="H239" i="34" s="1"/>
  <c r="O239" i="34" s="1"/>
  <c r="F239" i="34"/>
  <c r="O238" i="34"/>
  <c r="B256" i="14"/>
  <c r="H256" i="14" s="1"/>
  <c r="D257" i="14" s="1"/>
  <c r="F256" i="14"/>
  <c r="B257" i="14" l="1"/>
  <c r="H257" i="14" s="1"/>
  <c r="D258" i="14" s="1"/>
  <c r="F257" i="14"/>
  <c r="J239" i="34"/>
  <c r="O256" i="14"/>
  <c r="J256" i="14"/>
  <c r="D240" i="34"/>
  <c r="J257" i="14" l="1"/>
  <c r="O257" i="14"/>
  <c r="F240" i="34"/>
  <c r="B240" i="34"/>
  <c r="H240" i="34" s="1"/>
  <c r="D241" i="34" s="1"/>
  <c r="F258" i="14"/>
  <c r="B258" i="14"/>
  <c r="H258" i="14" s="1"/>
  <c r="D259" i="14" s="1"/>
  <c r="J240" i="34" l="1"/>
  <c r="J258" i="14"/>
  <c r="O258" i="14"/>
  <c r="O240" i="34"/>
  <c r="F259" i="14"/>
  <c r="B259" i="14"/>
  <c r="H259" i="14" s="1"/>
  <c r="D260" i="14" s="1"/>
  <c r="B241" i="34"/>
  <c r="H241" i="34" s="1"/>
  <c r="O241" i="34" s="1"/>
  <c r="F241" i="34"/>
  <c r="O259" i="14" l="1"/>
  <c r="D242" i="34"/>
  <c r="B260" i="14"/>
  <c r="H260" i="14" s="1"/>
  <c r="D261" i="14" s="1"/>
  <c r="F260" i="14"/>
  <c r="J241" i="34"/>
  <c r="J259" i="14"/>
  <c r="F261" i="14" l="1"/>
  <c r="B261" i="14"/>
  <c r="H261" i="14" s="1"/>
  <c r="O261" i="14" s="1"/>
  <c r="B242" i="34"/>
  <c r="H242" i="34" s="1"/>
  <c r="D243" i="34" s="1"/>
  <c r="F242" i="34"/>
  <c r="O260" i="14"/>
  <c r="J260" i="14"/>
  <c r="F243" i="34" l="1"/>
  <c r="B243" i="34"/>
  <c r="H243" i="34" s="1"/>
  <c r="D244" i="34" s="1"/>
  <c r="D262" i="14"/>
  <c r="O242" i="34"/>
  <c r="J242" i="34"/>
  <c r="J261" i="14"/>
  <c r="O243" i="34" l="1"/>
  <c r="F244" i="34"/>
  <c r="B244" i="34"/>
  <c r="H244" i="34" s="1"/>
  <c r="O244" i="34" s="1"/>
  <c r="J243" i="34"/>
  <c r="B262" i="14"/>
  <c r="H262" i="14" s="1"/>
  <c r="D263" i="14" s="1"/>
  <c r="F262" i="14"/>
  <c r="J262" i="14" l="1"/>
  <c r="O262" i="14"/>
  <c r="D245" i="34"/>
  <c r="J244" i="34"/>
  <c r="F263" i="14"/>
  <c r="B263" i="14"/>
  <c r="H263" i="14" s="1"/>
  <c r="D264" i="14" s="1"/>
  <c r="O263" i="14" l="1"/>
  <c r="F264" i="14"/>
  <c r="B264" i="14"/>
  <c r="H264" i="14" s="1"/>
  <c r="D265" i="14" s="1"/>
  <c r="J263" i="14"/>
  <c r="F245" i="34"/>
  <c r="B245" i="34"/>
  <c r="H245" i="34" s="1"/>
  <c r="O245" i="34" s="1"/>
  <c r="F265" i="14" l="1"/>
  <c r="B265" i="14"/>
  <c r="H265" i="14" s="1"/>
  <c r="O265" i="14" s="1"/>
  <c r="J264" i="14"/>
  <c r="J245" i="34"/>
  <c r="D246" i="34"/>
  <c r="O264" i="14"/>
  <c r="D266" i="14" l="1"/>
  <c r="B266" i="14" s="1"/>
  <c r="H266" i="14" s="1"/>
  <c r="D267" i="14" s="1"/>
  <c r="J265" i="14"/>
  <c r="F246" i="34"/>
  <c r="B246" i="34"/>
  <c r="H246" i="34" s="1"/>
  <c r="D247" i="34" s="1"/>
  <c r="F266" i="14" l="1"/>
  <c r="J266" i="14" s="1"/>
  <c r="O246" i="34"/>
  <c r="F247" i="34"/>
  <c r="B247" i="34"/>
  <c r="H247" i="34" s="1"/>
  <c r="D248" i="34" s="1"/>
  <c r="F267" i="14"/>
  <c r="B267" i="14"/>
  <c r="H267" i="14" s="1"/>
  <c r="O267" i="14" s="1"/>
  <c r="J246" i="34"/>
  <c r="O266" i="14"/>
  <c r="D268" i="14" l="1"/>
  <c r="F268" i="14" s="1"/>
  <c r="F248" i="34"/>
  <c r="B248" i="34"/>
  <c r="H248" i="34" s="1"/>
  <c r="D249" i="34" s="1"/>
  <c r="J247" i="34"/>
  <c r="J267" i="14"/>
  <c r="O247" i="34"/>
  <c r="B268" i="14" l="1"/>
  <c r="H268" i="14" s="1"/>
  <c r="D269" i="14" s="1"/>
  <c r="B269" i="14" s="1"/>
  <c r="H269" i="14" s="1"/>
  <c r="D270" i="14" s="1"/>
  <c r="O248" i="34"/>
  <c r="F249" i="34"/>
  <c r="B249" i="34"/>
  <c r="H249" i="34" s="1"/>
  <c r="O249" i="34" s="1"/>
  <c r="J248" i="34"/>
  <c r="F269" i="14" l="1"/>
  <c r="J269" i="14" s="1"/>
  <c r="O268" i="14"/>
  <c r="J268" i="14"/>
  <c r="O269" i="14"/>
  <c r="J249" i="34"/>
  <c r="B270" i="14"/>
  <c r="H270" i="14" s="1"/>
  <c r="O270" i="14" s="1"/>
  <c r="F270" i="14"/>
  <c r="D250" i="34"/>
  <c r="J270" i="14" l="1"/>
  <c r="F250" i="34"/>
  <c r="B250" i="34"/>
  <c r="H250" i="34" s="1"/>
  <c r="D251" i="34" s="1"/>
  <c r="D271" i="14"/>
  <c r="O250" i="34" l="1"/>
  <c r="F251" i="34"/>
  <c r="B251" i="34"/>
  <c r="H251" i="34" s="1"/>
  <c r="O251" i="34" s="1"/>
  <c r="J250" i="34"/>
  <c r="F271" i="14"/>
  <c r="B271" i="14"/>
  <c r="H271" i="14" s="1"/>
  <c r="O271" i="14" s="1"/>
  <c r="J271" i="14" l="1"/>
  <c r="D272" i="14"/>
  <c r="B272" i="14" s="1"/>
  <c r="H272" i="14" s="1"/>
  <c r="D273" i="14" s="1"/>
  <c r="D252" i="34"/>
  <c r="J251" i="34"/>
  <c r="F272" i="14" l="1"/>
  <c r="J272" i="14" s="1"/>
  <c r="O272" i="14"/>
  <c r="F273" i="14"/>
  <c r="B273" i="14"/>
  <c r="H273" i="14" s="1"/>
  <c r="D274" i="14" s="1"/>
  <c r="B252" i="34"/>
  <c r="H252" i="34" s="1"/>
  <c r="D253" i="34" s="1"/>
  <c r="F252" i="34"/>
  <c r="O252" i="34" l="1"/>
  <c r="O273" i="14"/>
  <c r="J252" i="34"/>
  <c r="B274" i="14"/>
  <c r="H274" i="14" s="1"/>
  <c r="D275" i="14" s="1"/>
  <c r="F274" i="14"/>
  <c r="B253" i="34"/>
  <c r="H253" i="34" s="1"/>
  <c r="O253" i="34" s="1"/>
  <c r="F253" i="34"/>
  <c r="J273" i="14"/>
  <c r="J274" i="14" l="1"/>
  <c r="J253" i="34"/>
  <c r="F275" i="14"/>
  <c r="B275" i="14"/>
  <c r="H275" i="14" s="1"/>
  <c r="D276" i="14" s="1"/>
  <c r="O274" i="14"/>
  <c r="D254" i="34"/>
  <c r="B276" i="14" l="1"/>
  <c r="H276" i="14" s="1"/>
  <c r="D277" i="14" s="1"/>
  <c r="F276" i="14"/>
  <c r="B254" i="34"/>
  <c r="H254" i="34" s="1"/>
  <c r="D255" i="34" s="1"/>
  <c r="F254" i="34"/>
  <c r="J275" i="14"/>
  <c r="O275" i="14"/>
  <c r="J276" i="14" l="1"/>
  <c r="J254" i="34"/>
  <c r="O276" i="14"/>
  <c r="O254" i="34"/>
  <c r="F277" i="14"/>
  <c r="B277" i="14"/>
  <c r="H277" i="14" s="1"/>
  <c r="D278" i="14" s="1"/>
  <c r="F255" i="34"/>
  <c r="B255" i="34"/>
  <c r="H255" i="34" s="1"/>
  <c r="O255" i="34" s="1"/>
  <c r="J277" i="14" l="1"/>
  <c r="D256" i="34"/>
  <c r="F278" i="14"/>
  <c r="B278" i="14"/>
  <c r="H278" i="14" s="1"/>
  <c r="O278" i="14" s="1"/>
  <c r="J255" i="34"/>
  <c r="O277" i="14"/>
  <c r="D279" i="14" l="1"/>
  <c r="J278" i="14"/>
  <c r="F256" i="34"/>
  <c r="B256" i="34"/>
  <c r="H256" i="34" s="1"/>
  <c r="D257" i="34" s="1"/>
  <c r="O256" i="34" l="1"/>
  <c r="F257" i="34"/>
  <c r="B257" i="34"/>
  <c r="H257" i="34" s="1"/>
  <c r="O257" i="34" s="1"/>
  <c r="J256" i="34"/>
  <c r="F279" i="14"/>
  <c r="B279" i="14"/>
  <c r="H279" i="14" s="1"/>
  <c r="D280" i="14" s="1"/>
  <c r="J279" i="14" l="1"/>
  <c r="O279" i="14"/>
  <c r="D258" i="34"/>
  <c r="B280" i="14"/>
  <c r="H280" i="14" s="1"/>
  <c r="D281" i="14" s="1"/>
  <c r="F280" i="14"/>
  <c r="J257" i="34"/>
  <c r="J280" i="14" l="1"/>
  <c r="O280" i="14"/>
  <c r="F281" i="14"/>
  <c r="B281" i="14"/>
  <c r="H281" i="14" s="1"/>
  <c r="O281" i="14" s="1"/>
  <c r="F258" i="34"/>
  <c r="B258" i="34"/>
  <c r="H258" i="34" s="1"/>
  <c r="D259" i="34" s="1"/>
  <c r="F259" i="34" l="1"/>
  <c r="B259" i="34"/>
  <c r="H259" i="34" s="1"/>
  <c r="O259" i="34" s="1"/>
  <c r="J258" i="34"/>
  <c r="J281" i="14"/>
  <c r="O258" i="34"/>
  <c r="D282" i="14"/>
  <c r="B282" i="14" l="1"/>
  <c r="H282" i="14" s="1"/>
  <c r="D283" i="14" s="1"/>
  <c r="F282" i="14"/>
  <c r="D260" i="34"/>
  <c r="J259" i="34"/>
  <c r="J282" i="14" l="1"/>
  <c r="F260" i="34"/>
  <c r="B260" i="34"/>
  <c r="H260" i="34" s="1"/>
  <c r="D261" i="34" s="1"/>
  <c r="O282" i="14"/>
  <c r="B283" i="14"/>
  <c r="H283" i="14" s="1"/>
  <c r="O283" i="14" s="1"/>
  <c r="F283" i="14"/>
  <c r="J283" i="14" l="1"/>
  <c r="O260" i="34"/>
  <c r="F261" i="34"/>
  <c r="B261" i="34"/>
  <c r="H261" i="34" s="1"/>
  <c r="O261" i="34" s="1"/>
  <c r="D284" i="14"/>
  <c r="J260" i="34"/>
  <c r="J261" i="34" l="1"/>
  <c r="B284" i="14"/>
  <c r="H284" i="14" s="1"/>
  <c r="D285" i="14" s="1"/>
  <c r="F284" i="14"/>
  <c r="D262" i="34"/>
  <c r="J284" i="14" l="1"/>
  <c r="F262" i="34"/>
  <c r="B262" i="34"/>
  <c r="H262" i="34" s="1"/>
  <c r="D263" i="34" s="1"/>
  <c r="O284" i="14"/>
  <c r="B285" i="14"/>
  <c r="H285" i="14" s="1"/>
  <c r="D286" i="14" s="1"/>
  <c r="F285" i="14"/>
  <c r="J285" i="14" l="1"/>
  <c r="F286" i="14"/>
  <c r="B286" i="14"/>
  <c r="H286" i="14" s="1"/>
  <c r="D287" i="14" s="1"/>
  <c r="O262" i="34"/>
  <c r="B263" i="34"/>
  <c r="H263" i="34" s="1"/>
  <c r="D264" i="34" s="1"/>
  <c r="F263" i="34"/>
  <c r="O285" i="14"/>
  <c r="J262" i="34"/>
  <c r="O263" i="34" l="1"/>
  <c r="B264" i="34"/>
  <c r="H264" i="34" s="1"/>
  <c r="D265" i="34" s="1"/>
  <c r="F264" i="34"/>
  <c r="O286" i="14"/>
  <c r="B287" i="14"/>
  <c r="H287" i="14" s="1"/>
  <c r="O287" i="14" s="1"/>
  <c r="F287" i="14"/>
  <c r="J263" i="34"/>
  <c r="J286" i="14"/>
  <c r="D288" i="14" l="1"/>
  <c r="O264" i="34"/>
  <c r="J287" i="14"/>
  <c r="J264" i="34"/>
  <c r="B265" i="34"/>
  <c r="H265" i="34" s="1"/>
  <c r="O265" i="34" s="1"/>
  <c r="F265" i="34"/>
  <c r="J265" i="34" l="1"/>
  <c r="B288" i="14"/>
  <c r="H288" i="14" s="1"/>
  <c r="D289" i="14" s="1"/>
  <c r="F288" i="14"/>
  <c r="D266" i="34"/>
  <c r="J288" i="14" l="1"/>
  <c r="O288" i="14"/>
  <c r="F289" i="14"/>
  <c r="B289" i="14"/>
  <c r="H289" i="14" s="1"/>
  <c r="O289" i="14" s="1"/>
  <c r="F266" i="34"/>
  <c r="B266" i="34"/>
  <c r="H266" i="34" s="1"/>
  <c r="D267" i="34" s="1"/>
  <c r="B267" i="34" l="1"/>
  <c r="H267" i="34" s="1"/>
  <c r="D268" i="34" s="1"/>
  <c r="F267" i="34"/>
  <c r="J289" i="14"/>
  <c r="O266" i="34"/>
  <c r="J266" i="34"/>
  <c r="D290" i="14"/>
  <c r="F290" i="14" l="1"/>
  <c r="B290" i="14"/>
  <c r="H290" i="14" s="1"/>
  <c r="D291" i="14" s="1"/>
  <c r="O267" i="34"/>
  <c r="J267" i="34"/>
  <c r="B268" i="34"/>
  <c r="H268" i="34" s="1"/>
  <c r="D269" i="34" s="1"/>
  <c r="F268" i="34"/>
  <c r="B269" i="34" l="1"/>
  <c r="H269" i="34" s="1"/>
  <c r="O269" i="34" s="1"/>
  <c r="F269" i="34"/>
  <c r="J290" i="14"/>
  <c r="O268" i="34"/>
  <c r="J268" i="34"/>
  <c r="O290" i="14"/>
  <c r="B291" i="14"/>
  <c r="H291" i="14" s="1"/>
  <c r="O291" i="14" s="1"/>
  <c r="F291" i="14"/>
  <c r="J291" i="14" l="1"/>
  <c r="D292" i="14"/>
  <c r="D270" i="34"/>
  <c r="J269" i="34"/>
  <c r="F270" i="34" l="1"/>
  <c r="B270" i="34"/>
  <c r="H270" i="34" s="1"/>
  <c r="D271" i="34" s="1"/>
  <c r="F292" i="14"/>
  <c r="B292" i="14"/>
  <c r="H292" i="14" s="1"/>
  <c r="D293" i="14" s="1"/>
  <c r="B293" i="14" l="1"/>
  <c r="H293" i="14" s="1"/>
  <c r="O293" i="14" s="1"/>
  <c r="F293" i="14"/>
  <c r="J292" i="14"/>
  <c r="O270" i="34"/>
  <c r="F271" i="34"/>
  <c r="B271" i="34"/>
  <c r="H271" i="34" s="1"/>
  <c r="O271" i="34" s="1"/>
  <c r="O292" i="14"/>
  <c r="J270" i="34"/>
  <c r="J293" i="14" l="1"/>
  <c r="D272" i="34"/>
  <c r="D294" i="14"/>
  <c r="J271" i="34"/>
  <c r="F294" i="14" l="1"/>
  <c r="B294" i="14"/>
  <c r="H294" i="14" s="1"/>
  <c r="D295" i="14" s="1"/>
  <c r="B272" i="34"/>
  <c r="H272" i="34" s="1"/>
  <c r="D273" i="34" s="1"/>
  <c r="F272" i="34"/>
  <c r="O272" i="34" l="1"/>
  <c r="J272" i="34"/>
  <c r="J294" i="14"/>
  <c r="B273" i="34"/>
  <c r="H273" i="34" s="1"/>
  <c r="O273" i="34" s="1"/>
  <c r="F273" i="34"/>
  <c r="O294" i="14"/>
  <c r="F295" i="14"/>
  <c r="B295" i="14"/>
  <c r="H295" i="14" s="1"/>
  <c r="O295" i="14" s="1"/>
  <c r="D296" i="14" l="1"/>
  <c r="F296" i="14" s="1"/>
  <c r="J273" i="34"/>
  <c r="J295" i="14"/>
  <c r="D274" i="34"/>
  <c r="B296" i="14" l="1"/>
  <c r="H296" i="14" s="1"/>
  <c r="D297" i="14" s="1"/>
  <c r="B297" i="14" s="1"/>
  <c r="H297" i="14" s="1"/>
  <c r="O297" i="14" s="1"/>
  <c r="F274" i="34"/>
  <c r="B274" i="34"/>
  <c r="H274" i="34" s="1"/>
  <c r="D275" i="34" s="1"/>
  <c r="F297" i="14" l="1"/>
  <c r="J297" i="14" s="1"/>
  <c r="O296" i="14"/>
  <c r="J296" i="14"/>
  <c r="D298" i="14"/>
  <c r="O274" i="34"/>
  <c r="F275" i="34"/>
  <c r="B275" i="34"/>
  <c r="H275" i="34" s="1"/>
  <c r="O275" i="34" s="1"/>
  <c r="J274" i="34"/>
  <c r="J275" i="34" l="1"/>
  <c r="D276" i="34"/>
  <c r="F298" i="14"/>
  <c r="B298" i="14"/>
  <c r="H298" i="14" s="1"/>
  <c r="D299" i="14" s="1"/>
  <c r="J298" i="14" l="1"/>
  <c r="B276" i="34"/>
  <c r="H276" i="34" s="1"/>
  <c r="D277" i="34" s="1"/>
  <c r="F276" i="34"/>
  <c r="O298" i="14"/>
  <c r="F299" i="14"/>
  <c r="B299" i="14"/>
  <c r="H299" i="14" s="1"/>
  <c r="D300" i="14" s="1"/>
  <c r="O276" i="34" l="1"/>
  <c r="O299" i="14"/>
  <c r="J276" i="34"/>
  <c r="F277" i="34"/>
  <c r="B277" i="34"/>
  <c r="H277" i="34" s="1"/>
  <c r="O277" i="34" s="1"/>
  <c r="F300" i="14"/>
  <c r="B300" i="14"/>
  <c r="H300" i="14" s="1"/>
  <c r="D301" i="14" s="1"/>
  <c r="J299" i="14"/>
  <c r="O300" i="14" l="1"/>
  <c r="B301" i="14"/>
  <c r="H301" i="14" s="1"/>
  <c r="D302" i="14" s="1"/>
  <c r="F301" i="14"/>
  <c r="J277" i="34"/>
  <c r="J300" i="14"/>
  <c r="D278" i="34"/>
  <c r="J301" i="14" l="1"/>
  <c r="B278" i="34"/>
  <c r="H278" i="34" s="1"/>
  <c r="D279" i="34" s="1"/>
  <c r="F278" i="34"/>
  <c r="O301" i="14"/>
  <c r="B302" i="14"/>
  <c r="H302" i="14" s="1"/>
  <c r="D303" i="14" s="1"/>
  <c r="F302" i="14"/>
  <c r="O278" i="34" l="1"/>
  <c r="B279" i="34"/>
  <c r="H279" i="34" s="1"/>
  <c r="D280" i="34" s="1"/>
  <c r="F279" i="34"/>
  <c r="B303" i="14"/>
  <c r="H303" i="14" s="1"/>
  <c r="O303" i="14" s="1"/>
  <c r="F303" i="14"/>
  <c r="O302" i="14"/>
  <c r="J302" i="14"/>
  <c r="J278" i="34"/>
  <c r="J303" i="14" l="1"/>
  <c r="O279" i="34"/>
  <c r="D304" i="14"/>
  <c r="J279" i="34"/>
  <c r="F280" i="34"/>
  <c r="B280" i="34"/>
  <c r="H280" i="34" s="1"/>
  <c r="D281" i="34" s="1"/>
  <c r="O280" i="34" l="1"/>
  <c r="F304" i="14"/>
  <c r="B304" i="14"/>
  <c r="H304" i="14" s="1"/>
  <c r="D305" i="14" s="1"/>
  <c r="F281" i="34"/>
  <c r="B281" i="34"/>
  <c r="H281" i="34" s="1"/>
  <c r="O281" i="34" s="1"/>
  <c r="J280" i="34"/>
  <c r="O304" i="14" l="1"/>
  <c r="D282" i="34"/>
  <c r="F305" i="14"/>
  <c r="B305" i="14"/>
  <c r="H305" i="14" s="1"/>
  <c r="O305" i="14" s="1"/>
  <c r="J304" i="14"/>
  <c r="J281" i="34"/>
  <c r="J305" i="14" l="1"/>
  <c r="F282" i="34"/>
  <c r="B282" i="34"/>
  <c r="H282" i="34" s="1"/>
  <c r="D283" i="34" s="1"/>
  <c r="D306" i="14"/>
  <c r="O282" i="34" l="1"/>
  <c r="F283" i="34"/>
  <c r="B283" i="34"/>
  <c r="H283" i="34" s="1"/>
  <c r="D284" i="34" s="1"/>
  <c r="F306" i="14"/>
  <c r="B306" i="14"/>
  <c r="H306" i="14" s="1"/>
  <c r="O306" i="14" s="1"/>
  <c r="J282" i="34"/>
  <c r="J283" i="34" l="1"/>
  <c r="J306" i="14"/>
  <c r="O283" i="34"/>
  <c r="D307" i="14"/>
  <c r="B284" i="34"/>
  <c r="H284" i="34" s="1"/>
  <c r="D285" i="34" s="1"/>
  <c r="F284" i="34"/>
  <c r="B307" i="14" l="1"/>
  <c r="H307" i="14" s="1"/>
  <c r="O307" i="14" s="1"/>
  <c r="F307" i="14"/>
  <c r="O284" i="34"/>
  <c r="J284" i="34"/>
  <c r="F285" i="34"/>
  <c r="B285" i="34"/>
  <c r="H285" i="34" s="1"/>
  <c r="D286" i="34" s="1"/>
  <c r="J307" i="14" l="1"/>
  <c r="J285" i="34"/>
  <c r="D308" i="14"/>
  <c r="O285" i="34"/>
  <c r="F286" i="34"/>
  <c r="B286" i="34"/>
  <c r="H286" i="34" s="1"/>
  <c r="D287" i="34" s="1"/>
  <c r="B287" i="34" l="1"/>
  <c r="H287" i="34" s="1"/>
  <c r="O287" i="34" s="1"/>
  <c r="F287" i="34"/>
  <c r="J286" i="34"/>
  <c r="O286" i="34"/>
  <c r="F308" i="14"/>
  <c r="B308" i="14"/>
  <c r="H308" i="14" s="1"/>
  <c r="O308" i="14" s="1"/>
  <c r="J308" i="14" l="1"/>
  <c r="D309" i="14"/>
  <c r="B309" i="14" s="1"/>
  <c r="H309" i="14" s="1"/>
  <c r="D310" i="14" s="1"/>
  <c r="D288" i="34"/>
  <c r="J287" i="34"/>
  <c r="F309" i="14" l="1"/>
  <c r="J309" i="14" s="1"/>
  <c r="F310" i="14"/>
  <c r="B310" i="14"/>
  <c r="H310" i="14" s="1"/>
  <c r="D311" i="14" s="1"/>
  <c r="O309" i="14"/>
  <c r="B288" i="34"/>
  <c r="H288" i="34" s="1"/>
  <c r="D289" i="34" s="1"/>
  <c r="F288" i="34"/>
  <c r="J310" i="14" l="1"/>
  <c r="O288" i="34"/>
  <c r="J288" i="34"/>
  <c r="O310" i="14"/>
  <c r="B289" i="34"/>
  <c r="H289" i="34" s="1"/>
  <c r="O289" i="34" s="1"/>
  <c r="F289" i="34"/>
  <c r="F311" i="14"/>
  <c r="B311" i="14"/>
  <c r="H311" i="14" s="1"/>
  <c r="O311" i="14" s="1"/>
  <c r="D312" i="14" l="1"/>
  <c r="J289" i="34"/>
  <c r="J311" i="14"/>
  <c r="D290" i="34"/>
  <c r="B290" i="34" l="1"/>
  <c r="H290" i="34" s="1"/>
  <c r="D291" i="34" s="1"/>
  <c r="F290" i="34"/>
  <c r="B312" i="14"/>
  <c r="H312" i="14" s="1"/>
  <c r="D313" i="14" s="1"/>
  <c r="F312" i="14"/>
  <c r="J312" i="14" l="1"/>
  <c r="O290" i="34"/>
  <c r="B291" i="34"/>
  <c r="H291" i="34" s="1"/>
  <c r="O291" i="34" s="1"/>
  <c r="F291" i="34"/>
  <c r="O312" i="14"/>
  <c r="F313" i="14"/>
  <c r="B313" i="14"/>
  <c r="H313" i="14" s="1"/>
  <c r="D314" i="14" s="1"/>
  <c r="J290" i="34"/>
  <c r="J313" i="14" l="1"/>
  <c r="O313" i="14"/>
  <c r="B314" i="14"/>
  <c r="H314" i="14" s="1"/>
  <c r="D315" i="14" s="1"/>
  <c r="F314" i="14"/>
  <c r="D292" i="34"/>
  <c r="J291" i="34"/>
  <c r="J314" i="14" l="1"/>
  <c r="O314" i="14"/>
  <c r="B315" i="14"/>
  <c r="H315" i="14" s="1"/>
  <c r="O315" i="14" s="1"/>
  <c r="F315" i="14"/>
  <c r="F292" i="34"/>
  <c r="B292" i="34"/>
  <c r="H292" i="34" s="1"/>
  <c r="D293" i="34" s="1"/>
  <c r="J292" i="34" l="1"/>
  <c r="O292" i="34"/>
  <c r="D316" i="14"/>
  <c r="F293" i="34"/>
  <c r="B293" i="34"/>
  <c r="H293" i="34" s="1"/>
  <c r="O293" i="34" s="1"/>
  <c r="J315" i="14"/>
  <c r="D294" i="34" l="1"/>
  <c r="F316" i="14"/>
  <c r="B316" i="14"/>
  <c r="H316" i="14" s="1"/>
  <c r="D317" i="14" s="1"/>
  <c r="J293" i="34"/>
  <c r="B294" i="34" l="1"/>
  <c r="H294" i="34" s="1"/>
  <c r="D295" i="34" s="1"/>
  <c r="F294" i="34"/>
  <c r="O316" i="14"/>
  <c r="B317" i="14"/>
  <c r="H317" i="14" s="1"/>
  <c r="O317" i="14" s="1"/>
  <c r="F317" i="14"/>
  <c r="J316" i="14"/>
  <c r="D318" i="14" l="1"/>
  <c r="J317" i="14"/>
  <c r="O294" i="34"/>
  <c r="J294" i="34"/>
  <c r="B295" i="34"/>
  <c r="H295" i="34" s="1"/>
  <c r="O295" i="34" s="1"/>
  <c r="F295" i="34"/>
  <c r="J295" i="34" l="1"/>
  <c r="D296" i="34"/>
  <c r="B318" i="14"/>
  <c r="H318" i="14" s="1"/>
  <c r="O318" i="14" s="1"/>
  <c r="F318" i="14"/>
  <c r="J318" i="14" l="1"/>
  <c r="D319" i="14"/>
  <c r="F296" i="34"/>
  <c r="B296" i="34"/>
  <c r="H296" i="34" s="1"/>
  <c r="D297" i="34" s="1"/>
  <c r="J296" i="34" l="1"/>
  <c r="B297" i="34"/>
  <c r="H297" i="34" s="1"/>
  <c r="O297" i="34" s="1"/>
  <c r="F297" i="34"/>
  <c r="O296" i="34"/>
  <c r="F319" i="14"/>
  <c r="B319" i="14"/>
  <c r="H319" i="14" s="1"/>
  <c r="O319" i="14" s="1"/>
  <c r="D320" i="14" l="1"/>
  <c r="B320" i="14" s="1"/>
  <c r="H320" i="14" s="1"/>
  <c r="D321" i="14" s="1"/>
  <c r="J319" i="14"/>
  <c r="D298" i="34"/>
  <c r="J297" i="34"/>
  <c r="F320" i="14" l="1"/>
  <c r="J320" i="14" s="1"/>
  <c r="B321" i="14"/>
  <c r="H321" i="14" s="1"/>
  <c r="D322" i="14" s="1"/>
  <c r="F321" i="14"/>
  <c r="F298" i="34"/>
  <c r="B298" i="34"/>
  <c r="H298" i="34" s="1"/>
  <c r="D299" i="34" s="1"/>
  <c r="O320" i="14"/>
  <c r="O321" i="14" l="1"/>
  <c r="J321" i="14"/>
  <c r="J298" i="34"/>
  <c r="F322" i="14"/>
  <c r="B322" i="14"/>
  <c r="H322" i="14" s="1"/>
  <c r="D323" i="14" s="1"/>
  <c r="O298" i="34"/>
  <c r="B299" i="34"/>
  <c r="H299" i="34" s="1"/>
  <c r="D300" i="34" s="1"/>
  <c r="F299" i="34"/>
  <c r="J299" i="34" l="1"/>
  <c r="O322" i="14"/>
  <c r="B300" i="34"/>
  <c r="H300" i="34" s="1"/>
  <c r="D301" i="34" s="1"/>
  <c r="F300" i="34"/>
  <c r="F323" i="14"/>
  <c r="B323" i="14"/>
  <c r="H323" i="14" s="1"/>
  <c r="O323" i="14" s="1"/>
  <c r="J322" i="14"/>
  <c r="O299" i="34"/>
  <c r="D324" i="14" l="1"/>
  <c r="J300" i="34"/>
  <c r="B301" i="34"/>
  <c r="H301" i="34" s="1"/>
  <c r="D302" i="34" s="1"/>
  <c r="F301" i="34"/>
  <c r="J323" i="14"/>
  <c r="O300" i="34"/>
  <c r="J301" i="34" l="1"/>
  <c r="F302" i="34"/>
  <c r="B302" i="34"/>
  <c r="H302" i="34" s="1"/>
  <c r="D303" i="34" s="1"/>
  <c r="O301" i="34"/>
  <c r="B324" i="14"/>
  <c r="H324" i="14" s="1"/>
  <c r="D325" i="14" s="1"/>
  <c r="F324" i="14"/>
  <c r="J324" i="14" l="1"/>
  <c r="O302" i="34"/>
  <c r="F325" i="14"/>
  <c r="B325" i="14"/>
  <c r="H325" i="14" s="1"/>
  <c r="D326" i="14" s="1"/>
  <c r="F303" i="34"/>
  <c r="B303" i="34"/>
  <c r="H303" i="34" s="1"/>
  <c r="D304" i="34" s="1"/>
  <c r="J302" i="34"/>
  <c r="O324" i="14"/>
  <c r="O303" i="34" l="1"/>
  <c r="F326" i="14"/>
  <c r="B326" i="14"/>
  <c r="H326" i="14" s="1"/>
  <c r="D327" i="14" s="1"/>
  <c r="F304" i="34"/>
  <c r="B304" i="34"/>
  <c r="H304" i="34" s="1"/>
  <c r="D305" i="34" s="1"/>
  <c r="J325" i="14"/>
  <c r="J303" i="34"/>
  <c r="O325" i="14"/>
  <c r="J326" i="14" l="1"/>
  <c r="J304" i="34"/>
  <c r="B305" i="34"/>
  <c r="H305" i="34" s="1"/>
  <c r="D306" i="34" s="1"/>
  <c r="F305" i="34"/>
  <c r="O326" i="14"/>
  <c r="O304" i="34"/>
  <c r="B327" i="14"/>
  <c r="H327" i="14" s="1"/>
  <c r="O327" i="14" s="1"/>
  <c r="F327" i="14"/>
  <c r="D328" i="14" l="1"/>
  <c r="F328" i="14" s="1"/>
  <c r="J327" i="14"/>
  <c r="O305" i="34"/>
  <c r="J305" i="34"/>
  <c r="B306" i="34"/>
  <c r="H306" i="34" s="1"/>
  <c r="D307" i="34" s="1"/>
  <c r="F306" i="34"/>
  <c r="B328" i="14" l="1"/>
  <c r="H328" i="14" s="1"/>
  <c r="D329" i="14" s="1"/>
  <c r="B329" i="14" s="1"/>
  <c r="H329" i="14" s="1"/>
  <c r="O329" i="14" s="1"/>
  <c r="O306" i="34"/>
  <c r="J306" i="34"/>
  <c r="B307" i="34"/>
  <c r="H307" i="34" s="1"/>
  <c r="O307" i="34" s="1"/>
  <c r="F307" i="34"/>
  <c r="J328" i="14" l="1"/>
  <c r="O328" i="14"/>
  <c r="F329" i="14"/>
  <c r="J329" i="14" s="1"/>
  <c r="J307" i="34"/>
  <c r="D308" i="34"/>
  <c r="D330" i="14"/>
  <c r="F330" i="14" l="1"/>
  <c r="B330" i="14"/>
  <c r="H330" i="14" s="1"/>
  <c r="D331" i="14" s="1"/>
  <c r="B308" i="34"/>
  <c r="H308" i="34" s="1"/>
  <c r="O308" i="34" s="1"/>
  <c r="F308" i="34"/>
  <c r="D309" i="34" l="1"/>
  <c r="O330" i="14"/>
  <c r="J308" i="34"/>
  <c r="F331" i="14"/>
  <c r="B331" i="14"/>
  <c r="H331" i="14" s="1"/>
  <c r="O331" i="14" s="1"/>
  <c r="J330" i="14"/>
  <c r="B309" i="34" l="1"/>
  <c r="H309" i="34" s="1"/>
  <c r="D310" i="34" s="1"/>
  <c r="F309" i="34"/>
  <c r="J331" i="14"/>
  <c r="D332" i="14"/>
  <c r="O309" i="34" l="1"/>
  <c r="J309" i="34"/>
  <c r="B332" i="14"/>
  <c r="H332" i="14" s="1"/>
  <c r="D333" i="14" s="1"/>
  <c r="F332" i="14"/>
  <c r="B310" i="34"/>
  <c r="H310" i="34" s="1"/>
  <c r="D311" i="34" s="1"/>
  <c r="F310" i="34"/>
  <c r="J332" i="14" l="1"/>
  <c r="O310" i="34"/>
  <c r="J310" i="34"/>
  <c r="B311" i="34"/>
  <c r="H311" i="34" s="1"/>
  <c r="O311" i="34" s="1"/>
  <c r="F311" i="34"/>
  <c r="O332" i="14"/>
  <c r="B333" i="14"/>
  <c r="H333" i="14" s="1"/>
  <c r="D334" i="14" s="1"/>
  <c r="F333" i="14"/>
  <c r="O333" i="14" l="1"/>
  <c r="D312" i="34"/>
  <c r="J333" i="14"/>
  <c r="J311" i="34"/>
  <c r="B334" i="14"/>
  <c r="H334" i="14" s="1"/>
  <c r="D335" i="14" s="1"/>
  <c r="F334" i="14"/>
  <c r="J334" i="14" l="1"/>
  <c r="O334" i="14"/>
  <c r="B335" i="14"/>
  <c r="H335" i="14" s="1"/>
  <c r="O335" i="14" s="1"/>
  <c r="F335" i="14"/>
  <c r="B312" i="34"/>
  <c r="H312" i="34" s="1"/>
  <c r="D313" i="34" s="1"/>
  <c r="F312" i="34"/>
  <c r="O312" i="34" l="1"/>
  <c r="J335" i="14"/>
  <c r="J312" i="34"/>
  <c r="B313" i="34"/>
  <c r="H313" i="34" s="1"/>
  <c r="O313" i="34" s="1"/>
  <c r="F313" i="34"/>
  <c r="D336" i="14"/>
  <c r="B336" i="14" l="1"/>
  <c r="H336" i="14" s="1"/>
  <c r="D337" i="14" s="1"/>
  <c r="F336" i="14"/>
  <c r="D314" i="34"/>
  <c r="J313" i="34"/>
  <c r="J336" i="14" l="1"/>
  <c r="O336" i="14"/>
  <c r="B337" i="14"/>
  <c r="H337" i="14" s="1"/>
  <c r="D338" i="14" s="1"/>
  <c r="F337" i="14"/>
  <c r="F314" i="34"/>
  <c r="B314" i="34"/>
  <c r="H314" i="34" s="1"/>
  <c r="D315" i="34" s="1"/>
  <c r="J337" i="14" l="1"/>
  <c r="J314" i="34"/>
  <c r="O337" i="14"/>
  <c r="O314" i="34"/>
  <c r="B315" i="34"/>
  <c r="H315" i="34" s="1"/>
  <c r="O315" i="34" s="1"/>
  <c r="F315" i="34"/>
  <c r="B338" i="14"/>
  <c r="H338" i="14" s="1"/>
  <c r="O338" i="14" s="1"/>
  <c r="F338" i="14"/>
  <c r="J338" i="14" l="1"/>
  <c r="D339" i="14"/>
  <c r="J315" i="34"/>
  <c r="D316" i="34"/>
  <c r="B316" i="34" l="1"/>
  <c r="H316" i="34" s="1"/>
  <c r="D317" i="34" s="1"/>
  <c r="F316" i="34"/>
  <c r="F339" i="14"/>
  <c r="B339" i="14"/>
  <c r="H339" i="14" s="1"/>
  <c r="O339" i="14" s="1"/>
  <c r="J339" i="14" l="1"/>
  <c r="D340" i="14"/>
  <c r="O316" i="34"/>
  <c r="J316" i="34"/>
  <c r="B317" i="34"/>
  <c r="H317" i="34" s="1"/>
  <c r="O317" i="34" s="1"/>
  <c r="F317" i="34"/>
  <c r="J317" i="34" l="1"/>
  <c r="D318" i="34"/>
  <c r="B340" i="14"/>
  <c r="H340" i="14" s="1"/>
  <c r="D341" i="14" s="1"/>
  <c r="F340" i="14"/>
  <c r="F341" i="14" l="1"/>
  <c r="B341" i="14"/>
  <c r="H341" i="14" s="1"/>
  <c r="D342" i="14" s="1"/>
  <c r="B318" i="34"/>
  <c r="H318" i="34" s="1"/>
  <c r="D319" i="34" s="1"/>
  <c r="F318" i="34"/>
  <c r="O340" i="14"/>
  <c r="J340" i="14"/>
  <c r="F319" i="34" l="1"/>
  <c r="B319" i="34"/>
  <c r="H319" i="34" s="1"/>
  <c r="O319" i="34" s="1"/>
  <c r="O341" i="14"/>
  <c r="O318" i="34"/>
  <c r="B342" i="14"/>
  <c r="H342" i="14" s="1"/>
  <c r="O342" i="14" s="1"/>
  <c r="F342" i="14"/>
  <c r="J318" i="34"/>
  <c r="J341" i="14"/>
  <c r="D343" i="14" l="1"/>
  <c r="D320" i="34"/>
  <c r="J342" i="14"/>
  <c r="J319" i="34"/>
  <c r="B320" i="34" l="1"/>
  <c r="H320" i="34" s="1"/>
  <c r="D321" i="34" s="1"/>
  <c r="F320" i="34"/>
  <c r="F343" i="14"/>
  <c r="B343" i="14"/>
  <c r="H343" i="14" s="1"/>
  <c r="O343" i="14" s="1"/>
  <c r="O320" i="34" l="1"/>
  <c r="D344" i="14"/>
  <c r="J320" i="34"/>
  <c r="F321" i="34"/>
  <c r="B321" i="34"/>
  <c r="H321" i="34" s="1"/>
  <c r="D322" i="34" s="1"/>
  <c r="J343" i="14"/>
  <c r="J321" i="34" l="1"/>
  <c r="O321" i="34"/>
  <c r="B344" i="14"/>
  <c r="H344" i="14" s="1"/>
  <c r="D345" i="14" s="1"/>
  <c r="F344" i="14"/>
  <c r="B322" i="34"/>
  <c r="H322" i="34" s="1"/>
  <c r="D323" i="34" s="1"/>
  <c r="F322" i="34"/>
  <c r="J344" i="14" l="1"/>
  <c r="J322" i="34"/>
  <c r="O344" i="14"/>
  <c r="O322" i="34"/>
  <c r="F345" i="14"/>
  <c r="B345" i="14"/>
  <c r="H345" i="14" s="1"/>
  <c r="D346" i="14" s="1"/>
  <c r="F323" i="34"/>
  <c r="B323" i="34"/>
  <c r="H323" i="34" s="1"/>
  <c r="O323" i="34" s="1"/>
  <c r="D324" i="34" l="1"/>
  <c r="O345" i="14"/>
  <c r="B346" i="14"/>
  <c r="H346" i="14" s="1"/>
  <c r="D347" i="14" s="1"/>
  <c r="F346" i="14"/>
  <c r="J323" i="34"/>
  <c r="J345" i="14"/>
  <c r="J346" i="14" l="1"/>
  <c r="B347" i="14"/>
  <c r="H347" i="14" s="1"/>
  <c r="O347" i="14" s="1"/>
  <c r="F347" i="14"/>
  <c r="O346" i="14"/>
  <c r="F324" i="34"/>
  <c r="B324" i="34"/>
  <c r="H324" i="34" s="1"/>
  <c r="D325" i="34" s="1"/>
  <c r="J347" i="14" l="1"/>
  <c r="B325" i="34"/>
  <c r="H325" i="34" s="1"/>
  <c r="O325" i="34" s="1"/>
  <c r="F325" i="34"/>
  <c r="O324" i="34"/>
  <c r="D348" i="14"/>
  <c r="J324" i="34"/>
  <c r="D326" i="34" l="1"/>
  <c r="B348" i="14"/>
  <c r="H348" i="14" s="1"/>
  <c r="D349" i="14" s="1"/>
  <c r="F348" i="14"/>
  <c r="J325" i="34"/>
  <c r="J348" i="14" l="1"/>
  <c r="O348" i="14"/>
  <c r="F349" i="14"/>
  <c r="B349" i="14"/>
  <c r="H349" i="14" s="1"/>
  <c r="D350" i="14" s="1"/>
  <c r="F326" i="34"/>
  <c r="B326" i="34"/>
  <c r="H326" i="34" s="1"/>
  <c r="D327" i="34" s="1"/>
  <c r="O349" i="14" l="1"/>
  <c r="J349" i="14"/>
  <c r="O326" i="34"/>
  <c r="F350" i="14"/>
  <c r="B350" i="14"/>
  <c r="H350" i="14" s="1"/>
  <c r="O350" i="14" s="1"/>
  <c r="B327" i="34"/>
  <c r="H327" i="34" s="1"/>
  <c r="O327" i="34" s="1"/>
  <c r="F327" i="34"/>
  <c r="J326" i="34"/>
  <c r="D328" i="34" l="1"/>
  <c r="D351" i="14"/>
  <c r="J327" i="34"/>
  <c r="J350" i="14"/>
  <c r="B351" i="14" l="1"/>
  <c r="H351" i="14" s="1"/>
  <c r="O351" i="14" s="1"/>
  <c r="F351" i="14"/>
  <c r="B328" i="34"/>
  <c r="H328" i="34" s="1"/>
  <c r="O328" i="34" s="1"/>
  <c r="F328" i="34"/>
  <c r="J328" i="34" l="1"/>
  <c r="D329" i="34"/>
  <c r="B329" i="34" s="1"/>
  <c r="H329" i="34" s="1"/>
  <c r="D330" i="34" s="1"/>
  <c r="J351" i="14"/>
  <c r="D352" i="14"/>
  <c r="F329" i="34" l="1"/>
  <c r="J329" i="34" s="1"/>
  <c r="B330" i="34"/>
  <c r="H330" i="34" s="1"/>
  <c r="D331" i="34" s="1"/>
  <c r="F330" i="34"/>
  <c r="B352" i="14"/>
  <c r="H352" i="14" s="1"/>
  <c r="D353" i="14" s="1"/>
  <c r="F352" i="14"/>
  <c r="O329" i="34"/>
  <c r="J352" i="14" l="1"/>
  <c r="O330" i="34"/>
  <c r="O352" i="14"/>
  <c r="J330" i="34"/>
  <c r="B331" i="34"/>
  <c r="H331" i="34" s="1"/>
  <c r="O331" i="34" s="1"/>
  <c r="F331" i="34"/>
  <c r="B353" i="14"/>
  <c r="H353" i="14" s="1"/>
  <c r="O353" i="14" s="1"/>
  <c r="F353" i="14"/>
  <c r="D354" i="14" l="1"/>
  <c r="F354" i="14" s="1"/>
  <c r="J353" i="14"/>
  <c r="D332" i="34"/>
  <c r="J331" i="34"/>
  <c r="B354" i="14" l="1"/>
  <c r="H354" i="14" s="1"/>
  <c r="D355" i="14" s="1"/>
  <c r="B355" i="14" s="1"/>
  <c r="H355" i="14" s="1"/>
  <c r="O355" i="14" s="1"/>
  <c r="B332" i="34"/>
  <c r="H332" i="34" s="1"/>
  <c r="D333" i="34" s="1"/>
  <c r="F332" i="34"/>
  <c r="O354" i="14" l="1"/>
  <c r="F355" i="14"/>
  <c r="J355" i="14" s="1"/>
  <c r="J354" i="14"/>
  <c r="D356" i="14"/>
  <c r="B356" i="14" s="1"/>
  <c r="H356" i="14" s="1"/>
  <c r="D357" i="14" s="1"/>
  <c r="O332" i="34"/>
  <c r="J332" i="34"/>
  <c r="B333" i="34"/>
  <c r="H333" i="34" s="1"/>
  <c r="O333" i="34" s="1"/>
  <c r="F333" i="34"/>
  <c r="F356" i="14" l="1"/>
  <c r="J356" i="14" s="1"/>
  <c r="D334" i="34"/>
  <c r="O356" i="14"/>
  <c r="J333" i="34"/>
  <c r="F357" i="14"/>
  <c r="B357" i="14"/>
  <c r="H357" i="14" s="1"/>
  <c r="D358" i="14" s="1"/>
  <c r="O357" i="14" l="1"/>
  <c r="F358" i="14"/>
  <c r="B358" i="14"/>
  <c r="H358" i="14" s="1"/>
  <c r="D359" i="14" s="1"/>
  <c r="J357" i="14"/>
  <c r="B334" i="34"/>
  <c r="H334" i="34" s="1"/>
  <c r="D335" i="34" s="1"/>
  <c r="F334" i="34"/>
  <c r="J334" i="34" l="1"/>
  <c r="O334" i="34"/>
  <c r="O358" i="14"/>
  <c r="B359" i="14"/>
  <c r="H359" i="14" s="1"/>
  <c r="O359" i="14" s="1"/>
  <c r="F359" i="14"/>
  <c r="J358" i="14"/>
  <c r="B335" i="34"/>
  <c r="H335" i="34" s="1"/>
  <c r="O335" i="34" s="1"/>
  <c r="F335" i="34"/>
  <c r="J359" i="14" l="1"/>
  <c r="J335" i="34"/>
  <c r="D360" i="14"/>
  <c r="D336" i="34"/>
  <c r="B336" i="34" l="1"/>
  <c r="H336" i="34" s="1"/>
  <c r="D337" i="34" s="1"/>
  <c r="F336" i="34"/>
  <c r="F360" i="14"/>
  <c r="B360" i="14"/>
  <c r="H360" i="14" s="1"/>
  <c r="D361" i="14" s="1"/>
  <c r="F361" i="14" l="1"/>
  <c r="B361" i="14"/>
  <c r="H361" i="14" s="1"/>
  <c r="O361" i="14" s="1"/>
  <c r="J360" i="14"/>
  <c r="F337" i="34"/>
  <c r="B337" i="34"/>
  <c r="H337" i="34" s="1"/>
  <c r="D338" i="34" s="1"/>
  <c r="O336" i="34"/>
  <c r="O360" i="14"/>
  <c r="J336" i="34"/>
  <c r="O337" i="34" l="1"/>
  <c r="J361" i="14"/>
  <c r="F338" i="34"/>
  <c r="B338" i="34"/>
  <c r="H338" i="34" s="1"/>
  <c r="O338" i="34" s="1"/>
  <c r="D362" i="14"/>
  <c r="J337" i="34"/>
  <c r="B362" i="14" l="1"/>
  <c r="H362" i="14" s="1"/>
  <c r="D363" i="14" s="1"/>
  <c r="F362" i="14"/>
  <c r="D339" i="34"/>
  <c r="J338" i="34"/>
  <c r="J362" i="14" l="1"/>
  <c r="O362" i="14"/>
  <c r="B339" i="34"/>
  <c r="H339" i="34" s="1"/>
  <c r="D340" i="34" s="1"/>
  <c r="F339" i="34"/>
  <c r="F363" i="14"/>
  <c r="B363" i="14"/>
  <c r="H363" i="14" s="1"/>
  <c r="O363" i="14" s="1"/>
  <c r="O339" i="34" l="1"/>
  <c r="D364" i="14"/>
  <c r="J339" i="34"/>
  <c r="B340" i="34"/>
  <c r="H340" i="34" s="1"/>
  <c r="D341" i="34" s="1"/>
  <c r="F340" i="34"/>
  <c r="J363" i="14"/>
  <c r="J340" i="34" l="1"/>
  <c r="O340" i="34"/>
  <c r="B341" i="34"/>
  <c r="H341" i="34" s="1"/>
  <c r="D342" i="34" s="1"/>
  <c r="F341" i="34"/>
  <c r="B364" i="14"/>
  <c r="H364" i="14" s="1"/>
  <c r="D365" i="14" s="1"/>
  <c r="F364" i="14"/>
  <c r="J364" i="14" l="1"/>
  <c r="J341" i="34"/>
  <c r="F342" i="34"/>
  <c r="B342" i="34"/>
  <c r="H342" i="34" s="1"/>
  <c r="D343" i="34" s="1"/>
  <c r="F365" i="14"/>
  <c r="B365" i="14"/>
  <c r="H365" i="14" s="1"/>
  <c r="D366" i="14" s="1"/>
  <c r="O364" i="14"/>
  <c r="O341" i="34"/>
  <c r="O365" i="14" l="1"/>
  <c r="B343" i="34"/>
  <c r="H343" i="34" s="1"/>
  <c r="O343" i="34" s="1"/>
  <c r="F343" i="34"/>
  <c r="J342" i="34"/>
  <c r="F366" i="14"/>
  <c r="B366" i="14"/>
  <c r="H366" i="14" s="1"/>
  <c r="D367" i="14" s="1"/>
  <c r="J365" i="14"/>
  <c r="O342" i="34"/>
  <c r="J366" i="14" l="1"/>
  <c r="O366" i="14"/>
  <c r="D344" i="34"/>
  <c r="B344" i="34" s="1"/>
  <c r="H344" i="34" s="1"/>
  <c r="D345" i="34" s="1"/>
  <c r="F367" i="14"/>
  <c r="B367" i="14"/>
  <c r="H367" i="14" s="1"/>
  <c r="O367" i="14" s="1"/>
  <c r="J343" i="34"/>
  <c r="D368" i="14" l="1"/>
  <c r="F368" i="14" s="1"/>
  <c r="F344" i="34"/>
  <c r="J344" i="34" s="1"/>
  <c r="O344" i="34"/>
  <c r="B345" i="34"/>
  <c r="H345" i="34" s="1"/>
  <c r="O345" i="34" s="1"/>
  <c r="F345" i="34"/>
  <c r="J367" i="14"/>
  <c r="B368" i="14" l="1"/>
  <c r="H368" i="14" s="1"/>
  <c r="D369" i="14" s="1"/>
  <c r="B369" i="14" s="1"/>
  <c r="H369" i="14" s="1"/>
  <c r="O369" i="14" s="1"/>
  <c r="D346" i="34"/>
  <c r="J345" i="34"/>
  <c r="F369" i="14" l="1"/>
  <c r="J369" i="14" s="1"/>
  <c r="O368" i="14"/>
  <c r="J368" i="14"/>
  <c r="B346" i="34"/>
  <c r="H346" i="34" s="1"/>
  <c r="D347" i="34" s="1"/>
  <c r="F346" i="34"/>
  <c r="D370" i="14"/>
  <c r="O346" i="34" l="1"/>
  <c r="J346" i="34"/>
  <c r="B347" i="34"/>
  <c r="H347" i="34" s="1"/>
  <c r="O347" i="34" s="1"/>
  <c r="F347" i="34"/>
  <c r="B370" i="14"/>
  <c r="H370" i="14" s="1"/>
  <c r="O370" i="14" s="1"/>
  <c r="F370" i="14"/>
  <c r="J370" i="14" l="1"/>
  <c r="D371" i="14"/>
  <c r="B371" i="14" s="1"/>
  <c r="H371" i="14" s="1"/>
  <c r="O371" i="14" s="1"/>
  <c r="J347" i="34"/>
  <c r="D348" i="34"/>
  <c r="F371" i="14" l="1"/>
  <c r="J371" i="14" s="1"/>
  <c r="D372" i="14"/>
  <c r="B372" i="14" s="1"/>
  <c r="H372" i="14" s="1"/>
  <c r="D373" i="14" s="1"/>
  <c r="F348" i="34"/>
  <c r="B348" i="34"/>
  <c r="H348" i="34" s="1"/>
  <c r="D349" i="34" s="1"/>
  <c r="F372" i="14" l="1"/>
  <c r="J372" i="14" s="1"/>
  <c r="O348" i="34"/>
  <c r="O372" i="14"/>
  <c r="F349" i="34"/>
  <c r="B349" i="34"/>
  <c r="H349" i="34" s="1"/>
  <c r="O349" i="34" s="1"/>
  <c r="J348" i="34"/>
  <c r="F373" i="14"/>
  <c r="B373" i="14"/>
  <c r="H373" i="14" s="1"/>
  <c r="D374" i="14" s="1"/>
  <c r="J373" i="14" l="1"/>
  <c r="O373" i="14"/>
  <c r="F374" i="14"/>
  <c r="B374" i="14"/>
  <c r="H374" i="14" s="1"/>
  <c r="O374" i="14" s="1"/>
  <c r="D350" i="34"/>
  <c r="J349" i="34"/>
  <c r="D375" i="14" l="1"/>
  <c r="J374" i="14"/>
  <c r="B350" i="34"/>
  <c r="H350" i="34" s="1"/>
  <c r="D351" i="34" s="1"/>
  <c r="F350" i="34"/>
  <c r="O350" i="34" l="1"/>
  <c r="J350" i="34"/>
  <c r="F351" i="34"/>
  <c r="B351" i="34"/>
  <c r="H351" i="34" s="1"/>
  <c r="D352" i="34" s="1"/>
  <c r="B375" i="14"/>
  <c r="H375" i="14" s="1"/>
  <c r="O375" i="14" s="1"/>
  <c r="F375" i="14"/>
  <c r="J375" i="14" l="1"/>
  <c r="D376" i="14"/>
  <c r="B376" i="14" s="1"/>
  <c r="H376" i="14" s="1"/>
  <c r="D377" i="14" s="1"/>
  <c r="J351" i="34"/>
  <c r="O351" i="34"/>
  <c r="B352" i="34"/>
  <c r="H352" i="34" s="1"/>
  <c r="D353" i="34" s="1"/>
  <c r="F352" i="34"/>
  <c r="F376" i="14" l="1"/>
  <c r="J376" i="14" s="1"/>
  <c r="J352" i="34"/>
  <c r="O376" i="14"/>
  <c r="O352" i="34"/>
  <c r="F377" i="14"/>
  <c r="B377" i="14"/>
  <c r="H377" i="14" s="1"/>
  <c r="D378" i="14" s="1"/>
  <c r="B353" i="34"/>
  <c r="H353" i="34" s="1"/>
  <c r="D354" i="34" s="1"/>
  <c r="F353" i="34"/>
  <c r="O353" i="34" l="1"/>
  <c r="O377" i="14"/>
  <c r="J353" i="34"/>
  <c r="F378" i="14"/>
  <c r="B378" i="14"/>
  <c r="H378" i="14" s="1"/>
  <c r="D379" i="14" s="1"/>
  <c r="B354" i="34"/>
  <c r="H354" i="34" s="1"/>
  <c r="D355" i="34" s="1"/>
  <c r="F354" i="34"/>
  <c r="J377" i="14"/>
  <c r="J354" i="34" l="1"/>
  <c r="O354" i="34"/>
  <c r="J378" i="14"/>
  <c r="F355" i="34"/>
  <c r="B355" i="34"/>
  <c r="H355" i="34" s="1"/>
  <c r="O355" i="34" s="1"/>
  <c r="O378" i="14"/>
  <c r="F379" i="14"/>
  <c r="B379" i="14"/>
  <c r="H379" i="14" s="1"/>
  <c r="O379" i="14" s="1"/>
  <c r="J379" i="14" l="1"/>
  <c r="D356" i="34"/>
  <c r="J355" i="34"/>
  <c r="D380" i="14"/>
  <c r="F380" i="14" l="1"/>
  <c r="B380" i="14"/>
  <c r="H380" i="14" s="1"/>
  <c r="D381" i="14" s="1"/>
  <c r="F356" i="34"/>
  <c r="B356" i="34"/>
  <c r="H356" i="34" s="1"/>
  <c r="D357" i="34" s="1"/>
  <c r="O356" i="34" l="1"/>
  <c r="F357" i="34"/>
  <c r="B357" i="34"/>
  <c r="H357" i="34" s="1"/>
  <c r="D358" i="34" s="1"/>
  <c r="J356" i="34"/>
  <c r="O380" i="14"/>
  <c r="F381" i="14"/>
  <c r="B381" i="14"/>
  <c r="H381" i="14" s="1"/>
  <c r="D382" i="14" s="1"/>
  <c r="J380" i="14"/>
  <c r="O381" i="14" l="1"/>
  <c r="J381" i="14"/>
  <c r="O357" i="34"/>
  <c r="F358" i="34"/>
  <c r="B358" i="34"/>
  <c r="H358" i="34" s="1"/>
  <c r="D359" i="34" s="1"/>
  <c r="F382" i="14"/>
  <c r="B382" i="14"/>
  <c r="H382" i="14" s="1"/>
  <c r="D383" i="14" s="1"/>
  <c r="J357" i="34"/>
  <c r="J382" i="14" l="1"/>
  <c r="J358" i="34"/>
  <c r="O382" i="14"/>
  <c r="O358" i="34"/>
  <c r="B383" i="14"/>
  <c r="H383" i="14" s="1"/>
  <c r="O383" i="14" s="1"/>
  <c r="F383" i="14"/>
  <c r="F359" i="34"/>
  <c r="B359" i="34"/>
  <c r="H359" i="34" s="1"/>
  <c r="O359" i="34" s="1"/>
  <c r="J359" i="34" l="1"/>
  <c r="D384" i="14"/>
  <c r="D360" i="34"/>
  <c r="J383" i="14"/>
  <c r="F360" i="34" l="1"/>
  <c r="B360" i="34"/>
  <c r="H360" i="34" s="1"/>
  <c r="O360" i="34" s="1"/>
  <c r="B384" i="14"/>
  <c r="H384" i="14" s="1"/>
  <c r="D385" i="14" s="1"/>
  <c r="F384" i="14"/>
  <c r="J384" i="14" l="1"/>
  <c r="O384" i="14"/>
  <c r="D361" i="34"/>
  <c r="B385" i="14"/>
  <c r="H385" i="14" s="1"/>
  <c r="D386" i="14" s="1"/>
  <c r="F385" i="14"/>
  <c r="J360" i="34"/>
  <c r="B386" i="14" l="1"/>
  <c r="H386" i="14" s="1"/>
  <c r="D387" i="14" s="1"/>
  <c r="F386" i="14"/>
  <c r="O385" i="14"/>
  <c r="J385" i="14"/>
  <c r="B361" i="34"/>
  <c r="H361" i="34" s="1"/>
  <c r="D362" i="34" s="1"/>
  <c r="F361" i="34"/>
  <c r="O361" i="34" l="1"/>
  <c r="J361" i="34"/>
  <c r="O386" i="14"/>
  <c r="F362" i="34"/>
  <c r="B362" i="34"/>
  <c r="H362" i="34" s="1"/>
  <c r="D363" i="34" s="1"/>
  <c r="J386" i="14"/>
  <c r="B387" i="14"/>
  <c r="H387" i="14" s="1"/>
  <c r="O387" i="14" s="1"/>
  <c r="F387" i="14"/>
  <c r="D388" i="14" l="1"/>
  <c r="J387" i="14"/>
  <c r="O362" i="34"/>
  <c r="B363" i="34"/>
  <c r="H363" i="34" s="1"/>
  <c r="O363" i="34" s="1"/>
  <c r="F363" i="34"/>
  <c r="J362" i="34"/>
  <c r="D364" i="34" l="1"/>
  <c r="J363" i="34"/>
  <c r="F388" i="14"/>
  <c r="B388" i="14"/>
  <c r="H388" i="14" s="1"/>
  <c r="D389" i="14" s="1"/>
  <c r="J388" i="14" l="1"/>
  <c r="F389" i="14"/>
  <c r="B389" i="14"/>
  <c r="H389" i="14" s="1"/>
  <c r="O389" i="14" s="1"/>
  <c r="B364" i="34"/>
  <c r="H364" i="34" s="1"/>
  <c r="D365" i="34" s="1"/>
  <c r="F364" i="34"/>
  <c r="O388" i="14"/>
  <c r="J364" i="34" l="1"/>
  <c r="J389" i="14"/>
  <c r="F365" i="34"/>
  <c r="B365" i="34"/>
  <c r="H365" i="34" s="1"/>
  <c r="O365" i="34" s="1"/>
  <c r="O364" i="34"/>
  <c r="D390" i="14"/>
  <c r="D366" i="34" l="1"/>
  <c r="B366" i="34" s="1"/>
  <c r="H366" i="34" s="1"/>
  <c r="D367" i="34" s="1"/>
  <c r="J365" i="34"/>
  <c r="B390" i="14"/>
  <c r="H390" i="14" s="1"/>
  <c r="O390" i="14" s="1"/>
  <c r="F390" i="14"/>
  <c r="F366" i="34" l="1"/>
  <c r="J366" i="34" s="1"/>
  <c r="J390" i="14"/>
  <c r="O366" i="34"/>
  <c r="D391" i="14"/>
  <c r="B367" i="34"/>
  <c r="H367" i="34" s="1"/>
  <c r="O367" i="34" s="1"/>
  <c r="F367" i="34"/>
  <c r="J367" i="34" l="1"/>
  <c r="B391" i="14"/>
  <c r="H391" i="14" s="1"/>
  <c r="O391" i="14" s="1"/>
  <c r="F391" i="14"/>
  <c r="D368" i="34"/>
  <c r="J391" i="14" l="1"/>
  <c r="F368" i="34"/>
  <c r="B368" i="34"/>
  <c r="H368" i="34" s="1"/>
  <c r="D369" i="34" s="1"/>
  <c r="D392" i="14"/>
  <c r="O368" i="34" l="1"/>
  <c r="F369" i="34"/>
  <c r="B369" i="34"/>
  <c r="H369" i="34" s="1"/>
  <c r="O369" i="34" s="1"/>
  <c r="B392" i="14"/>
  <c r="H392" i="14" s="1"/>
  <c r="D393" i="14" s="1"/>
  <c r="F392" i="14"/>
  <c r="J368" i="34"/>
  <c r="J369" i="34" l="1"/>
  <c r="F393" i="14"/>
  <c r="B393" i="14"/>
  <c r="H393" i="14" s="1"/>
  <c r="O393" i="14" s="1"/>
  <c r="D370" i="34"/>
  <c r="O392" i="14"/>
  <c r="J392" i="14"/>
  <c r="J393" i="14" l="1"/>
  <c r="B370" i="34"/>
  <c r="H370" i="34" s="1"/>
  <c r="D371" i="34" s="1"/>
  <c r="F370" i="34"/>
  <c r="D394" i="14"/>
  <c r="O370" i="34" l="1"/>
  <c r="J370" i="34"/>
  <c r="B394" i="14"/>
  <c r="H394" i="14" s="1"/>
  <c r="D395" i="14" s="1"/>
  <c r="F394" i="14"/>
  <c r="F371" i="34"/>
  <c r="B371" i="34"/>
  <c r="H371" i="34" s="1"/>
  <c r="O371" i="34" s="1"/>
  <c r="O394" i="14" l="1"/>
  <c r="D372" i="34"/>
  <c r="J394" i="14"/>
  <c r="B395" i="14"/>
  <c r="H395" i="14" s="1"/>
  <c r="O395" i="14" s="1"/>
  <c r="F395" i="14"/>
  <c r="J371" i="34"/>
  <c r="B372" i="34" l="1"/>
  <c r="H372" i="34" s="1"/>
  <c r="D373" i="34" s="1"/>
  <c r="F372" i="34"/>
  <c r="D396" i="14"/>
  <c r="J395" i="14"/>
  <c r="O372" i="34" l="1"/>
  <c r="J372" i="34"/>
  <c r="F373" i="34"/>
  <c r="B373" i="34"/>
  <c r="H373" i="34" s="1"/>
  <c r="D374" i="34" s="1"/>
  <c r="B396" i="14"/>
  <c r="H396" i="14" s="1"/>
  <c r="D397" i="14" s="1"/>
  <c r="F396" i="14"/>
  <c r="O396" i="14" l="1"/>
  <c r="O373" i="34"/>
  <c r="B374" i="34"/>
  <c r="H374" i="34" s="1"/>
  <c r="D375" i="34" s="1"/>
  <c r="F374" i="34"/>
  <c r="J396" i="14"/>
  <c r="J373" i="34"/>
  <c r="B397" i="14"/>
  <c r="H397" i="14" s="1"/>
  <c r="D398" i="14" s="1"/>
  <c r="F397" i="14"/>
  <c r="O397" i="14" l="1"/>
  <c r="J397" i="14"/>
  <c r="B398" i="14"/>
  <c r="H398" i="14" s="1"/>
  <c r="O398" i="14" s="1"/>
  <c r="F398" i="14"/>
  <c r="O374" i="34"/>
  <c r="J374" i="34"/>
  <c r="F375" i="34"/>
  <c r="B375" i="34"/>
  <c r="H375" i="34" s="1"/>
  <c r="D376" i="34" s="1"/>
  <c r="B376" i="34" l="1"/>
  <c r="H376" i="34" s="1"/>
  <c r="D377" i="34" s="1"/>
  <c r="F376" i="34"/>
  <c r="J375" i="34"/>
  <c r="D399" i="14"/>
  <c r="J398" i="14"/>
  <c r="O375" i="34"/>
  <c r="O376" i="34" l="1"/>
  <c r="J376" i="34"/>
  <c r="B399" i="14"/>
  <c r="H399" i="14" s="1"/>
  <c r="O399" i="14" s="1"/>
  <c r="F399" i="14"/>
  <c r="F377" i="34"/>
  <c r="B377" i="34"/>
  <c r="H377" i="34" s="1"/>
  <c r="D378" i="34" s="1"/>
  <c r="J377" i="34" l="1"/>
  <c r="F378" i="34"/>
  <c r="B378" i="34"/>
  <c r="H378" i="34" s="1"/>
  <c r="D379" i="34" s="1"/>
  <c r="D400" i="14"/>
  <c r="O377" i="34"/>
  <c r="J399" i="14"/>
  <c r="F379" i="34" l="1"/>
  <c r="B379" i="34"/>
  <c r="H379" i="34" s="1"/>
  <c r="O379" i="34" s="1"/>
  <c r="J378" i="34"/>
  <c r="B400" i="14"/>
  <c r="H400" i="14" s="1"/>
  <c r="D401" i="14" s="1"/>
  <c r="F400" i="14"/>
  <c r="O378" i="34"/>
  <c r="J400" i="14" l="1"/>
  <c r="O400" i="14"/>
  <c r="D380" i="34"/>
  <c r="F380" i="34" s="1"/>
  <c r="B401" i="14"/>
  <c r="H401" i="14" s="1"/>
  <c r="D402" i="14" s="1"/>
  <c r="F401" i="14"/>
  <c r="J379" i="34"/>
  <c r="B380" i="34" l="1"/>
  <c r="H380" i="34" s="1"/>
  <c r="D381" i="34" s="1"/>
  <c r="F381" i="34" s="1"/>
  <c r="O401" i="14"/>
  <c r="J401" i="14"/>
  <c r="B402" i="14"/>
  <c r="H402" i="14" s="1"/>
  <c r="D403" i="14" s="1"/>
  <c r="F402" i="14"/>
  <c r="B381" i="34" l="1"/>
  <c r="H381" i="34" s="1"/>
  <c r="O381" i="34" s="1"/>
  <c r="O380" i="34"/>
  <c r="J380" i="34"/>
  <c r="J402" i="14"/>
  <c r="O402" i="14"/>
  <c r="B403" i="14"/>
  <c r="H403" i="14" s="1"/>
  <c r="O403" i="14" s="1"/>
  <c r="F403" i="14"/>
  <c r="J381" i="34" l="1"/>
  <c r="D382" i="34"/>
  <c r="F382" i="34" s="1"/>
  <c r="D404" i="14"/>
  <c r="J403" i="14"/>
  <c r="B382" i="34" l="1"/>
  <c r="H382" i="34" s="1"/>
  <c r="D383" i="34" s="1"/>
  <c r="B383" i="34" s="1"/>
  <c r="H383" i="34" s="1"/>
  <c r="O383" i="34" s="1"/>
  <c r="F404" i="14"/>
  <c r="B404" i="14"/>
  <c r="H404" i="14" s="1"/>
  <c r="D405" i="14" s="1"/>
  <c r="D384" i="34" l="1"/>
  <c r="B384" i="34" s="1"/>
  <c r="H384" i="34" s="1"/>
  <c r="D385" i="34" s="1"/>
  <c r="O382" i="34"/>
  <c r="J382" i="34"/>
  <c r="F383" i="34"/>
  <c r="J383" i="34" s="1"/>
  <c r="J404" i="14"/>
  <c r="O404" i="14"/>
  <c r="F405" i="14"/>
  <c r="B405" i="14"/>
  <c r="H405" i="14" s="1"/>
  <c r="D406" i="14" s="1"/>
  <c r="F384" i="34" l="1"/>
  <c r="J384" i="34" s="1"/>
  <c r="O405" i="14"/>
  <c r="B406" i="14"/>
  <c r="H406" i="14" s="1"/>
  <c r="D407" i="14" s="1"/>
  <c r="F406" i="14"/>
  <c r="O384" i="34"/>
  <c r="J405" i="14"/>
  <c r="F385" i="34"/>
  <c r="B385" i="34"/>
  <c r="H385" i="34" s="1"/>
  <c r="O385" i="34" s="1"/>
  <c r="J406" i="14" l="1"/>
  <c r="J385" i="34"/>
  <c r="O406" i="14"/>
  <c r="D386" i="34"/>
  <c r="F407" i="14"/>
  <c r="B407" i="14"/>
  <c r="H407" i="14" s="1"/>
  <c r="O407" i="14" s="1"/>
  <c r="J407" i="14" l="1"/>
  <c r="D408" i="14"/>
  <c r="B386" i="34"/>
  <c r="H386" i="34" s="1"/>
  <c r="D387" i="34" s="1"/>
  <c r="F386" i="34"/>
  <c r="O386" i="34" l="1"/>
  <c r="J386" i="34"/>
  <c r="B387" i="34"/>
  <c r="H387" i="34" s="1"/>
  <c r="O387" i="34" s="1"/>
  <c r="F387" i="34"/>
  <c r="B408" i="14"/>
  <c r="H408" i="14" s="1"/>
  <c r="D409" i="14" s="1"/>
  <c r="F408" i="14"/>
  <c r="J408" i="14" l="1"/>
  <c r="O408" i="14"/>
  <c r="J387" i="34"/>
  <c r="F409" i="14"/>
  <c r="B409" i="14"/>
  <c r="H409" i="14" s="1"/>
  <c r="D410" i="14" s="1"/>
  <c r="D388" i="34"/>
  <c r="O409" i="14" l="1"/>
  <c r="B410" i="14"/>
  <c r="H410" i="14" s="1"/>
  <c r="D411" i="14" s="1"/>
  <c r="F410" i="14"/>
  <c r="J409" i="14"/>
  <c r="B388" i="34"/>
  <c r="H388" i="34" s="1"/>
  <c r="D389" i="34" s="1"/>
  <c r="F388" i="34"/>
  <c r="J410" i="14" l="1"/>
  <c r="O388" i="34"/>
  <c r="J388" i="34"/>
  <c r="O410" i="14"/>
  <c r="F389" i="34"/>
  <c r="B389" i="34"/>
  <c r="H389" i="34" s="1"/>
  <c r="O389" i="34" s="1"/>
  <c r="B411" i="14"/>
  <c r="H411" i="14" s="1"/>
  <c r="O411" i="14" s="1"/>
  <c r="F411" i="14"/>
  <c r="J411" i="14" l="1"/>
  <c r="D412" i="14"/>
  <c r="B412" i="14" s="1"/>
  <c r="H412" i="14" s="1"/>
  <c r="D413" i="14" s="1"/>
  <c r="J389" i="34"/>
  <c r="D390" i="34"/>
  <c r="F412" i="14" l="1"/>
  <c r="J412" i="14" s="1"/>
  <c r="O412" i="14"/>
  <c r="F390" i="34"/>
  <c r="B390" i="34"/>
  <c r="H390" i="34" s="1"/>
  <c r="D391" i="34" s="1"/>
  <c r="B413" i="14"/>
  <c r="H413" i="14" s="1"/>
  <c r="D414" i="14" s="1"/>
  <c r="F413" i="14"/>
  <c r="J413" i="14" l="1"/>
  <c r="O413" i="14"/>
  <c r="O390" i="34"/>
  <c r="F391" i="34"/>
  <c r="B391" i="34"/>
  <c r="H391" i="34" s="1"/>
  <c r="D392" i="34" s="1"/>
  <c r="B414" i="14"/>
  <c r="H414" i="14" s="1"/>
  <c r="O414" i="14" s="1"/>
  <c r="F414" i="14"/>
  <c r="J390" i="34"/>
  <c r="O391" i="34" l="1"/>
  <c r="J414" i="14"/>
  <c r="J391" i="34"/>
  <c r="D415" i="14"/>
  <c r="B392" i="34"/>
  <c r="H392" i="34" s="1"/>
  <c r="D393" i="34" s="1"/>
  <c r="F392" i="34"/>
  <c r="O392" i="34" l="1"/>
  <c r="J392" i="34"/>
  <c r="F393" i="34"/>
  <c r="B393" i="34"/>
  <c r="H393" i="34" s="1"/>
  <c r="D394" i="34" s="1"/>
  <c r="F415" i="14"/>
  <c r="B415" i="14"/>
  <c r="H415" i="14" s="1"/>
  <c r="O415" i="14" s="1"/>
  <c r="J393" i="34" l="1"/>
  <c r="J415" i="14"/>
  <c r="O393" i="34"/>
  <c r="D416" i="14"/>
  <c r="B394" i="34"/>
  <c r="H394" i="34" s="1"/>
  <c r="D395" i="34" s="1"/>
  <c r="F394" i="34"/>
  <c r="F395" i="34" l="1"/>
  <c r="B395" i="34"/>
  <c r="H395" i="34" s="1"/>
  <c r="D396" i="34" s="1"/>
  <c r="B416" i="14"/>
  <c r="H416" i="14" s="1"/>
  <c r="D417" i="14" s="1"/>
  <c r="F416" i="14"/>
  <c r="O394" i="34"/>
  <c r="J394" i="34"/>
  <c r="J416" i="14" l="1"/>
  <c r="F417" i="14"/>
  <c r="B417" i="14"/>
  <c r="H417" i="14" s="1"/>
  <c r="D418" i="14" s="1"/>
  <c r="O395" i="34"/>
  <c r="F396" i="34"/>
  <c r="B396" i="34"/>
  <c r="H396" i="34" s="1"/>
  <c r="O396" i="34" s="1"/>
  <c r="O416" i="14"/>
  <c r="J395" i="34"/>
  <c r="J417" i="14" l="1"/>
  <c r="D397" i="34"/>
  <c r="O417" i="14"/>
  <c r="B418" i="14"/>
  <c r="H418" i="14" s="1"/>
  <c r="D419" i="14" s="1"/>
  <c r="F418" i="14"/>
  <c r="J396" i="34"/>
  <c r="O418" i="14" l="1"/>
  <c r="B397" i="34"/>
  <c r="H397" i="34" s="1"/>
  <c r="O397" i="34" s="1"/>
  <c r="F397" i="34"/>
  <c r="J418" i="14"/>
  <c r="B419" i="14"/>
  <c r="H419" i="14" s="1"/>
  <c r="O419" i="14" s="1"/>
  <c r="F419" i="14"/>
  <c r="D420" i="14" l="1"/>
  <c r="F420" i="14" s="1"/>
  <c r="J419" i="14"/>
  <c r="D398" i="34"/>
  <c r="J397" i="34"/>
  <c r="B420" i="14" l="1"/>
  <c r="H420" i="14" s="1"/>
  <c r="D421" i="14" s="1"/>
  <c r="B421" i="14" s="1"/>
  <c r="H421" i="14" s="1"/>
  <c r="O421" i="14" s="1"/>
  <c r="F398" i="34"/>
  <c r="B398" i="34"/>
  <c r="H398" i="34" s="1"/>
  <c r="D399" i="34" s="1"/>
  <c r="J420" i="14" l="1"/>
  <c r="F421" i="14"/>
  <c r="J421" i="14" s="1"/>
  <c r="O420" i="14"/>
  <c r="O398" i="34"/>
  <c r="D422" i="14"/>
  <c r="F399" i="34"/>
  <c r="B399" i="34"/>
  <c r="H399" i="34" s="1"/>
  <c r="O399" i="34" s="1"/>
  <c r="J398" i="34"/>
  <c r="J399" i="34" l="1"/>
  <c r="B422" i="14"/>
  <c r="H422" i="14" s="1"/>
  <c r="D423" i="14" s="1"/>
  <c r="F422" i="14"/>
  <c r="D400" i="34"/>
  <c r="F400" i="34" l="1"/>
  <c r="B400" i="34"/>
  <c r="H400" i="34" s="1"/>
  <c r="D401" i="34" s="1"/>
  <c r="O422" i="14"/>
  <c r="J422" i="14"/>
  <c r="F423" i="14"/>
  <c r="B423" i="14"/>
  <c r="H423" i="14" s="1"/>
  <c r="O423" i="14" s="1"/>
  <c r="J423" i="14" l="1"/>
  <c r="O400" i="34"/>
  <c r="B401" i="34"/>
  <c r="H401" i="34" s="1"/>
  <c r="O401" i="34" s="1"/>
  <c r="F401" i="34"/>
  <c r="D424" i="14"/>
  <c r="J400" i="34"/>
  <c r="F424" i="14" l="1"/>
  <c r="B424" i="14"/>
  <c r="H424" i="14" s="1"/>
  <c r="D425" i="14" s="1"/>
  <c r="D402" i="34"/>
  <c r="J401" i="34"/>
  <c r="B402" i="34" l="1"/>
  <c r="H402" i="34" s="1"/>
  <c r="D403" i="34" s="1"/>
  <c r="F402" i="34"/>
  <c r="O424" i="14"/>
  <c r="B425" i="14"/>
  <c r="H425" i="14" s="1"/>
  <c r="O425" i="14" s="1"/>
  <c r="F425" i="14"/>
  <c r="J424" i="14"/>
  <c r="J425" i="14" l="1"/>
  <c r="B403" i="34"/>
  <c r="H403" i="34" s="1"/>
  <c r="O403" i="34" s="1"/>
  <c r="F403" i="34"/>
  <c r="D426" i="14"/>
  <c r="O402" i="34"/>
  <c r="J402" i="34"/>
  <c r="F426" i="14" l="1"/>
  <c r="B426" i="14"/>
  <c r="H426" i="14" s="1"/>
  <c r="D427" i="14" s="1"/>
  <c r="D404" i="34"/>
  <c r="J403" i="34"/>
  <c r="F404" i="34" l="1"/>
  <c r="B404" i="34"/>
  <c r="H404" i="34" s="1"/>
  <c r="D405" i="34" s="1"/>
  <c r="O426" i="14"/>
  <c r="F427" i="14"/>
  <c r="B427" i="14"/>
  <c r="H427" i="14" s="1"/>
  <c r="O427" i="14" s="1"/>
  <c r="J426" i="14"/>
  <c r="J427" i="14" l="1"/>
  <c r="O404" i="34"/>
  <c r="D428" i="14"/>
  <c r="B405" i="34"/>
  <c r="H405" i="34" s="1"/>
  <c r="O405" i="34" s="1"/>
  <c r="F405" i="34"/>
  <c r="J404" i="34"/>
  <c r="D406" i="34" l="1"/>
  <c r="B406" i="34" s="1"/>
  <c r="H406" i="34" s="1"/>
  <c r="D407" i="34" s="1"/>
  <c r="J405" i="34"/>
  <c r="B428" i="14"/>
  <c r="H428" i="14" s="1"/>
  <c r="D429" i="14" s="1"/>
  <c r="F428" i="14"/>
  <c r="F406" i="34" l="1"/>
  <c r="J406" i="34" s="1"/>
  <c r="F429" i="14"/>
  <c r="B429" i="14"/>
  <c r="H429" i="14" s="1"/>
  <c r="D430" i="14" s="1"/>
  <c r="B407" i="34"/>
  <c r="H407" i="34" s="1"/>
  <c r="O407" i="34" s="1"/>
  <c r="F407" i="34"/>
  <c r="O428" i="14"/>
  <c r="O406" i="34"/>
  <c r="J428" i="14"/>
  <c r="D408" i="34" l="1"/>
  <c r="J407" i="34"/>
  <c r="O429" i="14"/>
  <c r="F430" i="14"/>
  <c r="B430" i="14"/>
  <c r="H430" i="14" s="1"/>
  <c r="D431" i="14" s="1"/>
  <c r="J429" i="14"/>
  <c r="J430" i="14" l="1"/>
  <c r="O430" i="14"/>
  <c r="B431" i="14"/>
  <c r="H431" i="14" s="1"/>
  <c r="O431" i="14" s="1"/>
  <c r="F431" i="14"/>
  <c r="F408" i="34"/>
  <c r="B408" i="34"/>
  <c r="H408" i="34" s="1"/>
  <c r="D409" i="34" s="1"/>
  <c r="O408" i="34" l="1"/>
  <c r="J431" i="14"/>
  <c r="B409" i="34"/>
  <c r="H409" i="34" s="1"/>
  <c r="O409" i="34" s="1"/>
  <c r="F409" i="34"/>
  <c r="J408" i="34"/>
  <c r="D432" i="14"/>
  <c r="D410" i="34" l="1"/>
  <c r="J409" i="34"/>
  <c r="B432" i="14"/>
  <c r="H432" i="14" s="1"/>
  <c r="D433" i="14" s="1"/>
  <c r="F432" i="14"/>
  <c r="J432" i="14" l="1"/>
  <c r="F433" i="14"/>
  <c r="B433" i="14"/>
  <c r="H433" i="14" s="1"/>
  <c r="O433" i="14" s="1"/>
  <c r="B410" i="34"/>
  <c r="H410" i="34" s="1"/>
  <c r="D411" i="34" s="1"/>
  <c r="F410" i="34"/>
  <c r="O432" i="14"/>
  <c r="J410" i="34" l="1"/>
  <c r="O410" i="34"/>
  <c r="D434" i="14"/>
  <c r="F411" i="34"/>
  <c r="B411" i="34"/>
  <c r="H411" i="34" s="1"/>
  <c r="D412" i="34" s="1"/>
  <c r="J433" i="14"/>
  <c r="O411" i="34" l="1"/>
  <c r="B412" i="34"/>
  <c r="H412" i="34" s="1"/>
  <c r="D413" i="34" s="1"/>
  <c r="F412" i="34"/>
  <c r="J411" i="34"/>
  <c r="F434" i="14"/>
  <c r="B434" i="14"/>
  <c r="H434" i="14" s="1"/>
  <c r="O434" i="14" s="1"/>
  <c r="D435" i="14" l="1"/>
  <c r="O412" i="34"/>
  <c r="J412" i="34"/>
  <c r="J434" i="14"/>
  <c r="B413" i="34"/>
  <c r="H413" i="34" s="1"/>
  <c r="D414" i="34" s="1"/>
  <c r="F413" i="34"/>
  <c r="O413" i="34" l="1"/>
  <c r="J413" i="34"/>
  <c r="F414" i="34"/>
  <c r="B414" i="34"/>
  <c r="H414" i="34" s="1"/>
  <c r="D415" i="34" s="1"/>
  <c r="F435" i="14"/>
  <c r="B435" i="14"/>
  <c r="H435" i="14" s="1"/>
  <c r="O435" i="14" s="1"/>
  <c r="J435" i="14" l="1"/>
  <c r="O414" i="34"/>
  <c r="F415" i="34"/>
  <c r="B415" i="34"/>
  <c r="H415" i="34" s="1"/>
  <c r="D416" i="34" s="1"/>
  <c r="D436" i="14"/>
  <c r="J414" i="34"/>
  <c r="B436" i="14" l="1"/>
  <c r="H436" i="14" s="1"/>
  <c r="D437" i="14" s="1"/>
  <c r="F436" i="14"/>
  <c r="O415" i="34"/>
  <c r="B416" i="34"/>
  <c r="H416" i="34" s="1"/>
  <c r="D417" i="34" s="1"/>
  <c r="F416" i="34"/>
  <c r="J415" i="34"/>
  <c r="O416" i="34" l="1"/>
  <c r="O436" i="14"/>
  <c r="J416" i="34"/>
  <c r="J436" i="14"/>
  <c r="B417" i="34"/>
  <c r="H417" i="34" s="1"/>
  <c r="D418" i="34" s="1"/>
  <c r="F417" i="34"/>
  <c r="B437" i="14"/>
  <c r="H437" i="14" s="1"/>
  <c r="D438" i="14" s="1"/>
  <c r="F437" i="14"/>
  <c r="J437" i="14" l="1"/>
  <c r="B438" i="14"/>
  <c r="H438" i="14" s="1"/>
  <c r="O438" i="14" s="1"/>
  <c r="F438" i="14"/>
  <c r="O417" i="34"/>
  <c r="F418" i="34"/>
  <c r="B418" i="34"/>
  <c r="H418" i="34" s="1"/>
  <c r="D419" i="34" s="1"/>
  <c r="O437" i="14"/>
  <c r="J417" i="34"/>
  <c r="J418" i="34" l="1"/>
  <c r="O418" i="34"/>
  <c r="D439" i="14"/>
  <c r="B419" i="34"/>
  <c r="H419" i="34" s="1"/>
  <c r="D420" i="34" s="1"/>
  <c r="F419" i="34"/>
  <c r="J438" i="14"/>
  <c r="O419" i="34" l="1"/>
  <c r="J419" i="34"/>
  <c r="F420" i="34"/>
  <c r="B420" i="34"/>
  <c r="H420" i="34" s="1"/>
  <c r="D421" i="34" s="1"/>
  <c r="F439" i="14"/>
  <c r="B439" i="14"/>
  <c r="H439" i="14" s="1"/>
  <c r="O439" i="14" s="1"/>
  <c r="O420" i="34" l="1"/>
  <c r="J420" i="34"/>
  <c r="D440" i="14"/>
  <c r="F421" i="34"/>
  <c r="B421" i="34"/>
  <c r="H421" i="34" s="1"/>
  <c r="D422" i="34" s="1"/>
  <c r="J439" i="14"/>
  <c r="O421" i="34" l="1"/>
  <c r="F422" i="34"/>
  <c r="B422" i="34"/>
  <c r="H422" i="34" s="1"/>
  <c r="D423" i="34" s="1"/>
  <c r="J421" i="34"/>
  <c r="F440" i="14"/>
  <c r="B440" i="14"/>
  <c r="H440" i="14" s="1"/>
  <c r="D441" i="14" s="1"/>
  <c r="J440" i="14" l="1"/>
  <c r="O440" i="14"/>
  <c r="O422" i="34"/>
  <c r="B423" i="34"/>
  <c r="H423" i="34" s="1"/>
  <c r="D424" i="34" s="1"/>
  <c r="F423" i="34"/>
  <c r="F441" i="14"/>
  <c r="B441" i="14"/>
  <c r="H441" i="14" s="1"/>
  <c r="D442" i="14" s="1"/>
  <c r="J422" i="34"/>
  <c r="O423" i="34" l="1"/>
  <c r="J423" i="34"/>
  <c r="O441" i="14"/>
  <c r="F442" i="14"/>
  <c r="B442" i="14"/>
  <c r="H442" i="14" s="1"/>
  <c r="D443" i="14" s="1"/>
  <c r="B424" i="34"/>
  <c r="H424" i="34" s="1"/>
  <c r="D425" i="34" s="1"/>
  <c r="F424" i="34"/>
  <c r="J441" i="14"/>
  <c r="O442" i="14" l="1"/>
  <c r="O424" i="34"/>
  <c r="B443" i="14"/>
  <c r="H443" i="14" s="1"/>
  <c r="O443" i="14" s="1"/>
  <c r="F443" i="14"/>
  <c r="J424" i="34"/>
  <c r="J442" i="14"/>
  <c r="F425" i="34"/>
  <c r="B425" i="34"/>
  <c r="H425" i="34" s="1"/>
  <c r="O425" i="34" s="1"/>
  <c r="D426" i="34" l="1"/>
  <c r="B426" i="34" s="1"/>
  <c r="H426" i="34" s="1"/>
  <c r="D427" i="34" s="1"/>
  <c r="D444" i="14"/>
  <c r="F444" i="14" s="1"/>
  <c r="J443" i="14"/>
  <c r="J425" i="34"/>
  <c r="F426" i="34" l="1"/>
  <c r="J426" i="34" s="1"/>
  <c r="B444" i="14"/>
  <c r="H444" i="14" s="1"/>
  <c r="D445" i="14" s="1"/>
  <c r="B445" i="14" s="1"/>
  <c r="H445" i="14" s="1"/>
  <c r="D446" i="14" s="1"/>
  <c r="O426" i="34"/>
  <c r="F427" i="34"/>
  <c r="B427" i="34"/>
  <c r="H427" i="34" s="1"/>
  <c r="O427" i="34" s="1"/>
  <c r="J444" i="14" l="1"/>
  <c r="F445" i="14"/>
  <c r="J445" i="14" s="1"/>
  <c r="O445" i="14"/>
  <c r="O444" i="14"/>
  <c r="D428" i="34"/>
  <c r="F446" i="14"/>
  <c r="B446" i="14"/>
  <c r="H446" i="14" s="1"/>
  <c r="O446" i="14" s="1"/>
  <c r="J427" i="34"/>
  <c r="D447" i="14" l="1"/>
  <c r="J446" i="14"/>
  <c r="B428" i="34"/>
  <c r="H428" i="34" s="1"/>
  <c r="D429" i="34" s="1"/>
  <c r="F428" i="34"/>
  <c r="F429" i="34" l="1"/>
  <c r="B429" i="34"/>
  <c r="H429" i="34" s="1"/>
  <c r="O429" i="34" s="1"/>
  <c r="O428" i="34"/>
  <c r="J428" i="34"/>
  <c r="F447" i="14"/>
  <c r="B447" i="14"/>
  <c r="H447" i="14" s="1"/>
  <c r="O447" i="14" s="1"/>
  <c r="J447" i="14" l="1"/>
  <c r="D430" i="34"/>
  <c r="D448" i="14"/>
  <c r="J429" i="34"/>
  <c r="B448" i="14" l="1"/>
  <c r="H448" i="14" s="1"/>
  <c r="D449" i="14" s="1"/>
  <c r="F448" i="14"/>
  <c r="B430" i="34"/>
  <c r="H430" i="34" s="1"/>
  <c r="D431" i="34" s="1"/>
  <c r="F430" i="34"/>
  <c r="O430" i="34" l="1"/>
  <c r="J430" i="34"/>
  <c r="B431" i="34"/>
  <c r="H431" i="34" s="1"/>
  <c r="D432" i="34" s="1"/>
  <c r="F431" i="34"/>
  <c r="O448" i="14"/>
  <c r="J448" i="14"/>
  <c r="F449" i="14"/>
  <c r="B449" i="14"/>
  <c r="H449" i="14" s="1"/>
  <c r="O449" i="14" s="1"/>
  <c r="D450" i="14" l="1"/>
  <c r="B450" i="14" s="1"/>
  <c r="H450" i="14" s="1"/>
  <c r="O450" i="14" s="1"/>
  <c r="J449" i="14"/>
  <c r="O431" i="34"/>
  <c r="J431" i="34"/>
  <c r="B432" i="34"/>
  <c r="H432" i="34" s="1"/>
  <c r="D433" i="34" s="1"/>
  <c r="F432" i="34"/>
  <c r="F450" i="14" l="1"/>
  <c r="J450" i="14" s="1"/>
  <c r="J432" i="34"/>
  <c r="O432" i="34"/>
  <c r="B433" i="34"/>
  <c r="H433" i="34" s="1"/>
  <c r="O433" i="34" s="1"/>
  <c r="F433" i="34"/>
  <c r="D451" i="14"/>
  <c r="D434" i="34" l="1"/>
  <c r="B434" i="34" s="1"/>
  <c r="H434" i="34" s="1"/>
  <c r="D435" i="34" s="1"/>
  <c r="J433" i="34"/>
  <c r="B451" i="14"/>
  <c r="H451" i="14" s="1"/>
  <c r="O451" i="14" s="1"/>
  <c r="F451" i="14"/>
  <c r="F434" i="34" l="1"/>
  <c r="J434" i="34" s="1"/>
  <c r="J451" i="14"/>
  <c r="F435" i="34"/>
  <c r="B435" i="34"/>
  <c r="H435" i="34" s="1"/>
  <c r="O435" i="34" s="1"/>
  <c r="O434" i="34"/>
  <c r="D452" i="14"/>
  <c r="J435" i="34" l="1"/>
  <c r="B452" i="14"/>
  <c r="H452" i="14" s="1"/>
  <c r="D453" i="14" s="1"/>
  <c r="F452" i="14"/>
  <c r="D436" i="34"/>
  <c r="B453" i="14" l="1"/>
  <c r="H453" i="14" s="1"/>
  <c r="O453" i="14" s="1"/>
  <c r="F453" i="14"/>
  <c r="O452" i="14"/>
  <c r="J452" i="14"/>
  <c r="F436" i="34"/>
  <c r="B436" i="34"/>
  <c r="H436" i="34" s="1"/>
  <c r="D437" i="34" s="1"/>
  <c r="J436" i="34" l="1"/>
  <c r="D454" i="14"/>
  <c r="O436" i="34"/>
  <c r="J453" i="14"/>
  <c r="B437" i="34"/>
  <c r="H437" i="34" s="1"/>
  <c r="D438" i="34" s="1"/>
  <c r="F437" i="34"/>
  <c r="O437" i="34" l="1"/>
  <c r="J437" i="34"/>
  <c r="B454" i="14"/>
  <c r="H454" i="14" s="1"/>
  <c r="D455" i="14" s="1"/>
  <c r="F454" i="14"/>
  <c r="B438" i="34"/>
  <c r="H438" i="34" s="1"/>
  <c r="D439" i="34" s="1"/>
  <c r="F438" i="34"/>
  <c r="O438" i="34" l="1"/>
  <c r="J454" i="14"/>
  <c r="J438" i="34"/>
  <c r="F455" i="14"/>
  <c r="B455" i="14"/>
  <c r="H455" i="14" s="1"/>
  <c r="O455" i="14" s="1"/>
  <c r="B439" i="34"/>
  <c r="H439" i="34" s="1"/>
  <c r="D440" i="34" s="1"/>
  <c r="F439" i="34"/>
  <c r="O454" i="14"/>
  <c r="J439" i="34" l="1"/>
  <c r="B440" i="34"/>
  <c r="H440" i="34" s="1"/>
  <c r="O440" i="34" s="1"/>
  <c r="F440" i="34"/>
  <c r="J455" i="14"/>
  <c r="O439" i="34"/>
  <c r="D456" i="14"/>
  <c r="D441" i="34" l="1"/>
  <c r="J440" i="34"/>
  <c r="F456" i="14"/>
  <c r="B456" i="14"/>
  <c r="H456" i="14" s="1"/>
  <c r="O456" i="14" s="1"/>
  <c r="J456" i="14" l="1"/>
  <c r="F441" i="34"/>
  <c r="B441" i="34"/>
  <c r="H441" i="34" s="1"/>
  <c r="D442" i="34" s="1"/>
  <c r="D457" i="14"/>
  <c r="O441" i="34" l="1"/>
  <c r="B442" i="34"/>
  <c r="H442" i="34" s="1"/>
  <c r="D443" i="34" s="1"/>
  <c r="F442" i="34"/>
  <c r="J441" i="34"/>
  <c r="F457" i="14"/>
  <c r="B457" i="14"/>
  <c r="H457" i="14" s="1"/>
  <c r="O457" i="14" s="1"/>
  <c r="O442" i="34" l="1"/>
  <c r="D458" i="14"/>
  <c r="J442" i="34"/>
  <c r="B443" i="34"/>
  <c r="H443" i="34" s="1"/>
  <c r="O443" i="34" s="1"/>
  <c r="F443" i="34"/>
  <c r="J457" i="14"/>
  <c r="D444" i="34" l="1"/>
  <c r="B444" i="34" s="1"/>
  <c r="H444" i="34" s="1"/>
  <c r="D445" i="34" s="1"/>
  <c r="B458" i="14"/>
  <c r="H458" i="14" s="1"/>
  <c r="D459" i="14" s="1"/>
  <c r="F458" i="14"/>
  <c r="J443" i="34"/>
  <c r="F444" i="34" l="1"/>
  <c r="J458" i="14"/>
  <c r="O444" i="34"/>
  <c r="O458" i="14"/>
  <c r="J444" i="34"/>
  <c r="B445" i="34"/>
  <c r="H445" i="34" s="1"/>
  <c r="O445" i="34" s="1"/>
  <c r="F445" i="34"/>
  <c r="F459" i="14"/>
  <c r="B459" i="14"/>
  <c r="H459" i="14" s="1"/>
  <c r="O459" i="14" s="1"/>
  <c r="J459" i="14" l="1"/>
  <c r="D446" i="34"/>
  <c r="D460" i="14"/>
  <c r="J445" i="34"/>
  <c r="B460" i="14" l="1"/>
  <c r="H460" i="14" s="1"/>
  <c r="D461" i="14" s="1"/>
  <c r="F460" i="14"/>
  <c r="B446" i="34"/>
  <c r="H446" i="34" s="1"/>
  <c r="D447" i="34" s="1"/>
  <c r="F446" i="34"/>
  <c r="O446" i="34" l="1"/>
  <c r="O460" i="14"/>
  <c r="J446" i="34"/>
  <c r="J460" i="14"/>
  <c r="B447" i="34"/>
  <c r="H447" i="34" s="1"/>
  <c r="O447" i="34" s="1"/>
  <c r="F447" i="34"/>
  <c r="F461" i="14"/>
  <c r="B461" i="14"/>
  <c r="H461" i="14" s="1"/>
  <c r="D462" i="14" s="1"/>
  <c r="J447" i="34" l="1"/>
  <c r="O461" i="14"/>
  <c r="B462" i="14"/>
  <c r="H462" i="14" s="1"/>
  <c r="O462" i="14" s="1"/>
  <c r="F462" i="14"/>
  <c r="J461" i="14"/>
  <c r="D448" i="34"/>
  <c r="D463" i="14" l="1"/>
  <c r="F448" i="34"/>
  <c r="B448" i="34"/>
  <c r="H448" i="34" s="1"/>
  <c r="D449" i="34" s="1"/>
  <c r="J462" i="14"/>
  <c r="B449" i="34" l="1"/>
  <c r="H449" i="34" s="1"/>
  <c r="D450" i="34" s="1"/>
  <c r="F449" i="34"/>
  <c r="J448" i="34"/>
  <c r="O448" i="34"/>
  <c r="F463" i="14"/>
  <c r="B463" i="14"/>
  <c r="H463" i="14" s="1"/>
  <c r="O463" i="14" s="1"/>
  <c r="J463" i="14" l="1"/>
  <c r="D464" i="14"/>
  <c r="O449" i="34"/>
  <c r="J449" i="34"/>
  <c r="B450" i="34"/>
  <c r="H450" i="34" s="1"/>
  <c r="D451" i="34" s="1"/>
  <c r="F450" i="34"/>
  <c r="J450" i="34" l="1"/>
  <c r="O450" i="34"/>
  <c r="F464" i="14"/>
  <c r="B464" i="14"/>
  <c r="H464" i="14" s="1"/>
  <c r="D465" i="14" s="1"/>
  <c r="F451" i="34"/>
  <c r="B451" i="34"/>
  <c r="H451" i="34" s="1"/>
  <c r="D452" i="34" s="1"/>
  <c r="O451" i="34" l="1"/>
  <c r="F465" i="14"/>
  <c r="B465" i="14"/>
  <c r="H465" i="14" s="1"/>
  <c r="D466" i="14" s="1"/>
  <c r="B452" i="34"/>
  <c r="H452" i="34" s="1"/>
  <c r="D453" i="34" s="1"/>
  <c r="F452" i="34"/>
  <c r="J464" i="14"/>
  <c r="J451" i="34"/>
  <c r="O464" i="14"/>
  <c r="O452" i="34" l="1"/>
  <c r="O465" i="14"/>
  <c r="B466" i="14"/>
  <c r="H466" i="14" s="1"/>
  <c r="D467" i="14" s="1"/>
  <c r="F466" i="14"/>
  <c r="J452" i="34"/>
  <c r="J465" i="14"/>
  <c r="F453" i="34"/>
  <c r="B453" i="34"/>
  <c r="H453" i="34" s="1"/>
  <c r="D454" i="34" s="1"/>
  <c r="J453" i="34" l="1"/>
  <c r="F454" i="34"/>
  <c r="B454" i="34"/>
  <c r="H454" i="34" s="1"/>
  <c r="O454" i="34" s="1"/>
  <c r="J466" i="14"/>
  <c r="F467" i="14"/>
  <c r="B467" i="14"/>
  <c r="H467" i="14" s="1"/>
  <c r="O467" i="14" s="1"/>
  <c r="O453" i="34"/>
  <c r="O466" i="14"/>
  <c r="J467" i="14" l="1"/>
  <c r="D468" i="14"/>
  <c r="D455" i="34"/>
  <c r="J454" i="34"/>
  <c r="B455" i="34" l="1"/>
  <c r="H455" i="34" s="1"/>
  <c r="O455" i="34" s="1"/>
  <c r="F455" i="34"/>
  <c r="F468" i="14"/>
  <c r="B468" i="14"/>
  <c r="H468" i="14" s="1"/>
  <c r="D469" i="14" s="1"/>
  <c r="D456" i="34" l="1"/>
  <c r="O468" i="14"/>
  <c r="J455" i="34"/>
  <c r="B469" i="14"/>
  <c r="H469" i="14" s="1"/>
  <c r="D470" i="14" s="1"/>
  <c r="F469" i="14"/>
  <c r="J468" i="14"/>
  <c r="O469" i="14" l="1"/>
  <c r="J469" i="14"/>
  <c r="F470" i="14"/>
  <c r="B470" i="14"/>
  <c r="H470" i="14" s="1"/>
  <c r="D471" i="14" s="1"/>
  <c r="F456" i="34"/>
  <c r="B456" i="34"/>
  <c r="H456" i="34" s="1"/>
  <c r="D457" i="34" s="1"/>
  <c r="O456" i="34" l="1"/>
  <c r="B471" i="14"/>
  <c r="H471" i="14" s="1"/>
  <c r="O471" i="14" s="1"/>
  <c r="F471" i="14"/>
  <c r="J470" i="14"/>
  <c r="B457" i="34"/>
  <c r="H457" i="34" s="1"/>
  <c r="O457" i="34" s="1"/>
  <c r="F457" i="34"/>
  <c r="J456" i="34"/>
  <c r="O470" i="14"/>
  <c r="D472" i="14" l="1"/>
  <c r="D458" i="34"/>
  <c r="J471" i="14"/>
  <c r="J457" i="34"/>
  <c r="F458" i="34" l="1"/>
  <c r="B458" i="34"/>
  <c r="H458" i="34" s="1"/>
  <c r="D459" i="34" s="1"/>
  <c r="F472" i="14"/>
  <c r="B472" i="14"/>
  <c r="H472" i="14" s="1"/>
  <c r="D473" i="14" s="1"/>
  <c r="O472" i="14" l="1"/>
  <c r="B473" i="14"/>
  <c r="H473" i="14" s="1"/>
  <c r="D474" i="14" s="1"/>
  <c r="F473" i="14"/>
  <c r="J458" i="34"/>
  <c r="J472" i="14"/>
  <c r="O458" i="34"/>
  <c r="F459" i="34"/>
  <c r="B459" i="34"/>
  <c r="H459" i="34" s="1"/>
  <c r="O459" i="34" s="1"/>
  <c r="J459" i="34" l="1"/>
  <c r="D460" i="34"/>
  <c r="O473" i="14"/>
  <c r="J473" i="14"/>
  <c r="B474" i="14"/>
  <c r="H474" i="14" s="1"/>
  <c r="D475" i="14" s="1"/>
  <c r="F474" i="14"/>
  <c r="J474" i="14" l="1"/>
  <c r="B475" i="14"/>
  <c r="H475" i="14" s="1"/>
  <c r="O475" i="14" s="1"/>
  <c r="F475" i="14"/>
  <c r="O474" i="14"/>
  <c r="F460" i="34"/>
  <c r="B460" i="34"/>
  <c r="H460" i="34" s="1"/>
  <c r="D461" i="34" s="1"/>
  <c r="J475" i="14" l="1"/>
  <c r="O460" i="34"/>
  <c r="F461" i="34"/>
  <c r="B461" i="34"/>
  <c r="H461" i="34" s="1"/>
  <c r="O461" i="34" s="1"/>
  <c r="J460" i="34"/>
  <c r="D476" i="14"/>
  <c r="F476" i="14" l="1"/>
  <c r="B476" i="14"/>
  <c r="H476" i="14" s="1"/>
  <c r="D477" i="14" s="1"/>
  <c r="D462" i="34"/>
  <c r="J461" i="34"/>
  <c r="F462" i="34" l="1"/>
  <c r="B462" i="34"/>
  <c r="H462" i="34" s="1"/>
  <c r="D463" i="34" s="1"/>
  <c r="O476" i="14"/>
  <c r="B477" i="14"/>
  <c r="H477" i="14" s="1"/>
  <c r="D478" i="14" s="1"/>
  <c r="F477" i="14"/>
  <c r="J476" i="14"/>
  <c r="O462" i="34" l="1"/>
  <c r="B463" i="34"/>
  <c r="H463" i="34" s="1"/>
  <c r="D464" i="34" s="1"/>
  <c r="F463" i="34"/>
  <c r="O477" i="14"/>
  <c r="J477" i="14"/>
  <c r="J462" i="34"/>
  <c r="B478" i="14"/>
  <c r="H478" i="14" s="1"/>
  <c r="D479" i="14" s="1"/>
  <c r="F478" i="14"/>
  <c r="O478" i="14" l="1"/>
  <c r="J478" i="14"/>
  <c r="J463" i="34"/>
  <c r="B479" i="14"/>
  <c r="H479" i="14" s="1"/>
  <c r="O479" i="14" s="1"/>
  <c r="F479" i="14"/>
  <c r="O463" i="34"/>
  <c r="F464" i="34"/>
  <c r="B464" i="34"/>
  <c r="H464" i="34" s="1"/>
  <c r="D465" i="34" s="1"/>
  <c r="O464" i="34" l="1"/>
  <c r="B465" i="34"/>
  <c r="H465" i="34" s="1"/>
  <c r="O465" i="34" s="1"/>
  <c r="F465" i="34"/>
  <c r="D480" i="14"/>
  <c r="J464" i="34"/>
  <c r="J479" i="14"/>
  <c r="J465" i="34" l="1"/>
  <c r="B480" i="14"/>
  <c r="H480" i="14" s="1"/>
  <c r="D481" i="14" s="1"/>
  <c r="F480" i="14"/>
  <c r="D466" i="34"/>
  <c r="J480" i="14" l="1"/>
  <c r="F481" i="14"/>
  <c r="B481" i="14"/>
  <c r="H481" i="14" s="1"/>
  <c r="D482" i="14" s="1"/>
  <c r="F466" i="34"/>
  <c r="B466" i="34"/>
  <c r="H466" i="34" s="1"/>
  <c r="D467" i="34" s="1"/>
  <c r="O480" i="14"/>
  <c r="O466" i="34" l="1"/>
  <c r="F482" i="14"/>
  <c r="B482" i="14"/>
  <c r="H482" i="14" s="1"/>
  <c r="D483" i="14" s="1"/>
  <c r="F467" i="34"/>
  <c r="B467" i="34"/>
  <c r="H467" i="34" s="1"/>
  <c r="D468" i="34" s="1"/>
  <c r="J481" i="14"/>
  <c r="J466" i="34"/>
  <c r="O481" i="14"/>
  <c r="J467" i="34" l="1"/>
  <c r="O482" i="14"/>
  <c r="O467" i="34"/>
  <c r="B483" i="14"/>
  <c r="H483" i="14" s="1"/>
  <c r="O483" i="14" s="1"/>
  <c r="F483" i="14"/>
  <c r="F468" i="34"/>
  <c r="B468" i="34"/>
  <c r="H468" i="34" s="1"/>
  <c r="D469" i="34" s="1"/>
  <c r="J482" i="14"/>
  <c r="F469" i="34" l="1"/>
  <c r="B469" i="34"/>
  <c r="H469" i="34" s="1"/>
  <c r="D470" i="34" s="1"/>
  <c r="D484" i="14"/>
  <c r="J468" i="34"/>
  <c r="O468" i="34"/>
  <c r="J483" i="14"/>
  <c r="O469" i="34" l="1"/>
  <c r="B470" i="34"/>
  <c r="H470" i="34" s="1"/>
  <c r="D471" i="34" s="1"/>
  <c r="F470" i="34"/>
  <c r="F484" i="14"/>
  <c r="B484" i="14"/>
  <c r="H484" i="14" s="1"/>
  <c r="D485" i="14" s="1"/>
  <c r="J469" i="34"/>
  <c r="O484" i="14" l="1"/>
  <c r="J484" i="14"/>
  <c r="O470" i="34"/>
  <c r="J470" i="34"/>
  <c r="B471" i="34"/>
  <c r="H471" i="34" s="1"/>
  <c r="D472" i="34" s="1"/>
  <c r="F471" i="34"/>
  <c r="F485" i="14"/>
  <c r="B485" i="14"/>
  <c r="H485" i="14" s="1"/>
  <c r="O485" i="14" s="1"/>
  <c r="J471" i="34" l="1"/>
  <c r="F472" i="34"/>
  <c r="B472" i="34"/>
  <c r="H472" i="34" s="1"/>
  <c r="O472" i="34" s="1"/>
  <c r="J485" i="14"/>
  <c r="D486" i="14"/>
  <c r="O471" i="34"/>
  <c r="D473" i="34" l="1"/>
  <c r="F486" i="14"/>
  <c r="B486" i="14"/>
  <c r="H486" i="14" s="1"/>
  <c r="D487" i="14" s="1"/>
  <c r="J472" i="34"/>
  <c r="O486" i="14" l="1"/>
  <c r="B487" i="14"/>
  <c r="H487" i="14" s="1"/>
  <c r="O487" i="14" s="1"/>
  <c r="F487" i="14"/>
  <c r="J486" i="14"/>
  <c r="F473" i="34"/>
  <c r="B473" i="34"/>
  <c r="H473" i="34" s="1"/>
  <c r="O473" i="34" s="1"/>
  <c r="D474" i="34" l="1"/>
  <c r="D488" i="14"/>
  <c r="J487" i="14"/>
  <c r="J473" i="34"/>
  <c r="F488" i="14" l="1"/>
  <c r="B488" i="14"/>
  <c r="H488" i="14" s="1"/>
  <c r="D489" i="14" s="1"/>
  <c r="F474" i="34"/>
  <c r="B474" i="34"/>
  <c r="H474" i="34" s="1"/>
  <c r="D475" i="34" s="1"/>
  <c r="F475" i="34" l="1"/>
  <c r="B475" i="34"/>
  <c r="H475" i="34" s="1"/>
  <c r="O475" i="34" s="1"/>
  <c r="J474" i="34"/>
  <c r="O488" i="14"/>
  <c r="F489" i="14"/>
  <c r="B489" i="14"/>
  <c r="H489" i="14" s="1"/>
  <c r="O489" i="14" s="1"/>
  <c r="O474" i="34"/>
  <c r="J488" i="14"/>
  <c r="J489" i="14" l="1"/>
  <c r="D476" i="34"/>
  <c r="D490" i="14"/>
  <c r="J475" i="34"/>
  <c r="B476" i="34" l="1"/>
  <c r="H476" i="34" s="1"/>
  <c r="O476" i="34" s="1"/>
  <c r="F476" i="34"/>
  <c r="B490" i="14"/>
  <c r="H490" i="14" s="1"/>
  <c r="D491" i="14" s="1"/>
  <c r="F490" i="14"/>
  <c r="J476" i="34" l="1"/>
  <c r="O490" i="14"/>
  <c r="J490" i="14"/>
  <c r="B491" i="14"/>
  <c r="H491" i="14" s="1"/>
  <c r="O491" i="14" s="1"/>
  <c r="F491" i="14"/>
  <c r="D477" i="34"/>
  <c r="D492" i="14" l="1"/>
  <c r="J491" i="14"/>
  <c r="F477" i="34"/>
  <c r="B477" i="34"/>
  <c r="H477" i="34" s="1"/>
  <c r="O477" i="34" s="1"/>
  <c r="J477" i="34" l="1"/>
  <c r="F492" i="14"/>
  <c r="B492" i="14"/>
  <c r="H492" i="14" s="1"/>
  <c r="D493" i="14" s="1"/>
  <c r="D478" i="34"/>
  <c r="O492" i="14" l="1"/>
  <c r="B493" i="14"/>
  <c r="H493" i="14" s="1"/>
  <c r="D494" i="14" s="1"/>
  <c r="F493" i="14"/>
  <c r="J492" i="14"/>
  <c r="F478" i="34"/>
  <c r="B478" i="34"/>
  <c r="H478" i="34" s="1"/>
  <c r="D479" i="34" s="1"/>
  <c r="O478" i="34" l="1"/>
  <c r="J478" i="34"/>
  <c r="O493" i="14"/>
  <c r="J493" i="14"/>
  <c r="B494" i="14"/>
  <c r="H494" i="14" s="1"/>
  <c r="O494" i="14" s="1"/>
  <c r="F494" i="14"/>
  <c r="B479" i="34"/>
  <c r="H479" i="34" s="1"/>
  <c r="D480" i="34" s="1"/>
  <c r="F479" i="34"/>
  <c r="J479" i="34" l="1"/>
  <c r="F480" i="34"/>
  <c r="B480" i="34"/>
  <c r="H480" i="34" s="1"/>
  <c r="D481" i="34" s="1"/>
  <c r="D495" i="14"/>
  <c r="O479" i="34"/>
  <c r="J494" i="14"/>
  <c r="O480" i="34" l="1"/>
  <c r="F481" i="34"/>
  <c r="B481" i="34"/>
  <c r="H481" i="34" s="1"/>
  <c r="D482" i="34" s="1"/>
  <c r="F495" i="14"/>
  <c r="B495" i="14"/>
  <c r="H495" i="14" s="1"/>
  <c r="O495" i="14" s="1"/>
  <c r="J480" i="34"/>
  <c r="D496" i="14" l="1"/>
  <c r="F496" i="14" s="1"/>
  <c r="O481" i="34"/>
  <c r="B482" i="34"/>
  <c r="H482" i="34" s="1"/>
  <c r="D483" i="34" s="1"/>
  <c r="F482" i="34"/>
  <c r="J481" i="34"/>
  <c r="J495" i="14"/>
  <c r="B496" i="14" l="1"/>
  <c r="H496" i="14" s="1"/>
  <c r="D497" i="14" s="1"/>
  <c r="B497" i="14" s="1"/>
  <c r="H497" i="14" s="1"/>
  <c r="O497" i="14" s="1"/>
  <c r="O482" i="34"/>
  <c r="J482" i="34"/>
  <c r="B483" i="34"/>
  <c r="H483" i="34" s="1"/>
  <c r="D484" i="34" s="1"/>
  <c r="F483" i="34"/>
  <c r="O483" i="34" l="1"/>
  <c r="J483" i="34"/>
  <c r="J496" i="14"/>
  <c r="F497" i="14"/>
  <c r="J497" i="14" s="1"/>
  <c r="O496" i="14"/>
  <c r="B484" i="34"/>
  <c r="H484" i="34" s="1"/>
  <c r="D485" i="34" s="1"/>
  <c r="F484" i="34"/>
  <c r="D498" i="14"/>
  <c r="F498" i="14" l="1"/>
  <c r="B498" i="14"/>
  <c r="H498" i="14" s="1"/>
  <c r="O498" i="14" s="1"/>
  <c r="O484" i="34"/>
  <c r="J484" i="34"/>
  <c r="B485" i="34"/>
  <c r="H485" i="34" s="1"/>
  <c r="O485" i="34" s="1"/>
  <c r="F485" i="34"/>
  <c r="J485" i="34" l="1"/>
  <c r="D486" i="34"/>
  <c r="D499" i="14"/>
  <c r="J498" i="14"/>
  <c r="F486" i="34" l="1"/>
  <c r="B486" i="34"/>
  <c r="H486" i="34" s="1"/>
  <c r="D487" i="34" s="1"/>
  <c r="F499" i="14"/>
  <c r="B499" i="14"/>
  <c r="H499" i="14" s="1"/>
  <c r="O499" i="14" s="1"/>
  <c r="J499" i="14" l="1"/>
  <c r="D500" i="14"/>
  <c r="O486" i="34"/>
  <c r="F487" i="34"/>
  <c r="B487" i="34"/>
  <c r="H487" i="34" s="1"/>
  <c r="D488" i="34" s="1"/>
  <c r="J486" i="34"/>
  <c r="O487" i="34" l="1"/>
  <c r="F488" i="34"/>
  <c r="B488" i="34"/>
  <c r="H488" i="34" s="1"/>
  <c r="D489" i="34" s="1"/>
  <c r="J487" i="34"/>
  <c r="B500" i="14"/>
  <c r="H500" i="14" s="1"/>
  <c r="D501" i="14" s="1"/>
  <c r="F500" i="14"/>
  <c r="O488" i="34" l="1"/>
  <c r="J500" i="14"/>
  <c r="F501" i="14"/>
  <c r="B501" i="14"/>
  <c r="H501" i="14" s="1"/>
  <c r="D502" i="14" s="1"/>
  <c r="B489" i="34"/>
  <c r="H489" i="34" s="1"/>
  <c r="O489" i="34" s="1"/>
  <c r="F489" i="34"/>
  <c r="J488" i="34"/>
  <c r="O500" i="14"/>
  <c r="D490" i="34" l="1"/>
  <c r="B490" i="34" s="1"/>
  <c r="H490" i="34" s="1"/>
  <c r="D491" i="34" s="1"/>
  <c r="O501" i="14"/>
  <c r="F502" i="14"/>
  <c r="B502" i="14"/>
  <c r="H502" i="14" s="1"/>
  <c r="D503" i="14" s="1"/>
  <c r="J489" i="34"/>
  <c r="J501" i="14"/>
  <c r="F490" i="34" l="1"/>
  <c r="J490" i="34" s="1"/>
  <c r="J502" i="14"/>
  <c r="O490" i="34"/>
  <c r="O502" i="14"/>
  <c r="F491" i="34"/>
  <c r="B491" i="34"/>
  <c r="H491" i="34" s="1"/>
  <c r="D492" i="34" s="1"/>
  <c r="B503" i="14"/>
  <c r="H503" i="14" s="1"/>
  <c r="O503" i="14" s="1"/>
  <c r="F503" i="14"/>
  <c r="J503" i="14" l="1"/>
  <c r="D504" i="14"/>
  <c r="O491" i="34"/>
  <c r="B492" i="34"/>
  <c r="H492" i="34" s="1"/>
  <c r="D493" i="34" s="1"/>
  <c r="F492" i="34"/>
  <c r="J491" i="34"/>
  <c r="O492" i="34" l="1"/>
  <c r="J492" i="34"/>
  <c r="F493" i="34"/>
  <c r="B493" i="34"/>
  <c r="H493" i="34" s="1"/>
  <c r="O493" i="34" s="1"/>
  <c r="F504" i="14"/>
  <c r="B504" i="14"/>
  <c r="H504" i="14" s="1"/>
  <c r="D505" i="14" s="1"/>
  <c r="O504" i="14" l="1"/>
  <c r="D494" i="34"/>
  <c r="F505" i="14"/>
  <c r="B505" i="14"/>
  <c r="H505" i="14" s="1"/>
  <c r="D506" i="14" s="1"/>
  <c r="J504" i="14"/>
  <c r="J493" i="34"/>
  <c r="F506" i="14" l="1"/>
  <c r="B506" i="14"/>
  <c r="H506" i="14" s="1"/>
  <c r="D507" i="14" s="1"/>
  <c r="J505" i="14"/>
  <c r="F494" i="34"/>
  <c r="B494" i="34"/>
  <c r="H494" i="34" s="1"/>
  <c r="D495" i="34" s="1"/>
  <c r="O505" i="14"/>
  <c r="O494" i="34" l="1"/>
  <c r="J494" i="34"/>
  <c r="O506" i="14"/>
  <c r="F507" i="14"/>
  <c r="B507" i="14"/>
  <c r="H507" i="14" s="1"/>
  <c r="O507" i="14" s="1"/>
  <c r="B495" i="34"/>
  <c r="H495" i="34" s="1"/>
  <c r="D496" i="34" s="1"/>
  <c r="F495" i="34"/>
  <c r="J506" i="14"/>
  <c r="O495" i="34" l="1"/>
  <c r="J495" i="34"/>
  <c r="J507" i="14"/>
  <c r="B496" i="34"/>
  <c r="H496" i="34" s="1"/>
  <c r="D497" i="34" s="1"/>
  <c r="F496" i="34"/>
  <c r="D508" i="14"/>
  <c r="B508" i="14" l="1"/>
  <c r="H508" i="14" s="1"/>
  <c r="D509" i="14" s="1"/>
  <c r="F508" i="14"/>
  <c r="F497" i="34"/>
  <c r="B497" i="34"/>
  <c r="H497" i="34" s="1"/>
  <c r="O497" i="34" s="1"/>
  <c r="O496" i="34"/>
  <c r="J496" i="34"/>
  <c r="J497" i="34" l="1"/>
  <c r="O508" i="14"/>
  <c r="D498" i="34"/>
  <c r="J508" i="14"/>
  <c r="F509" i="14"/>
  <c r="B509" i="14"/>
  <c r="H509" i="14" s="1"/>
  <c r="D510" i="14" s="1"/>
  <c r="O509" i="14" l="1"/>
  <c r="F498" i="34"/>
  <c r="B498" i="34"/>
  <c r="H498" i="34" s="1"/>
  <c r="D499" i="34" s="1"/>
  <c r="F510" i="14"/>
  <c r="B510" i="14"/>
  <c r="H510" i="14" s="1"/>
  <c r="O510" i="14" s="1"/>
  <c r="J509" i="14"/>
  <c r="D511" i="14" l="1"/>
  <c r="F511" i="14" s="1"/>
  <c r="O498" i="34"/>
  <c r="F499" i="34"/>
  <c r="B499" i="34"/>
  <c r="H499" i="34" s="1"/>
  <c r="O499" i="34" s="1"/>
  <c r="J498" i="34"/>
  <c r="J510" i="14"/>
  <c r="B511" i="14" l="1"/>
  <c r="H511" i="14" s="1"/>
  <c r="O511" i="14" s="1"/>
  <c r="D500" i="34"/>
  <c r="J499" i="34"/>
  <c r="D512" i="14" l="1"/>
  <c r="F512" i="14" s="1"/>
  <c r="J511" i="14"/>
  <c r="B500" i="34"/>
  <c r="H500" i="34" s="1"/>
  <c r="D501" i="34" s="1"/>
  <c r="F500" i="34"/>
  <c r="B512" i="14" l="1"/>
  <c r="H512" i="14" s="1"/>
  <c r="D513" i="14" s="1"/>
  <c r="F513" i="14" s="1"/>
  <c r="J500" i="34"/>
  <c r="O500" i="34"/>
  <c r="B501" i="34"/>
  <c r="H501" i="34" s="1"/>
  <c r="O501" i="34" s="1"/>
  <c r="F501" i="34"/>
  <c r="J512" i="14" l="1"/>
  <c r="B513" i="14"/>
  <c r="H513" i="14" s="1"/>
  <c r="D514" i="14" s="1"/>
  <c r="B514" i="14" s="1"/>
  <c r="H514" i="14" s="1"/>
  <c r="D515" i="14" s="1"/>
  <c r="O512" i="14"/>
  <c r="D502" i="34"/>
  <c r="J501" i="34"/>
  <c r="F514" i="14" l="1"/>
  <c r="J514" i="14" s="1"/>
  <c r="J513" i="14"/>
  <c r="O513" i="14"/>
  <c r="O514" i="14"/>
  <c r="F515" i="14"/>
  <c r="B515" i="14"/>
  <c r="H515" i="14" s="1"/>
  <c r="O515" i="14" s="1"/>
  <c r="F502" i="34"/>
  <c r="B502" i="34"/>
  <c r="H502" i="34" s="1"/>
  <c r="D503" i="34" s="1"/>
  <c r="F503" i="34" l="1"/>
  <c r="B503" i="34"/>
  <c r="H503" i="34" s="1"/>
  <c r="O503" i="34" s="1"/>
  <c r="J502" i="34"/>
  <c r="J515" i="14"/>
  <c r="O502" i="34"/>
  <c r="D516" i="14"/>
  <c r="F516" i="14" l="1"/>
  <c r="B516" i="14"/>
  <c r="H516" i="14" s="1"/>
  <c r="D517" i="14" s="1"/>
  <c r="D504" i="34"/>
  <c r="J503" i="34"/>
  <c r="J516" i="14" l="1"/>
  <c r="B504" i="34"/>
  <c r="H504" i="34" s="1"/>
  <c r="D505" i="34" s="1"/>
  <c r="F504" i="34"/>
  <c r="O516" i="14"/>
  <c r="B517" i="14"/>
  <c r="H517" i="14" s="1"/>
  <c r="O517" i="14" s="1"/>
  <c r="F517" i="14"/>
  <c r="D518" i="14" l="1"/>
  <c r="B518" i="14" s="1"/>
  <c r="H518" i="14" s="1"/>
  <c r="D519" i="14" s="1"/>
  <c r="O504" i="34"/>
  <c r="J504" i="34"/>
  <c r="B505" i="34"/>
  <c r="H505" i="34" s="1"/>
  <c r="D506" i="34" s="1"/>
  <c r="F505" i="34"/>
  <c r="J517" i="14"/>
  <c r="F518" i="14" l="1"/>
  <c r="J518" i="14" s="1"/>
  <c r="J505" i="34"/>
  <c r="O505" i="34"/>
  <c r="B519" i="14"/>
  <c r="H519" i="14" s="1"/>
  <c r="O519" i="14" s="1"/>
  <c r="F519" i="14"/>
  <c r="B506" i="34"/>
  <c r="H506" i="34" s="1"/>
  <c r="O506" i="34" s="1"/>
  <c r="F506" i="34"/>
  <c r="O518" i="14"/>
  <c r="J506" i="34" l="1"/>
  <c r="D520" i="14"/>
  <c r="D507" i="34"/>
  <c r="J519" i="14"/>
  <c r="F507" i="34" l="1"/>
  <c r="B507" i="34"/>
  <c r="H507" i="34" s="1"/>
  <c r="D508" i="34" s="1"/>
  <c r="B520" i="14"/>
  <c r="H520" i="14" s="1"/>
  <c r="D521" i="14" s="1"/>
  <c r="F520" i="14"/>
  <c r="O520" i="14" l="1"/>
  <c r="B521" i="14"/>
  <c r="H521" i="14" s="1"/>
  <c r="O521" i="14" s="1"/>
  <c r="F521" i="14"/>
  <c r="O507" i="34"/>
  <c r="F508" i="34"/>
  <c r="B508" i="34"/>
  <c r="H508" i="34" s="1"/>
  <c r="D509" i="34" s="1"/>
  <c r="J520" i="14"/>
  <c r="J507" i="34"/>
  <c r="J508" i="34" l="1"/>
  <c r="O508" i="34"/>
  <c r="D522" i="14"/>
  <c r="B509" i="34"/>
  <c r="H509" i="34" s="1"/>
  <c r="O509" i="34" s="1"/>
  <c r="F509" i="34"/>
  <c r="J521" i="14"/>
  <c r="J509" i="34" l="1"/>
  <c r="B522" i="14"/>
  <c r="H522" i="14" s="1"/>
  <c r="D523" i="14" s="1"/>
  <c r="F522" i="14"/>
  <c r="D510" i="34"/>
  <c r="O522" i="14" l="1"/>
  <c r="B510" i="34"/>
  <c r="H510" i="34" s="1"/>
  <c r="D511" i="34" s="1"/>
  <c r="F510" i="34"/>
  <c r="J522" i="14"/>
  <c r="B523" i="14"/>
  <c r="H523" i="14" s="1"/>
  <c r="O523" i="14" s="1"/>
  <c r="F523" i="14"/>
  <c r="D524" i="14" l="1"/>
  <c r="J523" i="14"/>
  <c r="O510" i="34"/>
  <c r="J510" i="34"/>
  <c r="B511" i="34"/>
  <c r="H511" i="34" s="1"/>
  <c r="O511" i="34" s="1"/>
  <c r="F511" i="34"/>
  <c r="D512" i="34" l="1"/>
  <c r="J511" i="34"/>
  <c r="B524" i="14"/>
  <c r="H524" i="14" s="1"/>
  <c r="D525" i="14" s="1"/>
  <c r="F524" i="14"/>
  <c r="J524" i="14" l="1"/>
  <c r="O524" i="14"/>
  <c r="B525" i="14"/>
  <c r="H525" i="14" s="1"/>
  <c r="D526" i="14" s="1"/>
  <c r="F525" i="14"/>
  <c r="B512" i="34"/>
  <c r="H512" i="34" s="1"/>
  <c r="D513" i="34" s="1"/>
  <c r="F512" i="34"/>
  <c r="J525" i="14" l="1"/>
  <c r="F513" i="34"/>
  <c r="B513" i="34"/>
  <c r="H513" i="34" s="1"/>
  <c r="O513" i="34" s="1"/>
  <c r="O512" i="34"/>
  <c r="O525" i="14"/>
  <c r="J512" i="34"/>
  <c r="F526" i="14"/>
  <c r="B526" i="14"/>
  <c r="H526" i="14" s="1"/>
  <c r="O526" i="14" s="1"/>
  <c r="D527" i="14" l="1"/>
  <c r="B527" i="14" s="1"/>
  <c r="H527" i="14" s="1"/>
  <c r="O527" i="14" s="1"/>
  <c r="J526" i="14"/>
  <c r="D514" i="34"/>
  <c r="J513" i="34"/>
  <c r="F527" i="14" l="1"/>
  <c r="J527" i="14" s="1"/>
  <c r="D528" i="14"/>
  <c r="F514" i="34"/>
  <c r="B514" i="34"/>
  <c r="H514" i="34" s="1"/>
  <c r="D515" i="34" s="1"/>
  <c r="J514" i="34" l="1"/>
  <c r="O514" i="34"/>
  <c r="F515" i="34"/>
  <c r="B515" i="34"/>
  <c r="H515" i="34" s="1"/>
  <c r="O515" i="34" s="1"/>
  <c r="B528" i="14"/>
  <c r="H528" i="14" s="1"/>
  <c r="D529" i="14" s="1"/>
  <c r="F528" i="14"/>
  <c r="J528" i="14" l="1"/>
  <c r="F529" i="14"/>
  <c r="B529" i="14"/>
  <c r="H529" i="14" s="1"/>
  <c r="O529" i="14" s="1"/>
  <c r="J515" i="34"/>
  <c r="O528" i="14"/>
  <c r="D516" i="34"/>
  <c r="D530" i="14" l="1"/>
  <c r="F516" i="34"/>
  <c r="B516" i="34"/>
  <c r="H516" i="34" s="1"/>
  <c r="D517" i="34" s="1"/>
  <c r="J529" i="14"/>
  <c r="J516" i="34" l="1"/>
  <c r="O516" i="34"/>
  <c r="F517" i="34"/>
  <c r="B517" i="34"/>
  <c r="H517" i="34" s="1"/>
  <c r="O517" i="34" s="1"/>
  <c r="F530" i="14"/>
  <c r="B530" i="14"/>
  <c r="H530" i="14" s="1"/>
  <c r="O530" i="14" s="1"/>
  <c r="D531" i="14" l="1"/>
  <c r="D518" i="34"/>
  <c r="J530" i="14"/>
  <c r="J517" i="34"/>
  <c r="F518" i="34" l="1"/>
  <c r="B518" i="34"/>
  <c r="H518" i="34" s="1"/>
  <c r="D519" i="34" s="1"/>
  <c r="F531" i="14"/>
  <c r="B531" i="14"/>
  <c r="H531" i="14" s="1"/>
  <c r="O531" i="14" s="1"/>
  <c r="D532" i="14" l="1"/>
  <c r="O518" i="34"/>
  <c r="B519" i="34"/>
  <c r="H519" i="34" s="1"/>
  <c r="O519" i="34" s="1"/>
  <c r="F519" i="34"/>
  <c r="J531" i="14"/>
  <c r="J518" i="34"/>
  <c r="D520" i="34" l="1"/>
  <c r="J519" i="34"/>
  <c r="F532" i="14"/>
  <c r="B532" i="14"/>
  <c r="H532" i="14" s="1"/>
  <c r="D533" i="14" s="1"/>
  <c r="F533" i="14" l="1"/>
  <c r="B533" i="14"/>
  <c r="H533" i="14" s="1"/>
  <c r="D534" i="14" s="1"/>
  <c r="J532" i="14"/>
  <c r="O532" i="14"/>
  <c r="B520" i="34"/>
  <c r="H520" i="34" s="1"/>
  <c r="D521" i="34" s="1"/>
  <c r="F520" i="34"/>
  <c r="O520" i="34" l="1"/>
  <c r="J520" i="34"/>
  <c r="O533" i="14"/>
  <c r="B521" i="34"/>
  <c r="H521" i="34" s="1"/>
  <c r="O521" i="34" s="1"/>
  <c r="F521" i="34"/>
  <c r="B534" i="14"/>
  <c r="H534" i="14" s="1"/>
  <c r="O534" i="14" s="1"/>
  <c r="F534" i="14"/>
  <c r="J533" i="14"/>
  <c r="J534" i="14" l="1"/>
  <c r="D522" i="34"/>
  <c r="D535" i="14"/>
  <c r="J521" i="34"/>
  <c r="F535" i="14" l="1"/>
  <c r="B535" i="14"/>
  <c r="H535" i="14" s="1"/>
  <c r="O535" i="14" s="1"/>
  <c r="B522" i="34"/>
  <c r="H522" i="34" s="1"/>
  <c r="D523" i="34" s="1"/>
  <c r="F522" i="34"/>
  <c r="J522" i="34" l="1"/>
  <c r="O522" i="34"/>
  <c r="D536" i="14"/>
  <c r="F523" i="34"/>
  <c r="B523" i="34"/>
  <c r="H523" i="34" s="1"/>
  <c r="O523" i="34" s="1"/>
  <c r="J535" i="14"/>
  <c r="J523" i="34" l="1"/>
  <c r="F536" i="14"/>
  <c r="B536" i="14"/>
  <c r="H536" i="14" s="1"/>
  <c r="O536" i="14" s="1"/>
  <c r="D524" i="34"/>
  <c r="J536" i="14" l="1"/>
  <c r="B524" i="34"/>
  <c r="H524" i="34" s="1"/>
  <c r="D525" i="34" s="1"/>
  <c r="F524" i="34"/>
  <c r="D537" i="14"/>
  <c r="F537" i="14" l="1"/>
  <c r="B537" i="14"/>
  <c r="H537" i="14" s="1"/>
  <c r="D538" i="14" s="1"/>
  <c r="O524" i="34"/>
  <c r="J524" i="34"/>
  <c r="F525" i="34"/>
  <c r="B525" i="34"/>
  <c r="H525" i="34" s="1"/>
  <c r="O525" i="34" s="1"/>
  <c r="D526" i="34" l="1"/>
  <c r="O537" i="14"/>
  <c r="J525" i="34"/>
  <c r="B538" i="14"/>
  <c r="H538" i="14" s="1"/>
  <c r="D539" i="14" s="1"/>
  <c r="F538" i="14"/>
  <c r="J537" i="14"/>
  <c r="O538" i="14" l="1"/>
  <c r="J538" i="14"/>
  <c r="B539" i="14"/>
  <c r="H539" i="14" s="1"/>
  <c r="O539" i="14" s="1"/>
  <c r="F539" i="14"/>
  <c r="F526" i="34"/>
  <c r="B526" i="34"/>
  <c r="H526" i="34" s="1"/>
  <c r="D527" i="34" s="1"/>
  <c r="D540" i="14" l="1"/>
  <c r="O526" i="34"/>
  <c r="J539" i="14"/>
  <c r="B527" i="34"/>
  <c r="H527" i="34" s="1"/>
  <c r="O527" i="34" s="1"/>
  <c r="F527" i="34"/>
  <c r="J526" i="34"/>
  <c r="D528" i="34" l="1"/>
  <c r="J527" i="34"/>
  <c r="B540" i="14"/>
  <c r="H540" i="14" s="1"/>
  <c r="D541" i="14" s="1"/>
  <c r="F540" i="14"/>
  <c r="O540" i="14" l="1"/>
  <c r="B528" i="34"/>
  <c r="H528" i="34" s="1"/>
  <c r="D529" i="34" s="1"/>
  <c r="F528" i="34"/>
  <c r="J540" i="14"/>
  <c r="F541" i="14"/>
  <c r="B541" i="14"/>
  <c r="H541" i="14" s="1"/>
  <c r="D542" i="14" s="1"/>
  <c r="O541" i="14" l="1"/>
  <c r="O528" i="34"/>
  <c r="B542" i="14"/>
  <c r="H542" i="14" s="1"/>
  <c r="O542" i="14" s="1"/>
  <c r="F542" i="14"/>
  <c r="J528" i="34"/>
  <c r="J541" i="14"/>
  <c r="F529" i="34"/>
  <c r="B529" i="34"/>
  <c r="H529" i="34" s="1"/>
  <c r="O529" i="34" s="1"/>
  <c r="J529" i="34" l="1"/>
  <c r="J542" i="14"/>
  <c r="D530" i="34"/>
  <c r="D543" i="14"/>
  <c r="F530" i="34" l="1"/>
  <c r="B530" i="34"/>
  <c r="H530" i="34" s="1"/>
  <c r="D531" i="34" s="1"/>
  <c r="B543" i="14"/>
  <c r="H543" i="14" s="1"/>
  <c r="O543" i="14" s="1"/>
  <c r="F543" i="14"/>
  <c r="D544" i="14" l="1"/>
  <c r="B544" i="14" s="1"/>
  <c r="H544" i="14" s="1"/>
  <c r="D545" i="14" s="1"/>
  <c r="O530" i="34"/>
  <c r="F531" i="34"/>
  <c r="B531" i="34"/>
  <c r="H531" i="34" s="1"/>
  <c r="O531" i="34" s="1"/>
  <c r="J543" i="14"/>
  <c r="J530" i="34"/>
  <c r="F544" i="14" l="1"/>
  <c r="J544" i="14" s="1"/>
  <c r="J531" i="34"/>
  <c r="O544" i="14"/>
  <c r="D532" i="34"/>
  <c r="B545" i="14"/>
  <c r="H545" i="14" s="1"/>
  <c r="O545" i="14" s="1"/>
  <c r="F545" i="14"/>
  <c r="J545" i="14" l="1"/>
  <c r="F532" i="34"/>
  <c r="B532" i="34"/>
  <c r="H532" i="34" s="1"/>
  <c r="D533" i="34" s="1"/>
  <c r="D546" i="14"/>
  <c r="F546" i="14" l="1"/>
  <c r="B546" i="14"/>
  <c r="H546" i="14" s="1"/>
  <c r="O546" i="14" s="1"/>
  <c r="O532" i="34"/>
  <c r="F533" i="34"/>
  <c r="B533" i="34"/>
  <c r="H533" i="34" s="1"/>
  <c r="O533" i="34" s="1"/>
  <c r="J532" i="34"/>
  <c r="D534" i="34" l="1"/>
  <c r="D547" i="14"/>
  <c r="J533" i="34"/>
  <c r="J546" i="14"/>
  <c r="F547" i="14" l="1"/>
  <c r="B547" i="14"/>
  <c r="H547" i="14" s="1"/>
  <c r="O547" i="14" s="1"/>
  <c r="B534" i="34"/>
  <c r="H534" i="34" s="1"/>
  <c r="D535" i="34" s="1"/>
  <c r="F534" i="34"/>
  <c r="O534" i="34" l="1"/>
  <c r="B535" i="34"/>
  <c r="H535" i="34" s="1"/>
  <c r="O535" i="34" s="1"/>
  <c r="F535" i="34"/>
  <c r="D548" i="14"/>
  <c r="J534" i="34"/>
  <c r="J547" i="14"/>
  <c r="B548" i="14" l="1"/>
  <c r="H548" i="14" s="1"/>
  <c r="D549" i="14" s="1"/>
  <c r="F548" i="14"/>
  <c r="D536" i="34"/>
  <c r="J535" i="34"/>
  <c r="J548" i="14" l="1"/>
  <c r="O548" i="14"/>
  <c r="F536" i="34"/>
  <c r="B536" i="34"/>
  <c r="H536" i="34" s="1"/>
  <c r="D537" i="34" s="1"/>
  <c r="F549" i="14"/>
  <c r="B549" i="14"/>
  <c r="H549" i="14" s="1"/>
  <c r="O549" i="14" s="1"/>
  <c r="J536" i="34" l="1"/>
  <c r="O536" i="34"/>
  <c r="D550" i="14"/>
  <c r="F537" i="34"/>
  <c r="B537" i="34"/>
  <c r="H537" i="34" s="1"/>
  <c r="O537" i="34" s="1"/>
  <c r="J549" i="14"/>
  <c r="J537" i="34" l="1"/>
  <c r="F550" i="14"/>
  <c r="B550" i="14"/>
  <c r="H550" i="14" s="1"/>
  <c r="O550" i="14" s="1"/>
  <c r="D538" i="34"/>
  <c r="B538" i="34" l="1"/>
  <c r="H538" i="34" s="1"/>
  <c r="D539" i="34" s="1"/>
  <c r="F538" i="34"/>
  <c r="J550" i="14"/>
  <c r="D551" i="14"/>
  <c r="B551" i="14" l="1"/>
  <c r="H551" i="14" s="1"/>
  <c r="O551" i="14" s="1"/>
  <c r="F551" i="14"/>
  <c r="O538" i="34"/>
  <c r="J538" i="34"/>
  <c r="F539" i="34"/>
  <c r="B539" i="34"/>
  <c r="H539" i="34" s="1"/>
  <c r="O539" i="34" s="1"/>
  <c r="J539" i="34" l="1"/>
  <c r="D552" i="14"/>
  <c r="D540" i="34"/>
  <c r="J551" i="14"/>
  <c r="B540" i="34" l="1"/>
  <c r="H540" i="34" s="1"/>
  <c r="D541" i="34" s="1"/>
  <c r="F540" i="34"/>
  <c r="F552" i="14"/>
  <c r="B552" i="14"/>
  <c r="H552" i="14" s="1"/>
  <c r="O552" i="14" s="1"/>
  <c r="D553" i="14" l="1"/>
  <c r="B553" i="14" s="1"/>
  <c r="H553" i="14" s="1"/>
  <c r="O553" i="14" s="1"/>
  <c r="J552" i="14"/>
  <c r="O540" i="34"/>
  <c r="J540" i="34"/>
  <c r="F541" i="34"/>
  <c r="B541" i="34"/>
  <c r="H541" i="34" s="1"/>
  <c r="O541" i="34" s="1"/>
  <c r="F553" i="14" l="1"/>
  <c r="J553" i="14" s="1"/>
  <c r="J541" i="34"/>
  <c r="D554" i="14"/>
  <c r="D542" i="34"/>
  <c r="B542" i="34" l="1"/>
  <c r="H542" i="34" s="1"/>
  <c r="D543" i="34" s="1"/>
  <c r="F542" i="34"/>
  <c r="B554" i="14"/>
  <c r="H554" i="14" s="1"/>
  <c r="D555" i="14" s="1"/>
  <c r="F554" i="14"/>
  <c r="J554" i="14" l="1"/>
  <c r="B555" i="14"/>
  <c r="H555" i="14" s="1"/>
  <c r="O555" i="14" s="1"/>
  <c r="F555" i="14"/>
  <c r="O542" i="34"/>
  <c r="O554" i="14"/>
  <c r="J542" i="34"/>
  <c r="F543" i="34"/>
  <c r="B543" i="34"/>
  <c r="H543" i="34" s="1"/>
  <c r="O543" i="34" s="1"/>
  <c r="J543" i="34" l="1"/>
  <c r="D556" i="14"/>
  <c r="D544" i="34"/>
  <c r="J555" i="14"/>
  <c r="B556" i="14" l="1"/>
  <c r="H556" i="14" s="1"/>
  <c r="D557" i="14" s="1"/>
  <c r="F556" i="14"/>
  <c r="F544" i="34"/>
  <c r="B544" i="34"/>
  <c r="H544" i="34" s="1"/>
  <c r="D545" i="34" s="1"/>
  <c r="O544" i="34" l="1"/>
  <c r="B545" i="34"/>
  <c r="H545" i="34" s="1"/>
  <c r="O545" i="34" s="1"/>
  <c r="F545" i="34"/>
  <c r="J544" i="34"/>
  <c r="O556" i="14"/>
  <c r="J556" i="14"/>
  <c r="F557" i="14"/>
  <c r="B557" i="14"/>
  <c r="H557" i="14" s="1"/>
  <c r="D558" i="14" s="1"/>
  <c r="J557" i="14" l="1"/>
  <c r="D546" i="34"/>
  <c r="F558" i="14"/>
  <c r="B558" i="14"/>
  <c r="H558" i="14" s="1"/>
  <c r="D559" i="14" s="1"/>
  <c r="O557" i="14"/>
  <c r="J545" i="34"/>
  <c r="J558" i="14" l="1"/>
  <c r="B546" i="34"/>
  <c r="H546" i="34" s="1"/>
  <c r="D547" i="34" s="1"/>
  <c r="F546" i="34"/>
  <c r="O558" i="14"/>
  <c r="B559" i="14"/>
  <c r="H559" i="14" s="1"/>
  <c r="O559" i="14" s="1"/>
  <c r="F559" i="14"/>
  <c r="J559" i="14" l="1"/>
  <c r="O546" i="34"/>
  <c r="D560" i="14"/>
  <c r="J546" i="34"/>
  <c r="B547" i="34"/>
  <c r="H547" i="34" s="1"/>
  <c r="O547" i="34" s="1"/>
  <c r="F547" i="34"/>
  <c r="D548" i="34" l="1"/>
  <c r="B548" i="34" s="1"/>
  <c r="H548" i="34" s="1"/>
  <c r="D549" i="34" s="1"/>
  <c r="J547" i="34"/>
  <c r="B560" i="14"/>
  <c r="H560" i="14" s="1"/>
  <c r="D561" i="14" s="1"/>
  <c r="F560" i="14"/>
  <c r="F548" i="34" l="1"/>
  <c r="J548" i="34" s="1"/>
  <c r="O548" i="34"/>
  <c r="J560" i="14"/>
  <c r="O560" i="14"/>
  <c r="B549" i="34"/>
  <c r="H549" i="34" s="1"/>
  <c r="O549" i="34" s="1"/>
  <c r="F549" i="34"/>
  <c r="F561" i="14"/>
  <c r="B561" i="14"/>
  <c r="H561" i="14" s="1"/>
  <c r="O561" i="14" s="1"/>
  <c r="J561" i="14" l="1"/>
  <c r="D550" i="34"/>
  <c r="D562" i="14"/>
  <c r="J549" i="34"/>
  <c r="F562" i="14" l="1"/>
  <c r="B562" i="14"/>
  <c r="H562" i="14" s="1"/>
  <c r="O562" i="14" s="1"/>
  <c r="F550" i="34"/>
  <c r="B550" i="34"/>
  <c r="H550" i="34" s="1"/>
  <c r="D551" i="34" s="1"/>
  <c r="O550" i="34" l="1"/>
  <c r="D563" i="14"/>
  <c r="F551" i="34"/>
  <c r="B551" i="34"/>
  <c r="H551" i="34" s="1"/>
  <c r="O551" i="34" s="1"/>
  <c r="J550" i="34"/>
  <c r="J562" i="14"/>
  <c r="D552" i="34" l="1"/>
  <c r="J551" i="34"/>
  <c r="B563" i="14"/>
  <c r="H563" i="14" s="1"/>
  <c r="D564" i="14" s="1"/>
  <c r="F563" i="14"/>
  <c r="F564" i="14" l="1"/>
  <c r="B564" i="14"/>
  <c r="H564" i="14" s="1"/>
  <c r="D565" i="14" s="1"/>
  <c r="O563" i="14"/>
  <c r="J563" i="14"/>
  <c r="B552" i="34"/>
  <c r="H552" i="34" s="1"/>
  <c r="D553" i="34" s="1"/>
  <c r="F552" i="34"/>
  <c r="O552" i="34" l="1"/>
  <c r="F553" i="34"/>
  <c r="B553" i="34"/>
  <c r="H553" i="34" s="1"/>
  <c r="O553" i="34" s="1"/>
  <c r="O564" i="14"/>
  <c r="B565" i="14"/>
  <c r="H565" i="14" s="1"/>
  <c r="D566" i="14" s="1"/>
  <c r="F565" i="14"/>
  <c r="J552" i="34"/>
  <c r="J564" i="14"/>
  <c r="J565" i="14" l="1"/>
  <c r="O565" i="14"/>
  <c r="D554" i="34"/>
  <c r="F566" i="14"/>
  <c r="B566" i="14"/>
  <c r="H566" i="14" s="1"/>
  <c r="D567" i="14" s="1"/>
  <c r="J553" i="34"/>
  <c r="J566" i="14" l="1"/>
  <c r="O566" i="14"/>
  <c r="F554" i="34"/>
  <c r="B554" i="34"/>
  <c r="H554" i="34" s="1"/>
  <c r="D555" i="34" s="1"/>
  <c r="F567" i="14"/>
  <c r="B567" i="14"/>
  <c r="H567" i="14" s="1"/>
  <c r="O567" i="14" s="1"/>
  <c r="J567" i="14" l="1"/>
  <c r="J554" i="34"/>
  <c r="D568" i="14"/>
  <c r="O554" i="34"/>
  <c r="B555" i="34"/>
  <c r="H555" i="34" s="1"/>
  <c r="O555" i="34" s="1"/>
  <c r="F555" i="34"/>
  <c r="J555" i="34" l="1"/>
  <c r="B568" i="14"/>
  <c r="H568" i="14" s="1"/>
  <c r="O568" i="14" s="1"/>
  <c r="F568" i="14"/>
  <c r="D556" i="34"/>
  <c r="D569" i="14" l="1"/>
  <c r="J568" i="14"/>
  <c r="B556" i="34"/>
  <c r="H556" i="34" s="1"/>
  <c r="D557" i="34" s="1"/>
  <c r="F556" i="34"/>
  <c r="O556" i="34" l="1"/>
  <c r="J556" i="34"/>
  <c r="F569" i="14"/>
  <c r="B569" i="14"/>
  <c r="H569" i="14" s="1"/>
  <c r="D570" i="14" s="1"/>
  <c r="F557" i="34"/>
  <c r="B557" i="34"/>
  <c r="H557" i="34" s="1"/>
  <c r="O557" i="34" s="1"/>
  <c r="J569" i="14" l="1"/>
  <c r="O569" i="14"/>
  <c r="D558" i="34"/>
  <c r="F570" i="14"/>
  <c r="B570" i="14"/>
  <c r="H570" i="14" s="1"/>
  <c r="D571" i="14" s="1"/>
  <c r="J557" i="34"/>
  <c r="B571" i="14" l="1"/>
  <c r="H571" i="14" s="1"/>
  <c r="O571" i="14" s="1"/>
  <c r="F571" i="14"/>
  <c r="J570" i="14"/>
  <c r="F558" i="34"/>
  <c r="B558" i="34"/>
  <c r="H558" i="34" s="1"/>
  <c r="D559" i="34" s="1"/>
  <c r="O570" i="14"/>
  <c r="O558" i="34" l="1"/>
  <c r="F559" i="34"/>
  <c r="B559" i="34"/>
  <c r="H559" i="34" s="1"/>
  <c r="O559" i="34" s="1"/>
  <c r="D572" i="14"/>
  <c r="J558" i="34"/>
  <c r="J571" i="14"/>
  <c r="F572" i="14" l="1"/>
  <c r="B572" i="14"/>
  <c r="H572" i="14" s="1"/>
  <c r="O572" i="14" s="1"/>
  <c r="D560" i="34"/>
  <c r="J559" i="34"/>
  <c r="B560" i="34" l="1"/>
  <c r="H560" i="34" s="1"/>
  <c r="D561" i="34" s="1"/>
  <c r="F560" i="34"/>
  <c r="D573" i="14"/>
  <c r="J572" i="14"/>
  <c r="B573" i="14" l="1"/>
  <c r="H573" i="14" s="1"/>
  <c r="D574" i="14" s="1"/>
  <c r="F573" i="14"/>
  <c r="O560" i="34"/>
  <c r="J560" i="34"/>
  <c r="F561" i="34"/>
  <c r="B561" i="34"/>
  <c r="H561" i="34" s="1"/>
  <c r="O561" i="34" s="1"/>
  <c r="D562" i="34" l="1"/>
  <c r="O573" i="14"/>
  <c r="J561" i="34"/>
  <c r="J573" i="14"/>
  <c r="F574" i="14"/>
  <c r="B574" i="14"/>
  <c r="H574" i="14" s="1"/>
  <c r="O574" i="14" s="1"/>
  <c r="D575" i="14" l="1"/>
  <c r="J574" i="14"/>
  <c r="F562" i="34"/>
  <c r="B562" i="34"/>
  <c r="H562" i="34" s="1"/>
  <c r="D563" i="34" s="1"/>
  <c r="O562" i="34" l="1"/>
  <c r="F563" i="34"/>
  <c r="B563" i="34"/>
  <c r="H563" i="34" s="1"/>
  <c r="O563" i="34" s="1"/>
  <c r="J562" i="34"/>
  <c r="B575" i="14"/>
  <c r="H575" i="14" s="1"/>
  <c r="O575" i="14" s="1"/>
  <c r="F575" i="14"/>
  <c r="J563" i="34" l="1"/>
  <c r="D576" i="14"/>
  <c r="D564" i="34"/>
  <c r="J575" i="14"/>
  <c r="B564" i="34" l="1"/>
  <c r="H564" i="34" s="1"/>
  <c r="D565" i="34" s="1"/>
  <c r="F564" i="34"/>
  <c r="F576" i="14"/>
  <c r="B576" i="14"/>
  <c r="H576" i="14" s="1"/>
  <c r="O576" i="14" s="1"/>
  <c r="D577" i="14" l="1"/>
  <c r="J564" i="34"/>
  <c r="F565" i="34"/>
  <c r="B565" i="34"/>
  <c r="H565" i="34" s="1"/>
  <c r="O565" i="34" s="1"/>
  <c r="J576" i="14"/>
  <c r="O564" i="34"/>
  <c r="J565" i="34" l="1"/>
  <c r="D566" i="34"/>
  <c r="F577" i="14"/>
  <c r="B577" i="14"/>
  <c r="H577" i="14" s="1"/>
  <c r="D578" i="14" s="1"/>
  <c r="J577" i="14" l="1"/>
  <c r="F578" i="14"/>
  <c r="B578" i="14"/>
  <c r="H578" i="14" s="1"/>
  <c r="O578" i="14" s="1"/>
  <c r="B566" i="34"/>
  <c r="H566" i="34" s="1"/>
  <c r="D567" i="34" s="1"/>
  <c r="F566" i="34"/>
  <c r="O577" i="14"/>
  <c r="J566" i="34" l="1"/>
  <c r="O566" i="34"/>
  <c r="D579" i="14"/>
  <c r="B567" i="34"/>
  <c r="H567" i="34" s="1"/>
  <c r="O567" i="34" s="1"/>
  <c r="F567" i="34"/>
  <c r="J578" i="14"/>
  <c r="D568" i="34" l="1"/>
  <c r="J567" i="34"/>
  <c r="F579" i="14"/>
  <c r="B579" i="14"/>
  <c r="H579" i="14" s="1"/>
  <c r="O579" i="14" s="1"/>
  <c r="J579" i="14" l="1"/>
  <c r="D580" i="14"/>
  <c r="B568" i="34"/>
  <c r="H568" i="34" s="1"/>
  <c r="D569" i="34" s="1"/>
  <c r="F568" i="34"/>
  <c r="O568" i="34" l="1"/>
  <c r="B580" i="14"/>
  <c r="H580" i="14" s="1"/>
  <c r="D581" i="14" s="1"/>
  <c r="F580" i="14"/>
  <c r="J568" i="34"/>
  <c r="B569" i="34"/>
  <c r="H569" i="34" s="1"/>
  <c r="O569" i="34" s="1"/>
  <c r="F569" i="34"/>
  <c r="J569" i="34" l="1"/>
  <c r="D570" i="34"/>
  <c r="B570" i="34" s="1"/>
  <c r="H570" i="34" s="1"/>
  <c r="D571" i="34" s="1"/>
  <c r="O580" i="14"/>
  <c r="J580" i="14"/>
  <c r="F581" i="14"/>
  <c r="B581" i="14"/>
  <c r="H581" i="14" s="1"/>
  <c r="O581" i="14" s="1"/>
  <c r="F570" i="34" l="1"/>
  <c r="J570" i="34" s="1"/>
  <c r="D582" i="14"/>
  <c r="B571" i="34"/>
  <c r="H571" i="34" s="1"/>
  <c r="O571" i="34" s="1"/>
  <c r="F571" i="34"/>
  <c r="J581" i="14"/>
  <c r="O570" i="34"/>
  <c r="D572" i="34" l="1"/>
  <c r="B572" i="34" s="1"/>
  <c r="H572" i="34" s="1"/>
  <c r="D573" i="34" s="1"/>
  <c r="J571" i="34"/>
  <c r="F582" i="14"/>
  <c r="B582" i="14"/>
  <c r="H582" i="14" s="1"/>
  <c r="D583" i="14" s="1"/>
  <c r="F572" i="34" l="1"/>
  <c r="J572" i="34" s="1"/>
  <c r="J582" i="14"/>
  <c r="O582" i="14"/>
  <c r="O572" i="34"/>
  <c r="F583" i="14"/>
  <c r="B583" i="14"/>
  <c r="H583" i="14" s="1"/>
  <c r="O583" i="14" s="1"/>
  <c r="B573" i="34"/>
  <c r="H573" i="34" s="1"/>
  <c r="O573" i="34" s="1"/>
  <c r="F573" i="34"/>
  <c r="J583" i="14" l="1"/>
  <c r="D574" i="34"/>
  <c r="J573" i="34"/>
  <c r="D584" i="14"/>
  <c r="F584" i="14" l="1"/>
  <c r="B584" i="14"/>
  <c r="H584" i="14" s="1"/>
  <c r="O584" i="14" s="1"/>
  <c r="B574" i="34"/>
  <c r="H574" i="34" s="1"/>
  <c r="D575" i="34" s="1"/>
  <c r="F574" i="34"/>
  <c r="J574" i="34" l="1"/>
  <c r="F575" i="34"/>
  <c r="B575" i="34"/>
  <c r="H575" i="34" s="1"/>
  <c r="O575" i="34" s="1"/>
  <c r="J584" i="14"/>
  <c r="O574" i="34"/>
  <c r="D585" i="14"/>
  <c r="F585" i="14" l="1"/>
  <c r="B585" i="14"/>
  <c r="H585" i="14" s="1"/>
  <c r="O585" i="14" s="1"/>
  <c r="D576" i="34"/>
  <c r="J575" i="34"/>
  <c r="F576" i="34" l="1"/>
  <c r="B576" i="34"/>
  <c r="H576" i="34" s="1"/>
  <c r="D577" i="34" s="1"/>
  <c r="D586" i="14"/>
  <c r="J585" i="14"/>
  <c r="O576" i="34" l="1"/>
  <c r="B577" i="34"/>
  <c r="H577" i="34" s="1"/>
  <c r="O577" i="34" s="1"/>
  <c r="F577" i="34"/>
  <c r="B586" i="14"/>
  <c r="H586" i="14" s="1"/>
  <c r="D587" i="14" s="1"/>
  <c r="F586" i="14"/>
  <c r="J576" i="34"/>
  <c r="J586" i="14" l="1"/>
  <c r="O586" i="14"/>
  <c r="J577" i="34"/>
  <c r="B587" i="14"/>
  <c r="H587" i="14" s="1"/>
  <c r="D588" i="14" s="1"/>
  <c r="F587" i="14"/>
  <c r="D578" i="34"/>
  <c r="J587" i="14" l="1"/>
  <c r="F588" i="14"/>
  <c r="B588" i="14"/>
  <c r="H588" i="14" s="1"/>
  <c r="D589" i="14" s="1"/>
  <c r="F578" i="34"/>
  <c r="B578" i="34"/>
  <c r="H578" i="34" s="1"/>
  <c r="D579" i="34" s="1"/>
  <c r="O587" i="14"/>
  <c r="O578" i="34" l="1"/>
  <c r="J578" i="34"/>
  <c r="O588" i="14"/>
  <c r="F589" i="14"/>
  <c r="B589" i="14"/>
  <c r="H589" i="14" s="1"/>
  <c r="D590" i="14" s="1"/>
  <c r="B579" i="34"/>
  <c r="H579" i="34" s="1"/>
  <c r="O579" i="34" s="1"/>
  <c r="F579" i="34"/>
  <c r="J588" i="14"/>
  <c r="D580" i="34" l="1"/>
  <c r="B580" i="34" s="1"/>
  <c r="H580" i="34" s="1"/>
  <c r="D581" i="34" s="1"/>
  <c r="J579" i="34"/>
  <c r="J589" i="14"/>
  <c r="O589" i="14"/>
  <c r="F590" i="14"/>
  <c r="B590" i="14"/>
  <c r="H590" i="14" s="1"/>
  <c r="O590" i="14" s="1"/>
  <c r="F580" i="34" l="1"/>
  <c r="D591" i="14"/>
  <c r="B591" i="14" s="1"/>
  <c r="H591" i="14" s="1"/>
  <c r="D592" i="14" s="1"/>
  <c r="F581" i="34"/>
  <c r="B581" i="34"/>
  <c r="H581" i="34" s="1"/>
  <c r="O581" i="34" s="1"/>
  <c r="J580" i="34"/>
  <c r="J590" i="14"/>
  <c r="O580" i="34"/>
  <c r="F591" i="14" l="1"/>
  <c r="J591" i="14" s="1"/>
  <c r="O591" i="14"/>
  <c r="D582" i="34"/>
  <c r="B592" i="14"/>
  <c r="H592" i="14" s="1"/>
  <c r="D593" i="14" s="1"/>
  <c r="F592" i="14"/>
  <c r="J581" i="34"/>
  <c r="O592" i="14" l="1"/>
  <c r="J592" i="14"/>
  <c r="F593" i="14"/>
  <c r="B593" i="14"/>
  <c r="H593" i="14" s="1"/>
  <c r="D594" i="14" s="1"/>
  <c r="F582" i="34"/>
  <c r="B582" i="34"/>
  <c r="H582" i="34" s="1"/>
  <c r="D583" i="34" s="1"/>
  <c r="J593" i="14" l="1"/>
  <c r="F583" i="34"/>
  <c r="B583" i="34"/>
  <c r="H583" i="34" s="1"/>
  <c r="O583" i="34" s="1"/>
  <c r="O593" i="14"/>
  <c r="O582" i="34"/>
  <c r="F594" i="14"/>
  <c r="B594" i="14"/>
  <c r="H594" i="14" s="1"/>
  <c r="O594" i="14" s="1"/>
  <c r="J582" i="34"/>
  <c r="J594" i="14" l="1"/>
  <c r="D595" i="14"/>
  <c r="D584" i="34"/>
  <c r="J583" i="34"/>
  <c r="F584" i="34" l="1"/>
  <c r="B584" i="34"/>
  <c r="H584" i="34" s="1"/>
  <c r="D585" i="34" s="1"/>
  <c r="F595" i="14"/>
  <c r="B595" i="14"/>
  <c r="H595" i="14" s="1"/>
  <c r="D596" i="14" s="1"/>
  <c r="F596" i="14" l="1"/>
  <c r="B596" i="14"/>
  <c r="H596" i="14" s="1"/>
  <c r="D597" i="14" s="1"/>
  <c r="O595" i="14"/>
  <c r="O584" i="34"/>
  <c r="B585" i="34"/>
  <c r="H585" i="34" s="1"/>
  <c r="O585" i="34" s="1"/>
  <c r="F585" i="34"/>
  <c r="J595" i="14"/>
  <c r="J584" i="34"/>
  <c r="O596" i="14" l="1"/>
  <c r="F597" i="14"/>
  <c r="B597" i="14"/>
  <c r="H597" i="14" s="1"/>
  <c r="D598" i="14" s="1"/>
  <c r="D586" i="34"/>
  <c r="J596" i="14"/>
  <c r="J585" i="34"/>
  <c r="O597" i="14" l="1"/>
  <c r="F598" i="14"/>
  <c r="B598" i="14"/>
  <c r="H598" i="14" s="1"/>
  <c r="O598" i="14" s="1"/>
  <c r="J597" i="14"/>
  <c r="F586" i="34"/>
  <c r="B586" i="34"/>
  <c r="H586" i="34" s="1"/>
  <c r="D587" i="34" s="1"/>
  <c r="J586" i="34" l="1"/>
  <c r="J598" i="14"/>
  <c r="F587" i="34"/>
  <c r="B587" i="34"/>
  <c r="H587" i="34" s="1"/>
  <c r="D588" i="34" s="1"/>
  <c r="O586" i="34"/>
  <c r="D599" i="14"/>
  <c r="F588" i="34" l="1"/>
  <c r="B588" i="34"/>
  <c r="H588" i="34" s="1"/>
  <c r="O588" i="34" s="1"/>
  <c r="J587" i="34"/>
  <c r="F599" i="14"/>
  <c r="B599" i="14"/>
  <c r="H599" i="14" s="1"/>
  <c r="D600" i="14" s="1"/>
  <c r="O587" i="34"/>
  <c r="O599" i="14" l="1"/>
  <c r="J599" i="14"/>
  <c r="D589" i="34"/>
  <c r="F600" i="14"/>
  <c r="B600" i="14"/>
  <c r="H600" i="14" s="1"/>
  <c r="D601" i="14" s="1"/>
  <c r="J588" i="34"/>
  <c r="O600" i="14" l="1"/>
  <c r="B601" i="14"/>
  <c r="H601" i="14" s="1"/>
  <c r="D602" i="14" s="1"/>
  <c r="F601" i="14"/>
  <c r="J600" i="14"/>
  <c r="B589" i="34"/>
  <c r="H589" i="34" s="1"/>
  <c r="D590" i="34" s="1"/>
  <c r="F589" i="34"/>
  <c r="O589" i="34" l="1"/>
  <c r="J589" i="34"/>
  <c r="O601" i="14"/>
  <c r="F590" i="34"/>
  <c r="B590" i="34"/>
  <c r="H590" i="34" s="1"/>
  <c r="O590" i="34" s="1"/>
  <c r="J601" i="14"/>
  <c r="F602" i="14"/>
  <c r="B602" i="14"/>
  <c r="H602" i="14" s="1"/>
  <c r="D603" i="14" s="1"/>
  <c r="O602" i="14" l="1"/>
  <c r="F603" i="14"/>
  <c r="B603" i="14"/>
  <c r="H603" i="14" s="1"/>
  <c r="D604" i="14" s="1"/>
  <c r="J590" i="34"/>
  <c r="J602" i="14"/>
  <c r="D591" i="34"/>
  <c r="B591" i="34" l="1"/>
  <c r="H591" i="34" s="1"/>
  <c r="D592" i="34" s="1"/>
  <c r="F591" i="34"/>
  <c r="O603" i="14"/>
  <c r="B604" i="14"/>
  <c r="H604" i="14" s="1"/>
  <c r="O604" i="14" s="1"/>
  <c r="F604" i="14"/>
  <c r="J603" i="14"/>
  <c r="D605" i="14" l="1"/>
  <c r="J604" i="14"/>
  <c r="O591" i="34"/>
  <c r="J591" i="34"/>
  <c r="F592" i="34"/>
  <c r="B592" i="34"/>
  <c r="H592" i="34" s="1"/>
  <c r="D593" i="34" s="1"/>
  <c r="O592" i="34" l="1"/>
  <c r="J592" i="34"/>
  <c r="B593" i="34"/>
  <c r="H593" i="34" s="1"/>
  <c r="D594" i="34" s="1"/>
  <c r="F593" i="34"/>
  <c r="B605" i="14"/>
  <c r="H605" i="14" s="1"/>
  <c r="D606" i="14" s="1"/>
  <c r="F605" i="14"/>
  <c r="J593" i="34" l="1"/>
  <c r="O605" i="14"/>
  <c r="J605" i="14"/>
  <c r="B594" i="34"/>
  <c r="H594" i="34" s="1"/>
  <c r="O594" i="34" s="1"/>
  <c r="F594" i="34"/>
  <c r="F606" i="14"/>
  <c r="B606" i="14"/>
  <c r="H606" i="14" s="1"/>
  <c r="D607" i="14" s="1"/>
  <c r="O593" i="34"/>
  <c r="J606" i="14" l="1"/>
  <c r="D595" i="34"/>
  <c r="O606" i="14"/>
  <c r="J594" i="34"/>
  <c r="B607" i="14"/>
  <c r="H607" i="14" s="1"/>
  <c r="O607" i="14" s="1"/>
  <c r="F607" i="14"/>
  <c r="D608" i="14" l="1"/>
  <c r="B608" i="14" s="1"/>
  <c r="H608" i="14" s="1"/>
  <c r="O608" i="14" s="1"/>
  <c r="J607" i="14"/>
  <c r="F595" i="34"/>
  <c r="B595" i="34"/>
  <c r="H595" i="34" s="1"/>
  <c r="D596" i="34" s="1"/>
  <c r="F608" i="14" l="1"/>
  <c r="J608" i="14" s="1"/>
  <c r="F596" i="34"/>
  <c r="B596" i="34"/>
  <c r="H596" i="34" s="1"/>
  <c r="O596" i="34" s="1"/>
  <c r="J595" i="34"/>
  <c r="O595" i="34"/>
  <c r="D609" i="14"/>
  <c r="F609" i="14" l="1"/>
  <c r="B609" i="14"/>
  <c r="H609" i="14" s="1"/>
  <c r="D610" i="14" s="1"/>
  <c r="D597" i="34"/>
  <c r="J596" i="34"/>
  <c r="B597" i="34" l="1"/>
  <c r="H597" i="34" s="1"/>
  <c r="D598" i="34" s="1"/>
  <c r="F597" i="34"/>
  <c r="O609" i="14"/>
  <c r="B610" i="14"/>
  <c r="H610" i="14" s="1"/>
  <c r="D611" i="14" s="1"/>
  <c r="F610" i="14"/>
  <c r="J609" i="14"/>
  <c r="O610" i="14" l="1"/>
  <c r="J610" i="14"/>
  <c r="O597" i="34"/>
  <c r="F611" i="14"/>
  <c r="B611" i="14"/>
  <c r="H611" i="14" s="1"/>
  <c r="O611" i="14" s="1"/>
  <c r="J597" i="34"/>
  <c r="F598" i="34"/>
  <c r="B598" i="34"/>
  <c r="H598" i="34" s="1"/>
  <c r="O598" i="34" s="1"/>
  <c r="D599" i="34" l="1"/>
  <c r="D612" i="14"/>
  <c r="J598" i="34"/>
  <c r="J611" i="14"/>
  <c r="F612" i="14" l="1"/>
  <c r="B612" i="14"/>
  <c r="H612" i="14" s="1"/>
  <c r="D613" i="14" s="1"/>
  <c r="B599" i="34"/>
  <c r="H599" i="34" s="1"/>
  <c r="D600" i="34" s="1"/>
  <c r="F599" i="34"/>
  <c r="J612" i="14" l="1"/>
  <c r="O599" i="34"/>
  <c r="O612" i="14"/>
  <c r="J599" i="34"/>
  <c r="B613" i="14"/>
  <c r="H613" i="14" s="1"/>
  <c r="O613" i="14" s="1"/>
  <c r="F613" i="14"/>
  <c r="F600" i="34"/>
  <c r="B600" i="34"/>
  <c r="H600" i="34" s="1"/>
  <c r="O600" i="34" s="1"/>
  <c r="J600" i="34" l="1"/>
  <c r="D601" i="34"/>
  <c r="D614" i="14"/>
  <c r="J613" i="14"/>
  <c r="F614" i="14" l="1"/>
  <c r="B614" i="14"/>
  <c r="H614" i="14" s="1"/>
  <c r="D615" i="14" s="1"/>
  <c r="F601" i="34"/>
  <c r="B601" i="34"/>
  <c r="H601" i="34" s="1"/>
  <c r="D602" i="34" s="1"/>
  <c r="O601" i="34" l="1"/>
  <c r="O614" i="14"/>
  <c r="F615" i="14"/>
  <c r="B615" i="14"/>
  <c r="H615" i="14" s="1"/>
  <c r="O615" i="14" s="1"/>
  <c r="F602" i="34"/>
  <c r="B602" i="34"/>
  <c r="H602" i="34" s="1"/>
  <c r="O602" i="34" s="1"/>
  <c r="J601" i="34"/>
  <c r="J614" i="14"/>
  <c r="D603" i="34" l="1"/>
  <c r="F603" i="34" s="1"/>
  <c r="J602" i="34"/>
  <c r="D616" i="14"/>
  <c r="J615" i="14"/>
  <c r="B603" i="34" l="1"/>
  <c r="H603" i="34" s="1"/>
  <c r="D604" i="34" s="1"/>
  <c r="F604" i="34" s="1"/>
  <c r="B616" i="14"/>
  <c r="H616" i="14" s="1"/>
  <c r="D617" i="14" s="1"/>
  <c r="F616" i="14"/>
  <c r="B604" i="34" l="1"/>
  <c r="H604" i="34" s="1"/>
  <c r="O604" i="34" s="1"/>
  <c r="O603" i="34"/>
  <c r="J603" i="34"/>
  <c r="O616" i="14"/>
  <c r="J616" i="14"/>
  <c r="F617" i="14"/>
  <c r="B617" i="14"/>
  <c r="H617" i="14" s="1"/>
  <c r="O617" i="14" s="1"/>
  <c r="D605" i="34" l="1"/>
  <c r="F605" i="34" s="1"/>
  <c r="J604" i="34"/>
  <c r="D618" i="14"/>
  <c r="J617" i="14"/>
  <c r="B605" i="34" l="1"/>
  <c r="H605" i="34" s="1"/>
  <c r="D606" i="34" s="1"/>
  <c r="B606" i="34" s="1"/>
  <c r="H606" i="34" s="1"/>
  <c r="O606" i="34" s="1"/>
  <c r="B618" i="14"/>
  <c r="H618" i="14" s="1"/>
  <c r="D619" i="14" s="1"/>
  <c r="F618" i="14"/>
  <c r="F606" i="34" l="1"/>
  <c r="J606" i="34" s="1"/>
  <c r="J605" i="34"/>
  <c r="O605" i="34"/>
  <c r="F619" i="14"/>
  <c r="B619" i="14"/>
  <c r="H619" i="14" s="1"/>
  <c r="O619" i="14" s="1"/>
  <c r="J618" i="14"/>
  <c r="D607" i="34"/>
  <c r="O618" i="14"/>
  <c r="D620" i="14" l="1"/>
  <c r="B607" i="34"/>
  <c r="H607" i="34" s="1"/>
  <c r="D608" i="34" s="1"/>
  <c r="F607" i="34"/>
  <c r="J619" i="14"/>
  <c r="F620" i="14" l="1"/>
  <c r="B620" i="14"/>
  <c r="H620" i="14" s="1"/>
  <c r="D621" i="14" s="1"/>
  <c r="O607" i="34"/>
  <c r="J607" i="34"/>
  <c r="F608" i="34"/>
  <c r="B608" i="34"/>
  <c r="H608" i="34" s="1"/>
  <c r="O608" i="34" s="1"/>
  <c r="D609" i="34" l="1"/>
  <c r="B609" i="34" s="1"/>
  <c r="H609" i="34" s="1"/>
  <c r="D610" i="34" s="1"/>
  <c r="J608" i="34"/>
  <c r="O620" i="14"/>
  <c r="B621" i="14"/>
  <c r="H621" i="14" s="1"/>
  <c r="D622" i="14" s="1"/>
  <c r="F621" i="14"/>
  <c r="J620" i="14"/>
  <c r="F609" i="34" l="1"/>
  <c r="J609" i="34" s="1"/>
  <c r="O621" i="14"/>
  <c r="J621" i="14"/>
  <c r="B622" i="14"/>
  <c r="H622" i="14" s="1"/>
  <c r="D623" i="14" s="1"/>
  <c r="F622" i="14"/>
  <c r="O609" i="34"/>
  <c r="B610" i="34"/>
  <c r="H610" i="34" s="1"/>
  <c r="O610" i="34" s="1"/>
  <c r="F610" i="34"/>
  <c r="J610" i="34" l="1"/>
  <c r="D611" i="34"/>
  <c r="J622" i="14"/>
  <c r="B623" i="14"/>
  <c r="H623" i="14" s="1"/>
  <c r="D624" i="14" s="1"/>
  <c r="F623" i="14"/>
  <c r="O622" i="14"/>
  <c r="O623" i="14" l="1"/>
  <c r="J623" i="14"/>
  <c r="B624" i="14"/>
  <c r="H624" i="14" s="1"/>
  <c r="D625" i="14" s="1"/>
  <c r="F624" i="14"/>
  <c r="F611" i="34"/>
  <c r="B611" i="34"/>
  <c r="H611" i="34" s="1"/>
  <c r="D612" i="34" s="1"/>
  <c r="J611" i="34" l="1"/>
  <c r="F612" i="34"/>
  <c r="B612" i="34"/>
  <c r="H612" i="34" s="1"/>
  <c r="O612" i="34" s="1"/>
  <c r="J624" i="14"/>
  <c r="B625" i="14"/>
  <c r="H625" i="14" s="1"/>
  <c r="D626" i="14" s="1"/>
  <c r="F625" i="14"/>
  <c r="O611" i="34"/>
  <c r="O624" i="14"/>
  <c r="J625" i="14" l="1"/>
  <c r="O625" i="14"/>
  <c r="D613" i="34"/>
  <c r="F626" i="14"/>
  <c r="B626" i="14"/>
  <c r="H626" i="14" s="1"/>
  <c r="O626" i="14" s="1"/>
  <c r="J612" i="34"/>
  <c r="J626" i="14" l="1"/>
  <c r="F613" i="34"/>
  <c r="B613" i="34"/>
  <c r="H613" i="34" s="1"/>
  <c r="D614" i="34" s="1"/>
  <c r="D627" i="14"/>
  <c r="B614" i="34" l="1"/>
  <c r="H614" i="34" s="1"/>
  <c r="O614" i="34" s="1"/>
  <c r="F614" i="34"/>
  <c r="J613" i="34"/>
  <c r="B627" i="14"/>
  <c r="H627" i="14" s="1"/>
  <c r="O627" i="14" s="1"/>
  <c r="F627" i="14"/>
  <c r="O613" i="34"/>
  <c r="D628" i="14" l="1"/>
  <c r="D615" i="34"/>
  <c r="J627" i="14"/>
  <c r="J614" i="34"/>
  <c r="F615" i="34" l="1"/>
  <c r="B615" i="34"/>
  <c r="H615" i="34" s="1"/>
  <c r="D616" i="34" s="1"/>
  <c r="B628" i="14"/>
  <c r="H628" i="14" s="1"/>
  <c r="D629" i="14" s="1"/>
  <c r="F628" i="14"/>
  <c r="J628" i="14" l="1"/>
  <c r="O628" i="14"/>
  <c r="O615" i="34"/>
  <c r="B616" i="34"/>
  <c r="H616" i="34" s="1"/>
  <c r="O616" i="34" s="1"/>
  <c r="F616" i="34"/>
  <c r="F629" i="14"/>
  <c r="B629" i="14"/>
  <c r="H629" i="14" s="1"/>
  <c r="D630" i="14" s="1"/>
  <c r="J615" i="34"/>
  <c r="O629" i="14" l="1"/>
  <c r="J616" i="34"/>
  <c r="F630" i="14"/>
  <c r="B630" i="14"/>
  <c r="H630" i="14" s="1"/>
  <c r="O630" i="14" s="1"/>
  <c r="J629" i="14"/>
  <c r="D617" i="34"/>
  <c r="J630" i="14" l="1"/>
  <c r="B617" i="34"/>
  <c r="H617" i="34" s="1"/>
  <c r="D618" i="34" s="1"/>
  <c r="F617" i="34"/>
  <c r="D631" i="14"/>
  <c r="O617" i="34" l="1"/>
  <c r="J617" i="34"/>
  <c r="F618" i="34"/>
  <c r="B618" i="34"/>
  <c r="H618" i="34" s="1"/>
  <c r="O618" i="34" s="1"/>
  <c r="F631" i="14"/>
  <c r="B631" i="14"/>
  <c r="H631" i="14" s="1"/>
  <c r="O631" i="14" s="1"/>
  <c r="D632" i="14" l="1"/>
  <c r="F632" i="14" s="1"/>
  <c r="D619" i="34"/>
  <c r="J618" i="34"/>
  <c r="J631" i="14"/>
  <c r="B632" i="14" l="1"/>
  <c r="H632" i="14" s="1"/>
  <c r="D633" i="14" s="1"/>
  <c r="F633" i="14" s="1"/>
  <c r="F619" i="34"/>
  <c r="B619" i="34"/>
  <c r="H619" i="34" s="1"/>
  <c r="D620" i="34" s="1"/>
  <c r="J632" i="14" l="1"/>
  <c r="B633" i="14"/>
  <c r="H633" i="14" s="1"/>
  <c r="D634" i="14" s="1"/>
  <c r="F634" i="14" s="1"/>
  <c r="O632" i="14"/>
  <c r="O619" i="34"/>
  <c r="B620" i="34"/>
  <c r="H620" i="34" s="1"/>
  <c r="O620" i="34" s="1"/>
  <c r="F620" i="34"/>
  <c r="J619" i="34"/>
  <c r="J633" i="14" l="1"/>
  <c r="B634" i="14"/>
  <c r="H634" i="14" s="1"/>
  <c r="D635" i="14" s="1"/>
  <c r="F635" i="14" s="1"/>
  <c r="J620" i="34"/>
  <c r="O633" i="14"/>
  <c r="D621" i="34"/>
  <c r="B635" i="14" l="1"/>
  <c r="H635" i="14" s="1"/>
  <c r="O635" i="14" s="1"/>
  <c r="O634" i="14"/>
  <c r="J634" i="14"/>
  <c r="B621" i="34"/>
  <c r="H621" i="34" s="1"/>
  <c r="D622" i="34" s="1"/>
  <c r="F621" i="34"/>
  <c r="D636" i="14" l="1"/>
  <c r="B636" i="14" s="1"/>
  <c r="H636" i="14" s="1"/>
  <c r="O636" i="14" s="1"/>
  <c r="J635" i="14"/>
  <c r="O621" i="34"/>
  <c r="J621" i="34"/>
  <c r="B622" i="34"/>
  <c r="H622" i="34" s="1"/>
  <c r="O622" i="34" s="1"/>
  <c r="F622" i="34"/>
  <c r="F636" i="14" l="1"/>
  <c r="J636" i="14" s="1"/>
  <c r="D637" i="14"/>
  <c r="B637" i="14" s="1"/>
  <c r="H637" i="14" s="1"/>
  <c r="D638" i="14" s="1"/>
  <c r="J622" i="34"/>
  <c r="D623" i="34"/>
  <c r="F637" i="14" l="1"/>
  <c r="J637" i="14" s="1"/>
  <c r="B623" i="34"/>
  <c r="H623" i="34" s="1"/>
  <c r="D624" i="34" s="1"/>
  <c r="F623" i="34"/>
  <c r="O637" i="14"/>
  <c r="B638" i="14"/>
  <c r="H638" i="14" s="1"/>
  <c r="D639" i="14" s="1"/>
  <c r="F638" i="14"/>
  <c r="J638" i="14" l="1"/>
  <c r="F639" i="14"/>
  <c r="B639" i="14"/>
  <c r="H639" i="14" s="1"/>
  <c r="O639" i="14" s="1"/>
  <c r="O623" i="34"/>
  <c r="O638" i="14"/>
  <c r="J623" i="34"/>
  <c r="F624" i="34"/>
  <c r="B624" i="34"/>
  <c r="H624" i="34" s="1"/>
  <c r="O624" i="34" s="1"/>
  <c r="J624" i="34" l="1"/>
  <c r="D640" i="14"/>
  <c r="D625" i="34"/>
  <c r="J639" i="14"/>
  <c r="B625" i="34" l="1"/>
  <c r="H625" i="34" s="1"/>
  <c r="D626" i="34" s="1"/>
  <c r="F625" i="34"/>
  <c r="B640" i="14"/>
  <c r="H640" i="14" s="1"/>
  <c r="O640" i="14" s="1"/>
  <c r="F640" i="14"/>
  <c r="D641" i="14" l="1"/>
  <c r="O625" i="34"/>
  <c r="J640" i="14"/>
  <c r="J625" i="34"/>
  <c r="B626" i="34"/>
  <c r="H626" i="34" s="1"/>
  <c r="O626" i="34" s="1"/>
  <c r="F626" i="34"/>
  <c r="D627" i="34" l="1"/>
  <c r="J626" i="34"/>
  <c r="B641" i="14"/>
  <c r="H641" i="14" s="1"/>
  <c r="O641" i="14" s="1"/>
  <c r="F641" i="14"/>
  <c r="J641" i="14" l="1"/>
  <c r="B627" i="34"/>
  <c r="H627" i="34" s="1"/>
  <c r="D628" i="34" s="1"/>
  <c r="F627" i="34"/>
  <c r="D642" i="14"/>
  <c r="O627" i="34" l="1"/>
  <c r="J627" i="34"/>
  <c r="F628" i="34"/>
  <c r="B628" i="34"/>
  <c r="H628" i="34" s="1"/>
  <c r="O628" i="34" s="1"/>
  <c r="B642" i="14"/>
  <c r="H642" i="14" s="1"/>
  <c r="D643" i="14" s="1"/>
  <c r="F642" i="14"/>
  <c r="O642" i="14" l="1"/>
  <c r="J642" i="14"/>
  <c r="J628" i="34"/>
  <c r="B643" i="14"/>
  <c r="H643" i="14" s="1"/>
  <c r="O643" i="14" s="1"/>
  <c r="F643" i="14"/>
  <c r="D629" i="34"/>
  <c r="F629" i="34" l="1"/>
  <c r="B629" i="34"/>
  <c r="H629" i="34" s="1"/>
  <c r="D630" i="34" s="1"/>
  <c r="D644" i="14"/>
  <c r="J643" i="14"/>
  <c r="O629" i="34" l="1"/>
  <c r="F630" i="34"/>
  <c r="B630" i="34"/>
  <c r="H630" i="34" s="1"/>
  <c r="O630" i="34" s="1"/>
  <c r="B644" i="14"/>
  <c r="H644" i="14" s="1"/>
  <c r="O644" i="14" s="1"/>
  <c r="F644" i="14"/>
  <c r="J629" i="34"/>
  <c r="D645" i="14" l="1"/>
  <c r="F645" i="14" s="1"/>
  <c r="D631" i="34"/>
  <c r="J644" i="14"/>
  <c r="J630" i="34"/>
  <c r="B645" i="14" l="1"/>
  <c r="H645" i="14" s="1"/>
  <c r="O645" i="14" s="1"/>
  <c r="B631" i="34"/>
  <c r="H631" i="34" s="1"/>
  <c r="D632" i="34" s="1"/>
  <c r="F631" i="34"/>
  <c r="J645" i="14" l="1"/>
  <c r="D646" i="14"/>
  <c r="B646" i="14" s="1"/>
  <c r="H646" i="14" s="1"/>
  <c r="D647" i="14" s="1"/>
  <c r="O631" i="34"/>
  <c r="J631" i="34"/>
  <c r="F632" i="34"/>
  <c r="B632" i="34"/>
  <c r="H632" i="34" s="1"/>
  <c r="O632" i="34" s="1"/>
  <c r="F646" i="14" l="1"/>
  <c r="J646" i="14" s="1"/>
  <c r="O646" i="14"/>
  <c r="J632" i="34"/>
  <c r="F647" i="14"/>
  <c r="B647" i="14"/>
  <c r="H647" i="14" s="1"/>
  <c r="O647" i="14" s="1"/>
  <c r="D633" i="34"/>
  <c r="J647" i="14" l="1"/>
  <c r="B633" i="34"/>
  <c r="H633" i="34" s="1"/>
  <c r="D634" i="34" s="1"/>
  <c r="F633" i="34"/>
  <c r="D648" i="14"/>
  <c r="O633" i="34" l="1"/>
  <c r="F648" i="14"/>
  <c r="B648" i="14"/>
  <c r="H648" i="14" s="1"/>
  <c r="O648" i="14" s="1"/>
  <c r="J633" i="34"/>
  <c r="F634" i="34"/>
  <c r="B634" i="34"/>
  <c r="H634" i="34" s="1"/>
  <c r="O634" i="34" s="1"/>
  <c r="J634" i="34" l="1"/>
  <c r="D649" i="14"/>
  <c r="J648" i="14"/>
  <c r="D635" i="34"/>
  <c r="B649" i="14" l="1"/>
  <c r="H649" i="14" s="1"/>
  <c r="O649" i="14" s="1"/>
  <c r="F649" i="14"/>
  <c r="B635" i="34"/>
  <c r="H635" i="34" s="1"/>
  <c r="D636" i="34" s="1"/>
  <c r="F635" i="34"/>
  <c r="J635" i="34" l="1"/>
  <c r="D650" i="14"/>
  <c r="B650" i="14" s="1"/>
  <c r="H650" i="14" s="1"/>
  <c r="D651" i="14" s="1"/>
  <c r="F636" i="34"/>
  <c r="B636" i="34"/>
  <c r="H636" i="34" s="1"/>
  <c r="O636" i="34" s="1"/>
  <c r="O635" i="34"/>
  <c r="J649" i="14"/>
  <c r="F650" i="14" l="1"/>
  <c r="J650" i="14" s="1"/>
  <c r="O650" i="14"/>
  <c r="D637" i="34"/>
  <c r="F651" i="14"/>
  <c r="B651" i="14"/>
  <c r="H651" i="14" s="1"/>
  <c r="O651" i="14" s="1"/>
  <c r="J636" i="34"/>
  <c r="J651" i="14" l="1"/>
  <c r="F637" i="34"/>
  <c r="B637" i="34"/>
  <c r="H637" i="34" s="1"/>
  <c r="D638" i="34" s="1"/>
  <c r="D652" i="14"/>
  <c r="J637" i="34" l="1"/>
  <c r="O637" i="34"/>
  <c r="B638" i="34"/>
  <c r="H638" i="34" s="1"/>
  <c r="O638" i="34" s="1"/>
  <c r="F638" i="34"/>
  <c r="F652" i="14"/>
  <c r="B652" i="14"/>
  <c r="H652" i="14" s="1"/>
  <c r="D653" i="14" s="1"/>
  <c r="J652" i="14" l="1"/>
  <c r="O652" i="14"/>
  <c r="D639" i="34"/>
  <c r="B653" i="14"/>
  <c r="H653" i="14" s="1"/>
  <c r="D654" i="14" s="1"/>
  <c r="F653" i="14"/>
  <c r="J638" i="34"/>
  <c r="J653" i="14" l="1"/>
  <c r="F654" i="14"/>
  <c r="B654" i="14"/>
  <c r="H654" i="14" s="1"/>
  <c r="O654" i="14" s="1"/>
  <c r="B639" i="34"/>
  <c r="H639" i="34" s="1"/>
  <c r="D640" i="34" s="1"/>
  <c r="F639" i="34"/>
  <c r="O653" i="14"/>
  <c r="O639" i="34" l="1"/>
  <c r="J639" i="34"/>
  <c r="J654" i="14"/>
  <c r="F640" i="34"/>
  <c r="B640" i="34"/>
  <c r="H640" i="34" s="1"/>
  <c r="O640" i="34" s="1"/>
  <c r="D655" i="14"/>
  <c r="F655" i="14" l="1"/>
  <c r="B655" i="14"/>
  <c r="H655" i="14" s="1"/>
  <c r="O655" i="14" s="1"/>
  <c r="J640" i="34"/>
  <c r="D641" i="34"/>
  <c r="D656" i="14" l="1"/>
  <c r="B641" i="34"/>
  <c r="H641" i="34" s="1"/>
  <c r="D642" i="34" s="1"/>
  <c r="F641" i="34"/>
  <c r="J655" i="14"/>
  <c r="J641" i="34" l="1"/>
  <c r="F642" i="34"/>
  <c r="B642" i="34"/>
  <c r="H642" i="34" s="1"/>
  <c r="O642" i="34" s="1"/>
  <c r="F656" i="14"/>
  <c r="B656" i="14"/>
  <c r="H656" i="14" s="1"/>
  <c r="D657" i="14" s="1"/>
  <c r="O641" i="34"/>
  <c r="O656" i="14" l="1"/>
  <c r="D643" i="34"/>
  <c r="B657" i="14"/>
  <c r="H657" i="14" s="1"/>
  <c r="D658" i="14" s="1"/>
  <c r="F657" i="14"/>
  <c r="J642" i="34"/>
  <c r="J656" i="14"/>
  <c r="J657" i="14" l="1"/>
  <c r="B658" i="14"/>
  <c r="H658" i="14" s="1"/>
  <c r="O658" i="14" s="1"/>
  <c r="F658" i="14"/>
  <c r="O657" i="14"/>
  <c r="B643" i="34"/>
  <c r="H643" i="34" s="1"/>
  <c r="D644" i="34" s="1"/>
  <c r="F643" i="34"/>
  <c r="D659" i="14" l="1"/>
  <c r="F659" i="14" s="1"/>
  <c r="O643" i="34"/>
  <c r="J658" i="14"/>
  <c r="J643" i="34"/>
  <c r="F644" i="34"/>
  <c r="B644" i="34"/>
  <c r="H644" i="34" s="1"/>
  <c r="O644" i="34" s="1"/>
  <c r="B659" i="14" l="1"/>
  <c r="H659" i="14" s="1"/>
  <c r="O659" i="14" s="1"/>
  <c r="D645" i="34"/>
  <c r="J644" i="34"/>
  <c r="J659" i="14" l="1"/>
  <c r="D660" i="14"/>
  <c r="B660" i="14" s="1"/>
  <c r="H660" i="14" s="1"/>
  <c r="D661" i="14" s="1"/>
  <c r="B645" i="34"/>
  <c r="H645" i="34" s="1"/>
  <c r="D646" i="34" s="1"/>
  <c r="F645" i="34"/>
  <c r="F660" i="14" l="1"/>
  <c r="J660" i="14" s="1"/>
  <c r="J645" i="34"/>
  <c r="O660" i="14"/>
  <c r="B661" i="14"/>
  <c r="H661" i="14" s="1"/>
  <c r="D662" i="14" s="1"/>
  <c r="F661" i="14"/>
  <c r="B646" i="34"/>
  <c r="H646" i="34" s="1"/>
  <c r="O646" i="34" s="1"/>
  <c r="F646" i="34"/>
  <c r="O645" i="34"/>
  <c r="J646" i="34" l="1"/>
  <c r="O661" i="14"/>
  <c r="D647" i="34"/>
  <c r="J661" i="14"/>
  <c r="B662" i="14"/>
  <c r="H662" i="14" s="1"/>
  <c r="O662" i="14" s="1"/>
  <c r="F662" i="14"/>
  <c r="D663" i="14" l="1"/>
  <c r="B647" i="34"/>
  <c r="H647" i="34" s="1"/>
  <c r="D648" i="34" s="1"/>
  <c r="F647" i="34"/>
  <c r="J662" i="14"/>
  <c r="O647" i="34" l="1"/>
  <c r="J647" i="34"/>
  <c r="B648" i="34"/>
  <c r="H648" i="34" s="1"/>
  <c r="O648" i="34" s="1"/>
  <c r="F648" i="34"/>
  <c r="B663" i="14"/>
  <c r="H663" i="14" s="1"/>
  <c r="O663" i="14" s="1"/>
  <c r="F663" i="14"/>
  <c r="D664" i="14" l="1"/>
  <c r="D649" i="34"/>
  <c r="J663" i="14"/>
  <c r="J648" i="34"/>
  <c r="F649" i="34" l="1"/>
  <c r="B649" i="34"/>
  <c r="H649" i="34" s="1"/>
  <c r="D650" i="34" s="1"/>
  <c r="F664" i="14"/>
  <c r="B664" i="14"/>
  <c r="H664" i="14" s="1"/>
  <c r="O664" i="14" s="1"/>
  <c r="D665" i="14" l="1"/>
  <c r="O649" i="34"/>
  <c r="B650" i="34"/>
  <c r="H650" i="34" s="1"/>
  <c r="O650" i="34" s="1"/>
  <c r="F650" i="34"/>
  <c r="J664" i="14"/>
  <c r="J649" i="34"/>
  <c r="J650" i="34" l="1"/>
  <c r="D651" i="34"/>
  <c r="B665" i="14"/>
  <c r="H665" i="14" s="1"/>
  <c r="D666" i="14" s="1"/>
  <c r="F665" i="14"/>
  <c r="F666" i="14" l="1"/>
  <c r="B666" i="14"/>
  <c r="H666" i="14" s="1"/>
  <c r="D667" i="14" s="1"/>
  <c r="B651" i="34"/>
  <c r="H651" i="34" s="1"/>
  <c r="D652" i="34" s="1"/>
  <c r="F651" i="34"/>
  <c r="O665" i="14"/>
  <c r="J665" i="14"/>
  <c r="O651" i="34" l="1"/>
  <c r="F652" i="34"/>
  <c r="B652" i="34"/>
  <c r="H652" i="34" s="1"/>
  <c r="O652" i="34" s="1"/>
  <c r="O666" i="14"/>
  <c r="F667" i="14"/>
  <c r="B667" i="14"/>
  <c r="H667" i="14" s="1"/>
  <c r="O667" i="14" s="1"/>
  <c r="J651" i="34"/>
  <c r="J666" i="14"/>
  <c r="D668" i="14" l="1"/>
  <c r="D653" i="34"/>
  <c r="J667" i="14"/>
  <c r="J652" i="34"/>
  <c r="B653" i="34" l="1"/>
  <c r="H653" i="34" s="1"/>
  <c r="D654" i="34" s="1"/>
  <c r="F653" i="34"/>
  <c r="B668" i="14"/>
  <c r="H668" i="14" s="1"/>
  <c r="O668" i="14" s="1"/>
  <c r="F668" i="14"/>
  <c r="J653" i="34" l="1"/>
  <c r="D669" i="14"/>
  <c r="F669" i="14" s="1"/>
  <c r="J668" i="14"/>
  <c r="B654" i="34"/>
  <c r="H654" i="34" s="1"/>
  <c r="O654" i="34" s="1"/>
  <c r="F654" i="34"/>
  <c r="O653" i="34"/>
  <c r="B669" i="14" l="1"/>
  <c r="H669" i="14" s="1"/>
  <c r="D670" i="14" s="1"/>
  <c r="F670" i="14" s="1"/>
  <c r="D655" i="34"/>
  <c r="J654" i="34"/>
  <c r="B670" i="14" l="1"/>
  <c r="H670" i="14" s="1"/>
  <c r="D671" i="14" s="1"/>
  <c r="F671" i="14" s="1"/>
  <c r="O669" i="14"/>
  <c r="J669" i="14"/>
  <c r="B655" i="34"/>
  <c r="H655" i="34" s="1"/>
  <c r="O655" i="34" s="1"/>
  <c r="F655" i="34"/>
  <c r="B671" i="14" l="1"/>
  <c r="H671" i="14" s="1"/>
  <c r="O671" i="14" s="1"/>
  <c r="O670" i="14"/>
  <c r="J670" i="14"/>
  <c r="D656" i="34"/>
  <c r="J655" i="34"/>
  <c r="J671" i="14" l="1"/>
  <c r="D672" i="14"/>
  <c r="B656" i="34"/>
  <c r="H656" i="34" s="1"/>
  <c r="O656" i="34" s="1"/>
  <c r="F656" i="34"/>
  <c r="F672" i="14" l="1"/>
  <c r="B672" i="14"/>
  <c r="H672" i="14" s="1"/>
  <c r="D673" i="14" s="1"/>
  <c r="J656" i="34"/>
  <c r="D657" i="34"/>
  <c r="F673" i="14" l="1"/>
  <c r="B673" i="14"/>
  <c r="H673" i="14" s="1"/>
  <c r="D674" i="14" s="1"/>
  <c r="B674" i="14" s="1"/>
  <c r="H674" i="14" s="1"/>
  <c r="D675" i="14" s="1"/>
  <c r="J672" i="14"/>
  <c r="O672" i="14"/>
  <c r="B657" i="34"/>
  <c r="H657" i="34" s="1"/>
  <c r="D658" i="34" s="1"/>
  <c r="F657" i="34"/>
  <c r="J673" i="14" l="1"/>
  <c r="F674" i="14"/>
  <c r="J674" i="14" s="1"/>
  <c r="O673" i="14"/>
  <c r="O657" i="34"/>
  <c r="J657" i="34"/>
  <c r="B658" i="34"/>
  <c r="H658" i="34" s="1"/>
  <c r="O658" i="34" s="1"/>
  <c r="F658" i="34"/>
  <c r="O674" i="14"/>
  <c r="F675" i="14"/>
  <c r="B675" i="14"/>
  <c r="H675" i="14" s="1"/>
  <c r="O675" i="14" l="1"/>
  <c r="D676" i="14"/>
  <c r="J675" i="14"/>
  <c r="D659" i="34"/>
  <c r="J658" i="34"/>
  <c r="B676" i="14" l="1"/>
  <c r="H676" i="14" s="1"/>
  <c r="F676" i="14"/>
  <c r="F659" i="34"/>
  <c r="B659" i="34"/>
  <c r="H659" i="34" s="1"/>
  <c r="D660" i="34" s="1"/>
  <c r="J659" i="34" l="1"/>
  <c r="O659" i="34"/>
  <c r="O676" i="14"/>
  <c r="D677" i="14"/>
  <c r="F660" i="34"/>
  <c r="B660" i="34"/>
  <c r="H660" i="34" s="1"/>
  <c r="O660" i="34" s="1"/>
  <c r="J676" i="14"/>
  <c r="J660" i="34" l="1"/>
  <c r="F677" i="14"/>
  <c r="B677" i="14"/>
  <c r="H677" i="14" s="1"/>
  <c r="D661" i="34"/>
  <c r="O677" i="14" l="1"/>
  <c r="D678" i="14"/>
  <c r="J677" i="14"/>
  <c r="F661" i="34"/>
  <c r="B661" i="34"/>
  <c r="H661" i="34" s="1"/>
  <c r="D662" i="34" s="1"/>
  <c r="B662" i="34" l="1"/>
  <c r="H662" i="34" s="1"/>
  <c r="O662" i="34" s="1"/>
  <c r="F662" i="34"/>
  <c r="J661" i="34"/>
  <c r="O661" i="34"/>
  <c r="F678" i="14"/>
  <c r="B678" i="14"/>
  <c r="H678" i="14" s="1"/>
  <c r="J678" i="14" l="1"/>
  <c r="D679" i="14"/>
  <c r="O678" i="14"/>
  <c r="D663" i="34"/>
  <c r="J662" i="34"/>
  <c r="F679" i="14" l="1"/>
  <c r="B679" i="14"/>
  <c r="H679" i="14" s="1"/>
  <c r="O679" i="14" s="1"/>
  <c r="B663" i="34"/>
  <c r="H663" i="34" s="1"/>
  <c r="D664" i="34" s="1"/>
  <c r="F663" i="34"/>
  <c r="O663" i="34" l="1"/>
  <c r="F664" i="34"/>
  <c r="B664" i="34"/>
  <c r="H664" i="34" s="1"/>
  <c r="O664" i="34" s="1"/>
  <c r="D680" i="14"/>
  <c r="J663" i="34"/>
  <c r="J679" i="14"/>
  <c r="D665" i="34" l="1"/>
  <c r="B665" i="34" s="1"/>
  <c r="H665" i="34" s="1"/>
  <c r="D666" i="34" s="1"/>
  <c r="F680" i="14"/>
  <c r="B680" i="14"/>
  <c r="H680" i="14" s="1"/>
  <c r="O680" i="14" s="1"/>
  <c r="J664" i="34"/>
  <c r="F665" i="34" l="1"/>
  <c r="J665" i="34" s="1"/>
  <c r="O665" i="34"/>
  <c r="D681" i="14"/>
  <c r="B666" i="34"/>
  <c r="H666" i="34" s="1"/>
  <c r="O666" i="34" s="1"/>
  <c r="F666" i="34"/>
  <c r="J680" i="14"/>
  <c r="F681" i="14" l="1"/>
  <c r="B681" i="14"/>
  <c r="H681" i="14" s="1"/>
  <c r="O681" i="14" s="1"/>
  <c r="D667" i="34"/>
  <c r="J666" i="34"/>
  <c r="F667" i="34" l="1"/>
  <c r="B667" i="34"/>
  <c r="H667" i="34" s="1"/>
  <c r="D668" i="34" s="1"/>
  <c r="D682" i="14"/>
  <c r="J681" i="14"/>
  <c r="F682" i="14" l="1"/>
  <c r="B682" i="14"/>
  <c r="H682" i="14" s="1"/>
  <c r="D683" i="14" s="1"/>
  <c r="O667" i="34"/>
  <c r="F668" i="34"/>
  <c r="B668" i="34"/>
  <c r="H668" i="34" s="1"/>
  <c r="O668" i="34" s="1"/>
  <c r="J667" i="34"/>
  <c r="D669" i="34" l="1"/>
  <c r="O682" i="14"/>
  <c r="F683" i="14"/>
  <c r="B683" i="14"/>
  <c r="H683" i="14" s="1"/>
  <c r="O683" i="14" s="1"/>
  <c r="J668" i="34"/>
  <c r="J682" i="14"/>
  <c r="D684" i="14" l="1"/>
  <c r="F684" i="14" s="1"/>
  <c r="J683" i="14"/>
  <c r="B669" i="34"/>
  <c r="H669" i="34" s="1"/>
  <c r="D670" i="34" s="1"/>
  <c r="F669" i="34"/>
  <c r="B684" i="14" l="1"/>
  <c r="H684" i="14" s="1"/>
  <c r="D685" i="14" s="1"/>
  <c r="O669" i="34"/>
  <c r="B670" i="34"/>
  <c r="H670" i="34" s="1"/>
  <c r="O670" i="34" s="1"/>
  <c r="F670" i="34"/>
  <c r="J669" i="34"/>
  <c r="J684" i="14" l="1"/>
  <c r="O684" i="14"/>
  <c r="D671" i="34"/>
  <c r="J670" i="34"/>
  <c r="B685" i="14"/>
  <c r="H685" i="14" s="1"/>
  <c r="D686" i="14" s="1"/>
  <c r="F685" i="14"/>
  <c r="B686" i="14" l="1"/>
  <c r="H686" i="14" s="1"/>
  <c r="D687" i="14" s="1"/>
  <c r="F686" i="14"/>
  <c r="O685" i="14"/>
  <c r="B671" i="34"/>
  <c r="H671" i="34" s="1"/>
  <c r="D672" i="34" s="1"/>
  <c r="F671" i="34"/>
  <c r="J685" i="14"/>
  <c r="J671" i="34" l="1"/>
  <c r="F672" i="34"/>
  <c r="B672" i="34"/>
  <c r="H672" i="34" s="1"/>
  <c r="O672" i="34" s="1"/>
  <c r="O686" i="14"/>
  <c r="J686" i="14"/>
  <c r="O671" i="34"/>
  <c r="F687" i="14"/>
  <c r="B687" i="14"/>
  <c r="H687" i="14" s="1"/>
  <c r="O687" i="14" s="1"/>
  <c r="J672" i="34" l="1"/>
  <c r="D688" i="14"/>
  <c r="B688" i="14" s="1"/>
  <c r="H688" i="14" s="1"/>
  <c r="J687" i="14"/>
  <c r="D673" i="34"/>
  <c r="F688" i="14" l="1"/>
  <c r="J688" i="14" s="1"/>
  <c r="D689" i="14"/>
  <c r="B689" i="14" s="1"/>
  <c r="H689" i="14" s="1"/>
  <c r="O688" i="14"/>
  <c r="F673" i="34"/>
  <c r="B673" i="34"/>
  <c r="H673" i="34" s="1"/>
  <c r="D674" i="34" s="1"/>
  <c r="F689" i="14" l="1"/>
  <c r="J689" i="14" s="1"/>
  <c r="J673" i="34"/>
  <c r="O689" i="14"/>
  <c r="D690" i="14"/>
  <c r="O673" i="34"/>
  <c r="F674" i="34"/>
  <c r="B674" i="34"/>
  <c r="H674" i="34" s="1"/>
  <c r="O674" i="34" s="1"/>
  <c r="D675" i="34" l="1"/>
  <c r="B675" i="34" s="1"/>
  <c r="H675" i="34" s="1"/>
  <c r="D676" i="34" s="1"/>
  <c r="J674" i="34"/>
  <c r="F690" i="14"/>
  <c r="B690" i="14"/>
  <c r="H690" i="14" s="1"/>
  <c r="J690" i="14" l="1"/>
  <c r="F675" i="34"/>
  <c r="J675" i="34" s="1"/>
  <c r="O675" i="34"/>
  <c r="O690" i="14"/>
  <c r="D691" i="14"/>
  <c r="B676" i="34"/>
  <c r="H676" i="34" s="1"/>
  <c r="O676" i="34" s="1"/>
  <c r="F676" i="34"/>
  <c r="J676" i="34" l="1"/>
  <c r="D677" i="34"/>
  <c r="B677" i="34" s="1"/>
  <c r="H677" i="34" s="1"/>
  <c r="D678" i="34" s="1"/>
  <c r="B691" i="14"/>
  <c r="H691" i="14" s="1"/>
  <c r="F691" i="14"/>
  <c r="F677" i="34" l="1"/>
  <c r="J677" i="34" s="1"/>
  <c r="O677" i="34"/>
  <c r="J691" i="14"/>
  <c r="O691" i="14"/>
  <c r="D692" i="14"/>
  <c r="B678" i="34"/>
  <c r="H678" i="34" s="1"/>
  <c r="O678" i="34" s="1"/>
  <c r="F678" i="34"/>
  <c r="F692" i="14" l="1"/>
  <c r="B692" i="14"/>
  <c r="H692" i="14" s="1"/>
  <c r="D693" i="14" s="1"/>
  <c r="D679" i="34"/>
  <c r="J678" i="34"/>
  <c r="F679" i="34" l="1"/>
  <c r="B679" i="34"/>
  <c r="H679" i="34" s="1"/>
  <c r="D680" i="34" s="1"/>
  <c r="O692" i="14"/>
  <c r="B693" i="14"/>
  <c r="H693" i="14" s="1"/>
  <c r="F693" i="14"/>
  <c r="J692" i="14"/>
  <c r="D694" i="14" l="1"/>
  <c r="O693" i="14"/>
  <c r="O679" i="34"/>
  <c r="F680" i="34"/>
  <c r="B680" i="34"/>
  <c r="H680" i="34" s="1"/>
  <c r="O680" i="34" s="1"/>
  <c r="J693" i="14"/>
  <c r="J679" i="34"/>
  <c r="D681" i="34" l="1"/>
  <c r="J680" i="34"/>
  <c r="F694" i="14"/>
  <c r="B694" i="14"/>
  <c r="H694" i="14" s="1"/>
  <c r="O694" i="14" s="1"/>
  <c r="D695" i="14" l="1"/>
  <c r="F681" i="34"/>
  <c r="B681" i="34"/>
  <c r="H681" i="34" s="1"/>
  <c r="D682" i="34" s="1"/>
  <c r="J694" i="14"/>
  <c r="O681" i="34" l="1"/>
  <c r="F682" i="34"/>
  <c r="B682" i="34"/>
  <c r="H682" i="34" s="1"/>
  <c r="O682" i="34" s="1"/>
  <c r="J681" i="34"/>
  <c r="B695" i="14"/>
  <c r="H695" i="14" s="1"/>
  <c r="D696" i="14" s="1"/>
  <c r="F695" i="14"/>
  <c r="F696" i="14" l="1"/>
  <c r="B696" i="14"/>
  <c r="H696" i="14" s="1"/>
  <c r="D697" i="14" s="1"/>
  <c r="J682" i="34"/>
  <c r="O695" i="14"/>
  <c r="J695" i="14"/>
  <c r="D683" i="34"/>
  <c r="O696" i="14" l="1"/>
  <c r="F683" i="34"/>
  <c r="B683" i="34"/>
  <c r="H683" i="34" s="1"/>
  <c r="D684" i="34" s="1"/>
  <c r="F697" i="14"/>
  <c r="B697" i="14"/>
  <c r="H697" i="14" s="1"/>
  <c r="D698" i="14" s="1"/>
  <c r="J696" i="14"/>
  <c r="O683" i="34" l="1"/>
  <c r="J697" i="14"/>
  <c r="F684" i="34"/>
  <c r="B684" i="34"/>
  <c r="H684" i="34" s="1"/>
  <c r="O684" i="34" s="1"/>
  <c r="O697" i="14"/>
  <c r="J683" i="34"/>
  <c r="F698" i="14"/>
  <c r="B698" i="14"/>
  <c r="H698" i="14" s="1"/>
  <c r="D699" i="14" s="1"/>
  <c r="J698" i="14" l="1"/>
  <c r="D685" i="34"/>
  <c r="B685" i="34" s="1"/>
  <c r="H685" i="34" s="1"/>
  <c r="D686" i="34" s="1"/>
  <c r="O698" i="14"/>
  <c r="J684" i="34"/>
  <c r="B699" i="14"/>
  <c r="H699" i="14" s="1"/>
  <c r="O699" i="14" s="1"/>
  <c r="F699" i="14"/>
  <c r="F685" i="34" l="1"/>
  <c r="J685" i="34" s="1"/>
  <c r="O685" i="34"/>
  <c r="D700" i="14"/>
  <c r="J699" i="14"/>
  <c r="F686" i="34"/>
  <c r="B686" i="34"/>
  <c r="H686" i="34" s="1"/>
  <c r="O686" i="34" s="1"/>
  <c r="J686" i="34" l="1"/>
  <c r="D687" i="34"/>
  <c r="B687" i="34" s="1"/>
  <c r="H687" i="34" s="1"/>
  <c r="B700" i="14"/>
  <c r="H700" i="14" s="1"/>
  <c r="O700" i="14" s="1"/>
  <c r="F700" i="14"/>
  <c r="F687" i="34" l="1"/>
  <c r="J687" i="34" s="1"/>
  <c r="D688" i="34"/>
  <c r="F688" i="34" s="1"/>
  <c r="O687" i="34"/>
  <c r="D701" i="14"/>
  <c r="J700" i="14"/>
  <c r="B688" i="34" l="1"/>
  <c r="H688" i="34" s="1"/>
  <c r="O688" i="34" s="1"/>
  <c r="F701" i="14"/>
  <c r="B701" i="14"/>
  <c r="H701" i="14" s="1"/>
  <c r="D702" i="14" s="1"/>
  <c r="J688" i="34" l="1"/>
  <c r="D689" i="34"/>
  <c r="B689" i="34" s="1"/>
  <c r="H689" i="34" s="1"/>
  <c r="D690" i="34" s="1"/>
  <c r="O701" i="14"/>
  <c r="F702" i="14"/>
  <c r="B702" i="14"/>
  <c r="H702" i="14" s="1"/>
  <c r="O702" i="14" s="1"/>
  <c r="J701" i="14"/>
  <c r="F689" i="34" l="1"/>
  <c r="J689" i="34" s="1"/>
  <c r="D703" i="14"/>
  <c r="O689" i="34"/>
  <c r="F690" i="34"/>
  <c r="B690" i="34"/>
  <c r="H690" i="34" s="1"/>
  <c r="O690" i="34" s="1"/>
  <c r="J702" i="14"/>
  <c r="D691" i="34" l="1"/>
  <c r="J690" i="34"/>
  <c r="F703" i="14"/>
  <c r="B703" i="14"/>
  <c r="H703" i="14" s="1"/>
  <c r="D704" i="14" s="1"/>
  <c r="J703" i="14" l="1"/>
  <c r="O703" i="14"/>
  <c r="F704" i="14"/>
  <c r="B704" i="14"/>
  <c r="H704" i="14" s="1"/>
  <c r="D705" i="14" s="1"/>
  <c r="B691" i="34"/>
  <c r="H691" i="34" s="1"/>
  <c r="D692" i="34" s="1"/>
  <c r="F691" i="34"/>
  <c r="F692" i="34" l="1"/>
  <c r="B692" i="34"/>
  <c r="H692" i="34" s="1"/>
  <c r="O692" i="34" s="1"/>
  <c r="O704" i="14"/>
  <c r="O691" i="34"/>
  <c r="F705" i="14"/>
  <c r="B705" i="14"/>
  <c r="H705" i="14" s="1"/>
  <c r="D706" i="14" s="1"/>
  <c r="J691" i="34"/>
  <c r="J704" i="14"/>
  <c r="J705" i="14" l="1"/>
  <c r="O705" i="14"/>
  <c r="B706" i="14"/>
  <c r="H706" i="14" s="1"/>
  <c r="D707" i="14" s="1"/>
  <c r="F706" i="14"/>
  <c r="D693" i="34"/>
  <c r="J692" i="34"/>
  <c r="O706" i="14" l="1"/>
  <c r="J706" i="14"/>
  <c r="B707" i="14"/>
  <c r="H707" i="14" s="1"/>
  <c r="D708" i="14" s="1"/>
  <c r="F707" i="14"/>
  <c r="B693" i="34"/>
  <c r="H693" i="34" s="1"/>
  <c r="D694" i="34" s="1"/>
  <c r="F693" i="34"/>
  <c r="J693" i="34" l="1"/>
  <c r="O693" i="34"/>
  <c r="J707" i="14"/>
  <c r="B708" i="14"/>
  <c r="H708" i="14" s="1"/>
  <c r="D709" i="14" s="1"/>
  <c r="F708" i="14"/>
  <c r="F694" i="34"/>
  <c r="B694" i="34"/>
  <c r="H694" i="34" s="1"/>
  <c r="O694" i="34" s="1"/>
  <c r="O707" i="14"/>
  <c r="D695" i="34" l="1"/>
  <c r="J708" i="14"/>
  <c r="B709" i="14"/>
  <c r="H709" i="14" s="1"/>
  <c r="O709" i="14" s="1"/>
  <c r="F709" i="14"/>
  <c r="J694" i="34"/>
  <c r="O708" i="14"/>
  <c r="J709" i="14" l="1"/>
  <c r="D710" i="14"/>
  <c r="B695" i="34"/>
  <c r="H695" i="34" s="1"/>
  <c r="D696" i="34" s="1"/>
  <c r="F695" i="34"/>
  <c r="F696" i="34" l="1"/>
  <c r="B696" i="34"/>
  <c r="H696" i="34" s="1"/>
  <c r="O696" i="34" s="1"/>
  <c r="F710" i="14"/>
  <c r="B710" i="14"/>
  <c r="H710" i="14" s="1"/>
  <c r="D711" i="14" s="1"/>
  <c r="O695" i="34"/>
  <c r="J695" i="34"/>
  <c r="O710" i="14" l="1"/>
  <c r="J710" i="14"/>
  <c r="D697" i="34"/>
  <c r="B711" i="14"/>
  <c r="H711" i="14" s="1"/>
  <c r="O711" i="14" s="1"/>
  <c r="F711" i="14"/>
  <c r="J696" i="34"/>
  <c r="J711" i="14" l="1"/>
  <c r="B697" i="34"/>
  <c r="H697" i="34" s="1"/>
  <c r="D698" i="34" s="1"/>
  <c r="F697" i="34"/>
  <c r="D712" i="14"/>
  <c r="O697" i="34" l="1"/>
  <c r="J697" i="34"/>
  <c r="B698" i="34"/>
  <c r="H698" i="34" s="1"/>
  <c r="O698" i="34" s="1"/>
  <c r="F698" i="34"/>
  <c r="F712" i="14"/>
  <c r="B712" i="14"/>
  <c r="H712" i="14" s="1"/>
  <c r="O712" i="14" s="1"/>
  <c r="D713" i="14" l="1"/>
  <c r="J698" i="34"/>
  <c r="J712" i="14"/>
  <c r="D699" i="34"/>
  <c r="F699" i="34" l="1"/>
  <c r="B699" i="34"/>
  <c r="H699" i="34" s="1"/>
  <c r="D700" i="34" s="1"/>
  <c r="B713" i="14"/>
  <c r="H713" i="14" s="1"/>
  <c r="O713" i="14" s="1"/>
  <c r="F713" i="14"/>
  <c r="D714" i="14" l="1"/>
  <c r="J713" i="14"/>
  <c r="O699" i="34"/>
  <c r="F700" i="34"/>
  <c r="B700" i="34"/>
  <c r="H700" i="34" s="1"/>
  <c r="O700" i="34" s="1"/>
  <c r="J699" i="34"/>
  <c r="J700" i="34" l="1"/>
  <c r="D701" i="34"/>
  <c r="B714" i="14"/>
  <c r="H714" i="14" s="1"/>
  <c r="D715" i="14" s="1"/>
  <c r="F714" i="14"/>
  <c r="B715" i="14" l="1"/>
  <c r="H715" i="14" s="1"/>
  <c r="O715" i="14" s="1"/>
  <c r="F715" i="14"/>
  <c r="F701" i="34"/>
  <c r="B701" i="34"/>
  <c r="H701" i="34" s="1"/>
  <c r="D702" i="34" s="1"/>
  <c r="O714" i="14"/>
  <c r="J714" i="14"/>
  <c r="J701" i="34" l="1"/>
  <c r="D716" i="14"/>
  <c r="O701" i="34"/>
  <c r="J715" i="14"/>
  <c r="F702" i="34"/>
  <c r="B702" i="34"/>
  <c r="H702" i="34" s="1"/>
  <c r="O702" i="34" s="1"/>
  <c r="J702" i="34" l="1"/>
  <c r="D703" i="34"/>
  <c r="B716" i="14"/>
  <c r="H716" i="14" s="1"/>
  <c r="D717" i="14" s="1"/>
  <c r="F716" i="14"/>
  <c r="J716" i="14" l="1"/>
  <c r="F703" i="34"/>
  <c r="B703" i="34"/>
  <c r="H703" i="34" s="1"/>
  <c r="D704" i="34" s="1"/>
  <c r="O716" i="14"/>
  <c r="F717" i="14"/>
  <c r="B717" i="14"/>
  <c r="H717" i="14" s="1"/>
  <c r="D718" i="14" s="1"/>
  <c r="J717" i="14" l="1"/>
  <c r="F704" i="34"/>
  <c r="B704" i="34"/>
  <c r="H704" i="34" s="1"/>
  <c r="O704" i="34" s="1"/>
  <c r="J703" i="34"/>
  <c r="O717" i="14"/>
  <c r="B718" i="14"/>
  <c r="H718" i="14" s="1"/>
  <c r="D719" i="14" s="1"/>
  <c r="F718" i="14"/>
  <c r="O703" i="34"/>
  <c r="J718" i="14" l="1"/>
  <c r="O718" i="14"/>
  <c r="D705" i="34"/>
  <c r="F719" i="14"/>
  <c r="B719" i="14"/>
  <c r="H719" i="14" s="1"/>
  <c r="D720" i="14" s="1"/>
  <c r="J704" i="34"/>
  <c r="O719" i="14" l="1"/>
  <c r="J719" i="14"/>
  <c r="F705" i="34"/>
  <c r="B705" i="34"/>
  <c r="H705" i="34" s="1"/>
  <c r="D706" i="34" s="1"/>
  <c r="F720" i="14"/>
  <c r="B720" i="14"/>
  <c r="H720" i="14" s="1"/>
  <c r="D721" i="14" s="1"/>
  <c r="O720" i="14" l="1"/>
  <c r="O705" i="34"/>
  <c r="F721" i="14"/>
  <c r="B721" i="14"/>
  <c r="H721" i="14" s="1"/>
  <c r="O721" i="14" s="1"/>
  <c r="B706" i="34"/>
  <c r="H706" i="34" s="1"/>
  <c r="O706" i="34" s="1"/>
  <c r="F706" i="34"/>
  <c r="J720" i="14"/>
  <c r="J705" i="34"/>
  <c r="D707" i="34" l="1"/>
  <c r="F707" i="34" s="1"/>
  <c r="J706" i="34"/>
  <c r="J721" i="14"/>
  <c r="D722" i="14"/>
  <c r="B707" i="34" l="1"/>
  <c r="H707" i="34" s="1"/>
  <c r="D708" i="34" s="1"/>
  <c r="F708" i="34" s="1"/>
  <c r="F722" i="14"/>
  <c r="B722" i="14"/>
  <c r="H722" i="14" s="1"/>
  <c r="O722" i="14" s="1"/>
  <c r="J707" i="34" l="1"/>
  <c r="O707" i="34"/>
  <c r="B708" i="34"/>
  <c r="H708" i="34" s="1"/>
  <c r="O708" i="34" s="1"/>
  <c r="D723" i="14"/>
  <c r="J722" i="14"/>
  <c r="J708" i="34" l="1"/>
  <c r="D709" i="34"/>
  <c r="F709" i="34" s="1"/>
  <c r="F723" i="14"/>
  <c r="B723" i="14"/>
  <c r="H723" i="14" s="1"/>
  <c r="D724" i="14" s="1"/>
  <c r="B709" i="34" l="1"/>
  <c r="H709" i="34" s="1"/>
  <c r="D710" i="34" s="1"/>
  <c r="F710" i="34" s="1"/>
  <c r="O723" i="14"/>
  <c r="F724" i="14"/>
  <c r="B724" i="14"/>
  <c r="H724" i="14" s="1"/>
  <c r="D725" i="14" s="1"/>
  <c r="J723" i="14"/>
  <c r="B710" i="34" l="1"/>
  <c r="H710" i="34" s="1"/>
  <c r="O710" i="34" s="1"/>
  <c r="J709" i="34"/>
  <c r="O709" i="34"/>
  <c r="O724" i="14"/>
  <c r="B725" i="14"/>
  <c r="H725" i="14" s="1"/>
  <c r="D726" i="14" s="1"/>
  <c r="F725" i="14"/>
  <c r="J724" i="14"/>
  <c r="J710" i="34" l="1"/>
  <c r="D711" i="34"/>
  <c r="J725" i="14"/>
  <c r="B726" i="14"/>
  <c r="H726" i="14" s="1"/>
  <c r="D727" i="14" s="1"/>
  <c r="F726" i="14"/>
  <c r="O725" i="14"/>
  <c r="B711" i="34" l="1"/>
  <c r="H711" i="34" s="1"/>
  <c r="D712" i="34" s="1"/>
  <c r="F711" i="34"/>
  <c r="J726" i="14"/>
  <c r="B727" i="14"/>
  <c r="H727" i="14" s="1"/>
  <c r="O727" i="14" s="1"/>
  <c r="F727" i="14"/>
  <c r="O726" i="14"/>
  <c r="J711" i="34" l="1"/>
  <c r="F712" i="34"/>
  <c r="B712" i="34"/>
  <c r="H712" i="34" s="1"/>
  <c r="O712" i="34" s="1"/>
  <c r="O711" i="34"/>
  <c r="J727" i="14"/>
  <c r="D728" i="14"/>
  <c r="J712" i="34" l="1"/>
  <c r="D713" i="34"/>
  <c r="B728" i="14"/>
  <c r="H728" i="14" s="1"/>
  <c r="O728" i="14" s="1"/>
  <c r="F728" i="14"/>
  <c r="F713" i="34" l="1"/>
  <c r="B713" i="34"/>
  <c r="H713" i="34" s="1"/>
  <c r="D714" i="34" s="1"/>
  <c r="J728" i="14"/>
  <c r="D729" i="14"/>
  <c r="F714" i="34" l="1"/>
  <c r="B714" i="34"/>
  <c r="H714" i="34" s="1"/>
  <c r="O714" i="34" s="1"/>
  <c r="J713" i="34"/>
  <c r="O713" i="34"/>
  <c r="F729" i="14"/>
  <c r="B729" i="14"/>
  <c r="H729" i="14" s="1"/>
  <c r="D730" i="14" s="1"/>
  <c r="D715" i="34" l="1"/>
  <c r="J714" i="34"/>
  <c r="O729" i="14"/>
  <c r="F730" i="14"/>
  <c r="B730" i="14"/>
  <c r="H730" i="14" s="1"/>
  <c r="D731" i="14" s="1"/>
  <c r="J729" i="14"/>
  <c r="F715" i="34" l="1"/>
  <c r="B715" i="34"/>
  <c r="H715" i="34" s="1"/>
  <c r="D716" i="34" s="1"/>
  <c r="F731" i="14"/>
  <c r="B731" i="14"/>
  <c r="H731" i="14" s="1"/>
  <c r="D732" i="14" s="1"/>
  <c r="J730" i="14"/>
  <c r="O730" i="14"/>
  <c r="B716" i="34" l="1"/>
  <c r="H716" i="34" s="1"/>
  <c r="O716" i="34" s="1"/>
  <c r="F716" i="34"/>
  <c r="J715" i="34"/>
  <c r="O715" i="34"/>
  <c r="O731" i="14"/>
  <c r="J731" i="14"/>
  <c r="B732" i="14"/>
  <c r="H732" i="14" s="1"/>
  <c r="D733" i="14" s="1"/>
  <c r="F732" i="14"/>
  <c r="J716" i="34" l="1"/>
  <c r="D717" i="34"/>
  <c r="O732" i="14"/>
  <c r="J732" i="14"/>
  <c r="F733" i="14"/>
  <c r="B733" i="14"/>
  <c r="H733" i="14" s="1"/>
  <c r="D734" i="14" s="1"/>
  <c r="F717" i="34" l="1"/>
  <c r="B717" i="34"/>
  <c r="H717" i="34" s="1"/>
  <c r="D718" i="34" s="1"/>
  <c r="F734" i="14"/>
  <c r="B734" i="14"/>
  <c r="H734" i="14" s="1"/>
  <c r="D735" i="14" s="1"/>
  <c r="J733" i="14"/>
  <c r="O733" i="14"/>
  <c r="F718" i="34" l="1"/>
  <c r="B718" i="34"/>
  <c r="H718" i="34" s="1"/>
  <c r="O718" i="34" s="1"/>
  <c r="J717" i="34"/>
  <c r="O717" i="34"/>
  <c r="O734" i="14"/>
  <c r="F735" i="14"/>
  <c r="B735" i="14"/>
  <c r="H735" i="14" s="1"/>
  <c r="O735" i="14" s="1"/>
  <c r="J734" i="14"/>
  <c r="J718" i="34" l="1"/>
  <c r="D719" i="34"/>
  <c r="D736" i="14"/>
  <c r="B736" i="14" s="1"/>
  <c r="H736" i="14" s="1"/>
  <c r="O736" i="14" s="1"/>
  <c r="J735" i="14"/>
  <c r="F719" i="34" l="1"/>
  <c r="B719" i="34"/>
  <c r="H719" i="34" s="1"/>
  <c r="D720" i="34" s="1"/>
  <c r="F736" i="14"/>
  <c r="J736" i="14" s="1"/>
  <c r="D737" i="14"/>
  <c r="B737" i="14" s="1"/>
  <c r="H737" i="14" s="1"/>
  <c r="D738" i="14" s="1"/>
  <c r="O719" i="34" l="1"/>
  <c r="F720" i="34"/>
  <c r="B720" i="34"/>
  <c r="H720" i="34" s="1"/>
  <c r="O720" i="34" s="1"/>
  <c r="J719" i="34"/>
  <c r="F737" i="14"/>
  <c r="J737" i="14" s="1"/>
  <c r="O737" i="14"/>
  <c r="B738" i="14"/>
  <c r="H738" i="14" s="1"/>
  <c r="F738" i="14"/>
  <c r="D721" i="34" l="1"/>
  <c r="J720" i="34"/>
  <c r="J738" i="14"/>
  <c r="D739" i="14"/>
  <c r="O738" i="14"/>
  <c r="B721" i="34" l="1"/>
  <c r="H721" i="34" s="1"/>
  <c r="D722" i="34" s="1"/>
  <c r="F721" i="34"/>
  <c r="F739" i="14"/>
  <c r="B739" i="14"/>
  <c r="H739" i="14" s="1"/>
  <c r="O739" i="14" s="1"/>
  <c r="O721" i="34" l="1"/>
  <c r="J721" i="34"/>
  <c r="B722" i="34"/>
  <c r="H722" i="34" s="1"/>
  <c r="O722" i="34" s="1"/>
  <c r="F722" i="34"/>
  <c r="D740" i="14"/>
  <c r="J739" i="14"/>
  <c r="J722" i="34" l="1"/>
  <c r="D723" i="34"/>
  <c r="F740" i="14"/>
  <c r="B740" i="14"/>
  <c r="H740" i="14" s="1"/>
  <c r="D741" i="14" s="1"/>
  <c r="B723" i="34" l="1"/>
  <c r="H723" i="34" s="1"/>
  <c r="D724" i="34" s="1"/>
  <c r="F723" i="34"/>
  <c r="O740" i="14"/>
  <c r="F741" i="14"/>
  <c r="B741" i="14"/>
  <c r="H741" i="14" s="1"/>
  <c r="O741" i="14" s="1"/>
  <c r="J740" i="14"/>
  <c r="J723" i="34" l="1"/>
  <c r="O723" i="34"/>
  <c r="F724" i="34"/>
  <c r="B724" i="34"/>
  <c r="H724" i="34" s="1"/>
  <c r="O724" i="34" s="1"/>
  <c r="D742" i="14"/>
  <c r="J741" i="14"/>
  <c r="J724" i="34" l="1"/>
  <c r="D725" i="34"/>
  <c r="F742" i="14"/>
  <c r="B742" i="14"/>
  <c r="H742" i="14" s="1"/>
  <c r="D743" i="14" s="1"/>
  <c r="B725" i="34" l="1"/>
  <c r="H725" i="34" s="1"/>
  <c r="D726" i="34" s="1"/>
  <c r="F725" i="34"/>
  <c r="O742" i="14"/>
  <c r="F743" i="14"/>
  <c r="B743" i="14"/>
  <c r="H743" i="14" s="1"/>
  <c r="O743" i="14" s="1"/>
  <c r="J742" i="14"/>
  <c r="O725" i="34" l="1"/>
  <c r="J725" i="34"/>
  <c r="F726" i="34"/>
  <c r="B726" i="34"/>
  <c r="H726" i="34" s="1"/>
  <c r="O726" i="34" s="1"/>
  <c r="J743" i="14"/>
  <c r="D744" i="14"/>
  <c r="J726" i="34" l="1"/>
  <c r="D727" i="34"/>
  <c r="F744" i="14"/>
  <c r="B744" i="14"/>
  <c r="H744" i="14" s="1"/>
  <c r="D745" i="14" s="1"/>
  <c r="F727" i="34" l="1"/>
  <c r="B727" i="34"/>
  <c r="H727" i="34" s="1"/>
  <c r="D728" i="34" s="1"/>
  <c r="O744" i="14"/>
  <c r="B745" i="14"/>
  <c r="H745" i="14" s="1"/>
  <c r="D746" i="14" s="1"/>
  <c r="F745" i="14"/>
  <c r="J744" i="14"/>
  <c r="O727" i="34" l="1"/>
  <c r="B728" i="34"/>
  <c r="H728" i="34" s="1"/>
  <c r="O728" i="34" s="1"/>
  <c r="F728" i="34"/>
  <c r="J727" i="34"/>
  <c r="J745" i="14"/>
  <c r="F746" i="14"/>
  <c r="B746" i="14"/>
  <c r="H746" i="14" s="1"/>
  <c r="D747" i="14" s="1"/>
  <c r="O745" i="14"/>
  <c r="D729" i="34" l="1"/>
  <c r="J728" i="34"/>
  <c r="O746" i="14"/>
  <c r="B747" i="14"/>
  <c r="H747" i="14" s="1"/>
  <c r="O747" i="14" s="1"/>
  <c r="F747" i="14"/>
  <c r="J746" i="14"/>
  <c r="F729" i="34" l="1"/>
  <c r="B729" i="34"/>
  <c r="H729" i="34" s="1"/>
  <c r="D730" i="34" s="1"/>
  <c r="D748" i="14"/>
  <c r="J747" i="14"/>
  <c r="O729" i="34" l="1"/>
  <c r="F730" i="34"/>
  <c r="B730" i="34"/>
  <c r="H730" i="34" s="1"/>
  <c r="O730" i="34" s="1"/>
  <c r="J729" i="34"/>
  <c r="F748" i="14"/>
  <c r="B748" i="14"/>
  <c r="H748" i="14" s="1"/>
  <c r="O748" i="14" s="1"/>
  <c r="D731" i="34" l="1"/>
  <c r="J730" i="34"/>
  <c r="D749" i="14"/>
  <c r="J748" i="14"/>
  <c r="F731" i="34" l="1"/>
  <c r="B731" i="34"/>
  <c r="H731" i="34" s="1"/>
  <c r="D732" i="34" s="1"/>
  <c r="F749" i="14"/>
  <c r="B749" i="14"/>
  <c r="H749" i="14" s="1"/>
  <c r="D750" i="14" s="1"/>
  <c r="O731" i="34" l="1"/>
  <c r="B732" i="34"/>
  <c r="H732" i="34" s="1"/>
  <c r="O732" i="34" s="1"/>
  <c r="F732" i="34"/>
  <c r="J731" i="34"/>
  <c r="O749" i="14"/>
  <c r="F750" i="14"/>
  <c r="B750" i="14"/>
  <c r="H750" i="14" s="1"/>
  <c r="O750" i="14" s="1"/>
  <c r="J749" i="14"/>
  <c r="D733" i="34" l="1"/>
  <c r="J732" i="34"/>
  <c r="J750" i="14"/>
  <c r="D751" i="14"/>
  <c r="B733" i="34" l="1"/>
  <c r="H733" i="34" s="1"/>
  <c r="D734" i="34" s="1"/>
  <c r="F733" i="34"/>
  <c r="F751" i="14"/>
  <c r="B751" i="14"/>
  <c r="H751" i="14" s="1"/>
  <c r="O751" i="14" s="1"/>
  <c r="O733" i="34" l="1"/>
  <c r="J733" i="34"/>
  <c r="B734" i="34"/>
  <c r="H734" i="34" s="1"/>
  <c r="O734" i="34" s="1"/>
  <c r="F734" i="34"/>
  <c r="J751" i="14"/>
  <c r="D752" i="14"/>
  <c r="J734" i="34" l="1"/>
  <c r="D735" i="34"/>
  <c r="B752" i="14"/>
  <c r="H752" i="14" s="1"/>
  <c r="D753" i="14" s="1"/>
  <c r="F752" i="14"/>
  <c r="B735" i="34" l="1"/>
  <c r="H735" i="34" s="1"/>
  <c r="D736" i="34" s="1"/>
  <c r="F735" i="34"/>
  <c r="O752" i="14"/>
  <c r="F753" i="14"/>
  <c r="B753" i="14"/>
  <c r="H753" i="14" s="1"/>
  <c r="D754" i="14" s="1"/>
  <c r="J752" i="14"/>
  <c r="O735" i="34" l="1"/>
  <c r="J735" i="34"/>
  <c r="B736" i="34"/>
  <c r="H736" i="34" s="1"/>
  <c r="O736" i="34" s="1"/>
  <c r="F736" i="34"/>
  <c r="F754" i="14"/>
  <c r="B754" i="14"/>
  <c r="H754" i="14" s="1"/>
  <c r="O754" i="14" s="1"/>
  <c r="J753" i="14"/>
  <c r="O753" i="14"/>
  <c r="J736" i="34" l="1"/>
  <c r="D737" i="34"/>
  <c r="J754" i="14"/>
  <c r="D755" i="14"/>
  <c r="B737" i="34" l="1"/>
  <c r="H737" i="34" s="1"/>
  <c r="D738" i="34" s="1"/>
  <c r="F737" i="34"/>
  <c r="B755" i="14"/>
  <c r="H755" i="14" s="1"/>
  <c r="O755" i="14" s="1"/>
  <c r="F755" i="14"/>
  <c r="J737" i="34" l="1"/>
  <c r="O737" i="34"/>
  <c r="F738" i="34"/>
  <c r="B738" i="34"/>
  <c r="H738" i="34" s="1"/>
  <c r="O738" i="34" s="1"/>
  <c r="D756" i="14"/>
  <c r="J755" i="14"/>
  <c r="J738" i="34" l="1"/>
  <c r="D739" i="34"/>
  <c r="F756" i="14"/>
  <c r="B756" i="14"/>
  <c r="H756" i="14" s="1"/>
  <c r="O756" i="14" s="1"/>
  <c r="B739" i="34" l="1"/>
  <c r="H739" i="34" s="1"/>
  <c r="D740" i="34" s="1"/>
  <c r="F739" i="34"/>
  <c r="J756" i="14"/>
  <c r="D757" i="14"/>
  <c r="O739" i="34" l="1"/>
  <c r="J739" i="34"/>
  <c r="F740" i="34"/>
  <c r="B740" i="34"/>
  <c r="H740" i="34" s="1"/>
  <c r="O740" i="34" s="1"/>
  <c r="F757" i="14"/>
  <c r="B757" i="14"/>
  <c r="H757" i="14" s="1"/>
  <c r="D758" i="14" s="1"/>
  <c r="J740" i="34" l="1"/>
  <c r="D741" i="34"/>
  <c r="O757" i="14"/>
  <c r="F758" i="14"/>
  <c r="B758" i="14"/>
  <c r="H758" i="14" s="1"/>
  <c r="O758" i="14" s="1"/>
  <c r="J757" i="14"/>
  <c r="B741" i="34" l="1"/>
  <c r="H741" i="34" s="1"/>
  <c r="D742" i="34" s="1"/>
  <c r="F741" i="34"/>
  <c r="D759" i="14"/>
  <c r="J758" i="14"/>
  <c r="O741" i="34" l="1"/>
  <c r="J741" i="34"/>
  <c r="F742" i="34"/>
  <c r="B742" i="34"/>
  <c r="H742" i="34" s="1"/>
  <c r="O742" i="34" s="1"/>
  <c r="B759" i="14"/>
  <c r="H759" i="14" s="1"/>
  <c r="O759" i="14" s="1"/>
  <c r="F759" i="14"/>
  <c r="J742" i="34" l="1"/>
  <c r="D743" i="34"/>
  <c r="D760" i="14"/>
  <c r="B760" i="14" s="1"/>
  <c r="H760" i="14" s="1"/>
  <c r="D761" i="14" s="1"/>
  <c r="J759" i="14"/>
  <c r="F743" i="34" l="1"/>
  <c r="B743" i="34"/>
  <c r="H743" i="34" s="1"/>
  <c r="D744" i="34" s="1"/>
  <c r="F760" i="14"/>
  <c r="J760" i="14" s="1"/>
  <c r="B761" i="14"/>
  <c r="H761" i="14" s="1"/>
  <c r="D762" i="14" s="1"/>
  <c r="F761" i="14"/>
  <c r="O760" i="14"/>
  <c r="O743" i="34" l="1"/>
  <c r="B744" i="34"/>
  <c r="H744" i="34" s="1"/>
  <c r="O744" i="34" s="1"/>
  <c r="F744" i="34"/>
  <c r="J743" i="34"/>
  <c r="J761" i="14"/>
  <c r="B762" i="14"/>
  <c r="H762" i="14" s="1"/>
  <c r="D763" i="14" s="1"/>
  <c r="F762" i="14"/>
  <c r="O761" i="14"/>
  <c r="D745" i="34" l="1"/>
  <c r="J744" i="34"/>
  <c r="J762" i="14"/>
  <c r="O762" i="14"/>
  <c r="B763" i="14"/>
  <c r="H763" i="14" s="1"/>
  <c r="O763" i="14" s="1"/>
  <c r="F763" i="14"/>
  <c r="F745" i="34" l="1"/>
  <c r="B745" i="34"/>
  <c r="H745" i="34" s="1"/>
  <c r="D746" i="34" s="1"/>
  <c r="J763" i="14"/>
  <c r="D764" i="14"/>
  <c r="O745" i="34" l="1"/>
  <c r="F746" i="34"/>
  <c r="B746" i="34"/>
  <c r="H746" i="34" s="1"/>
  <c r="O746" i="34" s="1"/>
  <c r="J745" i="34"/>
  <c r="F764" i="14"/>
  <c r="B764" i="14"/>
  <c r="H764" i="14" s="1"/>
  <c r="D765" i="14" s="1"/>
  <c r="D747" i="34" l="1"/>
  <c r="J746" i="34"/>
  <c r="J764" i="14"/>
  <c r="O764" i="14"/>
  <c r="B765" i="14"/>
  <c r="H765" i="14" s="1"/>
  <c r="D766" i="14" s="1"/>
  <c r="F765" i="14"/>
  <c r="F747" i="34" l="1"/>
  <c r="B747" i="34"/>
  <c r="H747" i="34" s="1"/>
  <c r="D748" i="34" s="1"/>
  <c r="O765" i="14"/>
  <c r="J765" i="14"/>
  <c r="F766" i="14"/>
  <c r="B766" i="14"/>
  <c r="H766" i="14" s="1"/>
  <c r="D767" i="14" s="1"/>
  <c r="O747" i="34" l="1"/>
  <c r="B748" i="34"/>
  <c r="H748" i="34" s="1"/>
  <c r="O748" i="34" s="1"/>
  <c r="F748" i="34"/>
  <c r="J747" i="34"/>
  <c r="J766" i="14"/>
  <c r="O766" i="14"/>
  <c r="F767" i="14"/>
  <c r="B767" i="14"/>
  <c r="H767" i="14" s="1"/>
  <c r="O767" i="14" s="1"/>
  <c r="D749" i="34" l="1"/>
  <c r="J748" i="34"/>
  <c r="D768" i="14"/>
  <c r="J767" i="14"/>
  <c r="F749" i="34" l="1"/>
  <c r="B749" i="34"/>
  <c r="H749" i="34" s="1"/>
  <c r="D750" i="34" s="1"/>
  <c r="B768" i="14"/>
  <c r="H768" i="14" s="1"/>
  <c r="D769" i="14" s="1"/>
  <c r="F768" i="14"/>
  <c r="O749" i="34" l="1"/>
  <c r="B750" i="34"/>
  <c r="H750" i="34" s="1"/>
  <c r="O750" i="34" s="1"/>
  <c r="F750" i="34"/>
  <c r="J749" i="34"/>
  <c r="J768" i="14"/>
  <c r="F769" i="14"/>
  <c r="B769" i="14"/>
  <c r="H769" i="14" s="1"/>
  <c r="D770" i="14" s="1"/>
  <c r="O768" i="14"/>
  <c r="D751" i="34" l="1"/>
  <c r="J750" i="34"/>
  <c r="O769" i="14"/>
  <c r="B770" i="14"/>
  <c r="H770" i="14" s="1"/>
  <c r="D771" i="14" s="1"/>
  <c r="F770" i="14"/>
  <c r="J769" i="14"/>
  <c r="F751" i="34" l="1"/>
  <c r="B751" i="34"/>
  <c r="H751" i="34" s="1"/>
  <c r="D752" i="34" s="1"/>
  <c r="O770" i="14"/>
  <c r="J770" i="14"/>
  <c r="F771" i="14"/>
  <c r="B771" i="14"/>
  <c r="H771" i="14" s="1"/>
  <c r="O771" i="14" s="1"/>
  <c r="O751" i="34" l="1"/>
  <c r="F752" i="34"/>
  <c r="B752" i="34"/>
  <c r="H752" i="34" s="1"/>
  <c r="O752" i="34" s="1"/>
  <c r="J751" i="34"/>
  <c r="D772" i="14"/>
  <c r="J771" i="14"/>
  <c r="D753" i="34" l="1"/>
  <c r="J752" i="34"/>
  <c r="B772" i="14"/>
  <c r="H772" i="14" s="1"/>
  <c r="D773" i="14" s="1"/>
  <c r="F772" i="14"/>
  <c r="B753" i="34" l="1"/>
  <c r="H753" i="34" s="1"/>
  <c r="D754" i="34" s="1"/>
  <c r="F753" i="34"/>
  <c r="J772" i="14"/>
  <c r="F773" i="14"/>
  <c r="B773" i="14"/>
  <c r="H773" i="14" s="1"/>
  <c r="O773" i="14" s="1"/>
  <c r="O772" i="14"/>
  <c r="O753" i="34" l="1"/>
  <c r="J753" i="34"/>
  <c r="F754" i="34"/>
  <c r="B754" i="34"/>
  <c r="H754" i="34" s="1"/>
  <c r="O754" i="34" s="1"/>
  <c r="J773" i="14"/>
  <c r="D774" i="14"/>
  <c r="J754" i="34" l="1"/>
  <c r="D755" i="34"/>
  <c r="F774" i="14"/>
  <c r="B774" i="14"/>
  <c r="H774" i="14" s="1"/>
  <c r="D775" i="14" s="1"/>
  <c r="F755" i="34" l="1"/>
  <c r="B755" i="34"/>
  <c r="H755" i="34" s="1"/>
  <c r="D756" i="34" s="1"/>
  <c r="O774" i="14"/>
  <c r="F775" i="14"/>
  <c r="B775" i="14"/>
  <c r="H775" i="14" s="1"/>
  <c r="O775" i="14" s="1"/>
  <c r="J774" i="14"/>
  <c r="O755" i="34" l="1"/>
  <c r="B756" i="34"/>
  <c r="H756" i="34" s="1"/>
  <c r="O756" i="34" s="1"/>
  <c r="F756" i="34"/>
  <c r="J755" i="34"/>
  <c r="J775" i="14"/>
  <c r="D776" i="14"/>
  <c r="D757" i="34" l="1"/>
  <c r="J756" i="34"/>
  <c r="B776" i="14"/>
  <c r="H776" i="14" s="1"/>
  <c r="D777" i="14" s="1"/>
  <c r="F776" i="14"/>
  <c r="B757" i="34" l="1"/>
  <c r="H757" i="34" s="1"/>
  <c r="D758" i="34" s="1"/>
  <c r="F757" i="34"/>
  <c r="J776" i="14"/>
  <c r="B777" i="14"/>
  <c r="H777" i="14" s="1"/>
  <c r="O777" i="14" s="1"/>
  <c r="F777" i="14"/>
  <c r="O776" i="14"/>
  <c r="O757" i="34" l="1"/>
  <c r="J757" i="34"/>
  <c r="B758" i="34"/>
  <c r="H758" i="34" s="1"/>
  <c r="O758" i="34" s="1"/>
  <c r="F758" i="34"/>
  <c r="D778" i="14"/>
  <c r="J777" i="14"/>
  <c r="J758" i="34" l="1"/>
  <c r="D759" i="34"/>
  <c r="F778" i="14"/>
  <c r="B778" i="14"/>
  <c r="H778" i="14" s="1"/>
  <c r="D779" i="14" s="1"/>
  <c r="F759" i="34" l="1"/>
  <c r="B759" i="34"/>
  <c r="H759" i="34" s="1"/>
  <c r="D760" i="34" s="1"/>
  <c r="O778" i="14"/>
  <c r="F779" i="14"/>
  <c r="B779" i="14"/>
  <c r="H779" i="14" s="1"/>
  <c r="O779" i="14" s="1"/>
  <c r="J778" i="14"/>
  <c r="O759" i="34" l="1"/>
  <c r="B760" i="34"/>
  <c r="H760" i="34" s="1"/>
  <c r="O760" i="34" s="1"/>
  <c r="F760" i="34"/>
  <c r="J759" i="34"/>
  <c r="D780" i="14"/>
  <c r="J779" i="14"/>
  <c r="D761" i="34" l="1"/>
  <c r="J760" i="34"/>
  <c r="B780" i="14"/>
  <c r="H780" i="14" s="1"/>
  <c r="D781" i="14" s="1"/>
  <c r="F780" i="14"/>
  <c r="F761" i="34" l="1"/>
  <c r="B761" i="34"/>
  <c r="H761" i="34" s="1"/>
  <c r="D762" i="34" s="1"/>
  <c r="O780" i="14"/>
  <c r="J780" i="14"/>
  <c r="F781" i="14"/>
  <c r="B781" i="14"/>
  <c r="H781" i="14" s="1"/>
  <c r="D782" i="14" s="1"/>
  <c r="O761" i="34" l="1"/>
  <c r="F762" i="34"/>
  <c r="B762" i="34"/>
  <c r="H762" i="34" s="1"/>
  <c r="O762" i="34" s="1"/>
  <c r="J761" i="34"/>
  <c r="J781" i="14"/>
  <c r="O781" i="14"/>
  <c r="B782" i="14"/>
  <c r="H782" i="14" s="1"/>
  <c r="D783" i="14" s="1"/>
  <c r="F782" i="14"/>
  <c r="D763" i="34" l="1"/>
  <c r="J762" i="34"/>
  <c r="F783" i="14"/>
  <c r="B783" i="14"/>
  <c r="H783" i="14" s="1"/>
  <c r="D784" i="14" s="1"/>
  <c r="O782" i="14"/>
  <c r="J782" i="14"/>
  <c r="B763" i="34" l="1"/>
  <c r="H763" i="34" s="1"/>
  <c r="D764" i="34" s="1"/>
  <c r="F763" i="34"/>
  <c r="O783" i="14"/>
  <c r="B784" i="14"/>
  <c r="H784" i="14" s="1"/>
  <c r="D785" i="14" s="1"/>
  <c r="F784" i="14"/>
  <c r="J783" i="14"/>
  <c r="O763" i="34" l="1"/>
  <c r="J763" i="34"/>
  <c r="B764" i="34"/>
  <c r="H764" i="34" s="1"/>
  <c r="O764" i="34" s="1"/>
  <c r="F764" i="34"/>
  <c r="J784" i="14"/>
  <c r="F785" i="14"/>
  <c r="B785" i="14"/>
  <c r="H785" i="14" s="1"/>
  <c r="D786" i="14" s="1"/>
  <c r="O784" i="14"/>
  <c r="J764" i="34" l="1"/>
  <c r="D765" i="34"/>
  <c r="J785" i="14"/>
  <c r="O785" i="14"/>
  <c r="F786" i="14"/>
  <c r="B786" i="14"/>
  <c r="H786" i="14" s="1"/>
  <c r="O786" i="14" s="1"/>
  <c r="B765" i="34" l="1"/>
  <c r="H765" i="34" s="1"/>
  <c r="D766" i="34" s="1"/>
  <c r="F765" i="34"/>
  <c r="D787" i="14"/>
  <c r="B787" i="14" s="1"/>
  <c r="H787" i="14" s="1"/>
  <c r="O787" i="14" s="1"/>
  <c r="J786" i="14"/>
  <c r="O765" i="34" l="1"/>
  <c r="J765" i="34"/>
  <c r="B766" i="34"/>
  <c r="H766" i="34" s="1"/>
  <c r="O766" i="34" s="1"/>
  <c r="F766" i="34"/>
  <c r="F787" i="14"/>
  <c r="J787" i="14" s="1"/>
  <c r="D788" i="14"/>
  <c r="J766" i="34" l="1"/>
  <c r="D767" i="34"/>
  <c r="F788" i="14"/>
  <c r="B788" i="14"/>
  <c r="H788" i="14" s="1"/>
  <c r="B767" i="34" l="1"/>
  <c r="H767" i="34" s="1"/>
  <c r="D768" i="34" s="1"/>
  <c r="F767" i="34"/>
  <c r="D789" i="14"/>
  <c r="O788" i="14"/>
  <c r="J788" i="14"/>
  <c r="O767" i="34" l="1"/>
  <c r="J767" i="34"/>
  <c r="F768" i="34"/>
  <c r="B768" i="34"/>
  <c r="H768" i="34" s="1"/>
  <c r="O768" i="34" s="1"/>
  <c r="F789" i="14"/>
  <c r="B789" i="14"/>
  <c r="H789" i="14" s="1"/>
  <c r="D790" i="14" s="1"/>
  <c r="J768" i="34" l="1"/>
  <c r="D769" i="34"/>
  <c r="J789" i="14"/>
  <c r="O789" i="14"/>
  <c r="F790" i="14"/>
  <c r="B790" i="14"/>
  <c r="H790" i="14" s="1"/>
  <c r="D791" i="14" s="1"/>
  <c r="F769" i="34" l="1"/>
  <c r="B769" i="34"/>
  <c r="H769" i="34" s="1"/>
  <c r="D770" i="34" s="1"/>
  <c r="B791" i="14"/>
  <c r="H791" i="14" s="1"/>
  <c r="O791" i="14" s="1"/>
  <c r="F791" i="14"/>
  <c r="J790" i="14"/>
  <c r="O790" i="14"/>
  <c r="O769" i="34" l="1"/>
  <c r="B770" i="34"/>
  <c r="H770" i="34" s="1"/>
  <c r="O770" i="34" s="1"/>
  <c r="F770" i="34"/>
  <c r="J769" i="34"/>
  <c r="D792" i="14"/>
  <c r="J791" i="14"/>
  <c r="D771" i="34" l="1"/>
  <c r="J770" i="34"/>
  <c r="B792" i="14"/>
  <c r="H792" i="14" s="1"/>
  <c r="D793" i="14" s="1"/>
  <c r="F792" i="14"/>
  <c r="B771" i="34" l="1"/>
  <c r="H771" i="34" s="1"/>
  <c r="D772" i="34" s="1"/>
  <c r="F771" i="34"/>
  <c r="J792" i="14"/>
  <c r="O792" i="14"/>
  <c r="F793" i="14"/>
  <c r="B793" i="14"/>
  <c r="H793" i="14" s="1"/>
  <c r="D794" i="14" s="1"/>
  <c r="O771" i="34" l="1"/>
  <c r="J771" i="34"/>
  <c r="F772" i="34"/>
  <c r="B772" i="34"/>
  <c r="H772" i="34" s="1"/>
  <c r="O772" i="34" s="1"/>
  <c r="O793" i="14"/>
  <c r="F794" i="14"/>
  <c r="B794" i="14"/>
  <c r="H794" i="14" s="1"/>
  <c r="D795" i="14" s="1"/>
  <c r="J793" i="14"/>
  <c r="J772" i="34" l="1"/>
  <c r="D773" i="34"/>
  <c r="O794" i="14"/>
  <c r="B795" i="14"/>
  <c r="H795" i="14" s="1"/>
  <c r="O795" i="14" s="1"/>
  <c r="F795" i="14"/>
  <c r="J794" i="14"/>
  <c r="F773" i="34" l="1"/>
  <c r="B773" i="34"/>
  <c r="H773" i="34" s="1"/>
  <c r="D774" i="34" s="1"/>
  <c r="D796" i="14"/>
  <c r="J795" i="14"/>
  <c r="O773" i="34" l="1"/>
  <c r="B774" i="34"/>
  <c r="H774" i="34" s="1"/>
  <c r="O774" i="34" s="1"/>
  <c r="F774" i="34"/>
  <c r="J773" i="34"/>
  <c r="F796" i="14"/>
  <c r="B796" i="14"/>
  <c r="H796" i="14" s="1"/>
  <c r="D797" i="14" s="1"/>
  <c r="J774" i="34" l="1"/>
  <c r="D775" i="34"/>
  <c r="J796" i="14"/>
  <c r="O796" i="14"/>
  <c r="F797" i="14"/>
  <c r="B797" i="14"/>
  <c r="H797" i="14" s="1"/>
  <c r="D798" i="14" s="1"/>
  <c r="F775" i="34" l="1"/>
  <c r="B775" i="34"/>
  <c r="H775" i="34" s="1"/>
  <c r="D776" i="34" s="1"/>
  <c r="O797" i="14"/>
  <c r="B798" i="14"/>
  <c r="H798" i="14" s="1"/>
  <c r="O798" i="14" s="1"/>
  <c r="F798" i="14"/>
  <c r="J797" i="14"/>
  <c r="O775" i="34" l="1"/>
  <c r="B776" i="34"/>
  <c r="H776" i="34" s="1"/>
  <c r="O776" i="34" s="1"/>
  <c r="F776" i="34"/>
  <c r="J775" i="34"/>
  <c r="J798" i="14"/>
  <c r="D799" i="14"/>
  <c r="J776" i="34" l="1"/>
  <c r="D777" i="34"/>
  <c r="B799" i="14"/>
  <c r="H799" i="14" s="1"/>
  <c r="D800" i="14" s="1"/>
  <c r="F799" i="14"/>
  <c r="F777" i="34" l="1"/>
  <c r="B777" i="34"/>
  <c r="H777" i="34" s="1"/>
  <c r="D778" i="34" s="1"/>
  <c r="O799" i="14"/>
  <c r="J799" i="14"/>
  <c r="F800" i="14"/>
  <c r="B800" i="14"/>
  <c r="H800" i="14" s="1"/>
  <c r="O800" i="14" s="1"/>
  <c r="O777" i="34" l="1"/>
  <c r="F778" i="34"/>
  <c r="B778" i="34"/>
  <c r="H778" i="34" s="1"/>
  <c r="O778" i="34" s="1"/>
  <c r="J777" i="34"/>
  <c r="D801" i="14"/>
  <c r="J800" i="14"/>
  <c r="D779" i="34" l="1"/>
  <c r="J778" i="34"/>
  <c r="B801" i="14"/>
  <c r="H801" i="14" s="1"/>
  <c r="D802" i="14" s="1"/>
  <c r="F801" i="14"/>
  <c r="B779" i="34" l="1"/>
  <c r="H779" i="34" s="1"/>
  <c r="D780" i="34" s="1"/>
  <c r="F779" i="34"/>
  <c r="B802" i="14"/>
  <c r="H802" i="14" s="1"/>
  <c r="O802" i="14" s="1"/>
  <c r="F802" i="14"/>
  <c r="O801" i="14"/>
  <c r="J801" i="14"/>
  <c r="O779" i="34" l="1"/>
  <c r="J779" i="34"/>
  <c r="B780" i="34"/>
  <c r="H780" i="34" s="1"/>
  <c r="O780" i="34" s="1"/>
  <c r="F780" i="34"/>
  <c r="D803" i="14"/>
  <c r="J802" i="14"/>
  <c r="J780" i="34" l="1"/>
  <c r="D781" i="34"/>
  <c r="F803" i="14"/>
  <c r="B803" i="14"/>
  <c r="H803" i="14" s="1"/>
  <c r="D804" i="14" s="1"/>
  <c r="B781" i="34" l="1"/>
  <c r="H781" i="34" s="1"/>
  <c r="D782" i="34" s="1"/>
  <c r="F781" i="34"/>
  <c r="O803" i="14"/>
  <c r="B804" i="14"/>
  <c r="H804" i="14" s="1"/>
  <c r="O804" i="14" s="1"/>
  <c r="F804" i="14"/>
  <c r="J803" i="14"/>
  <c r="O781" i="34" l="1"/>
  <c r="J781" i="34"/>
  <c r="F782" i="34"/>
  <c r="B782" i="34"/>
  <c r="H782" i="34" s="1"/>
  <c r="O782" i="34" s="1"/>
  <c r="D805" i="14"/>
  <c r="B805" i="14" s="1"/>
  <c r="H805" i="14" s="1"/>
  <c r="J804" i="14"/>
  <c r="J782" i="34" l="1"/>
  <c r="D783" i="34"/>
  <c r="F805" i="14"/>
  <c r="J805" i="14" s="1"/>
  <c r="O805" i="14"/>
  <c r="D806" i="14"/>
  <c r="F806" i="14" s="1"/>
  <c r="F783" i="34" l="1"/>
  <c r="B783" i="34"/>
  <c r="H783" i="34" s="1"/>
  <c r="D784" i="34" s="1"/>
  <c r="B806" i="14"/>
  <c r="H806" i="14" s="1"/>
  <c r="D807" i="14" s="1"/>
  <c r="O783" i="34" l="1"/>
  <c r="B784" i="34"/>
  <c r="H784" i="34" s="1"/>
  <c r="O784" i="34" s="1"/>
  <c r="F784" i="34"/>
  <c r="J783" i="34"/>
  <c r="J806" i="14"/>
  <c r="O806" i="14"/>
  <c r="B807" i="14"/>
  <c r="H807" i="14" s="1"/>
  <c r="O807" i="14" s="1"/>
  <c r="F807" i="14"/>
  <c r="D785" i="34" l="1"/>
  <c r="J784" i="34"/>
  <c r="D808" i="14"/>
  <c r="J807" i="14"/>
  <c r="F785" i="34" l="1"/>
  <c r="B785" i="34"/>
  <c r="H785" i="34" s="1"/>
  <c r="D786" i="34" s="1"/>
  <c r="F808" i="14"/>
  <c r="B808" i="14"/>
  <c r="H808" i="14" s="1"/>
  <c r="D809" i="14" s="1"/>
  <c r="O785" i="34" l="1"/>
  <c r="B786" i="34"/>
  <c r="H786" i="34" s="1"/>
  <c r="O786" i="34" s="1"/>
  <c r="F786" i="34"/>
  <c r="J785" i="34"/>
  <c r="F809" i="14"/>
  <c r="B809" i="14"/>
  <c r="H809" i="14" s="1"/>
  <c r="D810" i="14" s="1"/>
  <c r="J808" i="14"/>
  <c r="O808" i="14"/>
  <c r="D787" i="34" l="1"/>
  <c r="J786" i="34"/>
  <c r="O809" i="14"/>
  <c r="F810" i="14"/>
  <c r="B810" i="14"/>
  <c r="H810" i="14" s="1"/>
  <c r="O810" i="14" s="1"/>
  <c r="J809" i="14"/>
  <c r="F787" i="34" l="1"/>
  <c r="B787" i="34"/>
  <c r="H787" i="34" s="1"/>
  <c r="O787" i="34" s="1"/>
  <c r="D811" i="14"/>
  <c r="J810" i="14"/>
  <c r="D788" i="34" l="1"/>
  <c r="J787" i="34"/>
  <c r="B811" i="14"/>
  <c r="H811" i="14" s="1"/>
  <c r="D812" i="14" s="1"/>
  <c r="F811" i="14"/>
  <c r="F788" i="34" l="1"/>
  <c r="B788" i="34"/>
  <c r="H788" i="34" s="1"/>
  <c r="D789" i="34" s="1"/>
  <c r="O811" i="14"/>
  <c r="J811" i="14"/>
  <c r="B812" i="14"/>
  <c r="H812" i="14" s="1"/>
  <c r="D813" i="14" s="1"/>
  <c r="F812" i="14"/>
  <c r="O788" i="34" l="1"/>
  <c r="B789" i="34"/>
  <c r="H789" i="34" s="1"/>
  <c r="O789" i="34" s="1"/>
  <c r="F789" i="34"/>
  <c r="J788" i="34"/>
  <c r="O812" i="14"/>
  <c r="J812" i="14"/>
  <c r="B813" i="14"/>
  <c r="H813" i="14" s="1"/>
  <c r="O813" i="14" s="1"/>
  <c r="F813" i="14"/>
  <c r="D790" i="34" l="1"/>
  <c r="J789" i="34"/>
  <c r="D814" i="14"/>
  <c r="J813" i="14"/>
  <c r="B790" i="34" l="1"/>
  <c r="H790" i="34" s="1"/>
  <c r="D791" i="34" s="1"/>
  <c r="F790" i="34"/>
  <c r="B814" i="14"/>
  <c r="H814" i="14" s="1"/>
  <c r="O814" i="14" s="1"/>
  <c r="F814" i="14"/>
  <c r="J790" i="34" l="1"/>
  <c r="O790" i="34"/>
  <c r="B791" i="34"/>
  <c r="H791" i="34" s="1"/>
  <c r="O791" i="34" s="1"/>
  <c r="F791" i="34"/>
  <c r="D815" i="14"/>
  <c r="J814" i="14"/>
  <c r="J791" i="34" l="1"/>
  <c r="D792" i="34"/>
  <c r="B815" i="14"/>
  <c r="H815" i="14" s="1"/>
  <c r="O815" i="14" s="1"/>
  <c r="F815" i="14"/>
  <c r="B792" i="34" l="1"/>
  <c r="H792" i="34" s="1"/>
  <c r="D793" i="34" s="1"/>
  <c r="F792" i="34"/>
  <c r="D816" i="14"/>
  <c r="J815" i="14"/>
  <c r="O792" i="34" l="1"/>
  <c r="J792" i="34"/>
  <c r="B793" i="34"/>
  <c r="H793" i="34" s="1"/>
  <c r="O793" i="34" s="1"/>
  <c r="F793" i="34"/>
  <c r="B816" i="14"/>
  <c r="H816" i="14" s="1"/>
  <c r="D817" i="14" s="1"/>
  <c r="F816" i="14"/>
  <c r="J793" i="34" l="1"/>
  <c r="D794" i="34"/>
  <c r="O816" i="14"/>
  <c r="J816" i="14"/>
  <c r="B817" i="14"/>
  <c r="H817" i="14" s="1"/>
  <c r="O817" i="14" s="1"/>
  <c r="F817" i="14"/>
  <c r="F794" i="34" l="1"/>
  <c r="B794" i="34"/>
  <c r="H794" i="34" s="1"/>
  <c r="D795" i="34" s="1"/>
  <c r="J817" i="14"/>
  <c r="D818" i="14"/>
  <c r="O794" i="34" l="1"/>
  <c r="B795" i="34"/>
  <c r="H795" i="34" s="1"/>
  <c r="O795" i="34" s="1"/>
  <c r="F795" i="34"/>
  <c r="J794" i="34"/>
  <c r="F818" i="14"/>
  <c r="B818" i="14"/>
  <c r="H818" i="14" s="1"/>
  <c r="O818" i="14" s="1"/>
  <c r="D796" i="34" l="1"/>
  <c r="J795" i="34"/>
  <c r="D819" i="14"/>
  <c r="J818" i="14"/>
  <c r="F796" i="34" l="1"/>
  <c r="B796" i="34"/>
  <c r="H796" i="34" s="1"/>
  <c r="D797" i="34" s="1"/>
  <c r="B819" i="14"/>
  <c r="H819" i="14" s="1"/>
  <c r="O819" i="14" s="1"/>
  <c r="F819" i="14"/>
  <c r="O796" i="34" l="1"/>
  <c r="B797" i="34"/>
  <c r="H797" i="34" s="1"/>
  <c r="O797" i="34" s="1"/>
  <c r="F797" i="34"/>
  <c r="J796" i="34"/>
  <c r="D820" i="14"/>
  <c r="J819" i="14"/>
  <c r="D798" i="34" l="1"/>
  <c r="J797" i="34"/>
  <c r="B820" i="14"/>
  <c r="H820" i="14" s="1"/>
  <c r="D821" i="14" s="1"/>
  <c r="F820" i="14"/>
  <c r="B798" i="34" l="1"/>
  <c r="H798" i="34" s="1"/>
  <c r="D799" i="34" s="1"/>
  <c r="F798" i="34"/>
  <c r="O820" i="14"/>
  <c r="J820" i="14"/>
  <c r="B821" i="14"/>
  <c r="H821" i="14" s="1"/>
  <c r="D822" i="14" s="1"/>
  <c r="F821" i="14"/>
  <c r="O798" i="34" l="1"/>
  <c r="J798" i="34"/>
  <c r="F799" i="34"/>
  <c r="B799" i="34"/>
  <c r="H799" i="34" s="1"/>
  <c r="O799" i="34" s="1"/>
  <c r="O821" i="14"/>
  <c r="J821" i="14"/>
  <c r="F822" i="14"/>
  <c r="B822" i="14"/>
  <c r="H822" i="14" s="1"/>
  <c r="D823" i="14" s="1"/>
  <c r="J799" i="34" l="1"/>
  <c r="D800" i="34"/>
  <c r="B823" i="14"/>
  <c r="H823" i="14" s="1"/>
  <c r="O823" i="14" s="1"/>
  <c r="F823" i="14"/>
  <c r="J822" i="14"/>
  <c r="O822" i="14"/>
  <c r="B800" i="34" l="1"/>
  <c r="H800" i="34" s="1"/>
  <c r="D801" i="34" s="1"/>
  <c r="F800" i="34"/>
  <c r="D824" i="14"/>
  <c r="B824" i="14" s="1"/>
  <c r="H824" i="14" s="1"/>
  <c r="D825" i="14" s="1"/>
  <c r="J823" i="14"/>
  <c r="O800" i="34" l="1"/>
  <c r="J800" i="34"/>
  <c r="F801" i="34"/>
  <c r="B801" i="34"/>
  <c r="H801" i="34" s="1"/>
  <c r="O801" i="34" s="1"/>
  <c r="F824" i="14"/>
  <c r="J824" i="14" s="1"/>
  <c r="F825" i="14"/>
  <c r="B825" i="14"/>
  <c r="H825" i="14" s="1"/>
  <c r="O824" i="14"/>
  <c r="J801" i="34" l="1"/>
  <c r="D802" i="34"/>
  <c r="D826" i="14"/>
  <c r="O825" i="14"/>
  <c r="J825" i="14"/>
  <c r="B802" i="34" l="1"/>
  <c r="H802" i="34" s="1"/>
  <c r="D803" i="34" s="1"/>
  <c r="F802" i="34"/>
  <c r="F826" i="14"/>
  <c r="B826" i="14"/>
  <c r="H826" i="14" s="1"/>
  <c r="D827" i="14" s="1"/>
  <c r="O802" i="34" l="1"/>
  <c r="J802" i="34"/>
  <c r="B803" i="34"/>
  <c r="H803" i="34" s="1"/>
  <c r="O803" i="34" s="1"/>
  <c r="F803" i="34"/>
  <c r="J826" i="14"/>
  <c r="O826" i="14"/>
  <c r="B827" i="14"/>
  <c r="H827" i="14" s="1"/>
  <c r="O827" i="14" s="1"/>
  <c r="F827" i="14"/>
  <c r="J803" i="34" l="1"/>
  <c r="D804" i="34"/>
  <c r="D828" i="14"/>
  <c r="J827" i="14"/>
  <c r="B804" i="34" l="1"/>
  <c r="H804" i="34" s="1"/>
  <c r="D805" i="34" s="1"/>
  <c r="F804" i="34"/>
  <c r="B828" i="14"/>
  <c r="H828" i="14" s="1"/>
  <c r="D829" i="14" s="1"/>
  <c r="F828" i="14"/>
  <c r="O804" i="34" l="1"/>
  <c r="J804" i="34"/>
  <c r="B805" i="34"/>
  <c r="H805" i="34" s="1"/>
  <c r="O805" i="34" s="1"/>
  <c r="F805" i="34"/>
  <c r="O828" i="14"/>
  <c r="J828" i="14"/>
  <c r="F829" i="14"/>
  <c r="B829" i="14"/>
  <c r="H829" i="14" s="1"/>
  <c r="D830" i="14" s="1"/>
  <c r="J805" i="34" l="1"/>
  <c r="D806" i="34"/>
  <c r="O829" i="14"/>
  <c r="F830" i="14"/>
  <c r="B830" i="14"/>
  <c r="H830" i="14" s="1"/>
  <c r="O830" i="14" s="1"/>
  <c r="J829" i="14"/>
  <c r="F806" i="34" l="1"/>
  <c r="B806" i="34"/>
  <c r="H806" i="34" s="1"/>
  <c r="D807" i="34" s="1"/>
  <c r="D831" i="14"/>
  <c r="F831" i="14" s="1"/>
  <c r="J830" i="14"/>
  <c r="O806" i="34" l="1"/>
  <c r="F807" i="34"/>
  <c r="B807" i="34"/>
  <c r="H807" i="34" s="1"/>
  <c r="O807" i="34" s="1"/>
  <c r="J806" i="34"/>
  <c r="B831" i="14"/>
  <c r="H831" i="14" s="1"/>
  <c r="D832" i="14" s="1"/>
  <c r="D808" i="34" l="1"/>
  <c r="J807" i="34"/>
  <c r="O831" i="14"/>
  <c r="J831" i="14"/>
  <c r="B832" i="14"/>
  <c r="H832" i="14" s="1"/>
  <c r="F832" i="14"/>
  <c r="B808" i="34" l="1"/>
  <c r="H808" i="34" s="1"/>
  <c r="D809" i="34" s="1"/>
  <c r="F808" i="34"/>
  <c r="J832" i="14"/>
  <c r="D833" i="14"/>
  <c r="O832" i="14"/>
  <c r="O808" i="34" l="1"/>
  <c r="J808" i="34"/>
  <c r="F809" i="34"/>
  <c r="B809" i="34"/>
  <c r="H809" i="34" s="1"/>
  <c r="O809" i="34" s="1"/>
  <c r="B833" i="14"/>
  <c r="H833" i="14" s="1"/>
  <c r="O833" i="14" s="1"/>
  <c r="F833" i="14"/>
  <c r="J809" i="34" l="1"/>
  <c r="D810" i="34"/>
  <c r="J833" i="14"/>
  <c r="D834" i="14"/>
  <c r="B834" i="14" s="1"/>
  <c r="H834" i="14" s="1"/>
  <c r="D835" i="14" s="1"/>
  <c r="B810" i="34" l="1"/>
  <c r="H810" i="34" s="1"/>
  <c r="D811" i="34" s="1"/>
  <c r="F810" i="34"/>
  <c r="F834" i="14"/>
  <c r="J834" i="14" s="1"/>
  <c r="O834" i="14"/>
  <c r="B835" i="14"/>
  <c r="H835" i="14" s="1"/>
  <c r="F835" i="14"/>
  <c r="O810" i="34" l="1"/>
  <c r="J810" i="34"/>
  <c r="F811" i="34"/>
  <c r="B811" i="34"/>
  <c r="H811" i="34" s="1"/>
  <c r="O811" i="34" s="1"/>
  <c r="J835" i="14"/>
  <c r="O835" i="14"/>
  <c r="D836" i="14"/>
  <c r="J811" i="34" l="1"/>
  <c r="D812" i="34"/>
  <c r="F836" i="14"/>
  <c r="B836" i="14"/>
  <c r="H836" i="14" s="1"/>
  <c r="F812" i="34" l="1"/>
  <c r="B812" i="34"/>
  <c r="H812" i="34" s="1"/>
  <c r="D813" i="34" s="1"/>
  <c r="J836" i="14"/>
  <c r="D837" i="14"/>
  <c r="O836" i="14"/>
  <c r="O812" i="34" l="1"/>
  <c r="B813" i="34"/>
  <c r="H813" i="34" s="1"/>
  <c r="O813" i="34" s="1"/>
  <c r="F813" i="34"/>
  <c r="J812" i="34"/>
  <c r="F837" i="14"/>
  <c r="B837" i="14"/>
  <c r="H837" i="14" s="1"/>
  <c r="D838" i="14" s="1"/>
  <c r="D814" i="34" l="1"/>
  <c r="J813" i="34"/>
  <c r="O837" i="14"/>
  <c r="F838" i="14"/>
  <c r="B838" i="14"/>
  <c r="H838" i="14" s="1"/>
  <c r="D839" i="14" s="1"/>
  <c r="J837" i="14"/>
  <c r="F814" i="34" l="1"/>
  <c r="B814" i="34"/>
  <c r="H814" i="34" s="1"/>
  <c r="D815" i="34" s="1"/>
  <c r="O838" i="14"/>
  <c r="F839" i="14"/>
  <c r="B839" i="14"/>
  <c r="H839" i="14" s="1"/>
  <c r="O839" i="14" s="1"/>
  <c r="J838" i="14"/>
  <c r="O814" i="34" l="1"/>
  <c r="F815" i="34"/>
  <c r="B815" i="34"/>
  <c r="H815" i="34" s="1"/>
  <c r="O815" i="34" s="1"/>
  <c r="J814" i="34"/>
  <c r="D840" i="14"/>
  <c r="J839" i="14"/>
  <c r="D816" i="34" l="1"/>
  <c r="J815" i="34"/>
  <c r="B840" i="14"/>
  <c r="H840" i="14" s="1"/>
  <c r="D841" i="14" s="1"/>
  <c r="F840" i="14"/>
  <c r="B816" i="34" l="1"/>
  <c r="H816" i="34" s="1"/>
  <c r="D817" i="34" s="1"/>
  <c r="F816" i="34"/>
  <c r="O840" i="14"/>
  <c r="J840" i="14"/>
  <c r="B841" i="14"/>
  <c r="H841" i="14" s="1"/>
  <c r="O841" i="14" s="1"/>
  <c r="F841" i="14"/>
  <c r="O816" i="34" l="1"/>
  <c r="J816" i="34"/>
  <c r="B817" i="34"/>
  <c r="H817" i="34" s="1"/>
  <c r="O817" i="34" s="1"/>
  <c r="F817" i="34"/>
  <c r="J841" i="14"/>
  <c r="D842" i="14"/>
  <c r="J817" i="34" l="1"/>
  <c r="D818" i="34"/>
  <c r="B842" i="14"/>
  <c r="H842" i="14" s="1"/>
  <c r="O842" i="14" s="1"/>
  <c r="F842" i="14"/>
  <c r="F818" i="34" l="1"/>
  <c r="B818" i="34"/>
  <c r="H818" i="34" s="1"/>
  <c r="D819" i="34" s="1"/>
  <c r="D843" i="14"/>
  <c r="J842" i="14"/>
  <c r="O818" i="34" l="1"/>
  <c r="F819" i="34"/>
  <c r="B819" i="34"/>
  <c r="H819" i="34" s="1"/>
  <c r="O819" i="34" s="1"/>
  <c r="J818" i="34"/>
  <c r="F843" i="14"/>
  <c r="B843" i="14"/>
  <c r="H843" i="14" s="1"/>
  <c r="O843" i="14" s="1"/>
  <c r="D820" i="34" l="1"/>
  <c r="J819" i="34"/>
  <c r="D844" i="14"/>
  <c r="J843" i="14"/>
  <c r="B820" i="34" l="1"/>
  <c r="H820" i="34" s="1"/>
  <c r="D821" i="34" s="1"/>
  <c r="F820" i="34"/>
  <c r="F844" i="14"/>
  <c r="B844" i="14"/>
  <c r="H844" i="14" s="1"/>
  <c r="O844" i="14" s="1"/>
  <c r="O820" i="34" l="1"/>
  <c r="J820" i="34"/>
  <c r="F821" i="34"/>
  <c r="B821" i="34"/>
  <c r="H821" i="34" s="1"/>
  <c r="O821" i="34" s="1"/>
  <c r="D845" i="14"/>
  <c r="J844" i="14"/>
  <c r="J821" i="34" l="1"/>
  <c r="D822" i="34"/>
  <c r="B845" i="14"/>
  <c r="H845" i="14" s="1"/>
  <c r="D846" i="14" s="1"/>
  <c r="F845" i="14"/>
  <c r="F822" i="34" l="1"/>
  <c r="B822" i="34"/>
  <c r="H822" i="34" s="1"/>
  <c r="D823" i="34" s="1"/>
  <c r="J845" i="14"/>
  <c r="O845" i="14"/>
  <c r="B846" i="14"/>
  <c r="H846" i="14" s="1"/>
  <c r="D847" i="14" s="1"/>
  <c r="F846" i="14"/>
  <c r="O822" i="34" l="1"/>
  <c r="B823" i="34"/>
  <c r="H823" i="34" s="1"/>
  <c r="O823" i="34" s="1"/>
  <c r="F823" i="34"/>
  <c r="J822" i="34"/>
  <c r="J846" i="14"/>
  <c r="F847" i="14"/>
  <c r="B847" i="14"/>
  <c r="H847" i="14" s="1"/>
  <c r="O847" i="14" s="1"/>
  <c r="O846" i="14"/>
  <c r="D824" i="34" l="1"/>
  <c r="J823" i="34"/>
  <c r="J847" i="14"/>
  <c r="D848" i="14"/>
  <c r="F824" i="34" l="1"/>
  <c r="B824" i="34"/>
  <c r="H824" i="34" s="1"/>
  <c r="D825" i="34" s="1"/>
  <c r="F848" i="14"/>
  <c r="B848" i="14"/>
  <c r="H848" i="14" s="1"/>
  <c r="O848" i="14" s="1"/>
  <c r="O824" i="34" l="1"/>
  <c r="B825" i="34"/>
  <c r="H825" i="34" s="1"/>
  <c r="O825" i="34" s="1"/>
  <c r="F825" i="34"/>
  <c r="J824" i="34"/>
  <c r="D849" i="14"/>
  <c r="J848" i="14"/>
  <c r="D826" i="34" l="1"/>
  <c r="J825" i="34"/>
  <c r="B849" i="14"/>
  <c r="H849" i="14" s="1"/>
  <c r="D850" i="14" s="1"/>
  <c r="F849" i="14"/>
  <c r="B826" i="34" l="1"/>
  <c r="H826" i="34" s="1"/>
  <c r="D827" i="34" s="1"/>
  <c r="F826" i="34"/>
  <c r="J849" i="14"/>
  <c r="O849" i="14"/>
  <c r="F850" i="14"/>
  <c r="B850" i="14"/>
  <c r="H850" i="14" s="1"/>
  <c r="D851" i="14" s="1"/>
  <c r="O826" i="34" l="1"/>
  <c r="J826" i="34"/>
  <c r="F827" i="34"/>
  <c r="B827" i="34"/>
  <c r="H827" i="34" s="1"/>
  <c r="O827" i="34" s="1"/>
  <c r="J850" i="14"/>
  <c r="O850" i="14"/>
  <c r="B851" i="14"/>
  <c r="H851" i="14" s="1"/>
  <c r="D852" i="14" s="1"/>
  <c r="F851" i="14"/>
  <c r="J827" i="34" l="1"/>
  <c r="D828" i="34"/>
  <c r="J851" i="14"/>
  <c r="O851" i="14"/>
  <c r="F852" i="14"/>
  <c r="B852" i="14"/>
  <c r="H852" i="14" s="1"/>
  <c r="D853" i="14" s="1"/>
  <c r="B828" i="34" l="1"/>
  <c r="H828" i="34" s="1"/>
  <c r="D829" i="34" s="1"/>
  <c r="F828" i="34"/>
  <c r="O852" i="14"/>
  <c r="B853" i="14"/>
  <c r="H853" i="14" s="1"/>
  <c r="D854" i="14" s="1"/>
  <c r="F853" i="14"/>
  <c r="J852" i="14"/>
  <c r="O828" i="34" l="1"/>
  <c r="J828" i="34"/>
  <c r="F829" i="34"/>
  <c r="B829" i="34"/>
  <c r="H829" i="34" s="1"/>
  <c r="O829" i="34" s="1"/>
  <c r="J853" i="14"/>
  <c r="F854" i="14"/>
  <c r="B854" i="14"/>
  <c r="H854" i="14" s="1"/>
  <c r="D855" i="14" s="1"/>
  <c r="O853" i="14"/>
  <c r="J829" i="34" l="1"/>
  <c r="D830" i="34"/>
  <c r="O854" i="14"/>
  <c r="B855" i="14"/>
  <c r="H855" i="14" s="1"/>
  <c r="O855" i="14" s="1"/>
  <c r="F855" i="14"/>
  <c r="J854" i="14"/>
  <c r="F830" i="34" l="1"/>
  <c r="B830" i="34"/>
  <c r="H830" i="34" s="1"/>
  <c r="D831" i="34" s="1"/>
  <c r="D856" i="14"/>
  <c r="J855" i="14"/>
  <c r="O830" i="34" l="1"/>
  <c r="F831" i="34"/>
  <c r="B831" i="34"/>
  <c r="H831" i="34" s="1"/>
  <c r="O831" i="34" s="1"/>
  <c r="J830" i="34"/>
  <c r="B856" i="14"/>
  <c r="H856" i="14" s="1"/>
  <c r="D857" i="14" s="1"/>
  <c r="F856" i="14"/>
  <c r="D832" i="34" l="1"/>
  <c r="J831" i="34"/>
  <c r="O856" i="14"/>
  <c r="J856" i="14"/>
  <c r="F857" i="14"/>
  <c r="B857" i="14"/>
  <c r="H857" i="14" s="1"/>
  <c r="D858" i="14" s="1"/>
  <c r="F832" i="34" l="1"/>
  <c r="B832" i="34"/>
  <c r="H832" i="34" s="1"/>
  <c r="D833" i="34" s="1"/>
  <c r="O857" i="14"/>
  <c r="B858" i="14"/>
  <c r="H858" i="14" s="1"/>
  <c r="O858" i="14" s="1"/>
  <c r="F858" i="14"/>
  <c r="J857" i="14"/>
  <c r="O832" i="34" l="1"/>
  <c r="B833" i="34"/>
  <c r="H833" i="34" s="1"/>
  <c r="O833" i="34" s="1"/>
  <c r="F833" i="34"/>
  <c r="J832" i="34"/>
  <c r="J858" i="14"/>
  <c r="D859" i="14"/>
  <c r="D834" i="34" l="1"/>
  <c r="J833" i="34"/>
  <c r="F859" i="14"/>
  <c r="B859" i="14"/>
  <c r="H859" i="14" s="1"/>
  <c r="O859" i="14" s="1"/>
  <c r="F834" i="34" l="1"/>
  <c r="B834" i="34"/>
  <c r="H834" i="34" s="1"/>
  <c r="D835" i="34" s="1"/>
  <c r="D860" i="14"/>
  <c r="J859" i="14"/>
  <c r="O834" i="34" l="1"/>
  <c r="F835" i="34"/>
  <c r="B835" i="34"/>
  <c r="H835" i="34" s="1"/>
  <c r="O835" i="34" s="1"/>
  <c r="J834" i="34"/>
  <c r="B860" i="14"/>
  <c r="H860" i="14" s="1"/>
  <c r="O860" i="14" s="1"/>
  <c r="F860" i="14"/>
  <c r="D836" i="34" l="1"/>
  <c r="J835" i="34"/>
  <c r="D861" i="14"/>
  <c r="J860" i="14"/>
  <c r="F836" i="34" l="1"/>
  <c r="B836" i="34"/>
  <c r="H836" i="34" s="1"/>
  <c r="D837" i="34" s="1"/>
  <c r="B861" i="14"/>
  <c r="H861" i="14" s="1"/>
  <c r="O861" i="14" s="1"/>
  <c r="F861" i="14"/>
  <c r="O836" i="34" l="1"/>
  <c r="F837" i="34"/>
  <c r="B837" i="34"/>
  <c r="H837" i="34" s="1"/>
  <c r="O837" i="34" s="1"/>
  <c r="J836" i="34"/>
  <c r="D862" i="14"/>
  <c r="F862" i="14" s="1"/>
  <c r="J861" i="14"/>
  <c r="D838" i="34" l="1"/>
  <c r="J837" i="34"/>
  <c r="B862" i="14"/>
  <c r="H862" i="14" s="1"/>
  <c r="O862" i="14" s="1"/>
  <c r="B838" i="34" l="1"/>
  <c r="H838" i="34" s="1"/>
  <c r="D839" i="34" s="1"/>
  <c r="F838" i="34"/>
  <c r="D863" i="14"/>
  <c r="B863" i="14" s="1"/>
  <c r="H863" i="14" s="1"/>
  <c r="D864" i="14" s="1"/>
  <c r="J862" i="14"/>
  <c r="O838" i="34" l="1"/>
  <c r="J838" i="34"/>
  <c r="B839" i="34"/>
  <c r="H839" i="34" s="1"/>
  <c r="O839" i="34" s="1"/>
  <c r="F839" i="34"/>
  <c r="F863" i="14"/>
  <c r="J863" i="14" s="1"/>
  <c r="O863" i="14"/>
  <c r="F864" i="14"/>
  <c r="B864" i="14"/>
  <c r="H864" i="14" s="1"/>
  <c r="O864" i="14" s="1"/>
  <c r="J839" i="34" l="1"/>
  <c r="D840" i="34"/>
  <c r="J864" i="14"/>
  <c r="D865" i="14"/>
  <c r="F840" i="34" l="1"/>
  <c r="B840" i="34"/>
  <c r="H840" i="34" s="1"/>
  <c r="D841" i="34" s="1"/>
  <c r="B865" i="14"/>
  <c r="H865" i="14" s="1"/>
  <c r="D866" i="14" s="1"/>
  <c r="F865" i="14"/>
  <c r="O840" i="34" l="1"/>
  <c r="F841" i="34"/>
  <c r="B841" i="34"/>
  <c r="H841" i="34" s="1"/>
  <c r="D842" i="34" s="1"/>
  <c r="J840" i="34"/>
  <c r="B866" i="14"/>
  <c r="H866" i="14" s="1"/>
  <c r="D867" i="14" s="1"/>
  <c r="F866" i="14"/>
  <c r="J865" i="14"/>
  <c r="O865" i="14"/>
  <c r="O841" i="34" l="1"/>
  <c r="F842" i="34"/>
  <c r="B842" i="34"/>
  <c r="H842" i="34" s="1"/>
  <c r="O842" i="34" s="1"/>
  <c r="J841" i="34"/>
  <c r="O866" i="14"/>
  <c r="J866" i="14"/>
  <c r="B867" i="14"/>
  <c r="H867" i="14" s="1"/>
  <c r="O867" i="14" s="1"/>
  <c r="F867" i="14"/>
  <c r="D843" i="34" l="1"/>
  <c r="J842" i="34"/>
  <c r="J867" i="14"/>
  <c r="D868" i="14"/>
  <c r="B843" i="34" l="1"/>
  <c r="H843" i="34" s="1"/>
  <c r="D844" i="34" s="1"/>
  <c r="F843" i="34"/>
  <c r="F868" i="14"/>
  <c r="B868" i="14"/>
  <c r="H868" i="14" s="1"/>
  <c r="O868" i="14" s="1"/>
  <c r="O843" i="34" l="1"/>
  <c r="J843" i="34"/>
  <c r="F844" i="34"/>
  <c r="B844" i="34"/>
  <c r="H844" i="34" s="1"/>
  <c r="O844" i="34" s="1"/>
  <c r="D869" i="14"/>
  <c r="J868" i="14"/>
  <c r="J844" i="34" l="1"/>
  <c r="D845" i="34"/>
  <c r="B869" i="14"/>
  <c r="H869" i="14" s="1"/>
  <c r="D870" i="14" s="1"/>
  <c r="F869" i="14"/>
  <c r="F845" i="34" l="1"/>
  <c r="B845" i="34"/>
  <c r="H845" i="34" s="1"/>
  <c r="D846" i="34" s="1"/>
  <c r="J869" i="14"/>
  <c r="B870" i="14"/>
  <c r="H870" i="14" s="1"/>
  <c r="O870" i="14" s="1"/>
  <c r="F870" i="14"/>
  <c r="O869" i="14"/>
  <c r="O845" i="34" l="1"/>
  <c r="B846" i="34"/>
  <c r="H846" i="34" s="1"/>
  <c r="O846" i="34" s="1"/>
  <c r="F846" i="34"/>
  <c r="J845" i="34"/>
  <c r="D871" i="14"/>
  <c r="J870" i="14"/>
  <c r="D847" i="34" l="1"/>
  <c r="J846" i="34"/>
  <c r="B871" i="14"/>
  <c r="H871" i="14" s="1"/>
  <c r="D872" i="14" s="1"/>
  <c r="F871" i="14"/>
  <c r="F847" i="34" l="1"/>
  <c r="B847" i="34"/>
  <c r="H847" i="34" s="1"/>
  <c r="D848" i="34" s="1"/>
  <c r="O871" i="14"/>
  <c r="J871" i="14"/>
  <c r="F872" i="14"/>
  <c r="B872" i="14"/>
  <c r="H872" i="14" s="1"/>
  <c r="D873" i="14" s="1"/>
  <c r="O847" i="34" l="1"/>
  <c r="B848" i="34"/>
  <c r="H848" i="34" s="1"/>
  <c r="O848" i="34" s="1"/>
  <c r="F848" i="34"/>
  <c r="J847" i="34"/>
  <c r="O872" i="14"/>
  <c r="J872" i="14"/>
  <c r="F873" i="14"/>
  <c r="B873" i="14"/>
  <c r="H873" i="14" s="1"/>
  <c r="O873" i="14" s="1"/>
  <c r="D849" i="34" l="1"/>
  <c r="J848" i="34"/>
  <c r="J873" i="14"/>
  <c r="D874" i="14"/>
  <c r="F849" i="34" l="1"/>
  <c r="B849" i="34"/>
  <c r="H849" i="34" s="1"/>
  <c r="D850" i="34" s="1"/>
  <c r="F874" i="14"/>
  <c r="B874" i="14"/>
  <c r="H874" i="14" s="1"/>
  <c r="D875" i="14" s="1"/>
  <c r="O849" i="34" l="1"/>
  <c r="B850" i="34"/>
  <c r="H850" i="34" s="1"/>
  <c r="O850" i="34" s="1"/>
  <c r="F850" i="34"/>
  <c r="J849" i="34"/>
  <c r="O874" i="14"/>
  <c r="B875" i="14"/>
  <c r="H875" i="14" s="1"/>
  <c r="D876" i="14" s="1"/>
  <c r="F875" i="14"/>
  <c r="J874" i="14"/>
  <c r="D851" i="34" l="1"/>
  <c r="J850" i="34"/>
  <c r="O875" i="14"/>
  <c r="J875" i="14"/>
  <c r="F876" i="14"/>
  <c r="B876" i="14"/>
  <c r="H876" i="14" s="1"/>
  <c r="D877" i="14" s="1"/>
  <c r="B851" i="34" l="1"/>
  <c r="H851" i="34" s="1"/>
  <c r="D852" i="34" s="1"/>
  <c r="F851" i="34"/>
  <c r="O876" i="14"/>
  <c r="B877" i="14"/>
  <c r="H877" i="14" s="1"/>
  <c r="O877" i="14" s="1"/>
  <c r="F877" i="14"/>
  <c r="J876" i="14"/>
  <c r="O851" i="34" l="1"/>
  <c r="J851" i="34"/>
  <c r="F852" i="34"/>
  <c r="B852" i="34"/>
  <c r="H852" i="34" s="1"/>
  <c r="O852" i="34" s="1"/>
  <c r="D878" i="14"/>
  <c r="J877" i="14"/>
  <c r="J852" i="34" l="1"/>
  <c r="D853" i="34"/>
  <c r="B878" i="14"/>
  <c r="H878" i="14" s="1"/>
  <c r="D879" i="14" s="1"/>
  <c r="F878" i="14"/>
  <c r="F853" i="34" l="1"/>
  <c r="B853" i="34"/>
  <c r="H853" i="34" s="1"/>
  <c r="D854" i="34" s="1"/>
  <c r="O878" i="14"/>
  <c r="J878" i="14"/>
  <c r="B879" i="14"/>
  <c r="H879" i="14" s="1"/>
  <c r="D880" i="14" s="1"/>
  <c r="F879" i="14"/>
  <c r="O853" i="34" l="1"/>
  <c r="F854" i="34"/>
  <c r="B854" i="34"/>
  <c r="H854" i="34" s="1"/>
  <c r="O854" i="34" s="1"/>
  <c r="J853" i="34"/>
  <c r="O879" i="14"/>
  <c r="J879" i="14"/>
  <c r="F880" i="14"/>
  <c r="B880" i="14"/>
  <c r="H880" i="14" s="1"/>
  <c r="D881" i="14" s="1"/>
  <c r="D855" i="34" l="1"/>
  <c r="J854" i="34"/>
  <c r="J880" i="14"/>
  <c r="O880" i="14"/>
  <c r="F881" i="14"/>
  <c r="B881" i="14"/>
  <c r="H881" i="14" s="1"/>
  <c r="D882" i="14" s="1"/>
  <c r="B855" i="34" l="1"/>
  <c r="H855" i="34" s="1"/>
  <c r="D856" i="34" s="1"/>
  <c r="F855" i="34"/>
  <c r="J881" i="14"/>
  <c r="O881" i="14"/>
  <c r="F882" i="14"/>
  <c r="B882" i="14"/>
  <c r="H882" i="14" s="1"/>
  <c r="D883" i="14" s="1"/>
  <c r="O855" i="34" l="1"/>
  <c r="J855" i="34"/>
  <c r="B856" i="34"/>
  <c r="H856" i="34" s="1"/>
  <c r="O856" i="34" s="1"/>
  <c r="F856" i="34"/>
  <c r="J882" i="14"/>
  <c r="O882" i="14"/>
  <c r="B883" i="14"/>
  <c r="H883" i="14" s="1"/>
  <c r="D884" i="14" s="1"/>
  <c r="F883" i="14"/>
  <c r="J856" i="34" l="1"/>
  <c r="D857" i="34"/>
  <c r="J883" i="14"/>
  <c r="B884" i="14"/>
  <c r="H884" i="14" s="1"/>
  <c r="D885" i="14" s="1"/>
  <c r="F884" i="14"/>
  <c r="O883" i="14"/>
  <c r="B857" i="34" l="1"/>
  <c r="H857" i="34" s="1"/>
  <c r="D858" i="34" s="1"/>
  <c r="F857" i="34"/>
  <c r="J884" i="14"/>
  <c r="F885" i="14"/>
  <c r="B885" i="14"/>
  <c r="H885" i="14" s="1"/>
  <c r="O885" i="14" s="1"/>
  <c r="O884" i="14"/>
  <c r="O857" i="34" l="1"/>
  <c r="J857" i="34"/>
  <c r="F858" i="34"/>
  <c r="B858" i="34"/>
  <c r="H858" i="34" s="1"/>
  <c r="O858" i="34" s="1"/>
  <c r="J885" i="14"/>
  <c r="D886" i="14"/>
  <c r="J858" i="34" l="1"/>
  <c r="D859" i="34"/>
  <c r="B886" i="14"/>
  <c r="H886" i="14" s="1"/>
  <c r="O886" i="14" s="1"/>
  <c r="F886" i="14"/>
  <c r="B859" i="34" l="1"/>
  <c r="H859" i="34" s="1"/>
  <c r="D860" i="34" s="1"/>
  <c r="F859" i="34"/>
  <c r="D887" i="14"/>
  <c r="J886" i="14"/>
  <c r="O859" i="34" l="1"/>
  <c r="J859" i="34"/>
  <c r="B860" i="34"/>
  <c r="H860" i="34" s="1"/>
  <c r="O860" i="34" s="1"/>
  <c r="F860" i="34"/>
  <c r="F887" i="14"/>
  <c r="B887" i="14"/>
  <c r="H887" i="14" s="1"/>
  <c r="O887" i="14" s="1"/>
  <c r="D861" i="34" l="1"/>
  <c r="J860" i="34"/>
  <c r="D888" i="14"/>
  <c r="J887" i="14"/>
  <c r="B861" i="34" l="1"/>
  <c r="H861" i="34" s="1"/>
  <c r="D862" i="34" s="1"/>
  <c r="F861" i="34"/>
  <c r="B888" i="14"/>
  <c r="H888" i="14" s="1"/>
  <c r="D889" i="14" s="1"/>
  <c r="F888" i="14"/>
  <c r="O861" i="34" l="1"/>
  <c r="J861" i="34"/>
  <c r="B862" i="34"/>
  <c r="H862" i="34" s="1"/>
  <c r="O862" i="34" s="1"/>
  <c r="F862" i="34"/>
  <c r="O888" i="14"/>
  <c r="J888" i="14"/>
  <c r="B889" i="14"/>
  <c r="H889" i="14" s="1"/>
  <c r="O889" i="14" s="1"/>
  <c r="F889" i="14"/>
  <c r="J862" i="34" l="1"/>
  <c r="D863" i="34"/>
  <c r="D890" i="14"/>
  <c r="F890" i="14" s="1"/>
  <c r="J889" i="14"/>
  <c r="B863" i="34" l="1"/>
  <c r="H863" i="34" s="1"/>
  <c r="D864" i="34" s="1"/>
  <c r="F863" i="34"/>
  <c r="B890" i="14"/>
  <c r="H890" i="14" s="1"/>
  <c r="D891" i="14" s="1"/>
  <c r="O863" i="34" l="1"/>
  <c r="J863" i="34"/>
  <c r="F864" i="34"/>
  <c r="B864" i="34"/>
  <c r="H864" i="34" s="1"/>
  <c r="O864" i="34" s="1"/>
  <c r="O890" i="14"/>
  <c r="J890" i="14"/>
  <c r="F891" i="14"/>
  <c r="B891" i="14"/>
  <c r="H891" i="14" s="1"/>
  <c r="J864" i="34" l="1"/>
  <c r="D865" i="34"/>
  <c r="J891" i="14"/>
  <c r="O891" i="14"/>
  <c r="D892" i="14"/>
  <c r="B865" i="34" l="1"/>
  <c r="H865" i="34" s="1"/>
  <c r="D866" i="34" s="1"/>
  <c r="F865" i="34"/>
  <c r="F892" i="14"/>
  <c r="B892" i="14"/>
  <c r="H892" i="14" s="1"/>
  <c r="O865" i="34" l="1"/>
  <c r="J865" i="34"/>
  <c r="B866" i="34"/>
  <c r="H866" i="34" s="1"/>
  <c r="O866" i="34" s="1"/>
  <c r="F866" i="34"/>
  <c r="D893" i="14"/>
  <c r="O892" i="14"/>
  <c r="J892" i="14"/>
  <c r="J866" i="34" l="1"/>
  <c r="D867" i="34"/>
  <c r="B893" i="14"/>
  <c r="H893" i="14" s="1"/>
  <c r="O893" i="14" s="1"/>
  <c r="F893" i="14"/>
  <c r="F867" i="34" l="1"/>
  <c r="B867" i="34"/>
  <c r="H867" i="34" s="1"/>
  <c r="D868" i="34" s="1"/>
  <c r="J893" i="14"/>
  <c r="D894" i="14"/>
  <c r="O867" i="34" l="1"/>
  <c r="B868" i="34"/>
  <c r="H868" i="34" s="1"/>
  <c r="O868" i="34" s="1"/>
  <c r="F868" i="34"/>
  <c r="J867" i="34"/>
  <c r="F894" i="14"/>
  <c r="B894" i="14"/>
  <c r="H894" i="14" s="1"/>
  <c r="D895" i="14" s="1"/>
  <c r="D869" i="34" l="1"/>
  <c r="J868" i="34"/>
  <c r="J894" i="14"/>
  <c r="O894" i="14"/>
  <c r="B895" i="14"/>
  <c r="H895" i="14" s="1"/>
  <c r="D896" i="14" s="1"/>
  <c r="F895" i="14"/>
  <c r="B869" i="34" l="1"/>
  <c r="H869" i="34" s="1"/>
  <c r="D870" i="34" s="1"/>
  <c r="F869" i="34"/>
  <c r="J895" i="14"/>
  <c r="F896" i="14"/>
  <c r="B896" i="14"/>
  <c r="H896" i="14" s="1"/>
  <c r="D897" i="14" s="1"/>
  <c r="O895" i="14"/>
  <c r="O869" i="34" l="1"/>
  <c r="J869" i="34"/>
  <c r="B870" i="34"/>
  <c r="H870" i="34" s="1"/>
  <c r="O870" i="34" s="1"/>
  <c r="F870" i="34"/>
  <c r="O896" i="14"/>
  <c r="B897" i="14"/>
  <c r="H897" i="14" s="1"/>
  <c r="O897" i="14" s="1"/>
  <c r="F897" i="14"/>
  <c r="J896" i="14"/>
  <c r="J870" i="34" l="1"/>
  <c r="D871" i="34"/>
  <c r="J897" i="14"/>
  <c r="D898" i="14"/>
  <c r="B871" i="34" l="1"/>
  <c r="H871" i="34" s="1"/>
  <c r="D872" i="34" s="1"/>
  <c r="F871" i="34"/>
  <c r="F898" i="14"/>
  <c r="B898" i="14"/>
  <c r="H898" i="14" s="1"/>
  <c r="D899" i="14" s="1"/>
  <c r="O871" i="34" l="1"/>
  <c r="J871" i="34"/>
  <c r="B872" i="34"/>
  <c r="H872" i="34" s="1"/>
  <c r="O872" i="34" s="1"/>
  <c r="F872" i="34"/>
  <c r="J898" i="14"/>
  <c r="O898" i="14"/>
  <c r="B899" i="14"/>
  <c r="H899" i="14" s="1"/>
  <c r="O899" i="14" s="1"/>
  <c r="F899" i="14"/>
  <c r="J872" i="34" l="1"/>
  <c r="D873" i="34"/>
  <c r="J899" i="14"/>
  <c r="D900" i="14"/>
  <c r="B873" i="34" l="1"/>
  <c r="H873" i="34" s="1"/>
  <c r="D874" i="34" s="1"/>
  <c r="F873" i="34"/>
  <c r="F900" i="14"/>
  <c r="B900" i="14"/>
  <c r="H900" i="14" s="1"/>
  <c r="D901" i="14" s="1"/>
  <c r="O873" i="34" l="1"/>
  <c r="J873" i="34"/>
  <c r="F874" i="34"/>
  <c r="B874" i="34"/>
  <c r="H874" i="34" s="1"/>
  <c r="O874" i="34" s="1"/>
  <c r="O900" i="14"/>
  <c r="F901" i="14"/>
  <c r="B901" i="14"/>
  <c r="H901" i="14" s="1"/>
  <c r="O901" i="14" s="1"/>
  <c r="J900" i="14"/>
  <c r="J874" i="34" l="1"/>
  <c r="D875" i="34"/>
  <c r="D902" i="14"/>
  <c r="J901" i="14"/>
  <c r="B875" i="34" l="1"/>
  <c r="H875" i="34" s="1"/>
  <c r="D876" i="34" s="1"/>
  <c r="F875" i="34"/>
  <c r="F902" i="14"/>
  <c r="B902" i="14"/>
  <c r="H902" i="14" s="1"/>
  <c r="D903" i="14" s="1"/>
  <c r="O875" i="34" l="1"/>
  <c r="J875" i="34"/>
  <c r="F876" i="34"/>
  <c r="B876" i="34"/>
  <c r="H876" i="34" s="1"/>
  <c r="O876" i="34" s="1"/>
  <c r="J902" i="14"/>
  <c r="O902" i="14"/>
  <c r="B903" i="14"/>
  <c r="H903" i="14" s="1"/>
  <c r="O903" i="14" s="1"/>
  <c r="F903" i="14"/>
  <c r="J876" i="34" l="1"/>
  <c r="D877" i="34"/>
  <c r="D904" i="14"/>
  <c r="J903" i="14"/>
  <c r="B877" i="34" l="1"/>
  <c r="H877" i="34" s="1"/>
  <c r="D878" i="34" s="1"/>
  <c r="F877" i="34"/>
  <c r="F904" i="14"/>
  <c r="B904" i="14"/>
  <c r="H904" i="14" s="1"/>
  <c r="D905" i="14" s="1"/>
  <c r="O877" i="34" l="1"/>
  <c r="J877" i="34"/>
  <c r="F878" i="34"/>
  <c r="B878" i="34"/>
  <c r="H878" i="34" s="1"/>
  <c r="O878" i="34" s="1"/>
  <c r="F905" i="14"/>
  <c r="B905" i="14"/>
  <c r="H905" i="14" s="1"/>
  <c r="D906" i="14" s="1"/>
  <c r="J904" i="14"/>
  <c r="O904" i="14"/>
  <c r="J878" i="34" l="1"/>
  <c r="D879" i="34"/>
  <c r="O905" i="14"/>
  <c r="B906" i="14"/>
  <c r="H906" i="14" s="1"/>
  <c r="O906" i="14" s="1"/>
  <c r="F906" i="14"/>
  <c r="J905" i="14"/>
  <c r="F879" i="34" l="1"/>
  <c r="B879" i="34"/>
  <c r="H879" i="34" s="1"/>
  <c r="D880" i="34" s="1"/>
  <c r="J906" i="14"/>
  <c r="D907" i="14"/>
  <c r="O879" i="34" l="1"/>
  <c r="F880" i="34"/>
  <c r="B880" i="34"/>
  <c r="H880" i="34" s="1"/>
  <c r="O880" i="34" s="1"/>
  <c r="J879" i="34"/>
  <c r="B907" i="14"/>
  <c r="H907" i="14" s="1"/>
  <c r="O907" i="14" s="1"/>
  <c r="F907" i="14"/>
  <c r="D881" i="34" l="1"/>
  <c r="J880" i="34"/>
  <c r="D908" i="14"/>
  <c r="J907" i="14"/>
  <c r="B881" i="34" l="1"/>
  <c r="H881" i="34" s="1"/>
  <c r="D882" i="34" s="1"/>
  <c r="F881" i="34"/>
  <c r="B908" i="14"/>
  <c r="H908" i="14" s="1"/>
  <c r="D909" i="14" s="1"/>
  <c r="F908" i="14"/>
  <c r="O881" i="34" l="1"/>
  <c r="J881" i="34"/>
  <c r="F882" i="34"/>
  <c r="B882" i="34"/>
  <c r="H882" i="34" s="1"/>
  <c r="O882" i="34" s="1"/>
  <c r="J908" i="14"/>
  <c r="F909" i="14"/>
  <c r="B909" i="14"/>
  <c r="H909" i="14" s="1"/>
  <c r="O909" i="14" s="1"/>
  <c r="O908" i="14"/>
  <c r="J882" i="34" l="1"/>
  <c r="D883" i="34"/>
  <c r="D910" i="14"/>
  <c r="J909" i="14"/>
  <c r="F883" i="34" l="1"/>
  <c r="B883" i="34"/>
  <c r="H883" i="34" s="1"/>
  <c r="D884" i="34" s="1"/>
  <c r="B910" i="14"/>
  <c r="H910" i="14" s="1"/>
  <c r="D911" i="14" s="1"/>
  <c r="F910" i="14"/>
  <c r="O883" i="34" l="1"/>
  <c r="F884" i="34"/>
  <c r="B884" i="34"/>
  <c r="H884" i="34" s="1"/>
  <c r="O884" i="34" s="1"/>
  <c r="J883" i="34"/>
  <c r="J910" i="14"/>
  <c r="O910" i="14"/>
  <c r="F911" i="14"/>
  <c r="B911" i="14"/>
  <c r="H911" i="14" s="1"/>
  <c r="D912" i="14" s="1"/>
  <c r="D885" i="34" l="1"/>
  <c r="J884" i="34"/>
  <c r="O911" i="14"/>
  <c r="B912" i="14"/>
  <c r="H912" i="14" s="1"/>
  <c r="D913" i="14" s="1"/>
  <c r="F912" i="14"/>
  <c r="J911" i="14"/>
  <c r="F885" i="34" l="1"/>
  <c r="B885" i="34"/>
  <c r="H885" i="34" s="1"/>
  <c r="D886" i="34" s="1"/>
  <c r="O912" i="14"/>
  <c r="J912" i="14"/>
  <c r="B913" i="14"/>
  <c r="H913" i="14" s="1"/>
  <c r="D914" i="14" s="1"/>
  <c r="F913" i="14"/>
  <c r="O885" i="34" l="1"/>
  <c r="F886" i="34"/>
  <c r="B886" i="34"/>
  <c r="H886" i="34" s="1"/>
  <c r="O886" i="34" s="1"/>
  <c r="J885" i="34"/>
  <c r="J913" i="14"/>
  <c r="B914" i="14"/>
  <c r="H914" i="14" s="1"/>
  <c r="D915" i="14" s="1"/>
  <c r="F914" i="14"/>
  <c r="O913" i="14"/>
  <c r="D887" i="34" l="1"/>
  <c r="J886" i="34"/>
  <c r="O914" i="14"/>
  <c r="J914" i="14"/>
  <c r="B915" i="14"/>
  <c r="H915" i="14" s="1"/>
  <c r="D916" i="14" s="1"/>
  <c r="F915" i="14"/>
  <c r="F887" i="34" l="1"/>
  <c r="B887" i="34"/>
  <c r="H887" i="34" s="1"/>
  <c r="D888" i="34" s="1"/>
  <c r="O915" i="14"/>
  <c r="J915" i="14"/>
  <c r="F916" i="14"/>
  <c r="B916" i="14"/>
  <c r="H916" i="14" s="1"/>
  <c r="O916" i="14" s="1"/>
  <c r="O887" i="34" l="1"/>
  <c r="B888" i="34"/>
  <c r="H888" i="34" s="1"/>
  <c r="O888" i="34" s="1"/>
  <c r="F888" i="34"/>
  <c r="J887" i="34"/>
  <c r="D917" i="14"/>
  <c r="J916" i="14"/>
  <c r="D889" i="34" l="1"/>
  <c r="J888" i="34"/>
  <c r="B917" i="14"/>
  <c r="H917" i="14" s="1"/>
  <c r="D918" i="14" s="1"/>
  <c r="F917" i="14"/>
  <c r="F889" i="34" l="1"/>
  <c r="B889" i="34"/>
  <c r="H889" i="34" s="1"/>
  <c r="D890" i="34" s="1"/>
  <c r="J917" i="14"/>
  <c r="B918" i="14"/>
  <c r="H918" i="14" s="1"/>
  <c r="O918" i="14" s="1"/>
  <c r="F918" i="14"/>
  <c r="O917" i="14"/>
  <c r="O889" i="34" l="1"/>
  <c r="B890" i="34"/>
  <c r="H890" i="34" s="1"/>
  <c r="O890" i="34" s="1"/>
  <c r="F890" i="34"/>
  <c r="J889" i="34"/>
  <c r="D919" i="14"/>
  <c r="J918" i="14"/>
  <c r="D891" i="34" l="1"/>
  <c r="J890" i="34"/>
  <c r="B919" i="14"/>
  <c r="H919" i="14" s="1"/>
  <c r="D920" i="14" s="1"/>
  <c r="F919" i="14"/>
  <c r="B891" i="34" l="1"/>
  <c r="H891" i="34" s="1"/>
  <c r="D892" i="34" s="1"/>
  <c r="F891" i="34"/>
  <c r="J919" i="14"/>
  <c r="F920" i="14"/>
  <c r="B920" i="14"/>
  <c r="H920" i="14" s="1"/>
  <c r="D921" i="14" s="1"/>
  <c r="O919" i="14"/>
  <c r="O891" i="34" l="1"/>
  <c r="J891" i="34"/>
  <c r="B892" i="34"/>
  <c r="H892" i="34" s="1"/>
  <c r="O892" i="34" s="1"/>
  <c r="F892" i="34"/>
  <c r="F921" i="14"/>
  <c r="B921" i="14"/>
  <c r="H921" i="14" s="1"/>
  <c r="O921" i="14" s="1"/>
  <c r="J920" i="14"/>
  <c r="O920" i="14"/>
  <c r="J892" i="34" l="1"/>
  <c r="D893" i="34"/>
  <c r="J921" i="14"/>
  <c r="D922" i="14"/>
  <c r="F893" i="34" l="1"/>
  <c r="B893" i="34"/>
  <c r="H893" i="34" s="1"/>
  <c r="D894" i="34" s="1"/>
  <c r="B922" i="14"/>
  <c r="H922" i="14" s="1"/>
  <c r="O922" i="14" s="1"/>
  <c r="F922" i="14"/>
  <c r="O893" i="34" l="1"/>
  <c r="F894" i="34"/>
  <c r="B894" i="34"/>
  <c r="H894" i="34" s="1"/>
  <c r="O894" i="34" s="1"/>
  <c r="J893" i="34"/>
  <c r="D923" i="14"/>
  <c r="J922" i="14"/>
  <c r="D895" i="34" l="1"/>
  <c r="J894" i="34"/>
  <c r="F923" i="14"/>
  <c r="B923" i="14"/>
  <c r="H923" i="14" s="1"/>
  <c r="D924" i="14" s="1"/>
  <c r="F895" i="34" l="1"/>
  <c r="B895" i="34"/>
  <c r="H895" i="34" s="1"/>
  <c r="D896" i="34" s="1"/>
  <c r="F924" i="14"/>
  <c r="B924" i="14"/>
  <c r="H924" i="14" s="1"/>
  <c r="O924" i="14" s="1"/>
  <c r="J923" i="14"/>
  <c r="O923" i="14"/>
  <c r="O895" i="34" l="1"/>
  <c r="F896" i="34"/>
  <c r="B896" i="34"/>
  <c r="H896" i="34" s="1"/>
  <c r="O896" i="34" s="1"/>
  <c r="J895" i="34"/>
  <c r="D925" i="14"/>
  <c r="J924" i="14"/>
  <c r="D897" i="34" l="1"/>
  <c r="J896" i="34"/>
  <c r="F925" i="14"/>
  <c r="B925" i="14"/>
  <c r="H925" i="14" s="1"/>
  <c r="D926" i="14" s="1"/>
  <c r="B897" i="34" l="1"/>
  <c r="H897" i="34" s="1"/>
  <c r="O897" i="34" s="1"/>
  <c r="F897" i="34"/>
  <c r="O925" i="14"/>
  <c r="F926" i="14"/>
  <c r="B926" i="14"/>
  <c r="H926" i="14" s="1"/>
  <c r="O926" i="14" s="1"/>
  <c r="J925" i="14"/>
  <c r="D898" i="34" l="1"/>
  <c r="J897" i="34"/>
  <c r="D927" i="14"/>
  <c r="J926" i="14"/>
  <c r="B898" i="34" l="1"/>
  <c r="H898" i="34" s="1"/>
  <c r="O898" i="34" s="1"/>
  <c r="F898" i="34"/>
  <c r="B927" i="14"/>
  <c r="H927" i="14" s="1"/>
  <c r="D928" i="14" s="1"/>
  <c r="F927" i="14"/>
  <c r="D899" i="34" l="1"/>
  <c r="J898" i="34"/>
  <c r="J927" i="14"/>
  <c r="B928" i="14"/>
  <c r="H928" i="14" s="1"/>
  <c r="O928" i="14" s="1"/>
  <c r="F928" i="14"/>
  <c r="O927" i="14"/>
  <c r="B899" i="34" l="1"/>
  <c r="H899" i="34" s="1"/>
  <c r="D900" i="34" s="1"/>
  <c r="F899" i="34"/>
  <c r="D929" i="14"/>
  <c r="J928" i="14"/>
  <c r="O899" i="34" l="1"/>
  <c r="J899" i="34"/>
  <c r="B900" i="34"/>
  <c r="H900" i="34" s="1"/>
  <c r="O900" i="34" s="1"/>
  <c r="F900" i="34"/>
  <c r="F929" i="14"/>
  <c r="B929" i="14"/>
  <c r="H929" i="14" s="1"/>
  <c r="D930" i="14" s="1"/>
  <c r="J900" i="34" l="1"/>
  <c r="D901" i="34"/>
  <c r="J929" i="14"/>
  <c r="O929" i="14"/>
  <c r="B930" i="14"/>
  <c r="H930" i="14" s="1"/>
  <c r="O930" i="14" s="1"/>
  <c r="F930" i="14"/>
  <c r="B901" i="34" l="1"/>
  <c r="H901" i="34" s="1"/>
  <c r="D902" i="34" s="1"/>
  <c r="F901" i="34"/>
  <c r="D931" i="14"/>
  <c r="J930" i="14"/>
  <c r="O901" i="34" l="1"/>
  <c r="J901" i="34"/>
  <c r="B902" i="34"/>
  <c r="H902" i="34" s="1"/>
  <c r="O902" i="34" s="1"/>
  <c r="F902" i="34"/>
  <c r="B931" i="14"/>
  <c r="H931" i="14" s="1"/>
  <c r="D932" i="14" s="1"/>
  <c r="F931" i="14"/>
  <c r="J902" i="34" l="1"/>
  <c r="D903" i="34"/>
  <c r="J931" i="14"/>
  <c r="O931" i="14"/>
  <c r="F932" i="14"/>
  <c r="B932" i="14"/>
  <c r="H932" i="14" s="1"/>
  <c r="O932" i="14" s="1"/>
  <c r="F903" i="34" l="1"/>
  <c r="B903" i="34"/>
  <c r="H903" i="34" s="1"/>
  <c r="D904" i="34" s="1"/>
  <c r="D933" i="14"/>
  <c r="J932" i="14"/>
  <c r="O903" i="34" l="1"/>
  <c r="F904" i="34"/>
  <c r="B904" i="34"/>
  <c r="H904" i="34" s="1"/>
  <c r="O904" i="34" s="1"/>
  <c r="J903" i="34"/>
  <c r="B933" i="14"/>
  <c r="H933" i="14" s="1"/>
  <c r="O933" i="14" s="1"/>
  <c r="F933" i="14"/>
  <c r="D905" i="34" l="1"/>
  <c r="J904" i="34"/>
  <c r="D934" i="14"/>
  <c r="F934" i="14" s="1"/>
  <c r="J933" i="14"/>
  <c r="B905" i="34" l="1"/>
  <c r="H905" i="34" s="1"/>
  <c r="D906" i="34" s="1"/>
  <c r="F905" i="34"/>
  <c r="B934" i="14"/>
  <c r="H934" i="14" s="1"/>
  <c r="J934" i="14" s="1"/>
  <c r="O905" i="34" l="1"/>
  <c r="J905" i="34"/>
  <c r="F906" i="34"/>
  <c r="B906" i="34"/>
  <c r="H906" i="34" s="1"/>
  <c r="O906" i="34" s="1"/>
  <c r="O934" i="14"/>
  <c r="D935" i="14"/>
  <c r="B935" i="14" s="1"/>
  <c r="H935" i="14" s="1"/>
  <c r="D936" i="14" s="1"/>
  <c r="J906" i="34" l="1"/>
  <c r="D907" i="34"/>
  <c r="F935" i="14"/>
  <c r="J935" i="14" s="1"/>
  <c r="O935" i="14"/>
  <c r="F936" i="14"/>
  <c r="B936" i="14"/>
  <c r="H936" i="14" s="1"/>
  <c r="D937" i="14" s="1"/>
  <c r="B907" i="34" l="1"/>
  <c r="H907" i="34" s="1"/>
  <c r="D908" i="34" s="1"/>
  <c r="F907" i="34"/>
  <c r="F937" i="14"/>
  <c r="B937" i="14"/>
  <c r="H937" i="14" s="1"/>
  <c r="D938" i="14" s="1"/>
  <c r="J936" i="14"/>
  <c r="O936" i="14"/>
  <c r="O907" i="34" l="1"/>
  <c r="J907" i="34"/>
  <c r="B908" i="34"/>
  <c r="H908" i="34" s="1"/>
  <c r="O908" i="34" s="1"/>
  <c r="F908" i="34"/>
  <c r="O937" i="14"/>
  <c r="B938" i="14"/>
  <c r="H938" i="14" s="1"/>
  <c r="D939" i="14" s="1"/>
  <c r="F938" i="14"/>
  <c r="J937" i="14"/>
  <c r="J908" i="34" l="1"/>
  <c r="D909" i="34"/>
  <c r="O938" i="14"/>
  <c r="J938" i="14"/>
  <c r="B939" i="14"/>
  <c r="H939" i="14" s="1"/>
  <c r="O939" i="14" s="1"/>
  <c r="F939" i="14"/>
  <c r="F909" i="34" l="1"/>
  <c r="B909" i="34"/>
  <c r="H909" i="34" s="1"/>
  <c r="D910" i="34" s="1"/>
  <c r="D940" i="14"/>
  <c r="J939" i="14"/>
  <c r="O909" i="34" l="1"/>
  <c r="F910" i="34"/>
  <c r="B910" i="34"/>
  <c r="H910" i="34" s="1"/>
  <c r="O910" i="34" s="1"/>
  <c r="J909" i="34"/>
  <c r="B940" i="14"/>
  <c r="H940" i="14" s="1"/>
  <c r="D941" i="14" s="1"/>
  <c r="F940" i="14"/>
  <c r="D911" i="34" l="1"/>
  <c r="J910" i="34"/>
  <c r="O940" i="14"/>
  <c r="J940" i="14"/>
  <c r="B941" i="14"/>
  <c r="H941" i="14" s="1"/>
  <c r="O941" i="14" s="1"/>
  <c r="F941" i="14"/>
  <c r="F911" i="34" l="1"/>
  <c r="B911" i="34"/>
  <c r="H911" i="34" s="1"/>
  <c r="D912" i="34" s="1"/>
  <c r="D942" i="14"/>
  <c r="J941" i="14"/>
  <c r="O911" i="34" l="1"/>
  <c r="B912" i="34"/>
  <c r="H912" i="34" s="1"/>
  <c r="O912" i="34" s="1"/>
  <c r="F912" i="34"/>
  <c r="J911" i="34"/>
  <c r="F942" i="14"/>
  <c r="B942" i="14"/>
  <c r="H942" i="14" s="1"/>
  <c r="D943" i="14" s="1"/>
  <c r="D913" i="34" l="1"/>
  <c r="J912" i="34"/>
  <c r="O942" i="14"/>
  <c r="B943" i="14"/>
  <c r="H943" i="14" s="1"/>
  <c r="D944" i="14" s="1"/>
  <c r="F943" i="14"/>
  <c r="J942" i="14"/>
  <c r="F913" i="34" l="1"/>
  <c r="B913" i="34"/>
  <c r="H913" i="34" s="1"/>
  <c r="D914" i="34" s="1"/>
  <c r="O943" i="14"/>
  <c r="J943" i="14"/>
  <c r="F944" i="14"/>
  <c r="B944" i="14"/>
  <c r="H944" i="14" s="1"/>
  <c r="D945" i="14" s="1"/>
  <c r="O913" i="34" l="1"/>
  <c r="B914" i="34"/>
  <c r="H914" i="34" s="1"/>
  <c r="O914" i="34" s="1"/>
  <c r="F914" i="34"/>
  <c r="J913" i="34"/>
  <c r="F945" i="14"/>
  <c r="B945" i="14"/>
  <c r="H945" i="14" s="1"/>
  <c r="D946" i="14" s="1"/>
  <c r="J944" i="14"/>
  <c r="O944" i="14"/>
  <c r="D915" i="34" l="1"/>
  <c r="J914" i="34"/>
  <c r="O945" i="14"/>
  <c r="B946" i="14"/>
  <c r="H946" i="14" s="1"/>
  <c r="D947" i="14" s="1"/>
  <c r="F946" i="14"/>
  <c r="J945" i="14"/>
  <c r="F915" i="34" l="1"/>
  <c r="B915" i="34"/>
  <c r="H915" i="34" s="1"/>
  <c r="D916" i="34" s="1"/>
  <c r="O946" i="14"/>
  <c r="J946" i="14"/>
  <c r="F947" i="14"/>
  <c r="B947" i="14"/>
  <c r="H947" i="14" s="1"/>
  <c r="D948" i="14" s="1"/>
  <c r="O915" i="34" l="1"/>
  <c r="F916" i="34"/>
  <c r="B916" i="34"/>
  <c r="H916" i="34" s="1"/>
  <c r="O916" i="34" s="1"/>
  <c r="J915" i="34"/>
  <c r="O947" i="14"/>
  <c r="F948" i="14"/>
  <c r="B948" i="14"/>
  <c r="H948" i="14" s="1"/>
  <c r="D949" i="14" s="1"/>
  <c r="J947" i="14"/>
  <c r="D917" i="34" l="1"/>
  <c r="J916" i="34"/>
  <c r="B949" i="14"/>
  <c r="H949" i="14" s="1"/>
  <c r="O949" i="14" s="1"/>
  <c r="F949" i="14"/>
  <c r="J948" i="14"/>
  <c r="O948" i="14"/>
  <c r="B917" i="34" l="1"/>
  <c r="H917" i="34" s="1"/>
  <c r="D918" i="34" s="1"/>
  <c r="F917" i="34"/>
  <c r="J949" i="14"/>
  <c r="D950" i="14"/>
  <c r="O917" i="34" l="1"/>
  <c r="J917" i="34"/>
  <c r="F918" i="34"/>
  <c r="B918" i="34"/>
  <c r="H918" i="34" s="1"/>
  <c r="O918" i="34" s="1"/>
  <c r="F950" i="14"/>
  <c r="B950" i="14"/>
  <c r="H950" i="14" s="1"/>
  <c r="D951" i="14" s="1"/>
  <c r="J918" i="34" l="1"/>
  <c r="D919" i="34"/>
  <c r="O950" i="14"/>
  <c r="J950" i="14"/>
  <c r="B951" i="14"/>
  <c r="H951" i="14" s="1"/>
  <c r="D952" i="14" s="1"/>
  <c r="F951" i="14"/>
  <c r="B919" i="34" l="1"/>
  <c r="H919" i="34" s="1"/>
  <c r="D920" i="34" s="1"/>
  <c r="F919" i="34"/>
  <c r="J951" i="14"/>
  <c r="F952" i="14"/>
  <c r="B952" i="14"/>
  <c r="H952" i="14" s="1"/>
  <c r="D953" i="14" s="1"/>
  <c r="O951" i="14"/>
  <c r="O919" i="34" l="1"/>
  <c r="J919" i="34"/>
  <c r="F920" i="34"/>
  <c r="B920" i="34"/>
  <c r="H920" i="34" s="1"/>
  <c r="O920" i="34" s="1"/>
  <c r="F953" i="14"/>
  <c r="B953" i="14"/>
  <c r="H953" i="14" s="1"/>
  <c r="O953" i="14" s="1"/>
  <c r="J952" i="14"/>
  <c r="O952" i="14"/>
  <c r="J920" i="34" l="1"/>
  <c r="D921" i="34"/>
  <c r="D954" i="14"/>
  <c r="J953" i="14"/>
  <c r="B921" i="34" l="1"/>
  <c r="H921" i="34" s="1"/>
  <c r="D922" i="34" s="1"/>
  <c r="F921" i="34"/>
  <c r="F954" i="14"/>
  <c r="B954" i="14"/>
  <c r="H954" i="14" s="1"/>
  <c r="O954" i="14" s="1"/>
  <c r="O921" i="34" l="1"/>
  <c r="J921" i="34"/>
  <c r="F922" i="34"/>
  <c r="B922" i="34"/>
  <c r="H922" i="34" s="1"/>
  <c r="O922" i="34" s="1"/>
  <c r="J954" i="14"/>
  <c r="D955" i="14"/>
  <c r="J922" i="34" l="1"/>
  <c r="D923" i="34"/>
  <c r="F955" i="14"/>
  <c r="B955" i="14"/>
  <c r="H955" i="14" s="1"/>
  <c r="D956" i="14" s="1"/>
  <c r="F923" i="34" l="1"/>
  <c r="B923" i="34"/>
  <c r="H923" i="34" s="1"/>
  <c r="D924" i="34" s="1"/>
  <c r="F956" i="14"/>
  <c r="B956" i="14"/>
  <c r="H956" i="14" s="1"/>
  <c r="O956" i="14" s="1"/>
  <c r="J955" i="14"/>
  <c r="O955" i="14"/>
  <c r="O923" i="34" l="1"/>
  <c r="B924" i="34"/>
  <c r="H924" i="34" s="1"/>
  <c r="O924" i="34" s="1"/>
  <c r="F924" i="34"/>
  <c r="J923" i="34"/>
  <c r="J956" i="14"/>
  <c r="D957" i="14"/>
  <c r="D925" i="34" l="1"/>
  <c r="J924" i="34"/>
  <c r="B957" i="14"/>
  <c r="H957" i="14" s="1"/>
  <c r="D958" i="14" s="1"/>
  <c r="F957" i="14"/>
  <c r="B925" i="34" l="1"/>
  <c r="H925" i="34" s="1"/>
  <c r="D926" i="34" s="1"/>
  <c r="F925" i="34"/>
  <c r="O957" i="14"/>
  <c r="J957" i="14"/>
  <c r="F958" i="14"/>
  <c r="B958" i="14"/>
  <c r="H958" i="14" s="1"/>
  <c r="O958" i="14" s="1"/>
  <c r="O925" i="34" l="1"/>
  <c r="J925" i="34"/>
  <c r="F926" i="34"/>
  <c r="B926" i="34"/>
  <c r="H926" i="34" s="1"/>
  <c r="O926" i="34" s="1"/>
  <c r="D959" i="14"/>
  <c r="J958" i="14"/>
  <c r="J926" i="34" l="1"/>
  <c r="D927" i="34"/>
  <c r="B959" i="14"/>
  <c r="H959" i="14" s="1"/>
  <c r="D960" i="14" s="1"/>
  <c r="F959" i="14"/>
  <c r="F927" i="34" l="1"/>
  <c r="B927" i="34"/>
  <c r="H927" i="34" s="1"/>
  <c r="D928" i="34" s="1"/>
  <c r="O959" i="14"/>
  <c r="J959" i="14"/>
  <c r="F960" i="14"/>
  <c r="B960" i="14"/>
  <c r="H960" i="14" s="1"/>
  <c r="O960" i="14" s="1"/>
  <c r="O927" i="34" l="1"/>
  <c r="F928" i="34"/>
  <c r="B928" i="34"/>
  <c r="H928" i="34" s="1"/>
  <c r="O928" i="34" s="1"/>
  <c r="J927" i="34"/>
  <c r="D961" i="14"/>
  <c r="J960" i="14"/>
  <c r="D929" i="34" l="1"/>
  <c r="J928" i="34"/>
  <c r="B961" i="14"/>
  <c r="H961" i="14" s="1"/>
  <c r="D962" i="14" s="1"/>
  <c r="F961" i="14"/>
  <c r="F929" i="34" l="1"/>
  <c r="B929" i="34"/>
  <c r="H929" i="34" s="1"/>
  <c r="D930" i="34" s="1"/>
  <c r="O961" i="14"/>
  <c r="J961" i="14"/>
  <c r="F962" i="14"/>
  <c r="B962" i="14"/>
  <c r="H962" i="14" s="1"/>
  <c r="D963" i="14" s="1"/>
  <c r="O929" i="34" l="1"/>
  <c r="F930" i="34"/>
  <c r="B930" i="34"/>
  <c r="H930" i="34" s="1"/>
  <c r="O930" i="34" s="1"/>
  <c r="J929" i="34"/>
  <c r="J962" i="14"/>
  <c r="O962" i="14"/>
  <c r="B963" i="14"/>
  <c r="H963" i="14" s="1"/>
  <c r="O963" i="14" s="1"/>
  <c r="F963" i="14"/>
  <c r="D931" i="34" l="1"/>
  <c r="J930" i="34"/>
  <c r="D964" i="14"/>
  <c r="J963" i="14"/>
  <c r="F931" i="34" l="1"/>
  <c r="B931" i="34"/>
  <c r="H931" i="34" s="1"/>
  <c r="D932" i="34" s="1"/>
  <c r="F964" i="14"/>
  <c r="B964" i="14"/>
  <c r="H964" i="14" s="1"/>
  <c r="D965" i="14" s="1"/>
  <c r="O931" i="34" l="1"/>
  <c r="B932" i="34"/>
  <c r="H932" i="34" s="1"/>
  <c r="O932" i="34" s="1"/>
  <c r="F932" i="34"/>
  <c r="J931" i="34"/>
  <c r="O964" i="14"/>
  <c r="F965" i="14"/>
  <c r="B965" i="14"/>
  <c r="H965" i="14" s="1"/>
  <c r="O965" i="14" s="1"/>
  <c r="J964" i="14"/>
  <c r="D933" i="34" l="1"/>
  <c r="J932" i="34"/>
  <c r="D966" i="14"/>
  <c r="J965" i="14"/>
  <c r="F933" i="34" l="1"/>
  <c r="B933" i="34"/>
  <c r="H933" i="34" s="1"/>
  <c r="O933" i="34" s="1"/>
  <c r="F966" i="14"/>
  <c r="B966" i="14"/>
  <c r="H966" i="14" s="1"/>
  <c r="O966" i="14" s="1"/>
  <c r="D934" i="34" l="1"/>
  <c r="J933" i="34"/>
  <c r="J966" i="14"/>
  <c r="D967" i="14"/>
  <c r="B934" i="34" l="1"/>
  <c r="H934" i="34" s="1"/>
  <c r="O934" i="34" s="1"/>
  <c r="F934" i="34"/>
  <c r="F967" i="14"/>
  <c r="B967" i="14"/>
  <c r="H967" i="14" s="1"/>
  <c r="D968" i="14" s="1"/>
  <c r="D935" i="34" l="1"/>
  <c r="J934" i="34"/>
  <c r="O967" i="14"/>
  <c r="F968" i="14"/>
  <c r="B968" i="14"/>
  <c r="H968" i="14" s="1"/>
  <c r="D969" i="14" s="1"/>
  <c r="J967" i="14"/>
  <c r="B935" i="34" l="1"/>
  <c r="H935" i="34" s="1"/>
  <c r="D936" i="34" s="1"/>
  <c r="F935" i="34"/>
  <c r="F969" i="14"/>
  <c r="B969" i="14"/>
  <c r="H969" i="14" s="1"/>
  <c r="O969" i="14" s="1"/>
  <c r="J968" i="14"/>
  <c r="O968" i="14"/>
  <c r="O935" i="34" l="1"/>
  <c r="J935" i="34"/>
  <c r="B936" i="34"/>
  <c r="H936" i="34" s="1"/>
  <c r="O936" i="34" s="1"/>
  <c r="F936" i="34"/>
  <c r="D970" i="14"/>
  <c r="J969" i="14"/>
  <c r="J936" i="34" l="1"/>
  <c r="D937" i="34"/>
  <c r="B970" i="14"/>
  <c r="H970" i="14" s="1"/>
  <c r="O970" i="14" s="1"/>
  <c r="F970" i="14"/>
  <c r="B937" i="34" l="1"/>
  <c r="H937" i="34" s="1"/>
  <c r="D938" i="34" s="1"/>
  <c r="F937" i="34"/>
  <c r="D971" i="14"/>
  <c r="J970" i="14"/>
  <c r="O937" i="34" l="1"/>
  <c r="J937" i="34"/>
  <c r="F938" i="34"/>
  <c r="B938" i="34"/>
  <c r="H938" i="34" s="1"/>
  <c r="O938" i="34" s="1"/>
  <c r="F971" i="14"/>
  <c r="B971" i="14"/>
  <c r="H971" i="14" s="1"/>
  <c r="D972" i="14" s="1"/>
  <c r="J938" i="34" l="1"/>
  <c r="D939" i="34"/>
  <c r="J971" i="14"/>
  <c r="O971" i="14"/>
  <c r="F972" i="14"/>
  <c r="B972" i="14"/>
  <c r="H972" i="14" s="1"/>
  <c r="D973" i="14" s="1"/>
  <c r="F939" i="34" l="1"/>
  <c r="B939" i="34"/>
  <c r="H939" i="34" s="1"/>
  <c r="D940" i="34" s="1"/>
  <c r="J972" i="14"/>
  <c r="O972" i="14"/>
  <c r="F973" i="14"/>
  <c r="B973" i="14"/>
  <c r="H973" i="14" s="1"/>
  <c r="D974" i="14" s="1"/>
  <c r="O939" i="34" l="1"/>
  <c r="F940" i="34"/>
  <c r="B940" i="34"/>
  <c r="H940" i="34" s="1"/>
  <c r="O940" i="34" s="1"/>
  <c r="J939" i="34"/>
  <c r="J973" i="14"/>
  <c r="O973" i="14"/>
  <c r="B974" i="14"/>
  <c r="H974" i="14" s="1"/>
  <c r="D975" i="14" s="1"/>
  <c r="F974" i="14"/>
  <c r="D941" i="34" l="1"/>
  <c r="J940" i="34"/>
  <c r="F975" i="14"/>
  <c r="B975" i="14"/>
  <c r="H975" i="14" s="1"/>
  <c r="O975" i="14" s="1"/>
  <c r="O974" i="14"/>
  <c r="J974" i="14"/>
  <c r="F941" i="34" l="1"/>
  <c r="B941" i="34"/>
  <c r="H941" i="34" s="1"/>
  <c r="D942" i="34" s="1"/>
  <c r="D976" i="14"/>
  <c r="J975" i="14"/>
  <c r="O941" i="34" l="1"/>
  <c r="F942" i="34"/>
  <c r="B942" i="34"/>
  <c r="H942" i="34" s="1"/>
  <c r="O942" i="34" s="1"/>
  <c r="J941" i="34"/>
  <c r="B976" i="14"/>
  <c r="H976" i="14" s="1"/>
  <c r="O976" i="14" s="1"/>
  <c r="F976" i="14"/>
  <c r="D943" i="34" l="1"/>
  <c r="J942" i="34"/>
  <c r="J976" i="14"/>
  <c r="D977" i="14"/>
  <c r="B943" i="34" l="1"/>
  <c r="H943" i="34" s="1"/>
  <c r="D944" i="34" s="1"/>
  <c r="F943" i="34"/>
  <c r="F977" i="14"/>
  <c r="B977" i="14"/>
  <c r="H977" i="14" s="1"/>
  <c r="D978" i="14" s="1"/>
  <c r="O943" i="34" l="1"/>
  <c r="J943" i="34"/>
  <c r="F944" i="34"/>
  <c r="B944" i="34"/>
  <c r="H944" i="34" s="1"/>
  <c r="O944" i="34" s="1"/>
  <c r="O977" i="14"/>
  <c r="F978" i="14"/>
  <c r="B978" i="14"/>
  <c r="H978" i="14" s="1"/>
  <c r="O978" i="14" s="1"/>
  <c r="J977" i="14"/>
  <c r="J944" i="34" l="1"/>
  <c r="D945" i="34"/>
  <c r="J978" i="14"/>
  <c r="D979" i="14"/>
  <c r="F945" i="34" l="1"/>
  <c r="B945" i="34"/>
  <c r="H945" i="34" s="1"/>
  <c r="D946" i="34" s="1"/>
  <c r="B979" i="14"/>
  <c r="H979" i="14" s="1"/>
  <c r="O979" i="14" s="1"/>
  <c r="F979" i="14"/>
  <c r="O945" i="34" l="1"/>
  <c r="F946" i="34"/>
  <c r="B946" i="34"/>
  <c r="H946" i="34" s="1"/>
  <c r="O946" i="34" s="1"/>
  <c r="J945" i="34"/>
  <c r="J979" i="14"/>
  <c r="D980" i="14"/>
  <c r="D947" i="34" l="1"/>
  <c r="J946" i="34"/>
  <c r="F980" i="14"/>
  <c r="B980" i="14"/>
  <c r="H980" i="14" s="1"/>
  <c r="D981" i="14" s="1"/>
  <c r="F947" i="34" l="1"/>
  <c r="B947" i="34"/>
  <c r="H947" i="34" s="1"/>
  <c r="D948" i="34" s="1"/>
  <c r="O980" i="14"/>
  <c r="F981" i="14"/>
  <c r="B981" i="14"/>
  <c r="H981" i="14" s="1"/>
  <c r="D982" i="14" s="1"/>
  <c r="J980" i="14"/>
  <c r="O947" i="34" l="1"/>
  <c r="B948" i="34"/>
  <c r="H948" i="34" s="1"/>
  <c r="O948" i="34" s="1"/>
  <c r="F948" i="34"/>
  <c r="J947" i="34"/>
  <c r="O981" i="14"/>
  <c r="J981" i="14"/>
  <c r="F982" i="14"/>
  <c r="B982" i="14"/>
  <c r="H982" i="14" s="1"/>
  <c r="O982" i="14" s="1"/>
  <c r="D949" i="34" l="1"/>
  <c r="J948" i="34"/>
  <c r="D983" i="14"/>
  <c r="F983" i="14" s="1"/>
  <c r="J982" i="14"/>
  <c r="F949" i="34" l="1"/>
  <c r="B949" i="34"/>
  <c r="H949" i="34" s="1"/>
  <c r="D950" i="34" s="1"/>
  <c r="B983" i="14"/>
  <c r="H983" i="14" s="1"/>
  <c r="O983" i="14" s="1"/>
  <c r="O949" i="34" l="1"/>
  <c r="F950" i="34"/>
  <c r="B950" i="34"/>
  <c r="H950" i="34" s="1"/>
  <c r="O950" i="34" s="1"/>
  <c r="J949" i="34"/>
  <c r="D984" i="14"/>
  <c r="B984" i="14" s="1"/>
  <c r="H984" i="14" s="1"/>
  <c r="J983" i="14"/>
  <c r="D951" i="34" l="1"/>
  <c r="J950" i="34"/>
  <c r="F984" i="14"/>
  <c r="J984" i="14" s="1"/>
  <c r="D985" i="14"/>
  <c r="O984" i="14"/>
  <c r="B951" i="34" l="1"/>
  <c r="H951" i="34" s="1"/>
  <c r="D952" i="34" s="1"/>
  <c r="F951" i="34"/>
  <c r="B985" i="14"/>
  <c r="H985" i="14" s="1"/>
  <c r="O985" i="14" s="1"/>
  <c r="F985" i="14"/>
  <c r="O951" i="34" l="1"/>
  <c r="J951" i="34"/>
  <c r="F952" i="34"/>
  <c r="B952" i="34"/>
  <c r="H952" i="34" s="1"/>
  <c r="O952" i="34" s="1"/>
  <c r="D986" i="14"/>
  <c r="F986" i="14" s="1"/>
  <c r="J985" i="14"/>
  <c r="J952" i="34" l="1"/>
  <c r="D953" i="34"/>
  <c r="B986" i="14"/>
  <c r="H986" i="14" s="1"/>
  <c r="D987" i="14" s="1"/>
  <c r="F953" i="34" l="1"/>
  <c r="B953" i="34"/>
  <c r="H953" i="34" s="1"/>
  <c r="J953" i="34" s="1"/>
  <c r="J986" i="14"/>
  <c r="O986" i="14"/>
  <c r="B987" i="14"/>
  <c r="H987" i="14" s="1"/>
  <c r="O987" i="14" s="1"/>
  <c r="F987" i="14"/>
  <c r="O953" i="34" l="1"/>
  <c r="D954" i="34"/>
  <c r="D988" i="14"/>
  <c r="F988" i="14" s="1"/>
  <c r="J987" i="14"/>
  <c r="B954" i="34" l="1"/>
  <c r="H954" i="34" s="1"/>
  <c r="O954" i="34" s="1"/>
  <c r="F954" i="34"/>
  <c r="B988" i="14"/>
  <c r="H988" i="14" s="1"/>
  <c r="O988" i="14" s="1"/>
  <c r="D955" i="34" l="1"/>
  <c r="J954" i="34"/>
  <c r="J988" i="14"/>
  <c r="D989" i="14"/>
  <c r="B989" i="14" s="1"/>
  <c r="H989" i="14" s="1"/>
  <c r="F955" i="34" l="1"/>
  <c r="B955" i="34"/>
  <c r="H955" i="34" s="1"/>
  <c r="D956" i="34" s="1"/>
  <c r="F989" i="14"/>
  <c r="J989" i="14" s="1"/>
  <c r="D990" i="14"/>
  <c r="O989" i="14"/>
  <c r="O955" i="34" l="1"/>
  <c r="F956" i="34"/>
  <c r="B956" i="34"/>
  <c r="H956" i="34" s="1"/>
  <c r="O956" i="34" s="1"/>
  <c r="J955" i="34"/>
  <c r="F990" i="14"/>
  <c r="B990" i="14"/>
  <c r="H990" i="14" s="1"/>
  <c r="O990" i="14" s="1"/>
  <c r="D957" i="34" l="1"/>
  <c r="J956" i="34"/>
  <c r="D991" i="14"/>
  <c r="J990" i="14"/>
  <c r="F957" i="34" l="1"/>
  <c r="B957" i="34"/>
  <c r="H957" i="34" s="1"/>
  <c r="D958" i="34" s="1"/>
  <c r="B991" i="14"/>
  <c r="H991" i="14" s="1"/>
  <c r="D992" i="14" s="1"/>
  <c r="F991" i="14"/>
  <c r="O957" i="34" l="1"/>
  <c r="B958" i="34"/>
  <c r="H958" i="34" s="1"/>
  <c r="O958" i="34" s="1"/>
  <c r="F958" i="34"/>
  <c r="J957" i="34"/>
  <c r="F992" i="14"/>
  <c r="B992" i="14"/>
  <c r="H992" i="14" s="1"/>
  <c r="O992" i="14" s="1"/>
  <c r="O991" i="14"/>
  <c r="J991" i="14"/>
  <c r="D959" i="34" l="1"/>
  <c r="J958" i="34"/>
  <c r="D993" i="14"/>
  <c r="B993" i="14" s="1"/>
  <c r="H993" i="14" s="1"/>
  <c r="J992" i="14"/>
  <c r="F959" i="34" l="1"/>
  <c r="B959" i="34"/>
  <c r="H959" i="34" s="1"/>
  <c r="D960" i="34" s="1"/>
  <c r="F993" i="14"/>
  <c r="J993" i="14" s="1"/>
  <c r="D994" i="14"/>
  <c r="O993" i="14"/>
  <c r="O959" i="34" l="1"/>
  <c r="F960" i="34"/>
  <c r="B960" i="34"/>
  <c r="H960" i="34" s="1"/>
  <c r="O960" i="34" s="1"/>
  <c r="J959" i="34"/>
  <c r="B994" i="14"/>
  <c r="H994" i="14" s="1"/>
  <c r="D995" i="14" s="1"/>
  <c r="F994" i="14"/>
  <c r="D961" i="34" l="1"/>
  <c r="J960" i="34"/>
  <c r="O994" i="14"/>
  <c r="J994" i="14"/>
  <c r="F995" i="14"/>
  <c r="B995" i="14"/>
  <c r="H995" i="14" s="1"/>
  <c r="O995" i="14" s="1"/>
  <c r="F961" i="34" l="1"/>
  <c r="B961" i="34"/>
  <c r="H961" i="34" s="1"/>
  <c r="D962" i="34" s="1"/>
  <c r="D996" i="14"/>
  <c r="B996" i="14" s="1"/>
  <c r="H996" i="14" s="1"/>
  <c r="O996" i="14" s="1"/>
  <c r="J995" i="14"/>
  <c r="O961" i="34" l="1"/>
  <c r="F962" i="34"/>
  <c r="B962" i="34"/>
  <c r="H962" i="34" s="1"/>
  <c r="O962" i="34" s="1"/>
  <c r="J961" i="34"/>
  <c r="F996" i="14"/>
  <c r="J996" i="14" s="1"/>
  <c r="D997" i="14"/>
  <c r="D963" i="34" l="1"/>
  <c r="J962" i="34"/>
  <c r="B997" i="14"/>
  <c r="H997" i="14" s="1"/>
  <c r="F997" i="14"/>
  <c r="B963" i="34" l="1"/>
  <c r="H963" i="34" s="1"/>
  <c r="D964" i="34" s="1"/>
  <c r="F963" i="34"/>
  <c r="J997" i="14"/>
  <c r="D998" i="14"/>
  <c r="O997" i="14"/>
  <c r="O963" i="34" l="1"/>
  <c r="J963" i="34"/>
  <c r="F964" i="34"/>
  <c r="B964" i="34"/>
  <c r="H964" i="34" s="1"/>
  <c r="O964" i="34" s="1"/>
  <c r="B998" i="14"/>
  <c r="H998" i="14" s="1"/>
  <c r="D999" i="14" s="1"/>
  <c r="F998" i="14"/>
  <c r="J964" i="34" l="1"/>
  <c r="D965" i="34"/>
  <c r="O998" i="14"/>
  <c r="J998" i="14"/>
  <c r="B999" i="14"/>
  <c r="H999" i="14" s="1"/>
  <c r="O999" i="14" s="1"/>
  <c r="F999" i="14"/>
  <c r="F965" i="34" l="1"/>
  <c r="B965" i="34"/>
  <c r="H965" i="34" s="1"/>
  <c r="D966" i="34" s="1"/>
  <c r="J999" i="14"/>
  <c r="D1000" i="14"/>
  <c r="O965" i="34" l="1"/>
  <c r="F966" i="34"/>
  <c r="B966" i="34"/>
  <c r="H966" i="34" s="1"/>
  <c r="O966" i="34" s="1"/>
  <c r="J965" i="34"/>
  <c r="B1000" i="14"/>
  <c r="H1000" i="14" s="1"/>
  <c r="O1000" i="14" s="1"/>
  <c r="F1000" i="14"/>
  <c r="D967" i="34" l="1"/>
  <c r="J966" i="34"/>
  <c r="D1001" i="14"/>
  <c r="J1000" i="14"/>
  <c r="F967" i="34" l="1"/>
  <c r="B967" i="34"/>
  <c r="H967" i="34" s="1"/>
  <c r="D968" i="34" s="1"/>
  <c r="F1001" i="14"/>
  <c r="B1001" i="14"/>
  <c r="H1001" i="14" s="1"/>
  <c r="D1002" i="14" s="1"/>
  <c r="O967" i="34" l="1"/>
  <c r="B968" i="34"/>
  <c r="H968" i="34" s="1"/>
  <c r="O968" i="34" s="1"/>
  <c r="F968" i="34"/>
  <c r="J967" i="34"/>
  <c r="O1001" i="14"/>
  <c r="F1002" i="14"/>
  <c r="B1002" i="14"/>
  <c r="H1002" i="14" s="1"/>
  <c r="O1002" i="14" s="1"/>
  <c r="J1001" i="14"/>
  <c r="D969" i="34" l="1"/>
  <c r="F969" i="34" s="1"/>
  <c r="J968" i="34"/>
  <c r="D1003" i="14"/>
  <c r="J1002" i="14"/>
  <c r="B969" i="34" l="1"/>
  <c r="H969" i="34" s="1"/>
  <c r="J969" i="34" s="1"/>
  <c r="B1003" i="14"/>
  <c r="H1003" i="14" s="1"/>
  <c r="O1003" i="14" s="1"/>
  <c r="F1003" i="14"/>
  <c r="D970" i="34" l="1"/>
  <c r="O969" i="34"/>
  <c r="D1004" i="14"/>
  <c r="J1003" i="14"/>
  <c r="B970" i="34" l="1"/>
  <c r="H970" i="34" s="1"/>
  <c r="O970" i="34" s="1"/>
  <c r="F970" i="34"/>
  <c r="B1004" i="14"/>
  <c r="H1004" i="14" s="1"/>
  <c r="D1005" i="14" s="1"/>
  <c r="F1004" i="14"/>
  <c r="J970" i="34" l="1"/>
  <c r="D971" i="34"/>
  <c r="J1004" i="14"/>
  <c r="O1004" i="14"/>
  <c r="B1005" i="14"/>
  <c r="H1005" i="14" s="1"/>
  <c r="O1005" i="14" s="1"/>
  <c r="F1005" i="14"/>
  <c r="B971" i="34" l="1"/>
  <c r="H971" i="34" s="1"/>
  <c r="O971" i="34" s="1"/>
  <c r="F971" i="34"/>
  <c r="J1005" i="14"/>
  <c r="D1006" i="14"/>
  <c r="J971" i="34" l="1"/>
  <c r="D972" i="34"/>
  <c r="F1006" i="14"/>
  <c r="B1006" i="14"/>
  <c r="H1006" i="14" s="1"/>
  <c r="D1007" i="14" s="1"/>
  <c r="B972" i="34" l="1"/>
  <c r="H972" i="34" s="1"/>
  <c r="O972" i="34" s="1"/>
  <c r="F972" i="34"/>
  <c r="O1006" i="14"/>
  <c r="B1007" i="14"/>
  <c r="H1007" i="14" s="1"/>
  <c r="O1007" i="14" s="1"/>
  <c r="F1007" i="14"/>
  <c r="J1006" i="14"/>
  <c r="J972" i="34" l="1"/>
  <c r="D973" i="34"/>
  <c r="D1008" i="14"/>
  <c r="J1007" i="14"/>
  <c r="B973" i="34" l="1"/>
  <c r="H973" i="34" s="1"/>
  <c r="D974" i="34" s="1"/>
  <c r="F973" i="34"/>
  <c r="F1008" i="14"/>
  <c r="B1008" i="14"/>
  <c r="H1008" i="14" s="1"/>
  <c r="O1008" i="14" s="1"/>
  <c r="J973" i="34" l="1"/>
  <c r="B974" i="34"/>
  <c r="H974" i="34" s="1"/>
  <c r="O974" i="34" s="1"/>
  <c r="F974" i="34"/>
  <c r="O973" i="34"/>
  <c r="D1009" i="14"/>
  <c r="F1009" i="14" s="1"/>
  <c r="J1008" i="14"/>
  <c r="D975" i="34" l="1"/>
  <c r="F975" i="34" s="1"/>
  <c r="J974" i="34"/>
  <c r="B1009" i="14"/>
  <c r="H1009" i="14" s="1"/>
  <c r="O1009" i="14" s="1"/>
  <c r="B975" i="34" l="1"/>
  <c r="H975" i="34" s="1"/>
  <c r="D976" i="34" s="1"/>
  <c r="J1009" i="14"/>
  <c r="D1010" i="14"/>
  <c r="B1010" i="14" s="1"/>
  <c r="H1010" i="14" s="1"/>
  <c r="O975" i="34" l="1"/>
  <c r="B976" i="34"/>
  <c r="H976" i="34" s="1"/>
  <c r="O976" i="34" s="1"/>
  <c r="F976" i="34"/>
  <c r="J975" i="34"/>
  <c r="F1010" i="14"/>
  <c r="J1010" i="14" s="1"/>
  <c r="D1011" i="14"/>
  <c r="O1010" i="14"/>
  <c r="D977" i="34" l="1"/>
  <c r="J976" i="34"/>
  <c r="F1011" i="14"/>
  <c r="B1011" i="14"/>
  <c r="H1011" i="14" s="1"/>
  <c r="O1011" i="14" s="1"/>
  <c r="F977" i="34" l="1"/>
  <c r="B977" i="34"/>
  <c r="H977" i="34" s="1"/>
  <c r="D978" i="34" s="1"/>
  <c r="J1011" i="14"/>
  <c r="D1012" i="14"/>
  <c r="F978" i="34" l="1"/>
  <c r="B978" i="34"/>
  <c r="H978" i="34" s="1"/>
  <c r="O978" i="34" s="1"/>
  <c r="J977" i="34"/>
  <c r="O977" i="34"/>
  <c r="F1012" i="14"/>
  <c r="B1012" i="14"/>
  <c r="H1012" i="14" s="1"/>
  <c r="O1012" i="14" s="1"/>
  <c r="D979" i="34" l="1"/>
  <c r="J978" i="34"/>
  <c r="D1013" i="14"/>
  <c r="J1012" i="14"/>
  <c r="B979" i="34" l="1"/>
  <c r="H979" i="34" s="1"/>
  <c r="D980" i="34" s="1"/>
  <c r="F979" i="34"/>
  <c r="F1013" i="14"/>
  <c r="B1013" i="14"/>
  <c r="H1013" i="14" s="1"/>
  <c r="D1014" i="14" s="1"/>
  <c r="J979" i="34" l="1"/>
  <c r="B980" i="34"/>
  <c r="H980" i="34" s="1"/>
  <c r="O980" i="34" s="1"/>
  <c r="F980" i="34"/>
  <c r="O979" i="34"/>
  <c r="J1013" i="14"/>
  <c r="O1013" i="14"/>
  <c r="B1014" i="14"/>
  <c r="H1014" i="14" s="1"/>
  <c r="D1015" i="14" s="1"/>
  <c r="F1014" i="14"/>
  <c r="J980" i="34" l="1"/>
  <c r="D981" i="34"/>
  <c r="O1014" i="14"/>
  <c r="J1014" i="14"/>
  <c r="B1015" i="14"/>
  <c r="H1015" i="14" s="1"/>
  <c r="O1015" i="14" s="1"/>
  <c r="F1015" i="14"/>
  <c r="B981" i="34" l="1"/>
  <c r="H981" i="34" s="1"/>
  <c r="D982" i="34" s="1"/>
  <c r="F981" i="34"/>
  <c r="J1015" i="14"/>
  <c r="D1016" i="14"/>
  <c r="J981" i="34" l="1"/>
  <c r="F982" i="34"/>
  <c r="B982" i="34"/>
  <c r="H982" i="34" s="1"/>
  <c r="O982" i="34" s="1"/>
  <c r="O981" i="34"/>
  <c r="F1016" i="14"/>
  <c r="B1016" i="14"/>
  <c r="H1016" i="14" s="1"/>
  <c r="D1017" i="14" s="1"/>
  <c r="D983" i="34" l="1"/>
  <c r="J982" i="34"/>
  <c r="J1016" i="14"/>
  <c r="O1016" i="14"/>
  <c r="B1017" i="14"/>
  <c r="H1017" i="14" s="1"/>
  <c r="O1017" i="14" s="1"/>
  <c r="F1017" i="14"/>
  <c r="B983" i="34" l="1"/>
  <c r="H983" i="34" s="1"/>
  <c r="D984" i="34" s="1"/>
  <c r="F983" i="34"/>
  <c r="J1017" i="14"/>
  <c r="D1018" i="14"/>
  <c r="O983" i="34" l="1"/>
  <c r="J983" i="34"/>
  <c r="F984" i="34"/>
  <c r="B984" i="34"/>
  <c r="H984" i="34" s="1"/>
  <c r="O984" i="34" s="1"/>
  <c r="F1018" i="14"/>
  <c r="B1018" i="14"/>
  <c r="H1018" i="14" s="1"/>
  <c r="D1019" i="14" s="1"/>
  <c r="J984" i="34" l="1"/>
  <c r="D985" i="34"/>
  <c r="F1019" i="14"/>
  <c r="B1019" i="14"/>
  <c r="H1019" i="14" s="1"/>
  <c r="D1020" i="14" s="1"/>
  <c r="J1018" i="14"/>
  <c r="O1018" i="14"/>
  <c r="B985" i="34" l="1"/>
  <c r="H985" i="34" s="1"/>
  <c r="D986" i="34" s="1"/>
  <c r="F985" i="34"/>
  <c r="O1019" i="14"/>
  <c r="B1020" i="14"/>
  <c r="H1020" i="14" s="1"/>
  <c r="D1021" i="14" s="1"/>
  <c r="F1020" i="14"/>
  <c r="J1019" i="14"/>
  <c r="O985" i="34" l="1"/>
  <c r="J985" i="34"/>
  <c r="B986" i="34"/>
  <c r="H986" i="34" s="1"/>
  <c r="O986" i="34" s="1"/>
  <c r="F986" i="34"/>
  <c r="O1020" i="14"/>
  <c r="J1020" i="14"/>
  <c r="F1021" i="14"/>
  <c r="B1021" i="14"/>
  <c r="H1021" i="14" s="1"/>
  <c r="O1021" i="14" s="1"/>
  <c r="J986" i="34" l="1"/>
  <c r="D987" i="34"/>
  <c r="D1022" i="14"/>
  <c r="B1022" i="14" s="1"/>
  <c r="H1022" i="14" s="1"/>
  <c r="J1021" i="14"/>
  <c r="B987" i="34" l="1"/>
  <c r="H987" i="34" s="1"/>
  <c r="D988" i="34" s="1"/>
  <c r="F987" i="34"/>
  <c r="F1022" i="14"/>
  <c r="J1022" i="14" s="1"/>
  <c r="D1023" i="14"/>
  <c r="O1022" i="14"/>
  <c r="O987" i="34" l="1"/>
  <c r="J987" i="34"/>
  <c r="B988" i="34"/>
  <c r="H988" i="34" s="1"/>
  <c r="O988" i="34" s="1"/>
  <c r="F988" i="34"/>
  <c r="B1023" i="14"/>
  <c r="H1023" i="14" s="1"/>
  <c r="D1024" i="14" s="1"/>
  <c r="F1023" i="14"/>
  <c r="J988" i="34" l="1"/>
  <c r="D989" i="34"/>
  <c r="J1023" i="14"/>
  <c r="O1023" i="14"/>
  <c r="F1024" i="14"/>
  <c r="B1024" i="14"/>
  <c r="H1024" i="14" s="1"/>
  <c r="O1024" i="14" s="1"/>
  <c r="F989" i="34" l="1"/>
  <c r="B989" i="34"/>
  <c r="H989" i="34" s="1"/>
  <c r="D990" i="34" s="1"/>
  <c r="J1024" i="14"/>
  <c r="D1025" i="14"/>
  <c r="O989" i="34" l="1"/>
  <c r="B990" i="34"/>
  <c r="H990" i="34" s="1"/>
  <c r="O990" i="34" s="1"/>
  <c r="F990" i="34"/>
  <c r="J989" i="34"/>
  <c r="F1025" i="14"/>
  <c r="B1025" i="14"/>
  <c r="H1025" i="14" s="1"/>
  <c r="O1025" i="14" s="1"/>
  <c r="J990" i="34" l="1"/>
  <c r="D991" i="34"/>
  <c r="B991" i="34" s="1"/>
  <c r="H991" i="34" s="1"/>
  <c r="D992" i="34" s="1"/>
  <c r="D1026" i="14"/>
  <c r="J1025" i="14"/>
  <c r="F991" i="34" l="1"/>
  <c r="J991" i="34" s="1"/>
  <c r="O991" i="34"/>
  <c r="F992" i="34"/>
  <c r="B992" i="34"/>
  <c r="H992" i="34" s="1"/>
  <c r="O992" i="34" s="1"/>
  <c r="B1026" i="14"/>
  <c r="H1026" i="14" s="1"/>
  <c r="D1027" i="14" s="1"/>
  <c r="F1026" i="14"/>
  <c r="J992" i="34" l="1"/>
  <c r="D993" i="34"/>
  <c r="J1026" i="14"/>
  <c r="F1027" i="14"/>
  <c r="B1027" i="14"/>
  <c r="H1027" i="14" s="1"/>
  <c r="D1028" i="14" s="1"/>
  <c r="O1026" i="14"/>
  <c r="B993" i="34" l="1"/>
  <c r="H993" i="34" s="1"/>
  <c r="D994" i="34" s="1"/>
  <c r="F993" i="34"/>
  <c r="O1027" i="14"/>
  <c r="B1028" i="14"/>
  <c r="H1028" i="14" s="1"/>
  <c r="O1028" i="14" s="1"/>
  <c r="F1028" i="14"/>
  <c r="J1027" i="14"/>
  <c r="J993" i="34" l="1"/>
  <c r="F994" i="34"/>
  <c r="B994" i="34"/>
  <c r="H994" i="34" s="1"/>
  <c r="O994" i="34" s="1"/>
  <c r="O993" i="34"/>
  <c r="J1028" i="14"/>
  <c r="D1029" i="14"/>
  <c r="D995" i="34" l="1"/>
  <c r="J994" i="34"/>
  <c r="B1029" i="14"/>
  <c r="H1029" i="14" s="1"/>
  <c r="D1030" i="14" s="1"/>
  <c r="F1029" i="14"/>
  <c r="B995" i="34" l="1"/>
  <c r="H995" i="34" s="1"/>
  <c r="D996" i="34" s="1"/>
  <c r="F995" i="34"/>
  <c r="O1029" i="14"/>
  <c r="J1029" i="14"/>
  <c r="F1030" i="14"/>
  <c r="B1030" i="14"/>
  <c r="H1030" i="14" s="1"/>
  <c r="D1031" i="14" s="1"/>
  <c r="J995" i="34" l="1"/>
  <c r="B996" i="34"/>
  <c r="H996" i="34" s="1"/>
  <c r="O996" i="34" s="1"/>
  <c r="F996" i="34"/>
  <c r="O995" i="34"/>
  <c r="F1031" i="14"/>
  <c r="B1031" i="14"/>
  <c r="H1031" i="14" s="1"/>
  <c r="O1031" i="14" s="1"/>
  <c r="J1030" i="14"/>
  <c r="O1030" i="14"/>
  <c r="D997" i="34" l="1"/>
  <c r="J996" i="34"/>
  <c r="D1032" i="14"/>
  <c r="J1031" i="14"/>
  <c r="B997" i="34" l="1"/>
  <c r="H997" i="34" s="1"/>
  <c r="D998" i="34" s="1"/>
  <c r="F997" i="34"/>
  <c r="B1032" i="14"/>
  <c r="H1032" i="14" s="1"/>
  <c r="D1033" i="14" s="1"/>
  <c r="F1032" i="14"/>
  <c r="J997" i="34" l="1"/>
  <c r="F998" i="34"/>
  <c r="B998" i="34"/>
  <c r="H998" i="34" s="1"/>
  <c r="O998" i="34" s="1"/>
  <c r="O997" i="34"/>
  <c r="O1032" i="14"/>
  <c r="J1032" i="14"/>
  <c r="B1033" i="14"/>
  <c r="H1033" i="14" s="1"/>
  <c r="O1033" i="14" s="1"/>
  <c r="F1033" i="14"/>
  <c r="J998" i="34" l="1"/>
  <c r="D999" i="34"/>
  <c r="J1033" i="14"/>
  <c r="D1034" i="14"/>
  <c r="F999" i="34" l="1"/>
  <c r="B999" i="34"/>
  <c r="H999" i="34" s="1"/>
  <c r="D1000" i="34" s="1"/>
  <c r="F1034" i="14"/>
  <c r="B1034" i="14"/>
  <c r="H1034" i="14" s="1"/>
  <c r="D1035" i="14" s="1"/>
  <c r="F1000" i="34" l="1"/>
  <c r="B1000" i="34"/>
  <c r="H1000" i="34" s="1"/>
  <c r="O1000" i="34" s="1"/>
  <c r="J999" i="34"/>
  <c r="O999" i="34"/>
  <c r="O1034" i="14"/>
  <c r="B1035" i="14"/>
  <c r="H1035" i="14" s="1"/>
  <c r="D1036" i="14" s="1"/>
  <c r="F1035" i="14"/>
  <c r="J1034" i="14"/>
  <c r="J1000" i="34" l="1"/>
  <c r="D1001" i="34"/>
  <c r="O1035" i="14"/>
  <c r="J1035" i="14"/>
  <c r="B1036" i="14"/>
  <c r="H1036" i="14" s="1"/>
  <c r="D1037" i="14" s="1"/>
  <c r="F1036" i="14"/>
  <c r="F1001" i="34" l="1"/>
  <c r="B1001" i="34"/>
  <c r="H1001" i="34" s="1"/>
  <c r="D1002" i="34" s="1"/>
  <c r="O1036" i="14"/>
  <c r="F1037" i="14"/>
  <c r="B1037" i="14"/>
  <c r="H1037" i="14" s="1"/>
  <c r="O1037" i="14" s="1"/>
  <c r="J1036" i="14"/>
  <c r="B1002" i="34" l="1"/>
  <c r="H1002" i="34" s="1"/>
  <c r="O1002" i="34" s="1"/>
  <c r="F1002" i="34"/>
  <c r="J1001" i="34"/>
  <c r="O1001" i="34"/>
  <c r="D1038" i="14"/>
  <c r="J1037" i="14"/>
  <c r="J1002" i="34" l="1"/>
  <c r="D1003" i="34"/>
  <c r="B1038" i="14"/>
  <c r="H1038" i="14" s="1"/>
  <c r="D1039" i="14" s="1"/>
  <c r="F1038" i="14"/>
  <c r="F1003" i="34" l="1"/>
  <c r="B1003" i="34"/>
  <c r="H1003" i="34" s="1"/>
  <c r="D1004" i="34" s="1"/>
  <c r="O1038" i="14"/>
  <c r="J1038" i="14"/>
  <c r="B1039" i="14"/>
  <c r="H1039" i="14" s="1"/>
  <c r="D1040" i="14" s="1"/>
  <c r="F1039" i="14"/>
  <c r="F1004" i="34" l="1"/>
  <c r="B1004" i="34"/>
  <c r="H1004" i="34" s="1"/>
  <c r="O1004" i="34" s="1"/>
  <c r="J1003" i="34"/>
  <c r="O1003" i="34"/>
  <c r="O1039" i="14"/>
  <c r="J1039" i="14"/>
  <c r="B1040" i="14"/>
  <c r="H1040" i="14" s="1"/>
  <c r="O1040" i="14" s="1"/>
  <c r="F1040" i="14"/>
  <c r="D1005" i="34" l="1"/>
  <c r="J1004" i="34"/>
  <c r="J1040" i="14"/>
  <c r="D1041" i="14"/>
  <c r="F1005" i="34" l="1"/>
  <c r="B1005" i="34"/>
  <c r="H1005" i="34" s="1"/>
  <c r="D1006" i="34" s="1"/>
  <c r="B1041" i="14"/>
  <c r="H1041" i="14" s="1"/>
  <c r="O1041" i="14" s="1"/>
  <c r="F1041" i="14"/>
  <c r="B1006" i="34" l="1"/>
  <c r="H1006" i="34" s="1"/>
  <c r="O1006" i="34" s="1"/>
  <c r="F1006" i="34"/>
  <c r="J1005" i="34"/>
  <c r="O1005" i="34"/>
  <c r="D1042" i="14"/>
  <c r="J1041" i="14"/>
  <c r="J1006" i="34" l="1"/>
  <c r="D1007" i="34"/>
  <c r="B1042" i="14"/>
  <c r="H1042" i="14" s="1"/>
  <c r="D1043" i="14" s="1"/>
  <c r="F1042" i="14"/>
  <c r="F1007" i="34" l="1"/>
  <c r="B1007" i="34"/>
  <c r="H1007" i="34" s="1"/>
  <c r="D1008" i="34" s="1"/>
  <c r="O1042" i="14"/>
  <c r="J1042" i="14"/>
  <c r="B1043" i="14"/>
  <c r="H1043" i="14" s="1"/>
  <c r="O1043" i="14" s="1"/>
  <c r="F1043" i="14"/>
  <c r="F1008" i="34" l="1"/>
  <c r="B1008" i="34"/>
  <c r="H1008" i="34" s="1"/>
  <c r="O1008" i="34" s="1"/>
  <c r="J1007" i="34"/>
  <c r="O1007" i="34"/>
  <c r="D1044" i="14"/>
  <c r="J1043" i="14"/>
  <c r="J1008" i="34" l="1"/>
  <c r="D1009" i="34"/>
  <c r="F1044" i="14"/>
  <c r="B1044" i="14"/>
  <c r="H1044" i="14" s="1"/>
  <c r="D1045" i="14" s="1"/>
  <c r="F1009" i="34" l="1"/>
  <c r="B1009" i="34"/>
  <c r="H1009" i="34" s="1"/>
  <c r="D1010" i="34" s="1"/>
  <c r="O1044" i="14"/>
  <c r="B1045" i="14"/>
  <c r="H1045" i="14" s="1"/>
  <c r="O1045" i="14" s="1"/>
  <c r="F1045" i="14"/>
  <c r="J1044" i="14"/>
  <c r="F1010" i="34" l="1"/>
  <c r="B1010" i="34"/>
  <c r="H1010" i="34" s="1"/>
  <c r="O1010" i="34" s="1"/>
  <c r="J1009" i="34"/>
  <c r="O1009" i="34"/>
  <c r="D1046" i="14"/>
  <c r="J1045" i="14"/>
  <c r="J1010" i="34" l="1"/>
  <c r="D1011" i="34"/>
  <c r="B1046" i="14"/>
  <c r="H1046" i="14" s="1"/>
  <c r="D1047" i="14" s="1"/>
  <c r="F1046" i="14"/>
  <c r="F1011" i="34" l="1"/>
  <c r="B1011" i="34"/>
  <c r="H1011" i="34" s="1"/>
  <c r="D1012" i="34" s="1"/>
  <c r="J1046" i="14"/>
  <c r="B1047" i="14"/>
  <c r="H1047" i="14" s="1"/>
  <c r="O1047" i="14" s="1"/>
  <c r="F1047" i="14"/>
  <c r="O1046" i="14"/>
  <c r="F1012" i="34" l="1"/>
  <c r="B1012" i="34"/>
  <c r="H1012" i="34" s="1"/>
  <c r="O1012" i="34" s="1"/>
  <c r="J1011" i="34"/>
  <c r="O1011" i="34"/>
  <c r="D1048" i="14"/>
  <c r="J1047" i="14"/>
  <c r="J1012" i="34" l="1"/>
  <c r="D1013" i="34"/>
  <c r="B1048" i="14"/>
  <c r="H1048" i="14" s="1"/>
  <c r="D1049" i="14" s="1"/>
  <c r="F1048" i="14"/>
  <c r="F1013" i="34" l="1"/>
  <c r="B1013" i="34"/>
  <c r="H1013" i="34" s="1"/>
  <c r="D1014" i="34" s="1"/>
  <c r="J1048" i="14"/>
  <c r="F1049" i="14"/>
  <c r="B1049" i="14"/>
  <c r="H1049" i="14" s="1"/>
  <c r="D1050" i="14" s="1"/>
  <c r="O1048" i="14"/>
  <c r="B1014" i="34" l="1"/>
  <c r="H1014" i="34" s="1"/>
  <c r="O1014" i="34" s="1"/>
  <c r="F1014" i="34"/>
  <c r="J1013" i="34"/>
  <c r="O1013" i="34"/>
  <c r="O1049" i="14"/>
  <c r="B1050" i="14"/>
  <c r="H1050" i="14" s="1"/>
  <c r="D1051" i="14" s="1"/>
  <c r="F1050" i="14"/>
  <c r="J1049" i="14"/>
  <c r="D1015" i="34" l="1"/>
  <c r="J1014" i="34"/>
  <c r="O1050" i="14"/>
  <c r="J1050" i="14"/>
  <c r="F1051" i="14"/>
  <c r="B1051" i="14"/>
  <c r="H1051" i="14" s="1"/>
  <c r="D1052" i="14" s="1"/>
  <c r="F1015" i="34" l="1"/>
  <c r="B1015" i="34"/>
  <c r="H1015" i="34" s="1"/>
  <c r="D1016" i="34" s="1"/>
  <c r="J1051" i="14"/>
  <c r="O1051" i="14"/>
  <c r="B1052" i="14"/>
  <c r="H1052" i="14" s="1"/>
  <c r="O1052" i="14" s="1"/>
  <c r="F1052" i="14"/>
  <c r="F1016" i="34" l="1"/>
  <c r="B1016" i="34"/>
  <c r="H1016" i="34" s="1"/>
  <c r="O1016" i="34" s="1"/>
  <c r="J1015" i="34"/>
  <c r="O1015" i="34"/>
  <c r="J1052" i="14"/>
  <c r="D1053" i="14"/>
  <c r="J1016" i="34" l="1"/>
  <c r="D1017" i="34"/>
  <c r="F1053" i="14"/>
  <c r="B1053" i="14"/>
  <c r="H1053" i="14" s="1"/>
  <c r="O1053" i="14" s="1"/>
  <c r="F1017" i="34" l="1"/>
  <c r="B1017" i="34"/>
  <c r="H1017" i="34" s="1"/>
  <c r="D1018" i="34" s="1"/>
  <c r="J1053" i="14"/>
  <c r="D1054" i="14"/>
  <c r="F1018" i="34" l="1"/>
  <c r="B1018" i="34"/>
  <c r="H1018" i="34" s="1"/>
  <c r="O1018" i="34" s="1"/>
  <c r="J1017" i="34"/>
  <c r="O1017" i="34"/>
  <c r="B1054" i="14"/>
  <c r="H1054" i="14" s="1"/>
  <c r="D1055" i="14" s="1"/>
  <c r="F1054" i="14"/>
  <c r="D1019" i="34" l="1"/>
  <c r="J1018" i="34"/>
  <c r="O1054" i="14"/>
  <c r="J1054" i="14"/>
  <c r="F1055" i="14"/>
  <c r="B1055" i="14"/>
  <c r="H1055" i="14" s="1"/>
  <c r="D1056" i="14" s="1"/>
  <c r="B1019" i="34" l="1"/>
  <c r="H1019" i="34" s="1"/>
  <c r="D1020" i="34" s="1"/>
  <c r="F1019" i="34"/>
  <c r="B1056" i="14"/>
  <c r="H1056" i="14" s="1"/>
  <c r="O1056" i="14" s="1"/>
  <c r="F1056" i="14"/>
  <c r="J1055" i="14"/>
  <c r="O1055" i="14"/>
  <c r="J1019" i="34" l="1"/>
  <c r="F1020" i="34"/>
  <c r="B1020" i="34"/>
  <c r="H1020" i="34" s="1"/>
  <c r="O1020" i="34" s="1"/>
  <c r="O1019" i="34"/>
  <c r="D1057" i="14"/>
  <c r="J1056" i="14"/>
  <c r="D1021" i="34" l="1"/>
  <c r="J1020" i="34"/>
  <c r="B1057" i="14"/>
  <c r="H1057" i="14" s="1"/>
  <c r="O1057" i="14" s="1"/>
  <c r="F1057" i="14"/>
  <c r="F1021" i="34" l="1"/>
  <c r="B1021" i="34"/>
  <c r="H1021" i="34" s="1"/>
  <c r="D1022" i="34" s="1"/>
  <c r="J1057" i="14"/>
  <c r="D1058" i="14"/>
  <c r="B1022" i="34" l="1"/>
  <c r="H1022" i="34" s="1"/>
  <c r="O1022" i="34" s="1"/>
  <c r="F1022" i="34"/>
  <c r="J1021" i="34"/>
  <c r="O1021" i="34"/>
  <c r="B1058" i="14"/>
  <c r="H1058" i="14" s="1"/>
  <c r="D1059" i="14" s="1"/>
  <c r="F1058" i="14"/>
  <c r="J1022" i="34" l="1"/>
  <c r="D1023" i="34"/>
  <c r="O1058" i="14"/>
  <c r="J1058" i="14"/>
  <c r="B1059" i="14"/>
  <c r="H1059" i="14" s="1"/>
  <c r="D1060" i="14" s="1"/>
  <c r="F1059" i="14"/>
  <c r="F1023" i="34" l="1"/>
  <c r="B1023" i="34"/>
  <c r="H1023" i="34" s="1"/>
  <c r="D1024" i="34" s="1"/>
  <c r="J1059" i="14"/>
  <c r="B1060" i="14"/>
  <c r="H1060" i="14" s="1"/>
  <c r="O1060" i="14" s="1"/>
  <c r="F1060" i="14"/>
  <c r="O1059" i="14"/>
  <c r="F1024" i="34" l="1"/>
  <c r="B1024" i="34"/>
  <c r="H1024" i="34" s="1"/>
  <c r="O1024" i="34" s="1"/>
  <c r="J1023" i="34"/>
  <c r="O1023" i="34"/>
  <c r="D1061" i="14"/>
  <c r="J1060" i="14"/>
  <c r="D1025" i="34" l="1"/>
  <c r="J1024" i="34"/>
  <c r="B1061" i="14"/>
  <c r="H1061" i="14" s="1"/>
  <c r="D1062" i="14" s="1"/>
  <c r="F1061" i="14"/>
  <c r="F1025" i="34" l="1"/>
  <c r="B1025" i="34"/>
  <c r="H1025" i="34" s="1"/>
  <c r="D1026" i="34" s="1"/>
  <c r="F1062" i="14"/>
  <c r="B1062" i="14"/>
  <c r="H1062" i="14" s="1"/>
  <c r="D1063" i="14" s="1"/>
  <c r="O1061" i="14"/>
  <c r="J1061" i="14"/>
  <c r="B1026" i="34" l="1"/>
  <c r="H1026" i="34" s="1"/>
  <c r="O1026" i="34" s="1"/>
  <c r="F1026" i="34"/>
  <c r="J1025" i="34"/>
  <c r="O1025" i="34"/>
  <c r="O1062" i="14"/>
  <c r="F1063" i="14"/>
  <c r="B1063" i="14"/>
  <c r="H1063" i="14" s="1"/>
  <c r="O1063" i="14" s="1"/>
  <c r="J1062" i="14"/>
  <c r="D1027" i="34" l="1"/>
  <c r="J1026" i="34"/>
  <c r="J1063" i="14"/>
  <c r="D1064" i="14"/>
  <c r="F1027" i="34" l="1"/>
  <c r="B1027" i="34"/>
  <c r="H1027" i="34" s="1"/>
  <c r="D1028" i="34" s="1"/>
  <c r="F1064" i="14"/>
  <c r="B1064" i="14"/>
  <c r="H1064" i="14" s="1"/>
  <c r="D1065" i="14" s="1"/>
  <c r="F1028" i="34" l="1"/>
  <c r="B1028" i="34"/>
  <c r="H1028" i="34" s="1"/>
  <c r="O1028" i="34" s="1"/>
  <c r="J1027" i="34"/>
  <c r="O1027" i="34"/>
  <c r="O1064" i="14"/>
  <c r="B1065" i="14"/>
  <c r="H1065" i="14" s="1"/>
  <c r="O1065" i="14" s="1"/>
  <c r="F1065" i="14"/>
  <c r="J1064" i="14"/>
  <c r="J1028" i="34" l="1"/>
  <c r="D1029" i="34"/>
  <c r="D1066" i="14"/>
  <c r="J1065" i="14"/>
  <c r="B1029" i="34" l="1"/>
  <c r="H1029" i="34" s="1"/>
  <c r="D1030" i="34" s="1"/>
  <c r="F1029" i="34"/>
  <c r="B1066" i="14"/>
  <c r="H1066" i="14" s="1"/>
  <c r="D1067" i="14" s="1"/>
  <c r="F1066" i="14"/>
  <c r="J1029" i="34" l="1"/>
  <c r="F1030" i="34"/>
  <c r="B1030" i="34"/>
  <c r="H1030" i="34" s="1"/>
  <c r="O1030" i="34" s="1"/>
  <c r="O1029" i="34"/>
  <c r="J1066" i="14"/>
  <c r="B1067" i="14"/>
  <c r="H1067" i="14" s="1"/>
  <c r="O1067" i="14" s="1"/>
  <c r="F1067" i="14"/>
  <c r="O1066" i="14"/>
  <c r="D1031" i="34" l="1"/>
  <c r="J1030" i="34"/>
  <c r="D1068" i="14"/>
  <c r="J1067" i="14"/>
  <c r="F1031" i="34" l="1"/>
  <c r="B1031" i="34"/>
  <c r="H1031" i="34" s="1"/>
  <c r="D1032" i="34" s="1"/>
  <c r="B1068" i="14"/>
  <c r="H1068" i="14" s="1"/>
  <c r="O1068" i="14" s="1"/>
  <c r="F1068" i="14"/>
  <c r="F1032" i="34" l="1"/>
  <c r="B1032" i="34"/>
  <c r="H1032" i="34" s="1"/>
  <c r="O1032" i="34" s="1"/>
  <c r="J1031" i="34"/>
  <c r="O1031" i="34"/>
  <c r="J1068" i="14"/>
  <c r="D1069" i="14"/>
  <c r="D1033" i="34" l="1"/>
  <c r="J1032" i="34"/>
  <c r="B1069" i="14"/>
  <c r="H1069" i="14" s="1"/>
  <c r="O1069" i="14" s="1"/>
  <c r="F1069" i="14"/>
  <c r="B1033" i="34" l="1"/>
  <c r="H1033" i="34" s="1"/>
  <c r="F1033" i="34"/>
  <c r="D1070" i="14"/>
  <c r="J1069" i="14"/>
  <c r="J1033" i="34" l="1"/>
  <c r="O1033" i="34"/>
  <c r="D1034" i="34"/>
  <c r="B1070" i="14"/>
  <c r="H1070" i="14" s="1"/>
  <c r="D1071" i="14" s="1"/>
  <c r="F1070" i="14"/>
  <c r="B1034" i="34" l="1"/>
  <c r="H1034" i="34" s="1"/>
  <c r="F1034" i="34"/>
  <c r="O1070" i="14"/>
  <c r="J1070" i="14"/>
  <c r="F1071" i="14"/>
  <c r="B1071" i="14"/>
  <c r="H1071" i="14" s="1"/>
  <c r="O1071" i="14" s="1"/>
  <c r="J1034" i="34" l="1"/>
  <c r="O1034" i="34"/>
  <c r="D1035" i="34"/>
  <c r="J1071" i="14"/>
  <c r="D1072" i="14"/>
  <c r="F1035" i="34" l="1"/>
  <c r="B1035" i="34"/>
  <c r="H1035" i="34" s="1"/>
  <c r="B1072" i="14"/>
  <c r="H1072" i="14" s="1"/>
  <c r="O1072" i="14" s="1"/>
  <c r="F1072" i="14"/>
  <c r="D1036" i="34" l="1"/>
  <c r="O1035" i="34"/>
  <c r="J1035" i="34"/>
  <c r="J1072" i="14"/>
  <c r="D1073" i="14"/>
  <c r="F1036" i="34" l="1"/>
  <c r="B1036" i="34"/>
  <c r="H1036" i="34" s="1"/>
  <c r="O1036" i="34" s="1"/>
  <c r="F1073" i="14"/>
  <c r="B1073" i="14"/>
  <c r="H1073" i="14" s="1"/>
  <c r="D1074" i="14" s="1"/>
  <c r="D1037" i="34" l="1"/>
  <c r="J1036" i="34"/>
  <c r="J1073" i="14"/>
  <c r="O1073" i="14"/>
  <c r="B1074" i="14"/>
  <c r="H1074" i="14" s="1"/>
  <c r="D1075" i="14" s="1"/>
  <c r="F1074" i="14"/>
  <c r="B1037" i="34" l="1"/>
  <c r="H1037" i="34" s="1"/>
  <c r="D1038" i="34" s="1"/>
  <c r="F1037" i="34"/>
  <c r="O1074" i="14"/>
  <c r="J1074" i="14"/>
  <c r="B1075" i="14"/>
  <c r="H1075" i="14" s="1"/>
  <c r="O1075" i="14" s="1"/>
  <c r="F1075" i="14"/>
  <c r="O1037" i="34" l="1"/>
  <c r="J1037" i="34"/>
  <c r="B1038" i="34"/>
  <c r="H1038" i="34" s="1"/>
  <c r="O1038" i="34" s="1"/>
  <c r="F1038" i="34"/>
  <c r="D1076" i="14"/>
  <c r="J1075" i="14"/>
  <c r="J1038" i="34" l="1"/>
  <c r="D1039" i="34"/>
  <c r="B1076" i="14"/>
  <c r="H1076" i="14" s="1"/>
  <c r="D1077" i="14" s="1"/>
  <c r="F1076" i="14"/>
  <c r="F1039" i="34" l="1"/>
  <c r="B1039" i="34"/>
  <c r="H1039" i="34" s="1"/>
  <c r="D1040" i="34" s="1"/>
  <c r="J1076" i="14"/>
  <c r="O1076" i="14"/>
  <c r="F1077" i="14"/>
  <c r="B1077" i="14"/>
  <c r="H1077" i="14" s="1"/>
  <c r="D1078" i="14" s="1"/>
  <c r="O1039" i="34" l="1"/>
  <c r="B1040" i="34"/>
  <c r="H1040" i="34" s="1"/>
  <c r="O1040" i="34" s="1"/>
  <c r="F1040" i="34"/>
  <c r="J1039" i="34"/>
  <c r="F1078" i="14"/>
  <c r="B1078" i="14"/>
  <c r="H1078" i="14" s="1"/>
  <c r="O1078" i="14" s="1"/>
  <c r="J1077" i="14"/>
  <c r="O1077" i="14"/>
  <c r="D1041" i="34" l="1"/>
  <c r="B1041" i="34" s="1"/>
  <c r="H1041" i="34" s="1"/>
  <c r="D1042" i="34" s="1"/>
  <c r="J1040" i="34"/>
  <c r="D1079" i="14"/>
  <c r="J1078" i="14"/>
  <c r="F1041" i="34" l="1"/>
  <c r="J1041" i="34" s="1"/>
  <c r="F1042" i="34"/>
  <c r="B1042" i="34"/>
  <c r="H1042" i="34" s="1"/>
  <c r="O1042" i="34" s="1"/>
  <c r="O1041" i="34"/>
  <c r="B1079" i="14"/>
  <c r="H1079" i="14" s="1"/>
  <c r="O1079" i="14" s="1"/>
  <c r="F1079" i="14"/>
  <c r="J1042" i="34" l="1"/>
  <c r="D1043" i="34"/>
  <c r="D1080" i="14"/>
  <c r="J1079" i="14"/>
  <c r="B1043" i="34" l="1"/>
  <c r="H1043" i="34" s="1"/>
  <c r="D1044" i="34" s="1"/>
  <c r="F1043" i="34"/>
  <c r="B1080" i="14"/>
  <c r="H1080" i="14" s="1"/>
  <c r="D1081" i="14" s="1"/>
  <c r="F1080" i="14"/>
  <c r="J1043" i="34" l="1"/>
  <c r="B1044" i="34"/>
  <c r="H1044" i="34" s="1"/>
  <c r="D1045" i="34" s="1"/>
  <c r="F1044" i="34"/>
  <c r="O1043" i="34"/>
  <c r="O1080" i="14"/>
  <c r="J1080" i="14"/>
  <c r="B1081" i="14"/>
  <c r="H1081" i="14" s="1"/>
  <c r="O1081" i="14" s="1"/>
  <c r="F1081" i="14"/>
  <c r="O1044" i="34" l="1"/>
  <c r="J1044" i="34"/>
  <c r="B1045" i="34"/>
  <c r="H1045" i="34" s="1"/>
  <c r="O1045" i="34" s="1"/>
  <c r="F1045" i="34"/>
  <c r="D1082" i="14"/>
  <c r="J1081" i="14"/>
  <c r="D1046" i="34" l="1"/>
  <c r="J1045" i="34"/>
  <c r="F1082" i="14"/>
  <c r="B1082" i="14"/>
  <c r="H1082" i="14" s="1"/>
  <c r="D1083" i="14" s="1"/>
  <c r="F1046" i="34" l="1"/>
  <c r="B1046" i="34"/>
  <c r="H1046" i="34" s="1"/>
  <c r="D1047" i="34" s="1"/>
  <c r="O1082" i="14"/>
  <c r="F1083" i="14"/>
  <c r="B1083" i="14"/>
  <c r="H1083" i="14" s="1"/>
  <c r="D1084" i="14" s="1"/>
  <c r="J1082" i="14"/>
  <c r="J1046" i="34" l="1"/>
  <c r="B1047" i="34"/>
  <c r="H1047" i="34" s="1"/>
  <c r="O1047" i="34" s="1"/>
  <c r="F1047" i="34"/>
  <c r="O1046" i="34"/>
  <c r="B1084" i="14"/>
  <c r="H1084" i="14" s="1"/>
  <c r="O1084" i="14" s="1"/>
  <c r="F1084" i="14"/>
  <c r="J1083" i="14"/>
  <c r="O1083" i="14"/>
  <c r="J1047" i="34" l="1"/>
  <c r="D1048" i="34"/>
  <c r="D1085" i="14"/>
  <c r="J1084" i="14"/>
  <c r="B1048" i="34" l="1"/>
  <c r="H1048" i="34" s="1"/>
  <c r="D1049" i="34" s="1"/>
  <c r="F1048" i="34"/>
  <c r="F1085" i="14"/>
  <c r="B1085" i="14"/>
  <c r="H1085" i="14" s="1"/>
  <c r="D1086" i="14" s="1"/>
  <c r="J1048" i="34" l="1"/>
  <c r="F1049" i="34"/>
  <c r="B1049" i="34"/>
  <c r="H1049" i="34" s="1"/>
  <c r="D1050" i="34" s="1"/>
  <c r="O1048" i="34"/>
  <c r="O1085" i="14"/>
  <c r="F1086" i="14"/>
  <c r="B1086" i="14"/>
  <c r="H1086" i="14" s="1"/>
  <c r="D1087" i="14" s="1"/>
  <c r="J1085" i="14"/>
  <c r="J1049" i="34" l="1"/>
  <c r="B1050" i="34"/>
  <c r="H1050" i="34" s="1"/>
  <c r="O1050" i="34" s="1"/>
  <c r="F1050" i="34"/>
  <c r="O1049" i="34"/>
  <c r="O1086" i="14"/>
  <c r="B1087" i="14"/>
  <c r="H1087" i="14" s="1"/>
  <c r="D1088" i="14" s="1"/>
  <c r="F1087" i="14"/>
  <c r="J1086" i="14"/>
  <c r="D1051" i="34" l="1"/>
  <c r="J1050" i="34"/>
  <c r="J1087" i="14"/>
  <c r="F1088" i="14"/>
  <c r="B1088" i="14"/>
  <c r="H1088" i="14" s="1"/>
  <c r="D1089" i="14" s="1"/>
  <c r="O1087" i="14"/>
  <c r="F1051" i="34" l="1"/>
  <c r="B1051" i="34"/>
  <c r="H1051" i="34" s="1"/>
  <c r="O1051" i="34" s="1"/>
  <c r="O1088" i="14"/>
  <c r="F1089" i="14"/>
  <c r="B1089" i="14"/>
  <c r="H1089" i="14" s="1"/>
  <c r="O1089" i="14" s="1"/>
  <c r="J1088" i="14"/>
  <c r="J1051" i="34" l="1"/>
  <c r="D1052" i="34"/>
  <c r="J1089" i="14"/>
  <c r="D1090" i="14"/>
  <c r="B1052" i="34" l="1"/>
  <c r="H1052" i="34" s="1"/>
  <c r="D1053" i="34" s="1"/>
  <c r="F1052" i="34"/>
  <c r="B1090" i="14"/>
  <c r="H1090" i="14" s="1"/>
  <c r="D1091" i="14" s="1"/>
  <c r="F1090" i="14"/>
  <c r="J1052" i="34" l="1"/>
  <c r="F1053" i="34"/>
  <c r="B1053" i="34"/>
  <c r="H1053" i="34" s="1"/>
  <c r="O1052" i="34"/>
  <c r="O1090" i="14"/>
  <c r="J1090" i="14"/>
  <c r="B1091" i="14"/>
  <c r="H1091" i="14" s="1"/>
  <c r="D1092" i="14" s="1"/>
  <c r="F1091" i="14"/>
  <c r="O1053" i="34" l="1"/>
  <c r="D1054" i="34"/>
  <c r="J1053" i="34"/>
  <c r="F1092" i="14"/>
  <c r="B1092" i="14"/>
  <c r="H1092" i="14" s="1"/>
  <c r="O1092" i="14" s="1"/>
  <c r="O1091" i="14"/>
  <c r="J1091" i="14"/>
  <c r="F1054" i="34" l="1"/>
  <c r="B1054" i="34"/>
  <c r="H1054" i="34" s="1"/>
  <c r="D1093" i="14"/>
  <c r="J1092" i="14"/>
  <c r="D1055" i="34" l="1"/>
  <c r="O1054" i="34"/>
  <c r="J1054" i="34"/>
  <c r="F1093" i="14"/>
  <c r="B1093" i="14"/>
  <c r="H1093" i="14" s="1"/>
  <c r="D1094" i="14" s="1"/>
  <c r="F1055" i="34" l="1"/>
  <c r="B1055" i="34"/>
  <c r="H1055" i="34" s="1"/>
  <c r="O1055" i="34" s="1"/>
  <c r="O1093" i="14"/>
  <c r="F1094" i="14"/>
  <c r="B1094" i="14"/>
  <c r="H1094" i="14" s="1"/>
  <c r="D1095" i="14" s="1"/>
  <c r="J1093" i="14"/>
  <c r="D1056" i="34" l="1"/>
  <c r="J1055" i="34"/>
  <c r="O1094" i="14"/>
  <c r="F1095" i="14"/>
  <c r="B1095" i="14"/>
  <c r="H1095" i="14" s="1"/>
  <c r="O1095" i="14" s="1"/>
  <c r="J1094" i="14"/>
  <c r="B1056" i="34" l="1"/>
  <c r="H1056" i="34" s="1"/>
  <c r="D1057" i="34" s="1"/>
  <c r="F1056" i="34"/>
  <c r="D1096" i="14"/>
  <c r="F1096" i="14" s="1"/>
  <c r="J1095" i="14"/>
  <c r="O1056" i="34" l="1"/>
  <c r="J1056" i="34"/>
  <c r="F1057" i="34"/>
  <c r="B1057" i="34"/>
  <c r="H1057" i="34" s="1"/>
  <c r="O1057" i="34" s="1"/>
  <c r="B1096" i="14"/>
  <c r="H1096" i="14" s="1"/>
  <c r="O1096" i="14" s="1"/>
  <c r="J1057" i="34" l="1"/>
  <c r="D1058" i="34"/>
  <c r="D1097" i="14"/>
  <c r="B1097" i="14" s="1"/>
  <c r="H1097" i="14" s="1"/>
  <c r="J1096" i="14"/>
  <c r="B1058" i="34" l="1"/>
  <c r="H1058" i="34" s="1"/>
  <c r="D1059" i="34" s="1"/>
  <c r="F1058" i="34"/>
  <c r="F1097" i="14"/>
  <c r="J1097" i="14" s="1"/>
  <c r="O1097" i="14"/>
  <c r="D1098" i="14"/>
  <c r="O1058" i="34" l="1"/>
  <c r="J1058" i="34"/>
  <c r="F1059" i="34"/>
  <c r="B1059" i="34"/>
  <c r="H1059" i="34" s="1"/>
  <c r="O1059" i="34" s="1"/>
  <c r="B1098" i="14"/>
  <c r="H1098" i="14" s="1"/>
  <c r="F1098" i="14"/>
  <c r="J1059" i="34" l="1"/>
  <c r="D1060" i="34"/>
  <c r="J1098" i="14"/>
  <c r="O1098" i="14"/>
  <c r="D1099" i="14"/>
  <c r="F1060" i="34" l="1"/>
  <c r="B1060" i="34"/>
  <c r="H1060" i="34" s="1"/>
  <c r="D1061" i="34" s="1"/>
  <c r="F1099" i="14"/>
  <c r="B1099" i="14"/>
  <c r="H1099" i="14" s="1"/>
  <c r="O1060" i="34" l="1"/>
  <c r="B1061" i="34"/>
  <c r="H1061" i="34" s="1"/>
  <c r="O1061" i="34" s="1"/>
  <c r="F1061" i="34"/>
  <c r="J1060" i="34"/>
  <c r="D1100" i="14"/>
  <c r="O1099" i="14"/>
  <c r="J1099" i="14"/>
  <c r="J1061" i="34" l="1"/>
  <c r="D1062" i="34"/>
  <c r="F1100" i="14"/>
  <c r="B1100" i="14"/>
  <c r="H1100" i="14" s="1"/>
  <c r="D1101" i="14" s="1"/>
  <c r="F1062" i="34" l="1"/>
  <c r="B1062" i="34"/>
  <c r="H1062" i="34" s="1"/>
  <c r="D1063" i="34" s="1"/>
  <c r="O1100" i="14"/>
  <c r="F1101" i="14"/>
  <c r="B1101" i="14"/>
  <c r="H1101" i="14" s="1"/>
  <c r="D1102" i="14" s="1"/>
  <c r="J1100" i="14"/>
  <c r="O1062" i="34" l="1"/>
  <c r="F1063" i="34"/>
  <c r="B1063" i="34"/>
  <c r="H1063" i="34" s="1"/>
  <c r="O1063" i="34" s="1"/>
  <c r="J1062" i="34"/>
  <c r="F1102" i="14"/>
  <c r="B1102" i="14"/>
  <c r="H1102" i="14" s="1"/>
  <c r="D1103" i="14" s="1"/>
  <c r="J1101" i="14"/>
  <c r="O1101" i="14"/>
  <c r="D1064" i="34" l="1"/>
  <c r="J1063" i="34"/>
  <c r="O1102" i="14"/>
  <c r="F1103" i="14"/>
  <c r="B1103" i="14"/>
  <c r="H1103" i="14" s="1"/>
  <c r="D1104" i="14" s="1"/>
  <c r="J1102" i="14"/>
  <c r="B1064" i="34" l="1"/>
  <c r="H1064" i="34" s="1"/>
  <c r="D1065" i="34" s="1"/>
  <c r="F1064" i="34"/>
  <c r="J1103" i="14"/>
  <c r="B1104" i="14"/>
  <c r="H1104" i="14" s="1"/>
  <c r="D1105" i="14" s="1"/>
  <c r="F1104" i="14"/>
  <c r="O1103" i="14"/>
  <c r="O1064" i="34" l="1"/>
  <c r="J1064" i="34"/>
  <c r="B1065" i="34"/>
  <c r="H1065" i="34" s="1"/>
  <c r="O1065" i="34" s="1"/>
  <c r="F1065" i="34"/>
  <c r="O1104" i="14"/>
  <c r="J1104" i="14"/>
  <c r="F1105" i="14"/>
  <c r="B1105" i="14"/>
  <c r="H1105" i="14" s="1"/>
  <c r="D1106" i="14" s="1"/>
  <c r="J1065" i="34" l="1"/>
  <c r="D1066" i="34"/>
  <c r="O1105" i="14"/>
  <c r="F1106" i="14"/>
  <c r="B1106" i="14"/>
  <c r="H1106" i="14" s="1"/>
  <c r="O1106" i="14" s="1"/>
  <c r="J1105" i="14"/>
  <c r="F1066" i="34" l="1"/>
  <c r="B1066" i="34"/>
  <c r="H1066" i="34" s="1"/>
  <c r="D1067" i="34" s="1"/>
  <c r="D1107" i="14"/>
  <c r="J1106" i="14"/>
  <c r="O1066" i="34" l="1"/>
  <c r="F1067" i="34"/>
  <c r="B1067" i="34"/>
  <c r="H1067" i="34" s="1"/>
  <c r="O1067" i="34" s="1"/>
  <c r="J1066" i="34"/>
  <c r="B1107" i="14"/>
  <c r="H1107" i="14" s="1"/>
  <c r="D1108" i="14" s="1"/>
  <c r="F1107" i="14"/>
  <c r="D1068" i="34" l="1"/>
  <c r="J1067" i="34"/>
  <c r="O1107" i="14"/>
  <c r="B1108" i="14"/>
  <c r="H1108" i="14" s="1"/>
  <c r="D1109" i="14" s="1"/>
  <c r="F1108" i="14"/>
  <c r="J1107" i="14"/>
  <c r="F1068" i="34" l="1"/>
  <c r="B1068" i="34"/>
  <c r="H1068" i="34" s="1"/>
  <c r="D1069" i="34" s="1"/>
  <c r="O1108" i="14"/>
  <c r="J1108" i="14"/>
  <c r="F1109" i="14"/>
  <c r="B1109" i="14"/>
  <c r="H1109" i="14" s="1"/>
  <c r="D1110" i="14" s="1"/>
  <c r="O1068" i="34" l="1"/>
  <c r="B1069" i="34"/>
  <c r="H1069" i="34" s="1"/>
  <c r="O1069" i="34" s="1"/>
  <c r="F1069" i="34"/>
  <c r="J1068" i="34"/>
  <c r="O1109" i="14"/>
  <c r="B1110" i="14"/>
  <c r="H1110" i="14" s="1"/>
  <c r="O1110" i="14" s="1"/>
  <c r="F1110" i="14"/>
  <c r="J1109" i="14"/>
  <c r="D1070" i="34" l="1"/>
  <c r="J1069" i="34"/>
  <c r="D1111" i="14"/>
  <c r="J1110" i="14"/>
  <c r="B1070" i="34" l="1"/>
  <c r="H1070" i="34" s="1"/>
  <c r="D1071" i="34" s="1"/>
  <c r="F1070" i="34"/>
  <c r="F1111" i="14"/>
  <c r="B1111" i="14"/>
  <c r="H1111" i="14" s="1"/>
  <c r="O1111" i="14" s="1"/>
  <c r="O1070" i="34" l="1"/>
  <c r="J1070" i="34"/>
  <c r="F1071" i="34"/>
  <c r="B1071" i="34"/>
  <c r="H1071" i="34" s="1"/>
  <c r="O1071" i="34" s="1"/>
  <c r="D1112" i="14"/>
  <c r="J1111" i="14"/>
  <c r="J1071" i="34" l="1"/>
  <c r="D1072" i="34"/>
  <c r="F1112" i="14"/>
  <c r="B1112" i="14"/>
  <c r="H1112" i="14" s="1"/>
  <c r="O1112" i="14" s="1"/>
  <c r="B1072" i="34" l="1"/>
  <c r="H1072" i="34" s="1"/>
  <c r="D1073" i="34" s="1"/>
  <c r="F1072" i="34"/>
  <c r="J1112" i="14"/>
  <c r="D1113" i="14"/>
  <c r="O1072" i="34" l="1"/>
  <c r="J1072" i="34"/>
  <c r="F1073" i="34"/>
  <c r="B1073" i="34"/>
  <c r="H1073" i="34" s="1"/>
  <c r="O1073" i="34" s="1"/>
  <c r="B1113" i="14"/>
  <c r="H1113" i="14" s="1"/>
  <c r="O1113" i="14" s="1"/>
  <c r="F1113" i="14"/>
  <c r="J1073" i="34" l="1"/>
  <c r="D1074" i="34"/>
  <c r="J1113" i="14"/>
  <c r="D1114" i="14"/>
  <c r="B1074" i="34" l="1"/>
  <c r="H1074" i="34" s="1"/>
  <c r="D1075" i="34" s="1"/>
  <c r="F1074" i="34"/>
  <c r="B1114" i="14"/>
  <c r="H1114" i="14" s="1"/>
  <c r="O1114" i="14" s="1"/>
  <c r="F1114" i="14"/>
  <c r="O1074" i="34" l="1"/>
  <c r="J1074" i="34"/>
  <c r="F1075" i="34"/>
  <c r="B1075" i="34"/>
  <c r="H1075" i="34" s="1"/>
  <c r="O1075" i="34" s="1"/>
  <c r="J1114" i="14"/>
  <c r="D1115" i="14"/>
  <c r="J1075" i="34" l="1"/>
  <c r="D1076" i="34"/>
  <c r="F1115" i="14"/>
  <c r="B1115" i="14"/>
  <c r="H1115" i="14" s="1"/>
  <c r="D1116" i="14" s="1"/>
  <c r="F1076" i="34" l="1"/>
  <c r="B1076" i="34"/>
  <c r="H1076" i="34" s="1"/>
  <c r="D1077" i="34" s="1"/>
  <c r="O1115" i="14"/>
  <c r="F1116" i="14"/>
  <c r="B1116" i="14"/>
  <c r="H1116" i="14" s="1"/>
  <c r="D1117" i="14" s="1"/>
  <c r="J1115" i="14"/>
  <c r="O1076" i="34" l="1"/>
  <c r="B1077" i="34"/>
  <c r="H1077" i="34" s="1"/>
  <c r="O1077" i="34" s="1"/>
  <c r="F1077" i="34"/>
  <c r="J1076" i="34"/>
  <c r="O1116" i="14"/>
  <c r="B1117" i="14"/>
  <c r="H1117" i="14" s="1"/>
  <c r="D1118" i="14" s="1"/>
  <c r="F1117" i="14"/>
  <c r="J1116" i="14"/>
  <c r="D1078" i="34" l="1"/>
  <c r="J1077" i="34"/>
  <c r="O1117" i="14"/>
  <c r="J1117" i="14"/>
  <c r="F1118" i="14"/>
  <c r="B1118" i="14"/>
  <c r="H1118" i="14" s="1"/>
  <c r="D1119" i="14" s="1"/>
  <c r="B1078" i="34" l="1"/>
  <c r="H1078" i="34" s="1"/>
  <c r="D1079" i="34" s="1"/>
  <c r="F1078" i="34"/>
  <c r="B1119" i="14"/>
  <c r="H1119" i="14" s="1"/>
  <c r="D1120" i="14" s="1"/>
  <c r="F1119" i="14"/>
  <c r="J1118" i="14"/>
  <c r="O1118" i="14"/>
  <c r="O1078" i="34" l="1"/>
  <c r="J1078" i="34"/>
  <c r="B1079" i="34"/>
  <c r="H1079" i="34" s="1"/>
  <c r="O1079" i="34" s="1"/>
  <c r="F1079" i="34"/>
  <c r="O1119" i="14"/>
  <c r="J1119" i="14"/>
  <c r="F1120" i="14"/>
  <c r="B1120" i="14"/>
  <c r="H1120" i="14" s="1"/>
  <c r="O1120" i="14" s="1"/>
  <c r="J1079" i="34" l="1"/>
  <c r="D1080" i="34"/>
  <c r="D1121" i="14"/>
  <c r="J1120" i="14"/>
  <c r="B1080" i="34" l="1"/>
  <c r="H1080" i="34" s="1"/>
  <c r="D1081" i="34" s="1"/>
  <c r="F1080" i="34"/>
  <c r="F1121" i="14"/>
  <c r="B1121" i="14"/>
  <c r="H1121" i="14" s="1"/>
  <c r="O1121" i="14" s="1"/>
  <c r="O1080" i="34" l="1"/>
  <c r="J1080" i="34"/>
  <c r="F1081" i="34"/>
  <c r="B1081" i="34"/>
  <c r="H1081" i="34" s="1"/>
  <c r="O1081" i="34" s="1"/>
  <c r="J1121" i="14"/>
  <c r="D1122" i="14"/>
  <c r="J1081" i="34" l="1"/>
  <c r="D1082" i="34"/>
  <c r="B1122" i="14"/>
  <c r="H1122" i="14" s="1"/>
  <c r="O1122" i="14" s="1"/>
  <c r="F1122" i="14"/>
  <c r="F1082" i="34" l="1"/>
  <c r="B1082" i="34"/>
  <c r="H1082" i="34" s="1"/>
  <c r="D1083" i="34" s="1"/>
  <c r="J1122" i="14"/>
  <c r="D1123" i="14"/>
  <c r="O1082" i="34" l="1"/>
  <c r="B1083" i="34"/>
  <c r="H1083" i="34" s="1"/>
  <c r="O1083" i="34" s="1"/>
  <c r="F1083" i="34"/>
  <c r="J1082" i="34"/>
  <c r="F1123" i="14"/>
  <c r="B1123" i="14"/>
  <c r="H1123" i="14" s="1"/>
  <c r="D1124" i="14" s="1"/>
  <c r="D1084" i="34" l="1"/>
  <c r="J1083" i="34"/>
  <c r="J1123" i="14"/>
  <c r="O1123" i="14"/>
  <c r="F1124" i="14"/>
  <c r="B1124" i="14"/>
  <c r="H1124" i="14" s="1"/>
  <c r="O1124" i="14" s="1"/>
  <c r="F1084" i="34" l="1"/>
  <c r="B1084" i="34"/>
  <c r="H1084" i="34" s="1"/>
  <c r="D1085" i="34" s="1"/>
  <c r="J1124" i="14"/>
  <c r="D1125" i="14"/>
  <c r="O1084" i="34" l="1"/>
  <c r="B1085" i="34"/>
  <c r="H1085" i="34" s="1"/>
  <c r="O1085" i="34" s="1"/>
  <c r="F1085" i="34"/>
  <c r="J1084" i="34"/>
  <c r="B1125" i="14"/>
  <c r="H1125" i="14" s="1"/>
  <c r="D1126" i="14" s="1"/>
  <c r="F1125" i="14"/>
  <c r="D1086" i="34" l="1"/>
  <c r="J1085" i="34"/>
  <c r="O1125" i="14"/>
  <c r="J1125" i="14"/>
  <c r="F1126" i="14"/>
  <c r="B1126" i="14"/>
  <c r="H1126" i="14" s="1"/>
  <c r="O1126" i="14" s="1"/>
  <c r="B1086" i="34" l="1"/>
  <c r="H1086" i="34" s="1"/>
  <c r="D1087" i="34" s="1"/>
  <c r="F1086" i="34"/>
  <c r="D1127" i="14"/>
  <c r="J1126" i="14"/>
  <c r="O1086" i="34" l="1"/>
  <c r="J1086" i="34"/>
  <c r="F1087" i="34"/>
  <c r="B1087" i="34"/>
  <c r="H1087" i="34" s="1"/>
  <c r="O1087" i="34" s="1"/>
  <c r="F1127" i="14"/>
  <c r="B1127" i="14"/>
  <c r="H1127" i="14" s="1"/>
  <c r="O1127" i="14" s="1"/>
  <c r="J1087" i="34" l="1"/>
  <c r="D1088" i="34"/>
  <c r="J1127" i="14"/>
  <c r="D1128" i="14"/>
  <c r="B1088" i="34" l="1"/>
  <c r="H1088" i="34" s="1"/>
  <c r="D1089" i="34" s="1"/>
  <c r="F1088" i="34"/>
  <c r="B1128" i="14"/>
  <c r="H1128" i="14" s="1"/>
  <c r="O1128" i="14" s="1"/>
  <c r="F1128" i="14"/>
  <c r="O1088" i="34" l="1"/>
  <c r="J1088" i="34"/>
  <c r="B1089" i="34"/>
  <c r="H1089" i="34" s="1"/>
  <c r="D1090" i="34" s="1"/>
  <c r="F1089" i="34"/>
  <c r="J1128" i="14"/>
  <c r="D1129" i="14"/>
  <c r="O1089" i="34" l="1"/>
  <c r="J1089" i="34"/>
  <c r="B1090" i="34"/>
  <c r="H1090" i="34" s="1"/>
  <c r="O1090" i="34" s="1"/>
  <c r="F1090" i="34"/>
  <c r="F1129" i="14"/>
  <c r="B1129" i="14"/>
  <c r="H1129" i="14" s="1"/>
  <c r="O1129" i="14" s="1"/>
  <c r="J1090" i="34" l="1"/>
  <c r="D1091" i="34"/>
  <c r="J1129" i="14"/>
  <c r="D1130" i="14"/>
  <c r="F1091" i="34" l="1"/>
  <c r="B1091" i="34"/>
  <c r="H1091" i="34" s="1"/>
  <c r="D1092" i="34" s="1"/>
  <c r="B1130" i="14"/>
  <c r="H1130" i="14" s="1"/>
  <c r="O1130" i="14" s="1"/>
  <c r="F1130" i="14"/>
  <c r="O1091" i="34" l="1"/>
  <c r="B1092" i="34"/>
  <c r="H1092" i="34" s="1"/>
  <c r="O1092" i="34" s="1"/>
  <c r="F1092" i="34"/>
  <c r="J1091" i="34"/>
  <c r="D1131" i="14"/>
  <c r="J1130" i="14"/>
  <c r="D1093" i="34" l="1"/>
  <c r="J1092" i="34"/>
  <c r="F1131" i="14"/>
  <c r="B1131" i="14"/>
  <c r="H1131" i="14" s="1"/>
  <c r="D1132" i="14" s="1"/>
  <c r="B1093" i="34" l="1"/>
  <c r="H1093" i="34" s="1"/>
  <c r="D1094" i="34" s="1"/>
  <c r="F1093" i="34"/>
  <c r="O1131" i="14"/>
  <c r="F1132" i="14"/>
  <c r="B1132" i="14"/>
  <c r="H1132" i="14" s="1"/>
  <c r="D1133" i="14" s="1"/>
  <c r="J1131" i="14"/>
  <c r="O1093" i="34" l="1"/>
  <c r="J1093" i="34"/>
  <c r="B1094" i="34"/>
  <c r="H1094" i="34" s="1"/>
  <c r="O1094" i="34" s="1"/>
  <c r="F1094" i="34"/>
  <c r="O1132" i="14"/>
  <c r="B1133" i="14"/>
  <c r="H1133" i="14" s="1"/>
  <c r="D1134" i="14" s="1"/>
  <c r="F1133" i="14"/>
  <c r="J1132" i="14"/>
  <c r="J1094" i="34" l="1"/>
  <c r="D1095" i="34"/>
  <c r="J1133" i="14"/>
  <c r="O1133" i="14"/>
  <c r="B1134" i="14"/>
  <c r="H1134" i="14" s="1"/>
  <c r="D1135" i="14" s="1"/>
  <c r="F1134" i="14"/>
  <c r="F1095" i="34" l="1"/>
  <c r="B1095" i="34"/>
  <c r="H1095" i="34" s="1"/>
  <c r="D1096" i="34" s="1"/>
  <c r="J1134" i="14"/>
  <c r="O1134" i="14"/>
  <c r="F1135" i="14"/>
  <c r="B1135" i="14"/>
  <c r="H1135" i="14" s="1"/>
  <c r="D1136" i="14" s="1"/>
  <c r="O1095" i="34" l="1"/>
  <c r="F1096" i="34"/>
  <c r="B1096" i="34"/>
  <c r="H1096" i="34" s="1"/>
  <c r="O1096" i="34" s="1"/>
  <c r="J1095" i="34"/>
  <c r="F1136" i="14"/>
  <c r="B1136" i="14"/>
  <c r="H1136" i="14" s="1"/>
  <c r="D1137" i="14" s="1"/>
  <c r="J1135" i="14"/>
  <c r="O1135" i="14"/>
  <c r="D1097" i="34" l="1"/>
  <c r="J1096" i="34"/>
  <c r="O1136" i="14"/>
  <c r="F1137" i="14"/>
  <c r="B1137" i="14"/>
  <c r="H1137" i="14" s="1"/>
  <c r="D1138" i="14" s="1"/>
  <c r="J1136" i="14"/>
  <c r="B1097" i="34" l="1"/>
  <c r="H1097" i="34" s="1"/>
  <c r="D1098" i="34" s="1"/>
  <c r="F1097" i="34"/>
  <c r="O1137" i="14"/>
  <c r="F1138" i="14"/>
  <c r="B1138" i="14"/>
  <c r="H1138" i="14" s="1"/>
  <c r="D1139" i="14" s="1"/>
  <c r="J1137" i="14"/>
  <c r="O1097" i="34" l="1"/>
  <c r="J1097" i="34"/>
  <c r="F1098" i="34"/>
  <c r="B1098" i="34"/>
  <c r="H1098" i="34" s="1"/>
  <c r="O1098" i="34" s="1"/>
  <c r="B1139" i="14"/>
  <c r="H1139" i="14" s="1"/>
  <c r="O1139" i="14" s="1"/>
  <c r="F1139" i="14"/>
  <c r="J1138" i="14"/>
  <c r="O1138" i="14"/>
  <c r="J1098" i="34" l="1"/>
  <c r="D1099" i="34"/>
  <c r="D1140" i="14"/>
  <c r="J1139" i="14"/>
  <c r="F1099" i="34" l="1"/>
  <c r="B1099" i="34"/>
  <c r="H1099" i="34" s="1"/>
  <c r="D1100" i="34" s="1"/>
  <c r="B1140" i="14"/>
  <c r="H1140" i="14" s="1"/>
  <c r="O1140" i="14" s="1"/>
  <c r="F1140" i="14"/>
  <c r="O1099" i="34" l="1"/>
  <c r="B1100" i="34"/>
  <c r="H1100" i="34" s="1"/>
  <c r="O1100" i="34" s="1"/>
  <c r="F1100" i="34"/>
  <c r="J1099" i="34"/>
  <c r="D1141" i="14"/>
  <c r="J1140" i="14"/>
  <c r="D1101" i="34" l="1"/>
  <c r="J1100" i="34"/>
  <c r="F1141" i="14"/>
  <c r="B1141" i="14"/>
  <c r="H1141" i="14" s="1"/>
  <c r="O1141" i="14" s="1"/>
  <c r="B1101" i="34" l="1"/>
  <c r="H1101" i="34" s="1"/>
  <c r="D1102" i="34" s="1"/>
  <c r="F1101" i="34"/>
  <c r="D1142" i="14"/>
  <c r="J1141" i="14"/>
  <c r="O1101" i="34" l="1"/>
  <c r="J1101" i="34"/>
  <c r="B1102" i="34"/>
  <c r="H1102" i="34" s="1"/>
  <c r="O1102" i="34" s="1"/>
  <c r="F1102" i="34"/>
  <c r="F1142" i="14"/>
  <c r="B1142" i="14"/>
  <c r="H1142" i="14" s="1"/>
  <c r="D1143" i="14" s="1"/>
  <c r="J1102" i="34" l="1"/>
  <c r="D1103" i="34"/>
  <c r="O1142" i="14"/>
  <c r="F1143" i="14"/>
  <c r="B1143" i="14"/>
  <c r="H1143" i="14" s="1"/>
  <c r="O1143" i="14" s="1"/>
  <c r="J1142" i="14"/>
  <c r="F1103" i="34" l="1"/>
  <c r="B1103" i="34"/>
  <c r="H1103" i="34" s="1"/>
  <c r="D1104" i="34" s="1"/>
  <c r="J1143" i="14"/>
  <c r="D1144" i="14"/>
  <c r="O1103" i="34" l="1"/>
  <c r="B1104" i="34"/>
  <c r="H1104" i="34" s="1"/>
  <c r="O1104" i="34" s="1"/>
  <c r="F1104" i="34"/>
  <c r="J1103" i="34"/>
  <c r="F1144" i="14"/>
  <c r="B1144" i="14"/>
  <c r="H1144" i="14" s="1"/>
  <c r="D1145" i="14" s="1"/>
  <c r="D1105" i="34" l="1"/>
  <c r="J1104" i="34"/>
  <c r="O1144" i="14"/>
  <c r="B1145" i="14"/>
  <c r="H1145" i="14" s="1"/>
  <c r="O1145" i="14" s="1"/>
  <c r="F1145" i="14"/>
  <c r="J1144" i="14"/>
  <c r="F1105" i="34" l="1"/>
  <c r="B1105" i="34"/>
  <c r="H1105" i="34" s="1"/>
  <c r="D1106" i="34" s="1"/>
  <c r="J1145" i="14"/>
  <c r="D1146" i="14"/>
  <c r="O1105" i="34" l="1"/>
  <c r="F1106" i="34"/>
  <c r="B1106" i="34"/>
  <c r="H1106" i="34" s="1"/>
  <c r="O1106" i="34" s="1"/>
  <c r="J1105" i="34"/>
  <c r="F1146" i="14"/>
  <c r="B1146" i="14"/>
  <c r="H1146" i="14" s="1"/>
  <c r="D1147" i="14" s="1"/>
  <c r="D1107" i="34" l="1"/>
  <c r="J1106" i="34"/>
  <c r="O1146" i="14"/>
  <c r="F1147" i="14"/>
  <c r="B1147" i="14"/>
  <c r="H1147" i="14" s="1"/>
  <c r="D1148" i="14" s="1"/>
  <c r="J1146" i="14"/>
  <c r="F1107" i="34" l="1"/>
  <c r="B1107" i="34"/>
  <c r="H1107" i="34" s="1"/>
  <c r="D1108" i="34" s="1"/>
  <c r="F1148" i="14"/>
  <c r="B1148" i="14"/>
  <c r="H1148" i="14" s="1"/>
  <c r="D1149" i="14" s="1"/>
  <c r="J1147" i="14"/>
  <c r="O1147" i="14"/>
  <c r="O1107" i="34" l="1"/>
  <c r="B1108" i="34"/>
  <c r="H1108" i="34" s="1"/>
  <c r="O1108" i="34" s="1"/>
  <c r="F1108" i="34"/>
  <c r="J1107" i="34"/>
  <c r="O1148" i="14"/>
  <c r="B1149" i="14"/>
  <c r="H1149" i="14" s="1"/>
  <c r="O1149" i="14" s="1"/>
  <c r="F1149" i="14"/>
  <c r="J1148" i="14"/>
  <c r="D1109" i="34" l="1"/>
  <c r="J1108" i="34"/>
  <c r="J1149" i="14"/>
  <c r="D1150" i="14"/>
  <c r="B1109" i="34" l="1"/>
  <c r="H1109" i="34" s="1"/>
  <c r="D1110" i="34" s="1"/>
  <c r="F1109" i="34"/>
  <c r="F1150" i="14"/>
  <c r="B1150" i="14"/>
  <c r="H1150" i="14" s="1"/>
  <c r="D1151" i="14" s="1"/>
  <c r="O1109" i="34" l="1"/>
  <c r="J1109" i="34"/>
  <c r="B1110" i="34"/>
  <c r="H1110" i="34" s="1"/>
  <c r="O1110" i="34" s="1"/>
  <c r="F1110" i="34"/>
  <c r="O1150" i="14"/>
  <c r="F1151" i="14"/>
  <c r="B1151" i="14"/>
  <c r="H1151" i="14" s="1"/>
  <c r="D1152" i="14" s="1"/>
  <c r="J1150" i="14"/>
  <c r="J1110" i="34" l="1"/>
  <c r="D1111" i="34"/>
  <c r="F1152" i="14"/>
  <c r="B1152" i="14"/>
  <c r="H1152" i="14" s="1"/>
  <c r="O1152" i="14" s="1"/>
  <c r="J1151" i="14"/>
  <c r="O1151" i="14"/>
  <c r="B1111" i="34" l="1"/>
  <c r="H1111" i="34" s="1"/>
  <c r="D1112" i="34" s="1"/>
  <c r="F1111" i="34"/>
  <c r="D1153" i="14"/>
  <c r="F1153" i="14" s="1"/>
  <c r="J1152" i="14"/>
  <c r="O1111" i="34" l="1"/>
  <c r="J1111" i="34"/>
  <c r="F1112" i="34"/>
  <c r="B1112" i="34"/>
  <c r="H1112" i="34" s="1"/>
  <c r="O1112" i="34" s="1"/>
  <c r="B1153" i="14"/>
  <c r="H1153" i="14" s="1"/>
  <c r="O1153" i="14" s="1"/>
  <c r="J1112" i="34" l="1"/>
  <c r="D1113" i="34"/>
  <c r="D1154" i="14"/>
  <c r="F1154" i="14" s="1"/>
  <c r="J1153" i="14"/>
  <c r="B1113" i="34" l="1"/>
  <c r="H1113" i="34" s="1"/>
  <c r="D1114" i="34" s="1"/>
  <c r="F1113" i="34"/>
  <c r="B1154" i="14"/>
  <c r="H1154" i="14" s="1"/>
  <c r="D1155" i="14" s="1"/>
  <c r="B1155" i="14" s="1"/>
  <c r="H1155" i="14" s="1"/>
  <c r="D1156" i="14" s="1"/>
  <c r="O1113" i="34" l="1"/>
  <c r="J1113" i="34"/>
  <c r="F1114" i="34"/>
  <c r="B1114" i="34"/>
  <c r="H1114" i="34" s="1"/>
  <c r="O1114" i="34" s="1"/>
  <c r="J1154" i="14"/>
  <c r="O1154" i="14"/>
  <c r="F1155" i="14"/>
  <c r="J1155" i="14" s="1"/>
  <c r="O1155" i="14"/>
  <c r="B1156" i="14"/>
  <c r="H1156" i="14" s="1"/>
  <c r="D1157" i="14" s="1"/>
  <c r="F1156" i="14"/>
  <c r="J1114" i="34" l="1"/>
  <c r="D1115" i="34"/>
  <c r="B1157" i="14"/>
  <c r="H1157" i="14" s="1"/>
  <c r="O1157" i="14" s="1"/>
  <c r="F1157" i="14"/>
  <c r="O1156" i="14"/>
  <c r="J1156" i="14"/>
  <c r="F1115" i="34" l="1"/>
  <c r="B1115" i="34"/>
  <c r="H1115" i="34" s="1"/>
  <c r="D1116" i="34" s="1"/>
  <c r="D1158" i="14"/>
  <c r="J1157" i="14"/>
  <c r="O1115" i="34" l="1"/>
  <c r="B1116" i="34"/>
  <c r="H1116" i="34" s="1"/>
  <c r="O1116" i="34" s="1"/>
  <c r="F1116" i="34"/>
  <c r="J1115" i="34"/>
  <c r="B1158" i="14"/>
  <c r="H1158" i="14" s="1"/>
  <c r="D1159" i="14" s="1"/>
  <c r="F1158" i="14"/>
  <c r="D1117" i="34" l="1"/>
  <c r="J1116" i="34"/>
  <c r="O1158" i="14"/>
  <c r="J1158" i="14"/>
  <c r="F1159" i="14"/>
  <c r="B1159" i="14"/>
  <c r="H1159" i="14" s="1"/>
  <c r="O1159" i="14" s="1"/>
  <c r="F1117" i="34" l="1"/>
  <c r="B1117" i="34"/>
  <c r="H1117" i="34" s="1"/>
  <c r="D1118" i="34" s="1"/>
  <c r="J1159" i="14"/>
  <c r="D1160" i="14"/>
  <c r="O1117" i="34" l="1"/>
  <c r="F1118" i="34"/>
  <c r="B1118" i="34"/>
  <c r="H1118" i="34" s="1"/>
  <c r="O1118" i="34" s="1"/>
  <c r="J1117" i="34"/>
  <c r="B1160" i="14"/>
  <c r="H1160" i="14" s="1"/>
  <c r="D1161" i="14" s="1"/>
  <c r="F1160" i="14"/>
  <c r="D1119" i="34" l="1"/>
  <c r="J1118" i="34"/>
  <c r="O1160" i="14"/>
  <c r="J1160" i="14"/>
  <c r="F1161" i="14"/>
  <c r="B1161" i="14"/>
  <c r="H1161" i="14" s="1"/>
  <c r="O1161" i="14" s="1"/>
  <c r="B1119" i="34" l="1"/>
  <c r="H1119" i="34" s="1"/>
  <c r="D1120" i="34" s="1"/>
  <c r="F1119" i="34"/>
  <c r="J1161" i="14"/>
  <c r="D1162" i="14"/>
  <c r="O1119" i="34" l="1"/>
  <c r="J1119" i="34"/>
  <c r="F1120" i="34"/>
  <c r="B1120" i="34"/>
  <c r="H1120" i="34" s="1"/>
  <c r="O1120" i="34" s="1"/>
  <c r="B1162" i="14"/>
  <c r="H1162" i="14" s="1"/>
  <c r="D1163" i="14" s="1"/>
  <c r="F1162" i="14"/>
  <c r="J1120" i="34" l="1"/>
  <c r="D1121" i="34"/>
  <c r="O1162" i="14"/>
  <c r="J1162" i="14"/>
  <c r="F1163" i="14"/>
  <c r="B1163" i="14"/>
  <c r="H1163" i="14" s="1"/>
  <c r="D1164" i="14" s="1"/>
  <c r="B1121" i="34" l="1"/>
  <c r="H1121" i="34" s="1"/>
  <c r="D1122" i="34" s="1"/>
  <c r="F1121" i="34"/>
  <c r="F1164" i="14"/>
  <c r="B1164" i="14"/>
  <c r="H1164" i="14" s="1"/>
  <c r="D1165" i="14" s="1"/>
  <c r="J1163" i="14"/>
  <c r="O1163" i="14"/>
  <c r="O1121" i="34" l="1"/>
  <c r="J1121" i="34"/>
  <c r="B1122" i="34"/>
  <c r="H1122" i="34" s="1"/>
  <c r="O1122" i="34" s="1"/>
  <c r="F1122" i="34"/>
  <c r="O1164" i="14"/>
  <c r="F1165" i="14"/>
  <c r="B1165" i="14"/>
  <c r="H1165" i="14" s="1"/>
  <c r="O1165" i="14" s="1"/>
  <c r="J1164" i="14"/>
  <c r="J1122" i="34" l="1"/>
  <c r="D1123" i="34"/>
  <c r="D1166" i="14"/>
  <c r="J1165" i="14"/>
  <c r="B1123" i="34" l="1"/>
  <c r="H1123" i="34" s="1"/>
  <c r="D1124" i="34" s="1"/>
  <c r="F1123" i="34"/>
  <c r="F1166" i="14"/>
  <c r="B1166" i="14"/>
  <c r="H1166" i="14" s="1"/>
  <c r="D1167" i="14" s="1"/>
  <c r="O1123" i="34" l="1"/>
  <c r="J1123" i="34"/>
  <c r="B1124" i="34"/>
  <c r="H1124" i="34" s="1"/>
  <c r="O1124" i="34" s="1"/>
  <c r="F1124" i="34"/>
  <c r="O1166" i="14"/>
  <c r="B1167" i="14"/>
  <c r="H1167" i="14" s="1"/>
  <c r="D1168" i="14" s="1"/>
  <c r="F1167" i="14"/>
  <c r="J1166" i="14"/>
  <c r="J1124" i="34" l="1"/>
  <c r="D1125" i="34"/>
  <c r="O1167" i="14"/>
  <c r="J1167" i="14"/>
  <c r="B1168" i="14"/>
  <c r="H1168" i="14" s="1"/>
  <c r="O1168" i="14" s="1"/>
  <c r="F1168" i="14"/>
  <c r="B1125" i="34" l="1"/>
  <c r="H1125" i="34" s="1"/>
  <c r="D1126" i="34" s="1"/>
  <c r="F1125" i="34"/>
  <c r="D1169" i="14"/>
  <c r="B1169" i="14" s="1"/>
  <c r="H1169" i="14" s="1"/>
  <c r="O1169" i="14" s="1"/>
  <c r="J1168" i="14"/>
  <c r="O1125" i="34" l="1"/>
  <c r="J1125" i="34"/>
  <c r="F1126" i="34"/>
  <c r="B1126" i="34"/>
  <c r="H1126" i="34" s="1"/>
  <c r="O1126" i="34" s="1"/>
  <c r="F1169" i="14"/>
  <c r="J1169" i="14" s="1"/>
  <c r="D1170" i="14"/>
  <c r="J1126" i="34" l="1"/>
  <c r="D1127" i="34"/>
  <c r="B1170" i="14"/>
  <c r="H1170" i="14" s="1"/>
  <c r="D1171" i="14" s="1"/>
  <c r="F1170" i="14"/>
  <c r="F1127" i="34" l="1"/>
  <c r="B1127" i="34"/>
  <c r="H1127" i="34" s="1"/>
  <c r="D1128" i="34" s="1"/>
  <c r="J1170" i="14"/>
  <c r="O1170" i="14"/>
  <c r="B1171" i="14"/>
  <c r="H1171" i="14" s="1"/>
  <c r="O1171" i="14" s="1"/>
  <c r="F1171" i="14"/>
  <c r="O1127" i="34" l="1"/>
  <c r="F1128" i="34"/>
  <c r="B1128" i="34"/>
  <c r="H1128" i="34" s="1"/>
  <c r="O1128" i="34" s="1"/>
  <c r="J1127" i="34"/>
  <c r="J1171" i="14"/>
  <c r="D1172" i="14"/>
  <c r="D1129" i="34" l="1"/>
  <c r="J1128" i="34"/>
  <c r="B1172" i="14"/>
  <c r="H1172" i="14" s="1"/>
  <c r="D1173" i="14" s="1"/>
  <c r="F1172" i="14"/>
  <c r="F1129" i="34" l="1"/>
  <c r="B1129" i="34"/>
  <c r="H1129" i="34" s="1"/>
  <c r="D1130" i="34" s="1"/>
  <c r="J1172" i="14"/>
  <c r="O1172" i="14"/>
  <c r="B1173" i="14"/>
  <c r="H1173" i="14" s="1"/>
  <c r="O1173" i="14" s="1"/>
  <c r="F1173" i="14"/>
  <c r="O1129" i="34" l="1"/>
  <c r="F1130" i="34"/>
  <c r="B1130" i="34"/>
  <c r="H1130" i="34" s="1"/>
  <c r="O1130" i="34" s="1"/>
  <c r="J1129" i="34"/>
  <c r="J1173" i="14"/>
  <c r="D1174" i="14"/>
  <c r="D1131" i="34" l="1"/>
  <c r="J1130" i="34"/>
  <c r="B1174" i="14"/>
  <c r="H1174" i="14" s="1"/>
  <c r="D1175" i="14" s="1"/>
  <c r="F1174" i="14"/>
  <c r="F1131" i="34" l="1"/>
  <c r="B1131" i="34"/>
  <c r="H1131" i="34" s="1"/>
  <c r="D1132" i="34" s="1"/>
  <c r="J1174" i="14"/>
  <c r="O1174" i="14"/>
  <c r="F1175" i="14"/>
  <c r="B1175" i="14"/>
  <c r="H1175" i="14" s="1"/>
  <c r="O1175" i="14" s="1"/>
  <c r="O1131" i="34" l="1"/>
  <c r="B1132" i="34"/>
  <c r="H1132" i="34" s="1"/>
  <c r="O1132" i="34" s="1"/>
  <c r="F1132" i="34"/>
  <c r="J1131" i="34"/>
  <c r="J1175" i="14"/>
  <c r="D1176" i="14"/>
  <c r="D1133" i="34" l="1"/>
  <c r="J1132" i="34"/>
  <c r="B1176" i="14"/>
  <c r="H1176" i="14" s="1"/>
  <c r="O1176" i="14" s="1"/>
  <c r="F1176" i="14"/>
  <c r="F1133" i="34" l="1"/>
  <c r="B1133" i="34"/>
  <c r="H1133" i="34" s="1"/>
  <c r="D1134" i="34" s="1"/>
  <c r="J1176" i="14"/>
  <c r="D1177" i="14"/>
  <c r="O1133" i="34" l="1"/>
  <c r="F1134" i="34"/>
  <c r="B1134" i="34"/>
  <c r="H1134" i="34" s="1"/>
  <c r="O1134" i="34" s="1"/>
  <c r="J1133" i="34"/>
  <c r="F1177" i="14"/>
  <c r="B1177" i="14"/>
  <c r="H1177" i="14" s="1"/>
  <c r="D1178" i="14" s="1"/>
  <c r="D1135" i="34" l="1"/>
  <c r="J1134" i="34"/>
  <c r="O1177" i="14"/>
  <c r="J1177" i="14"/>
  <c r="F1178" i="14"/>
  <c r="B1178" i="14"/>
  <c r="H1178" i="14" s="1"/>
  <c r="D1179" i="14" s="1"/>
  <c r="F1135" i="34" l="1"/>
  <c r="B1135" i="34"/>
  <c r="H1135" i="34" s="1"/>
  <c r="D1136" i="34" s="1"/>
  <c r="O1178" i="14"/>
  <c r="J1178" i="14"/>
  <c r="B1179" i="14"/>
  <c r="H1179" i="14" s="1"/>
  <c r="O1179" i="14" s="1"/>
  <c r="F1179" i="14"/>
  <c r="O1135" i="34" l="1"/>
  <c r="F1136" i="34"/>
  <c r="B1136" i="34"/>
  <c r="H1136" i="34" s="1"/>
  <c r="O1136" i="34" s="1"/>
  <c r="J1135" i="34"/>
  <c r="D1180" i="14"/>
  <c r="J1179" i="14"/>
  <c r="J1136" i="34" l="1"/>
  <c r="D1137" i="34"/>
  <c r="B1180" i="14"/>
  <c r="H1180" i="14" s="1"/>
  <c r="D1181" i="14" s="1"/>
  <c r="F1180" i="14"/>
  <c r="F1137" i="34" l="1"/>
  <c r="B1137" i="34"/>
  <c r="H1137" i="34" s="1"/>
  <c r="D1138" i="34" s="1"/>
  <c r="J1180" i="14"/>
  <c r="O1180" i="14"/>
  <c r="B1181" i="14"/>
  <c r="H1181" i="14" s="1"/>
  <c r="D1182" i="14" s="1"/>
  <c r="F1181" i="14"/>
  <c r="O1137" i="34" l="1"/>
  <c r="F1138" i="34"/>
  <c r="B1138" i="34"/>
  <c r="H1138" i="34" s="1"/>
  <c r="O1138" i="34" s="1"/>
  <c r="J1137" i="34"/>
  <c r="J1181" i="14"/>
  <c r="F1182" i="14"/>
  <c r="B1182" i="14"/>
  <c r="H1182" i="14" s="1"/>
  <c r="D1183" i="14" s="1"/>
  <c r="O1181" i="14"/>
  <c r="D1139" i="34" l="1"/>
  <c r="J1138" i="34"/>
  <c r="O1182" i="14"/>
  <c r="B1183" i="14"/>
  <c r="H1183" i="14" s="1"/>
  <c r="D1184" i="14" s="1"/>
  <c r="F1183" i="14"/>
  <c r="J1182" i="14"/>
  <c r="F1139" i="34" l="1"/>
  <c r="B1139" i="34"/>
  <c r="H1139" i="34" s="1"/>
  <c r="D1140" i="34" s="1"/>
  <c r="J1183" i="14"/>
  <c r="F1184" i="14"/>
  <c r="B1184" i="14"/>
  <c r="H1184" i="14" s="1"/>
  <c r="O1184" i="14" s="1"/>
  <c r="O1183" i="14"/>
  <c r="O1139" i="34" l="1"/>
  <c r="B1140" i="34"/>
  <c r="H1140" i="34" s="1"/>
  <c r="O1140" i="34" s="1"/>
  <c r="F1140" i="34"/>
  <c r="J1139" i="34"/>
  <c r="J1184" i="14"/>
  <c r="D1185" i="14"/>
  <c r="J1140" i="34" l="1"/>
  <c r="D1141" i="34"/>
  <c r="F1185" i="14"/>
  <c r="B1185" i="14"/>
  <c r="H1185" i="14" s="1"/>
  <c r="D1186" i="14" s="1"/>
  <c r="F1141" i="34" l="1"/>
  <c r="B1141" i="34"/>
  <c r="H1141" i="34" s="1"/>
  <c r="D1142" i="34" s="1"/>
  <c r="O1185" i="14"/>
  <c r="F1186" i="14"/>
  <c r="B1186" i="14"/>
  <c r="H1186" i="14" s="1"/>
  <c r="D1187" i="14" s="1"/>
  <c r="J1185" i="14"/>
  <c r="O1141" i="34" l="1"/>
  <c r="B1142" i="34"/>
  <c r="H1142" i="34" s="1"/>
  <c r="O1142" i="34" s="1"/>
  <c r="F1142" i="34"/>
  <c r="J1141" i="34"/>
  <c r="B1187" i="14"/>
  <c r="H1187" i="14" s="1"/>
  <c r="O1187" i="14" s="1"/>
  <c r="F1187" i="14"/>
  <c r="J1186" i="14"/>
  <c r="O1186" i="14"/>
  <c r="D1143" i="34" l="1"/>
  <c r="J1142" i="34"/>
  <c r="D1188" i="14"/>
  <c r="J1187" i="14"/>
  <c r="B1143" i="34" l="1"/>
  <c r="H1143" i="34" s="1"/>
  <c r="D1144" i="34" s="1"/>
  <c r="F1143" i="34"/>
  <c r="F1188" i="14"/>
  <c r="B1188" i="14"/>
  <c r="H1188" i="14" s="1"/>
  <c r="D1189" i="14" s="1"/>
  <c r="O1143" i="34" l="1"/>
  <c r="J1143" i="34"/>
  <c r="B1144" i="34"/>
  <c r="H1144" i="34" s="1"/>
  <c r="O1144" i="34" s="1"/>
  <c r="F1144" i="34"/>
  <c r="O1188" i="14"/>
  <c r="B1189" i="14"/>
  <c r="H1189" i="14" s="1"/>
  <c r="D1190" i="14" s="1"/>
  <c r="F1189" i="14"/>
  <c r="J1188" i="14"/>
  <c r="J1144" i="34" l="1"/>
  <c r="D1145" i="34"/>
  <c r="O1189" i="14"/>
  <c r="J1189" i="14"/>
  <c r="F1190" i="14"/>
  <c r="B1190" i="14"/>
  <c r="H1190" i="14" s="1"/>
  <c r="D1191" i="14" s="1"/>
  <c r="B1145" i="34" l="1"/>
  <c r="H1145" i="34" s="1"/>
  <c r="D1146" i="34" s="1"/>
  <c r="F1145" i="34"/>
  <c r="B1191" i="14"/>
  <c r="H1191" i="14" s="1"/>
  <c r="O1191" i="14" s="1"/>
  <c r="F1191" i="14"/>
  <c r="J1190" i="14"/>
  <c r="O1190" i="14"/>
  <c r="O1145" i="34" l="1"/>
  <c r="J1145" i="34"/>
  <c r="B1146" i="34"/>
  <c r="H1146" i="34" s="1"/>
  <c r="O1146" i="34" s="1"/>
  <c r="F1146" i="34"/>
  <c r="J1191" i="14"/>
  <c r="D1192" i="14"/>
  <c r="J1146" i="34" l="1"/>
  <c r="D1147" i="34"/>
  <c r="B1192" i="14"/>
  <c r="H1192" i="14" s="1"/>
  <c r="O1192" i="14" s="1"/>
  <c r="F1192" i="14"/>
  <c r="F1147" i="34" l="1"/>
  <c r="B1147" i="34"/>
  <c r="H1147" i="34" s="1"/>
  <c r="D1148" i="34" s="1"/>
  <c r="D1193" i="14"/>
  <c r="J1192" i="14"/>
  <c r="O1147" i="34" l="1"/>
  <c r="F1148" i="34"/>
  <c r="B1148" i="34"/>
  <c r="H1148" i="34" s="1"/>
  <c r="O1148" i="34" s="1"/>
  <c r="J1147" i="34"/>
  <c r="B1193" i="14"/>
  <c r="H1193" i="14" s="1"/>
  <c r="O1193" i="14" s="1"/>
  <c r="F1193" i="14"/>
  <c r="D1149" i="34" l="1"/>
  <c r="J1148" i="34"/>
  <c r="D1194" i="14"/>
  <c r="J1193" i="14"/>
  <c r="B1149" i="34" l="1"/>
  <c r="H1149" i="34" s="1"/>
  <c r="D1150" i="34" s="1"/>
  <c r="F1149" i="34"/>
  <c r="B1194" i="14"/>
  <c r="H1194" i="14" s="1"/>
  <c r="D1195" i="14" s="1"/>
  <c r="F1194" i="14"/>
  <c r="O1149" i="34" l="1"/>
  <c r="J1149" i="34"/>
  <c r="F1150" i="34"/>
  <c r="B1150" i="34"/>
  <c r="H1150" i="34" s="1"/>
  <c r="O1150" i="34" s="1"/>
  <c r="J1194" i="14"/>
  <c r="F1195" i="14"/>
  <c r="B1195" i="14"/>
  <c r="H1195" i="14" s="1"/>
  <c r="O1195" i="14" s="1"/>
  <c r="O1194" i="14"/>
  <c r="J1150" i="34" l="1"/>
  <c r="D1151" i="34"/>
  <c r="D1196" i="14"/>
  <c r="J1195" i="14"/>
  <c r="B1151" i="34" l="1"/>
  <c r="H1151" i="34" s="1"/>
  <c r="D1152" i="34" s="1"/>
  <c r="F1151" i="34"/>
  <c r="B1196" i="14"/>
  <c r="H1196" i="14" s="1"/>
  <c r="D1197" i="14" s="1"/>
  <c r="F1196" i="14"/>
  <c r="J1151" i="34" l="1"/>
  <c r="O1151" i="34"/>
  <c r="B1152" i="34"/>
  <c r="H1152" i="34" s="1"/>
  <c r="O1152" i="34" s="1"/>
  <c r="F1152" i="34"/>
  <c r="O1196" i="14"/>
  <c r="J1196" i="14"/>
  <c r="B1197" i="14"/>
  <c r="H1197" i="14" s="1"/>
  <c r="O1197" i="14" s="1"/>
  <c r="F1197" i="14"/>
  <c r="J1152" i="34" l="1"/>
  <c r="D1153" i="34"/>
  <c r="D1198" i="14"/>
  <c r="J1197" i="14"/>
  <c r="B1153" i="34" l="1"/>
  <c r="H1153" i="34" s="1"/>
  <c r="D1154" i="34" s="1"/>
  <c r="F1153" i="34"/>
  <c r="B1198" i="14"/>
  <c r="H1198" i="14" s="1"/>
  <c r="D1199" i="14" s="1"/>
  <c r="F1198" i="14"/>
  <c r="O1153" i="34" l="1"/>
  <c r="J1153" i="34"/>
  <c r="B1154" i="34"/>
  <c r="H1154" i="34" s="1"/>
  <c r="O1154" i="34" s="1"/>
  <c r="F1154" i="34"/>
  <c r="O1198" i="14"/>
  <c r="J1198" i="14"/>
  <c r="B1199" i="14"/>
  <c r="H1199" i="14" s="1"/>
  <c r="O1199" i="14" s="1"/>
  <c r="F1199" i="14"/>
  <c r="J1154" i="34" l="1"/>
  <c r="D1155" i="34"/>
  <c r="D1200" i="14"/>
  <c r="J1199" i="14"/>
  <c r="B1155" i="34" l="1"/>
  <c r="H1155" i="34" s="1"/>
  <c r="O1155" i="34" s="1"/>
  <c r="F1155" i="34"/>
  <c r="F1200" i="14"/>
  <c r="B1200" i="14"/>
  <c r="H1200" i="14" s="1"/>
  <c r="O1200" i="14" s="1"/>
  <c r="D1156" i="34" l="1"/>
  <c r="J1155" i="34"/>
  <c r="D1201" i="14"/>
  <c r="B1201" i="14" s="1"/>
  <c r="H1201" i="14" s="1"/>
  <c r="D1202" i="14" s="1"/>
  <c r="J1200" i="14"/>
  <c r="F1156" i="34" l="1"/>
  <c r="B1156" i="34"/>
  <c r="H1156" i="34" s="1"/>
  <c r="O1156" i="34" s="1"/>
  <c r="F1201" i="14"/>
  <c r="J1201" i="14" s="1"/>
  <c r="F1202" i="14"/>
  <c r="B1202" i="14"/>
  <c r="H1202" i="14" s="1"/>
  <c r="D1203" i="14" s="1"/>
  <c r="O1201" i="14"/>
  <c r="D1157" i="34" l="1"/>
  <c r="J1156" i="34"/>
  <c r="J1202" i="14"/>
  <c r="F1203" i="14"/>
  <c r="B1203" i="14"/>
  <c r="H1203" i="14" s="1"/>
  <c r="O1203" i="14" s="1"/>
  <c r="O1202" i="14"/>
  <c r="B1157" i="34" l="1"/>
  <c r="H1157" i="34" s="1"/>
  <c r="D1158" i="34" s="1"/>
  <c r="F1157" i="34"/>
  <c r="D1204" i="14"/>
  <c r="B1204" i="14" s="1"/>
  <c r="H1204" i="14" s="1"/>
  <c r="O1204" i="14" s="1"/>
  <c r="J1203" i="14"/>
  <c r="O1157" i="34" l="1"/>
  <c r="J1157" i="34"/>
  <c r="B1158" i="34"/>
  <c r="H1158" i="34" s="1"/>
  <c r="O1158" i="34" s="1"/>
  <c r="F1158" i="34"/>
  <c r="D1205" i="14"/>
  <c r="B1205" i="14" s="1"/>
  <c r="H1205" i="14" s="1"/>
  <c r="O1205" i="14" s="1"/>
  <c r="F1204" i="14"/>
  <c r="J1204" i="14" s="1"/>
  <c r="J1158" i="34" l="1"/>
  <c r="D1159" i="34"/>
  <c r="F1205" i="14"/>
  <c r="J1205" i="14" s="1"/>
  <c r="D1206" i="14"/>
  <c r="B1159" i="34" l="1"/>
  <c r="H1159" i="34" s="1"/>
  <c r="D1160" i="34" s="1"/>
  <c r="F1159" i="34"/>
  <c r="B1206" i="14"/>
  <c r="H1206" i="14" s="1"/>
  <c r="D1207" i="14" s="1"/>
  <c r="F1206" i="14"/>
  <c r="O1159" i="34" l="1"/>
  <c r="J1159" i="34"/>
  <c r="B1160" i="34"/>
  <c r="H1160" i="34" s="1"/>
  <c r="O1160" i="34" s="1"/>
  <c r="F1160" i="34"/>
  <c r="O1206" i="14"/>
  <c r="B1207" i="14"/>
  <c r="H1207" i="14" s="1"/>
  <c r="O1207" i="14" s="1"/>
  <c r="F1207" i="14"/>
  <c r="J1206" i="14"/>
  <c r="J1160" i="34" l="1"/>
  <c r="D1161" i="34"/>
  <c r="D1208" i="14"/>
  <c r="J1207" i="14"/>
  <c r="F1161" i="34" l="1"/>
  <c r="B1161" i="34"/>
  <c r="H1161" i="34" s="1"/>
  <c r="D1162" i="34" s="1"/>
  <c r="F1208" i="14"/>
  <c r="B1208" i="14"/>
  <c r="H1208" i="14" s="1"/>
  <c r="D1209" i="14" s="1"/>
  <c r="O1161" i="34" l="1"/>
  <c r="F1162" i="34"/>
  <c r="B1162" i="34"/>
  <c r="H1162" i="34" s="1"/>
  <c r="O1162" i="34" s="1"/>
  <c r="J1161" i="34"/>
  <c r="J1208" i="14"/>
  <c r="O1208" i="14"/>
  <c r="F1209" i="14"/>
  <c r="B1209" i="14"/>
  <c r="H1209" i="14" s="1"/>
  <c r="D1210" i="14" s="1"/>
  <c r="D1163" i="34" l="1"/>
  <c r="J1162" i="34"/>
  <c r="B1210" i="14"/>
  <c r="H1210" i="14" s="1"/>
  <c r="D1211" i="14" s="1"/>
  <c r="F1210" i="14"/>
  <c r="O1209" i="14"/>
  <c r="J1209" i="14"/>
  <c r="B1163" i="34" l="1"/>
  <c r="H1163" i="34" s="1"/>
  <c r="D1164" i="34" s="1"/>
  <c r="F1163" i="34"/>
  <c r="O1210" i="14"/>
  <c r="J1210" i="14"/>
  <c r="F1211" i="14"/>
  <c r="B1211" i="14"/>
  <c r="H1211" i="14" s="1"/>
  <c r="O1211" i="14" s="1"/>
  <c r="O1163" i="34" l="1"/>
  <c r="J1163" i="34"/>
  <c r="F1164" i="34"/>
  <c r="B1164" i="34"/>
  <c r="H1164" i="34" s="1"/>
  <c r="O1164" i="34" s="1"/>
  <c r="D1212" i="14"/>
  <c r="J1211" i="14"/>
  <c r="J1164" i="34" l="1"/>
  <c r="D1165" i="34"/>
  <c r="F1212" i="14"/>
  <c r="B1212" i="14"/>
  <c r="H1212" i="14" s="1"/>
  <c r="O1212" i="14" s="1"/>
  <c r="B1165" i="34" l="1"/>
  <c r="H1165" i="34" s="1"/>
  <c r="D1166" i="34" s="1"/>
  <c r="F1165" i="34"/>
  <c r="J1212" i="14"/>
  <c r="D1213" i="14"/>
  <c r="O1165" i="34" l="1"/>
  <c r="J1165" i="34"/>
  <c r="B1166" i="34"/>
  <c r="H1166" i="34" s="1"/>
  <c r="O1166" i="34" s="1"/>
  <c r="F1166" i="34"/>
  <c r="B1213" i="14"/>
  <c r="H1213" i="14" s="1"/>
  <c r="O1213" i="14" s="1"/>
  <c r="F1213" i="14"/>
  <c r="J1166" i="34" l="1"/>
  <c r="D1167" i="34"/>
  <c r="J1213" i="14"/>
  <c r="D1214" i="14"/>
  <c r="B1167" i="34" l="1"/>
  <c r="H1167" i="34" s="1"/>
  <c r="D1168" i="34" s="1"/>
  <c r="F1167" i="34"/>
  <c r="B1214" i="14"/>
  <c r="H1214" i="14" s="1"/>
  <c r="D1215" i="14" s="1"/>
  <c r="F1214" i="14"/>
  <c r="O1167" i="34" l="1"/>
  <c r="J1167" i="34"/>
  <c r="B1168" i="34"/>
  <c r="H1168" i="34" s="1"/>
  <c r="O1168" i="34" s="1"/>
  <c r="F1168" i="34"/>
  <c r="J1214" i="14"/>
  <c r="B1215" i="14"/>
  <c r="H1215" i="14" s="1"/>
  <c r="D1216" i="14" s="1"/>
  <c r="F1215" i="14"/>
  <c r="O1214" i="14"/>
  <c r="J1168" i="34" l="1"/>
  <c r="D1169" i="34"/>
  <c r="O1215" i="14"/>
  <c r="J1215" i="14"/>
  <c r="F1216" i="14"/>
  <c r="B1216" i="14"/>
  <c r="H1216" i="14" s="1"/>
  <c r="D1217" i="14" s="1"/>
  <c r="B1169" i="34" l="1"/>
  <c r="H1169" i="34" s="1"/>
  <c r="D1170" i="34" s="1"/>
  <c r="F1169" i="34"/>
  <c r="O1216" i="14"/>
  <c r="B1217" i="14"/>
  <c r="H1217" i="14" s="1"/>
  <c r="O1217" i="14" s="1"/>
  <c r="F1217" i="14"/>
  <c r="J1216" i="14"/>
  <c r="O1169" i="34" l="1"/>
  <c r="J1169" i="34"/>
  <c r="B1170" i="34"/>
  <c r="H1170" i="34" s="1"/>
  <c r="O1170" i="34" s="1"/>
  <c r="F1170" i="34"/>
  <c r="D1218" i="14"/>
  <c r="F1218" i="14" s="1"/>
  <c r="J1217" i="14"/>
  <c r="J1170" i="34" l="1"/>
  <c r="D1171" i="34"/>
  <c r="B1218" i="14"/>
  <c r="H1218" i="14" s="1"/>
  <c r="D1219" i="14" s="1"/>
  <c r="B1219" i="14" s="1"/>
  <c r="H1219" i="14" s="1"/>
  <c r="O1219" i="14" s="1"/>
  <c r="B1171" i="34" l="1"/>
  <c r="H1171" i="34" s="1"/>
  <c r="D1172" i="34" s="1"/>
  <c r="F1171" i="34"/>
  <c r="O1218" i="14"/>
  <c r="J1218" i="14"/>
  <c r="F1219" i="14"/>
  <c r="J1219" i="14" s="1"/>
  <c r="D1220" i="14"/>
  <c r="O1171" i="34" l="1"/>
  <c r="J1171" i="34"/>
  <c r="F1172" i="34"/>
  <c r="B1172" i="34"/>
  <c r="H1172" i="34" s="1"/>
  <c r="O1172" i="34" s="1"/>
  <c r="B1220" i="14"/>
  <c r="H1220" i="14" s="1"/>
  <c r="O1220" i="14" s="1"/>
  <c r="F1220" i="14"/>
  <c r="J1172" i="34" l="1"/>
  <c r="D1173" i="34"/>
  <c r="J1220" i="14"/>
  <c r="D1221" i="14"/>
  <c r="F1221" i="14" s="1"/>
  <c r="B1173" i="34" l="1"/>
  <c r="H1173" i="34" s="1"/>
  <c r="D1174" i="34" s="1"/>
  <c r="F1173" i="34"/>
  <c r="B1221" i="14"/>
  <c r="H1221" i="14" s="1"/>
  <c r="O1221" i="14" s="1"/>
  <c r="J1173" i="34" l="1"/>
  <c r="F1174" i="34"/>
  <c r="B1174" i="34"/>
  <c r="H1174" i="34" s="1"/>
  <c r="O1174" i="34" s="1"/>
  <c r="O1173" i="34"/>
  <c r="D1222" i="14"/>
  <c r="B1222" i="14" s="1"/>
  <c r="H1222" i="14" s="1"/>
  <c r="D1223" i="14" s="1"/>
  <c r="J1221" i="14"/>
  <c r="D1175" i="34" l="1"/>
  <c r="J1174" i="34"/>
  <c r="F1222" i="14"/>
  <c r="J1222" i="14" s="1"/>
  <c r="O1222" i="14"/>
  <c r="F1223" i="14"/>
  <c r="B1223" i="14"/>
  <c r="H1223" i="14" s="1"/>
  <c r="O1223" i="14" s="1"/>
  <c r="F1175" i="34" l="1"/>
  <c r="B1175" i="34"/>
  <c r="H1175" i="34" s="1"/>
  <c r="D1176" i="34" s="1"/>
  <c r="D1224" i="14"/>
  <c r="J1223" i="14"/>
  <c r="F1176" i="34" l="1"/>
  <c r="B1176" i="34"/>
  <c r="H1176" i="34" s="1"/>
  <c r="O1176" i="34" s="1"/>
  <c r="O1175" i="34"/>
  <c r="J1175" i="34"/>
  <c r="B1224" i="14"/>
  <c r="H1224" i="14" s="1"/>
  <c r="D1225" i="14" s="1"/>
  <c r="F1224" i="14"/>
  <c r="D1177" i="34" l="1"/>
  <c r="J1176" i="34"/>
  <c r="J1224" i="14"/>
  <c r="O1224" i="14"/>
  <c r="B1225" i="14"/>
  <c r="H1225" i="14" s="1"/>
  <c r="O1225" i="14" s="1"/>
  <c r="F1225" i="14"/>
  <c r="B1177" i="34" l="1"/>
  <c r="H1177" i="34" s="1"/>
  <c r="D1178" i="34" s="1"/>
  <c r="F1177" i="34"/>
  <c r="D1226" i="14"/>
  <c r="J1225" i="14"/>
  <c r="O1177" i="34" l="1"/>
  <c r="J1177" i="34"/>
  <c r="B1178" i="34"/>
  <c r="H1178" i="34" s="1"/>
  <c r="O1178" i="34" s="1"/>
  <c r="F1178" i="34"/>
  <c r="B1226" i="14"/>
  <c r="H1226" i="14" s="1"/>
  <c r="D1227" i="14" s="1"/>
  <c r="F1226" i="14"/>
  <c r="J1178" i="34" l="1"/>
  <c r="D1179" i="34"/>
  <c r="F1227" i="14"/>
  <c r="B1227" i="14"/>
  <c r="H1227" i="14" s="1"/>
  <c r="D1228" i="14" s="1"/>
  <c r="O1226" i="14"/>
  <c r="J1226" i="14"/>
  <c r="F1179" i="34" l="1"/>
  <c r="B1179" i="34"/>
  <c r="H1179" i="34" s="1"/>
  <c r="D1180" i="34" s="1"/>
  <c r="J1227" i="14"/>
  <c r="O1227" i="14"/>
  <c r="F1228" i="14"/>
  <c r="B1228" i="14"/>
  <c r="H1228" i="14" s="1"/>
  <c r="O1228" i="14" s="1"/>
  <c r="O1179" i="34" l="1"/>
  <c r="F1180" i="34"/>
  <c r="B1180" i="34"/>
  <c r="H1180" i="34" s="1"/>
  <c r="O1180" i="34" s="1"/>
  <c r="J1179" i="34"/>
  <c r="D1229" i="14"/>
  <c r="J1228" i="14"/>
  <c r="J1180" i="34" l="1"/>
  <c r="D1181" i="34"/>
  <c r="F1229" i="14"/>
  <c r="B1229" i="14"/>
  <c r="H1229" i="14" s="1"/>
  <c r="D1230" i="14" s="1"/>
  <c r="B1181" i="34" l="1"/>
  <c r="H1181" i="34" s="1"/>
  <c r="D1182" i="34" s="1"/>
  <c r="F1181" i="34"/>
  <c r="F1230" i="14"/>
  <c r="B1230" i="14"/>
  <c r="H1230" i="14" s="1"/>
  <c r="O1230" i="14" s="1"/>
  <c r="O1229" i="14"/>
  <c r="J1229" i="14"/>
  <c r="O1181" i="34" l="1"/>
  <c r="J1181" i="34"/>
  <c r="B1182" i="34"/>
  <c r="H1182" i="34" s="1"/>
  <c r="O1182" i="34" s="1"/>
  <c r="F1182" i="34"/>
  <c r="J1230" i="14"/>
  <c r="D1231" i="14"/>
  <c r="J1182" i="34" l="1"/>
  <c r="D1183" i="34"/>
  <c r="B1231" i="14"/>
  <c r="H1231" i="14" s="1"/>
  <c r="D1232" i="14" s="1"/>
  <c r="F1231" i="14"/>
  <c r="B1183" i="34" l="1"/>
  <c r="H1183" i="34" s="1"/>
  <c r="D1184" i="34" s="1"/>
  <c r="F1183" i="34"/>
  <c r="O1231" i="14"/>
  <c r="J1231" i="14"/>
  <c r="F1232" i="14"/>
  <c r="B1232" i="14"/>
  <c r="H1232" i="14" s="1"/>
  <c r="D1233" i="14" s="1"/>
  <c r="O1183" i="34" l="1"/>
  <c r="J1183" i="34"/>
  <c r="B1184" i="34"/>
  <c r="H1184" i="34" s="1"/>
  <c r="O1184" i="34" s="1"/>
  <c r="F1184" i="34"/>
  <c r="O1232" i="14"/>
  <c r="J1232" i="14"/>
  <c r="F1233" i="14"/>
  <c r="B1233" i="14"/>
  <c r="H1233" i="14" s="1"/>
  <c r="O1233" i="14" s="1"/>
  <c r="D1185" i="34" l="1"/>
  <c r="J1184" i="34"/>
  <c r="J1233" i="14"/>
  <c r="D1234" i="14"/>
  <c r="B1185" i="34" l="1"/>
  <c r="H1185" i="34" s="1"/>
  <c r="D1186" i="34" s="1"/>
  <c r="F1185" i="34"/>
  <c r="B1234" i="14"/>
  <c r="H1234" i="14" s="1"/>
  <c r="O1234" i="14" s="1"/>
  <c r="F1234" i="14"/>
  <c r="O1185" i="34" l="1"/>
  <c r="J1185" i="34"/>
  <c r="F1186" i="34"/>
  <c r="B1186" i="34"/>
  <c r="H1186" i="34" s="1"/>
  <c r="O1186" i="34" s="1"/>
  <c r="J1234" i="14"/>
  <c r="D1235" i="14"/>
  <c r="B1235" i="14" s="1"/>
  <c r="H1235" i="14" s="1"/>
  <c r="O1235" i="14" s="1"/>
  <c r="J1186" i="34" l="1"/>
  <c r="D1187" i="34"/>
  <c r="D1236" i="14"/>
  <c r="B1236" i="14" s="1"/>
  <c r="H1236" i="14" s="1"/>
  <c r="O1236" i="14" s="1"/>
  <c r="F1235" i="14"/>
  <c r="J1235" i="14" s="1"/>
  <c r="F1187" i="34" l="1"/>
  <c r="B1187" i="34"/>
  <c r="H1187" i="34" s="1"/>
  <c r="D1188" i="34" s="1"/>
  <c r="F1236" i="14"/>
  <c r="J1236" i="14" s="1"/>
  <c r="D1237" i="14"/>
  <c r="B1237" i="14" s="1"/>
  <c r="H1237" i="14" s="1"/>
  <c r="O1237" i="14" s="1"/>
  <c r="O1187" i="34" l="1"/>
  <c r="F1188" i="34"/>
  <c r="B1188" i="34"/>
  <c r="H1188" i="34" s="1"/>
  <c r="O1188" i="34" s="1"/>
  <c r="J1187" i="34"/>
  <c r="F1237" i="14"/>
  <c r="J1237" i="14" s="1"/>
  <c r="D1238" i="14"/>
  <c r="D1189" i="34" l="1"/>
  <c r="J1188" i="34"/>
  <c r="F1238" i="14"/>
  <c r="B1238" i="14"/>
  <c r="H1238" i="14" s="1"/>
  <c r="D1239" i="14" s="1"/>
  <c r="F1189" i="34" l="1"/>
  <c r="B1189" i="34"/>
  <c r="H1189" i="34" s="1"/>
  <c r="D1190" i="34" s="1"/>
  <c r="B1239" i="14"/>
  <c r="H1239" i="14" s="1"/>
  <c r="O1239" i="14" s="1"/>
  <c r="F1239" i="14"/>
  <c r="J1238" i="14"/>
  <c r="O1238" i="14"/>
  <c r="O1189" i="34" l="1"/>
  <c r="B1190" i="34"/>
  <c r="H1190" i="34" s="1"/>
  <c r="O1190" i="34" s="1"/>
  <c r="F1190" i="34"/>
  <c r="J1189" i="34"/>
  <c r="D1240" i="14"/>
  <c r="J1239" i="14"/>
  <c r="D1191" i="34" l="1"/>
  <c r="J1190" i="34"/>
  <c r="F1240" i="14"/>
  <c r="B1240" i="14"/>
  <c r="H1240" i="14" s="1"/>
  <c r="D1241" i="14" s="1"/>
  <c r="F1191" i="34" l="1"/>
  <c r="B1191" i="34"/>
  <c r="H1191" i="34" s="1"/>
  <c r="D1192" i="34" s="1"/>
  <c r="F1241" i="14"/>
  <c r="B1241" i="14"/>
  <c r="H1241" i="14" s="1"/>
  <c r="D1242" i="14" s="1"/>
  <c r="O1240" i="14"/>
  <c r="J1240" i="14"/>
  <c r="O1191" i="34" l="1"/>
  <c r="B1192" i="34"/>
  <c r="H1192" i="34" s="1"/>
  <c r="O1192" i="34" s="1"/>
  <c r="F1192" i="34"/>
  <c r="J1191" i="34"/>
  <c r="F1242" i="14"/>
  <c r="B1242" i="14"/>
  <c r="H1242" i="14" s="1"/>
  <c r="D1243" i="14" s="1"/>
  <c r="O1241" i="14"/>
  <c r="J1241" i="14"/>
  <c r="D1193" i="34" l="1"/>
  <c r="J1192" i="34"/>
  <c r="O1242" i="14"/>
  <c r="B1243" i="14"/>
  <c r="H1243" i="14" s="1"/>
  <c r="D1244" i="14" s="1"/>
  <c r="F1243" i="14"/>
  <c r="J1242" i="14"/>
  <c r="F1193" i="34" l="1"/>
  <c r="B1193" i="34"/>
  <c r="H1193" i="34" s="1"/>
  <c r="D1194" i="34" s="1"/>
  <c r="O1243" i="14"/>
  <c r="J1243" i="14"/>
  <c r="B1244" i="14"/>
  <c r="H1244" i="14" s="1"/>
  <c r="O1244" i="14" s="1"/>
  <c r="F1244" i="14"/>
  <c r="O1193" i="34" l="1"/>
  <c r="F1194" i="34"/>
  <c r="B1194" i="34"/>
  <c r="H1194" i="34" s="1"/>
  <c r="O1194" i="34" s="1"/>
  <c r="J1193" i="34"/>
  <c r="D1245" i="14"/>
  <c r="J1244" i="14"/>
  <c r="D1195" i="34" l="1"/>
  <c r="J1194" i="34"/>
  <c r="F1245" i="14"/>
  <c r="B1245" i="14"/>
  <c r="H1245" i="14" s="1"/>
  <c r="D1246" i="14" s="1"/>
  <c r="B1195" i="34" l="1"/>
  <c r="H1195" i="34" s="1"/>
  <c r="D1196" i="34" s="1"/>
  <c r="F1195" i="34"/>
  <c r="J1245" i="14"/>
  <c r="O1245" i="14"/>
  <c r="F1246" i="14"/>
  <c r="B1246" i="14"/>
  <c r="H1246" i="14" s="1"/>
  <c r="D1247" i="14" s="1"/>
  <c r="O1195" i="34" l="1"/>
  <c r="J1195" i="34"/>
  <c r="B1196" i="34"/>
  <c r="H1196" i="34" s="1"/>
  <c r="O1196" i="34" s="1"/>
  <c r="F1196" i="34"/>
  <c r="B1247" i="14"/>
  <c r="H1247" i="14" s="1"/>
  <c r="D1248" i="14" s="1"/>
  <c r="F1247" i="14"/>
  <c r="O1246" i="14"/>
  <c r="J1246" i="14"/>
  <c r="J1196" i="34" l="1"/>
  <c r="D1197" i="34"/>
  <c r="O1247" i="14"/>
  <c r="J1247" i="14"/>
  <c r="F1248" i="14"/>
  <c r="B1248" i="14"/>
  <c r="H1248" i="14" s="1"/>
  <c r="O1248" i="14" s="1"/>
  <c r="B1197" i="34" l="1"/>
  <c r="H1197" i="34" s="1"/>
  <c r="D1198" i="34" s="1"/>
  <c r="F1197" i="34"/>
  <c r="D1249" i="14"/>
  <c r="J1248" i="14"/>
  <c r="O1197" i="34" l="1"/>
  <c r="J1197" i="34"/>
  <c r="F1198" i="34"/>
  <c r="B1198" i="34"/>
  <c r="H1198" i="34" s="1"/>
  <c r="O1198" i="34" s="1"/>
  <c r="F1249" i="14"/>
  <c r="B1249" i="14"/>
  <c r="H1249" i="14" s="1"/>
  <c r="D1250" i="14" s="1"/>
  <c r="J1198" i="34" l="1"/>
  <c r="D1199" i="34"/>
  <c r="J1249" i="14"/>
  <c r="B1250" i="14"/>
  <c r="H1250" i="14" s="1"/>
  <c r="D1251" i="14" s="1"/>
  <c r="F1250" i="14"/>
  <c r="O1249" i="14"/>
  <c r="F1199" i="34" l="1"/>
  <c r="B1199" i="34"/>
  <c r="H1199" i="34" s="1"/>
  <c r="D1200" i="34" s="1"/>
  <c r="J1250" i="14"/>
  <c r="O1250" i="14"/>
  <c r="B1251" i="14"/>
  <c r="H1251" i="14" s="1"/>
  <c r="O1251" i="14" s="1"/>
  <c r="F1251" i="14"/>
  <c r="O1199" i="34" l="1"/>
  <c r="B1200" i="34"/>
  <c r="H1200" i="34" s="1"/>
  <c r="O1200" i="34" s="1"/>
  <c r="F1200" i="34"/>
  <c r="J1199" i="34"/>
  <c r="J1251" i="14"/>
  <c r="D1252" i="14"/>
  <c r="D1201" i="34" l="1"/>
  <c r="J1200" i="34"/>
  <c r="F1252" i="14"/>
  <c r="B1252" i="14"/>
  <c r="H1252" i="14" s="1"/>
  <c r="D1253" i="14" s="1"/>
  <c r="B1201" i="34" l="1"/>
  <c r="H1201" i="34" s="1"/>
  <c r="D1202" i="34" s="1"/>
  <c r="F1201" i="34"/>
  <c r="J1252" i="14"/>
  <c r="F1253" i="14"/>
  <c r="B1253" i="14"/>
  <c r="H1253" i="14" s="1"/>
  <c r="O1253" i="14" s="1"/>
  <c r="O1252" i="14"/>
  <c r="O1201" i="34" l="1"/>
  <c r="J1201" i="34"/>
  <c r="F1202" i="34"/>
  <c r="B1202" i="34"/>
  <c r="H1202" i="34" s="1"/>
  <c r="O1202" i="34" s="1"/>
  <c r="D1254" i="14"/>
  <c r="J1253" i="14"/>
  <c r="J1202" i="34" l="1"/>
  <c r="D1203" i="34"/>
  <c r="F1254" i="14"/>
  <c r="B1254" i="14"/>
  <c r="H1254" i="14" s="1"/>
  <c r="O1254" i="14" s="1"/>
  <c r="F1203" i="34" l="1"/>
  <c r="B1203" i="34"/>
  <c r="H1203" i="34" s="1"/>
  <c r="D1204" i="34" s="1"/>
  <c r="D1255" i="14"/>
  <c r="J1254" i="14"/>
  <c r="O1203" i="34" l="1"/>
  <c r="F1204" i="34"/>
  <c r="B1204" i="34"/>
  <c r="H1204" i="34" s="1"/>
  <c r="O1204" i="34" s="1"/>
  <c r="J1203" i="34"/>
  <c r="B1255" i="14"/>
  <c r="H1255" i="14" s="1"/>
  <c r="O1255" i="14" s="1"/>
  <c r="F1255" i="14"/>
  <c r="J1204" i="34" l="1"/>
  <c r="D1205" i="34"/>
  <c r="D1256" i="14"/>
  <c r="B1256" i="14" s="1"/>
  <c r="H1256" i="14" s="1"/>
  <c r="D1257" i="14" s="1"/>
  <c r="J1255" i="14"/>
  <c r="B1205" i="34" l="1"/>
  <c r="H1205" i="34" s="1"/>
  <c r="D1206" i="34" s="1"/>
  <c r="F1205" i="34"/>
  <c r="F1256" i="14"/>
  <c r="J1256" i="14" s="1"/>
  <c r="F1257" i="14"/>
  <c r="B1257" i="14"/>
  <c r="H1257" i="14" s="1"/>
  <c r="O1257" i="14" s="1"/>
  <c r="O1256" i="14"/>
  <c r="O1205" i="34" l="1"/>
  <c r="J1205" i="34"/>
  <c r="F1206" i="34"/>
  <c r="B1206" i="34"/>
  <c r="H1206" i="34" s="1"/>
  <c r="O1206" i="34" s="1"/>
  <c r="D1258" i="14"/>
  <c r="J1257" i="14"/>
  <c r="J1206" i="34" l="1"/>
  <c r="D1207" i="34"/>
  <c r="F1258" i="14"/>
  <c r="B1258" i="14"/>
  <c r="H1258" i="14" s="1"/>
  <c r="D1259" i="14" s="1"/>
  <c r="F1207" i="34" l="1"/>
  <c r="B1207" i="34"/>
  <c r="H1207" i="34" s="1"/>
  <c r="D1208" i="34" s="1"/>
  <c r="B1259" i="14"/>
  <c r="H1259" i="14" s="1"/>
  <c r="D1260" i="14" s="1"/>
  <c r="F1259" i="14"/>
  <c r="O1258" i="14"/>
  <c r="J1258" i="14"/>
  <c r="F1208" i="34" l="1"/>
  <c r="B1208" i="34"/>
  <c r="H1208" i="34" s="1"/>
  <c r="O1208" i="34" s="1"/>
  <c r="O1207" i="34"/>
  <c r="J1207" i="34"/>
  <c r="O1259" i="14"/>
  <c r="J1259" i="14"/>
  <c r="B1260" i="14"/>
  <c r="H1260" i="14" s="1"/>
  <c r="O1260" i="14" s="1"/>
  <c r="F1260" i="14"/>
  <c r="D1209" i="34" l="1"/>
  <c r="J1208" i="34"/>
  <c r="J1260" i="14"/>
  <c r="D1261" i="14"/>
  <c r="F1261" i="14" s="1"/>
  <c r="F1209" i="34" l="1"/>
  <c r="B1209" i="34"/>
  <c r="H1209" i="34" s="1"/>
  <c r="D1210" i="34" s="1"/>
  <c r="B1261" i="14"/>
  <c r="H1261" i="14" s="1"/>
  <c r="D1262" i="14" s="1"/>
  <c r="F1262" i="14" s="1"/>
  <c r="O1209" i="34" l="1"/>
  <c r="B1210" i="34"/>
  <c r="H1210" i="34" s="1"/>
  <c r="O1210" i="34" s="1"/>
  <c r="F1210" i="34"/>
  <c r="J1209" i="34"/>
  <c r="J1261" i="14"/>
  <c r="O1261" i="14"/>
  <c r="B1262" i="14"/>
  <c r="H1262" i="14" s="1"/>
  <c r="D1263" i="14" s="1"/>
  <c r="B1263" i="14" s="1"/>
  <c r="H1263" i="14" s="1"/>
  <c r="D1264" i="14" s="1"/>
  <c r="J1210" i="34" l="1"/>
  <c r="D1211" i="34"/>
  <c r="O1262" i="14"/>
  <c r="F1263" i="14"/>
  <c r="J1263" i="14" s="1"/>
  <c r="J1262" i="14"/>
  <c r="O1263" i="14"/>
  <c r="F1264" i="14"/>
  <c r="B1264" i="14"/>
  <c r="H1264" i="14" s="1"/>
  <c r="O1264" i="14" s="1"/>
  <c r="F1211" i="34" l="1"/>
  <c r="B1211" i="34"/>
  <c r="H1211" i="34" s="1"/>
  <c r="D1212" i="34" s="1"/>
  <c r="D1265" i="14"/>
  <c r="J1264" i="14"/>
  <c r="O1211" i="34" l="1"/>
  <c r="F1212" i="34"/>
  <c r="B1212" i="34"/>
  <c r="H1212" i="34" s="1"/>
  <c r="O1212" i="34" s="1"/>
  <c r="J1211" i="34"/>
  <c r="F1265" i="14"/>
  <c r="B1265" i="14"/>
  <c r="H1265" i="14" s="1"/>
  <c r="D1266" i="14" s="1"/>
  <c r="D1213" i="34" l="1"/>
  <c r="J1212" i="34"/>
  <c r="B1266" i="14"/>
  <c r="H1266" i="14" s="1"/>
  <c r="D1267" i="14" s="1"/>
  <c r="F1266" i="14"/>
  <c r="O1265" i="14"/>
  <c r="J1265" i="14"/>
  <c r="B1213" i="34" l="1"/>
  <c r="H1213" i="34" s="1"/>
  <c r="D1214" i="34" s="1"/>
  <c r="F1213" i="34"/>
  <c r="J1266" i="14"/>
  <c r="O1266" i="14"/>
  <c r="B1267" i="14"/>
  <c r="H1267" i="14" s="1"/>
  <c r="O1267" i="14" s="1"/>
  <c r="F1267" i="14"/>
  <c r="O1213" i="34" l="1"/>
  <c r="J1213" i="34"/>
  <c r="F1214" i="34"/>
  <c r="B1214" i="34"/>
  <c r="H1214" i="34" s="1"/>
  <c r="O1214" i="34" s="1"/>
  <c r="D1268" i="14"/>
  <c r="J1267" i="14"/>
  <c r="J1214" i="34" l="1"/>
  <c r="D1215" i="34"/>
  <c r="B1268" i="14"/>
  <c r="H1268" i="14" s="1"/>
  <c r="O1268" i="14" s="1"/>
  <c r="F1268" i="14"/>
  <c r="F1215" i="34" l="1"/>
  <c r="B1215" i="34"/>
  <c r="H1215" i="34" s="1"/>
  <c r="D1216" i="34" s="1"/>
  <c r="D1269" i="14"/>
  <c r="J1268" i="14"/>
  <c r="O1215" i="34" l="1"/>
  <c r="F1216" i="34"/>
  <c r="B1216" i="34"/>
  <c r="H1216" i="34" s="1"/>
  <c r="O1216" i="34" s="1"/>
  <c r="J1215" i="34"/>
  <c r="F1269" i="14"/>
  <c r="B1269" i="14"/>
  <c r="H1269" i="14" s="1"/>
  <c r="D1270" i="14" s="1"/>
  <c r="D1217" i="34" l="1"/>
  <c r="J1216" i="34"/>
  <c r="B1270" i="14"/>
  <c r="H1270" i="14" s="1"/>
  <c r="D1271" i="14" s="1"/>
  <c r="F1270" i="14"/>
  <c r="O1269" i="14"/>
  <c r="J1269" i="14"/>
  <c r="F1217" i="34" l="1"/>
  <c r="B1217" i="34"/>
  <c r="H1217" i="34" s="1"/>
  <c r="D1218" i="34" s="1"/>
  <c r="O1270" i="14"/>
  <c r="J1270" i="14"/>
  <c r="B1271" i="14"/>
  <c r="H1271" i="14" s="1"/>
  <c r="O1271" i="14" s="1"/>
  <c r="F1271" i="14"/>
  <c r="O1217" i="34" l="1"/>
  <c r="F1218" i="34"/>
  <c r="B1218" i="34"/>
  <c r="H1218" i="34" s="1"/>
  <c r="O1218" i="34" s="1"/>
  <c r="J1217" i="34"/>
  <c r="D1272" i="14"/>
  <c r="J1271" i="14"/>
  <c r="D1219" i="34" l="1"/>
  <c r="J1218" i="34"/>
  <c r="F1272" i="14"/>
  <c r="B1272" i="14"/>
  <c r="H1272" i="14" s="1"/>
  <c r="D1273" i="14" s="1"/>
  <c r="F1219" i="34" l="1"/>
  <c r="B1219" i="34"/>
  <c r="H1219" i="34" s="1"/>
  <c r="D1220" i="34" s="1"/>
  <c r="F1273" i="14"/>
  <c r="B1273" i="14"/>
  <c r="H1273" i="14" s="1"/>
  <c r="O1273" i="14" s="1"/>
  <c r="O1272" i="14"/>
  <c r="J1272" i="14"/>
  <c r="O1219" i="34" l="1"/>
  <c r="B1220" i="34"/>
  <c r="H1220" i="34" s="1"/>
  <c r="O1220" i="34" s="1"/>
  <c r="F1220" i="34"/>
  <c r="J1219" i="34"/>
  <c r="D1274" i="14"/>
  <c r="J1273" i="14"/>
  <c r="D1221" i="34" l="1"/>
  <c r="J1220" i="34"/>
  <c r="F1274" i="14"/>
  <c r="B1274" i="14"/>
  <c r="H1274" i="14" s="1"/>
  <c r="D1275" i="14" s="1"/>
  <c r="B1221" i="34" l="1"/>
  <c r="H1221" i="34" s="1"/>
  <c r="D1222" i="34" s="1"/>
  <c r="F1221" i="34"/>
  <c r="B1275" i="14"/>
  <c r="H1275" i="14" s="1"/>
  <c r="D1276" i="14" s="1"/>
  <c r="F1275" i="14"/>
  <c r="O1274" i="14"/>
  <c r="J1274" i="14"/>
  <c r="O1221" i="34" l="1"/>
  <c r="J1221" i="34"/>
  <c r="F1222" i="34"/>
  <c r="B1222" i="34"/>
  <c r="H1222" i="34" s="1"/>
  <c r="O1222" i="34" s="1"/>
  <c r="O1275" i="14"/>
  <c r="J1275" i="14"/>
  <c r="F1276" i="14"/>
  <c r="B1276" i="14"/>
  <c r="H1276" i="14" s="1"/>
  <c r="O1276" i="14" s="1"/>
  <c r="J1222" i="34" l="1"/>
  <c r="D1223" i="34"/>
  <c r="D1277" i="14"/>
  <c r="J1276" i="14"/>
  <c r="F1223" i="34" l="1"/>
  <c r="B1223" i="34"/>
  <c r="H1223" i="34" s="1"/>
  <c r="D1224" i="34" s="1"/>
  <c r="F1277" i="14"/>
  <c r="B1277" i="14"/>
  <c r="H1277" i="14" s="1"/>
  <c r="O1277" i="14" s="1"/>
  <c r="O1223" i="34" l="1"/>
  <c r="B1224" i="34"/>
  <c r="H1224" i="34" s="1"/>
  <c r="O1224" i="34" s="1"/>
  <c r="F1224" i="34"/>
  <c r="J1223" i="34"/>
  <c r="D1278" i="14"/>
  <c r="J1277" i="14"/>
  <c r="D1225" i="34" l="1"/>
  <c r="J1224" i="34"/>
  <c r="F1278" i="14"/>
  <c r="B1278" i="14"/>
  <c r="H1278" i="14" s="1"/>
  <c r="O1278" i="14" s="1"/>
  <c r="B1225" i="34" l="1"/>
  <c r="H1225" i="34" s="1"/>
  <c r="D1226" i="34" s="1"/>
  <c r="F1225" i="34"/>
  <c r="D1279" i="14"/>
  <c r="J1278" i="14"/>
  <c r="O1225" i="34" l="1"/>
  <c r="J1225" i="34"/>
  <c r="F1226" i="34"/>
  <c r="B1226" i="34"/>
  <c r="H1226" i="34" s="1"/>
  <c r="O1226" i="34" s="1"/>
  <c r="B1279" i="14"/>
  <c r="H1279" i="14" s="1"/>
  <c r="D1280" i="14" s="1"/>
  <c r="F1279" i="14"/>
  <c r="J1226" i="34" l="1"/>
  <c r="D1227" i="34"/>
  <c r="J1279" i="14"/>
  <c r="O1279" i="14"/>
  <c r="F1280" i="14"/>
  <c r="B1280" i="14"/>
  <c r="H1280" i="14" s="1"/>
  <c r="D1281" i="14" s="1"/>
  <c r="F1227" i="34" l="1"/>
  <c r="B1227" i="34"/>
  <c r="H1227" i="34" s="1"/>
  <c r="D1228" i="34" s="1"/>
  <c r="O1280" i="14"/>
  <c r="J1280" i="14"/>
  <c r="B1281" i="14"/>
  <c r="H1281" i="14" s="1"/>
  <c r="D1282" i="14" s="1"/>
  <c r="F1281" i="14"/>
  <c r="O1227" i="34" l="1"/>
  <c r="F1228" i="34"/>
  <c r="B1228" i="34"/>
  <c r="H1228" i="34" s="1"/>
  <c r="O1228" i="34" s="1"/>
  <c r="J1227" i="34"/>
  <c r="J1281" i="14"/>
  <c r="O1281" i="14"/>
  <c r="F1282" i="14"/>
  <c r="B1282" i="14"/>
  <c r="H1282" i="14" s="1"/>
  <c r="D1283" i="14" s="1"/>
  <c r="D1229" i="34" l="1"/>
  <c r="J1228" i="34"/>
  <c r="F1283" i="14"/>
  <c r="B1283" i="14"/>
  <c r="H1283" i="14" s="1"/>
  <c r="O1283" i="14" s="1"/>
  <c r="O1282" i="14"/>
  <c r="J1282" i="14"/>
  <c r="F1229" i="34" l="1"/>
  <c r="B1229" i="34"/>
  <c r="H1229" i="34" s="1"/>
  <c r="D1230" i="34" s="1"/>
  <c r="D1284" i="14"/>
  <c r="J1283" i="14"/>
  <c r="O1229" i="34" l="1"/>
  <c r="B1230" i="34"/>
  <c r="H1230" i="34" s="1"/>
  <c r="O1230" i="34" s="1"/>
  <c r="F1230" i="34"/>
  <c r="J1229" i="34"/>
  <c r="F1284" i="14"/>
  <c r="B1284" i="14"/>
  <c r="H1284" i="14" s="1"/>
  <c r="D1285" i="14" s="1"/>
  <c r="D1231" i="34" l="1"/>
  <c r="J1230" i="34"/>
  <c r="B1285" i="14"/>
  <c r="H1285" i="14" s="1"/>
  <c r="D1286" i="14" s="1"/>
  <c r="F1285" i="14"/>
  <c r="O1284" i="14"/>
  <c r="J1284" i="14"/>
  <c r="F1231" i="34" l="1"/>
  <c r="B1231" i="34"/>
  <c r="H1231" i="34" s="1"/>
  <c r="D1232" i="34" s="1"/>
  <c r="O1285" i="14"/>
  <c r="J1285" i="14"/>
  <c r="B1286" i="14"/>
  <c r="H1286" i="14" s="1"/>
  <c r="O1286" i="14" s="1"/>
  <c r="F1286" i="14"/>
  <c r="O1231" i="34" l="1"/>
  <c r="F1232" i="34"/>
  <c r="B1232" i="34"/>
  <c r="H1232" i="34" s="1"/>
  <c r="O1232" i="34" s="1"/>
  <c r="J1231" i="34"/>
  <c r="J1286" i="14"/>
  <c r="D1287" i="14"/>
  <c r="D1233" i="34" l="1"/>
  <c r="J1232" i="34"/>
  <c r="F1287" i="14"/>
  <c r="B1287" i="14"/>
  <c r="H1287" i="14" s="1"/>
  <c r="O1287" i="14" s="1"/>
  <c r="F1233" i="34" l="1"/>
  <c r="B1233" i="34"/>
  <c r="H1233" i="34" s="1"/>
  <c r="D1234" i="34" s="1"/>
  <c r="D1288" i="14"/>
  <c r="J1287" i="14"/>
  <c r="O1233" i="34" l="1"/>
  <c r="B1234" i="34"/>
  <c r="H1234" i="34" s="1"/>
  <c r="O1234" i="34" s="1"/>
  <c r="F1234" i="34"/>
  <c r="J1233" i="34"/>
  <c r="F1288" i="14"/>
  <c r="B1288" i="14"/>
  <c r="H1288" i="14" s="1"/>
  <c r="O1288" i="14" s="1"/>
  <c r="D1235" i="34" l="1"/>
  <c r="J1234" i="34"/>
  <c r="D1289" i="14"/>
  <c r="J1288" i="14"/>
  <c r="F1235" i="34" l="1"/>
  <c r="B1235" i="34"/>
  <c r="H1235" i="34" s="1"/>
  <c r="D1236" i="34" s="1"/>
  <c r="F1289" i="14"/>
  <c r="B1289" i="14"/>
  <c r="H1289" i="14" s="1"/>
  <c r="O1289" i="14" s="1"/>
  <c r="O1235" i="34" l="1"/>
  <c r="B1236" i="34"/>
  <c r="H1236" i="34" s="1"/>
  <c r="O1236" i="34" s="1"/>
  <c r="F1236" i="34"/>
  <c r="J1235" i="34"/>
  <c r="D1290" i="14"/>
  <c r="J1289" i="14"/>
  <c r="D1237" i="34" l="1"/>
  <c r="J1236" i="34"/>
  <c r="F1290" i="14"/>
  <c r="B1290" i="14"/>
  <c r="H1290" i="14" s="1"/>
  <c r="D1291" i="14" s="1"/>
  <c r="F1237" i="34" l="1"/>
  <c r="B1237" i="34"/>
  <c r="H1237" i="34" s="1"/>
  <c r="D1238" i="34" s="1"/>
  <c r="F1291" i="14"/>
  <c r="B1291" i="14"/>
  <c r="H1291" i="14" s="1"/>
  <c r="D1292" i="14" s="1"/>
  <c r="O1290" i="14"/>
  <c r="J1290" i="14"/>
  <c r="O1237" i="34" l="1"/>
  <c r="B1238" i="34"/>
  <c r="H1238" i="34" s="1"/>
  <c r="O1238" i="34" s="1"/>
  <c r="F1238" i="34"/>
  <c r="J1237" i="34"/>
  <c r="F1292" i="14"/>
  <c r="B1292" i="14"/>
  <c r="H1292" i="14" s="1"/>
  <c r="O1292" i="14" s="1"/>
  <c r="O1291" i="14"/>
  <c r="J1291" i="14"/>
  <c r="D1239" i="34" l="1"/>
  <c r="J1238" i="34"/>
  <c r="D1293" i="14"/>
  <c r="J1292" i="14"/>
  <c r="F1239" i="34" l="1"/>
  <c r="B1239" i="34"/>
  <c r="H1239" i="34" s="1"/>
  <c r="D1240" i="34" s="1"/>
  <c r="F1293" i="14"/>
  <c r="B1293" i="14"/>
  <c r="H1293" i="14" s="1"/>
  <c r="D1294" i="14" s="1"/>
  <c r="O1239" i="34" l="1"/>
  <c r="B1240" i="34"/>
  <c r="H1240" i="34" s="1"/>
  <c r="O1240" i="34" s="1"/>
  <c r="F1240" i="34"/>
  <c r="J1239" i="34"/>
  <c r="B1294" i="14"/>
  <c r="H1294" i="14" s="1"/>
  <c r="O1294" i="14" s="1"/>
  <c r="F1294" i="14"/>
  <c r="O1293" i="14"/>
  <c r="J1293" i="14"/>
  <c r="D1241" i="34" l="1"/>
  <c r="J1240" i="34"/>
  <c r="J1294" i="14"/>
  <c r="D1295" i="14"/>
  <c r="B1241" i="34" l="1"/>
  <c r="H1241" i="34" s="1"/>
  <c r="D1242" i="34" s="1"/>
  <c r="F1241" i="34"/>
  <c r="B1295" i="14"/>
  <c r="H1295" i="14" s="1"/>
  <c r="D1296" i="14" s="1"/>
  <c r="F1295" i="14"/>
  <c r="O1241" i="34" l="1"/>
  <c r="J1241" i="34"/>
  <c r="F1242" i="34"/>
  <c r="B1242" i="34"/>
  <c r="H1242" i="34" s="1"/>
  <c r="O1242" i="34" s="1"/>
  <c r="J1295" i="14"/>
  <c r="O1295" i="14"/>
  <c r="B1296" i="14"/>
  <c r="H1296" i="14" s="1"/>
  <c r="O1296" i="14" s="1"/>
  <c r="F1296" i="14"/>
  <c r="J1242" i="34" l="1"/>
  <c r="D1243" i="34"/>
  <c r="D1297" i="14"/>
  <c r="J1296" i="14"/>
  <c r="F1243" i="34" l="1"/>
  <c r="B1243" i="34"/>
  <c r="H1243" i="34" s="1"/>
  <c r="D1244" i="34" s="1"/>
  <c r="B1297" i="14"/>
  <c r="H1297" i="14" s="1"/>
  <c r="O1297" i="14" s="1"/>
  <c r="F1297" i="14"/>
  <c r="O1243" i="34" l="1"/>
  <c r="B1244" i="34"/>
  <c r="H1244" i="34" s="1"/>
  <c r="O1244" i="34" s="1"/>
  <c r="F1244" i="34"/>
  <c r="J1243" i="34"/>
  <c r="J1297" i="14"/>
  <c r="D1298" i="14"/>
  <c r="D1245" i="34" l="1"/>
  <c r="B1245" i="34" s="1"/>
  <c r="H1245" i="34" s="1"/>
  <c r="D1246" i="34" s="1"/>
  <c r="J1244" i="34"/>
  <c r="B1298" i="14"/>
  <c r="H1298" i="14" s="1"/>
  <c r="O1298" i="14" s="1"/>
  <c r="F1298" i="14"/>
  <c r="F1245" i="34" l="1"/>
  <c r="J1245" i="34" s="1"/>
  <c r="O1245" i="34"/>
  <c r="B1246" i="34"/>
  <c r="H1246" i="34" s="1"/>
  <c r="O1246" i="34" s="1"/>
  <c r="F1246" i="34"/>
  <c r="J1298" i="14"/>
  <c r="D1299" i="14"/>
  <c r="J1246" i="34" l="1"/>
  <c r="D1247" i="34"/>
  <c r="B1299" i="14"/>
  <c r="H1299" i="14" s="1"/>
  <c r="O1299" i="14" s="1"/>
  <c r="F1299" i="14"/>
  <c r="F1247" i="34" l="1"/>
  <c r="B1247" i="34"/>
  <c r="H1247" i="34" s="1"/>
  <c r="D1248" i="34" s="1"/>
  <c r="J1299" i="14"/>
  <c r="D1300" i="14"/>
  <c r="O1247" i="34" l="1"/>
  <c r="F1248" i="34"/>
  <c r="B1248" i="34"/>
  <c r="H1248" i="34" s="1"/>
  <c r="O1248" i="34" s="1"/>
  <c r="J1247" i="34"/>
  <c r="F1300" i="14"/>
  <c r="B1300" i="14"/>
  <c r="H1300" i="14" s="1"/>
  <c r="O1300" i="14" s="1"/>
  <c r="D1249" i="34" l="1"/>
  <c r="J1248" i="34"/>
  <c r="D1301" i="14"/>
  <c r="F1301" i="14" s="1"/>
  <c r="J1300" i="14"/>
  <c r="B1249" i="34" l="1"/>
  <c r="H1249" i="34" s="1"/>
  <c r="D1250" i="34" s="1"/>
  <c r="F1249" i="34"/>
  <c r="B1301" i="14"/>
  <c r="H1301" i="14" s="1"/>
  <c r="D1302" i="14" s="1"/>
  <c r="F1302" i="14" s="1"/>
  <c r="O1249" i="34" l="1"/>
  <c r="J1249" i="34"/>
  <c r="F1250" i="34"/>
  <c r="B1250" i="34"/>
  <c r="H1250" i="34" s="1"/>
  <c r="O1250" i="34" s="1"/>
  <c r="B1302" i="14"/>
  <c r="H1302" i="14" s="1"/>
  <c r="O1302" i="14" s="1"/>
  <c r="J1301" i="14"/>
  <c r="O1301" i="14"/>
  <c r="J1250" i="34" l="1"/>
  <c r="D1251" i="34"/>
  <c r="J1302" i="14"/>
  <c r="D1303" i="14"/>
  <c r="B1303" i="14" s="1"/>
  <c r="H1303" i="14" s="1"/>
  <c r="O1303" i="14" s="1"/>
  <c r="F1251" i="34" l="1"/>
  <c r="B1251" i="34"/>
  <c r="H1251" i="34" s="1"/>
  <c r="D1252" i="34" s="1"/>
  <c r="F1303" i="14"/>
  <c r="J1303" i="14" s="1"/>
  <c r="D1304" i="14"/>
  <c r="O1251" i="34" l="1"/>
  <c r="F1252" i="34"/>
  <c r="B1252" i="34"/>
  <c r="H1252" i="34" s="1"/>
  <c r="O1252" i="34" s="1"/>
  <c r="J1251" i="34"/>
  <c r="F1304" i="14"/>
  <c r="B1304" i="14"/>
  <c r="H1304" i="14" s="1"/>
  <c r="O1304" i="14" s="1"/>
  <c r="D1253" i="34" l="1"/>
  <c r="J1252" i="34"/>
  <c r="D1305" i="14"/>
  <c r="J1304" i="14"/>
  <c r="B1253" i="34" l="1"/>
  <c r="H1253" i="34" s="1"/>
  <c r="D1254" i="34" s="1"/>
  <c r="F1253" i="34"/>
  <c r="F1305" i="14"/>
  <c r="B1305" i="14"/>
  <c r="H1305" i="14" s="1"/>
  <c r="D1306" i="14" s="1"/>
  <c r="O1253" i="34" l="1"/>
  <c r="J1253" i="34"/>
  <c r="B1254" i="34"/>
  <c r="H1254" i="34" s="1"/>
  <c r="O1254" i="34" s="1"/>
  <c r="F1254" i="34"/>
  <c r="F1306" i="14"/>
  <c r="B1306" i="14"/>
  <c r="H1306" i="14" s="1"/>
  <c r="O1306" i="14" s="1"/>
  <c r="O1305" i="14"/>
  <c r="J1305" i="14"/>
  <c r="J1254" i="34" l="1"/>
  <c r="D1255" i="34"/>
  <c r="D1307" i="14"/>
  <c r="J1306" i="14"/>
  <c r="B1255" i="34" l="1"/>
  <c r="H1255" i="34" s="1"/>
  <c r="D1256" i="34" s="1"/>
  <c r="F1255" i="34"/>
  <c r="B1307" i="14"/>
  <c r="H1307" i="14" s="1"/>
  <c r="D1308" i="14" s="1"/>
  <c r="F1307" i="14"/>
  <c r="O1255" i="34" l="1"/>
  <c r="J1255" i="34"/>
  <c r="B1256" i="34"/>
  <c r="H1256" i="34" s="1"/>
  <c r="O1256" i="34" s="1"/>
  <c r="F1256" i="34"/>
  <c r="O1307" i="14"/>
  <c r="J1307" i="14"/>
  <c r="F1308" i="14"/>
  <c r="B1308" i="14"/>
  <c r="H1308" i="14" s="1"/>
  <c r="O1308" i="14" s="1"/>
  <c r="J1256" i="34" l="1"/>
  <c r="D1257" i="34"/>
  <c r="D1309" i="14"/>
  <c r="J1308" i="14"/>
  <c r="F1257" i="34" l="1"/>
  <c r="B1257" i="34"/>
  <c r="H1257" i="34" s="1"/>
  <c r="D1258" i="34" s="1"/>
  <c r="F1309" i="14"/>
  <c r="B1309" i="14"/>
  <c r="H1309" i="14" s="1"/>
  <c r="O1309" i="14" s="1"/>
  <c r="O1257" i="34" l="1"/>
  <c r="B1258" i="34"/>
  <c r="H1258" i="34" s="1"/>
  <c r="O1258" i="34" s="1"/>
  <c r="F1258" i="34"/>
  <c r="J1257" i="34"/>
  <c r="D1310" i="14"/>
  <c r="J1309" i="14"/>
  <c r="D1259" i="34" l="1"/>
  <c r="J1258" i="34"/>
  <c r="B1310" i="14"/>
  <c r="H1310" i="14" s="1"/>
  <c r="D1311" i="14" s="1"/>
  <c r="F1310" i="14"/>
  <c r="F1259" i="34" l="1"/>
  <c r="B1259" i="34"/>
  <c r="H1259" i="34" s="1"/>
  <c r="D1260" i="34" s="1"/>
  <c r="J1310" i="14"/>
  <c r="O1310" i="14"/>
  <c r="B1311" i="14"/>
  <c r="H1311" i="14" s="1"/>
  <c r="D1312" i="14" s="1"/>
  <c r="F1311" i="14"/>
  <c r="O1259" i="34" l="1"/>
  <c r="B1260" i="34"/>
  <c r="H1260" i="34" s="1"/>
  <c r="O1260" i="34" s="1"/>
  <c r="F1260" i="34"/>
  <c r="J1259" i="34"/>
  <c r="O1311" i="14"/>
  <c r="J1311" i="14"/>
  <c r="F1312" i="14"/>
  <c r="B1312" i="14"/>
  <c r="H1312" i="14" s="1"/>
  <c r="O1312" i="14" s="1"/>
  <c r="D1261" i="34" l="1"/>
  <c r="J1260" i="34"/>
  <c r="D1313" i="14"/>
  <c r="J1312" i="14"/>
  <c r="B1261" i="34" l="1"/>
  <c r="H1261" i="34" s="1"/>
  <c r="D1262" i="34" s="1"/>
  <c r="F1261" i="34"/>
  <c r="F1313" i="14"/>
  <c r="B1313" i="14"/>
  <c r="H1313" i="14" s="1"/>
  <c r="O1313" i="14" s="1"/>
  <c r="O1261" i="34" l="1"/>
  <c r="J1261" i="34"/>
  <c r="F1262" i="34"/>
  <c r="B1262" i="34"/>
  <c r="H1262" i="34" s="1"/>
  <c r="O1262" i="34" s="1"/>
  <c r="D1314" i="14"/>
  <c r="B1314" i="14" s="1"/>
  <c r="H1314" i="14" s="1"/>
  <c r="J1313" i="14"/>
  <c r="J1262" i="34" l="1"/>
  <c r="D1263" i="34"/>
  <c r="F1314" i="14"/>
  <c r="J1314" i="14" s="1"/>
  <c r="D1315" i="14"/>
  <c r="F1315" i="14" s="1"/>
  <c r="O1314" i="14"/>
  <c r="B1263" i="34" l="1"/>
  <c r="H1263" i="34" s="1"/>
  <c r="D1264" i="34" s="1"/>
  <c r="F1263" i="34"/>
  <c r="B1315" i="14"/>
  <c r="H1315" i="14" s="1"/>
  <c r="D1316" i="14" s="1"/>
  <c r="F1316" i="14" s="1"/>
  <c r="O1263" i="34" l="1"/>
  <c r="J1263" i="34"/>
  <c r="F1264" i="34"/>
  <c r="B1264" i="34"/>
  <c r="H1264" i="34" s="1"/>
  <c r="O1264" i="34" s="1"/>
  <c r="J1315" i="14"/>
  <c r="O1315" i="14"/>
  <c r="B1316" i="14"/>
  <c r="H1316" i="14" s="1"/>
  <c r="D1317" i="14" s="1"/>
  <c r="F1317" i="14" s="1"/>
  <c r="J1264" i="34" l="1"/>
  <c r="D1265" i="34"/>
  <c r="J1316" i="14"/>
  <c r="O1316" i="14"/>
  <c r="B1317" i="14"/>
  <c r="H1317" i="14" s="1"/>
  <c r="O1317" i="14" s="1"/>
  <c r="F1265" i="34" l="1"/>
  <c r="B1265" i="34"/>
  <c r="H1265" i="34" s="1"/>
  <c r="D1266" i="34" s="1"/>
  <c r="D1318" i="14"/>
  <c r="B1318" i="14" s="1"/>
  <c r="H1318" i="14" s="1"/>
  <c r="O1318" i="14" s="1"/>
  <c r="J1317" i="14"/>
  <c r="O1265" i="34" l="1"/>
  <c r="F1266" i="34"/>
  <c r="B1266" i="34"/>
  <c r="H1266" i="34" s="1"/>
  <c r="O1266" i="34" s="1"/>
  <c r="J1265" i="34"/>
  <c r="F1318" i="14"/>
  <c r="J1318" i="14" s="1"/>
  <c r="D1319" i="14"/>
  <c r="D1267" i="34" l="1"/>
  <c r="J1266" i="34"/>
  <c r="B1319" i="14"/>
  <c r="H1319" i="14" s="1"/>
  <c r="O1319" i="14" s="1"/>
  <c r="F1319" i="14"/>
  <c r="F1267" i="34" l="1"/>
  <c r="B1267" i="34"/>
  <c r="H1267" i="34" s="1"/>
  <c r="D1268" i="34" s="1"/>
  <c r="D1320" i="14"/>
  <c r="J1319" i="14"/>
  <c r="F1268" i="34" l="1"/>
  <c r="B1268" i="34"/>
  <c r="H1268" i="34" s="1"/>
  <c r="O1268" i="34" s="1"/>
  <c r="O1267" i="34"/>
  <c r="J1267" i="34"/>
  <c r="F1320" i="14"/>
  <c r="B1320" i="14"/>
  <c r="H1320" i="14" s="1"/>
  <c r="D1321" i="14" s="1"/>
  <c r="D1269" i="34" l="1"/>
  <c r="J1268" i="34"/>
  <c r="F1321" i="14"/>
  <c r="B1321" i="14"/>
  <c r="H1321" i="14" s="1"/>
  <c r="O1321" i="14" s="1"/>
  <c r="O1320" i="14"/>
  <c r="J1320" i="14"/>
  <c r="F1269" i="34" l="1"/>
  <c r="B1269" i="34"/>
  <c r="H1269" i="34" s="1"/>
  <c r="D1270" i="34" s="1"/>
  <c r="D1322" i="14"/>
  <c r="J1321" i="14"/>
  <c r="O1269" i="34" l="1"/>
  <c r="B1270" i="34"/>
  <c r="H1270" i="34" s="1"/>
  <c r="O1270" i="34" s="1"/>
  <c r="F1270" i="34"/>
  <c r="J1269" i="34"/>
  <c r="B1322" i="14"/>
  <c r="H1322" i="14" s="1"/>
  <c r="O1322" i="14" s="1"/>
  <c r="F1322" i="14"/>
  <c r="D1271" i="34" l="1"/>
  <c r="J1270" i="34"/>
  <c r="D1323" i="14"/>
  <c r="J1322" i="14"/>
  <c r="F1271" i="34" l="1"/>
  <c r="B1271" i="34"/>
  <c r="H1271" i="34" s="1"/>
  <c r="D1272" i="34" s="1"/>
  <c r="F1323" i="14"/>
  <c r="B1323" i="14"/>
  <c r="H1323" i="14" s="1"/>
  <c r="D1324" i="14" s="1"/>
  <c r="O1271" i="34" l="1"/>
  <c r="F1272" i="34"/>
  <c r="B1272" i="34"/>
  <c r="H1272" i="34" s="1"/>
  <c r="O1272" i="34" s="1"/>
  <c r="J1271" i="34"/>
  <c r="F1324" i="14"/>
  <c r="B1324" i="14"/>
  <c r="H1324" i="14" s="1"/>
  <c r="O1324" i="14" s="1"/>
  <c r="O1323" i="14"/>
  <c r="J1323" i="14"/>
  <c r="D1273" i="34" l="1"/>
  <c r="J1272" i="34"/>
  <c r="D1325" i="14"/>
  <c r="J1324" i="14"/>
  <c r="F1273" i="34" l="1"/>
  <c r="B1273" i="34"/>
  <c r="H1273" i="34" s="1"/>
  <c r="D1274" i="34" s="1"/>
  <c r="B1325" i="14"/>
  <c r="H1325" i="14" s="1"/>
  <c r="D1326" i="14" s="1"/>
  <c r="F1325" i="14"/>
  <c r="O1273" i="34" l="1"/>
  <c r="B1274" i="34"/>
  <c r="H1274" i="34" s="1"/>
  <c r="O1274" i="34" s="1"/>
  <c r="F1274" i="34"/>
  <c r="J1273" i="34"/>
  <c r="O1325" i="14"/>
  <c r="J1325" i="14"/>
  <c r="F1326" i="14"/>
  <c r="B1326" i="14"/>
  <c r="H1326" i="14" s="1"/>
  <c r="D1327" i="14" s="1"/>
  <c r="D1275" i="34" l="1"/>
  <c r="J1274" i="34"/>
  <c r="B1327" i="14"/>
  <c r="H1327" i="14" s="1"/>
  <c r="D1328" i="14" s="1"/>
  <c r="F1327" i="14"/>
  <c r="O1326" i="14"/>
  <c r="J1326" i="14"/>
  <c r="F1275" i="34" l="1"/>
  <c r="B1275" i="34"/>
  <c r="H1275" i="34" s="1"/>
  <c r="D1276" i="34" s="1"/>
  <c r="J1327" i="14"/>
  <c r="O1327" i="14"/>
  <c r="F1328" i="14"/>
  <c r="B1328" i="14"/>
  <c r="H1328" i="14" s="1"/>
  <c r="O1328" i="14" s="1"/>
  <c r="O1275" i="34" l="1"/>
  <c r="F1276" i="34"/>
  <c r="B1276" i="34"/>
  <c r="H1276" i="34" s="1"/>
  <c r="O1276" i="34" s="1"/>
  <c r="J1275" i="34"/>
  <c r="D1329" i="14"/>
  <c r="J1328" i="14"/>
  <c r="D1277" i="34" l="1"/>
  <c r="J1276" i="34"/>
  <c r="B1329" i="14"/>
  <c r="H1329" i="14" s="1"/>
  <c r="D1330" i="14" s="1"/>
  <c r="F1329" i="14"/>
  <c r="B1277" i="34" l="1"/>
  <c r="H1277" i="34" s="1"/>
  <c r="D1278" i="34" s="1"/>
  <c r="F1277" i="34"/>
  <c r="O1329" i="14"/>
  <c r="J1329" i="14"/>
  <c r="B1330" i="14"/>
  <c r="H1330" i="14" s="1"/>
  <c r="D1331" i="14" s="1"/>
  <c r="F1330" i="14"/>
  <c r="O1277" i="34" l="1"/>
  <c r="J1277" i="34"/>
  <c r="B1278" i="34"/>
  <c r="H1278" i="34" s="1"/>
  <c r="O1278" i="34" s="1"/>
  <c r="F1278" i="34"/>
  <c r="O1330" i="14"/>
  <c r="B1331" i="14"/>
  <c r="H1331" i="14" s="1"/>
  <c r="O1331" i="14" s="1"/>
  <c r="F1331" i="14"/>
  <c r="J1330" i="14"/>
  <c r="J1278" i="34" l="1"/>
  <c r="D1279" i="34"/>
  <c r="D1332" i="14"/>
  <c r="J1331" i="14"/>
  <c r="B1279" i="34" l="1"/>
  <c r="H1279" i="34" s="1"/>
  <c r="D1280" i="34" s="1"/>
  <c r="F1279" i="34"/>
  <c r="F1332" i="14"/>
  <c r="B1332" i="14"/>
  <c r="H1332" i="14" s="1"/>
  <c r="O1332" i="14" s="1"/>
  <c r="O1279" i="34" l="1"/>
  <c r="J1279" i="34"/>
  <c r="B1280" i="34"/>
  <c r="H1280" i="34" s="1"/>
  <c r="O1280" i="34" s="1"/>
  <c r="F1280" i="34"/>
  <c r="D1333" i="14"/>
  <c r="F1333" i="14" s="1"/>
  <c r="J1332" i="14"/>
  <c r="J1280" i="34" l="1"/>
  <c r="D1281" i="34"/>
  <c r="B1333" i="14"/>
  <c r="H1333" i="14" s="1"/>
  <c r="D1334" i="14" s="1"/>
  <c r="B1334" i="14" s="1"/>
  <c r="H1334" i="14" s="1"/>
  <c r="D1335" i="14" s="1"/>
  <c r="F1281" i="34" l="1"/>
  <c r="B1281" i="34"/>
  <c r="H1281" i="34" s="1"/>
  <c r="D1282" i="34" s="1"/>
  <c r="O1333" i="14"/>
  <c r="F1334" i="14"/>
  <c r="J1334" i="14" s="1"/>
  <c r="J1333" i="14"/>
  <c r="F1335" i="14"/>
  <c r="B1335" i="14"/>
  <c r="H1335" i="14" s="1"/>
  <c r="D1336" i="14" s="1"/>
  <c r="O1334" i="14"/>
  <c r="O1281" i="34" l="1"/>
  <c r="B1282" i="34"/>
  <c r="H1282" i="34" s="1"/>
  <c r="O1282" i="34" s="1"/>
  <c r="F1282" i="34"/>
  <c r="J1281" i="34"/>
  <c r="F1336" i="14"/>
  <c r="B1336" i="14"/>
  <c r="H1336" i="14" s="1"/>
  <c r="O1336" i="14" s="1"/>
  <c r="O1335" i="14"/>
  <c r="J1335" i="14"/>
  <c r="D1283" i="34" l="1"/>
  <c r="J1282" i="34"/>
  <c r="D1337" i="14"/>
  <c r="B1337" i="14" s="1"/>
  <c r="H1337" i="14" s="1"/>
  <c r="J1336" i="14"/>
  <c r="B1283" i="34" l="1"/>
  <c r="H1283" i="34" s="1"/>
  <c r="D1284" i="34" s="1"/>
  <c r="F1283" i="34"/>
  <c r="F1337" i="14"/>
  <c r="J1337" i="14" s="1"/>
  <c r="D1338" i="14"/>
  <c r="F1338" i="14" s="1"/>
  <c r="O1337" i="14"/>
  <c r="O1283" i="34" l="1"/>
  <c r="J1283" i="34"/>
  <c r="B1284" i="34"/>
  <c r="H1284" i="34" s="1"/>
  <c r="O1284" i="34" s="1"/>
  <c r="F1284" i="34"/>
  <c r="B1338" i="14"/>
  <c r="H1338" i="14" s="1"/>
  <c r="D1339" i="14" s="1"/>
  <c r="F1339" i="14" s="1"/>
  <c r="J1284" i="34" l="1"/>
  <c r="D1285" i="34"/>
  <c r="F1285" i="34" s="1"/>
  <c r="J1338" i="14"/>
  <c r="O1338" i="14"/>
  <c r="B1339" i="14"/>
  <c r="H1339" i="14" s="1"/>
  <c r="D1340" i="14" s="1"/>
  <c r="B1340" i="14" s="1"/>
  <c r="H1340" i="14" s="1"/>
  <c r="O1340" i="14" s="1"/>
  <c r="B1285" i="34" l="1"/>
  <c r="H1285" i="34" s="1"/>
  <c r="D1286" i="34" s="1"/>
  <c r="F1286" i="34" s="1"/>
  <c r="J1339" i="14"/>
  <c r="O1339" i="14"/>
  <c r="F1340" i="14"/>
  <c r="J1340" i="14" s="1"/>
  <c r="D1341" i="14"/>
  <c r="J1285" i="34" l="1"/>
  <c r="B1286" i="34"/>
  <c r="H1286" i="34" s="1"/>
  <c r="O1286" i="34" s="1"/>
  <c r="O1285" i="34"/>
  <c r="F1341" i="14"/>
  <c r="B1341" i="14"/>
  <c r="H1341" i="14" s="1"/>
  <c r="D1342" i="14" s="1"/>
  <c r="J1286" i="34" l="1"/>
  <c r="D1287" i="34"/>
  <c r="F1287" i="34" s="1"/>
  <c r="O1341" i="14"/>
  <c r="B1342" i="14"/>
  <c r="H1342" i="14" s="1"/>
  <c r="D1343" i="14" s="1"/>
  <c r="F1342" i="14"/>
  <c r="J1341" i="14"/>
  <c r="B1287" i="34" l="1"/>
  <c r="H1287" i="34" s="1"/>
  <c r="D1288" i="34" s="1"/>
  <c r="B1288" i="34" s="1"/>
  <c r="H1288" i="34" s="1"/>
  <c r="O1288" i="34" s="1"/>
  <c r="O1342" i="14"/>
  <c r="J1342" i="14"/>
  <c r="F1343" i="14"/>
  <c r="B1343" i="14"/>
  <c r="H1343" i="14" s="1"/>
  <c r="D1344" i="14" s="1"/>
  <c r="F1288" i="34" l="1"/>
  <c r="J1288" i="34" s="1"/>
  <c r="J1287" i="34"/>
  <c r="O1287" i="34"/>
  <c r="D1289" i="34"/>
  <c r="B1344" i="14"/>
  <c r="H1344" i="14" s="1"/>
  <c r="O1344" i="14" s="1"/>
  <c r="F1344" i="14"/>
  <c r="O1343" i="14"/>
  <c r="J1343" i="14"/>
  <c r="B1289" i="34" l="1"/>
  <c r="H1289" i="34" s="1"/>
  <c r="D1290" i="34" s="1"/>
  <c r="F1289" i="34"/>
  <c r="D1345" i="14"/>
  <c r="J1344" i="14"/>
  <c r="O1289" i="34" l="1"/>
  <c r="J1289" i="34"/>
  <c r="F1290" i="34"/>
  <c r="B1290" i="34"/>
  <c r="H1290" i="34" s="1"/>
  <c r="O1290" i="34" s="1"/>
  <c r="B1345" i="14"/>
  <c r="H1345" i="14" s="1"/>
  <c r="D1346" i="14" s="1"/>
  <c r="F1345" i="14"/>
  <c r="J1290" i="34" l="1"/>
  <c r="D1291" i="34"/>
  <c r="O1345" i="14"/>
  <c r="J1345" i="14"/>
  <c r="B1346" i="14"/>
  <c r="H1346" i="14" s="1"/>
  <c r="D1347" i="14" s="1"/>
  <c r="F1346" i="14"/>
  <c r="F1291" i="34" l="1"/>
  <c r="B1291" i="34"/>
  <c r="H1291" i="34" s="1"/>
  <c r="D1292" i="34" s="1"/>
  <c r="O1346" i="14"/>
  <c r="J1346" i="14"/>
  <c r="F1347" i="14"/>
  <c r="B1347" i="14"/>
  <c r="H1347" i="14" s="1"/>
  <c r="O1347" i="14" s="1"/>
  <c r="O1291" i="34" l="1"/>
  <c r="B1292" i="34"/>
  <c r="H1292" i="34" s="1"/>
  <c r="D1293" i="34" s="1"/>
  <c r="F1292" i="34"/>
  <c r="J1291" i="34"/>
  <c r="D1348" i="14"/>
  <c r="J1347" i="14"/>
  <c r="O1292" i="34" l="1"/>
  <c r="J1292" i="34"/>
  <c r="F1293" i="34"/>
  <c r="B1293" i="34"/>
  <c r="H1293" i="34" s="1"/>
  <c r="O1293" i="34" s="1"/>
  <c r="F1348" i="14"/>
  <c r="B1348" i="14"/>
  <c r="H1348" i="14" s="1"/>
  <c r="O1348" i="14" s="1"/>
  <c r="J1293" i="34" l="1"/>
  <c r="D1294" i="34"/>
  <c r="D1349" i="14"/>
  <c r="J1348" i="14"/>
  <c r="F1294" i="34" l="1"/>
  <c r="B1294" i="34"/>
  <c r="H1294" i="34" s="1"/>
  <c r="D1295" i="34" s="1"/>
  <c r="F1349" i="14"/>
  <c r="B1349" i="14"/>
  <c r="H1349" i="14" s="1"/>
  <c r="D1350" i="14" s="1"/>
  <c r="O1294" i="34" l="1"/>
  <c r="F1295" i="34"/>
  <c r="B1295" i="34"/>
  <c r="H1295" i="34" s="1"/>
  <c r="O1295" i="34" s="1"/>
  <c r="J1294" i="34"/>
  <c r="F1350" i="14"/>
  <c r="B1350" i="14"/>
  <c r="H1350" i="14" s="1"/>
  <c r="D1351" i="14" s="1"/>
  <c r="O1349" i="14"/>
  <c r="J1349" i="14"/>
  <c r="D1296" i="34" l="1"/>
  <c r="J1295" i="34"/>
  <c r="F1351" i="14"/>
  <c r="B1351" i="14"/>
  <c r="H1351" i="14" s="1"/>
  <c r="D1352" i="14" s="1"/>
  <c r="O1350" i="14"/>
  <c r="J1350" i="14"/>
  <c r="F1296" i="34" l="1"/>
  <c r="B1296" i="34"/>
  <c r="H1296" i="34" s="1"/>
  <c r="D1297" i="34" s="1"/>
  <c r="B1352" i="14"/>
  <c r="H1352" i="14" s="1"/>
  <c r="O1352" i="14" s="1"/>
  <c r="F1352" i="14"/>
  <c r="O1351" i="14"/>
  <c r="J1351" i="14"/>
  <c r="O1296" i="34" l="1"/>
  <c r="F1297" i="34"/>
  <c r="B1297" i="34"/>
  <c r="H1297" i="34" s="1"/>
  <c r="O1297" i="34" s="1"/>
  <c r="J1296" i="34"/>
  <c r="D1353" i="14"/>
  <c r="J1352" i="14"/>
  <c r="J1297" i="34" l="1"/>
  <c r="D1298" i="34"/>
  <c r="B1353" i="14"/>
  <c r="H1353" i="14" s="1"/>
  <c r="D1354" i="14" s="1"/>
  <c r="F1353" i="14"/>
  <c r="B1298" i="34" l="1"/>
  <c r="H1298" i="34" s="1"/>
  <c r="D1299" i="34" s="1"/>
  <c r="F1298" i="34"/>
  <c r="O1353" i="14"/>
  <c r="J1353" i="14"/>
  <c r="B1354" i="14"/>
  <c r="H1354" i="14" s="1"/>
  <c r="D1355" i="14" s="1"/>
  <c r="F1354" i="14"/>
  <c r="O1298" i="34" l="1"/>
  <c r="J1298" i="34"/>
  <c r="F1299" i="34"/>
  <c r="B1299" i="34"/>
  <c r="H1299" i="34" s="1"/>
  <c r="O1299" i="34" s="1"/>
  <c r="F1355" i="14"/>
  <c r="B1355" i="14"/>
  <c r="H1355" i="14" s="1"/>
  <c r="D1356" i="14" s="1"/>
  <c r="O1354" i="14"/>
  <c r="J1354" i="14"/>
  <c r="J1299" i="34" l="1"/>
  <c r="D1300" i="34"/>
  <c r="F1356" i="14"/>
  <c r="B1356" i="14"/>
  <c r="H1356" i="14" s="1"/>
  <c r="O1356" i="14" s="1"/>
  <c r="O1355" i="14"/>
  <c r="J1355" i="14"/>
  <c r="B1300" i="34" l="1"/>
  <c r="H1300" i="34" s="1"/>
  <c r="D1301" i="34" s="1"/>
  <c r="F1300" i="34"/>
  <c r="D1357" i="14"/>
  <c r="J1356" i="14"/>
  <c r="O1300" i="34" l="1"/>
  <c r="J1300" i="34"/>
  <c r="F1301" i="34"/>
  <c r="B1301" i="34"/>
  <c r="H1301" i="34" s="1"/>
  <c r="O1301" i="34" s="1"/>
  <c r="F1357" i="14"/>
  <c r="B1357" i="14"/>
  <c r="H1357" i="14" s="1"/>
  <c r="D1358" i="14" s="1"/>
  <c r="J1301" i="34" l="1"/>
  <c r="D1302" i="34"/>
  <c r="B1358" i="14"/>
  <c r="H1358" i="14" s="1"/>
  <c r="D1359" i="14" s="1"/>
  <c r="F1358" i="14"/>
  <c r="O1357" i="14"/>
  <c r="J1357" i="14"/>
  <c r="B1302" i="34" l="1"/>
  <c r="H1302" i="34" s="1"/>
  <c r="D1303" i="34" s="1"/>
  <c r="F1302" i="34"/>
  <c r="O1358" i="14"/>
  <c r="J1358" i="14"/>
  <c r="F1359" i="14"/>
  <c r="B1359" i="14"/>
  <c r="H1359" i="14" s="1"/>
  <c r="D1360" i="14" s="1"/>
  <c r="O1302" i="34" l="1"/>
  <c r="J1302" i="34"/>
  <c r="B1303" i="34"/>
  <c r="H1303" i="34" s="1"/>
  <c r="O1303" i="34" s="1"/>
  <c r="F1303" i="34"/>
  <c r="B1360" i="14"/>
  <c r="H1360" i="14" s="1"/>
  <c r="O1360" i="14" s="1"/>
  <c r="F1360" i="14"/>
  <c r="O1359" i="14"/>
  <c r="J1359" i="14"/>
  <c r="J1303" i="34" l="1"/>
  <c r="D1304" i="34"/>
  <c r="D1361" i="14"/>
  <c r="J1360" i="14"/>
  <c r="B1304" i="34" l="1"/>
  <c r="H1304" i="34" s="1"/>
  <c r="D1305" i="34" s="1"/>
  <c r="F1304" i="34"/>
  <c r="B1361" i="14"/>
  <c r="H1361" i="14" s="1"/>
  <c r="D1362" i="14" s="1"/>
  <c r="F1361" i="14"/>
  <c r="O1304" i="34" l="1"/>
  <c r="J1304" i="34"/>
  <c r="B1305" i="34"/>
  <c r="H1305" i="34" s="1"/>
  <c r="O1305" i="34" s="1"/>
  <c r="F1305" i="34"/>
  <c r="O1361" i="14"/>
  <c r="J1361" i="14"/>
  <c r="F1362" i="14"/>
  <c r="B1362" i="14"/>
  <c r="H1362" i="14" s="1"/>
  <c r="D1363" i="14" s="1"/>
  <c r="J1305" i="34" l="1"/>
  <c r="D1306" i="34"/>
  <c r="B1363" i="14"/>
  <c r="H1363" i="14" s="1"/>
  <c r="O1363" i="14" s="1"/>
  <c r="F1363" i="14"/>
  <c r="O1362" i="14"/>
  <c r="J1362" i="14"/>
  <c r="F1306" i="34" l="1"/>
  <c r="B1306" i="34"/>
  <c r="H1306" i="34" s="1"/>
  <c r="O1306" i="34" s="1"/>
  <c r="D1364" i="14"/>
  <c r="J1363" i="14"/>
  <c r="D1307" i="34" l="1"/>
  <c r="J1306" i="34"/>
  <c r="F1364" i="14"/>
  <c r="B1364" i="14"/>
  <c r="H1364" i="14" s="1"/>
  <c r="O1364" i="14" s="1"/>
  <c r="F1307" i="34" l="1"/>
  <c r="B1307" i="34"/>
  <c r="H1307" i="34" s="1"/>
  <c r="O1307" i="34" s="1"/>
  <c r="D1365" i="14"/>
  <c r="J1364" i="14"/>
  <c r="D1308" i="34" l="1"/>
  <c r="J1307" i="34"/>
  <c r="F1365" i="14"/>
  <c r="B1365" i="14"/>
  <c r="H1365" i="14" s="1"/>
  <c r="D1366" i="14" s="1"/>
  <c r="B1308" i="34" l="1"/>
  <c r="H1308" i="34" s="1"/>
  <c r="D1309" i="34" s="1"/>
  <c r="F1308" i="34"/>
  <c r="B1366" i="14"/>
  <c r="H1366" i="14" s="1"/>
  <c r="D1367" i="14" s="1"/>
  <c r="F1366" i="14"/>
  <c r="O1365" i="14"/>
  <c r="J1365" i="14"/>
  <c r="O1308" i="34" l="1"/>
  <c r="J1308" i="34"/>
  <c r="B1309" i="34"/>
  <c r="H1309" i="34" s="1"/>
  <c r="O1309" i="34" s="1"/>
  <c r="F1309" i="34"/>
  <c r="O1366" i="14"/>
  <c r="J1366" i="14"/>
  <c r="F1367" i="14"/>
  <c r="B1367" i="14"/>
  <c r="H1367" i="14" s="1"/>
  <c r="O1367" i="14" s="1"/>
  <c r="J1309" i="34" l="1"/>
  <c r="D1310" i="34"/>
  <c r="D1368" i="14"/>
  <c r="J1367" i="14"/>
  <c r="B1310" i="34" l="1"/>
  <c r="H1310" i="34" s="1"/>
  <c r="D1311" i="34" s="1"/>
  <c r="F1310" i="34"/>
  <c r="F1368" i="14"/>
  <c r="B1368" i="14"/>
  <c r="H1368" i="14" s="1"/>
  <c r="O1368" i="14" s="1"/>
  <c r="O1310" i="34" l="1"/>
  <c r="J1310" i="34"/>
  <c r="F1311" i="34"/>
  <c r="B1311" i="34"/>
  <c r="H1311" i="34" s="1"/>
  <c r="O1311" i="34" s="1"/>
  <c r="D1369" i="14"/>
  <c r="J1368" i="14"/>
  <c r="J1311" i="34" l="1"/>
  <c r="D1312" i="34"/>
  <c r="F1369" i="14"/>
  <c r="B1369" i="14"/>
  <c r="H1369" i="14" s="1"/>
  <c r="D1370" i="14" s="1"/>
  <c r="F1312" i="34" l="1"/>
  <c r="B1312" i="34"/>
  <c r="H1312" i="34" s="1"/>
  <c r="D1313" i="34" s="1"/>
  <c r="B1370" i="14"/>
  <c r="H1370" i="14" s="1"/>
  <c r="D1371" i="14" s="1"/>
  <c r="F1370" i="14"/>
  <c r="O1369" i="14"/>
  <c r="J1369" i="14"/>
  <c r="O1312" i="34" l="1"/>
  <c r="F1313" i="34"/>
  <c r="B1313" i="34"/>
  <c r="H1313" i="34" s="1"/>
  <c r="O1313" i="34" s="1"/>
  <c r="J1312" i="34"/>
  <c r="O1370" i="14"/>
  <c r="J1370" i="14"/>
  <c r="B1371" i="14"/>
  <c r="H1371" i="14" s="1"/>
  <c r="D1372" i="14" s="1"/>
  <c r="F1371" i="14"/>
  <c r="D1314" i="34" l="1"/>
  <c r="J1313" i="34"/>
  <c r="J1371" i="14"/>
  <c r="O1371" i="14"/>
  <c r="B1372" i="14"/>
  <c r="H1372" i="14" s="1"/>
  <c r="O1372" i="14" s="1"/>
  <c r="F1372" i="14"/>
  <c r="F1314" i="34" l="1"/>
  <c r="B1314" i="34"/>
  <c r="H1314" i="34" s="1"/>
  <c r="D1315" i="34" s="1"/>
  <c r="D1373" i="14"/>
  <c r="J1372" i="14"/>
  <c r="J1314" i="34" l="1"/>
  <c r="O1314" i="34"/>
  <c r="B1315" i="34"/>
  <c r="H1315" i="34" s="1"/>
  <c r="O1315" i="34" s="1"/>
  <c r="F1315" i="34"/>
  <c r="B1373" i="14"/>
  <c r="H1373" i="14" s="1"/>
  <c r="D1374" i="14" s="1"/>
  <c r="F1373" i="14"/>
  <c r="D1316" i="34" l="1"/>
  <c r="J1315" i="34"/>
  <c r="O1373" i="14"/>
  <c r="J1373" i="14"/>
  <c r="B1374" i="14"/>
  <c r="H1374" i="14" s="1"/>
  <c r="D1375" i="14" s="1"/>
  <c r="F1374" i="14"/>
  <c r="B1316" i="34" l="1"/>
  <c r="H1316" i="34" s="1"/>
  <c r="D1317" i="34" s="1"/>
  <c r="F1316" i="34"/>
  <c r="O1374" i="14"/>
  <c r="J1374" i="14"/>
  <c r="B1375" i="14"/>
  <c r="H1375" i="14" s="1"/>
  <c r="D1376" i="14" s="1"/>
  <c r="F1375" i="14"/>
  <c r="O1316" i="34" l="1"/>
  <c r="J1316" i="34"/>
  <c r="F1317" i="34"/>
  <c r="B1317" i="34"/>
  <c r="H1317" i="34" s="1"/>
  <c r="O1317" i="34" s="1"/>
  <c r="O1375" i="14"/>
  <c r="J1375" i="14"/>
  <c r="B1376" i="14"/>
  <c r="H1376" i="14" s="1"/>
  <c r="O1376" i="14" s="1"/>
  <c r="F1376" i="14"/>
  <c r="J1317" i="34" l="1"/>
  <c r="D1318" i="34"/>
  <c r="D1377" i="14"/>
  <c r="J1376" i="14"/>
  <c r="B1318" i="34" l="1"/>
  <c r="H1318" i="34" s="1"/>
  <c r="D1319" i="34" s="1"/>
  <c r="F1318" i="34"/>
  <c r="B1377" i="14"/>
  <c r="H1377" i="14" s="1"/>
  <c r="D1378" i="14" s="1"/>
  <c r="F1377" i="14"/>
  <c r="O1318" i="34" l="1"/>
  <c r="J1318" i="34"/>
  <c r="F1319" i="34"/>
  <c r="B1319" i="34"/>
  <c r="H1319" i="34" s="1"/>
  <c r="O1319" i="34" s="1"/>
  <c r="O1377" i="14"/>
  <c r="J1377" i="14"/>
  <c r="B1378" i="14"/>
  <c r="H1378" i="14" s="1"/>
  <c r="D1379" i="14" s="1"/>
  <c r="F1378" i="14"/>
  <c r="J1319" i="34" l="1"/>
  <c r="D1320" i="34"/>
  <c r="O1378" i="14"/>
  <c r="J1378" i="14"/>
  <c r="F1379" i="14"/>
  <c r="B1379" i="14"/>
  <c r="H1379" i="14" s="1"/>
  <c r="O1379" i="14" s="1"/>
  <c r="F1320" i="34" l="1"/>
  <c r="B1320" i="34"/>
  <c r="H1320" i="34" s="1"/>
  <c r="D1321" i="34" s="1"/>
  <c r="D1380" i="14"/>
  <c r="J1379" i="14"/>
  <c r="O1320" i="34" l="1"/>
  <c r="F1321" i="34"/>
  <c r="B1321" i="34"/>
  <c r="H1321" i="34" s="1"/>
  <c r="O1321" i="34" s="1"/>
  <c r="J1320" i="34"/>
  <c r="B1380" i="14"/>
  <c r="H1380" i="14" s="1"/>
  <c r="O1380" i="14" s="1"/>
  <c r="F1380" i="14"/>
  <c r="D1322" i="34" l="1"/>
  <c r="J1321" i="34"/>
  <c r="D1381" i="14"/>
  <c r="J1380" i="14"/>
  <c r="B1322" i="34" l="1"/>
  <c r="H1322" i="34" s="1"/>
  <c r="O1322" i="34" s="1"/>
  <c r="F1322" i="34"/>
  <c r="F1381" i="14"/>
  <c r="B1381" i="14"/>
  <c r="H1381" i="14" s="1"/>
  <c r="D1382" i="14" s="1"/>
  <c r="D1323" i="34" l="1"/>
  <c r="J1322" i="34"/>
  <c r="F1382" i="14"/>
  <c r="B1382" i="14"/>
  <c r="H1382" i="14" s="1"/>
  <c r="D1383" i="14" s="1"/>
  <c r="O1381" i="14"/>
  <c r="J1381" i="14"/>
  <c r="F1323" i="34" l="1"/>
  <c r="B1323" i="34"/>
  <c r="H1323" i="34" s="1"/>
  <c r="O1323" i="34" s="1"/>
  <c r="B1383" i="14"/>
  <c r="H1383" i="14" s="1"/>
  <c r="O1383" i="14" s="1"/>
  <c r="F1383" i="14"/>
  <c r="O1382" i="14"/>
  <c r="J1382" i="14"/>
  <c r="D1324" i="34" l="1"/>
  <c r="J1323" i="34"/>
  <c r="D1384" i="14"/>
  <c r="J1383" i="14"/>
  <c r="B1324" i="34" l="1"/>
  <c r="H1324" i="34" s="1"/>
  <c r="D1325" i="34" s="1"/>
  <c r="F1324" i="34"/>
  <c r="F1384" i="14"/>
  <c r="B1384" i="14"/>
  <c r="H1384" i="14" s="1"/>
  <c r="O1384" i="14" s="1"/>
  <c r="O1324" i="34" l="1"/>
  <c r="J1324" i="34"/>
  <c r="B1325" i="34"/>
  <c r="H1325" i="34" s="1"/>
  <c r="O1325" i="34" s="1"/>
  <c r="F1325" i="34"/>
  <c r="D1385" i="14"/>
  <c r="F1385" i="14" s="1"/>
  <c r="J1384" i="14"/>
  <c r="J1325" i="34" l="1"/>
  <c r="D1326" i="34"/>
  <c r="B1385" i="14"/>
  <c r="H1385" i="14" s="1"/>
  <c r="D1386" i="14" s="1"/>
  <c r="B1386" i="14" s="1"/>
  <c r="H1386" i="14" s="1"/>
  <c r="D1387" i="14" s="1"/>
  <c r="F1326" i="34" l="1"/>
  <c r="B1326" i="34"/>
  <c r="H1326" i="34" s="1"/>
  <c r="D1327" i="34" s="1"/>
  <c r="J1385" i="14"/>
  <c r="O1385" i="14"/>
  <c r="F1386" i="14"/>
  <c r="J1386" i="14" s="1"/>
  <c r="O1386" i="14"/>
  <c r="F1387" i="14"/>
  <c r="B1387" i="14"/>
  <c r="H1387" i="14" s="1"/>
  <c r="D1388" i="14" s="1"/>
  <c r="O1326" i="34" l="1"/>
  <c r="B1327" i="34"/>
  <c r="H1327" i="34" s="1"/>
  <c r="O1327" i="34" s="1"/>
  <c r="F1327" i="34"/>
  <c r="J1326" i="34"/>
  <c r="B1388" i="14"/>
  <c r="H1388" i="14" s="1"/>
  <c r="O1388" i="14" s="1"/>
  <c r="F1388" i="14"/>
  <c r="O1387" i="14"/>
  <c r="J1387" i="14"/>
  <c r="D1328" i="34" l="1"/>
  <c r="J1327" i="34"/>
  <c r="D1389" i="14"/>
  <c r="J1388" i="14"/>
  <c r="B1328" i="34" l="1"/>
  <c r="H1328" i="34" s="1"/>
  <c r="D1329" i="34" s="1"/>
  <c r="F1328" i="34"/>
  <c r="F1389" i="14"/>
  <c r="B1389" i="14"/>
  <c r="H1389" i="14" s="1"/>
  <c r="D1390" i="14" s="1"/>
  <c r="O1328" i="34" l="1"/>
  <c r="J1328" i="34"/>
  <c r="B1329" i="34"/>
  <c r="H1329" i="34" s="1"/>
  <c r="O1329" i="34" s="1"/>
  <c r="F1329" i="34"/>
  <c r="B1390" i="14"/>
  <c r="H1390" i="14" s="1"/>
  <c r="D1391" i="14" s="1"/>
  <c r="F1390" i="14"/>
  <c r="O1389" i="14"/>
  <c r="J1389" i="14"/>
  <c r="J1329" i="34" l="1"/>
  <c r="D1330" i="34"/>
  <c r="O1390" i="14"/>
  <c r="J1390" i="14"/>
  <c r="F1391" i="14"/>
  <c r="B1391" i="14"/>
  <c r="H1391" i="14" s="1"/>
  <c r="D1392" i="14" s="1"/>
  <c r="F1330" i="34" l="1"/>
  <c r="B1330" i="34"/>
  <c r="H1330" i="34" s="1"/>
  <c r="D1331" i="34" s="1"/>
  <c r="O1391" i="14"/>
  <c r="F1392" i="14"/>
  <c r="B1392" i="14"/>
  <c r="H1392" i="14" s="1"/>
  <c r="O1392" i="14" s="1"/>
  <c r="J1391" i="14"/>
  <c r="O1330" i="34" l="1"/>
  <c r="F1331" i="34"/>
  <c r="B1331" i="34"/>
  <c r="H1331" i="34" s="1"/>
  <c r="O1331" i="34" s="1"/>
  <c r="J1330" i="34"/>
  <c r="J1392" i="14"/>
  <c r="D1393" i="14"/>
  <c r="D1332" i="34" l="1"/>
  <c r="F1332" i="34" s="1"/>
  <c r="J1331" i="34"/>
  <c r="F1393" i="14"/>
  <c r="B1393" i="14"/>
  <c r="H1393" i="14" s="1"/>
  <c r="D1394" i="14" s="1"/>
  <c r="B1332" i="34" l="1"/>
  <c r="H1332" i="34" s="1"/>
  <c r="D1333" i="34" s="1"/>
  <c r="B1333" i="34" s="1"/>
  <c r="H1333" i="34" s="1"/>
  <c r="O1333" i="34" s="1"/>
  <c r="B1394" i="14"/>
  <c r="H1394" i="14" s="1"/>
  <c r="D1395" i="14" s="1"/>
  <c r="F1394" i="14"/>
  <c r="O1393" i="14"/>
  <c r="J1393" i="14"/>
  <c r="O1332" i="34" l="1"/>
  <c r="D1334" i="34"/>
  <c r="F1334" i="34" s="1"/>
  <c r="F1333" i="34"/>
  <c r="J1333" i="34" s="1"/>
  <c r="J1332" i="34"/>
  <c r="O1394" i="14"/>
  <c r="J1394" i="14"/>
  <c r="B1395" i="14"/>
  <c r="H1395" i="14" s="1"/>
  <c r="O1395" i="14" s="1"/>
  <c r="F1395" i="14"/>
  <c r="B1334" i="34" l="1"/>
  <c r="H1334" i="34" s="1"/>
  <c r="D1335" i="34" s="1"/>
  <c r="B1335" i="34" s="1"/>
  <c r="H1335" i="34" s="1"/>
  <c r="O1335" i="34" s="1"/>
  <c r="D1396" i="14"/>
  <c r="J1395" i="14"/>
  <c r="J1334" i="34" l="1"/>
  <c r="F1335" i="34"/>
  <c r="J1335" i="34" s="1"/>
  <c r="O1334" i="34"/>
  <c r="D1336" i="34"/>
  <c r="B1396" i="14"/>
  <c r="H1396" i="14" s="1"/>
  <c r="O1396" i="14" s="1"/>
  <c r="F1396" i="14"/>
  <c r="F1336" i="34" l="1"/>
  <c r="B1336" i="34"/>
  <c r="H1336" i="34" s="1"/>
  <c r="D1337" i="34" s="1"/>
  <c r="D1397" i="14"/>
  <c r="J1396" i="14"/>
  <c r="O1336" i="34" l="1"/>
  <c r="B1337" i="34"/>
  <c r="H1337" i="34" s="1"/>
  <c r="O1337" i="34" s="1"/>
  <c r="F1337" i="34"/>
  <c r="J1336" i="34"/>
  <c r="B1397" i="14"/>
  <c r="H1397" i="14" s="1"/>
  <c r="D1398" i="14" s="1"/>
  <c r="F1397" i="14"/>
  <c r="D1338" i="34" l="1"/>
  <c r="J1337" i="34"/>
  <c r="O1397" i="14"/>
  <c r="J1397" i="14"/>
  <c r="B1398" i="14"/>
  <c r="H1398" i="14" s="1"/>
  <c r="D1399" i="14" s="1"/>
  <c r="F1398" i="14"/>
  <c r="F1338" i="34" l="1"/>
  <c r="B1338" i="34"/>
  <c r="H1338" i="34" s="1"/>
  <c r="D1339" i="34" s="1"/>
  <c r="O1398" i="14"/>
  <c r="J1398" i="14"/>
  <c r="F1399" i="14"/>
  <c r="B1399" i="14"/>
  <c r="H1399" i="14" s="1"/>
  <c r="O1399" i="14" s="1"/>
  <c r="O1338" i="34" l="1"/>
  <c r="B1339" i="34"/>
  <c r="H1339" i="34" s="1"/>
  <c r="O1339" i="34" s="1"/>
  <c r="F1339" i="34"/>
  <c r="J1338" i="34"/>
  <c r="D1400" i="14"/>
  <c r="J1399" i="14"/>
  <c r="D1340" i="34" l="1"/>
  <c r="F1340" i="34" s="1"/>
  <c r="J1339" i="34"/>
  <c r="F1400" i="14"/>
  <c r="B1400" i="14"/>
  <c r="H1400" i="14" s="1"/>
  <c r="O1400" i="14" s="1"/>
  <c r="B1340" i="34" l="1"/>
  <c r="H1340" i="34" s="1"/>
  <c r="D1341" i="34" s="1"/>
  <c r="F1341" i="34" s="1"/>
  <c r="D1401" i="14"/>
  <c r="J1400" i="14"/>
  <c r="J1340" i="34" l="1"/>
  <c r="B1341" i="34"/>
  <c r="H1341" i="34" s="1"/>
  <c r="O1341" i="34" s="1"/>
  <c r="O1340" i="34"/>
  <c r="F1401" i="14"/>
  <c r="B1401" i="14"/>
  <c r="H1401" i="14" s="1"/>
  <c r="D1402" i="14" s="1"/>
  <c r="J1341" i="34" l="1"/>
  <c r="D1342" i="34"/>
  <c r="F1342" i="34" s="1"/>
  <c r="B1402" i="14"/>
  <c r="H1402" i="14" s="1"/>
  <c r="D1403" i="14" s="1"/>
  <c r="F1402" i="14"/>
  <c r="O1401" i="14"/>
  <c r="J1401" i="14"/>
  <c r="B1342" i="34" l="1"/>
  <c r="H1342" i="34" s="1"/>
  <c r="D1343" i="34" s="1"/>
  <c r="B1343" i="34" s="1"/>
  <c r="H1343" i="34" s="1"/>
  <c r="D1344" i="34" s="1"/>
  <c r="O1402" i="14"/>
  <c r="J1402" i="14"/>
  <c r="B1403" i="14"/>
  <c r="H1403" i="14" s="1"/>
  <c r="D1404" i="14" s="1"/>
  <c r="F1403" i="14"/>
  <c r="J1342" i="34" l="1"/>
  <c r="F1343" i="34"/>
  <c r="J1343" i="34" s="1"/>
  <c r="O1342" i="34"/>
  <c r="O1343" i="34"/>
  <c r="F1344" i="34"/>
  <c r="B1344" i="34"/>
  <c r="H1344" i="34" s="1"/>
  <c r="D1345" i="34" s="1"/>
  <c r="O1403" i="14"/>
  <c r="J1403" i="14"/>
  <c r="F1404" i="14"/>
  <c r="B1404" i="14"/>
  <c r="H1404" i="14" s="1"/>
  <c r="O1404" i="14" s="1"/>
  <c r="F1345" i="34" l="1"/>
  <c r="B1345" i="34"/>
  <c r="H1345" i="34" s="1"/>
  <c r="O1345" i="34" s="1"/>
  <c r="J1344" i="34"/>
  <c r="O1344" i="34"/>
  <c r="D1405" i="14"/>
  <c r="J1404" i="14"/>
  <c r="D1346" i="34" l="1"/>
  <c r="J1345" i="34"/>
  <c r="F1405" i="14"/>
  <c r="B1405" i="14"/>
  <c r="H1405" i="14" s="1"/>
  <c r="D1406" i="14" s="1"/>
  <c r="F1346" i="34" l="1"/>
  <c r="B1346" i="34"/>
  <c r="H1346" i="34" s="1"/>
  <c r="D1347" i="34" s="1"/>
  <c r="F1406" i="14"/>
  <c r="B1406" i="14"/>
  <c r="H1406" i="14" s="1"/>
  <c r="D1407" i="14" s="1"/>
  <c r="O1405" i="14"/>
  <c r="J1405" i="14"/>
  <c r="O1346" i="34" l="1"/>
  <c r="F1347" i="34"/>
  <c r="B1347" i="34"/>
  <c r="H1347" i="34" s="1"/>
  <c r="O1347" i="34" s="1"/>
  <c r="J1346" i="34"/>
  <c r="J1406" i="14"/>
  <c r="O1406" i="14"/>
  <c r="B1407" i="14"/>
  <c r="H1407" i="14" s="1"/>
  <c r="D1408" i="14" s="1"/>
  <c r="F1407" i="14"/>
  <c r="D1348" i="34" l="1"/>
  <c r="J1347" i="34"/>
  <c r="O1407" i="14"/>
  <c r="F1408" i="14"/>
  <c r="B1408" i="14"/>
  <c r="H1408" i="14" s="1"/>
  <c r="O1408" i="14" s="1"/>
  <c r="J1407" i="14"/>
  <c r="F1348" i="34" l="1"/>
  <c r="B1348" i="34"/>
  <c r="H1348" i="34" s="1"/>
  <c r="D1349" i="34" s="1"/>
  <c r="D1409" i="14"/>
  <c r="J1408" i="14"/>
  <c r="O1348" i="34" l="1"/>
  <c r="B1349" i="34"/>
  <c r="H1349" i="34" s="1"/>
  <c r="O1349" i="34" s="1"/>
  <c r="F1349" i="34"/>
  <c r="J1348" i="34"/>
  <c r="F1409" i="14"/>
  <c r="B1409" i="14"/>
  <c r="H1409" i="14" s="1"/>
  <c r="D1410" i="14" s="1"/>
  <c r="D1350" i="34" l="1"/>
  <c r="J1349" i="34"/>
  <c r="B1410" i="14"/>
  <c r="H1410" i="14" s="1"/>
  <c r="D1411" i="14" s="1"/>
  <c r="F1410" i="14"/>
  <c r="O1409" i="14"/>
  <c r="J1409" i="14"/>
  <c r="B1350" i="34" l="1"/>
  <c r="H1350" i="34" s="1"/>
  <c r="D1351" i="34" s="1"/>
  <c r="F1350" i="34"/>
  <c r="O1410" i="14"/>
  <c r="J1410" i="14"/>
  <c r="B1411" i="14"/>
  <c r="H1411" i="14" s="1"/>
  <c r="O1411" i="14" s="1"/>
  <c r="F1411" i="14"/>
  <c r="O1350" i="34" l="1"/>
  <c r="J1350" i="34"/>
  <c r="B1351" i="34"/>
  <c r="H1351" i="34" s="1"/>
  <c r="O1351" i="34" s="1"/>
  <c r="F1351" i="34"/>
  <c r="D1412" i="14"/>
  <c r="J1411" i="14"/>
  <c r="J1351" i="34" l="1"/>
  <c r="D1352" i="34"/>
  <c r="F1412" i="14"/>
  <c r="B1412" i="14"/>
  <c r="H1412" i="14" s="1"/>
  <c r="O1412" i="14" s="1"/>
  <c r="F1352" i="34" l="1"/>
  <c r="B1352" i="34"/>
  <c r="H1352" i="34" s="1"/>
  <c r="D1353" i="34" s="1"/>
  <c r="D1413" i="14"/>
  <c r="J1412" i="14"/>
  <c r="O1352" i="34" l="1"/>
  <c r="F1353" i="34"/>
  <c r="B1353" i="34"/>
  <c r="H1353" i="34" s="1"/>
  <c r="O1353" i="34" s="1"/>
  <c r="J1352" i="34"/>
  <c r="B1413" i="14"/>
  <c r="H1413" i="14" s="1"/>
  <c r="D1414" i="14" s="1"/>
  <c r="F1413" i="14"/>
  <c r="D1354" i="34" l="1"/>
  <c r="J1353" i="34"/>
  <c r="O1413" i="14"/>
  <c r="J1413" i="14"/>
  <c r="F1414" i="14"/>
  <c r="B1414" i="14"/>
  <c r="H1414" i="14" s="1"/>
  <c r="D1415" i="14" s="1"/>
  <c r="B1354" i="34" l="1"/>
  <c r="H1354" i="34" s="1"/>
  <c r="D1355" i="34" s="1"/>
  <c r="F1354" i="34"/>
  <c r="O1414" i="14"/>
  <c r="J1414" i="14"/>
  <c r="F1415" i="14"/>
  <c r="B1415" i="14"/>
  <c r="H1415" i="14" s="1"/>
  <c r="D1416" i="14" s="1"/>
  <c r="O1354" i="34" l="1"/>
  <c r="J1354" i="34"/>
  <c r="B1355" i="34"/>
  <c r="H1355" i="34" s="1"/>
  <c r="O1355" i="34" s="1"/>
  <c r="F1355" i="34"/>
  <c r="F1416" i="14"/>
  <c r="B1416" i="14"/>
  <c r="H1416" i="14" s="1"/>
  <c r="O1416" i="14" s="1"/>
  <c r="O1415" i="14"/>
  <c r="J1415" i="14"/>
  <c r="J1355" i="34" l="1"/>
  <c r="D1356" i="34"/>
  <c r="D1417" i="14"/>
  <c r="J1416" i="14"/>
  <c r="F1356" i="34" l="1"/>
  <c r="B1356" i="34"/>
  <c r="H1356" i="34" s="1"/>
  <c r="D1357" i="34" s="1"/>
  <c r="B1417" i="14"/>
  <c r="H1417" i="14" s="1"/>
  <c r="D1418" i="14" s="1"/>
  <c r="F1417" i="14"/>
  <c r="O1356" i="34" l="1"/>
  <c r="F1357" i="34"/>
  <c r="B1357" i="34"/>
  <c r="H1357" i="34" s="1"/>
  <c r="O1357" i="34" s="1"/>
  <c r="J1356" i="34"/>
  <c r="O1417" i="14"/>
  <c r="J1417" i="14"/>
  <c r="F1418" i="14"/>
  <c r="B1418" i="14"/>
  <c r="H1418" i="14" s="1"/>
  <c r="D1419" i="14" s="1"/>
  <c r="D1358" i="34" l="1"/>
  <c r="J1357" i="34"/>
  <c r="O1418" i="14"/>
  <c r="F1419" i="14"/>
  <c r="B1419" i="14"/>
  <c r="H1419" i="14" s="1"/>
  <c r="D1420" i="14" s="1"/>
  <c r="J1418" i="14"/>
  <c r="F1358" i="34" l="1"/>
  <c r="B1358" i="34"/>
  <c r="H1358" i="34" s="1"/>
  <c r="D1359" i="34" s="1"/>
  <c r="O1419" i="14"/>
  <c r="J1419" i="14"/>
  <c r="F1420" i="14"/>
  <c r="B1420" i="14"/>
  <c r="H1420" i="14" s="1"/>
  <c r="O1420" i="14" s="1"/>
  <c r="O1358" i="34" l="1"/>
  <c r="B1359" i="34"/>
  <c r="H1359" i="34" s="1"/>
  <c r="O1359" i="34" s="1"/>
  <c r="F1359" i="34"/>
  <c r="J1358" i="34"/>
  <c r="D1421" i="14"/>
  <c r="J1420" i="14"/>
  <c r="D1360" i="34" l="1"/>
  <c r="J1359" i="34"/>
  <c r="F1421" i="14"/>
  <c r="B1421" i="14"/>
  <c r="H1421" i="14" s="1"/>
  <c r="D1422" i="14" s="1"/>
  <c r="F1360" i="34" l="1"/>
  <c r="B1360" i="34"/>
  <c r="H1360" i="34" s="1"/>
  <c r="D1361" i="34" s="1"/>
  <c r="B1422" i="14"/>
  <c r="H1422" i="14" s="1"/>
  <c r="D1423" i="14" s="1"/>
  <c r="F1422" i="14"/>
  <c r="O1421" i="14"/>
  <c r="J1421" i="14"/>
  <c r="O1360" i="34" l="1"/>
  <c r="F1361" i="34"/>
  <c r="B1361" i="34"/>
  <c r="H1361" i="34" s="1"/>
  <c r="O1361" i="34" s="1"/>
  <c r="J1360" i="34"/>
  <c r="O1422" i="14"/>
  <c r="J1422" i="14"/>
  <c r="F1423" i="14"/>
  <c r="B1423" i="14"/>
  <c r="H1423" i="14" s="1"/>
  <c r="D1424" i="14" s="1"/>
  <c r="D1362" i="34" l="1"/>
  <c r="J1361" i="34"/>
  <c r="F1424" i="14"/>
  <c r="B1424" i="14"/>
  <c r="H1424" i="14" s="1"/>
  <c r="O1424" i="14" s="1"/>
  <c r="O1423" i="14"/>
  <c r="J1423" i="14"/>
  <c r="F1362" i="34" l="1"/>
  <c r="B1362" i="34"/>
  <c r="H1362" i="34" s="1"/>
  <c r="D1363" i="34" s="1"/>
  <c r="D1425" i="14"/>
  <c r="J1424" i="14"/>
  <c r="O1362" i="34" l="1"/>
  <c r="B1363" i="34"/>
  <c r="H1363" i="34" s="1"/>
  <c r="O1363" i="34" s="1"/>
  <c r="F1363" i="34"/>
  <c r="J1362" i="34"/>
  <c r="F1425" i="14"/>
  <c r="B1425" i="14"/>
  <c r="H1425" i="14" s="1"/>
  <c r="D1426" i="14" s="1"/>
  <c r="D1364" i="34" l="1"/>
  <c r="J1363" i="34"/>
  <c r="F1426" i="14"/>
  <c r="B1426" i="14"/>
  <c r="H1426" i="14" s="1"/>
  <c r="D1427" i="14" s="1"/>
  <c r="O1425" i="14"/>
  <c r="J1425" i="14"/>
  <c r="F1364" i="34" l="1"/>
  <c r="B1364" i="34"/>
  <c r="H1364" i="34" s="1"/>
  <c r="D1365" i="34" s="1"/>
  <c r="F1427" i="14"/>
  <c r="B1427" i="14"/>
  <c r="H1427" i="14" s="1"/>
  <c r="O1427" i="14" s="1"/>
  <c r="O1426" i="14"/>
  <c r="J1426" i="14"/>
  <c r="O1364" i="34" l="1"/>
  <c r="F1365" i="34"/>
  <c r="B1365" i="34"/>
  <c r="H1365" i="34" s="1"/>
  <c r="O1365" i="34" s="1"/>
  <c r="J1364" i="34"/>
  <c r="D1428" i="14"/>
  <c r="J1427" i="14"/>
  <c r="D1366" i="34" l="1"/>
  <c r="J1365" i="34"/>
  <c r="B1428" i="14"/>
  <c r="H1428" i="14" s="1"/>
  <c r="O1428" i="14" s="1"/>
  <c r="F1428" i="14"/>
  <c r="B1366" i="34" l="1"/>
  <c r="H1366" i="34" s="1"/>
  <c r="D1367" i="34" s="1"/>
  <c r="F1366" i="34"/>
  <c r="D1429" i="14"/>
  <c r="J1428" i="14"/>
  <c r="O1366" i="34" l="1"/>
  <c r="J1366" i="34"/>
  <c r="F1367" i="34"/>
  <c r="B1367" i="34"/>
  <c r="H1367" i="34" s="1"/>
  <c r="O1367" i="34" s="1"/>
  <c r="B1429" i="14"/>
  <c r="H1429" i="14" s="1"/>
  <c r="D1430" i="14" s="1"/>
  <c r="F1429" i="14"/>
  <c r="J1367" i="34" l="1"/>
  <c r="D1368" i="34"/>
  <c r="O1429" i="14"/>
  <c r="J1429" i="14"/>
  <c r="F1430" i="14"/>
  <c r="B1430" i="14"/>
  <c r="H1430" i="14" s="1"/>
  <c r="D1431" i="14" s="1"/>
  <c r="B1368" i="34" l="1"/>
  <c r="H1368" i="34" s="1"/>
  <c r="D1369" i="34" s="1"/>
  <c r="F1368" i="34"/>
  <c r="O1430" i="14"/>
  <c r="J1430" i="14"/>
  <c r="F1431" i="14"/>
  <c r="B1431" i="14"/>
  <c r="H1431" i="14" s="1"/>
  <c r="O1431" i="14" s="1"/>
  <c r="O1368" i="34" l="1"/>
  <c r="J1368" i="34"/>
  <c r="B1369" i="34"/>
  <c r="H1369" i="34" s="1"/>
  <c r="O1369" i="34" s="1"/>
  <c r="F1369" i="34"/>
  <c r="D1432" i="14"/>
  <c r="J1431" i="14"/>
  <c r="J1369" i="34" l="1"/>
  <c r="D1370" i="34"/>
  <c r="B1432" i="14"/>
  <c r="H1432" i="14" s="1"/>
  <c r="O1432" i="14" s="1"/>
  <c r="F1432" i="14"/>
  <c r="F1370" i="34" l="1"/>
  <c r="B1370" i="34"/>
  <c r="H1370" i="34" s="1"/>
  <c r="D1371" i="34" s="1"/>
  <c r="D1433" i="14"/>
  <c r="J1432" i="14"/>
  <c r="O1370" i="34" l="1"/>
  <c r="B1371" i="34"/>
  <c r="H1371" i="34" s="1"/>
  <c r="O1371" i="34" s="1"/>
  <c r="F1371" i="34"/>
  <c r="J1370" i="34"/>
  <c r="B1433" i="14"/>
  <c r="H1433" i="14" s="1"/>
  <c r="D1434" i="14" s="1"/>
  <c r="F1433" i="14"/>
  <c r="D1372" i="34" l="1"/>
  <c r="J1371" i="34"/>
  <c r="O1433" i="14"/>
  <c r="B1434" i="14"/>
  <c r="H1434" i="14" s="1"/>
  <c r="D1435" i="14" s="1"/>
  <c r="F1434" i="14"/>
  <c r="J1433" i="14"/>
  <c r="F1372" i="34" l="1"/>
  <c r="B1372" i="34"/>
  <c r="H1372" i="34" s="1"/>
  <c r="D1373" i="34" s="1"/>
  <c r="J1434" i="14"/>
  <c r="O1434" i="14"/>
  <c r="F1435" i="14"/>
  <c r="B1435" i="14"/>
  <c r="H1435" i="14" s="1"/>
  <c r="D1436" i="14" s="1"/>
  <c r="O1372" i="34" l="1"/>
  <c r="F1373" i="34"/>
  <c r="B1373" i="34"/>
  <c r="H1373" i="34" s="1"/>
  <c r="O1373" i="34" s="1"/>
  <c r="J1372" i="34"/>
  <c r="O1435" i="14"/>
  <c r="J1435" i="14"/>
  <c r="B1436" i="14"/>
  <c r="H1436" i="14" s="1"/>
  <c r="O1436" i="14" s="1"/>
  <c r="F1436" i="14"/>
  <c r="D1374" i="34" l="1"/>
  <c r="J1373" i="34"/>
  <c r="J1436" i="14"/>
  <c r="D1437" i="14"/>
  <c r="F1374" i="34" l="1"/>
  <c r="B1374" i="34"/>
  <c r="H1374" i="34" s="1"/>
  <c r="D1375" i="34" s="1"/>
  <c r="F1437" i="14"/>
  <c r="B1437" i="14"/>
  <c r="H1437" i="14" s="1"/>
  <c r="D1438" i="14" s="1"/>
  <c r="O1374" i="34" l="1"/>
  <c r="F1375" i="34"/>
  <c r="B1375" i="34"/>
  <c r="H1375" i="34" s="1"/>
  <c r="O1375" i="34" s="1"/>
  <c r="J1374" i="34"/>
  <c r="F1438" i="14"/>
  <c r="B1438" i="14"/>
  <c r="H1438" i="14" s="1"/>
  <c r="O1438" i="14" s="1"/>
  <c r="O1437" i="14"/>
  <c r="J1437" i="14"/>
  <c r="D1376" i="34" l="1"/>
  <c r="J1375" i="34"/>
  <c r="D1439" i="14"/>
  <c r="J1438" i="14"/>
  <c r="B1376" i="34" l="1"/>
  <c r="H1376" i="34" s="1"/>
  <c r="D1377" i="34" s="1"/>
  <c r="F1376" i="34"/>
  <c r="F1439" i="14"/>
  <c r="B1439" i="14"/>
  <c r="H1439" i="14" s="1"/>
  <c r="O1439" i="14" s="1"/>
  <c r="O1376" i="34" l="1"/>
  <c r="J1376" i="34"/>
  <c r="B1377" i="34"/>
  <c r="H1377" i="34" s="1"/>
  <c r="O1377" i="34" s="1"/>
  <c r="F1377" i="34"/>
  <c r="D1440" i="14"/>
  <c r="J1439" i="14"/>
  <c r="J1377" i="34" l="1"/>
  <c r="D1378" i="34"/>
  <c r="B1440" i="14"/>
  <c r="H1440" i="14" s="1"/>
  <c r="D1441" i="14" s="1"/>
  <c r="F1440" i="14"/>
  <c r="F1378" i="34" l="1"/>
  <c r="B1378" i="34"/>
  <c r="H1378" i="34" s="1"/>
  <c r="D1379" i="34" s="1"/>
  <c r="O1440" i="14"/>
  <c r="J1440" i="14"/>
  <c r="B1441" i="14"/>
  <c r="H1441" i="14" s="1"/>
  <c r="D1442" i="14" s="1"/>
  <c r="F1441" i="14"/>
  <c r="O1378" i="34" l="1"/>
  <c r="F1379" i="34"/>
  <c r="B1379" i="34"/>
  <c r="H1379" i="34" s="1"/>
  <c r="O1379" i="34" s="1"/>
  <c r="J1378" i="34"/>
  <c r="J1441" i="14"/>
  <c r="O1441" i="14"/>
  <c r="B1442" i="14"/>
  <c r="H1442" i="14" s="1"/>
  <c r="D1443" i="14" s="1"/>
  <c r="F1442" i="14"/>
  <c r="D1380" i="34" l="1"/>
  <c r="J1379" i="34"/>
  <c r="J1442" i="14"/>
  <c r="O1442" i="14"/>
  <c r="F1443" i="14"/>
  <c r="B1443" i="14"/>
  <c r="H1443" i="14" s="1"/>
  <c r="O1443" i="14" s="1"/>
  <c r="B1380" i="34" l="1"/>
  <c r="H1380" i="34" s="1"/>
  <c r="D1381" i="34" s="1"/>
  <c r="F1380" i="34"/>
  <c r="J1443" i="14"/>
  <c r="D1444" i="14"/>
  <c r="O1380" i="34" l="1"/>
  <c r="J1380" i="34"/>
  <c r="B1381" i="34"/>
  <c r="H1381" i="34" s="1"/>
  <c r="O1381" i="34" s="1"/>
  <c r="F1381" i="34"/>
  <c r="F1444" i="14"/>
  <c r="B1444" i="14"/>
  <c r="H1444" i="14" s="1"/>
  <c r="D1445" i="14" s="1"/>
  <c r="D1382" i="34" l="1"/>
  <c r="J1381" i="34"/>
  <c r="F1445" i="14"/>
  <c r="B1445" i="14"/>
  <c r="H1445" i="14" s="1"/>
  <c r="D1446" i="14" s="1"/>
  <c r="O1444" i="14"/>
  <c r="J1444" i="14"/>
  <c r="F1382" i="34" l="1"/>
  <c r="B1382" i="34"/>
  <c r="H1382" i="34" s="1"/>
  <c r="D1383" i="34" s="1"/>
  <c r="B1446" i="14"/>
  <c r="H1446" i="14" s="1"/>
  <c r="D1447" i="14" s="1"/>
  <c r="F1446" i="14"/>
  <c r="O1445" i="14"/>
  <c r="J1445" i="14"/>
  <c r="O1382" i="34" l="1"/>
  <c r="B1383" i="34"/>
  <c r="H1383" i="34" s="1"/>
  <c r="O1383" i="34" s="1"/>
  <c r="F1383" i="34"/>
  <c r="J1382" i="34"/>
  <c r="O1446" i="14"/>
  <c r="J1446" i="14"/>
  <c r="F1447" i="14"/>
  <c r="B1447" i="14"/>
  <c r="H1447" i="14" s="1"/>
  <c r="O1447" i="14" s="1"/>
  <c r="D1384" i="34" l="1"/>
  <c r="J1383" i="34"/>
  <c r="J1447" i="14"/>
  <c r="D1448" i="14"/>
  <c r="B1384" i="34" l="1"/>
  <c r="H1384" i="34" s="1"/>
  <c r="D1385" i="34" s="1"/>
  <c r="F1384" i="34"/>
  <c r="B1448" i="14"/>
  <c r="H1448" i="14" s="1"/>
  <c r="D1449" i="14" s="1"/>
  <c r="F1448" i="14"/>
  <c r="O1384" i="34" l="1"/>
  <c r="J1384" i="34"/>
  <c r="F1385" i="34"/>
  <c r="B1385" i="34"/>
  <c r="H1385" i="34" s="1"/>
  <c r="O1385" i="34" s="1"/>
  <c r="O1448" i="14"/>
  <c r="J1448" i="14"/>
  <c r="B1449" i="14"/>
  <c r="H1449" i="14" s="1"/>
  <c r="D1450" i="14" s="1"/>
  <c r="F1449" i="14"/>
  <c r="J1385" i="34" l="1"/>
  <c r="D1386" i="34"/>
  <c r="J1449" i="14"/>
  <c r="O1449" i="14"/>
  <c r="B1450" i="14"/>
  <c r="H1450" i="14" s="1"/>
  <c r="O1450" i="14" s="1"/>
  <c r="F1450" i="14"/>
  <c r="B1386" i="34" l="1"/>
  <c r="H1386" i="34" s="1"/>
  <c r="D1387" i="34" s="1"/>
  <c r="F1386" i="34"/>
  <c r="D1451" i="14"/>
  <c r="J1450" i="14"/>
  <c r="O1386" i="34" l="1"/>
  <c r="J1386" i="34"/>
  <c r="F1387" i="34"/>
  <c r="B1387" i="34"/>
  <c r="H1387" i="34" s="1"/>
  <c r="D1388" i="34" s="1"/>
  <c r="B1451" i="14"/>
  <c r="H1451" i="14" s="1"/>
  <c r="O1451" i="14" s="1"/>
  <c r="F1451" i="14"/>
  <c r="F1388" i="34" l="1"/>
  <c r="B1388" i="34"/>
  <c r="H1388" i="34" s="1"/>
  <c r="D1389" i="34" s="1"/>
  <c r="J1387" i="34"/>
  <c r="O1387" i="34"/>
  <c r="D1452" i="14"/>
  <c r="J1451" i="14"/>
  <c r="O1388" i="34" l="1"/>
  <c r="F1389" i="34"/>
  <c r="B1389" i="34"/>
  <c r="H1389" i="34" s="1"/>
  <c r="O1389" i="34" s="1"/>
  <c r="J1388" i="34"/>
  <c r="F1452" i="14"/>
  <c r="B1452" i="14"/>
  <c r="H1452" i="14" s="1"/>
  <c r="D1453" i="14" s="1"/>
  <c r="D1390" i="34" l="1"/>
  <c r="J1389" i="34"/>
  <c r="B1453" i="14"/>
  <c r="H1453" i="14" s="1"/>
  <c r="D1454" i="14" s="1"/>
  <c r="F1453" i="14"/>
  <c r="O1452" i="14"/>
  <c r="J1452" i="14"/>
  <c r="F1390" i="34" l="1"/>
  <c r="B1390" i="34"/>
  <c r="H1390" i="34" s="1"/>
  <c r="D1391" i="34" s="1"/>
  <c r="O1453" i="14"/>
  <c r="J1453" i="14"/>
  <c r="F1454" i="14"/>
  <c r="B1454" i="14"/>
  <c r="H1454" i="14" s="1"/>
  <c r="O1454" i="14" s="1"/>
  <c r="O1390" i="34" l="1"/>
  <c r="B1391" i="34"/>
  <c r="H1391" i="34" s="1"/>
  <c r="O1391" i="34" s="1"/>
  <c r="F1391" i="34"/>
  <c r="J1390" i="34"/>
  <c r="J1454" i="14"/>
  <c r="D1455" i="14"/>
  <c r="D1392" i="34" l="1"/>
  <c r="J1391" i="34"/>
  <c r="B1455" i="14"/>
  <c r="H1455" i="14" s="1"/>
  <c r="O1455" i="14" s="1"/>
  <c r="F1455" i="14"/>
  <c r="F1392" i="34" l="1"/>
  <c r="B1392" i="34"/>
  <c r="H1392" i="34" s="1"/>
  <c r="D1393" i="34" s="1"/>
  <c r="D1456" i="14"/>
  <c r="J1455" i="14"/>
  <c r="O1392" i="34" l="1"/>
  <c r="B1393" i="34"/>
  <c r="H1393" i="34" s="1"/>
  <c r="O1393" i="34" s="1"/>
  <c r="F1393" i="34"/>
  <c r="J1392" i="34"/>
  <c r="F1456" i="14"/>
  <c r="B1456" i="14"/>
  <c r="H1456" i="14" s="1"/>
  <c r="D1457" i="14" s="1"/>
  <c r="D1394" i="34" l="1"/>
  <c r="J1393" i="34"/>
  <c r="B1457" i="14"/>
  <c r="H1457" i="14" s="1"/>
  <c r="D1458" i="14" s="1"/>
  <c r="F1457" i="14"/>
  <c r="O1456" i="14"/>
  <c r="J1456" i="14"/>
  <c r="B1394" i="34" l="1"/>
  <c r="H1394" i="34" s="1"/>
  <c r="D1395" i="34" s="1"/>
  <c r="F1394" i="34"/>
  <c r="O1457" i="14"/>
  <c r="J1457" i="14"/>
  <c r="B1458" i="14"/>
  <c r="H1458" i="14" s="1"/>
  <c r="D1459" i="14" s="1"/>
  <c r="F1458" i="14"/>
  <c r="O1394" i="34" l="1"/>
  <c r="J1394" i="34"/>
  <c r="B1395" i="34"/>
  <c r="H1395" i="34" s="1"/>
  <c r="O1395" i="34" s="1"/>
  <c r="F1395" i="34"/>
  <c r="J1458" i="14"/>
  <c r="F1459" i="14"/>
  <c r="B1459" i="14"/>
  <c r="H1459" i="14" s="1"/>
  <c r="O1459" i="14" s="1"/>
  <c r="O1458" i="14"/>
  <c r="J1395" i="34" l="1"/>
  <c r="D1396" i="34"/>
  <c r="D1460" i="14"/>
  <c r="J1459" i="14"/>
  <c r="F1396" i="34" l="1"/>
  <c r="B1396" i="34"/>
  <c r="H1396" i="34" s="1"/>
  <c r="D1397" i="34" s="1"/>
  <c r="B1460" i="14"/>
  <c r="H1460" i="14" s="1"/>
  <c r="D1461" i="14" s="1"/>
  <c r="F1460" i="14"/>
  <c r="O1396" i="34" l="1"/>
  <c r="B1397" i="34"/>
  <c r="H1397" i="34" s="1"/>
  <c r="O1397" i="34" s="1"/>
  <c r="F1397" i="34"/>
  <c r="J1396" i="34"/>
  <c r="O1460" i="14"/>
  <c r="J1460" i="14"/>
  <c r="F1461" i="14"/>
  <c r="B1461" i="14"/>
  <c r="H1461" i="14" s="1"/>
  <c r="D1462" i="14" s="1"/>
  <c r="D1398" i="34" l="1"/>
  <c r="J1397" i="34"/>
  <c r="F1462" i="14"/>
  <c r="B1462" i="14"/>
  <c r="H1462" i="14" s="1"/>
  <c r="D1463" i="14" s="1"/>
  <c r="O1461" i="14"/>
  <c r="J1461" i="14"/>
  <c r="F1398" i="34" l="1"/>
  <c r="B1398" i="34"/>
  <c r="H1398" i="34" s="1"/>
  <c r="D1399" i="34" s="1"/>
  <c r="F1463" i="14"/>
  <c r="B1463" i="14"/>
  <c r="H1463" i="14" s="1"/>
  <c r="O1463" i="14" s="1"/>
  <c r="O1462" i="14"/>
  <c r="J1462" i="14"/>
  <c r="O1398" i="34" l="1"/>
  <c r="F1399" i="34"/>
  <c r="B1399" i="34"/>
  <c r="H1399" i="34" s="1"/>
  <c r="O1399" i="34" s="1"/>
  <c r="J1398" i="34"/>
  <c r="D1464" i="14"/>
  <c r="J1463" i="14"/>
  <c r="D1400" i="34" l="1"/>
  <c r="J1399" i="34"/>
  <c r="F1464" i="14"/>
  <c r="B1464" i="14"/>
  <c r="H1464" i="14" s="1"/>
  <c r="D1465" i="14" s="1"/>
  <c r="F1400" i="34" l="1"/>
  <c r="B1400" i="34"/>
  <c r="H1400" i="34" s="1"/>
  <c r="D1401" i="34" s="1"/>
  <c r="B1465" i="14"/>
  <c r="H1465" i="14" s="1"/>
  <c r="D1466" i="14" s="1"/>
  <c r="F1465" i="14"/>
  <c r="O1464" i="14"/>
  <c r="J1464" i="14"/>
  <c r="O1400" i="34" l="1"/>
  <c r="B1401" i="34"/>
  <c r="H1401" i="34" s="1"/>
  <c r="O1401" i="34" s="1"/>
  <c r="F1401" i="34"/>
  <c r="J1400" i="34"/>
  <c r="O1465" i="14"/>
  <c r="J1465" i="14"/>
  <c r="F1466" i="14"/>
  <c r="B1466" i="14"/>
  <c r="H1466" i="14" s="1"/>
  <c r="O1466" i="14" s="1"/>
  <c r="D1402" i="34" l="1"/>
  <c r="J1401" i="34"/>
  <c r="D1467" i="14"/>
  <c r="J1466" i="14"/>
  <c r="F1402" i="34" l="1"/>
  <c r="B1402" i="34"/>
  <c r="H1402" i="34" s="1"/>
  <c r="D1403" i="34" s="1"/>
  <c r="B1467" i="14"/>
  <c r="H1467" i="14" s="1"/>
  <c r="O1467" i="14" s="1"/>
  <c r="F1467" i="14"/>
  <c r="O1402" i="34" l="1"/>
  <c r="F1403" i="34"/>
  <c r="B1403" i="34"/>
  <c r="H1403" i="34" s="1"/>
  <c r="O1403" i="34" s="1"/>
  <c r="J1402" i="34"/>
  <c r="J1467" i="14"/>
  <c r="D1468" i="14"/>
  <c r="D1404" i="34" l="1"/>
  <c r="J1403" i="34"/>
  <c r="F1468" i="14"/>
  <c r="B1468" i="14"/>
  <c r="H1468" i="14" s="1"/>
  <c r="D1469" i="14" s="1"/>
  <c r="B1404" i="34" l="1"/>
  <c r="H1404" i="34" s="1"/>
  <c r="D1405" i="34" s="1"/>
  <c r="F1404" i="34"/>
  <c r="B1469" i="14"/>
  <c r="H1469" i="14" s="1"/>
  <c r="D1470" i="14" s="1"/>
  <c r="F1469" i="14"/>
  <c r="O1468" i="14"/>
  <c r="J1468" i="14"/>
  <c r="O1404" i="34" l="1"/>
  <c r="J1404" i="34"/>
  <c r="B1405" i="34"/>
  <c r="H1405" i="34" s="1"/>
  <c r="O1405" i="34" s="1"/>
  <c r="F1405" i="34"/>
  <c r="J1469" i="14"/>
  <c r="O1469" i="14"/>
  <c r="B1470" i="14"/>
  <c r="H1470" i="14" s="1"/>
  <c r="D1471" i="14" s="1"/>
  <c r="F1470" i="14"/>
  <c r="J1405" i="34" l="1"/>
  <c r="D1406" i="34"/>
  <c r="B1471" i="14"/>
  <c r="H1471" i="14" s="1"/>
  <c r="O1471" i="14" s="1"/>
  <c r="F1471" i="14"/>
  <c r="O1470" i="14"/>
  <c r="J1470" i="14"/>
  <c r="F1406" i="34" l="1"/>
  <c r="B1406" i="34"/>
  <c r="H1406" i="34" s="1"/>
  <c r="D1407" i="34" s="1"/>
  <c r="J1471" i="14"/>
  <c r="D1472" i="14"/>
  <c r="B1472" i="14" s="1"/>
  <c r="H1472" i="14" s="1"/>
  <c r="D1473" i="14" s="1"/>
  <c r="O1406" i="34" l="1"/>
  <c r="B1407" i="34"/>
  <c r="H1407" i="34" s="1"/>
  <c r="O1407" i="34" s="1"/>
  <c r="F1407" i="34"/>
  <c r="J1406" i="34"/>
  <c r="F1472" i="14"/>
  <c r="J1472" i="14" s="1"/>
  <c r="O1472" i="14"/>
  <c r="B1473" i="14"/>
  <c r="H1473" i="14" s="1"/>
  <c r="D1474" i="14" s="1"/>
  <c r="F1473" i="14"/>
  <c r="D1408" i="34" l="1"/>
  <c r="J1407" i="34"/>
  <c r="F1474" i="14"/>
  <c r="B1474" i="14"/>
  <c r="H1474" i="14" s="1"/>
  <c r="D1475" i="14" s="1"/>
  <c r="J1473" i="14"/>
  <c r="O1473" i="14"/>
  <c r="B1408" i="34" l="1"/>
  <c r="H1408" i="34" s="1"/>
  <c r="D1409" i="34" s="1"/>
  <c r="F1408" i="34"/>
  <c r="F1475" i="14"/>
  <c r="B1475" i="14"/>
  <c r="H1475" i="14" s="1"/>
  <c r="O1475" i="14" s="1"/>
  <c r="O1474" i="14"/>
  <c r="J1474" i="14"/>
  <c r="F1409" i="34" l="1"/>
  <c r="B1409" i="34"/>
  <c r="H1409" i="34" s="1"/>
  <c r="O1409" i="34" s="1"/>
  <c r="O1408" i="34"/>
  <c r="J1408" i="34"/>
  <c r="D1476" i="14"/>
  <c r="J1475" i="14"/>
  <c r="D1410" i="34" l="1"/>
  <c r="J1409" i="34"/>
  <c r="F1476" i="14"/>
  <c r="B1476" i="14"/>
  <c r="H1476" i="14" s="1"/>
  <c r="D1477" i="14" s="1"/>
  <c r="F1410" i="34" l="1"/>
  <c r="B1410" i="34"/>
  <c r="H1410" i="34" s="1"/>
  <c r="D1411" i="34" s="1"/>
  <c r="B1477" i="14"/>
  <c r="H1477" i="14" s="1"/>
  <c r="D1478" i="14" s="1"/>
  <c r="F1477" i="14"/>
  <c r="O1476" i="14"/>
  <c r="J1476" i="14"/>
  <c r="O1410" i="34" l="1"/>
  <c r="F1411" i="34"/>
  <c r="B1411" i="34"/>
  <c r="H1411" i="34" s="1"/>
  <c r="O1411" i="34" s="1"/>
  <c r="J1410" i="34"/>
  <c r="J1477" i="14"/>
  <c r="O1477" i="14"/>
  <c r="B1478" i="14"/>
  <c r="H1478" i="14" s="1"/>
  <c r="D1479" i="14" s="1"/>
  <c r="F1478" i="14"/>
  <c r="D1412" i="34" l="1"/>
  <c r="J1411" i="34"/>
  <c r="O1478" i="14"/>
  <c r="B1479" i="14"/>
  <c r="H1479" i="14" s="1"/>
  <c r="O1479" i="14" s="1"/>
  <c r="F1479" i="14"/>
  <c r="J1478" i="14"/>
  <c r="F1412" i="34" l="1"/>
  <c r="B1412" i="34"/>
  <c r="H1412" i="34" s="1"/>
  <c r="D1413" i="34" s="1"/>
  <c r="D1480" i="14"/>
  <c r="J1479" i="14"/>
  <c r="B1413" i="34" l="1"/>
  <c r="H1413" i="34" s="1"/>
  <c r="O1413" i="34" s="1"/>
  <c r="F1413" i="34"/>
  <c r="O1412" i="34"/>
  <c r="J1412" i="34"/>
  <c r="B1480" i="14"/>
  <c r="H1480" i="14" s="1"/>
  <c r="D1481" i="14" s="1"/>
  <c r="F1480" i="14"/>
  <c r="J1413" i="34" l="1"/>
  <c r="D1414" i="34"/>
  <c r="J1480" i="14"/>
  <c r="O1480" i="14"/>
  <c r="B1481" i="14"/>
  <c r="H1481" i="14" s="1"/>
  <c r="D1482" i="14" s="1"/>
  <c r="F1481" i="14"/>
  <c r="F1414" i="34" l="1"/>
  <c r="B1414" i="34"/>
  <c r="H1414" i="34" s="1"/>
  <c r="D1415" i="34" s="1"/>
  <c r="O1481" i="14"/>
  <c r="F1482" i="14"/>
  <c r="B1482" i="14"/>
  <c r="H1482" i="14" s="1"/>
  <c r="O1482" i="14" s="1"/>
  <c r="J1481" i="14"/>
  <c r="O1414" i="34" l="1"/>
  <c r="B1415" i="34"/>
  <c r="H1415" i="34" s="1"/>
  <c r="O1415" i="34" s="1"/>
  <c r="F1415" i="34"/>
  <c r="J1414" i="34"/>
  <c r="D1483" i="14"/>
  <c r="J1482" i="14"/>
  <c r="J1415" i="34" l="1"/>
  <c r="D1416" i="34"/>
  <c r="B1483" i="14"/>
  <c r="H1483" i="14" s="1"/>
  <c r="O1483" i="14" s="1"/>
  <c r="F1483" i="14"/>
  <c r="F1416" i="34" l="1"/>
  <c r="B1416" i="34"/>
  <c r="H1416" i="34" s="1"/>
  <c r="D1417" i="34" s="1"/>
  <c r="J1483" i="14"/>
  <c r="D1484" i="14"/>
  <c r="O1416" i="34" l="1"/>
  <c r="B1417" i="34"/>
  <c r="H1417" i="34" s="1"/>
  <c r="O1417" i="34" s="1"/>
  <c r="F1417" i="34"/>
  <c r="J1416" i="34"/>
  <c r="B1484" i="14"/>
  <c r="H1484" i="14" s="1"/>
  <c r="D1485" i="14" s="1"/>
  <c r="F1484" i="14"/>
  <c r="J1417" i="34" l="1"/>
  <c r="D1418" i="34"/>
  <c r="J1484" i="14"/>
  <c r="O1484" i="14"/>
  <c r="B1485" i="14"/>
  <c r="H1485" i="14" s="1"/>
  <c r="D1486" i="14" s="1"/>
  <c r="F1485" i="14"/>
  <c r="F1418" i="34" l="1"/>
  <c r="B1418" i="34"/>
  <c r="H1418" i="34" s="1"/>
  <c r="D1419" i="34" s="1"/>
  <c r="O1485" i="14"/>
  <c r="F1486" i="14"/>
  <c r="B1486" i="14"/>
  <c r="H1486" i="14" s="1"/>
  <c r="O1486" i="14" s="1"/>
  <c r="J1485" i="14"/>
  <c r="O1418" i="34" l="1"/>
  <c r="B1419" i="34"/>
  <c r="H1419" i="34" s="1"/>
  <c r="O1419" i="34" s="1"/>
  <c r="F1419" i="34"/>
  <c r="J1418" i="34"/>
  <c r="D1487" i="14"/>
  <c r="J1486" i="14"/>
  <c r="D1420" i="34" l="1"/>
  <c r="J1419" i="34"/>
  <c r="B1487" i="14"/>
  <c r="H1487" i="14" s="1"/>
  <c r="O1487" i="14" s="1"/>
  <c r="F1487" i="14"/>
  <c r="B1420" i="34" l="1"/>
  <c r="H1420" i="34" s="1"/>
  <c r="D1421" i="34" s="1"/>
  <c r="F1420" i="34"/>
  <c r="J1487" i="14"/>
  <c r="D1488" i="14"/>
  <c r="O1420" i="34" l="1"/>
  <c r="J1420" i="34"/>
  <c r="F1421" i="34"/>
  <c r="B1421" i="34"/>
  <c r="H1421" i="34" s="1"/>
  <c r="O1421" i="34" s="1"/>
  <c r="B1488" i="14"/>
  <c r="H1488" i="14" s="1"/>
  <c r="D1489" i="14" s="1"/>
  <c r="F1488" i="14"/>
  <c r="J1421" i="34" l="1"/>
  <c r="D1422" i="34"/>
  <c r="O1488" i="14"/>
  <c r="J1488" i="14"/>
  <c r="B1489" i="14"/>
  <c r="H1489" i="14" s="1"/>
  <c r="D1490" i="14" s="1"/>
  <c r="F1489" i="14"/>
  <c r="F1422" i="34" l="1"/>
  <c r="B1422" i="34"/>
  <c r="H1422" i="34" s="1"/>
  <c r="D1423" i="34" s="1"/>
  <c r="J1489" i="14"/>
  <c r="O1489" i="14"/>
  <c r="F1490" i="14"/>
  <c r="B1490" i="14"/>
  <c r="H1490" i="14" s="1"/>
  <c r="D1491" i="14" s="1"/>
  <c r="O1422" i="34" l="1"/>
  <c r="F1423" i="34"/>
  <c r="B1423" i="34"/>
  <c r="H1423" i="34" s="1"/>
  <c r="O1423" i="34" s="1"/>
  <c r="J1422" i="34"/>
  <c r="F1491" i="14"/>
  <c r="B1491" i="14"/>
  <c r="H1491" i="14" s="1"/>
  <c r="O1491" i="14" s="1"/>
  <c r="O1490" i="14"/>
  <c r="J1490" i="14"/>
  <c r="D1424" i="34" l="1"/>
  <c r="J1423" i="34"/>
  <c r="D1492" i="14"/>
  <c r="J1491" i="14"/>
  <c r="F1424" i="34" l="1"/>
  <c r="B1424" i="34"/>
  <c r="H1424" i="34" s="1"/>
  <c r="D1425" i="34" s="1"/>
  <c r="F1492" i="14"/>
  <c r="B1492" i="14"/>
  <c r="H1492" i="14" s="1"/>
  <c r="D1493" i="14" s="1"/>
  <c r="O1424" i="34" l="1"/>
  <c r="F1425" i="34"/>
  <c r="B1425" i="34"/>
  <c r="H1425" i="34" s="1"/>
  <c r="O1425" i="34" s="1"/>
  <c r="J1424" i="34"/>
  <c r="B1493" i="14"/>
  <c r="H1493" i="14" s="1"/>
  <c r="D1494" i="14" s="1"/>
  <c r="F1493" i="14"/>
  <c r="O1492" i="14"/>
  <c r="J1492" i="14"/>
  <c r="D1426" i="34" l="1"/>
  <c r="J1425" i="34"/>
  <c r="O1493" i="14"/>
  <c r="J1493" i="14"/>
  <c r="F1494" i="14"/>
  <c r="B1494" i="14"/>
  <c r="H1494" i="14" s="1"/>
  <c r="D1495" i="14" s="1"/>
  <c r="F1426" i="34" l="1"/>
  <c r="B1426" i="34"/>
  <c r="H1426" i="34" s="1"/>
  <c r="D1427" i="34" s="1"/>
  <c r="B1495" i="14"/>
  <c r="H1495" i="14" s="1"/>
  <c r="O1495" i="14" s="1"/>
  <c r="F1495" i="14"/>
  <c r="O1494" i="14"/>
  <c r="J1494" i="14"/>
  <c r="O1426" i="34" l="1"/>
  <c r="B1427" i="34"/>
  <c r="H1427" i="34" s="1"/>
  <c r="O1427" i="34" s="1"/>
  <c r="F1427" i="34"/>
  <c r="J1426" i="34"/>
  <c r="D1496" i="14"/>
  <c r="J1495" i="14"/>
  <c r="D1428" i="34" l="1"/>
  <c r="J1427" i="34"/>
  <c r="B1496" i="14"/>
  <c r="H1496" i="14" s="1"/>
  <c r="D1497" i="14" s="1"/>
  <c r="F1496" i="14"/>
  <c r="F1428" i="34" l="1"/>
  <c r="B1428" i="34"/>
  <c r="H1428" i="34" s="1"/>
  <c r="D1429" i="34" s="1"/>
  <c r="O1496" i="14"/>
  <c r="J1496" i="14"/>
  <c r="B1497" i="14"/>
  <c r="H1497" i="14" s="1"/>
  <c r="D1498" i="14" s="1"/>
  <c r="F1497" i="14"/>
  <c r="J1428" i="34" l="1"/>
  <c r="O1428" i="34"/>
  <c r="F1429" i="34"/>
  <c r="B1429" i="34"/>
  <c r="H1429" i="34" s="1"/>
  <c r="O1429" i="34" s="1"/>
  <c r="F1498" i="14"/>
  <c r="B1498" i="14"/>
  <c r="H1498" i="14" s="1"/>
  <c r="O1498" i="14" s="1"/>
  <c r="O1497" i="14"/>
  <c r="J1497" i="14"/>
  <c r="J1429" i="34" l="1"/>
  <c r="D1430" i="34"/>
  <c r="D1499" i="14"/>
  <c r="J1498" i="14"/>
  <c r="B1430" i="34" l="1"/>
  <c r="H1430" i="34" s="1"/>
  <c r="O1430" i="34" s="1"/>
  <c r="F1430" i="34"/>
  <c r="F1499" i="14"/>
  <c r="B1499" i="14"/>
  <c r="H1499" i="14" s="1"/>
  <c r="O1499" i="14" s="1"/>
  <c r="D1431" i="34" l="1"/>
  <c r="J1430" i="34"/>
  <c r="D1500" i="14"/>
  <c r="J1499" i="14"/>
  <c r="F1431" i="34" l="1"/>
  <c r="B1431" i="34"/>
  <c r="H1431" i="34" s="1"/>
  <c r="D1432" i="34" s="1"/>
  <c r="F1500" i="14"/>
  <c r="B1500" i="14"/>
  <c r="H1500" i="14" s="1"/>
  <c r="D1501" i="14" s="1"/>
  <c r="O1431" i="34" l="1"/>
  <c r="B1432" i="34"/>
  <c r="H1432" i="34" s="1"/>
  <c r="O1432" i="34" s="1"/>
  <c r="F1432" i="34"/>
  <c r="J1431" i="34"/>
  <c r="B1501" i="14"/>
  <c r="H1501" i="14" s="1"/>
  <c r="D1502" i="14" s="1"/>
  <c r="F1501" i="14"/>
  <c r="O1500" i="14"/>
  <c r="J1500" i="14"/>
  <c r="D1433" i="34" l="1"/>
  <c r="J1432" i="34"/>
  <c r="O1501" i="14"/>
  <c r="J1501" i="14"/>
  <c r="F1502" i="14"/>
  <c r="B1502" i="14"/>
  <c r="H1502" i="14" s="1"/>
  <c r="O1502" i="14" s="1"/>
  <c r="F1433" i="34" l="1"/>
  <c r="B1433" i="34"/>
  <c r="H1433" i="34" s="1"/>
  <c r="D1434" i="34" s="1"/>
  <c r="D1503" i="14"/>
  <c r="J1502" i="14"/>
  <c r="O1433" i="34" l="1"/>
  <c r="F1434" i="34"/>
  <c r="B1434" i="34"/>
  <c r="H1434" i="34" s="1"/>
  <c r="O1434" i="34" s="1"/>
  <c r="J1433" i="34"/>
  <c r="F1503" i="14"/>
  <c r="B1503" i="14"/>
  <c r="H1503" i="14" s="1"/>
  <c r="O1503" i="14" s="1"/>
  <c r="D1435" i="34" l="1"/>
  <c r="J1434" i="34"/>
  <c r="D1504" i="14"/>
  <c r="J1503" i="14"/>
  <c r="B1435" i="34" l="1"/>
  <c r="H1435" i="34" s="1"/>
  <c r="D1436" i="34" s="1"/>
  <c r="F1435" i="34"/>
  <c r="B1504" i="14"/>
  <c r="H1504" i="14" s="1"/>
  <c r="D1505" i="14" s="1"/>
  <c r="F1504" i="14"/>
  <c r="O1435" i="34" l="1"/>
  <c r="J1435" i="34"/>
  <c r="F1436" i="34"/>
  <c r="B1436" i="34"/>
  <c r="H1436" i="34" s="1"/>
  <c r="O1436" i="34" s="1"/>
  <c r="O1504" i="14"/>
  <c r="J1504" i="14"/>
  <c r="B1505" i="14"/>
  <c r="H1505" i="14" s="1"/>
  <c r="D1506" i="14" s="1"/>
  <c r="F1505" i="14"/>
  <c r="J1436" i="34" l="1"/>
  <c r="D1437" i="34"/>
  <c r="J1505" i="14"/>
  <c r="O1505" i="14"/>
  <c r="F1506" i="14"/>
  <c r="B1506" i="14"/>
  <c r="H1506" i="14" s="1"/>
  <c r="D1507" i="14" s="1"/>
  <c r="F1437" i="34" l="1"/>
  <c r="B1437" i="34"/>
  <c r="H1437" i="34" s="1"/>
  <c r="D1438" i="34" s="1"/>
  <c r="F1507" i="14"/>
  <c r="B1507" i="14"/>
  <c r="H1507" i="14" s="1"/>
  <c r="O1507" i="14" s="1"/>
  <c r="O1506" i="14"/>
  <c r="J1506" i="14"/>
  <c r="O1437" i="34" l="1"/>
  <c r="B1438" i="34"/>
  <c r="H1438" i="34" s="1"/>
  <c r="O1438" i="34" s="1"/>
  <c r="F1438" i="34"/>
  <c r="J1437" i="34"/>
  <c r="D1508" i="14"/>
  <c r="J1507" i="14"/>
  <c r="D1439" i="34" l="1"/>
  <c r="J1438" i="34"/>
  <c r="F1508" i="14"/>
  <c r="B1508" i="14"/>
  <c r="H1508" i="14" s="1"/>
  <c r="D1509" i="14" s="1"/>
  <c r="F1439" i="34" l="1"/>
  <c r="B1439" i="34"/>
  <c r="H1439" i="34" s="1"/>
  <c r="D1440" i="34" s="1"/>
  <c r="B1509" i="14"/>
  <c r="H1509" i="14" s="1"/>
  <c r="D1510" i="14" s="1"/>
  <c r="F1509" i="14"/>
  <c r="O1508" i="14"/>
  <c r="J1508" i="14"/>
  <c r="O1439" i="34" l="1"/>
  <c r="F1440" i="34"/>
  <c r="B1440" i="34"/>
  <c r="H1440" i="34" s="1"/>
  <c r="O1440" i="34" s="1"/>
  <c r="J1439" i="34"/>
  <c r="O1509" i="14"/>
  <c r="J1509" i="14"/>
  <c r="F1510" i="14"/>
  <c r="B1510" i="14"/>
  <c r="H1510" i="14" s="1"/>
  <c r="D1511" i="14" s="1"/>
  <c r="D1441" i="34" l="1"/>
  <c r="J1440" i="34"/>
  <c r="B1511" i="14"/>
  <c r="H1511" i="14" s="1"/>
  <c r="O1511" i="14" s="1"/>
  <c r="F1511" i="14"/>
  <c r="O1510" i="14"/>
  <c r="J1510" i="14"/>
  <c r="F1441" i="34" l="1"/>
  <c r="B1441" i="34"/>
  <c r="H1441" i="34" s="1"/>
  <c r="D1442" i="34" s="1"/>
  <c r="D1512" i="14"/>
  <c r="J1511" i="14"/>
  <c r="F1442" i="34" l="1"/>
  <c r="B1442" i="34"/>
  <c r="H1442" i="34" s="1"/>
  <c r="O1442" i="34" s="1"/>
  <c r="O1441" i="34"/>
  <c r="J1441" i="34"/>
  <c r="F1512" i="14"/>
  <c r="B1512" i="14"/>
  <c r="H1512" i="14" s="1"/>
  <c r="D1513" i="14" s="1"/>
  <c r="D1443" i="34" l="1"/>
  <c r="J1442" i="34"/>
  <c r="B1513" i="14"/>
  <c r="H1513" i="14" s="1"/>
  <c r="D1514" i="14" s="1"/>
  <c r="F1513" i="14"/>
  <c r="O1512" i="14"/>
  <c r="J1512" i="14"/>
  <c r="B1443" i="34" l="1"/>
  <c r="H1443" i="34" s="1"/>
  <c r="D1444" i="34" s="1"/>
  <c r="F1443" i="34"/>
  <c r="O1513" i="14"/>
  <c r="J1513" i="14"/>
  <c r="F1514" i="14"/>
  <c r="B1514" i="14"/>
  <c r="H1514" i="14" s="1"/>
  <c r="O1514" i="14" s="1"/>
  <c r="O1443" i="34" l="1"/>
  <c r="J1443" i="34"/>
  <c r="B1444" i="34"/>
  <c r="H1444" i="34" s="1"/>
  <c r="O1444" i="34" s="1"/>
  <c r="F1444" i="34"/>
  <c r="J1514" i="14"/>
  <c r="D1515" i="14"/>
  <c r="J1444" i="34" l="1"/>
  <c r="D1445" i="34"/>
  <c r="B1515" i="14"/>
  <c r="H1515" i="14" s="1"/>
  <c r="O1515" i="14" s="1"/>
  <c r="F1515" i="14"/>
  <c r="F1445" i="34" l="1"/>
  <c r="B1445" i="34"/>
  <c r="H1445" i="34" s="1"/>
  <c r="D1446" i="34" s="1"/>
  <c r="D1516" i="14"/>
  <c r="J1515" i="14"/>
  <c r="O1445" i="34" l="1"/>
  <c r="F1446" i="34"/>
  <c r="B1446" i="34"/>
  <c r="H1446" i="34" s="1"/>
  <c r="O1446" i="34" s="1"/>
  <c r="J1445" i="34"/>
  <c r="F1516" i="14"/>
  <c r="B1516" i="14"/>
  <c r="H1516" i="14" s="1"/>
  <c r="D1517" i="14" s="1"/>
  <c r="D1447" i="34" l="1"/>
  <c r="J1446" i="34"/>
  <c r="B1517" i="14"/>
  <c r="H1517" i="14" s="1"/>
  <c r="D1518" i="14" s="1"/>
  <c r="F1517" i="14"/>
  <c r="O1516" i="14"/>
  <c r="J1516" i="14"/>
  <c r="F1447" i="34" l="1"/>
  <c r="B1447" i="34"/>
  <c r="H1447" i="34" s="1"/>
  <c r="D1448" i="34" s="1"/>
  <c r="J1517" i="14"/>
  <c r="O1517" i="14"/>
  <c r="B1518" i="14"/>
  <c r="H1518" i="14" s="1"/>
  <c r="O1518" i="14" s="1"/>
  <c r="F1518" i="14"/>
  <c r="O1447" i="34" l="1"/>
  <c r="B1448" i="34"/>
  <c r="H1448" i="34" s="1"/>
  <c r="O1448" i="34" s="1"/>
  <c r="F1448" i="34"/>
  <c r="J1447" i="34"/>
  <c r="D1519" i="14"/>
  <c r="J1518" i="14"/>
  <c r="D1449" i="34" l="1"/>
  <c r="J1448" i="34"/>
  <c r="B1519" i="14"/>
  <c r="H1519" i="14" s="1"/>
  <c r="O1519" i="14" s="1"/>
  <c r="F1519" i="14"/>
  <c r="F1449" i="34" l="1"/>
  <c r="B1449" i="34"/>
  <c r="H1449" i="34" s="1"/>
  <c r="D1450" i="34" s="1"/>
  <c r="J1519" i="14"/>
  <c r="D1520" i="14"/>
  <c r="O1449" i="34" l="1"/>
  <c r="B1450" i="34"/>
  <c r="H1450" i="34" s="1"/>
  <c r="O1450" i="34" s="1"/>
  <c r="F1450" i="34"/>
  <c r="J1449" i="34"/>
  <c r="F1520" i="14"/>
  <c r="B1520" i="14"/>
  <c r="H1520" i="14" s="1"/>
  <c r="D1521" i="14" s="1"/>
  <c r="D1451" i="34" l="1"/>
  <c r="J1450" i="34"/>
  <c r="B1521" i="14"/>
  <c r="H1521" i="14" s="1"/>
  <c r="D1522" i="14" s="1"/>
  <c r="F1521" i="14"/>
  <c r="O1520" i="14"/>
  <c r="J1520" i="14"/>
  <c r="F1451" i="34" l="1"/>
  <c r="B1451" i="34"/>
  <c r="H1451" i="34" s="1"/>
  <c r="D1452" i="34" s="1"/>
  <c r="O1521" i="14"/>
  <c r="J1521" i="14"/>
  <c r="B1522" i="14"/>
  <c r="H1522" i="14" s="1"/>
  <c r="D1523" i="14" s="1"/>
  <c r="F1522" i="14"/>
  <c r="O1451" i="34" l="1"/>
  <c r="B1452" i="34"/>
  <c r="H1452" i="34" s="1"/>
  <c r="O1452" i="34" s="1"/>
  <c r="F1452" i="34"/>
  <c r="J1451" i="34"/>
  <c r="J1522" i="14"/>
  <c r="O1522" i="14"/>
  <c r="F1523" i="14"/>
  <c r="B1523" i="14"/>
  <c r="H1523" i="14" s="1"/>
  <c r="O1523" i="14" s="1"/>
  <c r="D1453" i="34" l="1"/>
  <c r="J1452" i="34"/>
  <c r="J1523" i="14"/>
  <c r="D1524" i="14"/>
  <c r="B1453" i="34" l="1"/>
  <c r="H1453" i="34" s="1"/>
  <c r="D1454" i="34" s="1"/>
  <c r="F1453" i="34"/>
  <c r="F1524" i="14"/>
  <c r="B1524" i="14"/>
  <c r="H1524" i="14" s="1"/>
  <c r="D1525" i="14" s="1"/>
  <c r="O1453" i="34" l="1"/>
  <c r="J1453" i="34"/>
  <c r="F1454" i="34"/>
  <c r="B1454" i="34"/>
  <c r="H1454" i="34" s="1"/>
  <c r="O1454" i="34" s="1"/>
  <c r="F1525" i="14"/>
  <c r="B1525" i="14"/>
  <c r="H1525" i="14" s="1"/>
  <c r="D1526" i="14" s="1"/>
  <c r="O1524" i="14"/>
  <c r="J1524" i="14"/>
  <c r="J1454" i="34" l="1"/>
  <c r="D1455" i="34"/>
  <c r="F1526" i="14"/>
  <c r="B1526" i="14"/>
  <c r="H1526" i="14" s="1"/>
  <c r="D1527" i="14" s="1"/>
  <c r="O1525" i="14"/>
  <c r="J1525" i="14"/>
  <c r="F1455" i="34" l="1"/>
  <c r="B1455" i="34"/>
  <c r="H1455" i="34" s="1"/>
  <c r="D1456" i="34" s="1"/>
  <c r="F1527" i="14"/>
  <c r="B1527" i="14"/>
  <c r="H1527" i="14" s="1"/>
  <c r="O1527" i="14" s="1"/>
  <c r="O1526" i="14"/>
  <c r="J1526" i="14"/>
  <c r="O1455" i="34" l="1"/>
  <c r="B1456" i="34"/>
  <c r="H1456" i="34" s="1"/>
  <c r="O1456" i="34" s="1"/>
  <c r="F1456" i="34"/>
  <c r="J1455" i="34"/>
  <c r="D1528" i="14"/>
  <c r="J1527" i="14"/>
  <c r="D1457" i="34" l="1"/>
  <c r="J1456" i="34"/>
  <c r="B1528" i="14"/>
  <c r="H1528" i="14" s="1"/>
  <c r="D1529" i="14" s="1"/>
  <c r="F1528" i="14"/>
  <c r="B1457" i="34" l="1"/>
  <c r="H1457" i="34" s="1"/>
  <c r="D1458" i="34" s="1"/>
  <c r="F1457" i="34"/>
  <c r="J1528" i="14"/>
  <c r="O1528" i="14"/>
  <c r="F1529" i="14"/>
  <c r="B1529" i="14"/>
  <c r="H1529" i="14" s="1"/>
  <c r="D1530" i="14" s="1"/>
  <c r="O1457" i="34" l="1"/>
  <c r="J1457" i="34"/>
  <c r="B1458" i="34"/>
  <c r="H1458" i="34" s="1"/>
  <c r="O1458" i="34" s="1"/>
  <c r="F1458" i="34"/>
  <c r="O1529" i="14"/>
  <c r="J1529" i="14"/>
  <c r="F1530" i="14"/>
  <c r="B1530" i="14"/>
  <c r="H1530" i="14" s="1"/>
  <c r="O1530" i="14" s="1"/>
  <c r="J1458" i="34" l="1"/>
  <c r="D1459" i="34"/>
  <c r="D1531" i="14"/>
  <c r="J1530" i="14"/>
  <c r="B1459" i="34" l="1"/>
  <c r="H1459" i="34" s="1"/>
  <c r="D1460" i="34" s="1"/>
  <c r="F1459" i="34"/>
  <c r="F1531" i="14"/>
  <c r="B1531" i="14"/>
  <c r="H1531" i="14" s="1"/>
  <c r="O1531" i="14" s="1"/>
  <c r="O1459" i="34" l="1"/>
  <c r="J1459" i="34"/>
  <c r="F1460" i="34"/>
  <c r="B1460" i="34"/>
  <c r="H1460" i="34" s="1"/>
  <c r="O1460" i="34" s="1"/>
  <c r="D1532" i="14"/>
  <c r="J1531" i="14"/>
  <c r="J1460" i="34" l="1"/>
  <c r="D1461" i="34"/>
  <c r="F1532" i="14"/>
  <c r="B1532" i="14"/>
  <c r="H1532" i="14" s="1"/>
  <c r="D1533" i="14" s="1"/>
  <c r="B1461" i="34" l="1"/>
  <c r="H1461" i="34" s="1"/>
  <c r="D1462" i="34" s="1"/>
  <c r="F1461" i="34"/>
  <c r="B1533" i="14"/>
  <c r="H1533" i="14" s="1"/>
  <c r="D1534" i="14" s="1"/>
  <c r="F1533" i="14"/>
  <c r="O1532" i="14"/>
  <c r="J1532" i="14"/>
  <c r="O1461" i="34" l="1"/>
  <c r="J1461" i="34"/>
  <c r="B1462" i="34"/>
  <c r="H1462" i="34" s="1"/>
  <c r="O1462" i="34" s="1"/>
  <c r="F1462" i="34"/>
  <c r="O1533" i="14"/>
  <c r="J1533" i="14"/>
  <c r="B1534" i="14"/>
  <c r="H1534" i="14" s="1"/>
  <c r="D1535" i="14" s="1"/>
  <c r="F1534" i="14"/>
  <c r="J1462" i="34" l="1"/>
  <c r="D1463" i="34"/>
  <c r="J1534" i="14"/>
  <c r="O1534" i="14"/>
  <c r="F1535" i="14"/>
  <c r="B1535" i="14"/>
  <c r="H1535" i="14" s="1"/>
  <c r="O1535" i="14" s="1"/>
  <c r="B1463" i="34" l="1"/>
  <c r="H1463" i="34" s="1"/>
  <c r="D1464" i="34" s="1"/>
  <c r="F1463" i="34"/>
  <c r="D1536" i="14"/>
  <c r="J1535" i="14"/>
  <c r="O1463" i="34" l="1"/>
  <c r="J1463" i="34"/>
  <c r="F1464" i="34"/>
  <c r="B1464" i="34"/>
  <c r="H1464" i="34" s="1"/>
  <c r="O1464" i="34" s="1"/>
  <c r="B1536" i="14"/>
  <c r="H1536" i="14" s="1"/>
  <c r="D1537" i="14" s="1"/>
  <c r="F1536" i="14"/>
  <c r="J1464" i="34" l="1"/>
  <c r="D1465" i="34"/>
  <c r="J1536" i="14"/>
  <c r="O1536" i="14"/>
  <c r="F1537" i="14"/>
  <c r="B1537" i="14"/>
  <c r="H1537" i="14" s="1"/>
  <c r="D1538" i="14" s="1"/>
  <c r="F1465" i="34" l="1"/>
  <c r="B1465" i="34"/>
  <c r="H1465" i="34" s="1"/>
  <c r="D1466" i="34" s="1"/>
  <c r="O1537" i="14"/>
  <c r="J1537" i="14"/>
  <c r="F1538" i="14"/>
  <c r="B1538" i="14"/>
  <c r="H1538" i="14" s="1"/>
  <c r="D1539" i="14" s="1"/>
  <c r="O1465" i="34" l="1"/>
  <c r="F1466" i="34"/>
  <c r="B1466" i="34"/>
  <c r="H1466" i="34" s="1"/>
  <c r="O1466" i="34" s="1"/>
  <c r="J1465" i="34"/>
  <c r="F1539" i="14"/>
  <c r="B1539" i="14"/>
  <c r="H1539" i="14" s="1"/>
  <c r="O1539" i="14" s="1"/>
  <c r="O1538" i="14"/>
  <c r="J1538" i="14"/>
  <c r="D1467" i="34" l="1"/>
  <c r="J1466" i="34"/>
  <c r="D1540" i="14"/>
  <c r="J1539" i="14"/>
  <c r="B1467" i="34" l="1"/>
  <c r="H1467" i="34" s="1"/>
  <c r="D1468" i="34" s="1"/>
  <c r="F1467" i="34"/>
  <c r="B1540" i="14"/>
  <c r="H1540" i="14" s="1"/>
  <c r="D1541" i="14" s="1"/>
  <c r="F1540" i="14"/>
  <c r="O1467" i="34" l="1"/>
  <c r="J1467" i="34"/>
  <c r="B1468" i="34"/>
  <c r="H1468" i="34" s="1"/>
  <c r="O1468" i="34" s="1"/>
  <c r="F1468" i="34"/>
  <c r="J1540" i="14"/>
  <c r="O1540" i="14"/>
  <c r="B1541" i="14"/>
  <c r="H1541" i="14" s="1"/>
  <c r="D1542" i="14" s="1"/>
  <c r="F1541" i="14"/>
  <c r="J1468" i="34" l="1"/>
  <c r="D1469" i="34"/>
  <c r="B1542" i="14"/>
  <c r="H1542" i="14" s="1"/>
  <c r="D1543" i="14" s="1"/>
  <c r="F1542" i="14"/>
  <c r="O1541" i="14"/>
  <c r="J1541" i="14"/>
  <c r="F1469" i="34" l="1"/>
  <c r="B1469" i="34"/>
  <c r="H1469" i="34" s="1"/>
  <c r="D1470" i="34" s="1"/>
  <c r="O1542" i="14"/>
  <c r="J1542" i="14"/>
  <c r="B1543" i="14"/>
  <c r="H1543" i="14" s="1"/>
  <c r="O1543" i="14" s="1"/>
  <c r="F1543" i="14"/>
  <c r="O1469" i="34" l="1"/>
  <c r="B1470" i="34"/>
  <c r="H1470" i="34" s="1"/>
  <c r="O1470" i="34" s="1"/>
  <c r="F1470" i="34"/>
  <c r="J1469" i="34"/>
  <c r="D1544" i="14"/>
  <c r="F1544" i="14" s="1"/>
  <c r="J1543" i="14"/>
  <c r="D1471" i="34" l="1"/>
  <c r="J1470" i="34"/>
  <c r="B1544" i="14"/>
  <c r="H1544" i="14" s="1"/>
  <c r="D1545" i="14" s="1"/>
  <c r="F1545" i="14" s="1"/>
  <c r="B1471" i="34" l="1"/>
  <c r="H1471" i="34" s="1"/>
  <c r="D1472" i="34" s="1"/>
  <c r="F1471" i="34"/>
  <c r="B1545" i="14"/>
  <c r="H1545" i="14" s="1"/>
  <c r="D1546" i="14" s="1"/>
  <c r="F1546" i="14" s="1"/>
  <c r="J1544" i="14"/>
  <c r="O1544" i="14"/>
  <c r="O1471" i="34" l="1"/>
  <c r="J1471" i="34"/>
  <c r="B1472" i="34"/>
  <c r="H1472" i="34" s="1"/>
  <c r="O1472" i="34" s="1"/>
  <c r="F1472" i="34"/>
  <c r="B1546" i="14"/>
  <c r="H1546" i="14" s="1"/>
  <c r="O1546" i="14" s="1"/>
  <c r="O1545" i="14"/>
  <c r="J1545" i="14"/>
  <c r="J1472" i="34" l="1"/>
  <c r="D1473" i="34"/>
  <c r="J1546" i="14"/>
  <c r="D1547" i="14"/>
  <c r="B1547" i="14" s="1"/>
  <c r="H1547" i="14" s="1"/>
  <c r="O1547" i="14" s="1"/>
  <c r="B1473" i="34" l="1"/>
  <c r="H1473" i="34" s="1"/>
  <c r="D1474" i="34" s="1"/>
  <c r="F1473" i="34"/>
  <c r="F1547" i="14"/>
  <c r="J1547" i="14" s="1"/>
  <c r="D1548" i="14"/>
  <c r="O1473" i="34" l="1"/>
  <c r="J1473" i="34"/>
  <c r="F1474" i="34"/>
  <c r="B1474" i="34"/>
  <c r="H1474" i="34" s="1"/>
  <c r="O1474" i="34" s="1"/>
  <c r="F1548" i="14"/>
  <c r="B1548" i="14"/>
  <c r="H1548" i="14" s="1"/>
  <c r="D1549" i="14" s="1"/>
  <c r="J1474" i="34" l="1"/>
  <c r="D1475" i="34"/>
  <c r="F1549" i="14"/>
  <c r="B1549" i="14"/>
  <c r="H1549" i="14" s="1"/>
  <c r="D1550" i="14" s="1"/>
  <c r="O1548" i="14"/>
  <c r="J1548" i="14"/>
  <c r="B1475" i="34" l="1"/>
  <c r="H1475" i="34" s="1"/>
  <c r="D1476" i="34" s="1"/>
  <c r="F1475" i="34"/>
  <c r="B1550" i="14"/>
  <c r="H1550" i="14" s="1"/>
  <c r="O1550" i="14" s="1"/>
  <c r="F1550" i="14"/>
  <c r="O1549" i="14"/>
  <c r="J1549" i="14"/>
  <c r="O1475" i="34" l="1"/>
  <c r="J1475" i="34"/>
  <c r="F1476" i="34"/>
  <c r="B1476" i="34"/>
  <c r="H1476" i="34" s="1"/>
  <c r="O1476" i="34" s="1"/>
  <c r="D1551" i="14"/>
  <c r="J1550" i="14"/>
  <c r="J1476" i="34" l="1"/>
  <c r="D1477" i="34"/>
  <c r="B1551" i="14"/>
  <c r="H1551" i="14" s="1"/>
  <c r="O1551" i="14" s="1"/>
  <c r="F1551" i="14"/>
  <c r="F1477" i="34" l="1"/>
  <c r="B1477" i="34"/>
  <c r="H1477" i="34" s="1"/>
  <c r="D1478" i="34" s="1"/>
  <c r="J1551" i="14"/>
  <c r="D1552" i="14"/>
  <c r="O1477" i="34" l="1"/>
  <c r="F1478" i="34"/>
  <c r="B1478" i="34"/>
  <c r="H1478" i="34" s="1"/>
  <c r="O1478" i="34" s="1"/>
  <c r="J1477" i="34"/>
  <c r="B1552" i="14"/>
  <c r="H1552" i="14" s="1"/>
  <c r="D1553" i="14" s="1"/>
  <c r="F1552" i="14"/>
  <c r="D1479" i="34" l="1"/>
  <c r="J1478" i="34"/>
  <c r="J1552" i="14"/>
  <c r="O1552" i="14"/>
  <c r="F1553" i="14"/>
  <c r="B1553" i="14"/>
  <c r="H1553" i="14" s="1"/>
  <c r="D1554" i="14" s="1"/>
  <c r="F1479" i="34" l="1"/>
  <c r="B1479" i="34"/>
  <c r="H1479" i="34" s="1"/>
  <c r="D1480" i="34" s="1"/>
  <c r="F1554" i="14"/>
  <c r="B1554" i="14"/>
  <c r="H1554" i="14" s="1"/>
  <c r="D1555" i="14" s="1"/>
  <c r="O1553" i="14"/>
  <c r="J1553" i="14"/>
  <c r="O1479" i="34" l="1"/>
  <c r="B1480" i="34"/>
  <c r="H1480" i="34" s="1"/>
  <c r="O1480" i="34" s="1"/>
  <c r="F1480" i="34"/>
  <c r="J1479" i="34"/>
  <c r="F1555" i="14"/>
  <c r="B1555" i="14"/>
  <c r="H1555" i="14" s="1"/>
  <c r="O1555" i="14" s="1"/>
  <c r="O1554" i="14"/>
  <c r="J1554" i="14"/>
  <c r="D1481" i="34" l="1"/>
  <c r="J1480" i="34"/>
  <c r="D1556" i="14"/>
  <c r="J1555" i="14"/>
  <c r="B1481" i="34" l="1"/>
  <c r="H1481" i="34" s="1"/>
  <c r="D1482" i="34" s="1"/>
  <c r="F1481" i="34"/>
  <c r="B1556" i="14"/>
  <c r="H1556" i="14" s="1"/>
  <c r="D1557" i="14" s="1"/>
  <c r="F1556" i="14"/>
  <c r="O1481" i="34" l="1"/>
  <c r="J1481" i="34"/>
  <c r="F1482" i="34"/>
  <c r="B1482" i="34"/>
  <c r="H1482" i="34" s="1"/>
  <c r="O1482" i="34" s="1"/>
  <c r="J1556" i="14"/>
  <c r="O1556" i="14"/>
  <c r="B1557" i="14"/>
  <c r="H1557" i="14" s="1"/>
  <c r="D1558" i="14" s="1"/>
  <c r="F1557" i="14"/>
  <c r="J1482" i="34" l="1"/>
  <c r="D1483" i="34"/>
  <c r="F1558" i="14"/>
  <c r="B1558" i="14"/>
  <c r="H1558" i="14" s="1"/>
  <c r="D1559" i="14" s="1"/>
  <c r="O1557" i="14"/>
  <c r="J1557" i="14"/>
  <c r="F1483" i="34" l="1"/>
  <c r="B1483" i="34"/>
  <c r="H1483" i="34" s="1"/>
  <c r="D1484" i="34" s="1"/>
  <c r="B1559" i="14"/>
  <c r="H1559" i="14" s="1"/>
  <c r="O1559" i="14" s="1"/>
  <c r="F1559" i="14"/>
  <c r="O1558" i="14"/>
  <c r="J1558" i="14"/>
  <c r="O1483" i="34" l="1"/>
  <c r="B1484" i="34"/>
  <c r="H1484" i="34" s="1"/>
  <c r="O1484" i="34" s="1"/>
  <c r="F1484" i="34"/>
  <c r="J1483" i="34"/>
  <c r="J1559" i="14"/>
  <c r="D1560" i="14"/>
  <c r="D1485" i="34" l="1"/>
  <c r="J1484" i="34"/>
  <c r="F1560" i="14"/>
  <c r="B1560" i="14"/>
  <c r="H1560" i="14" s="1"/>
  <c r="D1561" i="14" s="1"/>
  <c r="B1485" i="34" l="1"/>
  <c r="H1485" i="34" s="1"/>
  <c r="D1486" i="34" s="1"/>
  <c r="F1485" i="34"/>
  <c r="O1560" i="14"/>
  <c r="B1561" i="14"/>
  <c r="H1561" i="14" s="1"/>
  <c r="D1562" i="14" s="1"/>
  <c r="F1561" i="14"/>
  <c r="J1560" i="14"/>
  <c r="O1485" i="34" l="1"/>
  <c r="J1485" i="34"/>
  <c r="B1486" i="34"/>
  <c r="H1486" i="34" s="1"/>
  <c r="O1486" i="34" s="1"/>
  <c r="F1486" i="34"/>
  <c r="B1562" i="14"/>
  <c r="H1562" i="14" s="1"/>
  <c r="O1562" i="14" s="1"/>
  <c r="F1562" i="14"/>
  <c r="O1561" i="14"/>
  <c r="J1561" i="14"/>
  <c r="J1486" i="34" l="1"/>
  <c r="D1487" i="34"/>
  <c r="D1563" i="14"/>
  <c r="J1562" i="14"/>
  <c r="F1487" i="34" l="1"/>
  <c r="B1487" i="34"/>
  <c r="H1487" i="34" s="1"/>
  <c r="D1488" i="34" s="1"/>
  <c r="F1563" i="14"/>
  <c r="B1563" i="14"/>
  <c r="H1563" i="14" s="1"/>
  <c r="O1563" i="14" s="1"/>
  <c r="O1487" i="34" l="1"/>
  <c r="B1488" i="34"/>
  <c r="H1488" i="34" s="1"/>
  <c r="O1488" i="34" s="1"/>
  <c r="F1488" i="34"/>
  <c r="J1487" i="34"/>
  <c r="D1564" i="14"/>
  <c r="J1563" i="14"/>
  <c r="J1488" i="34" l="1"/>
  <c r="D1489" i="34"/>
  <c r="F1564" i="14"/>
  <c r="B1564" i="14"/>
  <c r="H1564" i="14" s="1"/>
  <c r="D1565" i="14" s="1"/>
  <c r="B1489" i="34" l="1"/>
  <c r="H1489" i="34" s="1"/>
  <c r="D1490" i="34" s="1"/>
  <c r="F1489" i="34"/>
  <c r="F1565" i="14"/>
  <c r="B1565" i="14"/>
  <c r="H1565" i="14" s="1"/>
  <c r="D1566" i="14" s="1"/>
  <c r="O1564" i="14"/>
  <c r="J1564" i="14"/>
  <c r="O1489" i="34" l="1"/>
  <c r="J1489" i="34"/>
  <c r="F1490" i="34"/>
  <c r="B1490" i="34"/>
  <c r="H1490" i="34" s="1"/>
  <c r="O1490" i="34" s="1"/>
  <c r="F1566" i="14"/>
  <c r="B1566" i="14"/>
  <c r="H1566" i="14" s="1"/>
  <c r="D1567" i="14" s="1"/>
  <c r="O1565" i="14"/>
  <c r="J1565" i="14"/>
  <c r="J1490" i="34" l="1"/>
  <c r="D1491" i="34"/>
  <c r="F1567" i="14"/>
  <c r="B1567" i="14"/>
  <c r="H1567" i="14" s="1"/>
  <c r="O1567" i="14" s="1"/>
  <c r="O1566" i="14"/>
  <c r="J1566" i="14"/>
  <c r="B1491" i="34" l="1"/>
  <c r="H1491" i="34" s="1"/>
  <c r="D1492" i="34" s="1"/>
  <c r="F1491" i="34"/>
  <c r="D1568" i="14"/>
  <c r="J1567" i="14"/>
  <c r="O1491" i="34" l="1"/>
  <c r="J1491" i="34"/>
  <c r="B1492" i="34"/>
  <c r="H1492" i="34" s="1"/>
  <c r="O1492" i="34" s="1"/>
  <c r="F1492" i="34"/>
  <c r="F1568" i="14"/>
  <c r="B1568" i="14"/>
  <c r="H1568" i="14" s="1"/>
  <c r="D1569" i="14" s="1"/>
  <c r="J1492" i="34" l="1"/>
  <c r="D1493" i="34"/>
  <c r="B1569" i="14"/>
  <c r="H1569" i="14" s="1"/>
  <c r="D1570" i="14" s="1"/>
  <c r="F1569" i="14"/>
  <c r="O1568" i="14"/>
  <c r="J1568" i="14"/>
  <c r="F1493" i="34" l="1"/>
  <c r="B1493" i="34"/>
  <c r="H1493" i="34" s="1"/>
  <c r="D1494" i="34" s="1"/>
  <c r="O1569" i="14"/>
  <c r="J1569" i="14"/>
  <c r="B1570" i="14"/>
  <c r="H1570" i="14" s="1"/>
  <c r="D1571" i="14" s="1"/>
  <c r="F1570" i="14"/>
  <c r="O1493" i="34" l="1"/>
  <c r="B1494" i="34"/>
  <c r="H1494" i="34" s="1"/>
  <c r="O1494" i="34" s="1"/>
  <c r="F1494" i="34"/>
  <c r="J1493" i="34"/>
  <c r="O1570" i="14"/>
  <c r="J1570" i="14"/>
  <c r="F1571" i="14"/>
  <c r="B1571" i="14"/>
  <c r="H1571" i="14" s="1"/>
  <c r="O1571" i="14" s="1"/>
  <c r="D1495" i="34" l="1"/>
  <c r="J1494" i="34"/>
  <c r="D1572" i="14"/>
  <c r="J1571" i="14"/>
  <c r="B1495" i="34" l="1"/>
  <c r="H1495" i="34" s="1"/>
  <c r="D1496" i="34" s="1"/>
  <c r="F1495" i="34"/>
  <c r="B1572" i="14"/>
  <c r="H1572" i="14" s="1"/>
  <c r="D1573" i="14" s="1"/>
  <c r="F1572" i="14"/>
  <c r="O1495" i="34" l="1"/>
  <c r="J1495" i="34"/>
  <c r="F1496" i="34"/>
  <c r="B1496" i="34"/>
  <c r="H1496" i="34" s="1"/>
  <c r="O1496" i="34" s="1"/>
  <c r="J1572" i="14"/>
  <c r="O1572" i="14"/>
  <c r="B1573" i="14"/>
  <c r="H1573" i="14" s="1"/>
  <c r="D1574" i="14" s="1"/>
  <c r="F1573" i="14"/>
  <c r="J1496" i="34" l="1"/>
  <c r="D1497" i="34"/>
  <c r="B1574" i="14"/>
  <c r="H1574" i="14" s="1"/>
  <c r="D1575" i="14" s="1"/>
  <c r="F1574" i="14"/>
  <c r="O1573" i="14"/>
  <c r="J1573" i="14"/>
  <c r="B1497" i="34" l="1"/>
  <c r="H1497" i="34" s="1"/>
  <c r="D1498" i="34" s="1"/>
  <c r="F1497" i="34"/>
  <c r="O1574" i="14"/>
  <c r="J1574" i="14"/>
  <c r="B1575" i="14"/>
  <c r="H1575" i="14" s="1"/>
  <c r="O1575" i="14" s="1"/>
  <c r="F1575" i="14"/>
  <c r="O1497" i="34" l="1"/>
  <c r="J1497" i="34"/>
  <c r="B1498" i="34"/>
  <c r="H1498" i="34" s="1"/>
  <c r="O1498" i="34" s="1"/>
  <c r="F1498" i="34"/>
  <c r="D1576" i="14"/>
  <c r="B1576" i="14" s="1"/>
  <c r="H1576" i="14" s="1"/>
  <c r="D1577" i="14" s="1"/>
  <c r="J1575" i="14"/>
  <c r="J1498" i="34" l="1"/>
  <c r="D1499" i="34"/>
  <c r="F1576" i="14"/>
  <c r="J1576" i="14" s="1"/>
  <c r="O1576" i="14"/>
  <c r="B1577" i="14"/>
  <c r="H1577" i="14" s="1"/>
  <c r="D1578" i="14" s="1"/>
  <c r="F1577" i="14"/>
  <c r="B1499" i="34" l="1"/>
  <c r="H1499" i="34" s="1"/>
  <c r="D1500" i="34" s="1"/>
  <c r="F1499" i="34"/>
  <c r="O1577" i="14"/>
  <c r="J1577" i="14"/>
  <c r="F1578" i="14"/>
  <c r="B1578" i="14"/>
  <c r="H1578" i="14" s="1"/>
  <c r="O1578" i="14" s="1"/>
  <c r="O1499" i="34" l="1"/>
  <c r="J1499" i="34"/>
  <c r="F1500" i="34"/>
  <c r="B1500" i="34"/>
  <c r="H1500" i="34" s="1"/>
  <c r="O1500" i="34" s="1"/>
  <c r="D1579" i="14"/>
  <c r="J1578" i="14"/>
  <c r="J1500" i="34" l="1"/>
  <c r="D1501" i="34"/>
  <c r="B1579" i="14"/>
  <c r="H1579" i="14" s="1"/>
  <c r="O1579" i="14" s="1"/>
  <c r="F1579" i="14"/>
  <c r="F1501" i="34" l="1"/>
  <c r="B1501" i="34"/>
  <c r="H1501" i="34" s="1"/>
  <c r="D1502" i="34" s="1"/>
  <c r="D1580" i="14"/>
  <c r="J1579" i="14"/>
  <c r="O1501" i="34" l="1"/>
  <c r="F1502" i="34"/>
  <c r="B1502" i="34"/>
  <c r="H1502" i="34" s="1"/>
  <c r="O1502" i="34" s="1"/>
  <c r="J1501" i="34"/>
  <c r="F1580" i="14"/>
  <c r="B1580" i="14"/>
  <c r="H1580" i="14" s="1"/>
  <c r="D1581" i="14" s="1"/>
  <c r="D1503" i="34" l="1"/>
  <c r="J1502" i="34"/>
  <c r="B1581" i="14"/>
  <c r="H1581" i="14" s="1"/>
  <c r="D1582" i="14" s="1"/>
  <c r="F1581" i="14"/>
  <c r="O1580" i="14"/>
  <c r="J1580" i="14"/>
  <c r="B1503" i="34" l="1"/>
  <c r="H1503" i="34" s="1"/>
  <c r="D1504" i="34" s="1"/>
  <c r="F1503" i="34"/>
  <c r="O1581" i="14"/>
  <c r="J1581" i="14"/>
  <c r="F1582" i="14"/>
  <c r="B1582" i="14"/>
  <c r="H1582" i="14" s="1"/>
  <c r="D1583" i="14" s="1"/>
  <c r="O1503" i="34" l="1"/>
  <c r="J1503" i="34"/>
  <c r="F1504" i="34"/>
  <c r="B1504" i="34"/>
  <c r="H1504" i="34" s="1"/>
  <c r="O1504" i="34" s="1"/>
  <c r="O1582" i="14"/>
  <c r="B1583" i="14"/>
  <c r="H1583" i="14" s="1"/>
  <c r="O1583" i="14" s="1"/>
  <c r="F1583" i="14"/>
  <c r="J1582" i="14"/>
  <c r="J1504" i="34" l="1"/>
  <c r="D1505" i="34"/>
  <c r="D1584" i="14"/>
  <c r="J1583" i="14"/>
  <c r="B1505" i="34" l="1"/>
  <c r="H1505" i="34" s="1"/>
  <c r="D1506" i="34" s="1"/>
  <c r="F1505" i="34"/>
  <c r="F1584" i="14"/>
  <c r="B1584" i="14"/>
  <c r="H1584" i="14" s="1"/>
  <c r="D1585" i="14" s="1"/>
  <c r="O1505" i="34" l="1"/>
  <c r="J1505" i="34"/>
  <c r="F1506" i="34"/>
  <c r="B1506" i="34"/>
  <c r="H1506" i="34" s="1"/>
  <c r="O1506" i="34" s="1"/>
  <c r="F1585" i="14"/>
  <c r="B1585" i="14"/>
  <c r="H1585" i="14" s="1"/>
  <c r="D1586" i="14" s="1"/>
  <c r="O1584" i="14"/>
  <c r="J1584" i="14"/>
  <c r="J1506" i="34" l="1"/>
  <c r="D1507" i="34"/>
  <c r="B1586" i="14"/>
  <c r="H1586" i="14" s="1"/>
  <c r="D1587" i="14" s="1"/>
  <c r="F1586" i="14"/>
  <c r="O1585" i="14"/>
  <c r="J1585" i="14"/>
  <c r="B1507" i="34" l="1"/>
  <c r="H1507" i="34" s="1"/>
  <c r="D1508" i="34" s="1"/>
  <c r="F1507" i="34"/>
  <c r="O1586" i="14"/>
  <c r="J1586" i="14"/>
  <c r="F1587" i="14"/>
  <c r="B1587" i="14"/>
  <c r="H1587" i="14" s="1"/>
  <c r="O1587" i="14" s="1"/>
  <c r="O1507" i="34" l="1"/>
  <c r="J1507" i="34"/>
  <c r="B1508" i="34"/>
  <c r="H1508" i="34" s="1"/>
  <c r="O1508" i="34" s="1"/>
  <c r="F1508" i="34"/>
  <c r="D1588" i="14"/>
  <c r="J1587" i="14"/>
  <c r="J1508" i="34" l="1"/>
  <c r="D1509" i="34"/>
  <c r="F1588" i="14"/>
  <c r="B1588" i="14"/>
  <c r="H1588" i="14" s="1"/>
  <c r="D1589" i="14" s="1"/>
  <c r="F1509" i="34" l="1"/>
  <c r="B1509" i="34"/>
  <c r="H1509" i="34" s="1"/>
  <c r="D1510" i="34" s="1"/>
  <c r="B1589" i="14"/>
  <c r="H1589" i="14" s="1"/>
  <c r="D1590" i="14" s="1"/>
  <c r="F1589" i="14"/>
  <c r="O1588" i="14"/>
  <c r="J1588" i="14"/>
  <c r="O1509" i="34" l="1"/>
  <c r="B1510" i="34"/>
  <c r="H1510" i="34" s="1"/>
  <c r="O1510" i="34" s="1"/>
  <c r="F1510" i="34"/>
  <c r="J1509" i="34"/>
  <c r="O1589" i="14"/>
  <c r="J1589" i="14"/>
  <c r="F1590" i="14"/>
  <c r="B1590" i="14"/>
  <c r="H1590" i="14" s="1"/>
  <c r="D1591" i="14" s="1"/>
  <c r="D1511" i="34" l="1"/>
  <c r="J1510" i="34"/>
  <c r="B1591" i="14"/>
  <c r="H1591" i="14" s="1"/>
  <c r="O1591" i="14" s="1"/>
  <c r="F1591" i="14"/>
  <c r="O1590" i="14"/>
  <c r="J1590" i="14"/>
  <c r="B1511" i="34" l="1"/>
  <c r="H1511" i="34" s="1"/>
  <c r="D1512" i="34" s="1"/>
  <c r="F1511" i="34"/>
  <c r="D1592" i="14"/>
  <c r="J1591" i="14"/>
  <c r="O1511" i="34" l="1"/>
  <c r="J1511" i="34"/>
  <c r="B1512" i="34"/>
  <c r="H1512" i="34" s="1"/>
  <c r="O1512" i="34" s="1"/>
  <c r="F1512" i="34"/>
  <c r="B1592" i="14"/>
  <c r="H1592" i="14" s="1"/>
  <c r="D1593" i="14" s="1"/>
  <c r="F1592" i="14"/>
  <c r="J1512" i="34" l="1"/>
  <c r="D1513" i="34"/>
  <c r="O1592" i="14"/>
  <c r="J1592" i="14"/>
  <c r="B1593" i="14"/>
  <c r="H1593" i="14" s="1"/>
  <c r="D1594" i="14" s="1"/>
  <c r="F1593" i="14"/>
  <c r="B1513" i="34" l="1"/>
  <c r="H1513" i="34" s="1"/>
  <c r="D1514" i="34" s="1"/>
  <c r="F1513" i="34"/>
  <c r="F1594" i="14"/>
  <c r="B1594" i="14"/>
  <c r="H1594" i="14" s="1"/>
  <c r="O1594" i="14" s="1"/>
  <c r="O1593" i="14"/>
  <c r="J1593" i="14"/>
  <c r="O1513" i="34" l="1"/>
  <c r="J1513" i="34"/>
  <c r="F1514" i="34"/>
  <c r="B1514" i="34"/>
  <c r="H1514" i="34" s="1"/>
  <c r="O1514" i="34" s="1"/>
  <c r="D1595" i="14"/>
  <c r="J1594" i="14"/>
  <c r="J1514" i="34" l="1"/>
  <c r="D1515" i="34"/>
  <c r="B1595" i="14"/>
  <c r="H1595" i="14" s="1"/>
  <c r="O1595" i="14" s="1"/>
  <c r="F1595" i="14"/>
  <c r="B1515" i="34" l="1"/>
  <c r="H1515" i="34" s="1"/>
  <c r="D1516" i="34" s="1"/>
  <c r="F1515" i="34"/>
  <c r="D1596" i="14"/>
  <c r="J1595" i="14"/>
  <c r="J1515" i="34" l="1"/>
  <c r="O1515" i="34"/>
  <c r="B1516" i="34"/>
  <c r="H1516" i="34" s="1"/>
  <c r="O1516" i="34" s="1"/>
  <c r="F1516" i="34"/>
  <c r="B1596" i="14"/>
  <c r="H1596" i="14" s="1"/>
  <c r="D1597" i="14" s="1"/>
  <c r="F1596" i="14"/>
  <c r="D1517" i="34" l="1"/>
  <c r="J1516" i="34"/>
  <c r="O1596" i="14"/>
  <c r="J1596" i="14"/>
  <c r="B1597" i="14"/>
  <c r="H1597" i="14" s="1"/>
  <c r="D1598" i="14" s="1"/>
  <c r="F1597" i="14"/>
  <c r="B1517" i="34" l="1"/>
  <c r="H1517" i="34" s="1"/>
  <c r="D1518" i="34" s="1"/>
  <c r="F1517" i="34"/>
  <c r="O1597" i="14"/>
  <c r="J1597" i="14"/>
  <c r="F1598" i="14"/>
  <c r="B1598" i="14"/>
  <c r="H1598" i="14" s="1"/>
  <c r="D1599" i="14" s="1"/>
  <c r="O1517" i="34" l="1"/>
  <c r="J1517" i="34"/>
  <c r="B1518" i="34"/>
  <c r="H1518" i="34" s="1"/>
  <c r="O1518" i="34" s="1"/>
  <c r="F1518" i="34"/>
  <c r="J1598" i="14"/>
  <c r="O1598" i="14"/>
  <c r="B1599" i="14"/>
  <c r="H1599" i="14" s="1"/>
  <c r="O1599" i="14" s="1"/>
  <c r="F1599" i="14"/>
  <c r="J1518" i="34" l="1"/>
  <c r="D1519" i="34"/>
  <c r="D1600" i="14"/>
  <c r="J1599" i="14"/>
  <c r="F1519" i="34" l="1"/>
  <c r="B1519" i="34"/>
  <c r="H1519" i="34" s="1"/>
  <c r="D1520" i="34" s="1"/>
  <c r="B1600" i="14"/>
  <c r="H1600" i="14" s="1"/>
  <c r="D1601" i="14" s="1"/>
  <c r="F1600" i="14"/>
  <c r="O1519" i="34" l="1"/>
  <c r="F1520" i="34"/>
  <c r="B1520" i="34"/>
  <c r="H1520" i="34" s="1"/>
  <c r="O1520" i="34" s="1"/>
  <c r="J1519" i="34"/>
  <c r="O1600" i="14"/>
  <c r="J1600" i="14"/>
  <c r="F1601" i="14"/>
  <c r="B1601" i="14"/>
  <c r="H1601" i="14" s="1"/>
  <c r="D1602" i="14" s="1"/>
  <c r="D1521" i="34" l="1"/>
  <c r="J1520" i="34"/>
  <c r="O1601" i="14"/>
  <c r="F1602" i="14"/>
  <c r="B1602" i="14"/>
  <c r="H1602" i="14" s="1"/>
  <c r="D1603" i="14" s="1"/>
  <c r="J1601" i="14"/>
  <c r="F1521" i="34" l="1"/>
  <c r="B1521" i="34"/>
  <c r="H1521" i="34" s="1"/>
  <c r="D1522" i="34" s="1"/>
  <c r="O1602" i="14"/>
  <c r="J1602" i="14"/>
  <c r="B1603" i="14"/>
  <c r="H1603" i="14" s="1"/>
  <c r="O1603" i="14" s="1"/>
  <c r="F1603" i="14"/>
  <c r="O1521" i="34" l="1"/>
  <c r="B1522" i="34"/>
  <c r="H1522" i="34" s="1"/>
  <c r="O1522" i="34" s="1"/>
  <c r="F1522" i="34"/>
  <c r="J1521" i="34"/>
  <c r="D1604" i="14"/>
  <c r="J1603" i="14"/>
  <c r="D1523" i="34" l="1"/>
  <c r="J1522" i="34"/>
  <c r="F1604" i="14"/>
  <c r="B1604" i="14"/>
  <c r="H1604" i="14" s="1"/>
  <c r="D1605" i="14" s="1"/>
  <c r="B1523" i="34" l="1"/>
  <c r="H1523" i="34" s="1"/>
  <c r="D1524" i="34" s="1"/>
  <c r="F1523" i="34"/>
  <c r="B1605" i="14"/>
  <c r="H1605" i="14" s="1"/>
  <c r="D1606" i="14" s="1"/>
  <c r="F1605" i="14"/>
  <c r="O1604" i="14"/>
  <c r="J1604" i="14"/>
  <c r="O1523" i="34" l="1"/>
  <c r="J1523" i="34"/>
  <c r="F1524" i="34"/>
  <c r="B1524" i="34"/>
  <c r="H1524" i="34" s="1"/>
  <c r="O1524" i="34" s="1"/>
  <c r="O1605" i="14"/>
  <c r="J1605" i="14"/>
  <c r="B1606" i="14"/>
  <c r="H1606" i="14" s="1"/>
  <c r="D1607" i="14" s="1"/>
  <c r="F1606" i="14"/>
  <c r="J1524" i="34" l="1"/>
  <c r="D1525" i="34"/>
  <c r="O1606" i="14"/>
  <c r="J1606" i="14"/>
  <c r="B1607" i="14"/>
  <c r="H1607" i="14" s="1"/>
  <c r="O1607" i="14" s="1"/>
  <c r="F1607" i="14"/>
  <c r="F1525" i="34" l="1"/>
  <c r="B1525" i="34"/>
  <c r="H1525" i="34" s="1"/>
  <c r="D1526" i="34" s="1"/>
  <c r="D1608" i="14"/>
  <c r="J1607" i="14"/>
  <c r="O1525" i="34" l="1"/>
  <c r="F1526" i="34"/>
  <c r="B1526" i="34"/>
  <c r="H1526" i="34" s="1"/>
  <c r="O1526" i="34" s="1"/>
  <c r="J1525" i="34"/>
  <c r="B1608" i="14"/>
  <c r="H1608" i="14" s="1"/>
  <c r="D1609" i="14" s="1"/>
  <c r="F1608" i="14"/>
  <c r="D1527" i="34" l="1"/>
  <c r="J1526" i="34"/>
  <c r="O1608" i="14"/>
  <c r="J1608" i="14"/>
  <c r="F1609" i="14"/>
  <c r="B1609" i="14"/>
  <c r="H1609" i="14" s="1"/>
  <c r="D1610" i="14" s="1"/>
  <c r="B1527" i="34" l="1"/>
  <c r="H1527" i="34" s="1"/>
  <c r="O1527" i="34" s="1"/>
  <c r="F1527" i="34"/>
  <c r="O1609" i="14"/>
  <c r="F1610" i="14"/>
  <c r="B1610" i="14"/>
  <c r="H1610" i="14" s="1"/>
  <c r="O1610" i="14" s="1"/>
  <c r="J1609" i="14"/>
  <c r="D1528" i="34" l="1"/>
  <c r="J1527" i="34"/>
  <c r="D1611" i="14"/>
  <c r="J1610" i="14"/>
  <c r="F1528" i="34" l="1"/>
  <c r="B1528" i="34"/>
  <c r="H1528" i="34" s="1"/>
  <c r="D1529" i="34" s="1"/>
  <c r="B1611" i="14"/>
  <c r="H1611" i="14" s="1"/>
  <c r="O1611" i="14" s="1"/>
  <c r="F1611" i="14"/>
  <c r="O1528" i="34" l="1"/>
  <c r="F1529" i="34"/>
  <c r="B1529" i="34"/>
  <c r="H1529" i="34" s="1"/>
  <c r="O1529" i="34" s="1"/>
  <c r="J1528" i="34"/>
  <c r="D1612" i="14"/>
  <c r="J1611" i="14"/>
  <c r="D1530" i="34" l="1"/>
  <c r="J1529" i="34"/>
  <c r="F1612" i="14"/>
  <c r="B1612" i="14"/>
  <c r="H1612" i="14" s="1"/>
  <c r="D1613" i="14" s="1"/>
  <c r="F1530" i="34" l="1"/>
  <c r="B1530" i="34"/>
  <c r="H1530" i="34" s="1"/>
  <c r="D1531" i="34" s="1"/>
  <c r="F1613" i="14"/>
  <c r="B1613" i="14"/>
  <c r="H1613" i="14" s="1"/>
  <c r="D1614" i="14" s="1"/>
  <c r="O1612" i="14"/>
  <c r="J1612" i="14"/>
  <c r="O1530" i="34" l="1"/>
  <c r="F1531" i="34"/>
  <c r="B1531" i="34"/>
  <c r="H1531" i="34" s="1"/>
  <c r="O1531" i="34" s="1"/>
  <c r="J1530" i="34"/>
  <c r="F1614" i="14"/>
  <c r="B1614" i="14"/>
  <c r="H1614" i="14" s="1"/>
  <c r="D1615" i="14" s="1"/>
  <c r="O1613" i="14"/>
  <c r="J1613" i="14"/>
  <c r="D1532" i="34" l="1"/>
  <c r="J1531" i="34"/>
  <c r="F1615" i="14"/>
  <c r="B1615" i="14"/>
  <c r="H1615" i="14" s="1"/>
  <c r="O1615" i="14" s="1"/>
  <c r="O1614" i="14"/>
  <c r="J1614" i="14"/>
  <c r="B1532" i="34" l="1"/>
  <c r="H1532" i="34" s="1"/>
  <c r="D1533" i="34" s="1"/>
  <c r="F1532" i="34"/>
  <c r="D1616" i="14"/>
  <c r="J1615" i="14"/>
  <c r="O1532" i="34" l="1"/>
  <c r="J1532" i="34"/>
  <c r="F1533" i="34"/>
  <c r="B1533" i="34"/>
  <c r="H1533" i="34" s="1"/>
  <c r="O1533" i="34" s="1"/>
  <c r="F1616" i="14"/>
  <c r="B1616" i="14"/>
  <c r="H1616" i="14" s="1"/>
  <c r="D1617" i="14" s="1"/>
  <c r="J1533" i="34" l="1"/>
  <c r="D1534" i="34"/>
  <c r="F1617" i="14"/>
  <c r="B1617" i="14"/>
  <c r="H1617" i="14" s="1"/>
  <c r="D1618" i="14" s="1"/>
  <c r="O1616" i="14"/>
  <c r="J1616" i="14"/>
  <c r="F1534" i="34" l="1"/>
  <c r="B1534" i="34"/>
  <c r="H1534" i="34" s="1"/>
  <c r="D1535" i="34" s="1"/>
  <c r="F1618" i="14"/>
  <c r="B1618" i="14"/>
  <c r="H1618" i="14" s="1"/>
  <c r="D1619" i="14" s="1"/>
  <c r="O1617" i="14"/>
  <c r="J1617" i="14"/>
  <c r="O1534" i="34" l="1"/>
  <c r="F1535" i="34"/>
  <c r="B1535" i="34"/>
  <c r="H1535" i="34" s="1"/>
  <c r="O1535" i="34" s="1"/>
  <c r="J1534" i="34"/>
  <c r="O1618" i="14"/>
  <c r="B1619" i="14"/>
  <c r="H1619" i="14" s="1"/>
  <c r="O1619" i="14" s="1"/>
  <c r="F1619" i="14"/>
  <c r="J1618" i="14"/>
  <c r="D1536" i="34" l="1"/>
  <c r="J1535" i="34"/>
  <c r="D1620" i="14"/>
  <c r="J1619" i="14"/>
  <c r="B1536" i="34" l="1"/>
  <c r="H1536" i="34" s="1"/>
  <c r="D1537" i="34" s="1"/>
  <c r="F1536" i="34"/>
  <c r="F1620" i="14"/>
  <c r="B1620" i="14"/>
  <c r="H1620" i="14" s="1"/>
  <c r="D1621" i="14" s="1"/>
  <c r="J1536" i="34" l="1"/>
  <c r="O1536" i="34"/>
  <c r="F1537" i="34"/>
  <c r="B1537" i="34"/>
  <c r="H1537" i="34" s="1"/>
  <c r="O1537" i="34" s="1"/>
  <c r="B1621" i="14"/>
  <c r="H1621" i="14" s="1"/>
  <c r="D1622" i="14" s="1"/>
  <c r="F1621" i="14"/>
  <c r="O1620" i="14"/>
  <c r="J1620" i="14"/>
  <c r="J1537" i="34" l="1"/>
  <c r="D1538" i="34"/>
  <c r="O1621" i="14"/>
  <c r="J1621" i="14"/>
  <c r="B1622" i="14"/>
  <c r="H1622" i="14" s="1"/>
  <c r="D1623" i="14" s="1"/>
  <c r="F1622" i="14"/>
  <c r="B1538" i="34" l="1"/>
  <c r="H1538" i="34" s="1"/>
  <c r="D1539" i="34" s="1"/>
  <c r="F1538" i="34"/>
  <c r="J1622" i="14"/>
  <c r="O1622" i="14"/>
  <c r="B1623" i="14"/>
  <c r="H1623" i="14" s="1"/>
  <c r="O1623" i="14" s="1"/>
  <c r="F1623" i="14"/>
  <c r="O1538" i="34" l="1"/>
  <c r="J1538" i="34"/>
  <c r="B1539" i="34"/>
  <c r="H1539" i="34" s="1"/>
  <c r="O1539" i="34" s="1"/>
  <c r="F1539" i="34"/>
  <c r="J1623" i="14"/>
  <c r="D1624" i="14"/>
  <c r="J1539" i="34" l="1"/>
  <c r="D1540" i="34"/>
  <c r="F1624" i="14"/>
  <c r="B1624" i="14"/>
  <c r="H1624" i="14" s="1"/>
  <c r="D1625" i="14" s="1"/>
  <c r="F1540" i="34" l="1"/>
  <c r="B1540" i="34"/>
  <c r="H1540" i="34" s="1"/>
  <c r="D1541" i="34" s="1"/>
  <c r="B1625" i="14"/>
  <c r="H1625" i="14" s="1"/>
  <c r="D1626" i="14" s="1"/>
  <c r="F1625" i="14"/>
  <c r="O1624" i="14"/>
  <c r="J1624" i="14"/>
  <c r="O1540" i="34" l="1"/>
  <c r="F1541" i="34"/>
  <c r="B1541" i="34"/>
  <c r="H1541" i="34" s="1"/>
  <c r="O1541" i="34" s="1"/>
  <c r="J1540" i="34"/>
  <c r="J1625" i="14"/>
  <c r="O1625" i="14"/>
  <c r="F1626" i="14"/>
  <c r="B1626" i="14"/>
  <c r="H1626" i="14" s="1"/>
  <c r="O1626" i="14" s="1"/>
  <c r="D1542" i="34" l="1"/>
  <c r="J1541" i="34"/>
  <c r="D1627" i="14"/>
  <c r="J1626" i="14"/>
  <c r="B1542" i="34" l="1"/>
  <c r="H1542" i="34" s="1"/>
  <c r="D1543" i="34" s="1"/>
  <c r="F1542" i="34"/>
  <c r="B1627" i="14"/>
  <c r="H1627" i="14" s="1"/>
  <c r="O1627" i="14" s="1"/>
  <c r="F1627" i="14"/>
  <c r="O1542" i="34" l="1"/>
  <c r="J1542" i="34"/>
  <c r="F1543" i="34"/>
  <c r="B1543" i="34"/>
  <c r="H1543" i="34" s="1"/>
  <c r="O1543" i="34" s="1"/>
  <c r="D1628" i="14"/>
  <c r="J1627" i="14"/>
  <c r="J1543" i="34" l="1"/>
  <c r="D1544" i="34"/>
  <c r="F1628" i="14"/>
  <c r="B1628" i="14"/>
  <c r="H1628" i="14" s="1"/>
  <c r="D1629" i="14" s="1"/>
  <c r="B1544" i="34" l="1"/>
  <c r="H1544" i="34" s="1"/>
  <c r="D1545" i="34" s="1"/>
  <c r="F1544" i="34"/>
  <c r="O1628" i="14"/>
  <c r="B1629" i="14"/>
  <c r="H1629" i="14" s="1"/>
  <c r="D1630" i="14" s="1"/>
  <c r="F1629" i="14"/>
  <c r="J1628" i="14"/>
  <c r="O1544" i="34" l="1"/>
  <c r="J1544" i="34"/>
  <c r="F1545" i="34"/>
  <c r="B1545" i="34"/>
  <c r="H1545" i="34" s="1"/>
  <c r="O1545" i="34" s="1"/>
  <c r="F1630" i="14"/>
  <c r="B1630" i="14"/>
  <c r="H1630" i="14" s="1"/>
  <c r="D1631" i="14" s="1"/>
  <c r="O1629" i="14"/>
  <c r="J1629" i="14"/>
  <c r="J1545" i="34" l="1"/>
  <c r="D1546" i="34"/>
  <c r="F1631" i="14"/>
  <c r="B1631" i="14"/>
  <c r="H1631" i="14" s="1"/>
  <c r="O1631" i="14" s="1"/>
  <c r="O1630" i="14"/>
  <c r="J1630" i="14"/>
  <c r="B1546" i="34" l="1"/>
  <c r="H1546" i="34" s="1"/>
  <c r="D1547" i="34" s="1"/>
  <c r="F1546" i="34"/>
  <c r="D1632" i="14"/>
  <c r="J1631" i="14"/>
  <c r="O1546" i="34" l="1"/>
  <c r="J1546" i="34"/>
  <c r="B1547" i="34"/>
  <c r="H1547" i="34" s="1"/>
  <c r="O1547" i="34" s="1"/>
  <c r="F1547" i="34"/>
  <c r="B1632" i="14"/>
  <c r="H1632" i="14" s="1"/>
  <c r="D1633" i="14" s="1"/>
  <c r="F1632" i="14"/>
  <c r="J1547" i="34" l="1"/>
  <c r="D1548" i="34"/>
  <c r="O1632" i="14"/>
  <c r="J1632" i="14"/>
  <c r="B1633" i="14"/>
  <c r="H1633" i="14" s="1"/>
  <c r="D1634" i="14" s="1"/>
  <c r="F1633" i="14"/>
  <c r="B1548" i="34" l="1"/>
  <c r="H1548" i="34" s="1"/>
  <c r="D1549" i="34" s="1"/>
  <c r="F1548" i="34"/>
  <c r="O1633" i="14"/>
  <c r="J1633" i="14"/>
  <c r="F1634" i="14"/>
  <c r="B1634" i="14"/>
  <c r="H1634" i="14" s="1"/>
  <c r="D1635" i="14" s="1"/>
  <c r="O1548" i="34" l="1"/>
  <c r="J1548" i="34"/>
  <c r="B1549" i="34"/>
  <c r="H1549" i="34" s="1"/>
  <c r="O1549" i="34" s="1"/>
  <c r="F1549" i="34"/>
  <c r="F1635" i="14"/>
  <c r="B1635" i="14"/>
  <c r="H1635" i="14" s="1"/>
  <c r="O1635" i="14" s="1"/>
  <c r="O1634" i="14"/>
  <c r="J1634" i="14"/>
  <c r="J1549" i="34" l="1"/>
  <c r="D1550" i="34"/>
  <c r="D1636" i="14"/>
  <c r="J1635" i="14"/>
  <c r="B1550" i="34" l="1"/>
  <c r="H1550" i="34" s="1"/>
  <c r="D1551" i="34" s="1"/>
  <c r="F1550" i="34"/>
  <c r="F1636" i="14"/>
  <c r="B1636" i="14"/>
  <c r="H1636" i="14" s="1"/>
  <c r="D1637" i="14" s="1"/>
  <c r="O1550" i="34" l="1"/>
  <c r="J1550" i="34"/>
  <c r="F1551" i="34"/>
  <c r="B1551" i="34"/>
  <c r="H1551" i="34" s="1"/>
  <c r="O1551" i="34" s="1"/>
  <c r="F1637" i="14"/>
  <c r="B1637" i="14"/>
  <c r="H1637" i="14" s="1"/>
  <c r="D1638" i="14" s="1"/>
  <c r="O1636" i="14"/>
  <c r="J1636" i="14"/>
  <c r="J1551" i="34" l="1"/>
  <c r="D1552" i="34"/>
  <c r="B1638" i="14"/>
  <c r="H1638" i="14" s="1"/>
  <c r="D1639" i="14" s="1"/>
  <c r="F1638" i="14"/>
  <c r="O1637" i="14"/>
  <c r="J1637" i="14"/>
  <c r="F1552" i="34" l="1"/>
  <c r="B1552" i="34"/>
  <c r="H1552" i="34" s="1"/>
  <c r="D1553" i="34" s="1"/>
  <c r="O1638" i="14"/>
  <c r="J1638" i="14"/>
  <c r="F1639" i="14"/>
  <c r="B1639" i="14"/>
  <c r="H1639" i="14" s="1"/>
  <c r="O1639" i="14" s="1"/>
  <c r="O1552" i="34" l="1"/>
  <c r="B1553" i="34"/>
  <c r="H1553" i="34" s="1"/>
  <c r="O1553" i="34" s="1"/>
  <c r="F1553" i="34"/>
  <c r="J1552" i="34"/>
  <c r="J1639" i="14"/>
  <c r="D1640" i="14"/>
  <c r="D1554" i="34" l="1"/>
  <c r="J1553" i="34"/>
  <c r="F1640" i="14"/>
  <c r="B1640" i="14"/>
  <c r="H1640" i="14" s="1"/>
  <c r="D1641" i="14" s="1"/>
  <c r="B1554" i="34" l="1"/>
  <c r="H1554" i="34" s="1"/>
  <c r="D1555" i="34" s="1"/>
  <c r="F1554" i="34"/>
  <c r="F1641" i="14"/>
  <c r="B1641" i="14"/>
  <c r="H1641" i="14" s="1"/>
  <c r="D1642" i="14" s="1"/>
  <c r="O1640" i="14"/>
  <c r="J1640" i="14"/>
  <c r="O1554" i="34" l="1"/>
  <c r="J1554" i="34"/>
  <c r="F1555" i="34"/>
  <c r="B1555" i="34"/>
  <c r="H1555" i="34" s="1"/>
  <c r="O1555" i="34" s="1"/>
  <c r="B1642" i="14"/>
  <c r="H1642" i="14" s="1"/>
  <c r="O1642" i="14" s="1"/>
  <c r="F1642" i="14"/>
  <c r="O1641" i="14"/>
  <c r="J1641" i="14"/>
  <c r="J1555" i="34" l="1"/>
  <c r="D1556" i="34"/>
  <c r="D1643" i="14"/>
  <c r="J1642" i="14"/>
  <c r="F1556" i="34" l="1"/>
  <c r="B1556" i="34"/>
  <c r="H1556" i="34" s="1"/>
  <c r="D1557" i="34" s="1"/>
  <c r="B1643" i="14"/>
  <c r="H1643" i="14" s="1"/>
  <c r="O1643" i="14" s="1"/>
  <c r="F1643" i="14"/>
  <c r="O1556" i="34" l="1"/>
  <c r="F1557" i="34"/>
  <c r="B1557" i="34"/>
  <c r="H1557" i="34" s="1"/>
  <c r="O1557" i="34" s="1"/>
  <c r="J1556" i="34"/>
  <c r="D1644" i="14"/>
  <c r="J1643" i="14"/>
  <c r="D1558" i="34" l="1"/>
  <c r="J1557" i="34"/>
  <c r="F1644" i="14"/>
  <c r="B1644" i="14"/>
  <c r="H1644" i="14" s="1"/>
  <c r="D1645" i="14" s="1"/>
  <c r="B1558" i="34" l="1"/>
  <c r="H1558" i="34" s="1"/>
  <c r="D1559" i="34" s="1"/>
  <c r="F1558" i="34"/>
  <c r="O1644" i="14"/>
  <c r="B1645" i="14"/>
  <c r="H1645" i="14" s="1"/>
  <c r="D1646" i="14" s="1"/>
  <c r="F1645" i="14"/>
  <c r="J1644" i="14"/>
  <c r="O1558" i="34" l="1"/>
  <c r="J1558" i="34"/>
  <c r="F1559" i="34"/>
  <c r="B1559" i="34"/>
  <c r="H1559" i="34" s="1"/>
  <c r="O1559" i="34" s="1"/>
  <c r="J1645" i="14"/>
  <c r="O1645" i="14"/>
  <c r="F1646" i="14"/>
  <c r="B1646" i="14"/>
  <c r="H1646" i="14" s="1"/>
  <c r="O1646" i="14" s="1"/>
  <c r="J1559" i="34" l="1"/>
  <c r="D1560" i="34"/>
  <c r="J1646" i="14"/>
  <c r="D1647" i="14"/>
  <c r="B1560" i="34" l="1"/>
  <c r="H1560" i="34" s="1"/>
  <c r="D1561" i="34" s="1"/>
  <c r="F1560" i="34"/>
  <c r="F1647" i="14"/>
  <c r="B1647" i="14"/>
  <c r="H1647" i="14" s="1"/>
  <c r="O1647" i="14" s="1"/>
  <c r="O1560" i="34" l="1"/>
  <c r="J1560" i="34"/>
  <c r="F1561" i="34"/>
  <c r="B1561" i="34"/>
  <c r="H1561" i="34" s="1"/>
  <c r="O1561" i="34" s="1"/>
  <c r="J1647" i="14"/>
  <c r="D1648" i="14"/>
  <c r="J1561" i="34" l="1"/>
  <c r="D1562" i="34"/>
  <c r="B1648" i="14"/>
  <c r="H1648" i="14" s="1"/>
  <c r="D1649" i="14" s="1"/>
  <c r="F1648" i="14"/>
  <c r="B1562" i="34" l="1"/>
  <c r="H1562" i="34" s="1"/>
  <c r="D1563" i="34" s="1"/>
  <c r="F1562" i="34"/>
  <c r="O1648" i="14"/>
  <c r="J1648" i="14"/>
  <c r="B1649" i="14"/>
  <c r="H1649" i="14" s="1"/>
  <c r="D1650" i="14" s="1"/>
  <c r="F1649" i="14"/>
  <c r="O1562" i="34" l="1"/>
  <c r="J1562" i="34"/>
  <c r="B1563" i="34"/>
  <c r="H1563" i="34" s="1"/>
  <c r="O1563" i="34" s="1"/>
  <c r="F1563" i="34"/>
  <c r="O1649" i="14"/>
  <c r="J1649" i="14"/>
  <c r="B1650" i="14"/>
  <c r="H1650" i="14" s="1"/>
  <c r="D1651" i="14" s="1"/>
  <c r="F1650" i="14"/>
  <c r="J1563" i="34" l="1"/>
  <c r="D1564" i="34"/>
  <c r="O1650" i="14"/>
  <c r="J1650" i="14"/>
  <c r="F1651" i="14"/>
  <c r="B1651" i="14"/>
  <c r="H1651" i="14" s="1"/>
  <c r="O1651" i="14" s="1"/>
  <c r="F1564" i="34" l="1"/>
  <c r="B1564" i="34"/>
  <c r="H1564" i="34" s="1"/>
  <c r="D1565" i="34" s="1"/>
  <c r="D1652" i="14"/>
  <c r="J1651" i="14"/>
  <c r="O1564" i="34" l="1"/>
  <c r="F1565" i="34"/>
  <c r="B1565" i="34"/>
  <c r="H1565" i="34" s="1"/>
  <c r="O1565" i="34" s="1"/>
  <c r="J1564" i="34"/>
  <c r="F1652" i="14"/>
  <c r="B1652" i="14"/>
  <c r="H1652" i="14" s="1"/>
  <c r="D1653" i="14" s="1"/>
  <c r="D1566" i="34" l="1"/>
  <c r="J1565" i="34"/>
  <c r="O1652" i="14"/>
  <c r="J1652" i="14"/>
  <c r="B1653" i="14"/>
  <c r="H1653" i="14" s="1"/>
  <c r="D1654" i="14" s="1"/>
  <c r="F1653" i="14"/>
  <c r="B1566" i="34" l="1"/>
  <c r="H1566" i="34" s="1"/>
  <c r="D1567" i="34" s="1"/>
  <c r="F1566" i="34"/>
  <c r="F1654" i="14"/>
  <c r="B1654" i="14"/>
  <c r="H1654" i="14" s="1"/>
  <c r="D1655" i="14" s="1"/>
  <c r="O1653" i="14"/>
  <c r="J1653" i="14"/>
  <c r="O1566" i="34" l="1"/>
  <c r="J1566" i="34"/>
  <c r="B1567" i="34"/>
  <c r="H1567" i="34" s="1"/>
  <c r="O1567" i="34" s="1"/>
  <c r="F1567" i="34"/>
  <c r="B1655" i="14"/>
  <c r="H1655" i="14" s="1"/>
  <c r="O1655" i="14" s="1"/>
  <c r="F1655" i="14"/>
  <c r="O1654" i="14"/>
  <c r="J1654" i="14"/>
  <c r="J1567" i="34" l="1"/>
  <c r="D1568" i="34"/>
  <c r="D1656" i="14"/>
  <c r="J1655" i="14"/>
  <c r="F1568" i="34" l="1"/>
  <c r="B1568" i="34"/>
  <c r="H1568" i="34" s="1"/>
  <c r="D1569" i="34" s="1"/>
  <c r="B1656" i="14"/>
  <c r="H1656" i="14" s="1"/>
  <c r="D1657" i="14" s="1"/>
  <c r="F1656" i="14"/>
  <c r="O1568" i="34" l="1"/>
  <c r="B1569" i="34"/>
  <c r="H1569" i="34" s="1"/>
  <c r="O1569" i="34" s="1"/>
  <c r="F1569" i="34"/>
  <c r="J1568" i="34"/>
  <c r="O1656" i="14"/>
  <c r="J1656" i="14"/>
  <c r="B1657" i="14"/>
  <c r="H1657" i="14" s="1"/>
  <c r="D1658" i="14" s="1"/>
  <c r="F1657" i="14"/>
  <c r="D1570" i="34" l="1"/>
  <c r="J1569" i="34"/>
  <c r="O1657" i="14"/>
  <c r="J1657" i="14"/>
  <c r="F1658" i="14"/>
  <c r="B1658" i="14"/>
  <c r="H1658" i="14" s="1"/>
  <c r="O1658" i="14" s="1"/>
  <c r="F1570" i="34" l="1"/>
  <c r="B1570" i="34"/>
  <c r="H1570" i="34" s="1"/>
  <c r="D1571" i="34" s="1"/>
  <c r="D1659" i="14"/>
  <c r="J1658" i="14"/>
  <c r="O1570" i="34" l="1"/>
  <c r="B1571" i="34"/>
  <c r="H1571" i="34" s="1"/>
  <c r="O1571" i="34" s="1"/>
  <c r="F1571" i="34"/>
  <c r="J1570" i="34"/>
  <c r="F1659" i="14"/>
  <c r="B1659" i="14"/>
  <c r="H1659" i="14" s="1"/>
  <c r="O1659" i="14" s="1"/>
  <c r="D1572" i="34" l="1"/>
  <c r="J1571" i="34"/>
  <c r="D1660" i="14"/>
  <c r="J1659" i="14"/>
  <c r="F1572" i="34" l="1"/>
  <c r="B1572" i="34"/>
  <c r="H1572" i="34" s="1"/>
  <c r="D1573" i="34" s="1"/>
  <c r="B1660" i="14"/>
  <c r="H1660" i="14" s="1"/>
  <c r="D1661" i="14" s="1"/>
  <c r="F1660" i="14"/>
  <c r="O1572" i="34" l="1"/>
  <c r="F1573" i="34"/>
  <c r="B1573" i="34"/>
  <c r="H1573" i="34" s="1"/>
  <c r="O1573" i="34" s="1"/>
  <c r="J1572" i="34"/>
  <c r="O1660" i="14"/>
  <c r="J1660" i="14"/>
  <c r="B1661" i="14"/>
  <c r="H1661" i="14" s="1"/>
  <c r="D1662" i="14" s="1"/>
  <c r="F1661" i="14"/>
  <c r="D1574" i="34" l="1"/>
  <c r="J1573" i="34"/>
  <c r="O1661" i="14"/>
  <c r="J1661" i="14"/>
  <c r="F1662" i="14"/>
  <c r="B1662" i="14"/>
  <c r="H1662" i="14" s="1"/>
  <c r="D1663" i="14" s="1"/>
  <c r="F1574" i="34" l="1"/>
  <c r="B1574" i="34"/>
  <c r="H1574" i="34" s="1"/>
  <c r="D1575" i="34" s="1"/>
  <c r="O1662" i="14"/>
  <c r="B1663" i="14"/>
  <c r="H1663" i="14" s="1"/>
  <c r="O1663" i="14" s="1"/>
  <c r="F1663" i="14"/>
  <c r="J1662" i="14"/>
  <c r="O1574" i="34" l="1"/>
  <c r="B1575" i="34"/>
  <c r="H1575" i="34" s="1"/>
  <c r="O1575" i="34" s="1"/>
  <c r="F1575" i="34"/>
  <c r="J1574" i="34"/>
  <c r="J1663" i="14"/>
  <c r="D1664" i="14"/>
  <c r="D1576" i="34" l="1"/>
  <c r="J1575" i="34"/>
  <c r="B1664" i="14"/>
  <c r="H1664" i="14" s="1"/>
  <c r="D1665" i="14" s="1"/>
  <c r="F1664" i="14"/>
  <c r="B1576" i="34" l="1"/>
  <c r="H1576" i="34" s="1"/>
  <c r="D1577" i="34" s="1"/>
  <c r="F1576" i="34"/>
  <c r="O1664" i="14"/>
  <c r="J1664" i="14"/>
  <c r="F1665" i="14"/>
  <c r="B1665" i="14"/>
  <c r="H1665" i="14" s="1"/>
  <c r="D1666" i="14" s="1"/>
  <c r="O1576" i="34" l="1"/>
  <c r="J1576" i="34"/>
  <c r="F1577" i="34"/>
  <c r="B1577" i="34"/>
  <c r="H1577" i="34" s="1"/>
  <c r="O1577" i="34" s="1"/>
  <c r="B1666" i="14"/>
  <c r="H1666" i="14" s="1"/>
  <c r="D1667" i="14" s="1"/>
  <c r="F1666" i="14"/>
  <c r="O1665" i="14"/>
  <c r="J1665" i="14"/>
  <c r="J1577" i="34" l="1"/>
  <c r="D1578" i="34"/>
  <c r="O1666" i="14"/>
  <c r="J1666" i="14"/>
  <c r="B1667" i="14"/>
  <c r="H1667" i="14" s="1"/>
  <c r="O1667" i="14" s="1"/>
  <c r="F1667" i="14"/>
  <c r="B1578" i="34" l="1"/>
  <c r="H1578" i="34" s="1"/>
  <c r="D1579" i="34" s="1"/>
  <c r="F1578" i="34"/>
  <c r="D1668" i="14"/>
  <c r="F1668" i="14" s="1"/>
  <c r="J1667" i="14"/>
  <c r="O1578" i="34" l="1"/>
  <c r="J1578" i="34"/>
  <c r="B1579" i="34"/>
  <c r="H1579" i="34" s="1"/>
  <c r="O1579" i="34" s="1"/>
  <c r="F1579" i="34"/>
  <c r="B1668" i="14"/>
  <c r="H1668" i="14" s="1"/>
  <c r="D1669" i="14" s="1"/>
  <c r="B1669" i="14" s="1"/>
  <c r="H1669" i="14" s="1"/>
  <c r="D1670" i="14" s="1"/>
  <c r="J1579" i="34" l="1"/>
  <c r="D1580" i="34"/>
  <c r="F1669" i="14"/>
  <c r="J1669" i="14" s="1"/>
  <c r="J1668" i="14"/>
  <c r="O1668" i="14"/>
  <c r="O1669" i="14"/>
  <c r="F1670" i="14"/>
  <c r="B1670" i="14"/>
  <c r="H1670" i="14" s="1"/>
  <c r="D1671" i="14" s="1"/>
  <c r="F1580" i="34" l="1"/>
  <c r="B1580" i="34"/>
  <c r="H1580" i="34" s="1"/>
  <c r="D1581" i="34" s="1"/>
  <c r="B1671" i="14"/>
  <c r="H1671" i="14" s="1"/>
  <c r="O1671" i="14" s="1"/>
  <c r="F1671" i="14"/>
  <c r="O1670" i="14"/>
  <c r="J1670" i="14"/>
  <c r="O1580" i="34" l="1"/>
  <c r="B1581" i="34"/>
  <c r="H1581" i="34" s="1"/>
  <c r="O1581" i="34" s="1"/>
  <c r="F1581" i="34"/>
  <c r="J1580" i="34"/>
  <c r="D1672" i="14"/>
  <c r="J1671" i="14"/>
  <c r="D1582" i="34" l="1"/>
  <c r="J1581" i="34"/>
  <c r="F1672" i="14"/>
  <c r="B1672" i="14"/>
  <c r="H1672" i="14" s="1"/>
  <c r="D1673" i="14" s="1"/>
  <c r="F1582" i="34" l="1"/>
  <c r="B1582" i="34"/>
  <c r="H1582" i="34" s="1"/>
  <c r="D1583" i="34" s="1"/>
  <c r="O1672" i="14"/>
  <c r="B1673" i="14"/>
  <c r="H1673" i="14" s="1"/>
  <c r="D1674" i="14" s="1"/>
  <c r="F1673" i="14"/>
  <c r="J1672" i="14"/>
  <c r="O1582" i="34" l="1"/>
  <c r="F1583" i="34"/>
  <c r="B1583" i="34"/>
  <c r="H1583" i="34" s="1"/>
  <c r="O1583" i="34" s="1"/>
  <c r="J1582" i="34"/>
  <c r="J1673" i="14"/>
  <c r="F1674" i="14"/>
  <c r="B1674" i="14"/>
  <c r="H1674" i="14" s="1"/>
  <c r="O1674" i="14" s="1"/>
  <c r="O1673" i="14"/>
  <c r="D1584" i="34" l="1"/>
  <c r="J1583" i="34"/>
  <c r="D1675" i="14"/>
  <c r="J1674" i="14"/>
  <c r="F1584" i="34" l="1"/>
  <c r="B1584" i="34"/>
  <c r="H1584" i="34" s="1"/>
  <c r="D1585" i="34" s="1"/>
  <c r="B1675" i="14"/>
  <c r="H1675" i="14" s="1"/>
  <c r="O1675" i="14" s="1"/>
  <c r="F1675" i="14"/>
  <c r="O1584" i="34" l="1"/>
  <c r="B1585" i="34"/>
  <c r="H1585" i="34" s="1"/>
  <c r="O1585" i="34" s="1"/>
  <c r="F1585" i="34"/>
  <c r="J1584" i="34"/>
  <c r="D1676" i="14"/>
  <c r="J1675" i="14"/>
  <c r="D1586" i="34" l="1"/>
  <c r="J1585" i="34"/>
  <c r="B1676" i="14"/>
  <c r="H1676" i="14" s="1"/>
  <c r="D1677" i="14" s="1"/>
  <c r="F1676" i="14"/>
  <c r="F1586" i="34" l="1"/>
  <c r="B1586" i="34"/>
  <c r="H1586" i="34" s="1"/>
  <c r="D1587" i="34" s="1"/>
  <c r="J1676" i="14"/>
  <c r="O1676" i="14"/>
  <c r="F1677" i="14"/>
  <c r="B1677" i="14"/>
  <c r="H1677" i="14" s="1"/>
  <c r="D1678" i="14" s="1"/>
  <c r="O1586" i="34" l="1"/>
  <c r="F1587" i="34"/>
  <c r="B1587" i="34"/>
  <c r="H1587" i="34" s="1"/>
  <c r="O1587" i="34" s="1"/>
  <c r="J1586" i="34"/>
  <c r="F1678" i="14"/>
  <c r="B1678" i="14"/>
  <c r="H1678" i="14" s="1"/>
  <c r="D1679" i="14" s="1"/>
  <c r="J1677" i="14"/>
  <c r="O1677" i="14"/>
  <c r="D1588" i="34" l="1"/>
  <c r="J1587" i="34"/>
  <c r="B1679" i="14"/>
  <c r="H1679" i="14" s="1"/>
  <c r="O1679" i="14" s="1"/>
  <c r="F1679" i="14"/>
  <c r="O1678" i="14"/>
  <c r="J1678" i="14"/>
  <c r="B1588" i="34" l="1"/>
  <c r="H1588" i="34" s="1"/>
  <c r="D1589" i="34" s="1"/>
  <c r="F1588" i="34"/>
  <c r="D1680" i="14"/>
  <c r="J1679" i="14"/>
  <c r="O1588" i="34" l="1"/>
  <c r="J1588" i="34"/>
  <c r="B1589" i="34"/>
  <c r="H1589" i="34" s="1"/>
  <c r="D1590" i="34" s="1"/>
  <c r="F1589" i="34"/>
  <c r="B1680" i="14"/>
  <c r="H1680" i="14" s="1"/>
  <c r="D1681" i="14" s="1"/>
  <c r="F1680" i="14"/>
  <c r="J1589" i="34" l="1"/>
  <c r="B1590" i="34"/>
  <c r="H1590" i="34" s="1"/>
  <c r="O1590" i="34" s="1"/>
  <c r="F1590" i="34"/>
  <c r="O1589" i="34"/>
  <c r="O1680" i="14"/>
  <c r="J1680" i="14"/>
  <c r="F1681" i="14"/>
  <c r="B1681" i="14"/>
  <c r="H1681" i="14" s="1"/>
  <c r="D1682" i="14" s="1"/>
  <c r="D1591" i="34" l="1"/>
  <c r="J1590" i="34"/>
  <c r="J1681" i="14"/>
  <c r="F1682" i="14"/>
  <c r="B1682" i="14"/>
  <c r="H1682" i="14" s="1"/>
  <c r="D1683" i="14" s="1"/>
  <c r="O1681" i="14"/>
  <c r="B1591" i="34" l="1"/>
  <c r="H1591" i="34" s="1"/>
  <c r="D1592" i="34" s="1"/>
  <c r="F1591" i="34"/>
  <c r="O1682" i="14"/>
  <c r="J1682" i="14"/>
  <c r="F1683" i="14"/>
  <c r="B1683" i="14"/>
  <c r="H1683" i="14" s="1"/>
  <c r="O1683" i="14" s="1"/>
  <c r="J1591" i="34" l="1"/>
  <c r="O1591" i="34"/>
  <c r="F1592" i="34"/>
  <c r="B1592" i="34"/>
  <c r="H1592" i="34" s="1"/>
  <c r="O1592" i="34" s="1"/>
  <c r="J1683" i="14"/>
  <c r="D1684" i="14"/>
  <c r="D1593" i="34" l="1"/>
  <c r="J1592" i="34"/>
  <c r="B1684" i="14"/>
  <c r="H1684" i="14" s="1"/>
  <c r="D1685" i="14" s="1"/>
  <c r="F1684" i="14"/>
  <c r="F1593" i="34" l="1"/>
  <c r="B1593" i="34"/>
  <c r="H1593" i="34" s="1"/>
  <c r="D1594" i="34" s="1"/>
  <c r="O1684" i="14"/>
  <c r="J1684" i="14"/>
  <c r="B1685" i="14"/>
  <c r="H1685" i="14" s="1"/>
  <c r="D1686" i="14" s="1"/>
  <c r="F1685" i="14"/>
  <c r="O1593" i="34" l="1"/>
  <c r="F1594" i="34"/>
  <c r="B1594" i="34"/>
  <c r="H1594" i="34" s="1"/>
  <c r="O1594" i="34" s="1"/>
  <c r="J1593" i="34"/>
  <c r="F1686" i="14"/>
  <c r="B1686" i="14"/>
  <c r="H1686" i="14" s="1"/>
  <c r="D1687" i="14" s="1"/>
  <c r="O1685" i="14"/>
  <c r="J1685" i="14"/>
  <c r="D1595" i="34" l="1"/>
  <c r="J1594" i="34"/>
  <c r="B1687" i="14"/>
  <c r="H1687" i="14" s="1"/>
  <c r="O1687" i="14" s="1"/>
  <c r="F1687" i="14"/>
  <c r="O1686" i="14"/>
  <c r="J1686" i="14"/>
  <c r="F1595" i="34" l="1"/>
  <c r="B1595" i="34"/>
  <c r="H1595" i="34" s="1"/>
  <c r="D1596" i="34" s="1"/>
  <c r="D1688" i="14"/>
  <c r="F1688" i="14" s="1"/>
  <c r="J1687" i="14"/>
  <c r="O1595" i="34" l="1"/>
  <c r="B1596" i="34"/>
  <c r="H1596" i="34" s="1"/>
  <c r="O1596" i="34" s="1"/>
  <c r="F1596" i="34"/>
  <c r="J1595" i="34"/>
  <c r="B1688" i="14"/>
  <c r="H1688" i="14" s="1"/>
  <c r="D1689" i="14" s="1"/>
  <c r="B1689" i="14" s="1"/>
  <c r="H1689" i="14" s="1"/>
  <c r="D1690" i="14" s="1"/>
  <c r="D1597" i="34" l="1"/>
  <c r="J1596" i="34"/>
  <c r="J1688" i="14"/>
  <c r="O1688" i="14"/>
  <c r="F1689" i="14"/>
  <c r="J1689" i="14" s="1"/>
  <c r="O1689" i="14"/>
  <c r="F1690" i="14"/>
  <c r="B1690" i="14"/>
  <c r="H1690" i="14" s="1"/>
  <c r="O1690" i="14" s="1"/>
  <c r="F1597" i="34" l="1"/>
  <c r="B1597" i="34"/>
  <c r="H1597" i="34" s="1"/>
  <c r="D1598" i="34" s="1"/>
  <c r="D1691" i="14"/>
  <c r="J1690" i="14"/>
  <c r="O1597" i="34" l="1"/>
  <c r="F1598" i="34"/>
  <c r="B1598" i="34"/>
  <c r="H1598" i="34" s="1"/>
  <c r="O1598" i="34" s="1"/>
  <c r="J1597" i="34"/>
  <c r="B1691" i="14"/>
  <c r="H1691" i="14" s="1"/>
  <c r="O1691" i="14" s="1"/>
  <c r="F1691" i="14"/>
  <c r="D1599" i="34" l="1"/>
  <c r="J1598" i="34"/>
  <c r="D1692" i="14"/>
  <c r="J1691" i="14"/>
  <c r="F1599" i="34" l="1"/>
  <c r="B1599" i="34"/>
  <c r="H1599" i="34" s="1"/>
  <c r="D1600" i="34" s="1"/>
  <c r="F1692" i="14"/>
  <c r="B1692" i="14"/>
  <c r="H1692" i="14" s="1"/>
  <c r="D1693" i="14" s="1"/>
  <c r="O1599" i="34" l="1"/>
  <c r="B1600" i="34"/>
  <c r="H1600" i="34" s="1"/>
  <c r="O1600" i="34" s="1"/>
  <c r="F1600" i="34"/>
  <c r="J1599" i="34"/>
  <c r="F1693" i="14"/>
  <c r="B1693" i="14"/>
  <c r="H1693" i="14" s="1"/>
  <c r="D1694" i="14" s="1"/>
  <c r="O1692" i="14"/>
  <c r="J1692" i="14"/>
  <c r="D1601" i="34" l="1"/>
  <c r="J1600" i="34"/>
  <c r="F1694" i="14"/>
  <c r="B1694" i="14"/>
  <c r="H1694" i="14" s="1"/>
  <c r="O1694" i="14" s="1"/>
  <c r="O1693" i="14"/>
  <c r="J1693" i="14"/>
  <c r="F1601" i="34" l="1"/>
  <c r="B1601" i="34"/>
  <c r="H1601" i="34" s="1"/>
  <c r="D1602" i="34" s="1"/>
  <c r="D1695" i="14"/>
  <c r="J1694" i="14"/>
  <c r="O1601" i="34" l="1"/>
  <c r="B1602" i="34"/>
  <c r="H1602" i="34" s="1"/>
  <c r="O1602" i="34" s="1"/>
  <c r="F1602" i="34"/>
  <c r="J1601" i="34"/>
  <c r="F1695" i="14"/>
  <c r="B1695" i="14"/>
  <c r="H1695" i="14" s="1"/>
  <c r="O1695" i="14" s="1"/>
  <c r="D1603" i="34" l="1"/>
  <c r="J1602" i="34"/>
  <c r="D1696" i="14"/>
  <c r="J1695" i="14"/>
  <c r="B1603" i="34" l="1"/>
  <c r="H1603" i="34" s="1"/>
  <c r="D1604" i="34" s="1"/>
  <c r="F1603" i="34"/>
  <c r="B1696" i="14"/>
  <c r="H1696" i="14" s="1"/>
  <c r="D1697" i="14" s="1"/>
  <c r="F1696" i="14"/>
  <c r="O1603" i="34" l="1"/>
  <c r="J1603" i="34"/>
  <c r="F1604" i="34"/>
  <c r="B1604" i="34"/>
  <c r="H1604" i="34" s="1"/>
  <c r="O1604" i="34" s="1"/>
  <c r="O1696" i="14"/>
  <c r="J1696" i="14"/>
  <c r="B1697" i="14"/>
  <c r="H1697" i="14" s="1"/>
  <c r="D1698" i="14" s="1"/>
  <c r="F1697" i="14"/>
  <c r="J1604" i="34" l="1"/>
  <c r="D1605" i="34"/>
  <c r="O1697" i="14"/>
  <c r="J1697" i="14"/>
  <c r="F1698" i="14"/>
  <c r="B1698" i="14"/>
  <c r="H1698" i="14" s="1"/>
  <c r="D1699" i="14" s="1"/>
  <c r="B1605" i="34" l="1"/>
  <c r="H1605" i="34" s="1"/>
  <c r="D1606" i="34" s="1"/>
  <c r="F1605" i="34"/>
  <c r="O1698" i="14"/>
  <c r="J1698" i="14"/>
  <c r="F1699" i="14"/>
  <c r="B1699" i="14"/>
  <c r="H1699" i="14" s="1"/>
  <c r="O1699" i="14" s="1"/>
  <c r="O1605" i="34" l="1"/>
  <c r="J1605" i="34"/>
  <c r="F1606" i="34"/>
  <c r="B1606" i="34"/>
  <c r="H1606" i="34" s="1"/>
  <c r="O1606" i="34" s="1"/>
  <c r="J1699" i="14"/>
  <c r="D1700" i="14"/>
  <c r="J1606" i="34" l="1"/>
  <c r="D1607" i="34"/>
  <c r="B1700" i="14"/>
  <c r="H1700" i="14" s="1"/>
  <c r="D1701" i="14" s="1"/>
  <c r="F1700" i="14"/>
  <c r="F1607" i="34" l="1"/>
  <c r="B1607" i="34"/>
  <c r="H1607" i="34" s="1"/>
  <c r="D1608" i="34" s="1"/>
  <c r="O1700" i="14"/>
  <c r="J1700" i="14"/>
  <c r="B1701" i="14"/>
  <c r="H1701" i="14" s="1"/>
  <c r="D1702" i="14" s="1"/>
  <c r="F1701" i="14"/>
  <c r="O1607" i="34" l="1"/>
  <c r="F1608" i="34"/>
  <c r="B1608" i="34"/>
  <c r="H1608" i="34" s="1"/>
  <c r="O1608" i="34" s="1"/>
  <c r="J1607" i="34"/>
  <c r="O1701" i="14"/>
  <c r="J1701" i="14"/>
  <c r="F1702" i="14"/>
  <c r="B1702" i="14"/>
  <c r="H1702" i="14" s="1"/>
  <c r="D1703" i="14" s="1"/>
  <c r="D1609" i="34" l="1"/>
  <c r="J1608" i="34"/>
  <c r="J1702" i="14"/>
  <c r="O1702" i="14"/>
  <c r="F1703" i="14"/>
  <c r="B1703" i="14"/>
  <c r="H1703" i="14" s="1"/>
  <c r="O1703" i="14" s="1"/>
  <c r="F1609" i="34" l="1"/>
  <c r="B1609" i="34"/>
  <c r="H1609" i="34" s="1"/>
  <c r="D1610" i="34" s="1"/>
  <c r="J1703" i="14"/>
  <c r="D1704" i="14"/>
  <c r="O1609" i="34" l="1"/>
  <c r="F1610" i="34"/>
  <c r="B1610" i="34"/>
  <c r="H1610" i="34" s="1"/>
  <c r="O1610" i="34" s="1"/>
  <c r="J1609" i="34"/>
  <c r="B1704" i="14"/>
  <c r="H1704" i="14" s="1"/>
  <c r="D1705" i="14" s="1"/>
  <c r="F1704" i="14"/>
  <c r="D1611" i="34" l="1"/>
  <c r="J1610" i="34"/>
  <c r="O1704" i="14"/>
  <c r="J1704" i="14"/>
  <c r="F1705" i="14"/>
  <c r="B1705" i="14"/>
  <c r="H1705" i="14" s="1"/>
  <c r="D1706" i="14" s="1"/>
  <c r="F1611" i="34" l="1"/>
  <c r="B1611" i="34"/>
  <c r="H1611" i="34" s="1"/>
  <c r="D1612" i="34" s="1"/>
  <c r="F1706" i="14"/>
  <c r="B1706" i="14"/>
  <c r="H1706" i="14" s="1"/>
  <c r="O1706" i="14" s="1"/>
  <c r="O1705" i="14"/>
  <c r="J1705" i="14"/>
  <c r="O1611" i="34" l="1"/>
  <c r="B1612" i="34"/>
  <c r="H1612" i="34" s="1"/>
  <c r="O1612" i="34" s="1"/>
  <c r="F1612" i="34"/>
  <c r="J1611" i="34"/>
  <c r="D1707" i="14"/>
  <c r="J1706" i="14"/>
  <c r="D1613" i="34" l="1"/>
  <c r="J1612" i="34"/>
  <c r="B1707" i="14"/>
  <c r="H1707" i="14" s="1"/>
  <c r="O1707" i="14" s="1"/>
  <c r="F1707" i="14"/>
  <c r="F1613" i="34" l="1"/>
  <c r="B1613" i="34"/>
  <c r="H1613" i="34" s="1"/>
  <c r="D1614" i="34" s="1"/>
  <c r="D1708" i="14"/>
  <c r="J1707" i="14"/>
  <c r="O1613" i="34" l="1"/>
  <c r="F1614" i="34"/>
  <c r="B1614" i="34"/>
  <c r="H1614" i="34" s="1"/>
  <c r="O1614" i="34" s="1"/>
  <c r="J1613" i="34"/>
  <c r="F1708" i="14"/>
  <c r="B1708" i="14"/>
  <c r="H1708" i="14" s="1"/>
  <c r="D1709" i="14" s="1"/>
  <c r="D1615" i="34" l="1"/>
  <c r="J1614" i="34"/>
  <c r="B1709" i="14"/>
  <c r="H1709" i="14" s="1"/>
  <c r="D1710" i="14" s="1"/>
  <c r="F1709" i="14"/>
  <c r="O1708" i="14"/>
  <c r="J1708" i="14"/>
  <c r="F1615" i="34" l="1"/>
  <c r="B1615" i="34"/>
  <c r="H1615" i="34" s="1"/>
  <c r="D1616" i="34" s="1"/>
  <c r="J1709" i="14"/>
  <c r="O1709" i="14"/>
  <c r="F1710" i="14"/>
  <c r="B1710" i="14"/>
  <c r="H1710" i="14" s="1"/>
  <c r="D1711" i="14" s="1"/>
  <c r="O1615" i="34" l="1"/>
  <c r="F1616" i="34"/>
  <c r="B1616" i="34"/>
  <c r="H1616" i="34" s="1"/>
  <c r="O1616" i="34" s="1"/>
  <c r="J1615" i="34"/>
  <c r="B1711" i="14"/>
  <c r="H1711" i="14" s="1"/>
  <c r="O1711" i="14" s="1"/>
  <c r="F1711" i="14"/>
  <c r="O1710" i="14"/>
  <c r="J1710" i="14"/>
  <c r="D1617" i="34" l="1"/>
  <c r="J1616" i="34"/>
  <c r="J1711" i="14"/>
  <c r="D1712" i="14"/>
  <c r="B1617" i="34" l="1"/>
  <c r="H1617" i="34" s="1"/>
  <c r="D1618" i="34" s="1"/>
  <c r="F1617" i="34"/>
  <c r="F1712" i="14"/>
  <c r="B1712" i="14"/>
  <c r="H1712" i="14" s="1"/>
  <c r="D1713" i="14" s="1"/>
  <c r="O1617" i="34" l="1"/>
  <c r="J1617" i="34"/>
  <c r="F1618" i="34"/>
  <c r="B1618" i="34"/>
  <c r="H1618" i="34" s="1"/>
  <c r="O1618" i="34" s="1"/>
  <c r="B1713" i="14"/>
  <c r="H1713" i="14" s="1"/>
  <c r="D1714" i="14" s="1"/>
  <c r="F1713" i="14"/>
  <c r="O1712" i="14"/>
  <c r="J1712" i="14"/>
  <c r="J1618" i="34" l="1"/>
  <c r="D1619" i="34"/>
  <c r="J1713" i="14"/>
  <c r="O1713" i="14"/>
  <c r="F1714" i="14"/>
  <c r="B1714" i="14"/>
  <c r="H1714" i="14" s="1"/>
  <c r="D1715" i="14" s="1"/>
  <c r="B1619" i="34" l="1"/>
  <c r="H1619" i="34" s="1"/>
  <c r="D1620" i="34" s="1"/>
  <c r="F1619" i="34"/>
  <c r="O1714" i="14"/>
  <c r="J1714" i="14"/>
  <c r="F1715" i="14"/>
  <c r="B1715" i="14"/>
  <c r="H1715" i="14" s="1"/>
  <c r="O1715" i="14" s="1"/>
  <c r="O1619" i="34" l="1"/>
  <c r="J1619" i="34"/>
  <c r="B1620" i="34"/>
  <c r="H1620" i="34" s="1"/>
  <c r="O1620" i="34" s="1"/>
  <c r="F1620" i="34"/>
  <c r="D1716" i="14"/>
  <c r="J1715" i="14"/>
  <c r="J1620" i="34" l="1"/>
  <c r="D1621" i="34"/>
  <c r="B1716" i="14"/>
  <c r="H1716" i="14" s="1"/>
  <c r="D1717" i="14" s="1"/>
  <c r="F1716" i="14"/>
  <c r="B1621" i="34" l="1"/>
  <c r="H1621" i="34" s="1"/>
  <c r="D1622" i="34" s="1"/>
  <c r="F1621" i="34"/>
  <c r="J1716" i="14"/>
  <c r="O1716" i="14"/>
  <c r="B1717" i="14"/>
  <c r="H1717" i="14" s="1"/>
  <c r="D1718" i="14" s="1"/>
  <c r="F1717" i="14"/>
  <c r="O1621" i="34" l="1"/>
  <c r="J1621" i="34"/>
  <c r="B1622" i="34"/>
  <c r="H1622" i="34" s="1"/>
  <c r="O1622" i="34" s="1"/>
  <c r="F1622" i="34"/>
  <c r="O1717" i="14"/>
  <c r="F1718" i="14"/>
  <c r="B1718" i="14"/>
  <c r="H1718" i="14" s="1"/>
  <c r="D1719" i="14" s="1"/>
  <c r="J1717" i="14"/>
  <c r="J1622" i="34" l="1"/>
  <c r="D1623" i="34"/>
  <c r="O1718" i="14"/>
  <c r="J1718" i="14"/>
  <c r="B1719" i="14"/>
  <c r="H1719" i="14" s="1"/>
  <c r="O1719" i="14" s="1"/>
  <c r="F1719" i="14"/>
  <c r="F1623" i="34" l="1"/>
  <c r="B1623" i="34"/>
  <c r="H1623" i="34" s="1"/>
  <c r="D1624" i="34" s="1"/>
  <c r="J1719" i="14"/>
  <c r="D1720" i="14"/>
  <c r="F1720" i="14" s="1"/>
  <c r="O1623" i="34" l="1"/>
  <c r="F1624" i="34"/>
  <c r="B1624" i="34"/>
  <c r="H1624" i="34" s="1"/>
  <c r="O1624" i="34" s="1"/>
  <c r="J1623" i="34"/>
  <c r="B1720" i="14"/>
  <c r="H1720" i="14" s="1"/>
  <c r="D1721" i="14" s="1"/>
  <c r="B1721" i="14" s="1"/>
  <c r="H1721" i="14" s="1"/>
  <c r="D1722" i="14" s="1"/>
  <c r="D1625" i="34" l="1"/>
  <c r="J1624" i="34"/>
  <c r="J1720" i="14"/>
  <c r="O1720" i="14"/>
  <c r="F1721" i="14"/>
  <c r="J1721" i="14" s="1"/>
  <c r="O1721" i="14"/>
  <c r="B1722" i="14"/>
  <c r="H1722" i="14" s="1"/>
  <c r="D1723" i="14" s="1"/>
  <c r="F1722" i="14"/>
  <c r="F1625" i="34" l="1"/>
  <c r="B1625" i="34"/>
  <c r="H1625" i="34" s="1"/>
  <c r="D1626" i="34" s="1"/>
  <c r="O1722" i="14"/>
  <c r="J1722" i="14"/>
  <c r="B1723" i="14"/>
  <c r="H1723" i="14" s="1"/>
  <c r="D1724" i="14" s="1"/>
  <c r="F1723" i="14"/>
  <c r="O1625" i="34" l="1"/>
  <c r="F1626" i="34"/>
  <c r="B1626" i="34"/>
  <c r="H1626" i="34" s="1"/>
  <c r="O1626" i="34" s="1"/>
  <c r="J1625" i="34"/>
  <c r="J1723" i="14"/>
  <c r="O1723" i="14"/>
  <c r="F1724" i="14"/>
  <c r="B1724" i="14"/>
  <c r="H1724" i="14" s="1"/>
  <c r="O1724" i="14" s="1"/>
  <c r="D1627" i="34" l="1"/>
  <c r="J1626" i="34"/>
  <c r="D1725" i="14"/>
  <c r="J1724" i="14"/>
  <c r="B1627" i="34" l="1"/>
  <c r="H1627" i="34" s="1"/>
  <c r="D1628" i="34" s="1"/>
  <c r="F1627" i="34"/>
  <c r="F1725" i="14"/>
  <c r="B1725" i="14"/>
  <c r="H1725" i="14" s="1"/>
  <c r="O1725" i="14" s="1"/>
  <c r="O1627" i="34" l="1"/>
  <c r="J1627" i="34"/>
  <c r="F1628" i="34"/>
  <c r="B1628" i="34"/>
  <c r="H1628" i="34" s="1"/>
  <c r="O1628" i="34" s="1"/>
  <c r="D1726" i="14"/>
  <c r="J1725" i="14"/>
  <c r="J1628" i="34" l="1"/>
  <c r="D1629" i="34"/>
  <c r="F1726" i="14"/>
  <c r="B1726" i="14"/>
  <c r="H1726" i="14" s="1"/>
  <c r="D1727" i="14" s="1"/>
  <c r="F1629" i="34" l="1"/>
  <c r="B1629" i="34"/>
  <c r="H1629" i="34" s="1"/>
  <c r="D1630" i="34" s="1"/>
  <c r="O1726" i="14"/>
  <c r="B1727" i="14"/>
  <c r="H1727" i="14" s="1"/>
  <c r="D1728" i="14" s="1"/>
  <c r="F1727" i="14"/>
  <c r="J1726" i="14"/>
  <c r="O1629" i="34" l="1"/>
  <c r="B1630" i="34"/>
  <c r="H1630" i="34" s="1"/>
  <c r="O1630" i="34" s="1"/>
  <c r="F1630" i="34"/>
  <c r="J1629" i="34"/>
  <c r="O1727" i="14"/>
  <c r="B1728" i="14"/>
  <c r="H1728" i="14" s="1"/>
  <c r="D1729" i="14" s="1"/>
  <c r="F1728" i="14"/>
  <c r="J1727" i="14"/>
  <c r="D1631" i="34" l="1"/>
  <c r="J1630" i="34"/>
  <c r="B1729" i="14"/>
  <c r="H1729" i="14" s="1"/>
  <c r="O1729" i="14" s="1"/>
  <c r="F1729" i="14"/>
  <c r="O1728" i="14"/>
  <c r="J1728" i="14"/>
  <c r="B1631" i="34" l="1"/>
  <c r="H1631" i="34" s="1"/>
  <c r="D1632" i="34" s="1"/>
  <c r="F1631" i="34"/>
  <c r="D1730" i="14"/>
  <c r="J1729" i="14"/>
  <c r="O1631" i="34" l="1"/>
  <c r="J1631" i="34"/>
  <c r="F1632" i="34"/>
  <c r="B1632" i="34"/>
  <c r="H1632" i="34" s="1"/>
  <c r="O1632" i="34" s="1"/>
  <c r="F1730" i="14"/>
  <c r="B1730" i="14"/>
  <c r="H1730" i="14" s="1"/>
  <c r="D1731" i="14" s="1"/>
  <c r="J1632" i="34" l="1"/>
  <c r="D1633" i="34"/>
  <c r="B1731" i="14"/>
  <c r="H1731" i="14" s="1"/>
  <c r="D1732" i="14" s="1"/>
  <c r="F1731" i="14"/>
  <c r="O1730" i="14"/>
  <c r="J1730" i="14"/>
  <c r="F1633" i="34" l="1"/>
  <c r="B1633" i="34"/>
  <c r="H1633" i="34" s="1"/>
  <c r="D1634" i="34" s="1"/>
  <c r="O1731" i="14"/>
  <c r="J1731" i="14"/>
  <c r="B1732" i="14"/>
  <c r="H1732" i="14" s="1"/>
  <c r="D1733" i="14" s="1"/>
  <c r="F1732" i="14"/>
  <c r="O1633" i="34" l="1"/>
  <c r="B1634" i="34"/>
  <c r="H1634" i="34" s="1"/>
  <c r="O1634" i="34" s="1"/>
  <c r="F1634" i="34"/>
  <c r="J1633" i="34"/>
  <c r="B1733" i="14"/>
  <c r="H1733" i="14" s="1"/>
  <c r="O1733" i="14" s="1"/>
  <c r="F1733" i="14"/>
  <c r="O1732" i="14"/>
  <c r="J1732" i="14"/>
  <c r="D1635" i="34" l="1"/>
  <c r="J1634" i="34"/>
  <c r="D1734" i="14"/>
  <c r="F1734" i="14" s="1"/>
  <c r="J1733" i="14"/>
  <c r="F1635" i="34" l="1"/>
  <c r="B1635" i="34"/>
  <c r="H1635" i="34" s="1"/>
  <c r="D1636" i="34" s="1"/>
  <c r="B1734" i="14"/>
  <c r="H1734" i="14" s="1"/>
  <c r="D1735" i="14" s="1"/>
  <c r="B1735" i="14" s="1"/>
  <c r="H1735" i="14" s="1"/>
  <c r="D1736" i="14" s="1"/>
  <c r="O1635" i="34" l="1"/>
  <c r="F1636" i="34"/>
  <c r="B1636" i="34"/>
  <c r="H1636" i="34" s="1"/>
  <c r="O1636" i="34" s="1"/>
  <c r="J1635" i="34"/>
  <c r="J1734" i="14"/>
  <c r="O1734" i="14"/>
  <c r="F1735" i="14"/>
  <c r="J1735" i="14" s="1"/>
  <c r="O1735" i="14"/>
  <c r="F1736" i="14"/>
  <c r="B1736" i="14"/>
  <c r="H1736" i="14" s="1"/>
  <c r="O1736" i="14" s="1"/>
  <c r="D1637" i="34" l="1"/>
  <c r="J1636" i="34"/>
  <c r="D1737" i="14"/>
  <c r="J1736" i="14"/>
  <c r="F1637" i="34" l="1"/>
  <c r="B1637" i="34"/>
  <c r="H1637" i="34" s="1"/>
  <c r="D1638" i="34" s="1"/>
  <c r="B1737" i="14"/>
  <c r="H1737" i="14" s="1"/>
  <c r="O1737" i="14" s="1"/>
  <c r="F1737" i="14"/>
  <c r="O1637" i="34" l="1"/>
  <c r="B1638" i="34"/>
  <c r="H1638" i="34" s="1"/>
  <c r="O1638" i="34" s="1"/>
  <c r="F1638" i="34"/>
  <c r="J1637" i="34"/>
  <c r="D1738" i="14"/>
  <c r="J1737" i="14"/>
  <c r="D1639" i="34" l="1"/>
  <c r="J1638" i="34"/>
  <c r="F1738" i="14"/>
  <c r="B1738" i="14"/>
  <c r="H1738" i="14" s="1"/>
  <c r="D1739" i="14" s="1"/>
  <c r="F1639" i="34" l="1"/>
  <c r="B1639" i="34"/>
  <c r="H1639" i="34" s="1"/>
  <c r="D1640" i="34" s="1"/>
  <c r="F1739" i="14"/>
  <c r="B1739" i="14"/>
  <c r="H1739" i="14" s="1"/>
  <c r="D1740" i="14" s="1"/>
  <c r="O1738" i="14"/>
  <c r="J1738" i="14"/>
  <c r="O1639" i="34" l="1"/>
  <c r="B1640" i="34"/>
  <c r="H1640" i="34" s="1"/>
  <c r="O1640" i="34" s="1"/>
  <c r="F1640" i="34"/>
  <c r="J1639" i="34"/>
  <c r="F1740" i="14"/>
  <c r="B1740" i="14"/>
  <c r="H1740" i="14" s="1"/>
  <c r="D1741" i="14" s="1"/>
  <c r="O1739" i="14"/>
  <c r="J1739" i="14"/>
  <c r="D1641" i="34" l="1"/>
  <c r="F1641" i="34" s="1"/>
  <c r="J1640" i="34"/>
  <c r="F1741" i="14"/>
  <c r="B1741" i="14"/>
  <c r="H1741" i="14" s="1"/>
  <c r="O1741" i="14" s="1"/>
  <c r="O1740" i="14"/>
  <c r="J1740" i="14"/>
  <c r="B1641" i="34" l="1"/>
  <c r="H1641" i="34" s="1"/>
  <c r="D1642" i="34" s="1"/>
  <c r="D1742" i="14"/>
  <c r="J1741" i="14"/>
  <c r="B1642" i="34" l="1"/>
  <c r="H1642" i="34" s="1"/>
  <c r="O1642" i="34" s="1"/>
  <c r="F1642" i="34"/>
  <c r="J1641" i="34"/>
  <c r="O1641" i="34"/>
  <c r="B1742" i="14"/>
  <c r="H1742" i="14" s="1"/>
  <c r="D1743" i="14" s="1"/>
  <c r="F1742" i="14"/>
  <c r="J1642" i="34" l="1"/>
  <c r="D1643" i="34"/>
  <c r="J1742" i="14"/>
  <c r="O1742" i="14"/>
  <c r="F1743" i="14"/>
  <c r="B1743" i="14"/>
  <c r="H1743" i="14" s="1"/>
  <c r="D1744" i="14" s="1"/>
  <c r="B1643" i="34" l="1"/>
  <c r="H1643" i="34" s="1"/>
  <c r="D1644" i="34" s="1"/>
  <c r="F1643" i="34"/>
  <c r="O1743" i="14"/>
  <c r="J1743" i="14"/>
  <c r="F1744" i="14"/>
  <c r="B1744" i="14"/>
  <c r="H1744" i="14" s="1"/>
  <c r="D1745" i="14" s="1"/>
  <c r="J1643" i="34" l="1"/>
  <c r="B1644" i="34"/>
  <c r="H1644" i="34" s="1"/>
  <c r="O1644" i="34" s="1"/>
  <c r="F1644" i="34"/>
  <c r="O1643" i="34"/>
  <c r="F1745" i="14"/>
  <c r="B1745" i="14"/>
  <c r="H1745" i="14" s="1"/>
  <c r="O1745" i="14" s="1"/>
  <c r="O1744" i="14"/>
  <c r="J1744" i="14"/>
  <c r="D1645" i="34" l="1"/>
  <c r="J1644" i="34"/>
  <c r="D1746" i="14"/>
  <c r="J1745" i="14"/>
  <c r="B1645" i="34" l="1"/>
  <c r="H1645" i="34" s="1"/>
  <c r="D1646" i="34" s="1"/>
  <c r="F1645" i="34"/>
  <c r="F1746" i="14"/>
  <c r="B1746" i="14"/>
  <c r="H1746" i="14" s="1"/>
  <c r="D1747" i="14" s="1"/>
  <c r="J1645" i="34" l="1"/>
  <c r="B1646" i="34"/>
  <c r="H1646" i="34" s="1"/>
  <c r="O1646" i="34" s="1"/>
  <c r="F1646" i="34"/>
  <c r="O1645" i="34"/>
  <c r="B1747" i="14"/>
  <c r="H1747" i="14" s="1"/>
  <c r="D1748" i="14" s="1"/>
  <c r="F1747" i="14"/>
  <c r="O1746" i="14"/>
  <c r="J1746" i="14"/>
  <c r="J1646" i="34" l="1"/>
  <c r="D1647" i="34"/>
  <c r="O1747" i="14"/>
  <c r="J1747" i="14"/>
  <c r="F1748" i="14"/>
  <c r="B1748" i="14"/>
  <c r="H1748" i="14" s="1"/>
  <c r="D1749" i="14" s="1"/>
  <c r="B1647" i="34" l="1"/>
  <c r="H1647" i="34" s="1"/>
  <c r="D1648" i="34" s="1"/>
  <c r="F1647" i="34"/>
  <c r="B1749" i="14"/>
  <c r="H1749" i="14" s="1"/>
  <c r="O1749" i="14" s="1"/>
  <c r="F1749" i="14"/>
  <c r="O1748" i="14"/>
  <c r="J1748" i="14"/>
  <c r="J1647" i="34" l="1"/>
  <c r="B1648" i="34"/>
  <c r="H1648" i="34" s="1"/>
  <c r="O1648" i="34" s="1"/>
  <c r="F1648" i="34"/>
  <c r="O1647" i="34"/>
  <c r="J1749" i="14"/>
  <c r="D1750" i="14"/>
  <c r="J1648" i="34" l="1"/>
  <c r="D1649" i="34"/>
  <c r="B1750" i="14"/>
  <c r="H1750" i="14" s="1"/>
  <c r="D1751" i="14" s="1"/>
  <c r="F1750" i="14"/>
  <c r="F1649" i="34" l="1"/>
  <c r="B1649" i="34"/>
  <c r="H1649" i="34" s="1"/>
  <c r="D1650" i="34" s="1"/>
  <c r="J1750" i="14"/>
  <c r="O1750" i="14"/>
  <c r="B1751" i="14"/>
  <c r="H1751" i="14" s="1"/>
  <c r="D1752" i="14" s="1"/>
  <c r="F1751" i="14"/>
  <c r="F1650" i="34" l="1"/>
  <c r="B1650" i="34"/>
  <c r="H1650" i="34" s="1"/>
  <c r="O1650" i="34" s="1"/>
  <c r="J1649" i="34"/>
  <c r="O1649" i="34"/>
  <c r="O1751" i="14"/>
  <c r="F1752" i="14"/>
  <c r="B1752" i="14"/>
  <c r="H1752" i="14" s="1"/>
  <c r="O1752" i="14" s="1"/>
  <c r="J1751" i="14"/>
  <c r="J1650" i="34" l="1"/>
  <c r="D1651" i="34"/>
  <c r="D1753" i="14"/>
  <c r="J1752" i="14"/>
  <c r="F1651" i="34" l="1"/>
  <c r="B1651" i="34"/>
  <c r="H1651" i="34" s="1"/>
  <c r="D1652" i="34" s="1"/>
  <c r="F1753" i="14"/>
  <c r="B1753" i="14"/>
  <c r="H1753" i="14" s="1"/>
  <c r="O1753" i="14" s="1"/>
  <c r="F1652" i="34" l="1"/>
  <c r="B1652" i="34"/>
  <c r="H1652" i="34" s="1"/>
  <c r="O1652" i="34" s="1"/>
  <c r="J1651" i="34"/>
  <c r="O1651" i="34"/>
  <c r="D1754" i="14"/>
  <c r="J1753" i="14"/>
  <c r="D1653" i="34" l="1"/>
  <c r="J1652" i="34"/>
  <c r="F1754" i="14"/>
  <c r="B1754" i="14"/>
  <c r="H1754" i="14" s="1"/>
  <c r="D1755" i="14" s="1"/>
  <c r="F1653" i="34" l="1"/>
  <c r="B1653" i="34"/>
  <c r="H1653" i="34" s="1"/>
  <c r="D1654" i="34" s="1"/>
  <c r="B1755" i="14"/>
  <c r="H1755" i="14" s="1"/>
  <c r="D1756" i="14" s="1"/>
  <c r="F1755" i="14"/>
  <c r="O1754" i="14"/>
  <c r="J1754" i="14"/>
  <c r="F1654" i="34" l="1"/>
  <c r="B1654" i="34"/>
  <c r="H1654" i="34" s="1"/>
  <c r="O1654" i="34" s="1"/>
  <c r="J1653" i="34"/>
  <c r="O1653" i="34"/>
  <c r="O1755" i="14"/>
  <c r="J1755" i="14"/>
  <c r="F1756" i="14"/>
  <c r="B1756" i="14"/>
  <c r="H1756" i="14" s="1"/>
  <c r="D1757" i="14" s="1"/>
  <c r="D1655" i="34" l="1"/>
  <c r="J1654" i="34"/>
  <c r="O1756" i="14"/>
  <c r="B1757" i="14"/>
  <c r="H1757" i="14" s="1"/>
  <c r="O1757" i="14" s="1"/>
  <c r="F1757" i="14"/>
  <c r="J1756" i="14"/>
  <c r="F1655" i="34" l="1"/>
  <c r="B1655" i="34"/>
  <c r="H1655" i="34" s="1"/>
  <c r="D1656" i="34" s="1"/>
  <c r="J1757" i="14"/>
  <c r="D1758" i="14"/>
  <c r="F1656" i="34" l="1"/>
  <c r="B1656" i="34"/>
  <c r="H1656" i="34" s="1"/>
  <c r="O1656" i="34" s="1"/>
  <c r="J1655" i="34"/>
  <c r="O1655" i="34"/>
  <c r="B1758" i="14"/>
  <c r="H1758" i="14" s="1"/>
  <c r="D1759" i="14" s="1"/>
  <c r="F1758" i="14"/>
  <c r="D1657" i="34" l="1"/>
  <c r="J1656" i="34"/>
  <c r="O1758" i="14"/>
  <c r="J1758" i="14"/>
  <c r="F1759" i="14"/>
  <c r="B1759" i="14"/>
  <c r="H1759" i="14" s="1"/>
  <c r="D1760" i="14" s="1"/>
  <c r="F1657" i="34" l="1"/>
  <c r="B1657" i="34"/>
  <c r="H1657" i="34" s="1"/>
  <c r="D1658" i="34" s="1"/>
  <c r="F1760" i="14"/>
  <c r="B1760" i="14"/>
  <c r="H1760" i="14" s="1"/>
  <c r="D1761" i="14" s="1"/>
  <c r="O1759" i="14"/>
  <c r="J1759" i="14"/>
  <c r="B1658" i="34" l="1"/>
  <c r="H1658" i="34" s="1"/>
  <c r="O1658" i="34" s="1"/>
  <c r="F1658" i="34"/>
  <c r="J1657" i="34"/>
  <c r="O1657" i="34"/>
  <c r="F1761" i="14"/>
  <c r="B1761" i="14"/>
  <c r="H1761" i="14" s="1"/>
  <c r="O1761" i="14" s="1"/>
  <c r="O1760" i="14"/>
  <c r="J1760" i="14"/>
  <c r="D1659" i="34" l="1"/>
  <c r="J1658" i="34"/>
  <c r="D1762" i="14"/>
  <c r="J1761" i="14"/>
  <c r="B1659" i="34" l="1"/>
  <c r="H1659" i="34" s="1"/>
  <c r="D1660" i="34" s="1"/>
  <c r="F1659" i="34"/>
  <c r="F1762" i="14"/>
  <c r="B1762" i="14"/>
  <c r="H1762" i="14" s="1"/>
  <c r="D1763" i="14" s="1"/>
  <c r="J1659" i="34" l="1"/>
  <c r="F1660" i="34"/>
  <c r="B1660" i="34"/>
  <c r="H1660" i="34" s="1"/>
  <c r="O1660" i="34" s="1"/>
  <c r="O1659" i="34"/>
  <c r="B1763" i="14"/>
  <c r="H1763" i="14" s="1"/>
  <c r="D1764" i="14" s="1"/>
  <c r="F1763" i="14"/>
  <c r="O1762" i="14"/>
  <c r="J1762" i="14"/>
  <c r="D1661" i="34" l="1"/>
  <c r="J1660" i="34"/>
  <c r="J1763" i="14"/>
  <c r="O1763" i="14"/>
  <c r="F1764" i="14"/>
  <c r="B1764" i="14"/>
  <c r="H1764" i="14" s="1"/>
  <c r="D1765" i="14" s="1"/>
  <c r="F1661" i="34" l="1"/>
  <c r="B1661" i="34"/>
  <c r="H1661" i="34" s="1"/>
  <c r="D1662" i="34" s="1"/>
  <c r="O1764" i="14"/>
  <c r="J1764" i="14"/>
  <c r="B1765" i="14"/>
  <c r="H1765" i="14" s="1"/>
  <c r="O1765" i="14" s="1"/>
  <c r="F1765" i="14"/>
  <c r="F1662" i="34" l="1"/>
  <c r="B1662" i="34"/>
  <c r="H1662" i="34" s="1"/>
  <c r="O1662" i="34" s="1"/>
  <c r="J1661" i="34"/>
  <c r="O1661" i="34"/>
  <c r="J1765" i="14"/>
  <c r="D1766" i="14"/>
  <c r="B1766" i="14" s="1"/>
  <c r="H1766" i="14" s="1"/>
  <c r="D1767" i="14" s="1"/>
  <c r="J1662" i="34" l="1"/>
  <c r="D1663" i="34"/>
  <c r="F1766" i="14"/>
  <c r="J1766" i="14" s="1"/>
  <c r="O1766" i="14"/>
  <c r="B1767" i="14"/>
  <c r="H1767" i="14" s="1"/>
  <c r="D1768" i="14" s="1"/>
  <c r="F1767" i="14"/>
  <c r="F1663" i="34" l="1"/>
  <c r="B1663" i="34"/>
  <c r="H1663" i="34" s="1"/>
  <c r="D1664" i="34" s="1"/>
  <c r="O1767" i="14"/>
  <c r="F1768" i="14"/>
  <c r="B1768" i="14"/>
  <c r="H1768" i="14" s="1"/>
  <c r="O1768" i="14" s="1"/>
  <c r="J1767" i="14"/>
  <c r="B1664" i="34" l="1"/>
  <c r="H1664" i="34" s="1"/>
  <c r="O1664" i="34" s="1"/>
  <c r="F1664" i="34"/>
  <c r="J1663" i="34"/>
  <c r="O1663" i="34"/>
  <c r="D1769" i="14"/>
  <c r="J1768" i="14"/>
  <c r="J1664" i="34" l="1"/>
  <c r="D1665" i="34"/>
  <c r="F1769" i="14"/>
  <c r="B1769" i="14"/>
  <c r="H1769" i="14" s="1"/>
  <c r="O1769" i="14" s="1"/>
  <c r="F1665" i="34" l="1"/>
  <c r="B1665" i="34"/>
  <c r="H1665" i="34" s="1"/>
  <c r="D1666" i="34" s="1"/>
  <c r="D1770" i="14"/>
  <c r="J1769" i="14"/>
  <c r="B1666" i="34" l="1"/>
  <c r="H1666" i="34" s="1"/>
  <c r="O1666" i="34" s="1"/>
  <c r="F1666" i="34"/>
  <c r="J1665" i="34"/>
  <c r="O1665" i="34"/>
  <c r="B1770" i="14"/>
  <c r="H1770" i="14" s="1"/>
  <c r="D1771" i="14" s="1"/>
  <c r="F1770" i="14"/>
  <c r="J1666" i="34" l="1"/>
  <c r="D1667" i="34"/>
  <c r="J1770" i="14"/>
  <c r="O1770" i="14"/>
  <c r="B1771" i="14"/>
  <c r="H1771" i="14" s="1"/>
  <c r="D1772" i="14" s="1"/>
  <c r="F1771" i="14"/>
  <c r="F1667" i="34" l="1"/>
  <c r="B1667" i="34"/>
  <c r="H1667" i="34" s="1"/>
  <c r="D1668" i="34" s="1"/>
  <c r="O1771" i="14"/>
  <c r="F1772" i="14"/>
  <c r="B1772" i="14"/>
  <c r="H1772" i="14" s="1"/>
  <c r="O1772" i="14" s="1"/>
  <c r="J1771" i="14"/>
  <c r="F1668" i="34" l="1"/>
  <c r="B1668" i="34"/>
  <c r="H1668" i="34" s="1"/>
  <c r="O1668" i="34" s="1"/>
  <c r="J1667" i="34"/>
  <c r="O1667" i="34"/>
  <c r="D1773" i="14"/>
  <c r="J1772" i="14"/>
  <c r="J1668" i="34" l="1"/>
  <c r="D1669" i="34"/>
  <c r="F1773" i="14"/>
  <c r="B1773" i="14"/>
  <c r="H1773" i="14" s="1"/>
  <c r="O1773" i="14" s="1"/>
  <c r="F1669" i="34" l="1"/>
  <c r="B1669" i="34"/>
  <c r="H1669" i="34" s="1"/>
  <c r="D1670" i="34" s="1"/>
  <c r="D1774" i="14"/>
  <c r="J1773" i="14"/>
  <c r="F1670" i="34" l="1"/>
  <c r="B1670" i="34"/>
  <c r="H1670" i="34" s="1"/>
  <c r="O1670" i="34" s="1"/>
  <c r="J1669" i="34"/>
  <c r="O1669" i="34"/>
  <c r="B1774" i="14"/>
  <c r="H1774" i="14" s="1"/>
  <c r="D1775" i="14" s="1"/>
  <c r="F1774" i="14"/>
  <c r="J1670" i="34" l="1"/>
  <c r="D1671" i="34"/>
  <c r="J1774" i="14"/>
  <c r="O1774" i="14"/>
  <c r="B1775" i="14"/>
  <c r="H1775" i="14" s="1"/>
  <c r="D1776" i="14" s="1"/>
  <c r="F1775" i="14"/>
  <c r="F1671" i="34" l="1"/>
  <c r="B1671" i="34"/>
  <c r="H1671" i="34" s="1"/>
  <c r="D1672" i="34" s="1"/>
  <c r="O1775" i="14"/>
  <c r="F1776" i="14"/>
  <c r="B1776" i="14"/>
  <c r="H1776" i="14" s="1"/>
  <c r="D1777" i="14" s="1"/>
  <c r="J1775" i="14"/>
  <c r="B1672" i="34" l="1"/>
  <c r="H1672" i="34" s="1"/>
  <c r="O1672" i="34" s="1"/>
  <c r="F1672" i="34"/>
  <c r="J1671" i="34"/>
  <c r="O1671" i="34"/>
  <c r="O1776" i="14"/>
  <c r="J1776" i="14"/>
  <c r="F1777" i="14"/>
  <c r="B1777" i="14"/>
  <c r="H1777" i="14" s="1"/>
  <c r="O1777" i="14" s="1"/>
  <c r="J1672" i="34" l="1"/>
  <c r="D1673" i="34"/>
  <c r="D1778" i="14"/>
  <c r="J1777" i="14"/>
  <c r="F1673" i="34" l="1"/>
  <c r="B1673" i="34"/>
  <c r="H1673" i="34" s="1"/>
  <c r="D1674" i="34" s="1"/>
  <c r="F1778" i="14"/>
  <c r="B1778" i="14"/>
  <c r="H1778" i="14" s="1"/>
  <c r="D1779" i="14" s="1"/>
  <c r="F1674" i="34" l="1"/>
  <c r="B1674" i="34"/>
  <c r="H1674" i="34" s="1"/>
  <c r="O1674" i="34" s="1"/>
  <c r="O1673" i="34"/>
  <c r="J1673" i="34"/>
  <c r="B1779" i="14"/>
  <c r="H1779" i="14" s="1"/>
  <c r="O1779" i="14" s="1"/>
  <c r="F1779" i="14"/>
  <c r="O1778" i="14"/>
  <c r="J1778" i="14"/>
  <c r="D1675" i="34" l="1"/>
  <c r="F1675" i="34" s="1"/>
  <c r="J1674" i="34"/>
  <c r="D1780" i="14"/>
  <c r="J1779" i="14"/>
  <c r="B1675" i="34" l="1"/>
  <c r="H1675" i="34" s="1"/>
  <c r="D1676" i="34" s="1"/>
  <c r="B1676" i="34" s="1"/>
  <c r="H1676" i="34" s="1"/>
  <c r="O1676" i="34" s="1"/>
  <c r="F1780" i="14"/>
  <c r="B1780" i="14"/>
  <c r="H1780" i="14" s="1"/>
  <c r="D1781" i="14" s="1"/>
  <c r="O1675" i="34" l="1"/>
  <c r="F1676" i="34"/>
  <c r="J1676" i="34" s="1"/>
  <c r="D1677" i="34"/>
  <c r="B1677" i="34" s="1"/>
  <c r="H1677" i="34" s="1"/>
  <c r="D1678" i="34" s="1"/>
  <c r="J1675" i="34"/>
  <c r="B1781" i="14"/>
  <c r="H1781" i="14" s="1"/>
  <c r="D1782" i="14" s="1"/>
  <c r="F1781" i="14"/>
  <c r="O1780" i="14"/>
  <c r="J1780" i="14"/>
  <c r="F1677" i="34" l="1"/>
  <c r="J1677" i="34" s="1"/>
  <c r="O1677" i="34"/>
  <c r="B1678" i="34"/>
  <c r="H1678" i="34" s="1"/>
  <c r="O1678" i="34" s="1"/>
  <c r="F1678" i="34"/>
  <c r="J1781" i="14"/>
  <c r="O1781" i="14"/>
  <c r="F1782" i="14"/>
  <c r="B1782" i="14"/>
  <c r="H1782" i="14" s="1"/>
  <c r="O1782" i="14" s="1"/>
  <c r="J1678" i="34" l="1"/>
  <c r="D1679" i="34"/>
  <c r="D1783" i="14"/>
  <c r="J1782" i="14"/>
  <c r="B1679" i="34" l="1"/>
  <c r="H1679" i="34" s="1"/>
  <c r="D1680" i="34" s="1"/>
  <c r="F1679" i="34"/>
  <c r="F1783" i="14"/>
  <c r="B1783" i="14"/>
  <c r="H1783" i="14" s="1"/>
  <c r="O1783" i="14" s="1"/>
  <c r="O1679" i="34" l="1"/>
  <c r="J1679" i="34"/>
  <c r="F1680" i="34"/>
  <c r="B1680" i="34"/>
  <c r="H1680" i="34" s="1"/>
  <c r="O1680" i="34" s="1"/>
  <c r="D1784" i="14"/>
  <c r="J1783" i="14"/>
  <c r="J1680" i="34" l="1"/>
  <c r="D1681" i="34"/>
  <c r="F1784" i="14"/>
  <c r="B1784" i="14"/>
  <c r="H1784" i="14" s="1"/>
  <c r="D1785" i="14" s="1"/>
  <c r="B1681" i="34" l="1"/>
  <c r="H1681" i="34" s="1"/>
  <c r="D1682" i="34" s="1"/>
  <c r="F1681" i="34"/>
  <c r="B1785" i="14"/>
  <c r="H1785" i="14" s="1"/>
  <c r="D1786" i="14" s="1"/>
  <c r="F1785" i="14"/>
  <c r="O1784" i="14"/>
  <c r="J1784" i="14"/>
  <c r="O1681" i="34" l="1"/>
  <c r="J1681" i="34"/>
  <c r="B1682" i="34"/>
  <c r="H1682" i="34" s="1"/>
  <c r="O1682" i="34" s="1"/>
  <c r="F1682" i="34"/>
  <c r="O1785" i="14"/>
  <c r="J1785" i="14"/>
  <c r="F1786" i="14"/>
  <c r="B1786" i="14"/>
  <c r="H1786" i="14" s="1"/>
  <c r="O1786" i="14" s="1"/>
  <c r="J1682" i="34" l="1"/>
  <c r="D1683" i="34"/>
  <c r="J1786" i="14"/>
  <c r="D1787" i="14"/>
  <c r="B1683" i="34" l="1"/>
  <c r="H1683" i="34" s="1"/>
  <c r="D1684" i="34" s="1"/>
  <c r="F1683" i="34"/>
  <c r="F1787" i="14"/>
  <c r="B1787" i="14"/>
  <c r="H1787" i="14" s="1"/>
  <c r="O1787" i="14" s="1"/>
  <c r="O1683" i="34" l="1"/>
  <c r="J1683" i="34"/>
  <c r="B1684" i="34"/>
  <c r="H1684" i="34" s="1"/>
  <c r="O1684" i="34" s="1"/>
  <c r="F1684" i="34"/>
  <c r="D1788" i="14"/>
  <c r="J1787" i="14"/>
  <c r="J1684" i="34" l="1"/>
  <c r="D1685" i="34"/>
  <c r="F1788" i="14"/>
  <c r="B1788" i="14"/>
  <c r="H1788" i="14" s="1"/>
  <c r="D1789" i="14" s="1"/>
  <c r="B1685" i="34" l="1"/>
  <c r="H1685" i="34" s="1"/>
  <c r="D1686" i="34" s="1"/>
  <c r="F1685" i="34"/>
  <c r="B1789" i="14"/>
  <c r="H1789" i="14" s="1"/>
  <c r="D1790" i="14" s="1"/>
  <c r="F1789" i="14"/>
  <c r="O1788" i="14"/>
  <c r="J1788" i="14"/>
  <c r="O1685" i="34" l="1"/>
  <c r="J1685" i="34"/>
  <c r="F1686" i="34"/>
  <c r="B1686" i="34"/>
  <c r="H1686" i="34" s="1"/>
  <c r="O1686" i="34" s="1"/>
  <c r="J1789" i="14"/>
  <c r="O1789" i="14"/>
  <c r="B1790" i="14"/>
  <c r="H1790" i="14" s="1"/>
  <c r="D1791" i="14" s="1"/>
  <c r="F1790" i="14"/>
  <c r="J1686" i="34" l="1"/>
  <c r="D1687" i="34"/>
  <c r="O1790" i="14"/>
  <c r="F1791" i="14"/>
  <c r="B1791" i="14"/>
  <c r="H1791" i="14" s="1"/>
  <c r="O1791" i="14" s="1"/>
  <c r="J1790" i="14"/>
  <c r="F1687" i="34" l="1"/>
  <c r="B1687" i="34"/>
  <c r="H1687" i="34" s="1"/>
  <c r="D1688" i="34" s="1"/>
  <c r="D1792" i="14"/>
  <c r="J1791" i="14"/>
  <c r="O1687" i="34" l="1"/>
  <c r="B1688" i="34"/>
  <c r="H1688" i="34" s="1"/>
  <c r="O1688" i="34" s="1"/>
  <c r="F1688" i="34"/>
  <c r="J1687" i="34"/>
  <c r="F1792" i="14"/>
  <c r="B1792" i="14"/>
  <c r="H1792" i="14" s="1"/>
  <c r="O1792" i="14" s="1"/>
  <c r="D1689" i="34" l="1"/>
  <c r="J1688" i="34"/>
  <c r="D1793" i="14"/>
  <c r="J1792" i="14"/>
  <c r="B1689" i="34" l="1"/>
  <c r="H1689" i="34" s="1"/>
  <c r="D1690" i="34" s="1"/>
  <c r="F1689" i="34"/>
  <c r="B1793" i="14"/>
  <c r="H1793" i="14" s="1"/>
  <c r="D1794" i="14" s="1"/>
  <c r="F1793" i="14"/>
  <c r="O1689" i="34" l="1"/>
  <c r="J1689" i="34"/>
  <c r="F1690" i="34"/>
  <c r="B1690" i="34"/>
  <c r="H1690" i="34" s="1"/>
  <c r="O1690" i="34" s="1"/>
  <c r="J1793" i="14"/>
  <c r="O1793" i="14"/>
  <c r="F1794" i="14"/>
  <c r="B1794" i="14"/>
  <c r="H1794" i="14" s="1"/>
  <c r="D1795" i="14" s="1"/>
  <c r="J1690" i="34" l="1"/>
  <c r="D1691" i="34"/>
  <c r="O1794" i="14"/>
  <c r="J1794" i="14"/>
  <c r="B1795" i="14"/>
  <c r="H1795" i="14" s="1"/>
  <c r="O1795" i="14" s="1"/>
  <c r="F1795" i="14"/>
  <c r="B1691" i="34" l="1"/>
  <c r="H1691" i="34" s="1"/>
  <c r="D1692" i="34" s="1"/>
  <c r="F1691" i="34"/>
  <c r="D1796" i="14"/>
  <c r="J1795" i="14"/>
  <c r="O1691" i="34" l="1"/>
  <c r="J1691" i="34"/>
  <c r="F1692" i="34"/>
  <c r="B1692" i="34"/>
  <c r="H1692" i="34" s="1"/>
  <c r="D1693" i="34" s="1"/>
  <c r="B1796" i="14"/>
  <c r="H1796" i="14" s="1"/>
  <c r="D1797" i="14" s="1"/>
  <c r="F1796" i="14"/>
  <c r="F1693" i="34" l="1"/>
  <c r="B1693" i="34"/>
  <c r="H1693" i="34" s="1"/>
  <c r="O1693" i="34" s="1"/>
  <c r="J1692" i="34"/>
  <c r="O1692" i="34"/>
  <c r="O1796" i="14"/>
  <c r="J1796" i="14"/>
  <c r="B1797" i="14"/>
  <c r="H1797" i="14" s="1"/>
  <c r="D1798" i="14" s="1"/>
  <c r="F1797" i="14"/>
  <c r="D1694" i="34" l="1"/>
  <c r="J1693" i="34"/>
  <c r="O1797" i="14"/>
  <c r="J1797" i="14"/>
  <c r="F1798" i="14"/>
  <c r="B1798" i="14"/>
  <c r="H1798" i="14" s="1"/>
  <c r="O1798" i="14" s="1"/>
  <c r="B1694" i="34" l="1"/>
  <c r="H1694" i="34" s="1"/>
  <c r="D1695" i="34" s="1"/>
  <c r="F1694" i="34"/>
  <c r="D1799" i="14"/>
  <c r="J1798" i="14"/>
  <c r="O1694" i="34" l="1"/>
  <c r="J1694" i="34"/>
  <c r="B1695" i="34"/>
  <c r="H1695" i="34" s="1"/>
  <c r="O1695" i="34" s="1"/>
  <c r="F1695" i="34"/>
  <c r="B1799" i="14"/>
  <c r="H1799" i="14" s="1"/>
  <c r="O1799" i="14" s="1"/>
  <c r="F1799" i="14"/>
  <c r="J1695" i="34" l="1"/>
  <c r="D1696" i="34"/>
  <c r="D1800" i="14"/>
  <c r="J1799" i="14"/>
  <c r="F1696" i="34" l="1"/>
  <c r="B1696" i="34"/>
  <c r="H1696" i="34" s="1"/>
  <c r="D1697" i="34" s="1"/>
  <c r="F1800" i="14"/>
  <c r="B1800" i="14"/>
  <c r="H1800" i="14" s="1"/>
  <c r="D1801" i="14" s="1"/>
  <c r="O1696" i="34" l="1"/>
  <c r="B1697" i="34"/>
  <c r="H1697" i="34" s="1"/>
  <c r="O1697" i="34" s="1"/>
  <c r="F1697" i="34"/>
  <c r="J1696" i="34"/>
  <c r="B1801" i="14"/>
  <c r="H1801" i="14" s="1"/>
  <c r="D1802" i="14" s="1"/>
  <c r="F1801" i="14"/>
  <c r="O1800" i="14"/>
  <c r="J1800" i="14"/>
  <c r="D1698" i="34" l="1"/>
  <c r="J1697" i="34"/>
  <c r="O1801" i="14"/>
  <c r="J1801" i="14"/>
  <c r="F1802" i="14"/>
  <c r="B1802" i="14"/>
  <c r="H1802" i="14" s="1"/>
  <c r="D1803" i="14" s="1"/>
  <c r="B1698" i="34" l="1"/>
  <c r="H1698" i="34" s="1"/>
  <c r="D1699" i="34" s="1"/>
  <c r="F1698" i="34"/>
  <c r="O1802" i="14"/>
  <c r="B1803" i="14"/>
  <c r="H1803" i="14" s="1"/>
  <c r="O1803" i="14" s="1"/>
  <c r="F1803" i="14"/>
  <c r="J1802" i="14"/>
  <c r="O1698" i="34" l="1"/>
  <c r="J1698" i="34"/>
  <c r="F1699" i="34"/>
  <c r="B1699" i="34"/>
  <c r="H1699" i="34" s="1"/>
  <c r="O1699" i="34" s="1"/>
  <c r="D1804" i="14"/>
  <c r="J1803" i="14"/>
  <c r="J1699" i="34" l="1"/>
  <c r="D1700" i="34"/>
  <c r="B1804" i="14"/>
  <c r="H1804" i="14" s="1"/>
  <c r="D1805" i="14" s="1"/>
  <c r="F1804" i="14"/>
  <c r="B1700" i="34" l="1"/>
  <c r="H1700" i="34" s="1"/>
  <c r="D1701" i="34" s="1"/>
  <c r="F1700" i="34"/>
  <c r="O1804" i="14"/>
  <c r="J1804" i="14"/>
  <c r="B1805" i="14"/>
  <c r="H1805" i="14" s="1"/>
  <c r="D1806" i="14" s="1"/>
  <c r="F1805" i="14"/>
  <c r="O1700" i="34" l="1"/>
  <c r="J1700" i="34"/>
  <c r="B1701" i="34"/>
  <c r="H1701" i="34" s="1"/>
  <c r="O1701" i="34" s="1"/>
  <c r="F1701" i="34"/>
  <c r="O1805" i="14"/>
  <c r="J1805" i="14"/>
  <c r="F1806" i="14"/>
  <c r="B1806" i="14"/>
  <c r="H1806" i="14" s="1"/>
  <c r="D1807" i="14" s="1"/>
  <c r="J1701" i="34" l="1"/>
  <c r="D1702" i="34"/>
  <c r="F1807" i="14"/>
  <c r="B1807" i="14"/>
  <c r="H1807" i="14" s="1"/>
  <c r="O1807" i="14" s="1"/>
  <c r="O1806" i="14"/>
  <c r="J1806" i="14"/>
  <c r="F1702" i="34" l="1"/>
  <c r="B1702" i="34"/>
  <c r="H1702" i="34" s="1"/>
  <c r="D1703" i="34" s="1"/>
  <c r="D1808" i="14"/>
  <c r="J1807" i="14"/>
  <c r="O1702" i="34" l="1"/>
  <c r="F1703" i="34"/>
  <c r="B1703" i="34"/>
  <c r="H1703" i="34" s="1"/>
  <c r="O1703" i="34" s="1"/>
  <c r="J1702" i="34"/>
  <c r="B1808" i="14"/>
  <c r="H1808" i="14" s="1"/>
  <c r="D1809" i="14" s="1"/>
  <c r="F1808" i="14"/>
  <c r="D1704" i="34" l="1"/>
  <c r="J1703" i="34"/>
  <c r="O1808" i="14"/>
  <c r="J1808" i="14"/>
  <c r="B1809" i="14"/>
  <c r="H1809" i="14" s="1"/>
  <c r="D1810" i="14" s="1"/>
  <c r="F1809" i="14"/>
  <c r="F1704" i="34" l="1"/>
  <c r="B1704" i="34"/>
  <c r="H1704" i="34" s="1"/>
  <c r="D1705" i="34" s="1"/>
  <c r="O1809" i="14"/>
  <c r="J1809" i="14"/>
  <c r="F1810" i="14"/>
  <c r="B1810" i="14"/>
  <c r="H1810" i="14" s="1"/>
  <c r="D1811" i="14" s="1"/>
  <c r="O1704" i="34" l="1"/>
  <c r="B1705" i="34"/>
  <c r="H1705" i="34" s="1"/>
  <c r="O1705" i="34" s="1"/>
  <c r="F1705" i="34"/>
  <c r="J1704" i="34"/>
  <c r="B1811" i="14"/>
  <c r="H1811" i="14" s="1"/>
  <c r="O1811" i="14" s="1"/>
  <c r="F1811" i="14"/>
  <c r="J1810" i="14"/>
  <c r="O1810" i="14"/>
  <c r="D1706" i="34" l="1"/>
  <c r="J1705" i="34"/>
  <c r="D1812" i="14"/>
  <c r="J1811" i="14"/>
  <c r="B1706" i="34" l="1"/>
  <c r="H1706" i="34" s="1"/>
  <c r="D1707" i="34" s="1"/>
  <c r="F1706" i="34"/>
  <c r="B1812" i="14"/>
  <c r="H1812" i="14" s="1"/>
  <c r="D1813" i="14" s="1"/>
  <c r="F1812" i="14"/>
  <c r="O1706" i="34" l="1"/>
  <c r="J1706" i="34"/>
  <c r="F1707" i="34"/>
  <c r="B1707" i="34"/>
  <c r="H1707" i="34" s="1"/>
  <c r="O1707" i="34" s="1"/>
  <c r="O1812" i="14"/>
  <c r="J1812" i="14"/>
  <c r="B1813" i="14"/>
  <c r="H1813" i="14" s="1"/>
  <c r="D1814" i="14" s="1"/>
  <c r="F1813" i="14"/>
  <c r="J1707" i="34" l="1"/>
  <c r="D1708" i="34"/>
  <c r="O1813" i="14"/>
  <c r="J1813" i="14"/>
  <c r="F1814" i="14"/>
  <c r="B1814" i="14"/>
  <c r="H1814" i="14" s="1"/>
  <c r="O1814" i="14" s="1"/>
  <c r="F1708" i="34" l="1"/>
  <c r="B1708" i="34"/>
  <c r="H1708" i="34" s="1"/>
  <c r="D1709" i="34" s="1"/>
  <c r="D1815" i="14"/>
  <c r="J1814" i="14"/>
  <c r="O1708" i="34" l="1"/>
  <c r="B1709" i="34"/>
  <c r="H1709" i="34" s="1"/>
  <c r="O1709" i="34" s="1"/>
  <c r="F1709" i="34"/>
  <c r="J1708" i="34"/>
  <c r="B1815" i="14"/>
  <c r="H1815" i="14" s="1"/>
  <c r="O1815" i="14" s="1"/>
  <c r="F1815" i="14"/>
  <c r="D1710" i="34" l="1"/>
  <c r="J1709" i="34"/>
  <c r="D1816" i="14"/>
  <c r="J1815" i="14"/>
  <c r="B1710" i="34" l="1"/>
  <c r="H1710" i="34" s="1"/>
  <c r="D1711" i="34" s="1"/>
  <c r="F1710" i="34"/>
  <c r="B1816" i="14"/>
  <c r="H1816" i="14" s="1"/>
  <c r="D1817" i="14" s="1"/>
  <c r="F1816" i="14"/>
  <c r="O1710" i="34" l="1"/>
  <c r="J1710" i="34"/>
  <c r="F1711" i="34"/>
  <c r="B1711" i="34"/>
  <c r="H1711" i="34" s="1"/>
  <c r="O1711" i="34" s="1"/>
  <c r="O1816" i="14"/>
  <c r="J1816" i="14"/>
  <c r="B1817" i="14"/>
  <c r="H1817" i="14" s="1"/>
  <c r="D1818" i="14" s="1"/>
  <c r="F1817" i="14"/>
  <c r="J1711" i="34" l="1"/>
  <c r="D1712" i="34"/>
  <c r="O1817" i="14"/>
  <c r="J1817" i="14"/>
  <c r="F1818" i="14"/>
  <c r="B1818" i="14"/>
  <c r="H1818" i="14" s="1"/>
  <c r="D1819" i="14" s="1"/>
  <c r="F1712" i="34" l="1"/>
  <c r="B1712" i="34"/>
  <c r="H1712" i="34" s="1"/>
  <c r="D1713" i="34" s="1"/>
  <c r="F1819" i="14"/>
  <c r="B1819" i="14"/>
  <c r="H1819" i="14" s="1"/>
  <c r="O1819" i="14" s="1"/>
  <c r="O1818" i="14"/>
  <c r="J1818" i="14"/>
  <c r="O1712" i="34" l="1"/>
  <c r="F1713" i="34"/>
  <c r="B1713" i="34"/>
  <c r="H1713" i="34" s="1"/>
  <c r="O1713" i="34" s="1"/>
  <c r="J1712" i="34"/>
  <c r="D1820" i="14"/>
  <c r="J1819" i="14"/>
  <c r="D1714" i="34" l="1"/>
  <c r="J1713" i="34"/>
  <c r="B1820" i="14"/>
  <c r="H1820" i="14" s="1"/>
  <c r="D1821" i="14" s="1"/>
  <c r="F1820" i="14"/>
  <c r="F1714" i="34" l="1"/>
  <c r="B1714" i="34"/>
  <c r="H1714" i="34" s="1"/>
  <c r="D1715" i="34" s="1"/>
  <c r="O1820" i="14"/>
  <c r="J1820" i="14"/>
  <c r="B1821" i="14"/>
  <c r="H1821" i="14" s="1"/>
  <c r="D1822" i="14" s="1"/>
  <c r="F1821" i="14"/>
  <c r="O1714" i="34" l="1"/>
  <c r="B1715" i="34"/>
  <c r="H1715" i="34" s="1"/>
  <c r="O1715" i="34" s="1"/>
  <c r="F1715" i="34"/>
  <c r="J1714" i="34"/>
  <c r="O1821" i="14"/>
  <c r="J1821" i="14"/>
  <c r="F1822" i="14"/>
  <c r="B1822" i="14"/>
  <c r="H1822" i="14" s="1"/>
  <c r="D1823" i="14" s="1"/>
  <c r="D1716" i="34" l="1"/>
  <c r="J1715" i="34"/>
  <c r="F1823" i="14"/>
  <c r="B1823" i="14"/>
  <c r="H1823" i="14" s="1"/>
  <c r="O1823" i="14" s="1"/>
  <c r="O1822" i="14"/>
  <c r="J1822" i="14"/>
  <c r="F1716" i="34" l="1"/>
  <c r="B1716" i="34"/>
  <c r="H1716" i="34" s="1"/>
  <c r="D1717" i="34" s="1"/>
  <c r="D1824" i="14"/>
  <c r="J1823" i="14"/>
  <c r="O1716" i="34" l="1"/>
  <c r="B1717" i="34"/>
  <c r="H1717" i="34" s="1"/>
  <c r="O1717" i="34" s="1"/>
  <c r="F1717" i="34"/>
  <c r="J1716" i="34"/>
  <c r="F1824" i="14"/>
  <c r="B1824" i="14"/>
  <c r="H1824" i="14" s="1"/>
  <c r="D1825" i="14" s="1"/>
  <c r="D1718" i="34" l="1"/>
  <c r="J1717" i="34"/>
  <c r="B1825" i="14"/>
  <c r="H1825" i="14" s="1"/>
  <c r="D1826" i="14" s="1"/>
  <c r="F1825" i="14"/>
  <c r="O1824" i="14"/>
  <c r="J1824" i="14"/>
  <c r="B1718" i="34" l="1"/>
  <c r="H1718" i="34" s="1"/>
  <c r="D1719" i="34" s="1"/>
  <c r="F1718" i="34"/>
  <c r="O1825" i="14"/>
  <c r="J1825" i="14"/>
  <c r="F1826" i="14"/>
  <c r="B1826" i="14"/>
  <c r="H1826" i="14" s="1"/>
  <c r="D1827" i="14" s="1"/>
  <c r="O1718" i="34" l="1"/>
  <c r="J1718" i="34"/>
  <c r="B1719" i="34"/>
  <c r="H1719" i="34" s="1"/>
  <c r="O1719" i="34" s="1"/>
  <c r="F1719" i="34"/>
  <c r="O1826" i="14"/>
  <c r="B1827" i="14"/>
  <c r="H1827" i="14" s="1"/>
  <c r="O1827" i="14" s="1"/>
  <c r="F1827" i="14"/>
  <c r="J1826" i="14"/>
  <c r="J1719" i="34" l="1"/>
  <c r="D1720" i="34"/>
  <c r="D1828" i="14"/>
  <c r="J1827" i="14"/>
  <c r="B1720" i="34" l="1"/>
  <c r="H1720" i="34" s="1"/>
  <c r="D1721" i="34" s="1"/>
  <c r="F1720" i="34"/>
  <c r="F1828" i="14"/>
  <c r="B1828" i="14"/>
  <c r="H1828" i="14" s="1"/>
  <c r="D1829" i="14" s="1"/>
  <c r="O1720" i="34" l="1"/>
  <c r="J1720" i="34"/>
  <c r="F1721" i="34"/>
  <c r="B1721" i="34"/>
  <c r="H1721" i="34" s="1"/>
  <c r="O1721" i="34" s="1"/>
  <c r="B1829" i="14"/>
  <c r="H1829" i="14" s="1"/>
  <c r="D1830" i="14" s="1"/>
  <c r="F1829" i="14"/>
  <c r="O1828" i="14"/>
  <c r="J1828" i="14"/>
  <c r="J1721" i="34" l="1"/>
  <c r="D1722" i="34"/>
  <c r="O1829" i="14"/>
  <c r="J1829" i="14"/>
  <c r="F1830" i="14"/>
  <c r="B1830" i="14"/>
  <c r="H1830" i="14" s="1"/>
  <c r="O1830" i="14" s="1"/>
  <c r="F1722" i="34" l="1"/>
  <c r="B1722" i="34"/>
  <c r="H1722" i="34" s="1"/>
  <c r="D1723" i="34" s="1"/>
  <c r="D1831" i="14"/>
  <c r="J1830" i="14"/>
  <c r="O1722" i="34" l="1"/>
  <c r="F1723" i="34"/>
  <c r="B1723" i="34"/>
  <c r="H1723" i="34" s="1"/>
  <c r="O1723" i="34" s="1"/>
  <c r="J1722" i="34"/>
  <c r="F1831" i="14"/>
  <c r="B1831" i="14"/>
  <c r="H1831" i="14" s="1"/>
  <c r="O1831" i="14" s="1"/>
  <c r="D1724" i="34" l="1"/>
  <c r="J1723" i="34"/>
  <c r="D1832" i="14"/>
  <c r="J1831" i="14"/>
  <c r="B1724" i="34" l="1"/>
  <c r="H1724" i="34" s="1"/>
  <c r="D1725" i="34" s="1"/>
  <c r="F1724" i="34"/>
  <c r="B1832" i="14"/>
  <c r="H1832" i="14" s="1"/>
  <c r="D1833" i="14" s="1"/>
  <c r="F1832" i="14"/>
  <c r="O1724" i="34" l="1"/>
  <c r="J1724" i="34"/>
  <c r="B1725" i="34"/>
  <c r="H1725" i="34" s="1"/>
  <c r="O1725" i="34" s="1"/>
  <c r="F1725" i="34"/>
  <c r="J1832" i="14"/>
  <c r="O1832" i="14"/>
  <c r="B1833" i="14"/>
  <c r="H1833" i="14" s="1"/>
  <c r="D1834" i="14" s="1"/>
  <c r="F1833" i="14"/>
  <c r="J1725" i="34" l="1"/>
  <c r="D1726" i="34"/>
  <c r="J1833" i="14"/>
  <c r="O1833" i="14"/>
  <c r="F1834" i="14"/>
  <c r="B1834" i="14"/>
  <c r="H1834" i="14" s="1"/>
  <c r="D1835" i="14" s="1"/>
  <c r="F1726" i="34" l="1"/>
  <c r="B1726" i="34"/>
  <c r="H1726" i="34" s="1"/>
  <c r="D1727" i="34" s="1"/>
  <c r="O1834" i="14"/>
  <c r="B1835" i="14"/>
  <c r="H1835" i="14" s="1"/>
  <c r="O1835" i="14" s="1"/>
  <c r="F1835" i="14"/>
  <c r="J1834" i="14"/>
  <c r="O1726" i="34" l="1"/>
  <c r="B1727" i="34"/>
  <c r="H1727" i="34" s="1"/>
  <c r="O1727" i="34" s="1"/>
  <c r="F1727" i="34"/>
  <c r="J1726" i="34"/>
  <c r="D1836" i="14"/>
  <c r="B1836" i="14" s="1"/>
  <c r="H1836" i="14" s="1"/>
  <c r="D1837" i="14" s="1"/>
  <c r="J1835" i="14"/>
  <c r="D1728" i="34" l="1"/>
  <c r="J1727" i="34"/>
  <c r="F1836" i="14"/>
  <c r="J1836" i="14" s="1"/>
  <c r="O1836" i="14"/>
  <c r="B1837" i="14"/>
  <c r="H1837" i="14" s="1"/>
  <c r="D1838" i="14" s="1"/>
  <c r="F1837" i="14"/>
  <c r="B1728" i="34" l="1"/>
  <c r="H1728" i="34" s="1"/>
  <c r="D1729" i="34" s="1"/>
  <c r="F1728" i="34"/>
  <c r="J1837" i="14"/>
  <c r="O1837" i="14"/>
  <c r="F1838" i="14"/>
  <c r="B1838" i="14"/>
  <c r="H1838" i="14" s="1"/>
  <c r="D1839" i="14" s="1"/>
  <c r="J1728" i="34" l="1"/>
  <c r="O1728" i="34"/>
  <c r="F1729" i="34"/>
  <c r="B1729" i="34"/>
  <c r="H1729" i="34" s="1"/>
  <c r="O1729" i="34" s="1"/>
  <c r="O1838" i="14"/>
  <c r="F1839" i="14"/>
  <c r="B1839" i="14"/>
  <c r="H1839" i="14" s="1"/>
  <c r="O1839" i="14" s="1"/>
  <c r="J1838" i="14"/>
  <c r="D1730" i="34" l="1"/>
  <c r="J1729" i="34"/>
  <c r="D1840" i="14"/>
  <c r="J1839" i="14"/>
  <c r="B1730" i="34" l="1"/>
  <c r="H1730" i="34" s="1"/>
  <c r="D1731" i="34" s="1"/>
  <c r="F1730" i="34"/>
  <c r="B1840" i="14"/>
  <c r="H1840" i="14" s="1"/>
  <c r="D1841" i="14" s="1"/>
  <c r="F1840" i="14"/>
  <c r="O1730" i="34" l="1"/>
  <c r="J1730" i="34"/>
  <c r="F1731" i="34"/>
  <c r="B1731" i="34"/>
  <c r="H1731" i="34" s="1"/>
  <c r="O1731" i="34" s="1"/>
  <c r="O1840" i="14"/>
  <c r="J1840" i="14"/>
  <c r="B1841" i="14"/>
  <c r="H1841" i="14" s="1"/>
  <c r="D1842" i="14" s="1"/>
  <c r="F1841" i="14"/>
  <c r="J1731" i="34" l="1"/>
  <c r="D1732" i="34"/>
  <c r="J1841" i="14"/>
  <c r="O1841" i="14"/>
  <c r="F1842" i="14"/>
  <c r="B1842" i="14"/>
  <c r="H1842" i="14" s="1"/>
  <c r="D1843" i="14" s="1"/>
  <c r="F1732" i="34" l="1"/>
  <c r="B1732" i="34"/>
  <c r="H1732" i="34" s="1"/>
  <c r="D1733" i="34" s="1"/>
  <c r="B1843" i="14"/>
  <c r="H1843" i="14" s="1"/>
  <c r="O1843" i="14" s="1"/>
  <c r="F1843" i="14"/>
  <c r="O1842" i="14"/>
  <c r="J1842" i="14"/>
  <c r="O1732" i="34" l="1"/>
  <c r="F1733" i="34"/>
  <c r="B1733" i="34"/>
  <c r="H1733" i="34" s="1"/>
  <c r="O1733" i="34" s="1"/>
  <c r="J1732" i="34"/>
  <c r="D1844" i="14"/>
  <c r="J1843" i="14"/>
  <c r="D1734" i="34" l="1"/>
  <c r="J1733" i="34"/>
  <c r="B1844" i="14"/>
  <c r="H1844" i="14" s="1"/>
  <c r="D1845" i="14" s="1"/>
  <c r="F1844" i="14"/>
  <c r="B1734" i="34" l="1"/>
  <c r="H1734" i="34" s="1"/>
  <c r="D1735" i="34" s="1"/>
  <c r="F1734" i="34"/>
  <c r="O1844" i="14"/>
  <c r="J1844" i="14"/>
  <c r="B1845" i="14"/>
  <c r="H1845" i="14" s="1"/>
  <c r="D1846" i="14" s="1"/>
  <c r="F1845" i="14"/>
  <c r="O1734" i="34" l="1"/>
  <c r="J1734" i="34"/>
  <c r="B1735" i="34"/>
  <c r="H1735" i="34" s="1"/>
  <c r="O1735" i="34" s="1"/>
  <c r="F1735" i="34"/>
  <c r="J1845" i="14"/>
  <c r="O1845" i="14"/>
  <c r="F1846" i="14"/>
  <c r="B1846" i="14"/>
  <c r="H1846" i="14" s="1"/>
  <c r="O1846" i="14" s="1"/>
  <c r="J1735" i="34" l="1"/>
  <c r="D1736" i="34"/>
  <c r="D1847" i="14"/>
  <c r="J1846" i="14"/>
  <c r="F1736" i="34" l="1"/>
  <c r="B1736" i="34"/>
  <c r="H1736" i="34" s="1"/>
  <c r="D1737" i="34" s="1"/>
  <c r="F1847" i="14"/>
  <c r="B1847" i="14"/>
  <c r="H1847" i="14" s="1"/>
  <c r="O1847" i="14" s="1"/>
  <c r="O1736" i="34" l="1"/>
  <c r="B1737" i="34"/>
  <c r="H1737" i="34" s="1"/>
  <c r="O1737" i="34" s="1"/>
  <c r="F1737" i="34"/>
  <c r="J1736" i="34"/>
  <c r="D1848" i="14"/>
  <c r="J1847" i="14"/>
  <c r="J1737" i="34" l="1"/>
  <c r="D1738" i="34"/>
  <c r="F1848" i="14"/>
  <c r="B1848" i="14"/>
  <c r="H1848" i="14" s="1"/>
  <c r="D1849" i="14" s="1"/>
  <c r="B1738" i="34" l="1"/>
  <c r="H1738" i="34" s="1"/>
  <c r="D1739" i="34" s="1"/>
  <c r="F1738" i="34"/>
  <c r="B1849" i="14"/>
  <c r="H1849" i="14" s="1"/>
  <c r="D1850" i="14" s="1"/>
  <c r="F1849" i="14"/>
  <c r="O1848" i="14"/>
  <c r="J1848" i="14"/>
  <c r="O1738" i="34" l="1"/>
  <c r="J1738" i="34"/>
  <c r="B1739" i="34"/>
  <c r="H1739" i="34" s="1"/>
  <c r="O1739" i="34" s="1"/>
  <c r="F1739" i="34"/>
  <c r="O1849" i="14"/>
  <c r="J1849" i="14"/>
  <c r="F1850" i="14"/>
  <c r="B1850" i="14"/>
  <c r="H1850" i="14" s="1"/>
  <c r="D1851" i="14" s="1"/>
  <c r="J1739" i="34" l="1"/>
  <c r="D1740" i="34"/>
  <c r="F1851" i="14"/>
  <c r="B1851" i="14"/>
  <c r="H1851" i="14" s="1"/>
  <c r="O1851" i="14" s="1"/>
  <c r="O1850" i="14"/>
  <c r="J1850" i="14"/>
  <c r="F1740" i="34" l="1"/>
  <c r="B1740" i="34"/>
  <c r="H1740" i="34" s="1"/>
  <c r="D1741" i="34" s="1"/>
  <c r="D1852" i="14"/>
  <c r="J1851" i="14"/>
  <c r="O1740" i="34" l="1"/>
  <c r="F1741" i="34"/>
  <c r="B1741" i="34"/>
  <c r="H1741" i="34" s="1"/>
  <c r="O1741" i="34" s="1"/>
  <c r="J1740" i="34"/>
  <c r="B1852" i="14"/>
  <c r="H1852" i="14" s="1"/>
  <c r="D1853" i="14" s="1"/>
  <c r="F1852" i="14"/>
  <c r="D1742" i="34" l="1"/>
  <c r="J1741" i="34"/>
  <c r="O1852" i="14"/>
  <c r="J1852" i="14"/>
  <c r="B1853" i="14"/>
  <c r="H1853" i="14" s="1"/>
  <c r="D1854" i="14" s="1"/>
  <c r="F1853" i="14"/>
  <c r="F1742" i="34" l="1"/>
  <c r="B1742" i="34"/>
  <c r="H1742" i="34" s="1"/>
  <c r="D1743" i="34" s="1"/>
  <c r="O1853" i="14"/>
  <c r="J1853" i="14"/>
  <c r="F1854" i="14"/>
  <c r="B1854" i="14"/>
  <c r="H1854" i="14" s="1"/>
  <c r="D1855" i="14" s="1"/>
  <c r="O1742" i="34" l="1"/>
  <c r="F1743" i="34"/>
  <c r="B1743" i="34"/>
  <c r="H1743" i="34" s="1"/>
  <c r="O1743" i="34" s="1"/>
  <c r="J1742" i="34"/>
  <c r="B1855" i="14"/>
  <c r="H1855" i="14" s="1"/>
  <c r="O1855" i="14" s="1"/>
  <c r="F1855" i="14"/>
  <c r="O1854" i="14"/>
  <c r="J1854" i="14"/>
  <c r="D1744" i="34" l="1"/>
  <c r="J1743" i="34"/>
  <c r="D1856" i="14"/>
  <c r="J1855" i="14"/>
  <c r="F1744" i="34" l="1"/>
  <c r="B1744" i="34"/>
  <c r="H1744" i="34" s="1"/>
  <c r="D1745" i="34" s="1"/>
  <c r="F1856" i="14"/>
  <c r="B1856" i="14"/>
  <c r="H1856" i="14" s="1"/>
  <c r="D1857" i="14" s="1"/>
  <c r="O1744" i="34" l="1"/>
  <c r="B1745" i="34"/>
  <c r="H1745" i="34" s="1"/>
  <c r="O1745" i="34" s="1"/>
  <c r="F1745" i="34"/>
  <c r="J1744" i="34"/>
  <c r="B1857" i="14"/>
  <c r="H1857" i="14" s="1"/>
  <c r="D1858" i="14" s="1"/>
  <c r="F1857" i="14"/>
  <c r="O1856" i="14"/>
  <c r="J1856" i="14"/>
  <c r="D1746" i="34" l="1"/>
  <c r="J1745" i="34"/>
  <c r="O1857" i="14"/>
  <c r="J1857" i="14"/>
  <c r="F1858" i="14"/>
  <c r="B1858" i="14"/>
  <c r="H1858" i="14" s="1"/>
  <c r="D1859" i="14" s="1"/>
  <c r="B1746" i="34" l="1"/>
  <c r="H1746" i="34" s="1"/>
  <c r="D1747" i="34" s="1"/>
  <c r="F1746" i="34"/>
  <c r="B1859" i="14"/>
  <c r="H1859" i="14" s="1"/>
  <c r="O1859" i="14" s="1"/>
  <c r="F1859" i="14"/>
  <c r="O1858" i="14"/>
  <c r="J1858" i="14"/>
  <c r="O1746" i="34" l="1"/>
  <c r="J1746" i="34"/>
  <c r="B1747" i="34"/>
  <c r="H1747" i="34" s="1"/>
  <c r="O1747" i="34" s="1"/>
  <c r="F1747" i="34"/>
  <c r="D1860" i="14"/>
  <c r="J1859" i="14"/>
  <c r="J1747" i="34" l="1"/>
  <c r="D1748" i="34"/>
  <c r="F1860" i="14"/>
  <c r="B1860" i="14"/>
  <c r="H1860" i="14" s="1"/>
  <c r="D1861" i="14" s="1"/>
  <c r="F1748" i="34" l="1"/>
  <c r="B1748" i="34"/>
  <c r="H1748" i="34" s="1"/>
  <c r="D1749" i="34" s="1"/>
  <c r="B1861" i="14"/>
  <c r="H1861" i="14" s="1"/>
  <c r="D1862" i="14" s="1"/>
  <c r="F1861" i="14"/>
  <c r="O1860" i="14"/>
  <c r="J1860" i="14"/>
  <c r="O1748" i="34" l="1"/>
  <c r="B1749" i="34"/>
  <c r="H1749" i="34" s="1"/>
  <c r="O1749" i="34" s="1"/>
  <c r="F1749" i="34"/>
  <c r="J1748" i="34"/>
  <c r="O1861" i="14"/>
  <c r="J1861" i="14"/>
  <c r="B1862" i="14"/>
  <c r="H1862" i="14" s="1"/>
  <c r="O1862" i="14" s="1"/>
  <c r="F1862" i="14"/>
  <c r="D1750" i="34" l="1"/>
  <c r="J1749" i="34"/>
  <c r="D1863" i="14"/>
  <c r="J1862" i="14"/>
  <c r="F1750" i="34" l="1"/>
  <c r="B1750" i="34"/>
  <c r="H1750" i="34" s="1"/>
  <c r="D1751" i="34" s="1"/>
  <c r="F1863" i="14"/>
  <c r="B1863" i="14"/>
  <c r="H1863" i="14" s="1"/>
  <c r="O1863" i="14" s="1"/>
  <c r="O1750" i="34" l="1"/>
  <c r="B1751" i="34"/>
  <c r="H1751" i="34" s="1"/>
  <c r="D1752" i="34" s="1"/>
  <c r="F1751" i="34"/>
  <c r="J1750" i="34"/>
  <c r="D1864" i="14"/>
  <c r="J1863" i="14"/>
  <c r="O1751" i="34" l="1"/>
  <c r="J1751" i="34"/>
  <c r="F1752" i="34"/>
  <c r="B1752" i="34"/>
  <c r="H1752" i="34" s="1"/>
  <c r="O1752" i="34" s="1"/>
  <c r="F1864" i="14"/>
  <c r="B1864" i="14"/>
  <c r="H1864" i="14" s="1"/>
  <c r="D1865" i="14" s="1"/>
  <c r="J1752" i="34" l="1"/>
  <c r="D1753" i="34"/>
  <c r="B1865" i="14"/>
  <c r="H1865" i="14" s="1"/>
  <c r="D1866" i="14" s="1"/>
  <c r="F1865" i="14"/>
  <c r="O1864" i="14"/>
  <c r="J1864" i="14"/>
  <c r="F1753" i="34" l="1"/>
  <c r="B1753" i="34"/>
  <c r="H1753" i="34" s="1"/>
  <c r="D1754" i="34" s="1"/>
  <c r="O1865" i="14"/>
  <c r="J1865" i="14"/>
  <c r="F1866" i="14"/>
  <c r="B1866" i="14"/>
  <c r="H1866" i="14" s="1"/>
  <c r="O1866" i="14" s="1"/>
  <c r="O1753" i="34" l="1"/>
  <c r="F1754" i="34"/>
  <c r="B1754" i="34"/>
  <c r="H1754" i="34" s="1"/>
  <c r="O1754" i="34" s="1"/>
  <c r="J1753" i="34"/>
  <c r="D1867" i="14"/>
  <c r="J1866" i="14"/>
  <c r="D1755" i="34" l="1"/>
  <c r="J1754" i="34"/>
  <c r="F1867" i="14"/>
  <c r="B1867" i="14"/>
  <c r="H1867" i="14" s="1"/>
  <c r="O1867" i="14" s="1"/>
  <c r="F1755" i="34" l="1"/>
  <c r="B1755" i="34"/>
  <c r="H1755" i="34" s="1"/>
  <c r="O1755" i="34" s="1"/>
  <c r="D1868" i="14"/>
  <c r="J1867" i="14"/>
  <c r="D1756" i="34" l="1"/>
  <c r="J1755" i="34"/>
  <c r="B1868" i="14"/>
  <c r="H1868" i="14" s="1"/>
  <c r="D1869" i="14" s="1"/>
  <c r="F1868" i="14"/>
  <c r="B1756" i="34" l="1"/>
  <c r="H1756" i="34" s="1"/>
  <c r="O1756" i="34" s="1"/>
  <c r="F1756" i="34"/>
  <c r="O1868" i="14"/>
  <c r="J1868" i="14"/>
  <c r="F1869" i="14"/>
  <c r="B1869" i="14"/>
  <c r="H1869" i="14" s="1"/>
  <c r="D1870" i="14" s="1"/>
  <c r="D1757" i="34" l="1"/>
  <c r="J1756" i="34"/>
  <c r="B1870" i="14"/>
  <c r="H1870" i="14" s="1"/>
  <c r="D1871" i="14" s="1"/>
  <c r="F1870" i="14"/>
  <c r="O1869" i="14"/>
  <c r="J1869" i="14"/>
  <c r="B1757" i="34" l="1"/>
  <c r="H1757" i="34" s="1"/>
  <c r="O1757" i="34" s="1"/>
  <c r="F1757" i="34"/>
  <c r="O1870" i="14"/>
  <c r="J1870" i="14"/>
  <c r="F1871" i="14"/>
  <c r="B1871" i="14"/>
  <c r="H1871" i="14" s="1"/>
  <c r="O1871" i="14" s="1"/>
  <c r="D1758" i="34" l="1"/>
  <c r="J1757" i="34"/>
  <c r="D1872" i="14"/>
  <c r="B1872" i="14" s="1"/>
  <c r="H1872" i="14" s="1"/>
  <c r="J1871" i="14"/>
  <c r="B1758" i="34" l="1"/>
  <c r="H1758" i="34" s="1"/>
  <c r="O1758" i="34" s="1"/>
  <c r="F1758" i="34"/>
  <c r="F1872" i="14"/>
  <c r="J1872" i="14" s="1"/>
  <c r="D1873" i="14"/>
  <c r="B1873" i="14" s="1"/>
  <c r="H1873" i="14" s="1"/>
  <c r="D1874" i="14" s="1"/>
  <c r="O1872" i="14"/>
  <c r="D1759" i="34" l="1"/>
  <c r="J1758" i="34"/>
  <c r="F1873" i="14"/>
  <c r="J1873" i="14" s="1"/>
  <c r="O1873" i="14"/>
  <c r="F1874" i="14"/>
  <c r="B1874" i="14"/>
  <c r="H1874" i="14" s="1"/>
  <c r="D1875" i="14" s="1"/>
  <c r="F1759" i="34" l="1"/>
  <c r="B1759" i="34"/>
  <c r="H1759" i="34" s="1"/>
  <c r="D1760" i="34" s="1"/>
  <c r="B1875" i="14"/>
  <c r="H1875" i="14" s="1"/>
  <c r="O1875" i="14" s="1"/>
  <c r="F1875" i="14"/>
  <c r="J1874" i="14"/>
  <c r="O1874" i="14"/>
  <c r="O1759" i="34" l="1"/>
  <c r="B1760" i="34"/>
  <c r="H1760" i="34" s="1"/>
  <c r="O1760" i="34" s="1"/>
  <c r="F1760" i="34"/>
  <c r="J1759" i="34"/>
  <c r="D1876" i="14"/>
  <c r="J1875" i="14"/>
  <c r="D1761" i="34" l="1"/>
  <c r="J1760" i="34"/>
  <c r="F1876" i="14"/>
  <c r="B1876" i="14"/>
  <c r="H1876" i="14" s="1"/>
  <c r="D1877" i="14" s="1"/>
  <c r="B1761" i="34" l="1"/>
  <c r="H1761" i="34" s="1"/>
  <c r="D1762" i="34" s="1"/>
  <c r="F1761" i="34"/>
  <c r="B1877" i="14"/>
  <c r="H1877" i="14" s="1"/>
  <c r="D1878" i="14" s="1"/>
  <c r="F1877" i="14"/>
  <c r="O1876" i="14"/>
  <c r="J1876" i="14"/>
  <c r="O1761" i="34" l="1"/>
  <c r="J1761" i="34"/>
  <c r="F1762" i="34"/>
  <c r="B1762" i="34"/>
  <c r="H1762" i="34" s="1"/>
  <c r="O1762" i="34" s="1"/>
  <c r="O1877" i="14"/>
  <c r="J1877" i="14"/>
  <c r="F1878" i="14"/>
  <c r="B1878" i="14"/>
  <c r="H1878" i="14" s="1"/>
  <c r="O1878" i="14" s="1"/>
  <c r="J1762" i="34" l="1"/>
  <c r="D1763" i="34"/>
  <c r="D1879" i="14"/>
  <c r="J1878" i="14"/>
  <c r="B1763" i="34" l="1"/>
  <c r="H1763" i="34" s="1"/>
  <c r="D1764" i="34" s="1"/>
  <c r="F1763" i="34"/>
  <c r="B1879" i="14"/>
  <c r="H1879" i="14" s="1"/>
  <c r="O1879" i="14" s="1"/>
  <c r="F1879" i="14"/>
  <c r="O1763" i="34" l="1"/>
  <c r="J1763" i="34"/>
  <c r="F1764" i="34"/>
  <c r="B1764" i="34"/>
  <c r="H1764" i="34" s="1"/>
  <c r="O1764" i="34" s="1"/>
  <c r="D1880" i="14"/>
  <c r="J1879" i="14"/>
  <c r="J1764" i="34" l="1"/>
  <c r="D1765" i="34"/>
  <c r="F1880" i="14"/>
  <c r="B1880" i="14"/>
  <c r="H1880" i="14" s="1"/>
  <c r="D1881" i="14" s="1"/>
  <c r="F1765" i="34" l="1"/>
  <c r="B1765" i="34"/>
  <c r="H1765" i="34" s="1"/>
  <c r="D1766" i="34" s="1"/>
  <c r="B1881" i="14"/>
  <c r="H1881" i="14" s="1"/>
  <c r="D1882" i="14" s="1"/>
  <c r="F1881" i="14"/>
  <c r="O1880" i="14"/>
  <c r="J1880" i="14"/>
  <c r="O1765" i="34" l="1"/>
  <c r="B1766" i="34"/>
  <c r="H1766" i="34" s="1"/>
  <c r="O1766" i="34" s="1"/>
  <c r="F1766" i="34"/>
  <c r="J1765" i="34"/>
  <c r="O1881" i="14"/>
  <c r="J1881" i="14"/>
  <c r="B1882" i="14"/>
  <c r="H1882" i="14" s="1"/>
  <c r="D1883" i="14" s="1"/>
  <c r="F1882" i="14"/>
  <c r="D1767" i="34" l="1"/>
  <c r="J1766" i="34"/>
  <c r="O1882" i="14"/>
  <c r="J1882" i="14"/>
  <c r="F1883" i="14"/>
  <c r="B1883" i="14"/>
  <c r="H1883" i="14" s="1"/>
  <c r="O1883" i="14" s="1"/>
  <c r="F1767" i="34" l="1"/>
  <c r="B1767" i="34"/>
  <c r="H1767" i="34" s="1"/>
  <c r="D1768" i="34" s="1"/>
  <c r="D1884" i="14"/>
  <c r="J1883" i="14"/>
  <c r="O1767" i="34" l="1"/>
  <c r="B1768" i="34"/>
  <c r="H1768" i="34" s="1"/>
  <c r="O1768" i="34" s="1"/>
  <c r="F1768" i="34"/>
  <c r="J1767" i="34"/>
  <c r="B1884" i="14"/>
  <c r="H1884" i="14" s="1"/>
  <c r="D1885" i="14" s="1"/>
  <c r="F1884" i="14"/>
  <c r="D1769" i="34" l="1"/>
  <c r="J1768" i="34"/>
  <c r="O1884" i="14"/>
  <c r="J1884" i="14"/>
  <c r="F1885" i="14"/>
  <c r="B1885" i="14"/>
  <c r="H1885" i="14" s="1"/>
  <c r="D1886" i="14" s="1"/>
  <c r="B1769" i="34" l="1"/>
  <c r="H1769" i="34" s="1"/>
  <c r="D1770" i="34" s="1"/>
  <c r="F1769" i="34"/>
  <c r="F1886" i="14"/>
  <c r="B1886" i="14"/>
  <c r="H1886" i="14" s="1"/>
  <c r="D1887" i="14" s="1"/>
  <c r="O1885" i="14"/>
  <c r="J1885" i="14"/>
  <c r="O1769" i="34" l="1"/>
  <c r="J1769" i="34"/>
  <c r="B1770" i="34"/>
  <c r="H1770" i="34" s="1"/>
  <c r="O1770" i="34" s="1"/>
  <c r="F1770" i="34"/>
  <c r="F1887" i="14"/>
  <c r="B1887" i="14"/>
  <c r="H1887" i="14" s="1"/>
  <c r="O1887" i="14" s="1"/>
  <c r="O1886" i="14"/>
  <c r="J1886" i="14"/>
  <c r="J1770" i="34" l="1"/>
  <c r="D1771" i="34"/>
  <c r="D1888" i="14"/>
  <c r="J1887" i="14"/>
  <c r="B1771" i="34" l="1"/>
  <c r="H1771" i="34" s="1"/>
  <c r="D1772" i="34" s="1"/>
  <c r="F1771" i="34"/>
  <c r="F1888" i="14"/>
  <c r="B1888" i="14"/>
  <c r="H1888" i="14" s="1"/>
  <c r="D1889" i="14" s="1"/>
  <c r="O1771" i="34" l="1"/>
  <c r="J1771" i="34"/>
  <c r="F1772" i="34"/>
  <c r="B1772" i="34"/>
  <c r="H1772" i="34" s="1"/>
  <c r="O1772" i="34" s="1"/>
  <c r="B1889" i="14"/>
  <c r="H1889" i="14" s="1"/>
  <c r="D1890" i="14" s="1"/>
  <c r="F1889" i="14"/>
  <c r="O1888" i="14"/>
  <c r="J1888" i="14"/>
  <c r="J1772" i="34" l="1"/>
  <c r="D1773" i="34"/>
  <c r="O1889" i="14"/>
  <c r="J1889" i="14"/>
  <c r="F1890" i="14"/>
  <c r="B1890" i="14"/>
  <c r="H1890" i="14" s="1"/>
  <c r="D1891" i="14" s="1"/>
  <c r="B1773" i="34" l="1"/>
  <c r="H1773" i="34" s="1"/>
  <c r="O1773" i="34" s="1"/>
  <c r="F1773" i="34"/>
  <c r="B1891" i="14"/>
  <c r="H1891" i="14" s="1"/>
  <c r="O1891" i="14" s="1"/>
  <c r="F1891" i="14"/>
  <c r="O1890" i="14"/>
  <c r="J1890" i="14"/>
  <c r="D1774" i="34" l="1"/>
  <c r="J1773" i="34"/>
  <c r="D1892" i="14"/>
  <c r="J1891" i="14"/>
  <c r="B1774" i="34" l="1"/>
  <c r="H1774" i="34" s="1"/>
  <c r="O1774" i="34" s="1"/>
  <c r="F1774" i="34"/>
  <c r="B1892" i="14"/>
  <c r="H1892" i="14" s="1"/>
  <c r="D1893" i="14" s="1"/>
  <c r="F1892" i="14"/>
  <c r="D1775" i="34" l="1"/>
  <c r="J1774" i="34"/>
  <c r="O1892" i="14"/>
  <c r="J1892" i="14"/>
  <c r="B1893" i="14"/>
  <c r="H1893" i="14" s="1"/>
  <c r="D1894" i="14" s="1"/>
  <c r="F1893" i="14"/>
  <c r="B1775" i="34" l="1"/>
  <c r="H1775" i="34" s="1"/>
  <c r="D1776" i="34" s="1"/>
  <c r="F1775" i="34"/>
  <c r="O1893" i="14"/>
  <c r="J1893" i="14"/>
  <c r="F1894" i="14"/>
  <c r="B1894" i="14"/>
  <c r="H1894" i="14" s="1"/>
  <c r="O1894" i="14" s="1"/>
  <c r="O1775" i="34" l="1"/>
  <c r="J1775" i="34"/>
  <c r="B1776" i="34"/>
  <c r="H1776" i="34" s="1"/>
  <c r="O1776" i="34" s="1"/>
  <c r="F1776" i="34"/>
  <c r="D1895" i="14"/>
  <c r="J1894" i="14"/>
  <c r="J1776" i="34" l="1"/>
  <c r="D1777" i="34"/>
  <c r="F1895" i="14"/>
  <c r="B1895" i="14"/>
  <c r="H1895" i="14" s="1"/>
  <c r="O1895" i="14" s="1"/>
  <c r="B1777" i="34" l="1"/>
  <c r="H1777" i="34" s="1"/>
  <c r="D1778" i="34" s="1"/>
  <c r="F1777" i="34"/>
  <c r="D1896" i="14"/>
  <c r="J1895" i="14"/>
  <c r="O1777" i="34" l="1"/>
  <c r="J1777" i="34"/>
  <c r="F1778" i="34"/>
  <c r="B1778" i="34"/>
  <c r="H1778" i="34" s="1"/>
  <c r="O1778" i="34" s="1"/>
  <c r="B1896" i="14"/>
  <c r="H1896" i="14" s="1"/>
  <c r="D1897" i="14" s="1"/>
  <c r="F1896" i="14"/>
  <c r="J1778" i="34" l="1"/>
  <c r="D1779" i="34"/>
  <c r="O1896" i="14"/>
  <c r="J1896" i="14"/>
  <c r="B1897" i="14"/>
  <c r="H1897" i="14" s="1"/>
  <c r="D1898" i="14" s="1"/>
  <c r="F1897" i="14"/>
  <c r="F1779" i="34" l="1"/>
  <c r="B1779" i="34"/>
  <c r="H1779" i="34" s="1"/>
  <c r="D1780" i="34" s="1"/>
  <c r="O1897" i="14"/>
  <c r="J1897" i="14"/>
  <c r="B1898" i="14"/>
  <c r="H1898" i="14" s="1"/>
  <c r="D1899" i="14" s="1"/>
  <c r="F1898" i="14"/>
  <c r="O1779" i="34" l="1"/>
  <c r="B1780" i="34"/>
  <c r="H1780" i="34" s="1"/>
  <c r="O1780" i="34" s="1"/>
  <c r="F1780" i="34"/>
  <c r="J1779" i="34"/>
  <c r="O1898" i="14"/>
  <c r="J1898" i="14"/>
  <c r="B1899" i="14"/>
  <c r="H1899" i="14" s="1"/>
  <c r="O1899" i="14" s="1"/>
  <c r="F1899" i="14"/>
  <c r="D1781" i="34" l="1"/>
  <c r="J1780" i="34"/>
  <c r="D1900" i="14"/>
  <c r="J1899" i="14"/>
  <c r="F1781" i="34" l="1"/>
  <c r="B1781" i="34"/>
  <c r="H1781" i="34" s="1"/>
  <c r="D1782" i="34" s="1"/>
  <c r="B1900" i="14"/>
  <c r="H1900" i="14" s="1"/>
  <c r="D1901" i="14" s="1"/>
  <c r="F1900" i="14"/>
  <c r="O1781" i="34" l="1"/>
  <c r="F1782" i="34"/>
  <c r="B1782" i="34"/>
  <c r="H1782" i="34" s="1"/>
  <c r="O1782" i="34" s="1"/>
  <c r="J1781" i="34"/>
  <c r="O1900" i="14"/>
  <c r="J1900" i="14"/>
  <c r="F1901" i="14"/>
  <c r="B1901" i="14"/>
  <c r="H1901" i="14" s="1"/>
  <c r="D1902" i="14" s="1"/>
  <c r="D1783" i="34" l="1"/>
  <c r="J1782" i="34"/>
  <c r="O1901" i="14"/>
  <c r="J1901" i="14"/>
  <c r="F1902" i="14"/>
  <c r="B1902" i="14"/>
  <c r="H1902" i="14" s="1"/>
  <c r="D1903" i="14" s="1"/>
  <c r="B1783" i="34" l="1"/>
  <c r="H1783" i="34" s="1"/>
  <c r="D1784" i="34" s="1"/>
  <c r="F1783" i="34"/>
  <c r="B1903" i="14"/>
  <c r="H1903" i="14" s="1"/>
  <c r="O1903" i="14" s="1"/>
  <c r="F1903" i="14"/>
  <c r="O1902" i="14"/>
  <c r="J1902" i="14"/>
  <c r="O1783" i="34" l="1"/>
  <c r="J1783" i="34"/>
  <c r="F1784" i="34"/>
  <c r="B1784" i="34"/>
  <c r="H1784" i="34" s="1"/>
  <c r="O1784" i="34" s="1"/>
  <c r="D1904" i="14"/>
  <c r="J1903" i="14"/>
  <c r="J1784" i="34" l="1"/>
  <c r="D1785" i="34"/>
  <c r="B1904" i="14"/>
  <c r="H1904" i="14" s="1"/>
  <c r="D1905" i="14" s="1"/>
  <c r="F1904" i="14"/>
  <c r="F1785" i="34" l="1"/>
  <c r="B1785" i="34"/>
  <c r="H1785" i="34" s="1"/>
  <c r="D1786" i="34" s="1"/>
  <c r="O1904" i="14"/>
  <c r="J1904" i="14"/>
  <c r="B1905" i="14"/>
  <c r="H1905" i="14" s="1"/>
  <c r="D1906" i="14" s="1"/>
  <c r="F1905" i="14"/>
  <c r="O1785" i="34" l="1"/>
  <c r="B1786" i="34"/>
  <c r="H1786" i="34" s="1"/>
  <c r="O1786" i="34" s="1"/>
  <c r="F1786" i="34"/>
  <c r="J1785" i="34"/>
  <c r="O1905" i="14"/>
  <c r="J1905" i="14"/>
  <c r="F1906" i="14"/>
  <c r="B1906" i="14"/>
  <c r="H1906" i="14" s="1"/>
  <c r="D1907" i="14" s="1"/>
  <c r="D1787" i="34" l="1"/>
  <c r="J1786" i="34"/>
  <c r="B1907" i="14"/>
  <c r="H1907" i="14" s="1"/>
  <c r="O1907" i="14" s="1"/>
  <c r="F1907" i="14"/>
  <c r="O1906" i="14"/>
  <c r="J1906" i="14"/>
  <c r="B1787" i="34" l="1"/>
  <c r="H1787" i="34" s="1"/>
  <c r="D1788" i="34" s="1"/>
  <c r="F1787" i="34"/>
  <c r="D1908" i="14"/>
  <c r="J1907" i="14"/>
  <c r="O1787" i="34" l="1"/>
  <c r="J1787" i="34"/>
  <c r="F1788" i="34"/>
  <c r="B1788" i="34"/>
  <c r="H1788" i="34" s="1"/>
  <c r="O1788" i="34" s="1"/>
  <c r="F1908" i="14"/>
  <c r="B1908" i="14"/>
  <c r="H1908" i="14" s="1"/>
  <c r="D1909" i="14" s="1"/>
  <c r="J1788" i="34" l="1"/>
  <c r="D1789" i="34"/>
  <c r="B1909" i="14"/>
  <c r="H1909" i="14" s="1"/>
  <c r="D1910" i="14" s="1"/>
  <c r="F1909" i="14"/>
  <c r="O1908" i="14"/>
  <c r="J1908" i="14"/>
  <c r="F1789" i="34" l="1"/>
  <c r="B1789" i="34"/>
  <c r="H1789" i="34" s="1"/>
  <c r="D1790" i="34" s="1"/>
  <c r="O1909" i="14"/>
  <c r="J1909" i="14"/>
  <c r="F1910" i="14"/>
  <c r="B1910" i="14"/>
  <c r="H1910" i="14" s="1"/>
  <c r="O1910" i="14" s="1"/>
  <c r="O1789" i="34" l="1"/>
  <c r="F1790" i="34"/>
  <c r="B1790" i="34"/>
  <c r="H1790" i="34" s="1"/>
  <c r="O1790" i="34" s="1"/>
  <c r="J1789" i="34"/>
  <c r="D1911" i="14"/>
  <c r="J1910" i="14"/>
  <c r="D1791" i="34" l="1"/>
  <c r="J1790" i="34"/>
  <c r="B1911" i="14"/>
  <c r="H1911" i="14" s="1"/>
  <c r="O1911" i="14" s="1"/>
  <c r="F1911" i="14"/>
  <c r="B1791" i="34" l="1"/>
  <c r="H1791" i="34" s="1"/>
  <c r="D1792" i="34" s="1"/>
  <c r="F1791" i="34"/>
  <c r="D1912" i="14"/>
  <c r="J1911" i="14"/>
  <c r="O1791" i="34" l="1"/>
  <c r="J1791" i="34"/>
  <c r="B1792" i="34"/>
  <c r="H1792" i="34" s="1"/>
  <c r="O1792" i="34" s="1"/>
  <c r="F1792" i="34"/>
  <c r="F1912" i="14"/>
  <c r="B1912" i="14"/>
  <c r="H1912" i="14" s="1"/>
  <c r="D1913" i="14" s="1"/>
  <c r="J1792" i="34" l="1"/>
  <c r="D1793" i="34"/>
  <c r="O1912" i="14"/>
  <c r="B1913" i="14"/>
  <c r="H1913" i="14" s="1"/>
  <c r="D1914" i="14" s="1"/>
  <c r="F1913" i="14"/>
  <c r="J1912" i="14"/>
  <c r="B1793" i="34" l="1"/>
  <c r="H1793" i="34" s="1"/>
  <c r="D1794" i="34" s="1"/>
  <c r="F1793" i="34"/>
  <c r="O1913" i="14"/>
  <c r="F1914" i="14"/>
  <c r="B1914" i="14"/>
  <c r="H1914" i="14" s="1"/>
  <c r="O1914" i="14" s="1"/>
  <c r="J1913" i="14"/>
  <c r="O1793" i="34" l="1"/>
  <c r="J1793" i="34"/>
  <c r="F1794" i="34"/>
  <c r="B1794" i="34"/>
  <c r="H1794" i="34" s="1"/>
  <c r="O1794" i="34" s="1"/>
  <c r="D1915" i="14"/>
  <c r="J1914" i="14"/>
  <c r="J1794" i="34" l="1"/>
  <c r="D1795" i="34"/>
  <c r="F1915" i="14"/>
  <c r="B1915" i="14"/>
  <c r="H1915" i="14" s="1"/>
  <c r="O1915" i="14" s="1"/>
  <c r="F1795" i="34" l="1"/>
  <c r="B1795" i="34"/>
  <c r="H1795" i="34" s="1"/>
  <c r="D1796" i="34" s="1"/>
  <c r="D1916" i="14"/>
  <c r="J1915" i="14"/>
  <c r="O1795" i="34" l="1"/>
  <c r="F1796" i="34"/>
  <c r="B1796" i="34"/>
  <c r="H1796" i="34" s="1"/>
  <c r="O1796" i="34" s="1"/>
  <c r="J1795" i="34"/>
  <c r="B1916" i="14"/>
  <c r="H1916" i="14" s="1"/>
  <c r="D1917" i="14" s="1"/>
  <c r="F1916" i="14"/>
  <c r="D1797" i="34" l="1"/>
  <c r="J1796" i="34"/>
  <c r="O1916" i="14"/>
  <c r="J1916" i="14"/>
  <c r="B1917" i="14"/>
  <c r="H1917" i="14" s="1"/>
  <c r="D1918" i="14" s="1"/>
  <c r="F1917" i="14"/>
  <c r="B1797" i="34" l="1"/>
  <c r="H1797" i="34" s="1"/>
  <c r="D1798" i="34" s="1"/>
  <c r="F1797" i="34"/>
  <c r="B1918" i="14"/>
  <c r="H1918" i="14" s="1"/>
  <c r="D1919" i="14" s="1"/>
  <c r="F1918" i="14"/>
  <c r="O1917" i="14"/>
  <c r="J1917" i="14"/>
  <c r="O1797" i="34" l="1"/>
  <c r="J1797" i="34"/>
  <c r="B1798" i="34"/>
  <c r="H1798" i="34" s="1"/>
  <c r="O1798" i="34" s="1"/>
  <c r="F1798" i="34"/>
  <c r="O1918" i="14"/>
  <c r="J1918" i="14"/>
  <c r="F1919" i="14"/>
  <c r="B1919" i="14"/>
  <c r="H1919" i="14" s="1"/>
  <c r="O1919" i="14" s="1"/>
  <c r="J1798" i="34" l="1"/>
  <c r="D1799" i="34"/>
  <c r="D1920" i="14"/>
  <c r="J1919" i="14"/>
  <c r="F1799" i="34" l="1"/>
  <c r="B1799" i="34"/>
  <c r="H1799" i="34" s="1"/>
  <c r="D1800" i="34" s="1"/>
  <c r="B1920" i="14"/>
  <c r="H1920" i="14" s="1"/>
  <c r="D1921" i="14" s="1"/>
  <c r="F1920" i="14"/>
  <c r="O1799" i="34" l="1"/>
  <c r="B1800" i="34"/>
  <c r="H1800" i="34" s="1"/>
  <c r="O1800" i="34" s="1"/>
  <c r="F1800" i="34"/>
  <c r="J1799" i="34"/>
  <c r="J1920" i="14"/>
  <c r="O1920" i="14"/>
  <c r="F1921" i="14"/>
  <c r="B1921" i="14"/>
  <c r="H1921" i="14" s="1"/>
  <c r="D1922" i="14" s="1"/>
  <c r="D1801" i="34" l="1"/>
  <c r="J1800" i="34"/>
  <c r="O1921" i="14"/>
  <c r="J1921" i="14"/>
  <c r="B1922" i="14"/>
  <c r="H1922" i="14" s="1"/>
  <c r="O1922" i="14" s="1"/>
  <c r="F1922" i="14"/>
  <c r="B1801" i="34" l="1"/>
  <c r="H1801" i="34" s="1"/>
  <c r="D1802" i="34" s="1"/>
  <c r="F1801" i="34"/>
  <c r="J1922" i="14"/>
  <c r="D1923" i="14"/>
  <c r="B1923" i="14" s="1"/>
  <c r="H1923" i="14" s="1"/>
  <c r="D1924" i="14" s="1"/>
  <c r="O1801" i="34" l="1"/>
  <c r="J1801" i="34"/>
  <c r="F1802" i="34"/>
  <c r="B1802" i="34"/>
  <c r="H1802" i="34" s="1"/>
  <c r="O1802" i="34" s="1"/>
  <c r="F1923" i="14"/>
  <c r="J1923" i="14" s="1"/>
  <c r="O1923" i="14"/>
  <c r="B1924" i="14"/>
  <c r="H1924" i="14" s="1"/>
  <c r="D1925" i="14" s="1"/>
  <c r="F1924" i="14"/>
  <c r="J1802" i="34" l="1"/>
  <c r="D1803" i="34"/>
  <c r="F1925" i="14"/>
  <c r="B1925" i="14"/>
  <c r="H1925" i="14" s="1"/>
  <c r="D1926" i="14" s="1"/>
  <c r="O1924" i="14"/>
  <c r="J1924" i="14"/>
  <c r="F1803" i="34" l="1"/>
  <c r="B1803" i="34"/>
  <c r="H1803" i="34" s="1"/>
  <c r="D1804" i="34" s="1"/>
  <c r="F1926" i="14"/>
  <c r="B1926" i="14"/>
  <c r="H1926" i="14" s="1"/>
  <c r="O1926" i="14" s="1"/>
  <c r="O1925" i="14"/>
  <c r="J1925" i="14"/>
  <c r="O1803" i="34" l="1"/>
  <c r="B1804" i="34"/>
  <c r="H1804" i="34" s="1"/>
  <c r="O1804" i="34" s="1"/>
  <c r="F1804" i="34"/>
  <c r="J1803" i="34"/>
  <c r="D1927" i="14"/>
  <c r="J1926" i="14"/>
  <c r="D1805" i="34" l="1"/>
  <c r="J1804" i="34"/>
  <c r="B1927" i="14"/>
  <c r="H1927" i="14" s="1"/>
  <c r="D1928" i="14" s="1"/>
  <c r="F1927" i="14"/>
  <c r="F1805" i="34" l="1"/>
  <c r="B1805" i="34"/>
  <c r="H1805" i="34" s="1"/>
  <c r="D1806" i="34" s="1"/>
  <c r="O1927" i="14"/>
  <c r="J1927" i="14"/>
  <c r="B1928" i="14"/>
  <c r="H1928" i="14" s="1"/>
  <c r="D1929" i="14" s="1"/>
  <c r="F1928" i="14"/>
  <c r="O1805" i="34" l="1"/>
  <c r="F1806" i="34"/>
  <c r="B1806" i="34"/>
  <c r="H1806" i="34" s="1"/>
  <c r="O1806" i="34" s="1"/>
  <c r="J1805" i="34"/>
  <c r="J1928" i="14"/>
  <c r="O1928" i="14"/>
  <c r="F1929" i="14"/>
  <c r="B1929" i="14"/>
  <c r="H1929" i="14" s="1"/>
  <c r="D1930" i="14" s="1"/>
  <c r="D1807" i="34" l="1"/>
  <c r="J1806" i="34"/>
  <c r="O1929" i="14"/>
  <c r="J1929" i="14"/>
  <c r="B1930" i="14"/>
  <c r="H1930" i="14" s="1"/>
  <c r="O1930" i="14" s="1"/>
  <c r="F1930" i="14"/>
  <c r="B1807" i="34" l="1"/>
  <c r="H1807" i="34" s="1"/>
  <c r="D1808" i="34" s="1"/>
  <c r="F1807" i="34"/>
  <c r="D1931" i="14"/>
  <c r="B1931" i="14" s="1"/>
  <c r="H1931" i="14" s="1"/>
  <c r="D1932" i="14" s="1"/>
  <c r="J1930" i="14"/>
  <c r="O1807" i="34" l="1"/>
  <c r="J1807" i="34"/>
  <c r="F1808" i="34"/>
  <c r="B1808" i="34"/>
  <c r="H1808" i="34" s="1"/>
  <c r="O1808" i="34" s="1"/>
  <c r="F1931" i="14"/>
  <c r="J1931" i="14" s="1"/>
  <c r="O1931" i="14"/>
  <c r="B1932" i="14"/>
  <c r="H1932" i="14" s="1"/>
  <c r="D1933" i="14" s="1"/>
  <c r="F1932" i="14"/>
  <c r="J1808" i="34" l="1"/>
  <c r="D1809" i="34"/>
  <c r="O1932" i="14"/>
  <c r="F1933" i="14"/>
  <c r="B1933" i="14"/>
  <c r="H1933" i="14" s="1"/>
  <c r="O1933" i="14" s="1"/>
  <c r="J1932" i="14"/>
  <c r="F1809" i="34" l="1"/>
  <c r="B1809" i="34"/>
  <c r="H1809" i="34" s="1"/>
  <c r="D1810" i="34" s="1"/>
  <c r="D1934" i="14"/>
  <c r="J1933" i="14"/>
  <c r="O1809" i="34" l="1"/>
  <c r="J1809" i="34"/>
  <c r="F1810" i="34"/>
  <c r="B1810" i="34"/>
  <c r="H1810" i="34" s="1"/>
  <c r="O1810" i="34" s="1"/>
  <c r="F1934" i="14"/>
  <c r="B1934" i="14"/>
  <c r="H1934" i="14" s="1"/>
  <c r="O1934" i="14" s="1"/>
  <c r="J1810" i="34" l="1"/>
  <c r="D1811" i="34"/>
  <c r="D1935" i="14"/>
  <c r="J1934" i="14"/>
  <c r="B1811" i="34" l="1"/>
  <c r="H1811" i="34" s="1"/>
  <c r="O1811" i="34" s="1"/>
  <c r="F1811" i="34"/>
  <c r="F1935" i="14"/>
  <c r="B1935" i="14"/>
  <c r="H1935" i="14" s="1"/>
  <c r="D1936" i="14" s="1"/>
  <c r="D1812" i="34" l="1"/>
  <c r="J1811" i="34"/>
  <c r="O1935" i="14"/>
  <c r="B1936" i="14"/>
  <c r="H1936" i="14" s="1"/>
  <c r="D1937" i="14" s="1"/>
  <c r="F1936" i="14"/>
  <c r="J1935" i="14"/>
  <c r="B1812" i="34" l="1"/>
  <c r="H1812" i="34" s="1"/>
  <c r="D1813" i="34" s="1"/>
  <c r="F1812" i="34"/>
  <c r="J1936" i="14"/>
  <c r="O1936" i="14"/>
  <c r="F1937" i="14"/>
  <c r="B1937" i="14"/>
  <c r="H1937" i="14" s="1"/>
  <c r="O1937" i="14" s="1"/>
  <c r="O1812" i="34" l="1"/>
  <c r="J1812" i="34"/>
  <c r="F1813" i="34"/>
  <c r="B1813" i="34"/>
  <c r="H1813" i="34" s="1"/>
  <c r="O1813" i="34" s="1"/>
  <c r="D1938" i="14"/>
  <c r="J1937" i="14"/>
  <c r="J1813" i="34" l="1"/>
  <c r="D1814" i="34"/>
  <c r="B1938" i="14"/>
  <c r="H1938" i="14" s="1"/>
  <c r="O1938" i="14" s="1"/>
  <c r="F1938" i="14"/>
  <c r="F1814" i="34" l="1"/>
  <c r="B1814" i="34"/>
  <c r="H1814" i="34" s="1"/>
  <c r="D1815" i="34" s="1"/>
  <c r="J1938" i="14"/>
  <c r="D1939" i="14"/>
  <c r="O1814" i="34" l="1"/>
  <c r="B1815" i="34"/>
  <c r="H1815" i="34" s="1"/>
  <c r="O1815" i="34" s="1"/>
  <c r="F1815" i="34"/>
  <c r="J1814" i="34"/>
  <c r="B1939" i="14"/>
  <c r="H1939" i="14" s="1"/>
  <c r="D1940" i="14" s="1"/>
  <c r="F1939" i="14"/>
  <c r="D1816" i="34" l="1"/>
  <c r="J1815" i="34"/>
  <c r="J1939" i="14"/>
  <c r="O1939" i="14"/>
  <c r="B1940" i="14"/>
  <c r="H1940" i="14" s="1"/>
  <c r="D1941" i="14" s="1"/>
  <c r="F1940" i="14"/>
  <c r="F1816" i="34" l="1"/>
  <c r="B1816" i="34"/>
  <c r="H1816" i="34" s="1"/>
  <c r="D1817" i="34" s="1"/>
  <c r="O1940" i="14"/>
  <c r="F1941" i="14"/>
  <c r="B1941" i="14"/>
  <c r="H1941" i="14" s="1"/>
  <c r="D1942" i="14" s="1"/>
  <c r="J1940" i="14"/>
  <c r="O1816" i="34" l="1"/>
  <c r="F1817" i="34"/>
  <c r="B1817" i="34"/>
  <c r="H1817" i="34" s="1"/>
  <c r="O1817" i="34" s="1"/>
  <c r="J1816" i="34"/>
  <c r="O1941" i="14"/>
  <c r="J1941" i="14"/>
  <c r="F1942" i="14"/>
  <c r="B1942" i="14"/>
  <c r="H1942" i="14" s="1"/>
  <c r="O1942" i="14" s="1"/>
  <c r="D1818" i="34" l="1"/>
  <c r="J1817" i="34"/>
  <c r="D1943" i="14"/>
  <c r="J1942" i="14"/>
  <c r="B1818" i="34" l="1"/>
  <c r="H1818" i="34" s="1"/>
  <c r="D1819" i="34" s="1"/>
  <c r="F1818" i="34"/>
  <c r="B1943" i="14"/>
  <c r="H1943" i="14" s="1"/>
  <c r="D1944" i="14" s="1"/>
  <c r="F1943" i="14"/>
  <c r="O1818" i="34" l="1"/>
  <c r="J1818" i="34"/>
  <c r="B1819" i="34"/>
  <c r="H1819" i="34" s="1"/>
  <c r="O1819" i="34" s="1"/>
  <c r="F1819" i="34"/>
  <c r="O1943" i="14"/>
  <c r="J1943" i="14"/>
  <c r="B1944" i="14"/>
  <c r="H1944" i="14" s="1"/>
  <c r="D1945" i="14" s="1"/>
  <c r="F1944" i="14"/>
  <c r="J1819" i="34" l="1"/>
  <c r="D1820" i="34"/>
  <c r="J1944" i="14"/>
  <c r="O1944" i="14"/>
  <c r="F1945" i="14"/>
  <c r="B1945" i="14"/>
  <c r="H1945" i="14" s="1"/>
  <c r="D1946" i="14" s="1"/>
  <c r="B1820" i="34" l="1"/>
  <c r="H1820" i="34" s="1"/>
  <c r="D1821" i="34" s="1"/>
  <c r="F1820" i="34"/>
  <c r="O1945" i="14"/>
  <c r="J1945" i="14"/>
  <c r="F1946" i="14"/>
  <c r="B1946" i="14"/>
  <c r="H1946" i="14" s="1"/>
  <c r="O1946" i="14" s="1"/>
  <c r="O1820" i="34" l="1"/>
  <c r="J1820" i="34"/>
  <c r="B1821" i="34"/>
  <c r="H1821" i="34" s="1"/>
  <c r="O1821" i="34" s="1"/>
  <c r="F1821" i="34"/>
  <c r="D1947" i="14"/>
  <c r="J1946" i="14"/>
  <c r="J1821" i="34" l="1"/>
  <c r="D1822" i="34"/>
  <c r="F1947" i="14"/>
  <c r="B1947" i="14"/>
  <c r="H1947" i="14" s="1"/>
  <c r="D1948" i="14" s="1"/>
  <c r="F1822" i="34" l="1"/>
  <c r="B1822" i="34"/>
  <c r="H1822" i="34" s="1"/>
  <c r="D1823" i="34" s="1"/>
  <c r="B1948" i="14"/>
  <c r="H1948" i="14" s="1"/>
  <c r="D1949" i="14" s="1"/>
  <c r="F1948" i="14"/>
  <c r="O1947" i="14"/>
  <c r="J1947" i="14"/>
  <c r="O1822" i="34" l="1"/>
  <c r="F1823" i="34"/>
  <c r="B1823" i="34"/>
  <c r="H1823" i="34" s="1"/>
  <c r="O1823" i="34" s="1"/>
  <c r="J1822" i="34"/>
  <c r="J1948" i="14"/>
  <c r="O1948" i="14"/>
  <c r="F1949" i="14"/>
  <c r="B1949" i="14"/>
  <c r="H1949" i="14" s="1"/>
  <c r="O1949" i="14" s="1"/>
  <c r="D1824" i="34" l="1"/>
  <c r="J1823" i="34"/>
  <c r="D1950" i="14"/>
  <c r="J1949" i="14"/>
  <c r="F1824" i="34" l="1"/>
  <c r="B1824" i="34"/>
  <c r="H1824" i="34" s="1"/>
  <c r="D1825" i="34" s="1"/>
  <c r="B1950" i="14"/>
  <c r="H1950" i="14" s="1"/>
  <c r="D1951" i="14" s="1"/>
  <c r="F1950" i="14"/>
  <c r="O1824" i="34" l="1"/>
  <c r="F1825" i="34"/>
  <c r="B1825" i="34"/>
  <c r="H1825" i="34" s="1"/>
  <c r="O1825" i="34" s="1"/>
  <c r="J1824" i="34"/>
  <c r="O1950" i="14"/>
  <c r="J1950" i="14"/>
  <c r="B1951" i="14"/>
  <c r="H1951" i="14" s="1"/>
  <c r="D1952" i="14" s="1"/>
  <c r="F1951" i="14"/>
  <c r="D1826" i="34" l="1"/>
  <c r="J1825" i="34"/>
  <c r="J1951" i="14"/>
  <c r="O1951" i="14"/>
  <c r="F1952" i="14"/>
  <c r="B1952" i="14"/>
  <c r="H1952" i="14" s="1"/>
  <c r="D1953" i="14" s="1"/>
  <c r="B1826" i="34" l="1"/>
  <c r="H1826" i="34" s="1"/>
  <c r="D1827" i="34" s="1"/>
  <c r="F1826" i="34"/>
  <c r="B1953" i="14"/>
  <c r="H1953" i="14" s="1"/>
  <c r="O1953" i="14" s="1"/>
  <c r="F1953" i="14"/>
  <c r="O1952" i="14"/>
  <c r="J1952" i="14"/>
  <c r="O1826" i="34" l="1"/>
  <c r="J1826" i="34"/>
  <c r="B1827" i="34"/>
  <c r="H1827" i="34" s="1"/>
  <c r="O1827" i="34" s="1"/>
  <c r="F1827" i="34"/>
  <c r="J1953" i="14"/>
  <c r="D1954" i="14"/>
  <c r="F1954" i="14" s="1"/>
  <c r="J1827" i="34" l="1"/>
  <c r="D1828" i="34"/>
  <c r="B1954" i="14"/>
  <c r="H1954" i="14" s="1"/>
  <c r="D1955" i="14" s="1"/>
  <c r="B1955" i="14" s="1"/>
  <c r="H1955" i="14" s="1"/>
  <c r="D1956" i="14" s="1"/>
  <c r="B1828" i="34" l="1"/>
  <c r="H1828" i="34" s="1"/>
  <c r="D1829" i="34" s="1"/>
  <c r="F1828" i="34"/>
  <c r="J1954" i="14"/>
  <c r="O1954" i="14"/>
  <c r="F1955" i="14"/>
  <c r="J1955" i="14" s="1"/>
  <c r="O1955" i="14"/>
  <c r="F1956" i="14"/>
  <c r="B1956" i="14"/>
  <c r="H1956" i="14" s="1"/>
  <c r="O1956" i="14" s="1"/>
  <c r="O1828" i="34" l="1"/>
  <c r="J1828" i="34"/>
  <c r="B1829" i="34"/>
  <c r="H1829" i="34" s="1"/>
  <c r="O1829" i="34" s="1"/>
  <c r="F1829" i="34"/>
  <c r="D1957" i="14"/>
  <c r="J1956" i="14"/>
  <c r="J1829" i="34" l="1"/>
  <c r="D1830" i="34"/>
  <c r="B1957" i="14"/>
  <c r="H1957" i="14" s="1"/>
  <c r="O1957" i="14" s="1"/>
  <c r="F1957" i="14"/>
  <c r="F1830" i="34" l="1"/>
  <c r="B1830" i="34"/>
  <c r="H1830" i="34" s="1"/>
  <c r="D1831" i="34" s="1"/>
  <c r="J1957" i="14"/>
  <c r="D1958" i="14"/>
  <c r="O1830" i="34" l="1"/>
  <c r="B1831" i="34"/>
  <c r="H1831" i="34" s="1"/>
  <c r="O1831" i="34" s="1"/>
  <c r="F1831" i="34"/>
  <c r="J1830" i="34"/>
  <c r="B1958" i="14"/>
  <c r="H1958" i="14" s="1"/>
  <c r="D1959" i="14" s="1"/>
  <c r="F1958" i="14"/>
  <c r="D1832" i="34" l="1"/>
  <c r="J1831" i="34"/>
  <c r="J1958" i="14"/>
  <c r="O1958" i="14"/>
  <c r="B1959" i="14"/>
  <c r="H1959" i="14" s="1"/>
  <c r="D1960" i="14" s="1"/>
  <c r="F1959" i="14"/>
  <c r="F1832" i="34" l="1"/>
  <c r="B1832" i="34"/>
  <c r="H1832" i="34" s="1"/>
  <c r="D1833" i="34" s="1"/>
  <c r="F1960" i="14"/>
  <c r="B1960" i="14"/>
  <c r="H1960" i="14" s="1"/>
  <c r="D1961" i="14" s="1"/>
  <c r="O1959" i="14"/>
  <c r="J1959" i="14"/>
  <c r="O1832" i="34" l="1"/>
  <c r="F1833" i="34"/>
  <c r="B1833" i="34"/>
  <c r="H1833" i="34" s="1"/>
  <c r="O1833" i="34" s="1"/>
  <c r="J1832" i="34"/>
  <c r="F1961" i="14"/>
  <c r="B1961" i="14"/>
  <c r="H1961" i="14" s="1"/>
  <c r="O1961" i="14" s="1"/>
  <c r="O1960" i="14"/>
  <c r="J1960" i="14"/>
  <c r="D1834" i="34" l="1"/>
  <c r="J1833" i="34"/>
  <c r="D1962" i="14"/>
  <c r="J1961" i="14"/>
  <c r="B1834" i="34" l="1"/>
  <c r="H1834" i="34" s="1"/>
  <c r="D1835" i="34" s="1"/>
  <c r="F1834" i="34"/>
  <c r="B1962" i="14"/>
  <c r="H1962" i="14" s="1"/>
  <c r="D1963" i="14" s="1"/>
  <c r="F1962" i="14"/>
  <c r="O1834" i="34" l="1"/>
  <c r="J1834" i="34"/>
  <c r="F1835" i="34"/>
  <c r="B1835" i="34"/>
  <c r="H1835" i="34" s="1"/>
  <c r="O1835" i="34" s="1"/>
  <c r="J1962" i="14"/>
  <c r="O1962" i="14"/>
  <c r="B1963" i="14"/>
  <c r="H1963" i="14" s="1"/>
  <c r="D1964" i="14" s="1"/>
  <c r="F1963" i="14"/>
  <c r="J1835" i="34" l="1"/>
  <c r="D1836" i="34"/>
  <c r="O1963" i="14"/>
  <c r="F1964" i="14"/>
  <c r="B1964" i="14"/>
  <c r="H1964" i="14" s="1"/>
  <c r="D1965" i="14" s="1"/>
  <c r="J1963" i="14"/>
  <c r="B1836" i="34" l="1"/>
  <c r="H1836" i="34" s="1"/>
  <c r="D1837" i="34" s="1"/>
  <c r="F1836" i="34"/>
  <c r="O1964" i="14"/>
  <c r="J1964" i="14"/>
  <c r="F1965" i="14"/>
  <c r="B1965" i="14"/>
  <c r="H1965" i="14" s="1"/>
  <c r="O1965" i="14" s="1"/>
  <c r="O1836" i="34" l="1"/>
  <c r="J1836" i="34"/>
  <c r="F1837" i="34"/>
  <c r="B1837" i="34"/>
  <c r="H1837" i="34" s="1"/>
  <c r="O1837" i="34" s="1"/>
  <c r="D1966" i="14"/>
  <c r="J1965" i="14"/>
  <c r="J1837" i="34" l="1"/>
  <c r="D1838" i="34"/>
  <c r="F1966" i="14"/>
  <c r="B1966" i="14"/>
  <c r="H1966" i="14" s="1"/>
  <c r="D1967" i="14" s="1"/>
  <c r="B1838" i="34" l="1"/>
  <c r="H1838" i="34" s="1"/>
  <c r="D1839" i="34" s="1"/>
  <c r="F1838" i="34"/>
  <c r="B1967" i="14"/>
  <c r="H1967" i="14" s="1"/>
  <c r="D1968" i="14" s="1"/>
  <c r="F1967" i="14"/>
  <c r="O1966" i="14"/>
  <c r="J1966" i="14"/>
  <c r="O1838" i="34" l="1"/>
  <c r="J1838" i="34"/>
  <c r="F1839" i="34"/>
  <c r="B1839" i="34"/>
  <c r="H1839" i="34" s="1"/>
  <c r="O1839" i="34" s="1"/>
  <c r="O1967" i="14"/>
  <c r="J1967" i="14"/>
  <c r="F1968" i="14"/>
  <c r="B1968" i="14"/>
  <c r="H1968" i="14" s="1"/>
  <c r="D1969" i="14" s="1"/>
  <c r="J1839" i="34" l="1"/>
  <c r="D1840" i="34"/>
  <c r="F1969" i="14"/>
  <c r="B1969" i="14"/>
  <c r="H1969" i="14" s="1"/>
  <c r="O1969" i="14" s="1"/>
  <c r="O1968" i="14"/>
  <c r="J1968" i="14"/>
  <c r="B1840" i="34" l="1"/>
  <c r="H1840" i="34" s="1"/>
  <c r="D1841" i="34" s="1"/>
  <c r="F1840" i="34"/>
  <c r="D1970" i="14"/>
  <c r="J1969" i="14"/>
  <c r="O1840" i="34" l="1"/>
  <c r="J1840" i="34"/>
  <c r="B1841" i="34"/>
  <c r="H1841" i="34" s="1"/>
  <c r="O1841" i="34" s="1"/>
  <c r="F1841" i="34"/>
  <c r="B1970" i="14"/>
  <c r="H1970" i="14" s="1"/>
  <c r="D1971" i="14" s="1"/>
  <c r="F1970" i="14"/>
  <c r="J1841" i="34" l="1"/>
  <c r="D1842" i="34"/>
  <c r="J1970" i="14"/>
  <c r="O1970" i="14"/>
  <c r="B1971" i="14"/>
  <c r="H1971" i="14" s="1"/>
  <c r="D1972" i="14" s="1"/>
  <c r="F1971" i="14"/>
  <c r="B1842" i="34" l="1"/>
  <c r="H1842" i="34" s="1"/>
  <c r="D1843" i="34" s="1"/>
  <c r="F1842" i="34"/>
  <c r="O1971" i="14"/>
  <c r="F1972" i="14"/>
  <c r="B1972" i="14"/>
  <c r="H1972" i="14" s="1"/>
  <c r="O1972" i="14" s="1"/>
  <c r="J1971" i="14"/>
  <c r="O1842" i="34" l="1"/>
  <c r="J1842" i="34"/>
  <c r="F1843" i="34"/>
  <c r="B1843" i="34"/>
  <c r="H1843" i="34" s="1"/>
  <c r="O1843" i="34" s="1"/>
  <c r="D1973" i="14"/>
  <c r="J1972" i="14"/>
  <c r="J1843" i="34" l="1"/>
  <c r="D1844" i="34"/>
  <c r="F1973" i="14"/>
  <c r="B1973" i="14"/>
  <c r="H1973" i="14" s="1"/>
  <c r="O1973" i="14" s="1"/>
  <c r="F1844" i="34" l="1"/>
  <c r="B1844" i="34"/>
  <c r="H1844" i="34" s="1"/>
  <c r="D1845" i="34" s="1"/>
  <c r="D1974" i="14"/>
  <c r="J1973" i="14"/>
  <c r="O1844" i="34" l="1"/>
  <c r="F1845" i="34"/>
  <c r="B1845" i="34"/>
  <c r="H1845" i="34" s="1"/>
  <c r="O1845" i="34" s="1"/>
  <c r="J1844" i="34"/>
  <c r="F1974" i="14"/>
  <c r="B1974" i="14"/>
  <c r="H1974" i="14" s="1"/>
  <c r="D1975" i="14" s="1"/>
  <c r="D1846" i="34" l="1"/>
  <c r="J1845" i="34"/>
  <c r="B1975" i="14"/>
  <c r="H1975" i="14" s="1"/>
  <c r="D1976" i="14" s="1"/>
  <c r="F1975" i="14"/>
  <c r="O1974" i="14"/>
  <c r="J1974" i="14"/>
  <c r="B1846" i="34" l="1"/>
  <c r="H1846" i="34" s="1"/>
  <c r="D1847" i="34" s="1"/>
  <c r="F1846" i="34"/>
  <c r="O1975" i="14"/>
  <c r="J1975" i="14"/>
  <c r="F1976" i="14"/>
  <c r="B1976" i="14"/>
  <c r="H1976" i="14" s="1"/>
  <c r="O1976" i="14" s="1"/>
  <c r="O1846" i="34" l="1"/>
  <c r="J1846" i="34"/>
  <c r="B1847" i="34"/>
  <c r="H1847" i="34" s="1"/>
  <c r="O1847" i="34" s="1"/>
  <c r="F1847" i="34"/>
  <c r="D1977" i="14"/>
  <c r="J1976" i="14"/>
  <c r="J1847" i="34" l="1"/>
  <c r="D1848" i="34"/>
  <c r="B1977" i="14"/>
  <c r="H1977" i="14" s="1"/>
  <c r="O1977" i="14" s="1"/>
  <c r="F1977" i="14"/>
  <c r="B1848" i="34" l="1"/>
  <c r="H1848" i="34" s="1"/>
  <c r="D1849" i="34" s="1"/>
  <c r="F1848" i="34"/>
  <c r="J1977" i="14"/>
  <c r="D1978" i="14"/>
  <c r="O1848" i="34" l="1"/>
  <c r="J1848" i="34"/>
  <c r="B1849" i="34"/>
  <c r="H1849" i="34" s="1"/>
  <c r="O1849" i="34" s="1"/>
  <c r="F1849" i="34"/>
  <c r="B1978" i="14"/>
  <c r="H1978" i="14" s="1"/>
  <c r="D1979" i="14" s="1"/>
  <c r="F1978" i="14"/>
  <c r="J1849" i="34" l="1"/>
  <c r="D1850" i="34"/>
  <c r="J1978" i="14"/>
  <c r="O1978" i="14"/>
  <c r="B1979" i="14"/>
  <c r="H1979" i="14" s="1"/>
  <c r="D1980" i="14" s="1"/>
  <c r="F1979" i="14"/>
  <c r="B1850" i="34" l="1"/>
  <c r="H1850" i="34" s="1"/>
  <c r="D1851" i="34" s="1"/>
  <c r="F1850" i="34"/>
  <c r="F1980" i="14"/>
  <c r="B1980" i="14"/>
  <c r="H1980" i="14" s="1"/>
  <c r="D1981" i="14" s="1"/>
  <c r="O1979" i="14"/>
  <c r="J1979" i="14"/>
  <c r="J1850" i="34" l="1"/>
  <c r="O1850" i="34"/>
  <c r="B1851" i="34"/>
  <c r="H1851" i="34" s="1"/>
  <c r="O1851" i="34" s="1"/>
  <c r="F1851" i="34"/>
  <c r="F1981" i="14"/>
  <c r="B1981" i="14"/>
  <c r="H1981" i="14" s="1"/>
  <c r="O1981" i="14" s="1"/>
  <c r="O1980" i="14"/>
  <c r="J1980" i="14"/>
  <c r="D1852" i="34" l="1"/>
  <c r="J1851" i="34"/>
  <c r="D1982" i="14"/>
  <c r="J1981" i="14"/>
  <c r="F1852" i="34" l="1"/>
  <c r="B1852" i="34"/>
  <c r="H1852" i="34" s="1"/>
  <c r="D1853" i="34" s="1"/>
  <c r="B1982" i="14"/>
  <c r="H1982" i="14" s="1"/>
  <c r="D1983" i="14" s="1"/>
  <c r="F1982" i="14"/>
  <c r="O1852" i="34" l="1"/>
  <c r="B1853" i="34"/>
  <c r="H1853" i="34" s="1"/>
  <c r="O1853" i="34" s="1"/>
  <c r="F1853" i="34"/>
  <c r="J1852" i="34"/>
  <c r="O1982" i="14"/>
  <c r="J1982" i="14"/>
  <c r="B1983" i="14"/>
  <c r="H1983" i="14" s="1"/>
  <c r="D1984" i="14" s="1"/>
  <c r="F1983" i="14"/>
  <c r="D1854" i="34" l="1"/>
  <c r="J1853" i="34"/>
  <c r="J1983" i="14"/>
  <c r="O1983" i="14"/>
  <c r="F1984" i="14"/>
  <c r="B1984" i="14"/>
  <c r="H1984" i="14" s="1"/>
  <c r="D1985" i="14" s="1"/>
  <c r="F1854" i="34" l="1"/>
  <c r="B1854" i="34"/>
  <c r="H1854" i="34" s="1"/>
  <c r="D1855" i="34" s="1"/>
  <c r="O1984" i="14"/>
  <c r="B1985" i="14"/>
  <c r="H1985" i="14" s="1"/>
  <c r="O1985" i="14" s="1"/>
  <c r="F1985" i="14"/>
  <c r="J1984" i="14"/>
  <c r="O1854" i="34" l="1"/>
  <c r="F1855" i="34"/>
  <c r="B1855" i="34"/>
  <c r="H1855" i="34" s="1"/>
  <c r="O1855" i="34" s="1"/>
  <c r="J1854" i="34"/>
  <c r="J1985" i="14"/>
  <c r="D1986" i="14"/>
  <c r="D1856" i="34" l="1"/>
  <c r="J1855" i="34"/>
  <c r="F1986" i="14"/>
  <c r="B1986" i="14"/>
  <c r="H1986" i="14" s="1"/>
  <c r="D1987" i="14" s="1"/>
  <c r="B1856" i="34" l="1"/>
  <c r="H1856" i="34" s="1"/>
  <c r="D1857" i="34" s="1"/>
  <c r="F1856" i="34"/>
  <c r="B1987" i="14"/>
  <c r="H1987" i="14" s="1"/>
  <c r="D1988" i="14" s="1"/>
  <c r="F1987" i="14"/>
  <c r="O1986" i="14"/>
  <c r="J1986" i="14"/>
  <c r="O1856" i="34" l="1"/>
  <c r="J1856" i="34"/>
  <c r="F1857" i="34"/>
  <c r="B1857" i="34"/>
  <c r="H1857" i="34" s="1"/>
  <c r="O1857" i="34" s="1"/>
  <c r="O1987" i="14"/>
  <c r="J1987" i="14"/>
  <c r="F1988" i="14"/>
  <c r="B1988" i="14"/>
  <c r="H1988" i="14" s="1"/>
  <c r="O1988" i="14" s="1"/>
  <c r="J1857" i="34" l="1"/>
  <c r="D1858" i="34"/>
  <c r="D1989" i="14"/>
  <c r="J1988" i="14"/>
  <c r="F1858" i="34" l="1"/>
  <c r="B1858" i="34"/>
  <c r="H1858" i="34" s="1"/>
  <c r="D1859" i="34" s="1"/>
  <c r="F1989" i="14"/>
  <c r="B1989" i="14"/>
  <c r="H1989" i="14" s="1"/>
  <c r="O1989" i="14" s="1"/>
  <c r="O1858" i="34" l="1"/>
  <c r="F1859" i="34"/>
  <c r="B1859" i="34"/>
  <c r="H1859" i="34" s="1"/>
  <c r="O1859" i="34" s="1"/>
  <c r="J1858" i="34"/>
  <c r="D1990" i="14"/>
  <c r="J1989" i="14"/>
  <c r="D1860" i="34" l="1"/>
  <c r="J1859" i="34"/>
  <c r="F1990" i="14"/>
  <c r="B1990" i="14"/>
  <c r="H1990" i="14" s="1"/>
  <c r="D1991" i="14" s="1"/>
  <c r="B1860" i="34" l="1"/>
  <c r="H1860" i="34" s="1"/>
  <c r="D1861" i="34" s="1"/>
  <c r="F1860" i="34"/>
  <c r="B1991" i="14"/>
  <c r="H1991" i="14" s="1"/>
  <c r="D1992" i="14" s="1"/>
  <c r="F1991" i="14"/>
  <c r="O1990" i="14"/>
  <c r="J1990" i="14"/>
  <c r="O1860" i="34" l="1"/>
  <c r="J1860" i="34"/>
  <c r="F1861" i="34"/>
  <c r="B1861" i="34"/>
  <c r="H1861" i="34" s="1"/>
  <c r="O1861" i="34" s="1"/>
  <c r="O1991" i="14"/>
  <c r="J1991" i="14"/>
  <c r="F1992" i="14"/>
  <c r="B1992" i="14"/>
  <c r="H1992" i="14" s="1"/>
  <c r="O1992" i="14" s="1"/>
  <c r="J1861" i="34" l="1"/>
  <c r="D1862" i="34"/>
  <c r="D1993" i="14"/>
  <c r="J1992" i="14"/>
  <c r="F1862" i="34" l="1"/>
  <c r="B1862" i="34"/>
  <c r="H1862" i="34" s="1"/>
  <c r="D1863" i="34" s="1"/>
  <c r="B1993" i="14"/>
  <c r="H1993" i="14" s="1"/>
  <c r="O1993" i="14" s="1"/>
  <c r="F1993" i="14"/>
  <c r="O1862" i="34" l="1"/>
  <c r="F1863" i="34"/>
  <c r="B1863" i="34"/>
  <c r="H1863" i="34" s="1"/>
  <c r="O1863" i="34" s="1"/>
  <c r="J1862" i="34"/>
  <c r="J1993" i="14"/>
  <c r="D1994" i="14"/>
  <c r="D1864" i="34" l="1"/>
  <c r="J1863" i="34"/>
  <c r="B1994" i="14"/>
  <c r="H1994" i="14" s="1"/>
  <c r="D1995" i="14" s="1"/>
  <c r="F1994" i="14"/>
  <c r="B1864" i="34" l="1"/>
  <c r="H1864" i="34" s="1"/>
  <c r="D1865" i="34" s="1"/>
  <c r="F1864" i="34"/>
  <c r="J1994" i="14"/>
  <c r="O1994" i="14"/>
  <c r="B1995" i="14"/>
  <c r="H1995" i="14" s="1"/>
  <c r="D1996" i="14" s="1"/>
  <c r="F1995" i="14"/>
  <c r="O1864" i="34" l="1"/>
  <c r="J1864" i="34"/>
  <c r="B1865" i="34"/>
  <c r="H1865" i="34" s="1"/>
  <c r="O1865" i="34" s="1"/>
  <c r="F1865" i="34"/>
  <c r="O1995" i="14"/>
  <c r="B1996" i="14"/>
  <c r="H1996" i="14" s="1"/>
  <c r="D1997" i="14" s="1"/>
  <c r="F1996" i="14"/>
  <c r="J1995" i="14"/>
  <c r="J1865" i="34" l="1"/>
  <c r="D1866" i="34"/>
  <c r="O1996" i="14"/>
  <c r="F1997" i="14"/>
  <c r="B1997" i="14"/>
  <c r="H1997" i="14" s="1"/>
  <c r="O1997" i="14" s="1"/>
  <c r="J1996" i="14"/>
  <c r="B1866" i="34" l="1"/>
  <c r="H1866" i="34" s="1"/>
  <c r="D1867" i="34" s="1"/>
  <c r="F1866" i="34"/>
  <c r="D1998" i="14"/>
  <c r="J1997" i="14"/>
  <c r="O1866" i="34" l="1"/>
  <c r="J1866" i="34"/>
  <c r="B1867" i="34"/>
  <c r="H1867" i="34" s="1"/>
  <c r="O1867" i="34" s="1"/>
  <c r="F1867" i="34"/>
  <c r="B1998" i="14"/>
  <c r="H1998" i="14" s="1"/>
  <c r="D1999" i="14" s="1"/>
  <c r="F1998" i="14"/>
  <c r="J1867" i="34" l="1"/>
  <c r="D1868" i="34"/>
  <c r="J1998" i="14"/>
  <c r="O1998" i="14"/>
  <c r="B1999" i="14"/>
  <c r="H1999" i="14" s="1"/>
  <c r="D2000" i="14" s="1"/>
  <c r="F1999" i="14"/>
  <c r="F1868" i="34" l="1"/>
  <c r="B1868" i="34"/>
  <c r="H1868" i="34" s="1"/>
  <c r="D1869" i="34" s="1"/>
  <c r="F2000" i="14"/>
  <c r="B2000" i="14"/>
  <c r="H2000" i="14" s="1"/>
  <c r="D2001" i="14" s="1"/>
  <c r="O1999" i="14"/>
  <c r="J1999" i="14"/>
  <c r="O1868" i="34" l="1"/>
  <c r="F1869" i="34"/>
  <c r="B1869" i="34"/>
  <c r="H1869" i="34" s="1"/>
  <c r="O1869" i="34" s="1"/>
  <c r="J1868" i="34"/>
  <c r="B2001" i="14"/>
  <c r="H2001" i="14" s="1"/>
  <c r="O2001" i="14" s="1"/>
  <c r="F2001" i="14"/>
  <c r="O2000" i="14"/>
  <c r="J2000" i="14"/>
  <c r="D1870" i="34" l="1"/>
  <c r="J1869" i="34"/>
  <c r="D2002" i="14"/>
  <c r="J2001" i="14"/>
  <c r="F1870" i="34" l="1"/>
  <c r="B1870" i="34"/>
  <c r="H1870" i="34" s="1"/>
  <c r="D1871" i="34" s="1"/>
  <c r="F2002" i="14"/>
  <c r="B2002" i="14"/>
  <c r="H2002" i="14" s="1"/>
  <c r="D2003" i="14" s="1"/>
  <c r="O1870" i="34" l="1"/>
  <c r="F1871" i="34"/>
  <c r="B1871" i="34"/>
  <c r="H1871" i="34" s="1"/>
  <c r="O1871" i="34" s="1"/>
  <c r="J1870" i="34"/>
  <c r="B2003" i="14"/>
  <c r="H2003" i="14" s="1"/>
  <c r="D2004" i="14" s="1"/>
  <c r="F2003" i="14"/>
  <c r="O2002" i="14"/>
  <c r="J2002" i="14"/>
  <c r="D1872" i="34" l="1"/>
  <c r="J1871" i="34"/>
  <c r="O2003" i="14"/>
  <c r="J2003" i="14"/>
  <c r="F2004" i="14"/>
  <c r="B2004" i="14"/>
  <c r="H2004" i="14" s="1"/>
  <c r="O2004" i="14" s="1"/>
  <c r="B1872" i="34" l="1"/>
  <c r="H1872" i="34" s="1"/>
  <c r="D1873" i="34" s="1"/>
  <c r="F1872" i="34"/>
  <c r="D2005" i="14"/>
  <c r="J2004" i="14"/>
  <c r="O1872" i="34" l="1"/>
  <c r="J1872" i="34"/>
  <c r="B1873" i="34"/>
  <c r="H1873" i="34" s="1"/>
  <c r="O1873" i="34" s="1"/>
  <c r="F1873" i="34"/>
  <c r="F2005" i="14"/>
  <c r="B2005" i="14"/>
  <c r="H2005" i="14" s="1"/>
  <c r="O2005" i="14" s="1"/>
  <c r="D1874" i="34" l="1"/>
  <c r="J1873" i="34"/>
  <c r="D2006" i="14"/>
  <c r="J2005" i="14"/>
  <c r="F1874" i="34" l="1"/>
  <c r="B1874" i="34"/>
  <c r="H1874" i="34" s="1"/>
  <c r="D1875" i="34" s="1"/>
  <c r="F2006" i="14"/>
  <c r="B2006" i="14"/>
  <c r="H2006" i="14" s="1"/>
  <c r="D2007" i="14" s="1"/>
  <c r="O1874" i="34" l="1"/>
  <c r="B1875" i="34"/>
  <c r="H1875" i="34" s="1"/>
  <c r="O1875" i="34" s="1"/>
  <c r="F1875" i="34"/>
  <c r="J1874" i="34"/>
  <c r="B2007" i="14"/>
  <c r="H2007" i="14" s="1"/>
  <c r="D2008" i="14" s="1"/>
  <c r="F2007" i="14"/>
  <c r="O2006" i="14"/>
  <c r="J2006" i="14"/>
  <c r="D1876" i="34" l="1"/>
  <c r="F1876" i="34" s="1"/>
  <c r="J1875" i="34"/>
  <c r="O2007" i="14"/>
  <c r="J2007" i="14"/>
  <c r="F2008" i="14"/>
  <c r="B2008" i="14"/>
  <c r="H2008" i="14" s="1"/>
  <c r="D2009" i="14" s="1"/>
  <c r="B1876" i="34" l="1"/>
  <c r="H1876" i="34" s="1"/>
  <c r="J1876" i="34" s="1"/>
  <c r="B2009" i="14"/>
  <c r="H2009" i="14" s="1"/>
  <c r="O2009" i="14" s="1"/>
  <c r="F2009" i="14"/>
  <c r="O2008" i="14"/>
  <c r="J2008" i="14"/>
  <c r="D1877" i="34" l="1"/>
  <c r="O1876" i="34"/>
  <c r="D2010" i="14"/>
  <c r="J2009" i="14"/>
  <c r="F1877" i="34" l="1"/>
  <c r="B1877" i="34"/>
  <c r="H1877" i="34" s="1"/>
  <c r="O1877" i="34" s="1"/>
  <c r="B2010" i="14"/>
  <c r="H2010" i="14" s="1"/>
  <c r="D2011" i="14" s="1"/>
  <c r="F2010" i="14"/>
  <c r="J1877" i="34" l="1"/>
  <c r="D1878" i="34"/>
  <c r="O2010" i="14"/>
  <c r="J2010" i="14"/>
  <c r="B2011" i="14"/>
  <c r="H2011" i="14" s="1"/>
  <c r="D2012" i="14" s="1"/>
  <c r="F2011" i="14"/>
  <c r="F1878" i="34" l="1"/>
  <c r="B1878" i="34"/>
  <c r="H1878" i="34" s="1"/>
  <c r="D1879" i="34" s="1"/>
  <c r="O2011" i="14"/>
  <c r="J2011" i="14"/>
  <c r="F2012" i="14"/>
  <c r="B2012" i="14"/>
  <c r="H2012" i="14" s="1"/>
  <c r="D2013" i="14" s="1"/>
  <c r="B1879" i="34" l="1"/>
  <c r="H1879" i="34" s="1"/>
  <c r="O1879" i="34" s="1"/>
  <c r="F1879" i="34"/>
  <c r="J1878" i="34"/>
  <c r="O1878" i="34"/>
  <c r="B2013" i="14"/>
  <c r="H2013" i="14" s="1"/>
  <c r="O2013" i="14" s="1"/>
  <c r="F2013" i="14"/>
  <c r="O2012" i="14"/>
  <c r="J2012" i="14"/>
  <c r="D1880" i="34" l="1"/>
  <c r="J1879" i="34"/>
  <c r="D2014" i="14"/>
  <c r="B2014" i="14" s="1"/>
  <c r="H2014" i="14" s="1"/>
  <c r="D2015" i="14" s="1"/>
  <c r="J2013" i="14"/>
  <c r="B1880" i="34" l="1"/>
  <c r="H1880" i="34" s="1"/>
  <c r="D1881" i="34" s="1"/>
  <c r="F1880" i="34"/>
  <c r="F2014" i="14"/>
  <c r="J2014" i="14" s="1"/>
  <c r="O2014" i="14"/>
  <c r="B2015" i="14"/>
  <c r="H2015" i="14" s="1"/>
  <c r="D2016" i="14" s="1"/>
  <c r="F2015" i="14"/>
  <c r="J1880" i="34" l="1"/>
  <c r="B1881" i="34"/>
  <c r="H1881" i="34" s="1"/>
  <c r="O1881" i="34" s="1"/>
  <c r="F1881" i="34"/>
  <c r="O1880" i="34"/>
  <c r="O2015" i="14"/>
  <c r="F2016" i="14"/>
  <c r="B2016" i="14"/>
  <c r="H2016" i="14" s="1"/>
  <c r="D2017" i="14" s="1"/>
  <c r="J2015" i="14"/>
  <c r="D1882" i="34" l="1"/>
  <c r="J1881" i="34"/>
  <c r="O2016" i="14"/>
  <c r="J2016" i="14"/>
  <c r="B2017" i="14"/>
  <c r="H2017" i="14" s="1"/>
  <c r="O2017" i="14" s="1"/>
  <c r="F2017" i="14"/>
  <c r="F1882" i="34" l="1"/>
  <c r="B1882" i="34"/>
  <c r="H1882" i="34" s="1"/>
  <c r="D1883" i="34" s="1"/>
  <c r="D2018" i="14"/>
  <c r="B2018" i="14" s="1"/>
  <c r="H2018" i="14" s="1"/>
  <c r="D2019" i="14" s="1"/>
  <c r="J2017" i="14"/>
  <c r="F1883" i="34" l="1"/>
  <c r="B1883" i="34"/>
  <c r="H1883" i="34" s="1"/>
  <c r="O1883" i="34" s="1"/>
  <c r="J1882" i="34"/>
  <c r="O1882" i="34"/>
  <c r="F2018" i="14"/>
  <c r="J2018" i="14" s="1"/>
  <c r="O2018" i="14"/>
  <c r="B2019" i="14"/>
  <c r="H2019" i="14" s="1"/>
  <c r="D2020" i="14" s="1"/>
  <c r="F2019" i="14"/>
  <c r="J1883" i="34" l="1"/>
  <c r="D1884" i="34"/>
  <c r="F2020" i="14"/>
  <c r="B2020" i="14"/>
  <c r="H2020" i="14" s="1"/>
  <c r="O2020" i="14" s="1"/>
  <c r="O2019" i="14"/>
  <c r="J2019" i="14"/>
  <c r="F1884" i="34" l="1"/>
  <c r="B1884" i="34"/>
  <c r="H1884" i="34" s="1"/>
  <c r="D1885" i="34" s="1"/>
  <c r="D2021" i="14"/>
  <c r="J2020" i="14"/>
  <c r="B1885" i="34" l="1"/>
  <c r="H1885" i="34" s="1"/>
  <c r="O1885" i="34" s="1"/>
  <c r="F1885" i="34"/>
  <c r="J1884" i="34"/>
  <c r="O1884" i="34"/>
  <c r="B2021" i="14"/>
  <c r="H2021" i="14" s="1"/>
  <c r="O2021" i="14" s="1"/>
  <c r="F2021" i="14"/>
  <c r="D1886" i="34" l="1"/>
  <c r="J1885" i="34"/>
  <c r="J2021" i="14"/>
  <c r="D2022" i="14"/>
  <c r="B1886" i="34" l="1"/>
  <c r="H1886" i="34" s="1"/>
  <c r="D1887" i="34" s="1"/>
  <c r="F1886" i="34"/>
  <c r="F2022" i="14"/>
  <c r="B2022" i="14"/>
  <c r="H2022" i="14" s="1"/>
  <c r="D2023" i="14" s="1"/>
  <c r="J1886" i="34" l="1"/>
  <c r="B1887" i="34"/>
  <c r="H1887" i="34" s="1"/>
  <c r="O1887" i="34" s="1"/>
  <c r="F1887" i="34"/>
  <c r="O1886" i="34"/>
  <c r="B2023" i="14"/>
  <c r="H2023" i="14" s="1"/>
  <c r="D2024" i="14" s="1"/>
  <c r="F2023" i="14"/>
  <c r="O2022" i="14"/>
  <c r="J2022" i="14"/>
  <c r="D1888" i="34" l="1"/>
  <c r="J1887" i="34"/>
  <c r="J2023" i="14"/>
  <c r="O2023" i="14"/>
  <c r="F2024" i="14"/>
  <c r="B2024" i="14"/>
  <c r="H2024" i="14" s="1"/>
  <c r="D2025" i="14" s="1"/>
  <c r="F1888" i="34" l="1"/>
  <c r="B1888" i="34"/>
  <c r="H1888" i="34" s="1"/>
  <c r="D1889" i="34" s="1"/>
  <c r="O2024" i="14"/>
  <c r="J2024" i="14"/>
  <c r="F2025" i="14"/>
  <c r="B2025" i="14"/>
  <c r="H2025" i="14" s="1"/>
  <c r="O2025" i="14" s="1"/>
  <c r="B1889" i="34" l="1"/>
  <c r="H1889" i="34" s="1"/>
  <c r="O1889" i="34" s="1"/>
  <c r="F1889" i="34"/>
  <c r="J1888" i="34"/>
  <c r="O1888" i="34"/>
  <c r="D2026" i="14"/>
  <c r="J2025" i="14"/>
  <c r="D1890" i="34" l="1"/>
  <c r="J1889" i="34"/>
  <c r="B2026" i="14"/>
  <c r="H2026" i="14" s="1"/>
  <c r="D2027" i="14" s="1"/>
  <c r="F2026" i="14"/>
  <c r="F1890" i="34" l="1"/>
  <c r="B1890" i="34"/>
  <c r="H1890" i="34" s="1"/>
  <c r="D1891" i="34" s="1"/>
  <c r="O2026" i="14"/>
  <c r="J2026" i="14"/>
  <c r="B2027" i="14"/>
  <c r="H2027" i="14" s="1"/>
  <c r="D2028" i="14" s="1"/>
  <c r="F2027" i="14"/>
  <c r="B1891" i="34" l="1"/>
  <c r="H1891" i="34" s="1"/>
  <c r="O1891" i="34" s="1"/>
  <c r="F1891" i="34"/>
  <c r="J1890" i="34"/>
  <c r="O1890" i="34"/>
  <c r="O2027" i="14"/>
  <c r="J2027" i="14"/>
  <c r="F2028" i="14"/>
  <c r="B2028" i="14"/>
  <c r="H2028" i="14" s="1"/>
  <c r="D2029" i="14" s="1"/>
  <c r="J1891" i="34" l="1"/>
  <c r="D1892" i="34"/>
  <c r="F2029" i="14"/>
  <c r="B2029" i="14"/>
  <c r="H2029" i="14" s="1"/>
  <c r="O2029" i="14" s="1"/>
  <c r="O2028" i="14"/>
  <c r="J2028" i="14"/>
  <c r="B1892" i="34" l="1"/>
  <c r="H1892" i="34" s="1"/>
  <c r="D1893" i="34" s="1"/>
  <c r="F1892" i="34"/>
  <c r="D2030" i="14"/>
  <c r="J2029" i="14"/>
  <c r="J1892" i="34" l="1"/>
  <c r="B1893" i="34"/>
  <c r="H1893" i="34" s="1"/>
  <c r="O1893" i="34" s="1"/>
  <c r="F1893" i="34"/>
  <c r="O1892" i="34"/>
  <c r="F2030" i="14"/>
  <c r="B2030" i="14"/>
  <c r="H2030" i="14" s="1"/>
  <c r="D2031" i="14" s="1"/>
  <c r="J1893" i="34" l="1"/>
  <c r="D1894" i="34"/>
  <c r="B2031" i="14"/>
  <c r="H2031" i="14" s="1"/>
  <c r="D2032" i="14" s="1"/>
  <c r="F2031" i="14"/>
  <c r="O2030" i="14"/>
  <c r="J2030" i="14"/>
  <c r="B1894" i="34" l="1"/>
  <c r="H1894" i="34" s="1"/>
  <c r="D1895" i="34" s="1"/>
  <c r="F1894" i="34"/>
  <c r="J2031" i="14"/>
  <c r="O2031" i="14"/>
  <c r="F2032" i="14"/>
  <c r="B2032" i="14"/>
  <c r="H2032" i="14" s="1"/>
  <c r="D2033" i="14" s="1"/>
  <c r="J1894" i="34" l="1"/>
  <c r="B1895" i="34"/>
  <c r="H1895" i="34" s="1"/>
  <c r="O1895" i="34" s="1"/>
  <c r="F1895" i="34"/>
  <c r="O1894" i="34"/>
  <c r="O2032" i="14"/>
  <c r="J2032" i="14"/>
  <c r="B2033" i="14"/>
  <c r="H2033" i="14" s="1"/>
  <c r="O2033" i="14" s="1"/>
  <c r="F2033" i="14"/>
  <c r="D1896" i="34" l="1"/>
  <c r="J1895" i="34"/>
  <c r="D2034" i="14"/>
  <c r="F2034" i="14" s="1"/>
  <c r="J2033" i="14"/>
  <c r="B1896" i="34" l="1"/>
  <c r="H1896" i="34" s="1"/>
  <c r="D1897" i="34" s="1"/>
  <c r="F1896" i="34"/>
  <c r="B2034" i="14"/>
  <c r="H2034" i="14" s="1"/>
  <c r="D2035" i="14" s="1"/>
  <c r="F2035" i="14" s="1"/>
  <c r="J1896" i="34" l="1"/>
  <c r="F1897" i="34"/>
  <c r="B1897" i="34"/>
  <c r="H1897" i="34" s="1"/>
  <c r="O1897" i="34" s="1"/>
  <c r="O1896" i="34"/>
  <c r="B2035" i="14"/>
  <c r="H2035" i="14" s="1"/>
  <c r="D2036" i="14" s="1"/>
  <c r="F2036" i="14" s="1"/>
  <c r="J2034" i="14"/>
  <c r="O2034" i="14"/>
  <c r="D1898" i="34" l="1"/>
  <c r="J1897" i="34"/>
  <c r="B2036" i="14"/>
  <c r="H2036" i="14" s="1"/>
  <c r="O2036" i="14" s="1"/>
  <c r="O2035" i="14"/>
  <c r="J2035" i="14"/>
  <c r="F1898" i="34" l="1"/>
  <c r="B1898" i="34"/>
  <c r="H1898" i="34" s="1"/>
  <c r="D1899" i="34" s="1"/>
  <c r="J2036" i="14"/>
  <c r="D2037" i="14"/>
  <c r="F2037" i="14" s="1"/>
  <c r="B1899" i="34" l="1"/>
  <c r="H1899" i="34" s="1"/>
  <c r="O1899" i="34" s="1"/>
  <c r="F1899" i="34"/>
  <c r="J1898" i="34"/>
  <c r="O1898" i="34"/>
  <c r="B2037" i="14"/>
  <c r="H2037" i="14" s="1"/>
  <c r="O2037" i="14" s="1"/>
  <c r="D1900" i="34" l="1"/>
  <c r="J1899" i="34"/>
  <c r="D2038" i="14"/>
  <c r="F2038" i="14" s="1"/>
  <c r="J2037" i="14"/>
  <c r="B1900" i="34" l="1"/>
  <c r="H1900" i="34" s="1"/>
  <c r="D1901" i="34" s="1"/>
  <c r="F1900" i="34"/>
  <c r="B2038" i="14"/>
  <c r="H2038" i="14" s="1"/>
  <c r="D2039" i="14" s="1"/>
  <c r="F2039" i="14" s="1"/>
  <c r="J1900" i="34" l="1"/>
  <c r="F1901" i="34"/>
  <c r="B1901" i="34"/>
  <c r="H1901" i="34" s="1"/>
  <c r="O1901" i="34" s="1"/>
  <c r="O1900" i="34"/>
  <c r="B2039" i="14"/>
  <c r="H2039" i="14" s="1"/>
  <c r="D2040" i="14" s="1"/>
  <c r="F2040" i="14" s="1"/>
  <c r="J2038" i="14"/>
  <c r="O2038" i="14"/>
  <c r="D1902" i="34" l="1"/>
  <c r="J1901" i="34"/>
  <c r="B2040" i="14"/>
  <c r="H2040" i="14" s="1"/>
  <c r="D2041" i="14" s="1"/>
  <c r="B2041" i="14" s="1"/>
  <c r="H2041" i="14" s="1"/>
  <c r="O2041" i="14" s="1"/>
  <c r="J2039" i="14"/>
  <c r="O2039" i="14"/>
  <c r="B1902" i="34" l="1"/>
  <c r="H1902" i="34" s="1"/>
  <c r="D1903" i="34" s="1"/>
  <c r="F1902" i="34"/>
  <c r="J2040" i="14"/>
  <c r="O2040" i="14"/>
  <c r="F2041" i="14"/>
  <c r="J2041" i="14" s="1"/>
  <c r="D2042" i="14"/>
  <c r="J1902" i="34" l="1"/>
  <c r="B1903" i="34"/>
  <c r="H1903" i="34" s="1"/>
  <c r="O1903" i="34" s="1"/>
  <c r="F1903" i="34"/>
  <c r="O1902" i="34"/>
  <c r="F2042" i="14"/>
  <c r="B2042" i="14"/>
  <c r="H2042" i="14" s="1"/>
  <c r="D2043" i="14" s="1"/>
  <c r="D1904" i="34" l="1"/>
  <c r="J1903" i="34"/>
  <c r="J2042" i="14"/>
  <c r="O2042" i="14"/>
  <c r="B2043" i="14"/>
  <c r="H2043" i="14" s="1"/>
  <c r="D2044" i="14" s="1"/>
  <c r="F2043" i="14"/>
  <c r="F1904" i="34" l="1"/>
  <c r="B1904" i="34"/>
  <c r="H1904" i="34" s="1"/>
  <c r="O2043" i="14"/>
  <c r="J2043" i="14"/>
  <c r="F2044" i="14"/>
  <c r="B2044" i="14"/>
  <c r="H2044" i="14" s="1"/>
  <c r="D2045" i="14" s="1"/>
  <c r="D1905" i="34" l="1"/>
  <c r="O1904" i="34"/>
  <c r="J1904" i="34"/>
  <c r="O2044" i="14"/>
  <c r="F2045" i="14"/>
  <c r="B2045" i="14"/>
  <c r="H2045" i="14" s="1"/>
  <c r="O2045" i="14" s="1"/>
  <c r="J2044" i="14"/>
  <c r="F1905" i="34" l="1"/>
  <c r="B1905" i="34"/>
  <c r="H1905" i="34" s="1"/>
  <c r="O1905" i="34" s="1"/>
  <c r="D2046" i="14"/>
  <c r="J2045" i="14"/>
  <c r="D1906" i="34" l="1"/>
  <c r="J1905" i="34"/>
  <c r="B2046" i="14"/>
  <c r="H2046" i="14" s="1"/>
  <c r="D2047" i="14" s="1"/>
  <c r="F2046" i="14"/>
  <c r="B1906" i="34" l="1"/>
  <c r="H1906" i="34" s="1"/>
  <c r="D1907" i="34" s="1"/>
  <c r="F1906" i="34"/>
  <c r="O2046" i="14"/>
  <c r="J2046" i="14"/>
  <c r="B2047" i="14"/>
  <c r="H2047" i="14" s="1"/>
  <c r="D2048" i="14" s="1"/>
  <c r="F2047" i="14"/>
  <c r="O1906" i="34" l="1"/>
  <c r="J1906" i="34"/>
  <c r="B1907" i="34"/>
  <c r="H1907" i="34" s="1"/>
  <c r="O1907" i="34" s="1"/>
  <c r="F1907" i="34"/>
  <c r="O2047" i="14"/>
  <c r="J2047" i="14"/>
  <c r="F2048" i="14"/>
  <c r="B2048" i="14"/>
  <c r="H2048" i="14" s="1"/>
  <c r="D2049" i="14" s="1"/>
  <c r="J1907" i="34" l="1"/>
  <c r="D1908" i="34"/>
  <c r="O2048" i="14"/>
  <c r="J2048" i="14"/>
  <c r="B2049" i="14"/>
  <c r="H2049" i="14" s="1"/>
  <c r="O2049" i="14" s="1"/>
  <c r="F2049" i="14"/>
  <c r="B1908" i="34" l="1"/>
  <c r="H1908" i="34" s="1"/>
  <c r="D1909" i="34" s="1"/>
  <c r="F1908" i="34"/>
  <c r="D2050" i="14"/>
  <c r="J2049" i="14"/>
  <c r="O1908" i="34" l="1"/>
  <c r="J1908" i="34"/>
  <c r="F1909" i="34"/>
  <c r="B1909" i="34"/>
  <c r="H1909" i="34" s="1"/>
  <c r="O1909" i="34" s="1"/>
  <c r="F2050" i="14"/>
  <c r="B2050" i="14"/>
  <c r="H2050" i="14" s="1"/>
  <c r="D2051" i="14" s="1"/>
  <c r="J1909" i="34" l="1"/>
  <c r="D1910" i="34"/>
  <c r="B2051" i="14"/>
  <c r="H2051" i="14" s="1"/>
  <c r="D2052" i="14" s="1"/>
  <c r="F2051" i="14"/>
  <c r="O2050" i="14"/>
  <c r="J2050" i="14"/>
  <c r="F1910" i="34" l="1"/>
  <c r="B1910" i="34"/>
  <c r="H1910" i="34" s="1"/>
  <c r="D1911" i="34" s="1"/>
  <c r="O2051" i="14"/>
  <c r="J2051" i="14"/>
  <c r="F2052" i="14"/>
  <c r="B2052" i="14"/>
  <c r="H2052" i="14" s="1"/>
  <c r="O2052" i="14" s="1"/>
  <c r="O1910" i="34" l="1"/>
  <c r="B1911" i="34"/>
  <c r="H1911" i="34" s="1"/>
  <c r="O1911" i="34" s="1"/>
  <c r="F1911" i="34"/>
  <c r="J1910" i="34"/>
  <c r="D2053" i="14"/>
  <c r="J2052" i="14"/>
  <c r="D1912" i="34" l="1"/>
  <c r="J1911" i="34"/>
  <c r="B2053" i="14"/>
  <c r="H2053" i="14" s="1"/>
  <c r="O2053" i="14" s="1"/>
  <c r="F2053" i="14"/>
  <c r="F1912" i="34" l="1"/>
  <c r="B1912" i="34"/>
  <c r="H1912" i="34" s="1"/>
  <c r="D1913" i="34" s="1"/>
  <c r="D2054" i="14"/>
  <c r="J2053" i="14"/>
  <c r="O1912" i="34" l="1"/>
  <c r="F1913" i="34"/>
  <c r="B1913" i="34"/>
  <c r="H1913" i="34" s="1"/>
  <c r="O1913" i="34" s="1"/>
  <c r="J1912" i="34"/>
  <c r="F2054" i="14"/>
  <c r="B2054" i="14"/>
  <c r="H2054" i="14" s="1"/>
  <c r="D2055" i="14" s="1"/>
  <c r="D1914" i="34" l="1"/>
  <c r="J1913" i="34"/>
  <c r="B2055" i="14"/>
  <c r="H2055" i="14" s="1"/>
  <c r="D2056" i="14" s="1"/>
  <c r="F2055" i="14"/>
  <c r="O2054" i="14"/>
  <c r="J2054" i="14"/>
  <c r="F1914" i="34" l="1"/>
  <c r="B1914" i="34"/>
  <c r="H1914" i="34" s="1"/>
  <c r="D1915" i="34" s="1"/>
  <c r="O2055" i="14"/>
  <c r="J2055" i="14"/>
  <c r="B2056" i="14"/>
  <c r="H2056" i="14" s="1"/>
  <c r="O2056" i="14" s="1"/>
  <c r="F2056" i="14"/>
  <c r="O1914" i="34" l="1"/>
  <c r="B1915" i="34"/>
  <c r="H1915" i="34" s="1"/>
  <c r="O1915" i="34" s="1"/>
  <c r="F1915" i="34"/>
  <c r="J1914" i="34"/>
  <c r="D2057" i="14"/>
  <c r="F2057" i="14" s="1"/>
  <c r="J2056" i="14"/>
  <c r="D1916" i="34" l="1"/>
  <c r="J1915" i="34"/>
  <c r="B2057" i="14"/>
  <c r="H2057" i="14" s="1"/>
  <c r="O2057" i="14" s="1"/>
  <c r="B1916" i="34" l="1"/>
  <c r="H1916" i="34" s="1"/>
  <c r="D1917" i="34" s="1"/>
  <c r="F1916" i="34"/>
  <c r="D2058" i="14"/>
  <c r="B2058" i="14" s="1"/>
  <c r="H2058" i="14" s="1"/>
  <c r="D2059" i="14" s="1"/>
  <c r="J2057" i="14"/>
  <c r="O1916" i="34" l="1"/>
  <c r="J1916" i="34"/>
  <c r="B1917" i="34"/>
  <c r="H1917" i="34" s="1"/>
  <c r="D1918" i="34" s="1"/>
  <c r="F1917" i="34"/>
  <c r="F2058" i="14"/>
  <c r="J2058" i="14" s="1"/>
  <c r="O2058" i="14"/>
  <c r="B2059" i="14"/>
  <c r="H2059" i="14" s="1"/>
  <c r="D2060" i="14" s="1"/>
  <c r="F2059" i="14"/>
  <c r="J1917" i="34" l="1"/>
  <c r="B1918" i="34"/>
  <c r="H1918" i="34" s="1"/>
  <c r="O1918" i="34" s="1"/>
  <c r="F1918" i="34"/>
  <c r="O1917" i="34"/>
  <c r="O2059" i="14"/>
  <c r="J2059" i="14"/>
  <c r="B2060" i="14"/>
  <c r="H2060" i="14" s="1"/>
  <c r="D2061" i="14" s="1"/>
  <c r="F2060" i="14"/>
  <c r="D1919" i="34" l="1"/>
  <c r="J1918" i="34"/>
  <c r="O2060" i="14"/>
  <c r="J2060" i="14"/>
  <c r="F2061" i="14"/>
  <c r="B2061" i="14"/>
  <c r="H2061" i="14" s="1"/>
  <c r="O2061" i="14" s="1"/>
  <c r="B1919" i="34" l="1"/>
  <c r="H1919" i="34" s="1"/>
  <c r="D1920" i="34" s="1"/>
  <c r="F1919" i="34"/>
  <c r="J2061" i="14"/>
  <c r="O1919" i="34" l="1"/>
  <c r="J1919" i="34"/>
  <c r="F1920" i="34"/>
  <c r="B1920" i="34"/>
  <c r="H1920" i="34" s="1"/>
  <c r="O1920" i="34" s="1"/>
  <c r="J1920" i="34" l="1"/>
  <c r="D1921" i="34"/>
  <c r="F1921" i="34" l="1"/>
  <c r="B1921" i="34"/>
  <c r="H1921" i="34" s="1"/>
  <c r="D1922" i="34" s="1"/>
  <c r="O1921" i="34" l="1"/>
  <c r="B1922" i="34"/>
  <c r="H1922" i="34" s="1"/>
  <c r="O1922" i="34" s="1"/>
  <c r="F1922" i="34"/>
  <c r="J1921" i="34"/>
  <c r="D1923" i="34" l="1"/>
  <c r="J1922" i="34"/>
  <c r="F1923" i="34" l="1"/>
  <c r="B1923" i="34"/>
  <c r="H1923" i="34" s="1"/>
  <c r="D1924" i="34" s="1"/>
  <c r="O1923" i="34" l="1"/>
  <c r="B1924" i="34"/>
  <c r="H1924" i="34" s="1"/>
  <c r="O1924" i="34" s="1"/>
  <c r="F1924" i="34"/>
  <c r="J1923" i="34"/>
  <c r="D1925" i="34" l="1"/>
  <c r="J1924" i="34"/>
  <c r="B1925" i="34" l="1"/>
  <c r="H1925" i="34" s="1"/>
  <c r="D1926" i="34" s="1"/>
  <c r="F1925" i="34"/>
  <c r="O1925" i="34" l="1"/>
  <c r="J1925" i="34"/>
  <c r="F1926" i="34"/>
  <c r="B1926" i="34"/>
  <c r="H1926" i="34" s="1"/>
  <c r="O1926" i="34" s="1"/>
  <c r="J1926" i="34" l="1"/>
  <c r="D1927" i="34"/>
  <c r="B1927" i="34" l="1"/>
  <c r="H1927" i="34" s="1"/>
  <c r="D1928" i="34" s="1"/>
  <c r="F1927" i="34"/>
  <c r="O1927" i="34" l="1"/>
  <c r="J1927" i="34"/>
  <c r="B1928" i="34"/>
  <c r="H1928" i="34" s="1"/>
  <c r="O1928" i="34" s="1"/>
  <c r="F1928" i="34"/>
  <c r="J1928" i="34" l="1"/>
  <c r="D1929" i="34"/>
  <c r="F1929" i="34" l="1"/>
  <c r="B1929" i="34"/>
  <c r="H1929" i="34" s="1"/>
  <c r="D1930" i="34" s="1"/>
  <c r="O1929" i="34" l="1"/>
  <c r="F1930" i="34"/>
  <c r="B1930" i="34"/>
  <c r="H1930" i="34" s="1"/>
  <c r="O1930" i="34" s="1"/>
  <c r="J1929" i="34"/>
  <c r="D1931" i="34" l="1"/>
  <c r="J1930" i="34"/>
  <c r="F1931" i="34" l="1"/>
  <c r="B1931" i="34"/>
  <c r="H1931" i="34" s="1"/>
  <c r="D1932" i="34" s="1"/>
  <c r="O1931" i="34" l="1"/>
  <c r="B1932" i="34"/>
  <c r="H1932" i="34" s="1"/>
  <c r="O1932" i="34" s="1"/>
  <c r="F1932" i="34"/>
  <c r="J1931" i="34"/>
  <c r="D1933" i="34" l="1"/>
  <c r="J1932" i="34"/>
  <c r="F1933" i="34" l="1"/>
  <c r="B1933" i="34"/>
  <c r="H1933" i="34" s="1"/>
  <c r="D1934" i="34" s="1"/>
  <c r="O1933" i="34" l="1"/>
  <c r="F1934" i="34"/>
  <c r="B1934" i="34"/>
  <c r="H1934" i="34" s="1"/>
  <c r="O1934" i="34" s="1"/>
  <c r="J1933" i="34"/>
  <c r="D1935" i="34" l="1"/>
  <c r="J1934" i="34"/>
  <c r="B1935" i="34" l="1"/>
  <c r="H1935" i="34" s="1"/>
  <c r="D1936" i="34" s="1"/>
  <c r="F1935" i="34"/>
  <c r="O1935" i="34" l="1"/>
  <c r="J1935" i="34"/>
  <c r="F1936" i="34"/>
  <c r="B1936" i="34"/>
  <c r="H1936" i="34" s="1"/>
  <c r="O1936" i="34" s="1"/>
  <c r="J1936" i="34" l="1"/>
  <c r="D1937" i="34"/>
  <c r="F1937" i="34" l="1"/>
  <c r="B1937" i="34"/>
  <c r="H1937" i="34" s="1"/>
  <c r="D1938" i="34" s="1"/>
  <c r="O1937" i="34" l="1"/>
  <c r="F1938" i="34"/>
  <c r="B1938" i="34"/>
  <c r="H1938" i="34" s="1"/>
  <c r="O1938" i="34" s="1"/>
  <c r="J1937" i="34"/>
  <c r="D1939" i="34" l="1"/>
  <c r="J1938" i="34"/>
  <c r="B1939" i="34" l="1"/>
  <c r="H1939" i="34" s="1"/>
  <c r="D1940" i="34" s="1"/>
  <c r="F1939" i="34"/>
  <c r="O1939" i="34" l="1"/>
  <c r="J1939" i="34"/>
  <c r="F1940" i="34"/>
  <c r="B1940" i="34"/>
  <c r="H1940" i="34" s="1"/>
  <c r="O1940" i="34" s="1"/>
  <c r="J1940" i="34" l="1"/>
  <c r="D1941" i="34"/>
  <c r="B1941" i="34" l="1"/>
  <c r="H1941" i="34" s="1"/>
  <c r="D1942" i="34" s="1"/>
  <c r="F1941" i="34"/>
  <c r="O1941" i="34" l="1"/>
  <c r="J1941" i="34"/>
  <c r="B1942" i="34"/>
  <c r="H1942" i="34" s="1"/>
  <c r="O1942" i="34" s="1"/>
  <c r="F1942" i="34"/>
  <c r="J1942" i="34" l="1"/>
  <c r="D1943" i="34"/>
  <c r="F1943" i="34" l="1"/>
  <c r="B1943" i="34"/>
  <c r="H1943" i="34" s="1"/>
  <c r="D1944" i="34" s="1"/>
  <c r="O1943" i="34" l="1"/>
  <c r="B1944" i="34"/>
  <c r="H1944" i="34" s="1"/>
  <c r="O1944" i="34" s="1"/>
  <c r="F1944" i="34"/>
  <c r="J1943" i="34"/>
  <c r="D1945" i="34" l="1"/>
  <c r="J1944" i="34"/>
  <c r="F1945" i="34" l="1"/>
  <c r="B1945" i="34"/>
  <c r="H1945" i="34" s="1"/>
  <c r="D1946" i="34" s="1"/>
  <c r="O1945" i="34" l="1"/>
  <c r="F1946" i="34"/>
  <c r="B1946" i="34"/>
  <c r="H1946" i="34" s="1"/>
  <c r="D1947" i="34" s="1"/>
  <c r="J1945" i="34"/>
  <c r="O1946" i="34" l="1"/>
  <c r="B1947" i="34"/>
  <c r="H1947" i="34" s="1"/>
  <c r="O1947" i="34" s="1"/>
  <c r="F1947" i="34"/>
  <c r="J1946" i="34"/>
  <c r="D1948" i="34" l="1"/>
  <c r="J1947" i="34"/>
  <c r="F1948" i="34" l="1"/>
  <c r="B1948" i="34"/>
  <c r="H1948" i="34" s="1"/>
  <c r="D1949" i="34" s="1"/>
  <c r="O1948" i="34" l="1"/>
  <c r="B1949" i="34"/>
  <c r="H1949" i="34" s="1"/>
  <c r="O1949" i="34" s="1"/>
  <c r="F1949" i="34"/>
  <c r="J1948" i="34"/>
  <c r="D1950" i="34" l="1"/>
  <c r="J1949" i="34"/>
  <c r="B1950" i="34" l="1"/>
  <c r="H1950" i="34" s="1"/>
  <c r="D1951" i="34" s="1"/>
  <c r="F1950" i="34"/>
  <c r="O1950" i="34" l="1"/>
  <c r="J1950" i="34"/>
  <c r="F1951" i="34"/>
  <c r="B1951" i="34"/>
  <c r="H1951" i="34" s="1"/>
  <c r="O1951" i="34" s="1"/>
  <c r="J1951" i="34" l="1"/>
  <c r="D1952" i="34"/>
  <c r="B1952" i="34" l="1"/>
  <c r="H1952" i="34" s="1"/>
  <c r="D1953" i="34" s="1"/>
  <c r="F1952" i="34"/>
  <c r="O1952" i="34" l="1"/>
  <c r="J1952" i="34"/>
  <c r="B1953" i="34"/>
  <c r="H1953" i="34" s="1"/>
  <c r="O1953" i="34" s="1"/>
  <c r="F1953" i="34"/>
  <c r="J1953" i="34" l="1"/>
  <c r="D1954" i="34"/>
  <c r="F1954" i="34" l="1"/>
  <c r="B1954" i="34"/>
  <c r="H1954" i="34" s="1"/>
  <c r="D1955" i="34" s="1"/>
  <c r="O1954" i="34" l="1"/>
  <c r="F1955" i="34"/>
  <c r="B1955" i="34"/>
  <c r="H1955" i="34" s="1"/>
  <c r="O1955" i="34" s="1"/>
  <c r="J1954" i="34"/>
  <c r="D1956" i="34" l="1"/>
  <c r="J1955" i="34"/>
  <c r="F1956" i="34" l="1"/>
  <c r="B1956" i="34"/>
  <c r="H1956" i="34" s="1"/>
  <c r="D1957" i="34" s="1"/>
  <c r="O1956" i="34" l="1"/>
  <c r="B1957" i="34"/>
  <c r="H1957" i="34" s="1"/>
  <c r="O1957" i="34" s="1"/>
  <c r="F1957" i="34"/>
  <c r="J1956" i="34"/>
  <c r="J1957" i="34" l="1"/>
  <c r="D1958" i="34"/>
  <c r="B1958" i="34" l="1"/>
  <c r="H1958" i="34" s="1"/>
  <c r="D1959" i="34" s="1"/>
  <c r="F1958" i="34"/>
  <c r="O1958" i="34" l="1"/>
  <c r="J1958" i="34"/>
  <c r="F1959" i="34"/>
  <c r="B1959" i="34"/>
  <c r="H1959" i="34" s="1"/>
  <c r="O1959" i="34" s="1"/>
  <c r="J1959" i="34" l="1"/>
  <c r="D1960" i="34"/>
  <c r="F1960" i="34" l="1"/>
  <c r="B1960" i="34"/>
  <c r="H1960" i="34" s="1"/>
  <c r="D1961" i="34" s="1"/>
  <c r="O1960" i="34" l="1"/>
  <c r="B1961" i="34"/>
  <c r="H1961" i="34" s="1"/>
  <c r="O1961" i="34" s="1"/>
  <c r="F1961" i="34"/>
  <c r="J1960" i="34"/>
  <c r="D1962" i="34" l="1"/>
  <c r="J1961" i="34"/>
  <c r="B1962" i="34" l="1"/>
  <c r="H1962" i="34" s="1"/>
  <c r="D1963" i="34" s="1"/>
  <c r="F1962" i="34"/>
  <c r="O1962" i="34" l="1"/>
  <c r="J1962" i="34"/>
  <c r="B1963" i="34"/>
  <c r="H1963" i="34" s="1"/>
  <c r="O1963" i="34" s="1"/>
  <c r="F1963" i="34"/>
  <c r="J1963" i="34" l="1"/>
  <c r="D1964" i="34"/>
  <c r="F1964" i="34" l="1"/>
  <c r="B1964" i="34"/>
  <c r="H1964" i="34" s="1"/>
  <c r="D1965" i="34" s="1"/>
  <c r="O1964" i="34" l="1"/>
  <c r="B1965" i="34"/>
  <c r="H1965" i="34" s="1"/>
  <c r="O1965" i="34" s="1"/>
  <c r="F1965" i="34"/>
  <c r="J1964" i="34"/>
  <c r="D1966" i="34" l="1"/>
  <c r="J1965" i="34"/>
  <c r="F1966" i="34" l="1"/>
  <c r="B1966" i="34"/>
  <c r="H1966" i="34" s="1"/>
  <c r="D1967" i="34" s="1"/>
  <c r="O1966" i="34" l="1"/>
  <c r="B1967" i="34"/>
  <c r="H1967" i="34" s="1"/>
  <c r="O1967" i="34" s="1"/>
  <c r="F1967" i="34"/>
  <c r="J1966" i="34"/>
  <c r="D1968" i="34" l="1"/>
  <c r="J1967" i="34"/>
  <c r="B1968" i="34" l="1"/>
  <c r="H1968" i="34" s="1"/>
  <c r="D1969" i="34" s="1"/>
  <c r="F1968" i="34"/>
  <c r="O1968" i="34" l="1"/>
  <c r="J1968" i="34"/>
  <c r="F1969" i="34"/>
  <c r="B1969" i="34"/>
  <c r="H1969" i="34" s="1"/>
  <c r="O1969" i="34" s="1"/>
  <c r="J1969" i="34" l="1"/>
  <c r="D1970" i="34"/>
  <c r="B1970" i="34" l="1"/>
  <c r="H1970" i="34" s="1"/>
  <c r="D1971" i="34" s="1"/>
  <c r="F1970" i="34"/>
  <c r="O1970" i="34" l="1"/>
  <c r="J1970" i="34"/>
  <c r="B1971" i="34"/>
  <c r="H1971" i="34" s="1"/>
  <c r="O1971" i="34" s="1"/>
  <c r="F1971" i="34"/>
  <c r="J1971" i="34" l="1"/>
  <c r="D1972" i="34"/>
  <c r="F1972" i="34" l="1"/>
  <c r="B1972" i="34"/>
  <c r="H1972" i="34" s="1"/>
  <c r="D1973" i="34" s="1"/>
  <c r="O1972" i="34" l="1"/>
  <c r="F1973" i="34"/>
  <c r="B1973" i="34"/>
  <c r="H1973" i="34" s="1"/>
  <c r="O1973" i="34" s="1"/>
  <c r="J1972" i="34"/>
  <c r="D1974" i="34" l="1"/>
  <c r="J1973" i="34"/>
  <c r="F1974" i="34" l="1"/>
  <c r="B1974" i="34"/>
  <c r="H1974" i="34" s="1"/>
  <c r="D1975" i="34" s="1"/>
  <c r="O1974" i="34" l="1"/>
  <c r="B1975" i="34"/>
  <c r="H1975" i="34" s="1"/>
  <c r="D1976" i="34" s="1"/>
  <c r="F1975" i="34"/>
  <c r="J1974" i="34"/>
  <c r="O1975" i="34" l="1"/>
  <c r="J1975" i="34"/>
  <c r="F1976" i="34"/>
  <c r="B1976" i="34"/>
  <c r="H1976" i="34" s="1"/>
  <c r="D1977" i="34" s="1"/>
  <c r="B1977" i="34" l="1"/>
  <c r="H1977" i="34" s="1"/>
  <c r="D1978" i="34" s="1"/>
  <c r="F1977" i="34"/>
  <c r="J1976" i="34"/>
  <c r="O1976" i="34"/>
  <c r="O1977" i="34" l="1"/>
  <c r="J1977" i="34"/>
  <c r="F1978" i="34"/>
  <c r="B1978" i="34"/>
  <c r="H1978" i="34" s="1"/>
  <c r="O1978" i="34" s="1"/>
  <c r="J1978" i="34" l="1"/>
  <c r="D1979" i="34"/>
  <c r="B1979" i="34" l="1"/>
  <c r="H1979" i="34" s="1"/>
  <c r="D1980" i="34" s="1"/>
  <c r="F1979" i="34"/>
  <c r="O1979" i="34" l="1"/>
  <c r="J1979" i="34"/>
  <c r="B1980" i="34"/>
  <c r="H1980" i="34" s="1"/>
  <c r="O1980" i="34" s="1"/>
  <c r="F1980" i="34"/>
  <c r="D1981" i="34" l="1"/>
  <c r="J1980" i="34"/>
  <c r="F1981" i="34" l="1"/>
  <c r="B1981" i="34"/>
  <c r="H1981" i="34" s="1"/>
  <c r="D1982" i="34" s="1"/>
  <c r="O1981" i="34" l="1"/>
  <c r="B1982" i="34"/>
  <c r="H1982" i="34" s="1"/>
  <c r="O1982" i="34" s="1"/>
  <c r="F1982" i="34"/>
  <c r="J1981" i="34"/>
  <c r="D1983" i="34" l="1"/>
  <c r="J1982" i="34"/>
  <c r="F1983" i="34" l="1"/>
  <c r="B1983" i="34"/>
  <c r="H1983" i="34" s="1"/>
  <c r="D1984" i="34" s="1"/>
  <c r="O1983" i="34" l="1"/>
  <c r="B1984" i="34"/>
  <c r="H1984" i="34" s="1"/>
  <c r="O1984" i="34" s="1"/>
  <c r="F1984" i="34"/>
  <c r="J1983" i="34"/>
  <c r="D1985" i="34" l="1"/>
  <c r="J1984" i="34"/>
  <c r="F1985" i="34" l="1"/>
  <c r="B1985" i="34"/>
  <c r="H1985" i="34" s="1"/>
  <c r="D1986" i="34" s="1"/>
  <c r="O1985" i="34" l="1"/>
  <c r="B1986" i="34"/>
  <c r="H1986" i="34" s="1"/>
  <c r="O1986" i="34" s="1"/>
  <c r="F1986" i="34"/>
  <c r="J1985" i="34"/>
  <c r="J1986" i="34" l="1"/>
  <c r="D1987" i="34"/>
  <c r="B1987" i="34" l="1"/>
  <c r="H1987" i="34" s="1"/>
  <c r="D1988" i="34" s="1"/>
  <c r="F1987" i="34"/>
  <c r="O1987" i="34" l="1"/>
  <c r="J1987" i="34"/>
  <c r="B1988" i="34"/>
  <c r="H1988" i="34" s="1"/>
  <c r="O1988" i="34" s="1"/>
  <c r="F1988" i="34"/>
  <c r="J1988" i="34" l="1"/>
  <c r="D1989" i="34"/>
  <c r="B1989" i="34" l="1"/>
  <c r="H1989" i="34" s="1"/>
  <c r="D1990" i="34" s="1"/>
  <c r="F1989" i="34"/>
  <c r="O1989" i="34" l="1"/>
  <c r="J1989" i="34"/>
  <c r="F1990" i="34"/>
  <c r="B1990" i="34"/>
  <c r="H1990" i="34" s="1"/>
  <c r="O1990" i="34" s="1"/>
  <c r="J1990" i="34" l="1"/>
  <c r="D1991" i="34"/>
  <c r="F1991" i="34" l="1"/>
  <c r="B1991" i="34"/>
  <c r="H1991" i="34" s="1"/>
  <c r="D1992" i="34" s="1"/>
  <c r="O1991" i="34" l="1"/>
  <c r="B1992" i="34"/>
  <c r="H1992" i="34" s="1"/>
  <c r="O1992" i="34" s="1"/>
  <c r="F1992" i="34"/>
  <c r="J1991" i="34"/>
  <c r="D1993" i="34" l="1"/>
  <c r="J1992" i="34"/>
  <c r="B1993" i="34" l="1"/>
  <c r="H1993" i="34" s="1"/>
  <c r="D1994" i="34" s="1"/>
  <c r="F1993" i="34"/>
  <c r="O1993" i="34" l="1"/>
  <c r="J1993" i="34"/>
  <c r="F1994" i="34"/>
  <c r="B1994" i="34"/>
  <c r="H1994" i="34" s="1"/>
  <c r="O1994" i="34" s="1"/>
  <c r="J1994" i="34" l="1"/>
  <c r="D1995" i="34"/>
  <c r="B1995" i="34" l="1"/>
  <c r="H1995" i="34" s="1"/>
  <c r="D1996" i="34" s="1"/>
  <c r="F1995" i="34"/>
  <c r="O1995" i="34" l="1"/>
  <c r="J1995" i="34"/>
  <c r="F1996" i="34"/>
  <c r="B1996" i="34"/>
  <c r="H1996" i="34" s="1"/>
  <c r="O1996" i="34" s="1"/>
  <c r="J1996" i="34" l="1"/>
  <c r="D1997" i="34"/>
  <c r="B1997" i="34" l="1"/>
  <c r="H1997" i="34" s="1"/>
  <c r="D1998" i="34" s="1"/>
  <c r="F1997" i="34"/>
  <c r="O1997" i="34" l="1"/>
  <c r="J1997" i="34"/>
  <c r="F1998" i="34"/>
  <c r="B1998" i="34"/>
  <c r="H1998" i="34" s="1"/>
  <c r="O1998" i="34" s="1"/>
  <c r="J1998" i="34" l="1"/>
  <c r="D1999" i="34"/>
  <c r="F1999" i="34" l="1"/>
  <c r="B1999" i="34"/>
  <c r="H1999" i="34" s="1"/>
  <c r="D2000" i="34" s="1"/>
  <c r="O1999" i="34" l="1"/>
  <c r="B2000" i="34"/>
  <c r="H2000" i="34" s="1"/>
  <c r="O2000" i="34" s="1"/>
  <c r="F2000" i="34"/>
  <c r="J1999" i="34"/>
  <c r="D2001" i="34" l="1"/>
  <c r="J2000" i="34"/>
  <c r="B2001" i="34" l="1"/>
  <c r="H2001" i="34" s="1"/>
  <c r="D2002" i="34" s="1"/>
  <c r="F2001" i="34"/>
  <c r="O2001" i="34" l="1"/>
  <c r="J2001" i="34"/>
  <c r="B2002" i="34"/>
  <c r="H2002" i="34" s="1"/>
  <c r="O2002" i="34" s="1"/>
  <c r="F2002" i="34"/>
  <c r="J2002" i="34" l="1"/>
  <c r="D2003" i="34"/>
  <c r="B2003" i="34" l="1"/>
  <c r="H2003" i="34" s="1"/>
  <c r="D2004" i="34" s="1"/>
  <c r="F2003" i="34"/>
  <c r="O2003" i="34" l="1"/>
  <c r="J2003" i="34"/>
  <c r="B2004" i="34"/>
  <c r="H2004" i="34" s="1"/>
  <c r="O2004" i="34" s="1"/>
  <c r="F2004" i="34"/>
  <c r="J2004" i="34" l="1"/>
  <c r="D2005" i="34"/>
  <c r="B2005" i="34" l="1"/>
  <c r="H2005" i="34" s="1"/>
  <c r="O2005" i="34" s="1"/>
  <c r="F2005" i="34"/>
  <c r="D2006" i="34" l="1"/>
  <c r="J2005" i="34"/>
  <c r="F2006" i="34" l="1"/>
  <c r="B2006" i="34"/>
  <c r="H2006" i="34" s="1"/>
  <c r="D2007" i="34" s="1"/>
  <c r="O2006" i="34" l="1"/>
  <c r="B2007" i="34"/>
  <c r="H2007" i="34" s="1"/>
  <c r="O2007" i="34" s="1"/>
  <c r="F2007" i="34"/>
  <c r="J2006" i="34"/>
  <c r="D2008" i="34" l="1"/>
  <c r="J2007" i="34"/>
  <c r="B2008" i="34" l="1"/>
  <c r="H2008" i="34" s="1"/>
  <c r="D2009" i="34" s="1"/>
  <c r="F2008" i="34"/>
  <c r="O2008" i="34" l="1"/>
  <c r="J2008" i="34"/>
  <c r="F2009" i="34"/>
  <c r="B2009" i="34"/>
  <c r="H2009" i="34" s="1"/>
  <c r="O2009" i="34" s="1"/>
  <c r="J2009" i="34" l="1"/>
  <c r="D2010" i="34"/>
  <c r="B2010" i="34" l="1"/>
  <c r="H2010" i="34" s="1"/>
  <c r="D2011" i="34" s="1"/>
  <c r="F2010" i="34"/>
  <c r="O2010" i="34" l="1"/>
  <c r="J2010" i="34"/>
  <c r="B2011" i="34"/>
  <c r="H2011" i="34" s="1"/>
  <c r="O2011" i="34" s="1"/>
  <c r="F2011" i="34"/>
  <c r="D2012" i="34" l="1"/>
  <c r="J2011" i="34"/>
  <c r="F2012" i="34" l="1"/>
  <c r="B2012" i="34"/>
  <c r="H2012" i="34" s="1"/>
  <c r="D2013" i="34" s="1"/>
  <c r="O2012" i="34" l="1"/>
  <c r="B2013" i="34"/>
  <c r="H2013" i="34" s="1"/>
  <c r="O2013" i="34" s="1"/>
  <c r="F2013" i="34"/>
  <c r="J2012" i="34"/>
  <c r="D2014" i="34" l="1"/>
  <c r="J2013" i="34"/>
  <c r="B2014" i="34" l="1"/>
  <c r="H2014" i="34" s="1"/>
  <c r="D2015" i="34" s="1"/>
  <c r="F2014" i="34"/>
  <c r="O2014" i="34" l="1"/>
  <c r="J2014" i="34"/>
  <c r="B2015" i="34"/>
  <c r="H2015" i="34" s="1"/>
  <c r="O2015" i="34" s="1"/>
  <c r="F2015" i="34"/>
  <c r="J2015" i="34" l="1"/>
  <c r="D2016" i="34"/>
  <c r="F2016" i="34" l="1"/>
  <c r="B2016" i="34"/>
  <c r="H2016" i="34" s="1"/>
  <c r="D2017" i="34" s="1"/>
  <c r="O2016" i="34" l="1"/>
  <c r="F2017" i="34"/>
  <c r="B2017" i="34"/>
  <c r="H2017" i="34" s="1"/>
  <c r="O2017" i="34" s="1"/>
  <c r="J2016" i="34"/>
  <c r="D2018" i="34" l="1"/>
  <c r="J2017" i="34"/>
  <c r="F2018" i="34" l="1"/>
  <c r="B2018" i="34"/>
  <c r="H2018" i="34" s="1"/>
  <c r="D2019" i="34" s="1"/>
  <c r="O2018" i="34" l="1"/>
  <c r="F2019" i="34"/>
  <c r="B2019" i="34"/>
  <c r="H2019" i="34" s="1"/>
  <c r="O2019" i="34" s="1"/>
  <c r="J2018" i="34"/>
  <c r="D2020" i="34" l="1"/>
  <c r="J2019" i="34"/>
  <c r="F2020" i="34" l="1"/>
  <c r="B2020" i="34"/>
  <c r="H2020" i="34" s="1"/>
  <c r="D2021" i="34" s="1"/>
  <c r="O2020" i="34" l="1"/>
  <c r="F2021" i="34"/>
  <c r="B2021" i="34"/>
  <c r="H2021" i="34" s="1"/>
  <c r="O2021" i="34" s="1"/>
  <c r="J2020" i="34"/>
  <c r="D2022" i="34" l="1"/>
  <c r="J2021" i="34"/>
  <c r="B2022" i="34" l="1"/>
  <c r="H2022" i="34" s="1"/>
  <c r="D2023" i="34" s="1"/>
  <c r="F2022" i="34"/>
  <c r="O2022" i="34" l="1"/>
  <c r="J2022" i="34"/>
  <c r="B2023" i="34"/>
  <c r="H2023" i="34" s="1"/>
  <c r="O2023" i="34" s="1"/>
  <c r="F2023" i="34"/>
  <c r="J2023" i="34" l="1"/>
  <c r="D2024" i="34"/>
  <c r="F2024" i="34" l="1"/>
  <c r="B2024" i="34"/>
  <c r="H2024" i="34" s="1"/>
  <c r="D2025" i="34" s="1"/>
  <c r="O2024" i="34" l="1"/>
  <c r="B2025" i="34"/>
  <c r="H2025" i="34" s="1"/>
  <c r="O2025" i="34" s="1"/>
  <c r="F2025" i="34"/>
  <c r="J2024" i="34"/>
  <c r="D2026" i="34" l="1"/>
  <c r="J2025" i="34"/>
  <c r="B2026" i="34" l="1"/>
  <c r="H2026" i="34" s="1"/>
  <c r="D2027" i="34" s="1"/>
  <c r="F2026" i="34"/>
  <c r="O2026" i="34" l="1"/>
  <c r="J2026" i="34"/>
  <c r="F2027" i="34"/>
  <c r="B2027" i="34"/>
  <c r="H2027" i="34" s="1"/>
  <c r="O2027" i="34" s="1"/>
  <c r="J2027" i="34" l="1"/>
  <c r="D2028" i="34"/>
  <c r="B2028" i="34" l="1"/>
  <c r="H2028" i="34" s="1"/>
  <c r="D2029" i="34" s="1"/>
  <c r="F2028" i="34"/>
  <c r="O2028" i="34" l="1"/>
  <c r="J2028" i="34"/>
  <c r="B2029" i="34"/>
  <c r="H2029" i="34" s="1"/>
  <c r="O2029" i="34" s="1"/>
  <c r="F2029" i="34"/>
  <c r="J2029" i="34" l="1"/>
  <c r="D2030" i="34"/>
  <c r="F2030" i="34" l="1"/>
  <c r="B2030" i="34"/>
  <c r="H2030" i="34" s="1"/>
  <c r="D2031" i="34" s="1"/>
  <c r="O2030" i="34" l="1"/>
  <c r="F2031" i="34"/>
  <c r="B2031" i="34"/>
  <c r="H2031" i="34" s="1"/>
  <c r="O2031" i="34" s="1"/>
  <c r="J2030" i="34"/>
  <c r="D2032" i="34" l="1"/>
  <c r="J2031" i="34"/>
  <c r="B2032" i="34" l="1"/>
  <c r="H2032" i="34" s="1"/>
  <c r="D2033" i="34" s="1"/>
  <c r="F2032" i="34"/>
  <c r="O2032" i="34" l="1"/>
  <c r="J2032" i="34"/>
  <c r="F2033" i="34"/>
  <c r="B2033" i="34"/>
  <c r="H2033" i="34" s="1"/>
  <c r="O2033" i="34" s="1"/>
  <c r="J2033" i="34" l="1"/>
  <c r="D2034" i="34"/>
  <c r="B2034" i="34" l="1"/>
  <c r="H2034" i="34" s="1"/>
  <c r="D2035" i="34" s="1"/>
  <c r="F2034" i="34"/>
  <c r="O2034" i="34" l="1"/>
  <c r="J2034" i="34"/>
  <c r="B2035" i="34"/>
  <c r="H2035" i="34" s="1"/>
  <c r="O2035" i="34" s="1"/>
  <c r="F2035" i="34"/>
  <c r="J2035" i="34" l="1"/>
  <c r="D2036" i="34"/>
  <c r="B2036" i="34" l="1"/>
  <c r="H2036" i="34" s="1"/>
  <c r="D2037" i="34" s="1"/>
  <c r="F2036" i="34"/>
  <c r="O2036" i="34" l="1"/>
  <c r="J2036" i="34"/>
  <c r="F2037" i="34"/>
  <c r="B2037" i="34"/>
  <c r="H2037" i="34" s="1"/>
  <c r="O2037" i="34" s="1"/>
  <c r="J2037" i="34" l="1"/>
  <c r="D2038" i="34"/>
  <c r="F2038" i="34" l="1"/>
  <c r="B2038" i="34"/>
  <c r="H2038" i="34" s="1"/>
  <c r="D2039" i="34" s="1"/>
  <c r="O2038" i="34" l="1"/>
  <c r="F2039" i="34"/>
  <c r="B2039" i="34"/>
  <c r="H2039" i="34" s="1"/>
  <c r="O2039" i="34" s="1"/>
  <c r="J2038" i="34"/>
  <c r="D2040" i="34" l="1"/>
  <c r="J2039" i="34"/>
  <c r="B2040" i="34" l="1"/>
  <c r="H2040" i="34" s="1"/>
  <c r="D2041" i="34" s="1"/>
  <c r="F2040" i="34"/>
  <c r="O2040" i="34" l="1"/>
  <c r="J2040" i="34"/>
  <c r="F2041" i="34"/>
  <c r="B2041" i="34"/>
  <c r="H2041" i="34" s="1"/>
  <c r="O2041" i="34" s="1"/>
  <c r="J2041" i="34" l="1"/>
  <c r="D2042" i="34"/>
  <c r="F2042" i="34" l="1"/>
  <c r="B2042" i="34"/>
  <c r="H2042" i="34" s="1"/>
  <c r="D2043" i="34" s="1"/>
  <c r="O2042" i="34" l="1"/>
  <c r="B2043" i="34"/>
  <c r="H2043" i="34" s="1"/>
  <c r="O2043" i="34" s="1"/>
  <c r="F2043" i="34"/>
  <c r="J2042" i="34"/>
  <c r="D2044" i="34" l="1"/>
  <c r="J2043" i="34"/>
  <c r="B2044" i="34" l="1"/>
  <c r="H2044" i="34" s="1"/>
  <c r="D2045" i="34" s="1"/>
  <c r="F2044" i="34"/>
  <c r="O2044" i="34" l="1"/>
  <c r="J2044" i="34"/>
  <c r="F2045" i="34"/>
  <c r="B2045" i="34"/>
  <c r="H2045" i="34" s="1"/>
  <c r="O2045" i="34" s="1"/>
  <c r="J2045" i="34" l="1"/>
  <c r="D2046" i="34"/>
  <c r="F2046" i="34" l="1"/>
  <c r="B2046" i="34"/>
  <c r="H2046" i="34" s="1"/>
  <c r="D2047" i="34" s="1"/>
  <c r="O2046" i="34" l="1"/>
  <c r="F2047" i="34"/>
  <c r="B2047" i="34"/>
  <c r="H2047" i="34" s="1"/>
  <c r="O2047" i="34" s="1"/>
  <c r="J2046" i="34"/>
  <c r="D2048" i="34" l="1"/>
  <c r="J2047" i="34"/>
  <c r="F2048" i="34" l="1"/>
  <c r="B2048" i="34"/>
  <c r="H2048" i="34" s="1"/>
  <c r="D2049" i="34" s="1"/>
  <c r="O2048" i="34" l="1"/>
  <c r="F2049" i="34"/>
  <c r="B2049" i="34"/>
  <c r="H2049" i="34" s="1"/>
  <c r="O2049" i="34" s="1"/>
  <c r="J2048" i="34"/>
  <c r="D2050" i="34" l="1"/>
  <c r="J2049" i="34"/>
  <c r="B2050" i="34" l="1"/>
  <c r="H2050" i="34" s="1"/>
  <c r="D2051" i="34" s="1"/>
  <c r="F2050" i="34"/>
  <c r="O2050" i="34" l="1"/>
  <c r="J2050" i="34"/>
  <c r="B2051" i="34"/>
  <c r="H2051" i="34" s="1"/>
  <c r="O2051" i="34" s="1"/>
  <c r="F2051" i="34"/>
  <c r="J2051" i="34" l="1"/>
  <c r="D2052" i="34"/>
  <c r="B2052" i="34" l="1"/>
  <c r="H2052" i="34" s="1"/>
  <c r="D2053" i="34" s="1"/>
  <c r="F2052" i="34"/>
  <c r="O2052" i="34" l="1"/>
  <c r="J2052" i="34"/>
  <c r="F2053" i="34"/>
  <c r="B2053" i="34"/>
  <c r="H2053" i="34" s="1"/>
  <c r="O2053" i="34" s="1"/>
  <c r="J2053" i="34" l="1"/>
  <c r="D2054" i="34"/>
  <c r="B2054" i="34" l="1"/>
  <c r="H2054" i="34" s="1"/>
  <c r="D2055" i="34" s="1"/>
  <c r="F2054" i="34"/>
  <c r="O2054" i="34" l="1"/>
  <c r="J2054" i="34"/>
  <c r="F2055" i="34"/>
  <c r="B2055" i="34"/>
  <c r="H2055" i="34" s="1"/>
  <c r="O2055" i="34" s="1"/>
  <c r="J2055" i="34" l="1"/>
  <c r="D2056" i="34"/>
  <c r="B2056" i="34" l="1"/>
  <c r="H2056" i="34" s="1"/>
  <c r="D2057" i="34" s="1"/>
  <c r="F2056" i="34"/>
  <c r="O2056" i="34" l="1"/>
  <c r="J2056" i="34"/>
  <c r="B2057" i="34"/>
  <c r="H2057" i="34" s="1"/>
  <c r="O2057" i="34" s="1"/>
  <c r="F2057" i="34"/>
  <c r="J2057" i="34" l="1"/>
  <c r="D2058" i="34"/>
  <c r="F2058" i="34" l="1"/>
  <c r="B2058" i="34"/>
  <c r="H2058" i="34" s="1"/>
  <c r="D2059" i="34" s="1"/>
  <c r="O2058" i="34" l="1"/>
  <c r="F2059" i="34"/>
  <c r="B2059" i="34"/>
  <c r="H2059" i="34" s="1"/>
  <c r="O2059" i="34" s="1"/>
  <c r="J2058" i="34"/>
  <c r="D2060" i="34" l="1"/>
  <c r="J2059" i="34"/>
  <c r="F2060" i="34" l="1"/>
  <c r="B2060" i="34"/>
  <c r="H2060" i="34" s="1"/>
  <c r="D2061" i="34" s="1"/>
  <c r="O2060" i="34" l="1"/>
  <c r="F2061" i="34"/>
  <c r="B2061" i="34"/>
  <c r="H2061" i="34" s="1"/>
  <c r="O2061" i="34" s="1"/>
  <c r="J2060" i="34"/>
  <c r="J2061" i="3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pbullock</author>
  </authors>
  <commentList>
    <comment ref="B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MyFlips:
</t>
        </r>
        <r>
          <rPr>
            <sz val="9"/>
            <color indexed="81"/>
            <rFont val="Tahoma"/>
            <family val="2"/>
          </rPr>
          <t>Custom attributes are commonly used for property assets that you would like to compare to other properties in the STEP 2 - Value Estimator.  Common values might include:
1. Garage Apartment
2. Carport
3. Furnishings
4. Corner Lot
5. House Generator</t>
        </r>
      </text>
    </comment>
    <comment ref="F1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MyFlips:
</t>
        </r>
        <r>
          <rPr>
            <sz val="9"/>
            <color indexed="81"/>
            <rFont val="Tahoma"/>
            <family val="2"/>
          </rPr>
          <t>Custom attributes are commonly used for property assets that you would like to compare to other properties in the STEP 2 - Value Estimator.  Common values might include:
1. Garage Apartment
2. Carport
3. Furnishings
4. Corner Lot
5. House Generator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pbullock</author>
  </authors>
  <commentList>
    <comment ref="J4" authorId="0" shapeId="0" xr:uid="{00000000-0006-0000-0100-000001000000}">
      <text>
        <r>
          <rPr>
            <sz val="9"/>
            <color indexed="81"/>
            <rFont val="Tahoma"/>
            <family val="2"/>
          </rPr>
          <t>Use the Status Adjustments to change the Adjsuted Value of a property if the property has not sold yet. Properties that have not sold yet statisticaly sell for less than the asking price.</t>
        </r>
      </text>
    </comment>
    <comment ref="O4" authorId="0" shapeId="0" xr:uid="{00000000-0006-0000-0100-000002000000}">
      <text>
        <r>
          <rPr>
            <sz val="9"/>
            <color indexed="81"/>
            <rFont val="Tahoma"/>
            <family val="2"/>
          </rPr>
          <t>Value Adjustments are used to set the value of a difference between a comparable property.  Value Adjustments are different for different areas of the Country and different areas of a town. Make sure to set your value adjustments according to the area your property is located in.</t>
        </r>
      </text>
    </comment>
    <comment ref="E10" authorId="0" shapeId="0" xr:uid="{00000000-0006-0000-0100-000003000000}">
      <text>
        <r>
          <rPr>
            <sz val="9"/>
            <color indexed="81"/>
            <rFont val="Tahoma"/>
            <family val="2"/>
          </rPr>
          <t>The Value Estimator works on the first basic assumption of BRV or ARV.  This is necessary for MyFlips to determine if your comparables represent ARV similarities or BRV similarities.</t>
        </r>
      </text>
    </comment>
    <comment ref="E11" authorId="0" shapeId="0" xr:uid="{00000000-0006-0000-0100-000004000000}">
      <text>
        <r>
          <rPr>
            <sz val="9"/>
            <color indexed="81"/>
            <rFont val="Tahoma"/>
            <family val="2"/>
          </rPr>
          <t>You can select the Price to Use here and the checkmark below will reflect the price you have chosen.</t>
        </r>
      </text>
    </comment>
    <comment ref="O12" authorId="0" shapeId="0" xr:uid="{00000000-0006-0000-0100-000005000000}">
      <text>
        <r>
          <rPr>
            <sz val="9"/>
            <color indexed="81"/>
            <rFont val="Tahoma"/>
            <family val="2"/>
          </rPr>
          <t>The Add-On Adjustments allow you to compare similar properties even when you plan to add value to your subject property.  Specify what you plan on adding to the subject property here.</t>
        </r>
      </text>
    </comment>
    <comment ref="H14" authorId="0" shapeId="0" xr:uid="{00000000-0006-0000-0100-000006000000}">
      <text>
        <r>
          <rPr>
            <sz val="9"/>
            <color indexed="81"/>
            <rFont val="Tahoma"/>
            <family val="2"/>
          </rPr>
          <t>Per Square-Foot Price can be based on the House SF or the Lot SF.  Both will include Add-Ono Adjustments if specified.</t>
        </r>
      </text>
    </comment>
    <comment ref="H16" authorId="0" shapeId="0" xr:uid="{00000000-0006-0000-0100-000007000000}">
      <text>
        <r>
          <rPr>
            <sz val="9"/>
            <color indexed="81"/>
            <rFont val="Tahoma"/>
            <family val="2"/>
          </rPr>
          <t>You can choose to use the Average Price of Comparables or the Median Price of comparables.  The standard is to use the Average.</t>
        </r>
      </text>
    </comment>
    <comment ref="J17" authorId="0" shapeId="0" xr:uid="{00000000-0006-0000-0100-000008000000}">
      <text>
        <r>
          <rPr>
            <sz val="9"/>
            <color indexed="81"/>
            <rFont val="Tahoma"/>
            <family val="2"/>
          </rPr>
          <t>Contingency will reduce the adjusted values of the comparable properties by a constant factor.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pbullock</author>
  </authors>
  <commentList>
    <comment ref="J4" authorId="0" shapeId="0" xr:uid="{6BEC0E2F-1451-4E8A-B121-491945D30C03}">
      <text>
        <r>
          <rPr>
            <sz val="9"/>
            <color indexed="81"/>
            <rFont val="Tahoma"/>
            <family val="2"/>
          </rPr>
          <t>Use the Status Adjustments to change the Adjsuted Value of a property if the property has not sold yet. Properties that have not sold yet statisticaly sell for less than the asking price.</t>
        </r>
      </text>
    </comment>
    <comment ref="O4" authorId="0" shapeId="0" xr:uid="{7A62DF18-4D64-48A0-9B86-92BE8A558477}">
      <text>
        <r>
          <rPr>
            <sz val="9"/>
            <color indexed="81"/>
            <rFont val="Tahoma"/>
            <family val="2"/>
          </rPr>
          <t>Value Adjustments are used to set the value of a difference between a comparable property.  Value Adjustments are different for different areas of the Country and different areas of a town. Make sure to set your value adjustments according to the area your property is located in.</t>
        </r>
      </text>
    </comment>
    <comment ref="E10" authorId="0" shapeId="0" xr:uid="{FA9CCD60-1F79-4638-8B75-033AD41D3747}">
      <text>
        <r>
          <rPr>
            <sz val="9"/>
            <color indexed="81"/>
            <rFont val="Tahoma"/>
            <family val="2"/>
          </rPr>
          <t>The Value Estimator works on the first basic assumption of BRV or ARV.  This is necessary for MyFlips to determine if your comparables represent ARV similarities or BRV similarities.</t>
        </r>
      </text>
    </comment>
    <comment ref="E11" authorId="0" shapeId="0" xr:uid="{2DD40002-CF8A-4894-BDDD-FC516AB98A69}">
      <text>
        <r>
          <rPr>
            <sz val="9"/>
            <color indexed="81"/>
            <rFont val="Tahoma"/>
            <family val="2"/>
          </rPr>
          <t>You can select the Price to Use here and the checkmark below will reflect the price you have chosen.</t>
        </r>
      </text>
    </comment>
    <comment ref="O12" authorId="0" shapeId="0" xr:uid="{96EFE348-9F29-45B7-8C06-72000D3B859A}">
      <text>
        <r>
          <rPr>
            <sz val="9"/>
            <color indexed="81"/>
            <rFont val="Tahoma"/>
            <family val="2"/>
          </rPr>
          <t>The Add-On Adjustments allow you to compare similar properties even when you plan to add value to your subject property.  Specify what you plan on adding to the subject property here.</t>
        </r>
      </text>
    </comment>
    <comment ref="H14" authorId="0" shapeId="0" xr:uid="{A4D9D27C-D3A5-4138-B293-BEC0C08E4F2B}">
      <text>
        <r>
          <rPr>
            <sz val="9"/>
            <color indexed="81"/>
            <rFont val="Tahoma"/>
            <family val="2"/>
          </rPr>
          <t>Per Square-Foot Price can be based on the House SF or the Lot SF.  Both will include Add-Ono Adjustments if specified.</t>
        </r>
      </text>
    </comment>
    <comment ref="H16" authorId="0" shapeId="0" xr:uid="{A45A1DA3-497E-49A2-83A1-B34B3EF7D2C0}">
      <text>
        <r>
          <rPr>
            <sz val="9"/>
            <color indexed="81"/>
            <rFont val="Tahoma"/>
            <family val="2"/>
          </rPr>
          <t>You can choose to use the Average Price of Comparables or the Median Price of comparables.  The standard is to use the Average.</t>
        </r>
      </text>
    </comment>
    <comment ref="J17" authorId="0" shapeId="0" xr:uid="{A885DB12-BC50-4E6B-B8D2-89E89494BD11}">
      <text>
        <r>
          <rPr>
            <sz val="9"/>
            <color indexed="81"/>
            <rFont val="Tahoma"/>
            <family val="2"/>
          </rPr>
          <t>Contingency will reduce the adjusted values of the comparable properties by a constant factor.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pbullock</author>
  </authors>
  <commentList>
    <comment ref="F46" authorId="0" shapeId="0" xr:uid="{00000000-0006-0000-0200-000001000000}">
      <text>
        <r>
          <rPr>
            <sz val="9"/>
            <color indexed="81"/>
            <rFont val="Tahoma"/>
            <family val="2"/>
          </rPr>
          <t>Maximum number of Payments is 2,000 before inacuracies develop in the loan schedule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pbullock</author>
  </authors>
  <commentList>
    <comment ref="F46" authorId="0" shapeId="0" xr:uid="{DAE0EC61-6481-4F39-BE38-E9146EF20ABF}">
      <text>
        <r>
          <rPr>
            <sz val="9"/>
            <color indexed="81"/>
            <rFont val="Tahoma"/>
            <family val="2"/>
          </rPr>
          <t>Maximum number of Payments is 2,000 before inacuracies develop in the loan schedule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 Bullock</author>
  </authors>
  <commentList>
    <comment ref="P5" authorId="0" shapeId="0" xr:uid="{6681E46D-7B55-452E-809D-3CC5802A1CE1}">
      <text>
        <r>
          <rPr>
            <sz val="9"/>
            <color indexed="81"/>
            <rFont val="Tahoma"/>
            <family val="2"/>
          </rPr>
          <t>Net Operating Income is equal to the Gross Operating Revenue minus Gross Operating Expenses</t>
        </r>
      </text>
    </comment>
    <comment ref="P6" authorId="0" shapeId="0" xr:uid="{210B8A80-4101-4F0D-80A5-4F7C6B4E9AA3}">
      <text>
        <r>
          <rPr>
            <sz val="9"/>
            <color indexed="81"/>
            <rFont val="Tahoma"/>
            <family val="2"/>
          </rPr>
          <t>Cap Rate is equal to the Net Operating Income (NOI) divided by the  current market value (i.e. Value to Use)</t>
        </r>
      </text>
    </comment>
    <comment ref="P7" authorId="0" shapeId="0" xr:uid="{9F3CD557-67FE-4575-A2B1-2699F362D109}">
      <text>
        <r>
          <rPr>
            <sz val="9"/>
            <color indexed="81"/>
            <rFont val="Tahoma"/>
            <family val="2"/>
          </rPr>
          <t>Operating Expenses include only Repeating Fixed Expenses and ignore Flat and Loan Expenses.
Expenses per year is calculated by determining total repeating expenses reported and converting this to a yearly expense.
Expense per year will be extrapolated if the total expense is reported under 1-year. Expense will be interpolated if the expense reported is over 1-year.</t>
        </r>
      </text>
    </comment>
    <comment ref="P8" authorId="0" shapeId="0" xr:uid="{E1DA2D08-648B-4B77-9275-79AA3C07A4A0}">
      <text>
        <r>
          <rPr>
            <sz val="9"/>
            <color indexed="81"/>
            <rFont val="Tahoma"/>
            <family val="2"/>
          </rPr>
          <t>Gross Income only includes Repeating Income and ignores Flat Income.
Income per year is calculated by determining total repeating income reported and converting this to a yearly income.
Income per year will be extrapolated if the total income is reported under 1-year. Income will be interpolated if the income reported is over 1-year.</t>
        </r>
      </text>
    </comment>
    <comment ref="P10" authorId="0" shapeId="0" xr:uid="{65B5E602-1B8E-4636-8C04-63E58588B4B9}">
      <text>
        <r>
          <rPr>
            <sz val="9"/>
            <color indexed="81"/>
            <rFont val="Tahoma"/>
            <family val="2"/>
          </rPr>
          <t>Gross Rent Multiplier is equal to assumed purchase price (i.e. Value to Use) divided by Gross Operating Revenue (Income / y)</t>
        </r>
      </text>
    </comment>
    <comment ref="P11" authorId="0" shapeId="0" xr:uid="{99F8DEEE-F74F-457D-BD6B-353F01F69E9B}">
      <text>
        <r>
          <rPr>
            <sz val="9"/>
            <color indexed="81"/>
            <rFont val="Tahoma"/>
            <family val="2"/>
          </rPr>
          <t>Cash Flow / Month (CF /m) is equal to the Annual Cash Flow (CF /y) converted to a monthly Cash Flow.</t>
        </r>
      </text>
    </comment>
    <comment ref="P12" authorId="0" shapeId="0" xr:uid="{038E85C4-A603-48B3-911D-4F4035B25FC4}">
      <text>
        <r>
          <rPr>
            <sz val="9"/>
            <color indexed="81"/>
            <rFont val="Tahoma"/>
            <family val="2"/>
          </rPr>
          <t>Cash Flow (CF / y) is equal to Gross Operating Revenue (Income / y) minus the Gross Operating Expenses PLUS Gross Loan Expenses.</t>
        </r>
      </text>
    </comment>
    <comment ref="P13" authorId="0" shapeId="0" xr:uid="{633FFC7C-7430-4C0B-BCB2-80CAFC196BFC}">
      <text>
        <r>
          <rPr>
            <sz val="9"/>
            <color indexed="81"/>
            <rFont val="Tahoma"/>
            <family val="2"/>
          </rPr>
          <t>Cash on Cash Return (CoC) is equal to the Annual Cash Flow (CF /y) divided by the Total Cash Invested (Fixed Costs)</t>
        </r>
      </text>
    </comment>
    <comment ref="P15" authorId="0" shapeId="0" xr:uid="{6EFFFD8C-C68D-4E1B-ABCC-A2E90EFA4445}">
      <text>
        <r>
          <rPr>
            <sz val="9"/>
            <color indexed="81"/>
            <rFont val="Tahoma"/>
            <family val="2"/>
          </rPr>
          <t>Debt Service Coverage Ratio (DSCR) is equal to the Net Operating Income (NOI) divided by the Gross Loan Expenses.</t>
        </r>
      </text>
    </comment>
    <comment ref="P16" authorId="0" shapeId="0" xr:uid="{7374A3D7-C087-477F-B927-7D6D0BE10730}">
      <text>
        <r>
          <rPr>
            <sz val="9"/>
            <color indexed="81"/>
            <rFont val="Tahoma"/>
            <family val="2"/>
          </rPr>
          <t>Operating Expense Ratio (OER) is equal to the Gross Operating Expenses (Expenses /y) divided by the Gross Operating Revenue (Income /y)</t>
        </r>
      </text>
    </comment>
    <comment ref="P17" authorId="0" shapeId="0" xr:uid="{BBBC06C5-37A7-4A28-BB5D-0C483744DB41}">
      <text>
        <r>
          <rPr>
            <sz val="9"/>
            <color indexed="81"/>
            <rFont val="Tahoma"/>
            <family val="2"/>
          </rPr>
          <t>NOI-on-Cash Return (NOIoC) is equal to the Gross Operating Revenue (Income /y) minus the Gross Operating Expenses (Expenses /y) and then divided by the Total Cash Invested (Fixed Costs)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<sst xmlns="http://schemas.openxmlformats.org/spreadsheetml/2006/main" count="3507" uniqueCount="845">
  <si>
    <t>Property Information</t>
  </si>
  <si>
    <t>Description</t>
  </si>
  <si>
    <t>Property Address</t>
  </si>
  <si>
    <t>Asking Price</t>
  </si>
  <si>
    <t>House SF</t>
  </si>
  <si>
    <t>Lot Size SF</t>
  </si>
  <si>
    <t>Beds</t>
  </si>
  <si>
    <t>Baths</t>
  </si>
  <si>
    <t>Garages</t>
  </si>
  <si>
    <t>Pools</t>
  </si>
  <si>
    <t>Notes</t>
  </si>
  <si>
    <t>#</t>
  </si>
  <si>
    <t>Address</t>
  </si>
  <si>
    <t>Sold/Asking</t>
  </si>
  <si>
    <t>Quality</t>
  </si>
  <si>
    <t>Location</t>
  </si>
  <si>
    <t>Status</t>
  </si>
  <si>
    <t>Comparable Properties</t>
  </si>
  <si>
    <t>Subject Property</t>
  </si>
  <si>
    <t>Before Renovation Value (BRV)</t>
  </si>
  <si>
    <t>No Repairs Needed / Planned</t>
  </si>
  <si>
    <t>After Renovation Value (ARV)</t>
  </si>
  <si>
    <t>New Build</t>
  </si>
  <si>
    <t>Type of Estimate</t>
  </si>
  <si>
    <t>Existing Conditions (i.e. Right Now)</t>
  </si>
  <si>
    <t>Custom Price</t>
  </si>
  <si>
    <t>Contingency</t>
  </si>
  <si>
    <t>Per Square-Foot Price</t>
  </si>
  <si>
    <t>Average</t>
  </si>
  <si>
    <t>Median</t>
  </si>
  <si>
    <t>Property Value</t>
  </si>
  <si>
    <t xml:space="preserve">Location </t>
  </si>
  <si>
    <t>Sold</t>
  </si>
  <si>
    <t>Pending</t>
  </si>
  <si>
    <t>Active</t>
  </si>
  <si>
    <t>Wholesale</t>
  </si>
  <si>
    <t>Off-Market</t>
  </si>
  <si>
    <t>Use</t>
  </si>
  <si>
    <t>Value</t>
  </si>
  <si>
    <t>Percentage</t>
  </si>
  <si>
    <t>Based On</t>
  </si>
  <si>
    <t>Lot SF</t>
  </si>
  <si>
    <t>City/State/Zip</t>
  </si>
  <si>
    <t>$ / House SF</t>
  </si>
  <si>
    <t>Attribute</t>
  </si>
  <si>
    <t>$ Per House SF</t>
  </si>
  <si>
    <t>Status Use</t>
  </si>
  <si>
    <t>%</t>
  </si>
  <si>
    <t>Other Factors</t>
  </si>
  <si>
    <t>Adjusted Value</t>
  </si>
  <si>
    <t>BRV</t>
  </si>
  <si>
    <t>ARV</t>
  </si>
  <si>
    <t>Type</t>
  </si>
  <si>
    <t>Cost Baseline</t>
  </si>
  <si>
    <t>Use Asking Price</t>
  </si>
  <si>
    <t>Use Assumption</t>
  </si>
  <si>
    <t>Buyer's Agent</t>
  </si>
  <si>
    <t>Flat Fee</t>
  </si>
  <si>
    <t>Approximate</t>
  </si>
  <si>
    <t>Title / Recording</t>
  </si>
  <si>
    <t>Other Closing Costs</t>
  </si>
  <si>
    <t>Other 1</t>
  </si>
  <si>
    <t>Other 2</t>
  </si>
  <si>
    <t>Other 3</t>
  </si>
  <si>
    <t>Other 4</t>
  </si>
  <si>
    <t>Other 5</t>
  </si>
  <si>
    <t>Survey</t>
  </si>
  <si>
    <t>Apprisal</t>
  </si>
  <si>
    <t>Flood Certification</t>
  </si>
  <si>
    <t>Inspection</t>
  </si>
  <si>
    <t>Broker</t>
  </si>
  <si>
    <t>Seller's Agent</t>
  </si>
  <si>
    <t>Buyer's Paid Closing</t>
  </si>
  <si>
    <t>Photos</t>
  </si>
  <si>
    <t>Fixed Cost Options</t>
  </si>
  <si>
    <t>per</t>
  </si>
  <si>
    <t>Payment</t>
  </si>
  <si>
    <t>Month</t>
  </si>
  <si>
    <t>Property Taxes</t>
  </si>
  <si>
    <t>Repairs</t>
  </si>
  <si>
    <t>Budget</t>
  </si>
  <si>
    <t>HOA Fee</t>
  </si>
  <si>
    <t>HO Insurance</t>
  </si>
  <si>
    <t>Utilities</t>
  </si>
  <si>
    <t>Electricity</t>
  </si>
  <si>
    <t>Gas</t>
  </si>
  <si>
    <t>Water</t>
  </si>
  <si>
    <t>Other</t>
  </si>
  <si>
    <t>Annual Interest Rate</t>
  </si>
  <si>
    <t>-</t>
  </si>
  <si>
    <t>Duration</t>
  </si>
  <si>
    <t>Flat Down</t>
  </si>
  <si>
    <t>Percent Down</t>
  </si>
  <si>
    <t>Down Payment</t>
  </si>
  <si>
    <t>Loan Payments</t>
  </si>
  <si>
    <t>Loan Calculator</t>
  </si>
  <si>
    <t>Baseline</t>
  </si>
  <si>
    <t>% of ARV</t>
  </si>
  <si>
    <t>Renovations</t>
  </si>
  <si>
    <t>Loan Schedule</t>
  </si>
  <si>
    <t>Loan Payment</t>
  </si>
  <si>
    <t>Loan Amount</t>
  </si>
  <si>
    <t>Paid Principal</t>
  </si>
  <si>
    <t>Paid Interest</t>
  </si>
  <si>
    <t>Yes</t>
  </si>
  <si>
    <t>Payments</t>
  </si>
  <si>
    <t>Paying</t>
  </si>
  <si>
    <t>Days in Year</t>
  </si>
  <si>
    <t>Days in Month</t>
  </si>
  <si>
    <t>Days in Week</t>
  </si>
  <si>
    <t>Weeks in Month</t>
  </si>
  <si>
    <t>Weeks in Year</t>
  </si>
  <si>
    <t>Months in Year</t>
  </si>
  <si>
    <t>Principal</t>
  </si>
  <si>
    <t>Interest</t>
  </si>
  <si>
    <t>Months</t>
  </si>
  <si>
    <t>Years</t>
  </si>
  <si>
    <t>Loan Costs</t>
  </si>
  <si>
    <t>Known Payment</t>
  </si>
  <si>
    <t>Total Fixed Costs</t>
  </si>
  <si>
    <t>Year</t>
  </si>
  <si>
    <t>in</t>
  </si>
  <si>
    <t>Down</t>
  </si>
  <si>
    <t>Total Paid</t>
  </si>
  <si>
    <t>Lender (Origination)</t>
  </si>
  <si>
    <t>Interest-Only Loan</t>
  </si>
  <si>
    <t>Exclude Principal from Loan Costs</t>
  </si>
  <si>
    <t>PMI Paid</t>
  </si>
  <si>
    <t>Status Adjustment</t>
  </si>
  <si>
    <t>$ per SF</t>
  </si>
  <si>
    <t>¿</t>
  </si>
  <si>
    <t>Add-On Adjustments</t>
  </si>
  <si>
    <t>Added SF</t>
  </si>
  <si>
    <t>Added Lot SF</t>
  </si>
  <si>
    <t>Added Beds</t>
  </si>
  <si>
    <t>Added Baths</t>
  </si>
  <si>
    <t>Added Pools</t>
  </si>
  <si>
    <t xml:space="preserve"> Sublots</t>
  </si>
  <si>
    <t>EA</t>
  </si>
  <si>
    <t>Ground GFI Outlets To Box</t>
  </si>
  <si>
    <t>Electrical Major</t>
  </si>
  <si>
    <t>Electrical</t>
  </si>
  <si>
    <t>Replace Electric Water Heater, 40 Gallon</t>
  </si>
  <si>
    <t>General Plumbing</t>
  </si>
  <si>
    <t>Plumbing</t>
  </si>
  <si>
    <t>Glass Front Entry Door, Single</t>
  </si>
  <si>
    <t>Exterior Doors</t>
  </si>
  <si>
    <t>Exterior Doors and Windows</t>
  </si>
  <si>
    <t>Interior Door, Slab, Hollow-Core</t>
  </si>
  <si>
    <t>Interior Doors</t>
  </si>
  <si>
    <t>Interior Doors and Trim</t>
  </si>
  <si>
    <t>Electrical Fans Per Fixture</t>
  </si>
  <si>
    <t>Electrical General</t>
  </si>
  <si>
    <t>Electrical Lighting Per Fixture</t>
  </si>
  <si>
    <t>ALLOW</t>
  </si>
  <si>
    <t>Per Garage</t>
  </si>
  <si>
    <t>Room by Room</t>
  </si>
  <si>
    <t>Per Room</t>
  </si>
  <si>
    <t>Per Dining Room</t>
  </si>
  <si>
    <t>Per Laundry Room</t>
  </si>
  <si>
    <t>Per Bedroom</t>
  </si>
  <si>
    <t>Per Kitchen</t>
  </si>
  <si>
    <t>Per Bathroom</t>
  </si>
  <si>
    <t>Whole House</t>
  </si>
  <si>
    <t>LF</t>
  </si>
  <si>
    <t>Countertops Stone (LF)</t>
  </si>
  <si>
    <t>Countertops</t>
  </si>
  <si>
    <t>Cabinets and Countertops</t>
  </si>
  <si>
    <t>Kitchen Cabinets (Base Only)</t>
  </si>
  <si>
    <t>Kitchen Cabinets</t>
  </si>
  <si>
    <t>Cabinets And Countertops</t>
  </si>
  <si>
    <t>SF</t>
  </si>
  <si>
    <t>Leveling Pier-Beam w/ Peirs</t>
  </si>
  <si>
    <t>Foundation</t>
  </si>
  <si>
    <t>Structural Concrete</t>
  </si>
  <si>
    <t>VLF</t>
  </si>
  <si>
    <t>Chimney, Stone</t>
  </si>
  <si>
    <t>Masonry</t>
  </si>
  <si>
    <t>Add To Above For Chimney Cap</t>
  </si>
  <si>
    <t>Fireplace Complete, Brick, W/ Chimney</t>
  </si>
  <si>
    <t>Masonry Allowance</t>
  </si>
  <si>
    <t>Dumpster Rental</t>
  </si>
  <si>
    <t>General Conditions</t>
  </si>
  <si>
    <t>HRS</t>
  </si>
  <si>
    <t>Final Cleaning</t>
  </si>
  <si>
    <t>Listing Expenses</t>
  </si>
  <si>
    <t>JOB</t>
  </si>
  <si>
    <t>Professional Photos</t>
  </si>
  <si>
    <t>Rekey/Supra/Lock Box</t>
  </si>
  <si>
    <t>Listing Expenses Allowance</t>
  </si>
  <si>
    <t>Can Lighting</t>
  </si>
  <si>
    <t>Lighting</t>
  </si>
  <si>
    <t>Exterior Light Fixture</t>
  </si>
  <si>
    <t>Bathroom Vanity Light</t>
  </si>
  <si>
    <t>Ceiling Fan Fixture</t>
  </si>
  <si>
    <t>Track/Pendent Light</t>
  </si>
  <si>
    <t>Chandelier Light Fixture</t>
  </si>
  <si>
    <t>Ceiling Dome Light</t>
  </si>
  <si>
    <t>Lighting Allowance</t>
  </si>
  <si>
    <t>Tree Removal, Per Tree</t>
  </si>
  <si>
    <t>Landscaping</t>
  </si>
  <si>
    <t>Shrubs/Plantings, 1 Gallon</t>
  </si>
  <si>
    <t>Shrubs/Plantings, 2 Gallon</t>
  </si>
  <si>
    <t>Small Trees, 10 Gallon</t>
  </si>
  <si>
    <t>36" Box Tree</t>
  </si>
  <si>
    <t>Mulch, Standard 3" Thick</t>
  </si>
  <si>
    <t>Seeding</t>
  </si>
  <si>
    <t>Cobble Stone Rock</t>
  </si>
  <si>
    <t>Shrubs/Plantings, 5 Gallon</t>
  </si>
  <si>
    <t>Stacked, Retaining Wall</t>
  </si>
  <si>
    <t>Landscape Rock, 3/4"</t>
  </si>
  <si>
    <t>Sod</t>
  </si>
  <si>
    <t>Small Trees, 15 Gallon</t>
  </si>
  <si>
    <t>Landscaping Allowance</t>
  </si>
  <si>
    <t>Laminate Wood Flooring, Economy Grade</t>
  </si>
  <si>
    <t>Laminate Wood Flooring</t>
  </si>
  <si>
    <t>Flooring</t>
  </si>
  <si>
    <t>Laminate Wood Flooring, Average Grade</t>
  </si>
  <si>
    <t>Laminate Wood Flooring, Premium Grade</t>
  </si>
  <si>
    <t>Laminate Wood Flooring Allowance</t>
  </si>
  <si>
    <t>Kitchen Backsplash, Mosaic Tile</t>
  </si>
  <si>
    <t>Kitchen Wall Tile</t>
  </si>
  <si>
    <t>Wall Tiling</t>
  </si>
  <si>
    <t>Kitchen Tile, Standard On Wall</t>
  </si>
  <si>
    <t>Kitchen Wall Tile Allowance</t>
  </si>
  <si>
    <t>Kitchen Faucet Fixture</t>
  </si>
  <si>
    <t>Kitchen Plumbing</t>
  </si>
  <si>
    <t>Garbage Disposal</t>
  </si>
  <si>
    <t>Hookup Dishwasher</t>
  </si>
  <si>
    <t>Refrigerator Water Supply</t>
  </si>
  <si>
    <t>Kitchen Plumbing Allowance</t>
  </si>
  <si>
    <t>Floor Tile, Kitchen</t>
  </si>
  <si>
    <t>Kitchen Flooring</t>
  </si>
  <si>
    <t>Backer Board 1/4" At Floor Tile</t>
  </si>
  <si>
    <t>Kitchen Flooring Allowance</t>
  </si>
  <si>
    <t>Kitchen Sink Bowl, Economy, Undermount</t>
  </si>
  <si>
    <t>Kitchen Cabinets (Base and Upper)</t>
  </si>
  <si>
    <t>Kitchen Cabinets (Upper Only)</t>
  </si>
  <si>
    <t>Replace Cabinet Drawer Fronts, Only</t>
  </si>
  <si>
    <t>Kitchen Cabinet Door Pulls</t>
  </si>
  <si>
    <t>Replace Cabinet Doors, Only</t>
  </si>
  <si>
    <t>Kitchen Sink Bowl, Stainless, Undermount</t>
  </si>
  <si>
    <t>HR</t>
  </si>
  <si>
    <t>Cabinet Installation, Hourly</t>
  </si>
  <si>
    <t>Kitchen Cabinets Allowance</t>
  </si>
  <si>
    <t>Range Hood, Wall Mounted</t>
  </si>
  <si>
    <t>Kitchen Appliances</t>
  </si>
  <si>
    <t>Appliances</t>
  </si>
  <si>
    <t>Microwave</t>
  </si>
  <si>
    <t>Dishwasher, Premium</t>
  </si>
  <si>
    <t>Dishwasher, Average</t>
  </si>
  <si>
    <t>Dishwasher, Economy</t>
  </si>
  <si>
    <t>Wall Oven Double</t>
  </si>
  <si>
    <t>Refrigerator, Economy</t>
  </si>
  <si>
    <t>Range Hood, Island</t>
  </si>
  <si>
    <t>Range Hood, Under Cabinet</t>
  </si>
  <si>
    <t>Range, Premium</t>
  </si>
  <si>
    <t>Range, Average</t>
  </si>
  <si>
    <t>Refrigerator, Premium</t>
  </si>
  <si>
    <t>Refrigerator, Average</t>
  </si>
  <si>
    <t>Wall Oven, Single</t>
  </si>
  <si>
    <t>Range, Economy</t>
  </si>
  <si>
    <t>Kitchen Appliances Allowance</t>
  </si>
  <si>
    <t>Paint Wood Base</t>
  </si>
  <si>
    <t>Interior Painting</t>
  </si>
  <si>
    <t>Painting</t>
  </si>
  <si>
    <t>Paint Doors &amp; Frames</t>
  </si>
  <si>
    <t>Paint Ceilings</t>
  </si>
  <si>
    <t>Strip, Paint Cabinets/Vanities</t>
  </si>
  <si>
    <t>Paint Walls</t>
  </si>
  <si>
    <t>Interior Painting Allowance</t>
  </si>
  <si>
    <t>Interior Doors And Trim Allowance</t>
  </si>
  <si>
    <t>Interior Doors and Trim General</t>
  </si>
  <si>
    <t>Door Casings</t>
  </si>
  <si>
    <t>Interior Mirrored, Sliding, Closet Doors</t>
  </si>
  <si>
    <t>Door Hardware, Knobs Only</t>
  </si>
  <si>
    <t>Interior Bi-Fold, Closet Doors</t>
  </si>
  <si>
    <t>Interior Door, Prehung, Hollow-Core</t>
  </si>
  <si>
    <t>Interior Doors Allowance</t>
  </si>
  <si>
    <t>Attic Insulation, Blown-In</t>
  </si>
  <si>
    <t>Insulation</t>
  </si>
  <si>
    <t>Framing and Drywall</t>
  </si>
  <si>
    <t>Floor Insulation</t>
  </si>
  <si>
    <t>Wall Insulation</t>
  </si>
  <si>
    <t>Insulation Allowance</t>
  </si>
  <si>
    <t>Ac W/ Heating Unit, 2,000 Sf, 3.5 Ton</t>
  </si>
  <si>
    <t>HVAC</t>
  </si>
  <si>
    <t>Hvac Rough-In, Per Hour</t>
  </si>
  <si>
    <t>Ac W/ Heating Unit, 1,000 Sf, 2.0 Ton</t>
  </si>
  <si>
    <t>Ac W/ Heating Unit, 3,000 Sf, 5.0 Ton</t>
  </si>
  <si>
    <t>Hvac Equipment Tune-Up/Service Call</t>
  </si>
  <si>
    <t>Replace Thermostat</t>
  </si>
  <si>
    <t>Hvac Finish Work, Per Hour</t>
  </si>
  <si>
    <t>Replace Supply Air Grilles/Returns</t>
  </si>
  <si>
    <t>Clean Ductwork</t>
  </si>
  <si>
    <t>Window Mounted Unit</t>
  </si>
  <si>
    <t>Hvac Allowance</t>
  </si>
  <si>
    <t>Hvac Electrical Only Allowance</t>
  </si>
  <si>
    <t>Hardwood Flooring, Premium Grade</t>
  </si>
  <si>
    <t>Hardwood Flooring</t>
  </si>
  <si>
    <t>Hardwood Flooring, Average Grade</t>
  </si>
  <si>
    <t>Hardwood Flooring, Economy Grade</t>
  </si>
  <si>
    <t>Hardwood Floors Allowance</t>
  </si>
  <si>
    <t>Replacing Areas To Match Existing</t>
  </si>
  <si>
    <t>Hardwood Floor Refinishing</t>
  </si>
  <si>
    <t>Floor Refinishing</t>
  </si>
  <si>
    <t>Hardwood Floor Refinishing Allowance</t>
  </si>
  <si>
    <t>Clean Gutters &amp; Downspouts</t>
  </si>
  <si>
    <t>General Roofing</t>
  </si>
  <si>
    <t>Roofing</t>
  </si>
  <si>
    <t>SHEET</t>
  </si>
  <si>
    <t>Roof Sheathing, Plywood 1/2", Install</t>
  </si>
  <si>
    <t>Gutters &amp; Downspouts, Aluminum</t>
  </si>
  <si>
    <t>Plumbing Rough-In, Per Hour</t>
  </si>
  <si>
    <t>Replace Gas Water Heater, 40 Gallon</t>
  </si>
  <si>
    <t>Plumbing Finish Work, Per Hour</t>
  </si>
  <si>
    <t>Plumbing Allowance</t>
  </si>
  <si>
    <t>WK</t>
  </si>
  <si>
    <t>Project Management</t>
  </si>
  <si>
    <t>Storage Container</t>
  </si>
  <si>
    <t>Utility Expense</t>
  </si>
  <si>
    <t>Power Wash House</t>
  </si>
  <si>
    <t>Initiate Utilities</t>
  </si>
  <si>
    <t>General Conditions Allowance</t>
  </si>
  <si>
    <t>Garage Door Operation Fix</t>
  </si>
  <si>
    <t>Garage Doors</t>
  </si>
  <si>
    <t>Manual Garage Door, 16' Door</t>
  </si>
  <si>
    <t>Manual Garage Door,  9'  Door</t>
  </si>
  <si>
    <t>Automatic Garage Door,  9'  Door</t>
  </si>
  <si>
    <t>Automatic Garage Door, 16' Door</t>
  </si>
  <si>
    <t>Replace Springs On Garage Door</t>
  </si>
  <si>
    <t>Garage Doors Allowance</t>
  </si>
  <si>
    <t>Framing And Drywall Allowance</t>
  </si>
  <si>
    <t>Framing and Drywall General</t>
  </si>
  <si>
    <t>Subflooring, 3/4" Plywood</t>
  </si>
  <si>
    <t>Framing</t>
  </si>
  <si>
    <t>Floor Joists/Ceiling Joists</t>
  </si>
  <si>
    <t>Roof Framing/Rafters</t>
  </si>
  <si>
    <t>Interior Wall Framing</t>
  </si>
  <si>
    <t>Open Load Bearing/Structural Wall</t>
  </si>
  <si>
    <t>Structural/Exterior Wall Framing</t>
  </si>
  <si>
    <t>Rough-In Openings</t>
  </si>
  <si>
    <t>Framing Allowance</t>
  </si>
  <si>
    <t>Stem Wall, Single Story</t>
  </si>
  <si>
    <t>Concrete Footing, 12" Wide</t>
  </si>
  <si>
    <t>Concrete Slab On Grade, 4" Thick</t>
  </si>
  <si>
    <t>Foundation Allowance</t>
  </si>
  <si>
    <t>Flooring Allowance</t>
  </si>
  <si>
    <t>Flooring General</t>
  </si>
  <si>
    <t>Fireplace Tiling</t>
  </si>
  <si>
    <t>Fireplace Tile</t>
  </si>
  <si>
    <t>Fireplace Tiling Allowance</t>
  </si>
  <si>
    <t>Wood Fencing</t>
  </si>
  <si>
    <t>Fencing</t>
  </si>
  <si>
    <t>Chain Link Fencing</t>
  </si>
  <si>
    <t>Fencing Allowance</t>
  </si>
  <si>
    <t>Premanufactured Carport</t>
  </si>
  <si>
    <t>Exterior Structures</t>
  </si>
  <si>
    <t>Gazebo</t>
  </si>
  <si>
    <t>Storage Shed, Wood</t>
  </si>
  <si>
    <t>Exterior Structures Allowance</t>
  </si>
  <si>
    <t>Paint Trim Only</t>
  </si>
  <si>
    <t>Exterior Painting</t>
  </si>
  <si>
    <t>Prep/Clean Siding</t>
  </si>
  <si>
    <t>Paint Exterior Door</t>
  </si>
  <si>
    <t>Sand &amp; Prep Decking For Repainting</t>
  </si>
  <si>
    <t>Paint Siding</t>
  </si>
  <si>
    <t>Exterior Painting Allowance</t>
  </si>
  <si>
    <t>Exterior Doors And Windows Allowance</t>
  </si>
  <si>
    <t>Exterior Doors and Windows General</t>
  </si>
  <si>
    <t>Steel Entry Door, Single</t>
  </si>
  <si>
    <t>Exterior Door Hardware</t>
  </si>
  <si>
    <t>Glass Storm Door, Single</t>
  </si>
  <si>
    <t>Sliding Glass Door, Vinyl, Double</t>
  </si>
  <si>
    <t>French Patio Door, Pair</t>
  </si>
  <si>
    <t>Exterior Doors Allowance</t>
  </si>
  <si>
    <t>CY</t>
  </si>
  <si>
    <t>Backfill Of Trenches</t>
  </si>
  <si>
    <t>Excavation</t>
  </si>
  <si>
    <t>Trenching</t>
  </si>
  <si>
    <t>Excavation Allowance</t>
  </si>
  <si>
    <t>Carbon Monoxide Detector</t>
  </si>
  <si>
    <t>Electrical Minor</t>
  </si>
  <si>
    <t>Smoke Detectors / Fire Alarm</t>
  </si>
  <si>
    <t>Exhaust Fan</t>
  </si>
  <si>
    <t>Cable / Cat Installation, Per Hour</t>
  </si>
  <si>
    <t>Electrical Minor Allowance</t>
  </si>
  <si>
    <t>Replace Outlets, Light Switches</t>
  </si>
  <si>
    <t>Electrical Rough-In, Per Hour</t>
  </si>
  <si>
    <t>Replace Electrical Panel, 100 Amp</t>
  </si>
  <si>
    <t>Replace GFI Outlets</t>
  </si>
  <si>
    <t>Replace Electrical Panel, 200 Amp</t>
  </si>
  <si>
    <t>Electrical Finish Work, Per Hour</t>
  </si>
  <si>
    <t>Electrical Major Allowance</t>
  </si>
  <si>
    <t>Electrical Allowance</t>
  </si>
  <si>
    <t>Demolition And Abatement Allowance</t>
  </si>
  <si>
    <t>Demolition and Abatement General</t>
  </si>
  <si>
    <t>Demolition and Abatement</t>
  </si>
  <si>
    <t>Demolition Work Per Hour</t>
  </si>
  <si>
    <t>Demolition</t>
  </si>
  <si>
    <t>Room Demolition, Kitchen</t>
  </si>
  <si>
    <t>Room Demolition, Standard Room</t>
  </si>
  <si>
    <t>Room Demolition, Bathroom</t>
  </si>
  <si>
    <t>Concrete Demo For Below Slab Rough-In</t>
  </si>
  <si>
    <t>Building Demolition, 1-Story Wood-Framed</t>
  </si>
  <si>
    <t>Building Demolition, 2-Story Wood Framed</t>
  </si>
  <si>
    <t>Building Demolition, Steel/Concrete</t>
  </si>
  <si>
    <t>Concrete Slab Demolition, 4"-6"</t>
  </si>
  <si>
    <t>Demolition Allowance</t>
  </si>
  <si>
    <t>Decking And Patios Allowance</t>
  </si>
  <si>
    <t>Decking and Patios General</t>
  </si>
  <si>
    <t>Decking and Patios</t>
  </si>
  <si>
    <t>Step-Up Stairs, 5 To 7 Risers</t>
  </si>
  <si>
    <t>Decking</t>
  </si>
  <si>
    <t>Existing Deck, Replace Decking</t>
  </si>
  <si>
    <t>New Deck, Columns, Joists, Railing -Treated</t>
  </si>
  <si>
    <t>New Deck, Columns, Joists, Railing-Cedar</t>
  </si>
  <si>
    <t>Install Railing W/ Balusters</t>
  </si>
  <si>
    <t>Decking Allowance</t>
  </si>
  <si>
    <t>Covered Patio Floor, Roof Frame, Decking</t>
  </si>
  <si>
    <t>Covered Patio</t>
  </si>
  <si>
    <t>Insect Screening</t>
  </si>
  <si>
    <t>Wood Board Ceiling, Tongue And Groove</t>
  </si>
  <si>
    <t>Covered Patio Allowance</t>
  </si>
  <si>
    <t>Countertops Stone (SF)</t>
  </si>
  <si>
    <t>Countertops Installation, Hourly</t>
  </si>
  <si>
    <t>Plastic Laminate Countertop</t>
  </si>
  <si>
    <t>Countertops Allowance</t>
  </si>
  <si>
    <t>Concrete And Flatwork Allowance</t>
  </si>
  <si>
    <t>Concrete and Flatwork General</t>
  </si>
  <si>
    <t>Concrete And Flatwork</t>
  </si>
  <si>
    <t>Base Rock For Concrete Pavement, 4" Thick</t>
  </si>
  <si>
    <t>Concrete</t>
  </si>
  <si>
    <t>Concrete and Flatwork</t>
  </si>
  <si>
    <t>Concrete Sidewalk, 4" Thick</t>
  </si>
  <si>
    <t>Concrete Driveway/Patio, 6" Thick</t>
  </si>
  <si>
    <t>Concrete Allowance</t>
  </si>
  <si>
    <t>Closet Full Kit, 8Ft Long</t>
  </si>
  <si>
    <t>Closets</t>
  </si>
  <si>
    <t>Closet Shelf And Rod</t>
  </si>
  <si>
    <t>Closet Allowance</t>
  </si>
  <si>
    <t>Concrete Board Shingle/Shake</t>
  </si>
  <si>
    <t>Cement Board Siding</t>
  </si>
  <si>
    <t>Siding</t>
  </si>
  <si>
    <t>Cement Board Siding, Lap</t>
  </si>
  <si>
    <t>Cement Board Siding, 4X8 Panels</t>
  </si>
  <si>
    <t>Cement Board Allowance</t>
  </si>
  <si>
    <t>Carpet, Premium Grade</t>
  </si>
  <si>
    <t>Carpeting</t>
  </si>
  <si>
    <t>Carpet Average Grade</t>
  </si>
  <si>
    <t>Carpet, Economy Grade</t>
  </si>
  <si>
    <t>Carpeting Allowance</t>
  </si>
  <si>
    <t>Wood  Baseboard</t>
  </si>
  <si>
    <t>Carpentry / Trim</t>
  </si>
  <si>
    <t>Window Casings</t>
  </si>
  <si>
    <t>Window Sills</t>
  </si>
  <si>
    <t>Crown Molding</t>
  </si>
  <si>
    <t>Bead Board / Wainscoting</t>
  </si>
  <si>
    <t>Fireplace Mantel</t>
  </si>
  <si>
    <t>Raised Panel Wood Wainscoting</t>
  </si>
  <si>
    <t>Wood Column Trim-Out</t>
  </si>
  <si>
    <t>Shoe Molding</t>
  </si>
  <si>
    <t>Carpentry / Trim Allowance</t>
  </si>
  <si>
    <t>Cabinets Delivery</t>
  </si>
  <si>
    <t>Cabinets and Countertops General</t>
  </si>
  <si>
    <t>Countertop Delivery</t>
  </si>
  <si>
    <t>Cabinets and Countertops Allowance</t>
  </si>
  <si>
    <t>Shower Tile, Standard On Wall</t>
  </si>
  <si>
    <t>Bathroom Wall Tile</t>
  </si>
  <si>
    <t>Shower Tile, Accent Mosaic Tile</t>
  </si>
  <si>
    <t>Bathroom Wall Tile Allowance</t>
  </si>
  <si>
    <t>Fiberglass Shower Stall</t>
  </si>
  <si>
    <t>Bathroom Plumbing</t>
  </si>
  <si>
    <t>Toilets</t>
  </si>
  <si>
    <t>Toilet Seats</t>
  </si>
  <si>
    <t>Pedestal Sink</t>
  </si>
  <si>
    <t>Bathroom Sink With Faucet Fixture</t>
  </si>
  <si>
    <t>Fiberglass Tub</t>
  </si>
  <si>
    <t>Fiberglass Tub/Shower Surround</t>
  </si>
  <si>
    <t>Showerhead/Tub Kit</t>
  </si>
  <si>
    <t>Bathroom Plumbing Allowance</t>
  </si>
  <si>
    <t>Bathroom Flooring</t>
  </si>
  <si>
    <t>Floor Tile, Bathrooms</t>
  </si>
  <si>
    <t>Bathroom Flooring Allowance</t>
  </si>
  <si>
    <t>Bath Accessories, Towel Bar, Toilet Disp</t>
  </si>
  <si>
    <t>Bathroom Cabinets</t>
  </si>
  <si>
    <t>Vanity Countertop, Stone/Solid Surface</t>
  </si>
  <si>
    <t>Bathroom Cabinet Door Pulls</t>
  </si>
  <si>
    <t>Vanity Cabinet</t>
  </si>
  <si>
    <t>Bathroom Mirrors</t>
  </si>
  <si>
    <t>Bathroom Cabinets Allowance</t>
  </si>
  <si>
    <t>Roof Repair/Patch, Asphalt</t>
  </si>
  <si>
    <t>Asphalt Shingle Roof</t>
  </si>
  <si>
    <t>SQ</t>
  </si>
  <si>
    <t>Demo For Steep Pitch Roof</t>
  </si>
  <si>
    <t>Demo For Normal Pitch Roof</t>
  </si>
  <si>
    <t>Roof Demo &amp; Replace, Premium</t>
  </si>
  <si>
    <t>Roof Demo &amp; Replace, Economy</t>
  </si>
  <si>
    <t>Asphalt Shingle Roof Allowance</t>
  </si>
  <si>
    <t>SY</t>
  </si>
  <si>
    <t>Asphalt Pavement, 5" Thick</t>
  </si>
  <si>
    <t>Asphalt</t>
  </si>
  <si>
    <t>Asphalt Pavement, 7" Thick</t>
  </si>
  <si>
    <t>Asphalt Pavement, 1" Thick</t>
  </si>
  <si>
    <t>Base Rock For Asphalt Pavement, 4" Thick</t>
  </si>
  <si>
    <t>Asphalt Seal Coat</t>
  </si>
  <si>
    <t>Asphalt Allowance</t>
  </si>
  <si>
    <t>Appliance Delivery</t>
  </si>
  <si>
    <t>Appliances General</t>
  </si>
  <si>
    <t>Appliances Allowance</t>
  </si>
  <si>
    <t>Mold Abatement, Light</t>
  </si>
  <si>
    <t>Abatement</t>
  </si>
  <si>
    <t>Asbestos Abatement, Light</t>
  </si>
  <si>
    <t>Asbestos Testing</t>
  </si>
  <si>
    <t>Abatement Allowance</t>
  </si>
  <si>
    <t>Tongue And Groove, Premium (Cedar)</t>
  </si>
  <si>
    <t>Wood Siding</t>
  </si>
  <si>
    <t>Wood Shingle/Shake</t>
  </si>
  <si>
    <t>Board And Batten, Premium (Cedar)</t>
  </si>
  <si>
    <t>Board And Batten, Economy</t>
  </si>
  <si>
    <t>Tongue And Groove, Economy</t>
  </si>
  <si>
    <t>Wood Siding Allowance</t>
  </si>
  <si>
    <t>Roof Repair/Patch, Wood</t>
  </si>
  <si>
    <t>Wood Shingle Roof</t>
  </si>
  <si>
    <t>Roof Replacement-Demo &amp; Replace</t>
  </si>
  <si>
    <t>Wood Shingle, High End</t>
  </si>
  <si>
    <t>Wood Shingle, Low End</t>
  </si>
  <si>
    <t>Wood Shingle Roof Allowance</t>
  </si>
  <si>
    <t>Replace Broken Screens</t>
  </si>
  <si>
    <t>Windows</t>
  </si>
  <si>
    <t>Replace Broken Window Pane</t>
  </si>
  <si>
    <t>New Windows, Wood, Average Size</t>
  </si>
  <si>
    <t>Replacement Windows, Vinyl, Average Size</t>
  </si>
  <si>
    <t>New Windows, Vinyl, Average Size</t>
  </si>
  <si>
    <t>Skylight Fix</t>
  </si>
  <si>
    <t>Repair Broken Screens</t>
  </si>
  <si>
    <t>Windows Allowance</t>
  </si>
  <si>
    <t>Wall Tiling Allowance</t>
  </si>
  <si>
    <t>Wall Tiling General</t>
  </si>
  <si>
    <t>Clean And Wax Vinyl</t>
  </si>
  <si>
    <t>Vinyl Tile</t>
  </si>
  <si>
    <t>Vinyl Tile, Average Grade</t>
  </si>
  <si>
    <t>Vinyl Tile, Premium Grade</t>
  </si>
  <si>
    <t>Vinyl Tile, Economy Grade</t>
  </si>
  <si>
    <t>Vinyl Tile Allowance</t>
  </si>
  <si>
    <t>Vinyl Siding, Non-Insulated</t>
  </si>
  <si>
    <t>Vinyl Siding</t>
  </si>
  <si>
    <t>Vinyl Siding, Insulated</t>
  </si>
  <si>
    <t>Vinyl Siding Allowance</t>
  </si>
  <si>
    <t>Floor Tile, Ceramic</t>
  </si>
  <si>
    <t>Tiling</t>
  </si>
  <si>
    <t>Backer Board 1/2" At Wall Tile</t>
  </si>
  <si>
    <t>Floor Tiling Allowance</t>
  </si>
  <si>
    <t>Stucco</t>
  </si>
  <si>
    <t>Stucco Siding</t>
  </si>
  <si>
    <t>Stucco Siding Allowance</t>
  </si>
  <si>
    <t>Foundation Waterproofing &amp; Drain Tile</t>
  </si>
  <si>
    <t>Structural Repairs</t>
  </si>
  <si>
    <t>Epoxy Crack Injection</t>
  </si>
  <si>
    <t>Concrete Piers/Underpinning</t>
  </si>
  <si>
    <t>Bowing Foundation Walls, Vertical I-Beams</t>
  </si>
  <si>
    <t>Stair Mud Jacking, Application</t>
  </si>
  <si>
    <t>Structural Repairs Allowance</t>
  </si>
  <si>
    <t>Structural Concrete Allowance</t>
  </si>
  <si>
    <t>Structural Concrete General</t>
  </si>
  <si>
    <t>Roof Replacement-Demo &amp; Replace, Slate</t>
  </si>
  <si>
    <t>Slate/Clay Tile Roofing</t>
  </si>
  <si>
    <t>Slate/Cay Tile Roofing Allowance</t>
  </si>
  <si>
    <t>Siding Patch, Window/Door, Insulation</t>
  </si>
  <si>
    <t>Siding General</t>
  </si>
  <si>
    <t>Trim, 1"X4"</t>
  </si>
  <si>
    <t>Demo Existing Siding</t>
  </si>
  <si>
    <t>Plywood Panel, Premium (Cedar)</t>
  </si>
  <si>
    <t>Plywood Panel, Economy</t>
  </si>
  <si>
    <t>Trim, 1"X3"</t>
  </si>
  <si>
    <t>Trim, 1"X6"</t>
  </si>
  <si>
    <t>Siding Allowance</t>
  </si>
  <si>
    <t>Skim Coating, Texturing Ceilings</t>
  </si>
  <si>
    <t>Sheetrock/Drywall</t>
  </si>
  <si>
    <t>Framing And Drywall</t>
  </si>
  <si>
    <t>Drywall Ceilings, 1/2" Thick</t>
  </si>
  <si>
    <t>Drywall Walls, 1/2" Thick</t>
  </si>
  <si>
    <t>Skim Coating, Texturing Walls</t>
  </si>
  <si>
    <t>Sheetrock/Drywall Allowance</t>
  </si>
  <si>
    <t>Sheet Vinyl, Average Grade</t>
  </si>
  <si>
    <t>Sheet Vinyl</t>
  </si>
  <si>
    <t>Sheet Vinyl, Economy Grade</t>
  </si>
  <si>
    <t>Sheet Vinyl, Premium Grade</t>
  </si>
  <si>
    <t>Sheet Vinyl Allowance</t>
  </si>
  <si>
    <t>Roofing Allowance</t>
  </si>
  <si>
    <t>Roofing General</t>
  </si>
  <si>
    <t>Replaster Existing Pool</t>
  </si>
  <si>
    <t>New Pool Complete</t>
  </si>
  <si>
    <t>Pool Heater/Motor</t>
  </si>
  <si>
    <t>Pool Filter System</t>
  </si>
  <si>
    <t>Pools Allowance</t>
  </si>
  <si>
    <t>Construction Permits, Medium</t>
  </si>
  <si>
    <t>Permiting General</t>
  </si>
  <si>
    <t>Construction Permits, Large</t>
  </si>
  <si>
    <t>Construction Permits, Small</t>
  </si>
  <si>
    <t>Architectural /Engineering Fees</t>
  </si>
  <si>
    <t>Permiting Allowance</t>
  </si>
  <si>
    <t>Brick Pavers W/ Mortar Base</t>
  </si>
  <si>
    <t>Pavers</t>
  </si>
  <si>
    <t>Brick Pavers W/ Sand Base</t>
  </si>
  <si>
    <t>Pavers Allowance</t>
  </si>
  <si>
    <t>Painting Allowance</t>
  </si>
  <si>
    <t>Painting General</t>
  </si>
  <si>
    <t>New Mailbox</t>
  </si>
  <si>
    <t>Miscellaneous</t>
  </si>
  <si>
    <t>Address # Panel</t>
  </si>
  <si>
    <t>Stair Treads</t>
  </si>
  <si>
    <t>Shutters</t>
  </si>
  <si>
    <t>Miscellaneous Allowance</t>
  </si>
  <si>
    <t>Metal Siding Allowance</t>
  </si>
  <si>
    <t>Metal Siding</t>
  </si>
  <si>
    <t>Metal Roof</t>
  </si>
  <si>
    <t>Roof Repair/Patch, Caulk</t>
  </si>
  <si>
    <t>Metal Roof Allowance</t>
  </si>
  <si>
    <t>Power Wash Masonry</t>
  </si>
  <si>
    <t>Masonry Preparation</t>
  </si>
  <si>
    <t>Masonry Preparation Allowance</t>
  </si>
  <si>
    <t>Brick Veneer</t>
  </si>
  <si>
    <t>Chimney, Brick</t>
  </si>
  <si>
    <t>Natural Stone</t>
  </si>
  <si>
    <t>Masonry Exterior Waterproofing</t>
  </si>
  <si>
    <t>Concrete Masonry Units (Cmu), 8"X8"</t>
  </si>
  <si>
    <t>Concrete Masonry Units (Cmu), 4"X8"</t>
  </si>
  <si>
    <t>Subs</t>
  </si>
  <si>
    <t>Material</t>
  </si>
  <si>
    <t>Labor</t>
  </si>
  <si>
    <t>Quantity</t>
  </si>
  <si>
    <t>Unit</t>
  </si>
  <si>
    <t>Total</t>
  </si>
  <si>
    <t>On</t>
  </si>
  <si>
    <t>Level 1</t>
  </si>
  <si>
    <t>Level 2</t>
  </si>
  <si>
    <t>Level 3</t>
  </si>
  <si>
    <t>Categories</t>
  </si>
  <si>
    <t xml:space="preserve">  </t>
  </si>
  <si>
    <t>L1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</si>
  <si>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</si>
  <si>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</si>
  <si>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</si>
  <si>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</si>
  <si>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</si>
  <si>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</si>
  <si>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</si>
  <si>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</si>
  <si>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</si>
  <si>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</si>
  <si>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</si>
  <si>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</si>
  <si>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</si>
  <si>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</si>
  <si>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</si>
  <si>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</si>
  <si>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</si>
  <si>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</si>
  <si>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</si>
  <si>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</si>
  <si>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</si>
  <si>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</si>
  <si>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</si>
  <si>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</si>
  <si>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</si>
  <si>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</si>
  <si>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Detailed Renovations Values</t>
  </si>
  <si>
    <t>Quant.</t>
  </si>
  <si>
    <t>L1 ID</t>
  </si>
  <si>
    <t>L2 ID</t>
  </si>
  <si>
    <t>L3 ID</t>
  </si>
  <si>
    <t>Level 1 Lookup</t>
  </si>
  <si>
    <t>Level 2 Lookup</t>
  </si>
  <si>
    <t>Level 3 Lookup</t>
  </si>
  <si>
    <t>L1 Key</t>
  </si>
  <si>
    <t>L2 Key</t>
  </si>
  <si>
    <t>L3 Key</t>
  </si>
  <si>
    <t>A - General Conditions</t>
  </si>
  <si>
    <t>Category</t>
  </si>
  <si>
    <t>Item</t>
  </si>
  <si>
    <t>Group</t>
  </si>
  <si>
    <t>Total Renovation Cost</t>
  </si>
  <si>
    <t>Per SF Renovation Cost</t>
  </si>
  <si>
    <t>Subject</t>
  </si>
  <si>
    <t>per SF</t>
  </si>
  <si>
    <t>B - Appliances</t>
  </si>
  <si>
    <t>Lump Sum</t>
  </si>
  <si>
    <t>Contingency (% of Total Cost)</t>
  </si>
  <si>
    <t>C - Cabinets and Countertops</t>
  </si>
  <si>
    <t>F - Demolition and Abatement</t>
  </si>
  <si>
    <t>D - Concrete And Flatwork</t>
  </si>
  <si>
    <t>E - Decking and Patios</t>
  </si>
  <si>
    <t>G - Electrical</t>
  </si>
  <si>
    <t>H - Exterior Doors and Windows</t>
  </si>
  <si>
    <t>I - Flooring</t>
  </si>
  <si>
    <t>J - Framing and Drywall</t>
  </si>
  <si>
    <t>K - Interior Doors and Trim</t>
  </si>
  <si>
    <t>L - Landscaping</t>
  </si>
  <si>
    <t>M - Masonry</t>
  </si>
  <si>
    <t>N - Miscellaneous</t>
  </si>
  <si>
    <t>O - Painting</t>
  </si>
  <si>
    <t>P - Per Room</t>
  </si>
  <si>
    <t>Q - Plumbing</t>
  </si>
  <si>
    <t>R - Roofing</t>
  </si>
  <si>
    <t>S - Siding</t>
  </si>
  <si>
    <t>T - Structural Concrete</t>
  </si>
  <si>
    <t>U - Wall Tiling</t>
  </si>
  <si>
    <t xml:space="preserve">V -   </t>
  </si>
  <si>
    <t xml:space="preserve">W -   </t>
  </si>
  <si>
    <t xml:space="preserve">X -   </t>
  </si>
  <si>
    <t xml:space="preserve">Y -   </t>
  </si>
  <si>
    <t xml:space="preserve">Z -   </t>
  </si>
  <si>
    <t>Cost Per SF</t>
  </si>
  <si>
    <t>Simple Cost Estimate</t>
  </si>
  <si>
    <t>Detailed Cost Estimate</t>
  </si>
  <si>
    <t>STEP 1 - Subject Property</t>
  </si>
  <si>
    <t>Total Income</t>
  </si>
  <si>
    <t>Income Options</t>
  </si>
  <si>
    <t>Rental Tally</t>
  </si>
  <si>
    <t>Unit A</t>
  </si>
  <si>
    <t>Unit B</t>
  </si>
  <si>
    <t>Unit C</t>
  </si>
  <si>
    <t>Unit D</t>
  </si>
  <si>
    <t>Unit E</t>
  </si>
  <si>
    <t>Flat Income</t>
  </si>
  <si>
    <t>Vacation Rental Income</t>
  </si>
  <si>
    <t>Occupancy</t>
  </si>
  <si>
    <t>$ per Month</t>
  </si>
  <si>
    <t>Cleaning</t>
  </si>
  <si>
    <t>Cable/Internet</t>
  </si>
  <si>
    <t>Occupany Tax</t>
  </si>
  <si>
    <t>Vacancy</t>
  </si>
  <si>
    <t>Off</t>
  </si>
  <si>
    <t>Short</t>
  </si>
  <si>
    <t>Start Balance</t>
  </si>
  <si>
    <t>End Balance</t>
  </si>
  <si>
    <t>Loan Calculator Details</t>
  </si>
  <si>
    <t>Operating Expenses</t>
  </si>
  <si>
    <t>Rentals</t>
  </si>
  <si>
    <t>Rental Expenses</t>
  </si>
  <si>
    <t>One-Time</t>
  </si>
  <si>
    <t>Percent</t>
  </si>
  <si>
    <t xml:space="preserve">Buy Costs </t>
  </si>
  <si>
    <t>Sell Costs</t>
  </si>
  <si>
    <t>Value Adjustments</t>
  </si>
  <si>
    <t>Add Garages</t>
  </si>
  <si>
    <t>Sub-Divide Lot Into</t>
  </si>
  <si>
    <t>Average / Median of Comparable Prices</t>
  </si>
  <si>
    <t>On/Off</t>
  </si>
  <si>
    <t>Renovation Options</t>
  </si>
  <si>
    <t>Value Estimator Options</t>
  </si>
  <si>
    <t>Fixed Costs</t>
  </si>
  <si>
    <t>Income 5.A</t>
  </si>
  <si>
    <t>Income</t>
  </si>
  <si>
    <t>Analysis Type</t>
  </si>
  <si>
    <t>ARV Value</t>
  </si>
  <si>
    <t>Total Renovations</t>
  </si>
  <si>
    <t>Profit</t>
  </si>
  <si>
    <t>+</t>
  </si>
  <si>
    <t>=</t>
  </si>
  <si>
    <t>Type of Analysis</t>
  </si>
  <si>
    <t>Type A: 70% Rule</t>
  </si>
  <si>
    <t>Type B: Break-Even + Profit</t>
  </si>
  <si>
    <t>Type C: Bound Analysis</t>
  </si>
  <si>
    <t>70% Rule</t>
  </si>
  <si>
    <t>Desired Profit</t>
  </si>
  <si>
    <t>Cost</t>
  </si>
  <si>
    <t>ARV Total</t>
  </si>
  <si>
    <t>BRV Total</t>
  </si>
  <si>
    <t>Flip Calculator</t>
  </si>
  <si>
    <t>Fixed Cost Approx.</t>
  </si>
  <si>
    <t>Short Term Analysis</t>
  </si>
  <si>
    <t>STEP 2A - Value Estimator</t>
  </si>
  <si>
    <t>STEP 2B - Value Estimator</t>
  </si>
  <si>
    <t>Override</t>
  </si>
  <si>
    <t>4A</t>
  </si>
  <si>
    <t>2A</t>
  </si>
  <si>
    <t>Use a Renovations Total</t>
  </si>
  <si>
    <t>Use a Value Calculation</t>
  </si>
  <si>
    <t>2B</t>
  </si>
  <si>
    <t>STEP 4A - Renovations</t>
  </si>
  <si>
    <t>Analysis Conclusions</t>
  </si>
  <si>
    <t>Maximum
Purchase Price</t>
  </si>
  <si>
    <t>Type B: BrE+P</t>
  </si>
  <si>
    <t>Standard Rental Income</t>
  </si>
  <si>
    <t>STEP 3B - Fixed Costs</t>
  </si>
  <si>
    <t>STEP 4B - Renovations</t>
  </si>
  <si>
    <t>Value Categories</t>
  </si>
  <si>
    <t>Fixed Cost Baseline</t>
  </si>
  <si>
    <t>Comparables</t>
  </si>
  <si>
    <t>Value to Use</t>
  </si>
  <si>
    <t>Price Per Square Foot</t>
  </si>
  <si>
    <t>Constants</t>
  </si>
  <si>
    <t>STEP 3A- Fixed Costs</t>
  </si>
  <si>
    <t>STEP 5A - Income</t>
  </si>
  <si>
    <t>STEP 5B - Income</t>
  </si>
  <si>
    <t>Use an Assumption</t>
  </si>
  <si>
    <t>Long Term Analysis</t>
  </si>
  <si>
    <t>Net Operating Income (NOI)</t>
  </si>
  <si>
    <t>Cash on Cash Return (CoC)</t>
  </si>
  <si>
    <t>Primary Metrics</t>
  </si>
  <si>
    <t>Other Metrics</t>
  </si>
  <si>
    <t>Gross Rent Multipler (GRM)</t>
  </si>
  <si>
    <t>Debt Service Coverage Ratio (DSCR)</t>
  </si>
  <si>
    <t>Operating Expense Ratio (OER)</t>
  </si>
  <si>
    <t>NOI-on-Cash Return (NOIoC)</t>
  </si>
  <si>
    <t>Long Term Analysis Calculator</t>
  </si>
  <si>
    <t>Repeating</t>
  </si>
  <si>
    <t>Loan</t>
  </si>
  <si>
    <t>Flat</t>
  </si>
  <si>
    <t>Internet / Cable</t>
  </si>
  <si>
    <t>Gross Operating Revenue (Income /y)</t>
  </si>
  <si>
    <t>Gross Operating Expenses (Expenses /y)</t>
  </si>
  <si>
    <t>Cash Flow / Month (CF /m)</t>
  </si>
  <si>
    <t>Annual Cash Flow (CF /y)</t>
  </si>
  <si>
    <t>Cash Invested</t>
  </si>
  <si>
    <t>Secondary Metrics</t>
  </si>
  <si>
    <t>Capitalization Rate (Cap Rate)</t>
  </si>
  <si>
    <r>
      <t>Value to Use</t>
    </r>
    <r>
      <rPr>
        <b/>
        <sz val="8"/>
        <rFont val="Calibri"/>
        <family val="2"/>
        <scheme val="minor"/>
      </rPr>
      <t xml:space="preserve">   (for Cap Rate &amp; GRM)</t>
    </r>
  </si>
  <si>
    <t>Short Term (Flip) Analysis</t>
  </si>
  <si>
    <t>Basic Information on How to Use this Calculator</t>
  </si>
  <si>
    <t>User to Fill In</t>
  </si>
  <si>
    <t>Calculation (No entry required)</t>
  </si>
  <si>
    <t>STEP 2</t>
  </si>
  <si>
    <t>STEP 3</t>
  </si>
  <si>
    <t>STEP 4</t>
  </si>
  <si>
    <t>STEP 5</t>
  </si>
  <si>
    <t>PROFIT</t>
  </si>
  <si>
    <t>PMI Payments</t>
  </si>
  <si>
    <t>LOOKUP TABLE (L1) - Renovation Values</t>
  </si>
  <si>
    <t>LOOKUP TABLE (L2) - Renovation Categories</t>
  </si>
  <si>
    <t>LOOKUP TABLE (L1)</t>
  </si>
  <si>
    <t>STEP 1 - Blue</t>
  </si>
  <si>
    <t>STEP 2 - Green</t>
  </si>
  <si>
    <t>STEP 3 - Red</t>
  </si>
  <si>
    <t>STEP 5 - Purple</t>
  </si>
  <si>
    <t>STEP 6 - Orange</t>
  </si>
  <si>
    <t>ANALYSIS - Blue</t>
  </si>
  <si>
    <t>Information associated with the fixed costs of buying, holding, and selling the property</t>
  </si>
  <si>
    <t>Information associated with renovating the property</t>
  </si>
  <si>
    <t>Information associated with income generated from the property</t>
  </si>
  <si>
    <t>Final Analysis (Short Term and Long Term)</t>
  </si>
  <si>
    <t>Information associated with the subject property</t>
  </si>
  <si>
    <t>Information associated with the value of the subject property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</si>
</sst>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0.0%"/>
    <numFmt numFmtId="167" formatCode="0.0"/>
    <numFmt numFmtId="168" formatCode="_(&quot;$&quot;* #,##0_);_(&quot;$&quot;* \(#,##0\);_(&quot;$&quot;* &quot;-&quot;??_);_(@_)"/>
    <numFmt numFmtId="169" formatCode="#,##0.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color theme="0"/>
      <name val="Wingdings 2"/>
      <family val="1"/>
      <charset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Wingdings 2"/>
      <family val="1"/>
      <charset val="2"/>
    </font>
    <font>
      <i/>
      <sz val="11"/>
      <color theme="1"/>
      <name val="Calibri"/>
      <family val="2"/>
      <scheme val="minor"/>
    </font>
    <font>
      <sz val="5"/>
      <name val="Calibri"/>
      <family val="2"/>
      <scheme val="minor"/>
    </font>
    <font>
      <i/>
      <sz val="8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name val="Tahoma"/>
      <family val="2"/>
    </font>
    <font>
      <b/>
      <sz val="10"/>
      <color indexed="9"/>
      <name val="Arial"/>
      <family val="2"/>
    </font>
    <font>
      <b/>
      <sz val="10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7031C"/>
        <bgColor indexed="64"/>
      </patternFill>
    </fill>
    <fill>
      <gradientFill degree="90">
        <stop position="0">
          <color theme="0" tint="-0.1490218817712943"/>
        </stop>
        <stop position="1">
          <color theme="0" tint="-0.34900967436750391"/>
        </stop>
      </gradientFill>
    </fill>
    <fill>
      <patternFill patternType="solid">
        <fgColor rgb="FF32A42B"/>
        <bgColor indexed="64"/>
      </patternFill>
    </fill>
    <fill>
      <patternFill patternType="solid">
        <fgColor rgb="FFEA640B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 tint="-0.14999847407452621"/>
        <bgColor auto="1"/>
      </patternFill>
    </fill>
    <fill>
      <patternFill patternType="solid">
        <fgColor theme="1" tint="0.34998626667073579"/>
        <bgColor auto="1"/>
      </patternFill>
    </fill>
    <fill>
      <patternFill patternType="solid">
        <fgColor rgb="FFF68A40"/>
        <bgColor indexed="64"/>
      </patternFill>
    </fill>
    <fill>
      <patternFill patternType="solid">
        <fgColor theme="6" tint="0.39997558519241921"/>
        <bgColor auto="1"/>
      </patternFill>
    </fill>
    <fill>
      <patternFill patternType="solid">
        <fgColor theme="5" tint="0.39997558519241921"/>
        <bgColor auto="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auto="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39997558519241921"/>
        <bgColor indexed="64"/>
      </patternFill>
    </fill>
  </fills>
  <borders count="96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249977111117893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249977111117893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1" tint="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0" tint="-0.249977111117893"/>
      </right>
      <top/>
      <bottom style="thin">
        <color theme="1" tint="0.34998626667073579"/>
      </bottom>
      <diagonal/>
    </border>
    <border>
      <left style="thin">
        <color theme="0" tint="-0.249977111117893"/>
      </left>
      <right/>
      <top style="thin">
        <color indexed="64"/>
      </top>
      <bottom style="thin">
        <color theme="1" tint="0.34998626667073579"/>
      </bottom>
      <diagonal/>
    </border>
    <border>
      <left style="thin">
        <color theme="0" tint="-0.249977111117893"/>
      </left>
      <right style="thin">
        <color theme="1" tint="0.34998626667073579"/>
      </right>
      <top style="thin">
        <color theme="0" tint="-0.249977111117893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249977111117893"/>
      </right>
      <top style="thin">
        <color theme="0" tint="-0.249977111117893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249977111117893"/>
      </top>
      <bottom style="thin">
        <color theme="1" tint="0.34998626667073579"/>
      </bottom>
      <diagonal/>
    </border>
    <border>
      <left style="thin">
        <color theme="0" tint="-0.249977111117893"/>
      </left>
      <right style="thin">
        <color theme="1" tint="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 tint="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0" tint="-0.24994659260841701"/>
      </bottom>
      <diagonal/>
    </border>
    <border>
      <left/>
      <right/>
      <top style="thin">
        <color theme="1" tint="0.34998626667073579"/>
      </top>
      <bottom style="thin">
        <color theme="0" tint="-0.24994659260841701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0" tint="-0.24994659260841701"/>
      </bottom>
      <diagonal/>
    </border>
    <border>
      <left style="thin">
        <color theme="1" tint="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 tint="0.34998626667073579"/>
      </left>
      <right/>
      <top style="thin">
        <color theme="0" tint="-0.24994659260841701"/>
      </top>
      <bottom style="thin">
        <color theme="1" tint="0.34998626667073579"/>
      </bottom>
      <diagonal/>
    </border>
    <border>
      <left/>
      <right/>
      <top style="thin">
        <color theme="0" tint="-0.24994659260841701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0" tint="-0.24994659260841701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 tint="0.34998626667073579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 tint="0.34998626667073579"/>
      </left>
      <right style="thin">
        <color theme="0" tint="-0.24994659260841701"/>
      </right>
      <top style="thin">
        <color theme="0" tint="-0.24994659260841701"/>
      </top>
      <bottom style="thin">
        <color theme="1" tint="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1" tint="0.34998626667073579"/>
      </bottom>
      <diagonal/>
    </border>
    <border>
      <left style="thin">
        <color theme="0" tint="-0.24994659260841701"/>
      </left>
      <right style="thin">
        <color theme="1" tint="0.34998626667073579"/>
      </right>
      <top style="thin">
        <color theme="0" tint="-0.24994659260841701"/>
      </top>
      <bottom style="thin">
        <color theme="1" tint="0.34998626667073579"/>
      </bottom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1" tint="0.34998626667073579"/>
      </right>
      <top/>
      <bottom style="thin">
        <color theme="0" tint="-0.249977111117893"/>
      </bottom>
      <diagonal/>
    </border>
    <border>
      <left style="thin">
        <color theme="1" tint="0.34998626667073579"/>
      </left>
      <right style="thin">
        <color theme="0" tint="-0.249977111117893"/>
      </right>
      <top/>
      <bottom style="thin">
        <color theme="1" tint="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1" tint="0.34998626667073579"/>
      </bottom>
      <diagonal/>
    </border>
    <border>
      <left style="thin">
        <color theme="0" tint="-0.249977111117893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0" tint="-0.249977111117893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1" tint="0.34998626667073579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0" tint="-0.249977111117893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24994659260841701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24994659260841701"/>
      </bottom>
      <diagonal/>
    </border>
    <border>
      <left style="thin">
        <color theme="1" tint="0.34998626667073579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34998626667073579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34998626667073579"/>
      </right>
      <top style="thin">
        <color theme="1" tint="0.24994659260841701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1" tint="0.34998626667073579"/>
      </right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0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2" fillId="0" borderId="0" xfId="0" applyNumberFormat="1" applyFont="1" applyBorder="1" applyAlignment="1">
      <alignment horizontal="center" vertical="center"/>
    </xf>
    <xf numFmtId="164" fontId="2" fillId="0" borderId="0" xfId="2" applyNumberFormat="1" applyFont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3" borderId="3" xfId="0" applyFill="1" applyBorder="1" applyAlignment="1">
      <alignment horizontal="left"/>
    </xf>
    <xf numFmtId="0" fontId="3" fillId="8" borderId="1" xfId="0" applyFont="1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44" fontId="0" fillId="0" borderId="0" xfId="0" applyNumberFormat="1" applyAlignment="1">
      <alignment horizontal="left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168" fontId="9" fillId="0" borderId="0" xfId="0" applyNumberFormat="1" applyFont="1" applyAlignment="1">
      <alignment horizontal="left" vertical="center"/>
    </xf>
    <xf numFmtId="168" fontId="3" fillId="0" borderId="0" xfId="0" applyNumberFormat="1" applyFont="1" applyAlignment="1">
      <alignment horizontal="left" vertical="center"/>
    </xf>
    <xf numFmtId="168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0" fillId="2" borderId="0" xfId="0" applyFont="1" applyFill="1" applyBorder="1" applyAlignment="1">
      <alignment horizontal="left" vertical="center"/>
    </xf>
    <xf numFmtId="10" fontId="0" fillId="2" borderId="0" xfId="0" applyNumberFormat="1" applyFont="1" applyFill="1" applyBorder="1" applyAlignment="1">
      <alignment horizontal="left" vertical="center"/>
    </xf>
    <xf numFmtId="168" fontId="14" fillId="0" borderId="0" xfId="0" applyNumberFormat="1" applyFont="1" applyAlignment="1">
      <alignment horizontal="left" vertical="center"/>
    </xf>
    <xf numFmtId="44" fontId="11" fillId="3" borderId="0" xfId="0" applyNumberFormat="1" applyFont="1" applyFill="1" applyBorder="1" applyAlignment="1" applyProtection="1">
      <alignment horizontal="center" vertical="center"/>
    </xf>
    <xf numFmtId="0" fontId="4" fillId="8" borderId="0" xfId="0" applyFont="1" applyFill="1" applyBorder="1" applyAlignment="1">
      <alignment horizontal="left" vertical="center"/>
    </xf>
    <xf numFmtId="0" fontId="19" fillId="8" borderId="0" xfId="0" applyFont="1" applyFill="1" applyBorder="1" applyAlignment="1">
      <alignment horizontal="left" vertical="center" indent="1"/>
    </xf>
    <xf numFmtId="0" fontId="19" fillId="8" borderId="0" xfId="0" applyFont="1" applyFill="1" applyBorder="1" applyAlignment="1">
      <alignment horizontal="left" vertical="center"/>
    </xf>
    <xf numFmtId="168" fontId="19" fillId="8" borderId="0" xfId="0" applyNumberFormat="1" applyFont="1" applyFill="1" applyBorder="1" applyAlignment="1">
      <alignment horizontal="left" vertical="center"/>
    </xf>
    <xf numFmtId="0" fontId="0" fillId="2" borderId="11" xfId="0" applyFont="1" applyFill="1" applyBorder="1" applyAlignment="1">
      <alignment horizontal="left" vertical="center"/>
    </xf>
    <xf numFmtId="0" fontId="0" fillId="2" borderId="6" xfId="0" applyFont="1" applyFill="1" applyBorder="1" applyAlignment="1">
      <alignment horizontal="left" vertical="center"/>
    </xf>
    <xf numFmtId="0" fontId="19" fillId="8" borderId="0" xfId="0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Border="1" applyAlignment="1" applyProtection="1">
      <alignment horizontal="left" vertical="center"/>
      <protection locked="0"/>
    </xf>
    <xf numFmtId="0" fontId="8" fillId="9" borderId="2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168" fontId="0" fillId="2" borderId="0" xfId="0" applyNumberFormat="1" applyFont="1" applyFill="1" applyBorder="1" applyAlignment="1">
      <alignment horizontal="left" vertical="center"/>
    </xf>
    <xf numFmtId="0" fontId="28" fillId="2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29" fillId="2" borderId="0" xfId="0" applyFont="1" applyFill="1" applyBorder="1" applyAlignment="1">
      <alignment horizontal="left" vertical="center"/>
    </xf>
    <xf numFmtId="0" fontId="28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8" fontId="0" fillId="0" borderId="0" xfId="0" applyNumberFormat="1" applyFont="1" applyAlignment="1">
      <alignment horizontal="left" vertical="center"/>
    </xf>
    <xf numFmtId="0" fontId="0" fillId="2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68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26" fillId="0" borderId="0" xfId="0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168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7" fillId="8" borderId="0" xfId="0" applyFont="1" applyFill="1" applyBorder="1" applyAlignment="1">
      <alignment horizontal="left" vertical="center"/>
    </xf>
    <xf numFmtId="0" fontId="27" fillId="8" borderId="0" xfId="0" applyFont="1" applyFill="1" applyBorder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right" vertical="center"/>
    </xf>
    <xf numFmtId="0" fontId="21" fillId="2" borderId="9" xfId="0" applyFont="1" applyFill="1" applyBorder="1" applyAlignment="1">
      <alignment vertical="center"/>
    </xf>
    <xf numFmtId="0" fontId="27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26" fillId="2" borderId="0" xfId="0" applyFont="1" applyFill="1" applyBorder="1" applyAlignment="1">
      <alignment horizontal="left" vertical="center"/>
    </xf>
    <xf numFmtId="165" fontId="26" fillId="2" borderId="0" xfId="0" applyNumberFormat="1" applyFont="1" applyFill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31" fillId="2" borderId="0" xfId="0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165" fontId="26" fillId="2" borderId="0" xfId="0" applyNumberFormat="1" applyFont="1" applyFill="1" applyBorder="1" applyAlignment="1">
      <alignment horizontal="left" vertical="center"/>
    </xf>
    <xf numFmtId="0" fontId="27" fillId="2" borderId="0" xfId="0" applyFont="1" applyFill="1" applyBorder="1" applyAlignment="1">
      <alignment horizontal="left" vertical="center"/>
    </xf>
    <xf numFmtId="0" fontId="27" fillId="2" borderId="0" xfId="0" applyFont="1" applyFill="1" applyBorder="1" applyAlignment="1">
      <alignment vertical="center"/>
    </xf>
    <xf numFmtId="165" fontId="26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Font="1" applyBorder="1" applyAlignment="1">
      <alignment vertical="center"/>
    </xf>
    <xf numFmtId="164" fontId="2" fillId="2" borderId="0" xfId="2" applyNumberFormat="1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right" vertical="center"/>
    </xf>
    <xf numFmtId="165" fontId="0" fillId="2" borderId="0" xfId="0" applyNumberFormat="1" applyFont="1" applyFill="1" applyBorder="1" applyAlignment="1">
      <alignment horizontal="center" vertical="center"/>
    </xf>
    <xf numFmtId="165" fontId="0" fillId="2" borderId="0" xfId="1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3" fontId="15" fillId="2" borderId="0" xfId="0" applyNumberFormat="1" applyFont="1" applyFill="1" applyBorder="1" applyAlignment="1">
      <alignment horizontal="right" vertical="center"/>
    </xf>
    <xf numFmtId="0" fontId="26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0" fontId="27" fillId="8" borderId="0" xfId="0" applyFont="1" applyFill="1" applyBorder="1" applyAlignment="1" applyProtection="1">
      <alignment horizontal="left" vertical="center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9" fillId="11" borderId="3" xfId="0" applyFont="1" applyFill="1" applyBorder="1" applyAlignment="1">
      <alignment horizontal="left" vertical="center"/>
    </xf>
    <xf numFmtId="0" fontId="0" fillId="0" borderId="0" xfId="0" applyAlignment="1"/>
    <xf numFmtId="0" fontId="0" fillId="0" borderId="0" xfId="0" applyFont="1" applyAlignment="1">
      <alignment horizontal="left"/>
    </xf>
    <xf numFmtId="0" fontId="19" fillId="8" borderId="0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Fill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/>
    </xf>
    <xf numFmtId="0" fontId="0" fillId="3" borderId="0" xfId="0" applyFont="1" applyFill="1" applyBorder="1" applyAlignment="1" applyProtection="1">
      <alignment horizontal="center" vertical="center"/>
    </xf>
    <xf numFmtId="0" fontId="8" fillId="8" borderId="0" xfId="0" applyFont="1" applyFill="1" applyBorder="1" applyAlignment="1" applyProtection="1">
      <alignment horizontal="left" vertical="center"/>
    </xf>
    <xf numFmtId="0" fontId="0" fillId="2" borderId="0" xfId="0" applyFont="1" applyFill="1" applyBorder="1" applyAlignment="1" applyProtection="1">
      <alignment horizontal="left" vertical="center"/>
    </xf>
    <xf numFmtId="0" fontId="26" fillId="2" borderId="0" xfId="0" applyFont="1" applyFill="1" applyBorder="1" applyAlignment="1" applyProtection="1">
      <alignment horizontal="left" vertical="center"/>
    </xf>
    <xf numFmtId="0" fontId="29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165" fontId="5" fillId="0" borderId="0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left" vertical="center"/>
    </xf>
    <xf numFmtId="0" fontId="30" fillId="8" borderId="0" xfId="0" applyFont="1" applyFill="1" applyBorder="1" applyAlignment="1" applyProtection="1">
      <alignment horizontal="center" vertical="center"/>
    </xf>
    <xf numFmtId="164" fontId="26" fillId="3" borderId="0" xfId="0" applyNumberFormat="1" applyFont="1" applyFill="1" applyBorder="1" applyAlignment="1" applyProtection="1">
      <alignment horizontal="left" vertical="center"/>
    </xf>
    <xf numFmtId="164" fontId="26" fillId="0" borderId="0" xfId="0" applyNumberFormat="1" applyFont="1" applyFill="1" applyBorder="1" applyAlignment="1" applyProtection="1">
      <alignment horizontal="left" vertical="center"/>
    </xf>
    <xf numFmtId="164" fontId="15" fillId="0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7" fillId="3" borderId="0" xfId="0" applyFont="1" applyFill="1" applyBorder="1" applyAlignment="1" applyProtection="1">
      <alignment horizontal="left" vertical="center"/>
    </xf>
    <xf numFmtId="0" fontId="0" fillId="0" borderId="0" xfId="0" applyFont="1" applyFill="1" applyBorder="1" applyAlignment="1" applyProtection="1">
      <alignment horizontal="left" vertical="center"/>
    </xf>
    <xf numFmtId="0" fontId="0" fillId="0" borderId="0" xfId="0" applyFont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>
      <alignment horizontal="right" vertical="center"/>
    </xf>
    <xf numFmtId="165" fontId="30" fillId="2" borderId="0" xfId="1" applyNumberFormat="1" applyFont="1" applyFill="1" applyBorder="1" applyAlignment="1">
      <alignment horizontal="right" vertical="center"/>
    </xf>
    <xf numFmtId="167" fontId="0" fillId="2" borderId="0" xfId="0" applyNumberFormat="1" applyFont="1" applyFill="1" applyBorder="1" applyAlignment="1">
      <alignment horizontal="center" vertical="center"/>
    </xf>
    <xf numFmtId="0" fontId="15" fillId="2" borderId="0" xfId="0" quotePrefix="1" applyFont="1" applyFill="1" applyBorder="1" applyAlignment="1">
      <alignment horizontal="center" vertical="center"/>
    </xf>
    <xf numFmtId="165" fontId="26" fillId="2" borderId="0" xfId="0" applyNumberFormat="1" applyFont="1" applyFill="1" applyBorder="1" applyAlignment="1" applyProtection="1">
      <alignment horizontal="left" vertical="center"/>
    </xf>
    <xf numFmtId="0" fontId="30" fillId="2" borderId="0" xfId="0" applyFont="1" applyFill="1" applyBorder="1" applyAlignment="1">
      <alignment horizontal="right" vertical="center"/>
    </xf>
    <xf numFmtId="0" fontId="15" fillId="2" borderId="0" xfId="0" applyFont="1" applyFill="1" applyBorder="1" applyAlignment="1" applyProtection="1">
      <alignment horizontal="right" vertical="center"/>
    </xf>
    <xf numFmtId="3" fontId="15" fillId="2" borderId="0" xfId="0" applyNumberFormat="1" applyFont="1" applyFill="1" applyBorder="1" applyAlignment="1" applyProtection="1">
      <alignment horizontal="right" vertical="center"/>
    </xf>
    <xf numFmtId="3" fontId="15" fillId="2" borderId="0" xfId="0" applyNumberFormat="1" applyFont="1" applyFill="1" applyBorder="1" applyAlignment="1" applyProtection="1">
      <alignment vertical="center"/>
    </xf>
    <xf numFmtId="0" fontId="36" fillId="0" borderId="0" xfId="0" applyFont="1"/>
    <xf numFmtId="0" fontId="38" fillId="0" borderId="0" xfId="0" applyFont="1"/>
    <xf numFmtId="0" fontId="19" fillId="23" borderId="3" xfId="0" applyFont="1" applyFill="1" applyBorder="1" applyAlignment="1">
      <alignment horizontal="left" vertical="center"/>
    </xf>
    <xf numFmtId="0" fontId="19" fillId="21" borderId="3" xfId="0" applyFont="1" applyFill="1" applyBorder="1" applyAlignment="1" applyProtection="1">
      <alignment horizontal="left" vertical="center"/>
    </xf>
    <xf numFmtId="0" fontId="25" fillId="10" borderId="26" xfId="0" applyFont="1" applyFill="1" applyBorder="1" applyAlignment="1" applyProtection="1">
      <alignment horizontal="center" vertical="center"/>
    </xf>
    <xf numFmtId="0" fontId="25" fillId="27" borderId="26" xfId="0" applyFont="1" applyFill="1" applyBorder="1" applyAlignment="1" applyProtection="1">
      <alignment horizontal="center" vertical="center"/>
    </xf>
    <xf numFmtId="0" fontId="25" fillId="28" borderId="26" xfId="0" applyFont="1" applyFill="1" applyBorder="1" applyAlignment="1" applyProtection="1">
      <alignment horizontal="center" vertical="center"/>
    </xf>
    <xf numFmtId="0" fontId="25" fillId="23" borderId="26" xfId="0" applyFont="1" applyFill="1" applyBorder="1" applyAlignment="1" applyProtection="1">
      <alignment horizontal="center" vertical="center"/>
    </xf>
    <xf numFmtId="0" fontId="25" fillId="26" borderId="26" xfId="0" applyFont="1" applyFill="1" applyBorder="1" applyAlignment="1" applyProtection="1">
      <alignment horizontal="center" vertical="center"/>
    </xf>
    <xf numFmtId="165" fontId="21" fillId="28" borderId="39" xfId="0" applyNumberFormat="1" applyFont="1" applyFill="1" applyBorder="1" applyAlignment="1" applyProtection="1">
      <alignment vertical="center"/>
    </xf>
    <xf numFmtId="165" fontId="21" fillId="23" borderId="25" xfId="0" applyNumberFormat="1" applyFont="1" applyFill="1" applyBorder="1" applyAlignment="1" applyProtection="1">
      <alignment vertical="center"/>
    </xf>
    <xf numFmtId="165" fontId="21" fillId="26" borderId="39" xfId="0" applyNumberFormat="1" applyFont="1" applyFill="1" applyBorder="1" applyAlignment="1" applyProtection="1">
      <alignment vertical="center"/>
    </xf>
    <xf numFmtId="165" fontId="21" fillId="7" borderId="39" xfId="0" applyNumberFormat="1" applyFont="1" applyFill="1" applyBorder="1" applyAlignment="1" applyProtection="1">
      <alignment vertical="center"/>
    </xf>
    <xf numFmtId="0" fontId="19" fillId="21" borderId="25" xfId="0" applyFont="1" applyFill="1" applyBorder="1" applyAlignment="1" applyProtection="1">
      <alignment horizontal="left" vertical="center"/>
    </xf>
    <xf numFmtId="0" fontId="27" fillId="2" borderId="43" xfId="0" applyFont="1" applyFill="1" applyBorder="1" applyAlignment="1" applyProtection="1">
      <alignment horizontal="left" vertical="center"/>
    </xf>
    <xf numFmtId="0" fontId="0" fillId="2" borderId="43" xfId="0" applyFont="1" applyFill="1" applyBorder="1" applyAlignment="1" applyProtection="1">
      <alignment horizontal="left" vertical="center"/>
    </xf>
    <xf numFmtId="165" fontId="26" fillId="2" borderId="45" xfId="0" applyNumberFormat="1" applyFont="1" applyFill="1" applyBorder="1" applyAlignment="1" applyProtection="1">
      <alignment horizontal="left" vertical="center"/>
    </xf>
    <xf numFmtId="0" fontId="0" fillId="2" borderId="45" xfId="0" applyFont="1" applyFill="1" applyBorder="1" applyAlignment="1" applyProtection="1">
      <alignment horizontal="left" vertical="center"/>
    </xf>
    <xf numFmtId="0" fontId="0" fillId="2" borderId="46" xfId="0" applyFont="1" applyFill="1" applyBorder="1" applyAlignment="1" applyProtection="1">
      <alignment horizontal="left" vertical="center"/>
    </xf>
    <xf numFmtId="0" fontId="29" fillId="2" borderId="47" xfId="0" applyFont="1" applyFill="1" applyBorder="1" applyAlignment="1" applyProtection="1">
      <alignment horizontal="left" vertical="center"/>
    </xf>
    <xf numFmtId="0" fontId="27" fillId="9" borderId="12" xfId="0" applyFont="1" applyFill="1" applyBorder="1" applyAlignment="1" applyProtection="1">
      <alignment vertical="center"/>
    </xf>
    <xf numFmtId="0" fontId="15" fillId="2" borderId="23" xfId="0" applyFont="1" applyFill="1" applyBorder="1" applyAlignment="1" applyProtection="1">
      <alignment horizontal="right" vertical="center"/>
    </xf>
    <xf numFmtId="0" fontId="15" fillId="2" borderId="56" xfId="0" applyFont="1" applyFill="1" applyBorder="1" applyAlignment="1" applyProtection="1">
      <alignment horizontal="right" vertical="center"/>
    </xf>
    <xf numFmtId="0" fontId="27" fillId="9" borderId="56" xfId="0" applyFont="1" applyFill="1" applyBorder="1" applyAlignment="1" applyProtection="1">
      <alignment vertical="center"/>
    </xf>
    <xf numFmtId="0" fontId="30" fillId="17" borderId="69" xfId="0" applyFont="1" applyFill="1" applyBorder="1" applyAlignment="1" applyProtection="1">
      <alignment horizontal="center" vertical="center"/>
    </xf>
    <xf numFmtId="0" fontId="30" fillId="16" borderId="69" xfId="0" applyFont="1" applyFill="1" applyBorder="1" applyAlignment="1" applyProtection="1">
      <alignment horizontal="center" vertical="center"/>
    </xf>
    <xf numFmtId="0" fontId="30" fillId="24" borderId="69" xfId="0" applyFont="1" applyFill="1" applyBorder="1" applyAlignment="1" applyProtection="1">
      <alignment horizontal="center" vertical="center"/>
    </xf>
    <xf numFmtId="0" fontId="30" fillId="12" borderId="69" xfId="0" applyFont="1" applyFill="1" applyBorder="1" applyAlignment="1" applyProtection="1">
      <alignment horizontal="center" vertical="center"/>
    </xf>
    <xf numFmtId="164" fontId="26" fillId="0" borderId="69" xfId="0" applyNumberFormat="1" applyFont="1" applyFill="1" applyBorder="1" applyAlignment="1" applyProtection="1">
      <alignment horizontal="center" vertical="center"/>
    </xf>
    <xf numFmtId="0" fontId="2" fillId="2" borderId="70" xfId="0" applyFont="1" applyFill="1" applyBorder="1" applyAlignment="1" applyProtection="1">
      <alignment horizontal="left" vertical="center"/>
    </xf>
    <xf numFmtId="165" fontId="26" fillId="0" borderId="71" xfId="0" applyNumberFormat="1" applyFont="1" applyFill="1" applyBorder="1" applyAlignment="1" applyProtection="1">
      <alignment horizontal="center" vertical="center"/>
    </xf>
    <xf numFmtId="0" fontId="2" fillId="2" borderId="72" xfId="0" applyFont="1" applyFill="1" applyBorder="1" applyAlignment="1" applyProtection="1">
      <alignment horizontal="left" vertical="center"/>
    </xf>
    <xf numFmtId="0" fontId="30" fillId="24" borderId="73" xfId="0" applyFont="1" applyFill="1" applyBorder="1" applyAlignment="1" applyProtection="1">
      <alignment horizontal="center" vertical="center"/>
    </xf>
    <xf numFmtId="165" fontId="26" fillId="0" borderId="74" xfId="0" applyNumberFormat="1" applyFont="1" applyFill="1" applyBorder="1" applyAlignment="1" applyProtection="1">
      <alignment horizontal="center" vertical="center"/>
    </xf>
    <xf numFmtId="0" fontId="30" fillId="12" borderId="73" xfId="0" applyFont="1" applyFill="1" applyBorder="1" applyAlignment="1" applyProtection="1">
      <alignment horizontal="center" vertical="center"/>
    </xf>
    <xf numFmtId="164" fontId="26" fillId="0" borderId="73" xfId="0" applyNumberFormat="1" applyFont="1" applyFill="1" applyBorder="1" applyAlignment="1" applyProtection="1">
      <alignment horizontal="center" vertical="center"/>
    </xf>
    <xf numFmtId="0" fontId="30" fillId="16" borderId="73" xfId="0" applyFont="1" applyFill="1" applyBorder="1" applyAlignment="1" applyProtection="1">
      <alignment horizontal="center" vertical="center"/>
    </xf>
    <xf numFmtId="0" fontId="30" fillId="17" borderId="73" xfId="0" applyFont="1" applyFill="1" applyBorder="1" applyAlignment="1" applyProtection="1">
      <alignment horizontal="center" vertical="center"/>
    </xf>
    <xf numFmtId="165" fontId="21" fillId="28" borderId="25" xfId="0" applyNumberFormat="1" applyFont="1" applyFill="1" applyBorder="1" applyAlignment="1" applyProtection="1">
      <alignment vertical="center"/>
    </xf>
    <xf numFmtId="164" fontId="15" fillId="0" borderId="34" xfId="0" applyNumberFormat="1" applyFont="1" applyFill="1" applyBorder="1" applyAlignment="1" applyProtection="1">
      <alignment horizontal="right" vertical="center"/>
    </xf>
    <xf numFmtId="0" fontId="3" fillId="2" borderId="18" xfId="0" applyFont="1" applyFill="1" applyBorder="1" applyAlignment="1" applyProtection="1">
      <alignment horizontal="left" vertical="center"/>
    </xf>
    <xf numFmtId="0" fontId="15" fillId="2" borderId="18" xfId="0" applyFont="1" applyFill="1" applyBorder="1" applyAlignment="1" applyProtection="1">
      <alignment vertical="center"/>
    </xf>
    <xf numFmtId="0" fontId="15" fillId="2" borderId="19" xfId="0" applyFont="1" applyFill="1" applyBorder="1" applyAlignment="1" applyProtection="1">
      <alignment horizontal="right" vertical="center"/>
    </xf>
    <xf numFmtId="0" fontId="30" fillId="17" borderId="12" xfId="0" applyFont="1" applyFill="1" applyBorder="1" applyAlignment="1" applyProtection="1">
      <alignment horizontal="center" vertical="center"/>
    </xf>
    <xf numFmtId="165" fontId="26" fillId="0" borderId="12" xfId="0" applyNumberFormat="1" applyFont="1" applyFill="1" applyBorder="1" applyAlignment="1" applyProtection="1">
      <alignment horizontal="center" vertical="center"/>
    </xf>
    <xf numFmtId="0" fontId="30" fillId="16" borderId="12" xfId="0" applyFont="1" applyFill="1" applyBorder="1" applyAlignment="1" applyProtection="1">
      <alignment horizontal="center" vertical="center"/>
    </xf>
    <xf numFmtId="164" fontId="26" fillId="0" borderId="12" xfId="0" applyNumberFormat="1" applyFont="1" applyFill="1" applyBorder="1" applyAlignment="1" applyProtection="1">
      <alignment vertical="center"/>
    </xf>
    <xf numFmtId="164" fontId="26" fillId="0" borderId="12" xfId="0" applyNumberFormat="1" applyFont="1" applyFill="1" applyBorder="1" applyAlignment="1" applyProtection="1">
      <alignment horizontal="center" vertical="center"/>
    </xf>
    <xf numFmtId="0" fontId="30" fillId="12" borderId="12" xfId="0" applyFont="1" applyFill="1" applyBorder="1" applyAlignment="1" applyProtection="1">
      <alignment horizontal="center" vertical="center"/>
    </xf>
    <xf numFmtId="0" fontId="26" fillId="3" borderId="12" xfId="0" applyFont="1" applyFill="1" applyBorder="1" applyAlignment="1" applyProtection="1">
      <alignment horizontal="center" vertical="center"/>
    </xf>
    <xf numFmtId="0" fontId="30" fillId="29" borderId="12" xfId="0" applyFont="1" applyFill="1" applyBorder="1" applyAlignment="1" applyProtection="1">
      <alignment horizontal="center" vertical="center"/>
      <protection locked="0"/>
    </xf>
    <xf numFmtId="0" fontId="26" fillId="18" borderId="12" xfId="0" applyFont="1" applyFill="1" applyBorder="1" applyAlignment="1" applyProtection="1">
      <alignment horizontal="left" vertical="center"/>
      <protection locked="0"/>
    </xf>
    <xf numFmtId="3" fontId="26" fillId="18" borderId="12" xfId="0" applyNumberFormat="1" applyFont="1" applyFill="1" applyBorder="1" applyAlignment="1" applyProtection="1">
      <alignment horizontal="left" vertical="center"/>
      <protection locked="0"/>
    </xf>
    <xf numFmtId="0" fontId="0" fillId="18" borderId="12" xfId="0" applyFont="1" applyFill="1" applyBorder="1" applyAlignment="1" applyProtection="1">
      <alignment horizontal="left" vertical="center"/>
      <protection locked="0"/>
    </xf>
    <xf numFmtId="165" fontId="26" fillId="18" borderId="12" xfId="0" applyNumberFormat="1" applyFont="1" applyFill="1" applyBorder="1" applyAlignment="1" applyProtection="1">
      <alignment horizontal="left" vertical="center"/>
      <protection locked="0"/>
    </xf>
    <xf numFmtId="0" fontId="26" fillId="18" borderId="53" xfId="0" applyFont="1" applyFill="1" applyBorder="1" applyAlignment="1" applyProtection="1">
      <alignment horizontal="left" vertical="center"/>
      <protection locked="0"/>
    </xf>
    <xf numFmtId="0" fontId="31" fillId="2" borderId="43" xfId="0" applyFont="1" applyFill="1" applyBorder="1" applyAlignment="1">
      <alignment horizontal="left" vertical="center"/>
    </xf>
    <xf numFmtId="0" fontId="31" fillId="2" borderId="45" xfId="0" applyFont="1" applyFill="1" applyBorder="1" applyAlignment="1">
      <alignment horizontal="left" vertical="center"/>
    </xf>
    <xf numFmtId="164" fontId="26" fillId="3" borderId="53" xfId="0" applyNumberFormat="1" applyFont="1" applyFill="1" applyBorder="1" applyAlignment="1">
      <alignment horizontal="left" vertical="center"/>
    </xf>
    <xf numFmtId="3" fontId="26" fillId="18" borderId="53" xfId="0" applyNumberFormat="1" applyFont="1" applyFill="1" applyBorder="1" applyAlignment="1" applyProtection="1">
      <alignment horizontal="left" vertical="center"/>
      <protection locked="0"/>
    </xf>
    <xf numFmtId="0" fontId="0" fillId="18" borderId="53" xfId="0" applyFont="1" applyFill="1" applyBorder="1" applyAlignment="1" applyProtection="1">
      <alignment horizontal="left" vertical="center"/>
      <protection locked="0"/>
    </xf>
    <xf numFmtId="0" fontId="4" fillId="22" borderId="25" xfId="0" applyFont="1" applyFill="1" applyBorder="1" applyAlignment="1">
      <alignment horizontal="left" vertical="center"/>
    </xf>
    <xf numFmtId="0" fontId="19" fillId="28" borderId="25" xfId="0" applyFont="1" applyFill="1" applyBorder="1" applyAlignment="1">
      <alignment horizontal="left" vertical="center"/>
    </xf>
    <xf numFmtId="0" fontId="26" fillId="3" borderId="12" xfId="0" applyFont="1" applyFill="1" applyBorder="1" applyAlignment="1">
      <alignment horizontal="left" vertical="center"/>
    </xf>
    <xf numFmtId="164" fontId="0" fillId="12" borderId="12" xfId="0" applyNumberFormat="1" applyFont="1" applyFill="1" applyBorder="1" applyAlignment="1" applyProtection="1">
      <alignment horizontal="left" vertical="center"/>
      <protection locked="0"/>
    </xf>
    <xf numFmtId="0" fontId="26" fillId="3" borderId="12" xfId="0" applyNumberFormat="1" applyFont="1" applyFill="1" applyBorder="1" applyAlignment="1">
      <alignment horizontal="left" vertical="center"/>
    </xf>
    <xf numFmtId="165" fontId="0" fillId="12" borderId="12" xfId="0" applyNumberFormat="1" applyFont="1" applyFill="1" applyBorder="1" applyAlignment="1" applyProtection="1">
      <alignment horizontal="left" vertical="center"/>
      <protection locked="0"/>
    </xf>
    <xf numFmtId="3" fontId="0" fillId="12" borderId="12" xfId="0" applyNumberFormat="1" applyFont="1" applyFill="1" applyBorder="1" applyAlignment="1" applyProtection="1">
      <alignment horizontal="left" vertical="center"/>
      <protection locked="0"/>
    </xf>
    <xf numFmtId="169" fontId="0" fillId="12" borderId="12" xfId="0" applyNumberFormat="1" applyFont="1" applyFill="1" applyBorder="1" applyAlignment="1" applyProtection="1">
      <alignment horizontal="left" vertical="center"/>
      <protection locked="0"/>
    </xf>
    <xf numFmtId="165" fontId="0" fillId="12" borderId="12" xfId="1" applyNumberFormat="1" applyFont="1" applyFill="1" applyBorder="1" applyAlignment="1" applyProtection="1">
      <alignment horizontal="left" vertical="center"/>
      <protection locked="0"/>
    </xf>
    <xf numFmtId="164" fontId="0" fillId="0" borderId="12" xfId="1" applyNumberFormat="1" applyFont="1" applyBorder="1" applyAlignment="1">
      <alignment horizontal="left" vertical="center"/>
    </xf>
    <xf numFmtId="165" fontId="0" fillId="0" borderId="12" xfId="0" applyNumberFormat="1" applyFont="1" applyBorder="1" applyAlignment="1">
      <alignment horizontal="left" vertical="center"/>
    </xf>
    <xf numFmtId="164" fontId="0" fillId="0" borderId="12" xfId="0" applyNumberFormat="1" applyFont="1" applyBorder="1" applyAlignment="1">
      <alignment horizontal="left" vertical="center"/>
    </xf>
    <xf numFmtId="0" fontId="27" fillId="9" borderId="12" xfId="0" applyFont="1" applyFill="1" applyBorder="1" applyAlignment="1">
      <alignment horizontal="left" vertical="center"/>
    </xf>
    <xf numFmtId="0" fontId="30" fillId="12" borderId="12" xfId="0" applyFont="1" applyFill="1" applyBorder="1" applyAlignment="1" applyProtection="1">
      <alignment horizontal="center" vertical="center"/>
      <protection locked="0"/>
    </xf>
    <xf numFmtId="3" fontId="26" fillId="0" borderId="12" xfId="0" applyNumberFormat="1" applyFont="1" applyFill="1" applyBorder="1" applyAlignment="1">
      <alignment horizontal="right" vertical="center"/>
    </xf>
    <xf numFmtId="0" fontId="26" fillId="0" borderId="12" xfId="0" applyFont="1" applyFill="1" applyBorder="1" applyAlignment="1">
      <alignment horizontal="right" vertical="center"/>
    </xf>
    <xf numFmtId="165" fontId="0" fillId="0" borderId="12" xfId="0" applyNumberFormat="1" applyFont="1" applyBorder="1" applyAlignment="1">
      <alignment vertical="center"/>
    </xf>
    <xf numFmtId="0" fontId="0" fillId="12" borderId="12" xfId="0" applyFont="1" applyFill="1" applyBorder="1" applyAlignment="1" applyProtection="1">
      <alignment horizontal="left" vertical="center"/>
      <protection locked="0"/>
    </xf>
    <xf numFmtId="0" fontId="2" fillId="2" borderId="43" xfId="0" applyFont="1" applyFill="1" applyBorder="1" applyAlignment="1">
      <alignment horizontal="left" vertical="center"/>
    </xf>
    <xf numFmtId="0" fontId="0" fillId="2" borderId="45" xfId="0" applyFont="1" applyFill="1" applyBorder="1" applyAlignment="1">
      <alignment horizontal="left" vertical="center"/>
    </xf>
    <xf numFmtId="0" fontId="28" fillId="2" borderId="45" xfId="0" applyFont="1" applyFill="1" applyBorder="1" applyAlignment="1">
      <alignment horizontal="center" vertical="center"/>
    </xf>
    <xf numFmtId="0" fontId="0" fillId="12" borderId="53" xfId="0" applyFont="1" applyFill="1" applyBorder="1" applyAlignment="1" applyProtection="1">
      <alignment horizontal="center" vertical="center"/>
      <protection locked="0"/>
    </xf>
    <xf numFmtId="0" fontId="2" fillId="2" borderId="46" xfId="0" applyFont="1" applyFill="1" applyBorder="1" applyAlignment="1">
      <alignment horizontal="left" vertical="center"/>
    </xf>
    <xf numFmtId="0" fontId="29" fillId="2" borderId="47" xfId="0" applyFont="1" applyFill="1" applyBorder="1" applyAlignment="1">
      <alignment horizontal="left" vertical="center"/>
    </xf>
    <xf numFmtId="165" fontId="0" fillId="0" borderId="56" xfId="0" applyNumberFormat="1" applyFont="1" applyBorder="1" applyAlignment="1">
      <alignment horizontal="left" vertical="center"/>
    </xf>
    <xf numFmtId="164" fontId="0" fillId="0" borderId="56" xfId="0" applyNumberFormat="1" applyFont="1" applyBorder="1" applyAlignment="1">
      <alignment horizontal="left" vertical="center"/>
    </xf>
    <xf numFmtId="0" fontId="0" fillId="12" borderId="50" xfId="0" applyFont="1" applyFill="1" applyBorder="1" applyAlignment="1" applyProtection="1">
      <alignment horizontal="center" vertical="center"/>
      <protection locked="0"/>
    </xf>
    <xf numFmtId="10" fontId="0" fillId="12" borderId="53" xfId="0" applyNumberFormat="1" applyFont="1" applyFill="1" applyBorder="1" applyAlignment="1" applyProtection="1">
      <alignment horizontal="left" vertical="center"/>
      <protection locked="0"/>
    </xf>
    <xf numFmtId="10" fontId="0" fillId="12" borderId="53" xfId="0" applyNumberFormat="1" applyFont="1" applyFill="1" applyBorder="1" applyAlignment="1" applyProtection="1">
      <alignment horizontal="right" vertical="center"/>
      <protection locked="0"/>
    </xf>
    <xf numFmtId="0" fontId="26" fillId="3" borderId="54" xfId="0" applyFont="1" applyFill="1" applyBorder="1" applyAlignment="1">
      <alignment horizontal="left" vertical="center"/>
    </xf>
    <xf numFmtId="164" fontId="0" fillId="12" borderId="53" xfId="0" applyNumberFormat="1" applyFont="1" applyFill="1" applyBorder="1" applyAlignment="1" applyProtection="1">
      <alignment horizontal="left" vertical="center"/>
      <protection locked="0"/>
    </xf>
    <xf numFmtId="165" fontId="0" fillId="12" borderId="53" xfId="0" applyNumberFormat="1" applyFont="1" applyFill="1" applyBorder="1" applyAlignment="1" applyProtection="1">
      <alignment horizontal="left" vertical="center"/>
      <protection locked="0"/>
    </xf>
    <xf numFmtId="0" fontId="26" fillId="3" borderId="51" xfId="0" applyFont="1" applyFill="1" applyBorder="1" applyAlignment="1">
      <alignment horizontal="left" vertical="center"/>
    </xf>
    <xf numFmtId="165" fontId="0" fillId="12" borderId="56" xfId="0" applyNumberFormat="1" applyFont="1" applyFill="1" applyBorder="1" applyAlignment="1" applyProtection="1">
      <alignment horizontal="left" vertical="center"/>
      <protection locked="0"/>
    </xf>
    <xf numFmtId="0" fontId="26" fillId="3" borderId="56" xfId="0" applyNumberFormat="1" applyFont="1" applyFill="1" applyBorder="1" applyAlignment="1">
      <alignment horizontal="left" vertical="center"/>
    </xf>
    <xf numFmtId="165" fontId="0" fillId="12" borderId="50" xfId="0" applyNumberFormat="1" applyFont="1" applyFill="1" applyBorder="1" applyAlignment="1" applyProtection="1">
      <alignment horizontal="left" vertical="center"/>
      <protection locked="0"/>
    </xf>
    <xf numFmtId="3" fontId="0" fillId="12" borderId="53" xfId="0" applyNumberFormat="1" applyFont="1" applyFill="1" applyBorder="1" applyAlignment="1" applyProtection="1">
      <alignment horizontal="left" vertical="center"/>
      <protection locked="0"/>
    </xf>
    <xf numFmtId="169" fontId="0" fillId="12" borderId="53" xfId="0" applyNumberFormat="1" applyFont="1" applyFill="1" applyBorder="1" applyAlignment="1" applyProtection="1">
      <alignment horizontal="left" vertical="center"/>
      <protection locked="0"/>
    </xf>
    <xf numFmtId="1" fontId="0" fillId="12" borderId="56" xfId="0" applyNumberFormat="1" applyFont="1" applyFill="1" applyBorder="1" applyAlignment="1" applyProtection="1">
      <alignment horizontal="left" vertical="center"/>
      <protection locked="0"/>
    </xf>
    <xf numFmtId="1" fontId="0" fillId="0" borderId="50" xfId="0" applyNumberFormat="1" applyFont="1" applyFill="1" applyBorder="1" applyAlignment="1">
      <alignment horizontal="left" vertical="center"/>
    </xf>
    <xf numFmtId="0" fontId="27" fillId="9" borderId="24" xfId="0" applyFont="1" applyFill="1" applyBorder="1" applyAlignment="1">
      <alignment horizontal="center" vertical="center"/>
    </xf>
    <xf numFmtId="0" fontId="27" fillId="9" borderId="80" xfId="0" applyFont="1" applyFill="1" applyBorder="1" applyAlignment="1">
      <alignment horizontal="center" vertical="center"/>
    </xf>
    <xf numFmtId="0" fontId="27" fillId="9" borderId="79" xfId="0" applyFont="1" applyFill="1" applyBorder="1" applyAlignment="1">
      <alignment horizontal="center" vertical="center"/>
    </xf>
    <xf numFmtId="9" fontId="26" fillId="12" borderId="83" xfId="2" applyFont="1" applyFill="1" applyBorder="1" applyAlignment="1" applyProtection="1">
      <alignment horizontal="left" vertical="center"/>
      <protection locked="0"/>
    </xf>
    <xf numFmtId="0" fontId="27" fillId="9" borderId="24" xfId="0" applyFont="1" applyFill="1" applyBorder="1" applyAlignment="1">
      <alignment horizontal="left" vertical="center"/>
    </xf>
    <xf numFmtId="168" fontId="27" fillId="9" borderId="24" xfId="0" applyNumberFormat="1" applyFont="1" applyFill="1" applyBorder="1" applyAlignment="1">
      <alignment horizontal="left" vertical="center"/>
    </xf>
    <xf numFmtId="0" fontId="25" fillId="10" borderId="26" xfId="0" applyFont="1" applyFill="1" applyBorder="1" applyAlignment="1">
      <alignment horizontal="center" vertical="center"/>
    </xf>
    <xf numFmtId="165" fontId="21" fillId="10" borderId="28" xfId="0" applyNumberFormat="1" applyFont="1" applyFill="1" applyBorder="1" applyAlignment="1">
      <alignment horizontal="right" vertical="center"/>
    </xf>
    <xf numFmtId="0" fontId="28" fillId="2" borderId="56" xfId="0" applyFont="1" applyFill="1" applyBorder="1" applyAlignment="1">
      <alignment horizontal="right" vertical="center"/>
    </xf>
    <xf numFmtId="3" fontId="26" fillId="14" borderId="56" xfId="0" applyNumberFormat="1" applyFont="1" applyFill="1" applyBorder="1" applyAlignment="1" applyProtection="1">
      <alignment horizontal="right" vertical="center"/>
      <protection locked="0"/>
    </xf>
    <xf numFmtId="0" fontId="26" fillId="14" borderId="56" xfId="0" applyFont="1" applyFill="1" applyBorder="1" applyAlignment="1" applyProtection="1">
      <alignment horizontal="right" vertical="center"/>
      <protection locked="0"/>
    </xf>
    <xf numFmtId="0" fontId="27" fillId="9" borderId="24" xfId="0" applyFont="1" applyFill="1" applyBorder="1" applyAlignment="1">
      <alignment vertical="center"/>
    </xf>
    <xf numFmtId="168" fontId="27" fillId="9" borderId="24" xfId="0" applyNumberFormat="1" applyFont="1" applyFill="1" applyBorder="1" applyAlignment="1">
      <alignment vertical="center"/>
    </xf>
    <xf numFmtId="0" fontId="27" fillId="9" borderId="79" xfId="0" applyFont="1" applyFill="1" applyBorder="1" applyAlignment="1">
      <alignment vertical="center"/>
    </xf>
    <xf numFmtId="0" fontId="27" fillId="9" borderId="80" xfId="0" applyFont="1" applyFill="1" applyBorder="1" applyAlignment="1">
      <alignment vertical="center"/>
    </xf>
    <xf numFmtId="0" fontId="0" fillId="0" borderId="54" xfId="0" applyFont="1" applyBorder="1" applyAlignment="1">
      <alignment horizontal="left" vertical="center"/>
    </xf>
    <xf numFmtId="0" fontId="0" fillId="12" borderId="53" xfId="0" applyFont="1" applyFill="1" applyBorder="1" applyAlignment="1" applyProtection="1">
      <alignment horizontal="left" vertical="center"/>
      <protection locked="0"/>
    </xf>
    <xf numFmtId="0" fontId="0" fillId="0" borderId="51" xfId="0" applyFont="1" applyBorder="1" applyAlignment="1">
      <alignment horizontal="left" vertical="center"/>
    </xf>
    <xf numFmtId="0" fontId="30" fillId="12" borderId="56" xfId="0" applyFont="1" applyFill="1" applyBorder="1" applyAlignment="1" applyProtection="1">
      <alignment horizontal="center" vertical="center"/>
      <protection locked="0"/>
    </xf>
    <xf numFmtId="165" fontId="0" fillId="0" borderId="56" xfId="0" applyNumberFormat="1" applyFont="1" applyBorder="1" applyAlignment="1">
      <alignment vertical="center"/>
    </xf>
    <xf numFmtId="0" fontId="0" fillId="12" borderId="56" xfId="0" applyFont="1" applyFill="1" applyBorder="1" applyAlignment="1" applyProtection="1">
      <alignment horizontal="left" vertical="center"/>
      <protection locked="0"/>
    </xf>
    <xf numFmtId="3" fontId="0" fillId="12" borderId="56" xfId="0" applyNumberFormat="1" applyFont="1" applyFill="1" applyBorder="1" applyAlignment="1" applyProtection="1">
      <alignment horizontal="left" vertical="center"/>
      <protection locked="0"/>
    </xf>
    <xf numFmtId="0" fontId="0" fillId="12" borderId="50" xfId="0" applyFont="1" applyFill="1" applyBorder="1" applyAlignment="1" applyProtection="1">
      <alignment horizontal="left" vertical="center"/>
      <protection locked="0"/>
    </xf>
    <xf numFmtId="0" fontId="21" fillId="10" borderId="27" xfId="0" applyFont="1" applyFill="1" applyBorder="1" applyAlignment="1">
      <alignment horizontal="left" vertical="center"/>
    </xf>
    <xf numFmtId="0" fontId="10" fillId="28" borderId="27" xfId="0" applyFont="1" applyFill="1" applyBorder="1" applyAlignment="1">
      <alignment horizontal="center" vertical="center"/>
    </xf>
    <xf numFmtId="0" fontId="30" fillId="13" borderId="12" xfId="0" applyFont="1" applyFill="1" applyBorder="1" applyAlignment="1" applyProtection="1">
      <alignment horizontal="center" vertical="center"/>
      <protection locked="0"/>
    </xf>
    <xf numFmtId="167" fontId="0" fillId="13" borderId="12" xfId="0" applyNumberFormat="1" applyFont="1" applyFill="1" applyBorder="1" applyAlignment="1" applyProtection="1">
      <alignment horizontal="center" vertical="center"/>
      <protection locked="0"/>
    </xf>
    <xf numFmtId="0" fontId="15" fillId="0" borderId="12" xfId="0" quotePrefix="1" applyFont="1" applyFill="1" applyBorder="1" applyAlignment="1">
      <alignment horizontal="center" vertical="center"/>
    </xf>
    <xf numFmtId="0" fontId="26" fillId="13" borderId="12" xfId="0" applyFont="1" applyFill="1" applyBorder="1" applyAlignment="1" applyProtection="1">
      <alignment vertical="center"/>
      <protection locked="0"/>
    </xf>
    <xf numFmtId="0" fontId="15" fillId="0" borderId="12" xfId="0" applyFont="1" applyFill="1" applyBorder="1" applyAlignment="1">
      <alignment horizontal="center" vertical="center"/>
    </xf>
    <xf numFmtId="0" fontId="26" fillId="13" borderId="12" xfId="0" applyFont="1" applyFill="1" applyBorder="1" applyAlignment="1" applyProtection="1">
      <alignment horizontal="left" vertical="center"/>
      <protection locked="0"/>
    </xf>
    <xf numFmtId="0" fontId="26" fillId="2" borderId="0" xfId="0" applyFont="1" applyFill="1" applyBorder="1" applyAlignment="1">
      <alignment horizontal="center" vertical="center"/>
    </xf>
    <xf numFmtId="166" fontId="0" fillId="13" borderId="12" xfId="2" applyNumberFormat="1" applyFont="1" applyFill="1" applyBorder="1" applyAlignment="1" applyProtection="1">
      <alignment horizontal="center" vertical="center"/>
      <protection locked="0"/>
    </xf>
    <xf numFmtId="165" fontId="0" fillId="13" borderId="12" xfId="0" applyNumberFormat="1" applyFont="1" applyFill="1" applyBorder="1" applyAlignment="1" applyProtection="1">
      <alignment horizontal="center" vertical="center"/>
      <protection locked="0"/>
    </xf>
    <xf numFmtId="166" fontId="0" fillId="13" borderId="12" xfId="2" applyNumberFormat="1" applyFont="1" applyFill="1" applyBorder="1" applyAlignment="1" applyProtection="1">
      <alignment horizontal="left" vertical="center"/>
      <protection locked="0"/>
    </xf>
    <xf numFmtId="3" fontId="0" fillId="0" borderId="12" xfId="0" applyNumberFormat="1" applyFont="1" applyBorder="1" applyAlignment="1">
      <alignment horizontal="left" vertical="center"/>
    </xf>
    <xf numFmtId="1" fontId="0" fillId="13" borderId="12" xfId="0" applyNumberFormat="1" applyFont="1" applyFill="1" applyBorder="1" applyAlignment="1" applyProtection="1">
      <alignment horizontal="center" vertical="center"/>
      <protection locked="0"/>
    </xf>
    <xf numFmtId="165" fontId="0" fillId="3" borderId="12" xfId="0" applyNumberFormat="1" applyFont="1" applyFill="1" applyBorder="1" applyAlignment="1">
      <alignment horizontal="center" vertical="center"/>
    </xf>
    <xf numFmtId="164" fontId="0" fillId="3" borderId="12" xfId="0" applyNumberFormat="1" applyFont="1" applyFill="1" applyBorder="1" applyAlignment="1">
      <alignment horizontal="center" vertical="center"/>
    </xf>
    <xf numFmtId="0" fontId="26" fillId="3" borderId="12" xfId="0" applyFont="1" applyFill="1" applyBorder="1" applyAlignment="1">
      <alignment vertical="center"/>
    </xf>
    <xf numFmtId="166" fontId="0" fillId="0" borderId="12" xfId="2" applyNumberFormat="1" applyFont="1" applyFill="1" applyBorder="1" applyAlignment="1">
      <alignment horizontal="center" vertical="center"/>
    </xf>
    <xf numFmtId="0" fontId="30" fillId="13" borderId="24" xfId="0" applyFont="1" applyFill="1" applyBorder="1" applyAlignment="1" applyProtection="1">
      <alignment horizontal="center" vertical="center"/>
      <protection locked="0"/>
    </xf>
    <xf numFmtId="0" fontId="15" fillId="0" borderId="24" xfId="0" applyFont="1" applyFill="1" applyBorder="1" applyAlignment="1">
      <alignment horizontal="center" vertical="center"/>
    </xf>
    <xf numFmtId="0" fontId="26" fillId="13" borderId="24" xfId="0" applyFont="1" applyFill="1" applyBorder="1" applyAlignment="1" applyProtection="1">
      <alignment vertical="center"/>
      <protection locked="0"/>
    </xf>
    <xf numFmtId="0" fontId="15" fillId="2" borderId="18" xfId="0" applyFont="1" applyFill="1" applyBorder="1" applyAlignment="1">
      <alignment horizontal="right" vertical="center"/>
    </xf>
    <xf numFmtId="3" fontId="15" fillId="2" borderId="18" xfId="0" applyNumberFormat="1" applyFont="1" applyFill="1" applyBorder="1" applyAlignment="1">
      <alignment horizontal="right" vertical="center"/>
    </xf>
    <xf numFmtId="0" fontId="27" fillId="2" borderId="43" xfId="0" applyFont="1" applyFill="1" applyBorder="1" applyAlignment="1">
      <alignment horizontal="left" vertical="center"/>
    </xf>
    <xf numFmtId="164" fontId="26" fillId="0" borderId="53" xfId="0" applyNumberFormat="1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left" vertical="center"/>
    </xf>
    <xf numFmtId="0" fontId="0" fillId="2" borderId="46" xfId="0" applyFont="1" applyFill="1" applyBorder="1" applyAlignment="1">
      <alignment horizontal="left" vertical="center"/>
    </xf>
    <xf numFmtId="0" fontId="0" fillId="2" borderId="47" xfId="0" applyFont="1" applyFill="1" applyBorder="1" applyAlignment="1">
      <alignment horizontal="left" vertical="center"/>
    </xf>
    <xf numFmtId="0" fontId="0" fillId="2" borderId="78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right" vertical="center"/>
    </xf>
    <xf numFmtId="164" fontId="26" fillId="0" borderId="80" xfId="0" applyNumberFormat="1" applyFont="1" applyFill="1" applyBorder="1" applyAlignment="1">
      <alignment horizontal="center" vertical="center"/>
    </xf>
    <xf numFmtId="165" fontId="21" fillId="10" borderId="28" xfId="0" applyNumberFormat="1" applyFont="1" applyFill="1" applyBorder="1" applyAlignment="1">
      <alignment vertical="center"/>
    </xf>
    <xf numFmtId="165" fontId="0" fillId="2" borderId="47" xfId="1" applyNumberFormat="1" applyFont="1" applyFill="1" applyBorder="1" applyAlignment="1">
      <alignment horizontal="center" vertical="center"/>
    </xf>
    <xf numFmtId="0" fontId="30" fillId="2" borderId="47" xfId="0" applyFont="1" applyFill="1" applyBorder="1" applyAlignment="1">
      <alignment horizontal="right" vertical="center"/>
    </xf>
    <xf numFmtId="0" fontId="27" fillId="2" borderId="45" xfId="0" applyFont="1" applyFill="1" applyBorder="1" applyAlignment="1">
      <alignment vertical="center"/>
    </xf>
    <xf numFmtId="0" fontId="26" fillId="2" borderId="45" xfId="0" applyFont="1" applyFill="1" applyBorder="1" applyAlignment="1">
      <alignment vertical="center"/>
    </xf>
    <xf numFmtId="0" fontId="26" fillId="2" borderId="47" xfId="0" applyFont="1" applyFill="1" applyBorder="1" applyAlignment="1">
      <alignment horizontal="left" vertical="center"/>
    </xf>
    <xf numFmtId="165" fontId="26" fillId="2" borderId="47" xfId="0" applyNumberFormat="1" applyFont="1" applyFill="1" applyBorder="1" applyAlignment="1">
      <alignment horizontal="left" vertical="center"/>
    </xf>
    <xf numFmtId="3" fontId="15" fillId="2" borderId="47" xfId="0" applyNumberFormat="1" applyFont="1" applyFill="1" applyBorder="1" applyAlignment="1">
      <alignment horizontal="right" vertical="center"/>
    </xf>
    <xf numFmtId="0" fontId="30" fillId="13" borderId="56" xfId="0" applyFont="1" applyFill="1" applyBorder="1" applyAlignment="1" applyProtection="1">
      <alignment horizontal="center" vertical="center"/>
      <protection locked="0"/>
    </xf>
    <xf numFmtId="165" fontId="0" fillId="13" borderId="56" xfId="0" applyNumberFormat="1" applyFont="1" applyFill="1" applyBorder="1" applyAlignment="1" applyProtection="1">
      <alignment horizontal="center" vertical="center"/>
      <protection locked="0"/>
    </xf>
    <xf numFmtId="0" fontId="15" fillId="2" borderId="47" xfId="0" applyFont="1" applyFill="1" applyBorder="1" applyAlignment="1">
      <alignment horizontal="right" vertical="center"/>
    </xf>
    <xf numFmtId="165" fontId="0" fillId="13" borderId="53" xfId="0" applyNumberFormat="1" applyFont="1" applyFill="1" applyBorder="1" applyAlignment="1" applyProtection="1">
      <alignment horizontal="center" vertical="center"/>
      <protection locked="0"/>
    </xf>
    <xf numFmtId="165" fontId="0" fillId="13" borderId="50" xfId="0" applyNumberFormat="1" applyFont="1" applyFill="1" applyBorder="1" applyAlignment="1" applyProtection="1">
      <alignment horizontal="center" vertical="center"/>
      <protection locked="0"/>
    </xf>
    <xf numFmtId="0" fontId="15" fillId="0" borderId="56" xfId="0" applyFont="1" applyFill="1" applyBorder="1" applyAlignment="1">
      <alignment horizontal="center" vertical="center"/>
    </xf>
    <xf numFmtId="0" fontId="26" fillId="13" borderId="56" xfId="0" applyFont="1" applyFill="1" applyBorder="1" applyAlignment="1" applyProtection="1">
      <alignment horizontal="left" vertical="center"/>
      <protection locked="0"/>
    </xf>
    <xf numFmtId="0" fontId="26" fillId="2" borderId="47" xfId="0" applyFont="1" applyFill="1" applyBorder="1" applyAlignment="1">
      <alignment vertical="center"/>
    </xf>
    <xf numFmtId="0" fontId="19" fillId="26" borderId="25" xfId="0" applyFont="1" applyFill="1" applyBorder="1" applyAlignment="1">
      <alignment horizontal="left" vertical="center"/>
    </xf>
    <xf numFmtId="0" fontId="27" fillId="2" borderId="78" xfId="0" applyFont="1" applyFill="1" applyBorder="1" applyAlignment="1">
      <alignment vertical="center"/>
    </xf>
    <xf numFmtId="0" fontId="25" fillId="22" borderId="26" xfId="0" applyFont="1" applyFill="1" applyBorder="1" applyAlignment="1">
      <alignment horizontal="center" vertical="center"/>
    </xf>
    <xf numFmtId="0" fontId="19" fillId="27" borderId="25" xfId="0" applyFont="1" applyFill="1" applyBorder="1" applyAlignment="1" applyProtection="1">
      <alignment horizontal="left" vertical="center"/>
      <protection locked="0"/>
    </xf>
    <xf numFmtId="0" fontId="27" fillId="9" borderId="12" xfId="0" applyFont="1" applyFill="1" applyBorder="1" applyAlignment="1" applyProtection="1">
      <alignment vertical="center"/>
      <protection locked="0"/>
    </xf>
    <xf numFmtId="0" fontId="15" fillId="2" borderId="0" xfId="0" applyFont="1" applyFill="1" applyBorder="1" applyAlignment="1" applyProtection="1">
      <alignment vertical="center"/>
      <protection locked="0"/>
    </xf>
    <xf numFmtId="0" fontId="30" fillId="15" borderId="12" xfId="0" applyFont="1" applyFill="1" applyBorder="1" applyAlignment="1" applyProtection="1">
      <alignment horizontal="center" vertical="center"/>
      <protection locked="0"/>
    </xf>
    <xf numFmtId="0" fontId="27" fillId="9" borderId="12" xfId="0" applyFont="1" applyFill="1" applyBorder="1" applyAlignment="1" applyProtection="1">
      <alignment horizontal="left" vertical="center"/>
      <protection locked="0"/>
    </xf>
    <xf numFmtId="9" fontId="26" fillId="15" borderId="12" xfId="2" applyFont="1" applyFill="1" applyBorder="1" applyAlignment="1" applyProtection="1">
      <alignment horizontal="center" vertical="center"/>
      <protection locked="0"/>
    </xf>
    <xf numFmtId="3" fontId="0" fillId="0" borderId="12" xfId="0" applyNumberFormat="1" applyFont="1" applyBorder="1" applyAlignment="1" applyProtection="1">
      <alignment horizontal="left" vertical="center"/>
    </xf>
    <xf numFmtId="0" fontId="15" fillId="0" borderId="12" xfId="0" applyFont="1" applyFill="1" applyBorder="1" applyAlignment="1" applyProtection="1">
      <alignment horizontal="left" vertical="center"/>
      <protection locked="0"/>
    </xf>
    <xf numFmtId="164" fontId="26" fillId="15" borderId="12" xfId="0" applyNumberFormat="1" applyFont="1" applyFill="1" applyBorder="1" applyAlignment="1" applyProtection="1">
      <alignment vertical="center"/>
      <protection locked="0"/>
    </xf>
    <xf numFmtId="0" fontId="0" fillId="15" borderId="12" xfId="0" applyFont="1" applyFill="1" applyBorder="1" applyAlignment="1" applyProtection="1">
      <alignment vertical="center"/>
      <protection locked="0"/>
    </xf>
    <xf numFmtId="44" fontId="0" fillId="15" borderId="12" xfId="0" applyNumberFormat="1" applyFont="1" applyFill="1" applyBorder="1" applyAlignment="1" applyProtection="1">
      <alignment vertical="center"/>
      <protection locked="0"/>
    </xf>
    <xf numFmtId="164" fontId="0" fillId="8" borderId="12" xfId="0" applyNumberFormat="1" applyFont="1" applyFill="1" applyBorder="1" applyAlignment="1" applyProtection="1">
      <alignment horizontal="left" vertical="center"/>
    </xf>
    <xf numFmtId="0" fontId="0" fillId="15" borderId="12" xfId="0" applyFont="1" applyFill="1" applyBorder="1" applyAlignment="1" applyProtection="1">
      <alignment horizontal="left" vertical="center"/>
      <protection locked="0"/>
    </xf>
    <xf numFmtId="1" fontId="0" fillId="15" borderId="12" xfId="0" applyNumberFormat="1" applyFont="1" applyFill="1" applyBorder="1" applyAlignment="1" applyProtection="1">
      <alignment horizontal="left" vertical="center"/>
      <protection locked="0"/>
    </xf>
    <xf numFmtId="44" fontId="0" fillId="15" borderId="12" xfId="0" applyNumberFormat="1" applyFont="1" applyFill="1" applyBorder="1" applyAlignment="1" applyProtection="1">
      <alignment horizontal="center" vertical="center"/>
      <protection locked="0"/>
    </xf>
    <xf numFmtId="164" fontId="26" fillId="0" borderId="53" xfId="0" applyNumberFormat="1" applyFont="1" applyFill="1" applyBorder="1" applyAlignment="1" applyProtection="1">
      <alignment horizontal="center" vertical="center"/>
    </xf>
    <xf numFmtId="0" fontId="27" fillId="9" borderId="56" xfId="0" applyFont="1" applyFill="1" applyBorder="1" applyAlignment="1" applyProtection="1">
      <alignment vertical="center"/>
      <protection locked="0"/>
    </xf>
    <xf numFmtId="164" fontId="26" fillId="0" borderId="50" xfId="0" applyNumberFormat="1" applyFont="1" applyFill="1" applyBorder="1" applyAlignment="1" applyProtection="1">
      <alignment horizontal="center" vertical="center"/>
    </xf>
    <xf numFmtId="0" fontId="25" fillId="10" borderId="26" xfId="0" applyFont="1" applyFill="1" applyBorder="1" applyAlignment="1" applyProtection="1">
      <alignment horizontal="center" vertical="center"/>
      <protection locked="0"/>
    </xf>
    <xf numFmtId="165" fontId="21" fillId="10" borderId="28" xfId="0" applyNumberFormat="1" applyFont="1" applyFill="1" applyBorder="1" applyAlignment="1" applyProtection="1">
      <alignment horizontal="right" vertical="top"/>
    </xf>
    <xf numFmtId="0" fontId="0" fillId="2" borderId="43" xfId="0" applyFont="1" applyFill="1" applyBorder="1" applyAlignment="1" applyProtection="1">
      <alignment horizontal="left" vertical="center"/>
      <protection locked="0"/>
    </xf>
    <xf numFmtId="0" fontId="0" fillId="2" borderId="45" xfId="0" applyFont="1" applyFill="1" applyBorder="1" applyAlignment="1" applyProtection="1">
      <alignment horizontal="left" vertical="center"/>
      <protection locked="0"/>
    </xf>
    <xf numFmtId="165" fontId="2" fillId="2" borderId="43" xfId="0" applyNumberFormat="1" applyFont="1" applyFill="1" applyBorder="1" applyAlignment="1" applyProtection="1">
      <alignment horizontal="center" vertical="center"/>
      <protection locked="0"/>
    </xf>
    <xf numFmtId="165" fontId="26" fillId="0" borderId="53" xfId="0" applyNumberFormat="1" applyFont="1" applyFill="1" applyBorder="1" applyAlignment="1" applyProtection="1">
      <alignment horizontal="center" vertical="center"/>
    </xf>
    <xf numFmtId="0" fontId="0" fillId="2" borderId="46" xfId="0" applyFont="1" applyFill="1" applyBorder="1" applyAlignment="1" applyProtection="1">
      <alignment horizontal="left" vertical="center"/>
      <protection locked="0"/>
    </xf>
    <xf numFmtId="0" fontId="2" fillId="2" borderId="47" xfId="0" applyFont="1" applyFill="1" applyBorder="1" applyAlignment="1" applyProtection="1">
      <alignment horizontal="left" vertical="center"/>
      <protection locked="0"/>
    </xf>
    <xf numFmtId="0" fontId="0" fillId="2" borderId="47" xfId="0" applyFont="1" applyFill="1" applyBorder="1" applyAlignment="1" applyProtection="1">
      <alignment horizontal="left" vertical="center"/>
      <protection locked="0"/>
    </xf>
    <xf numFmtId="3" fontId="15" fillId="2" borderId="47" xfId="0" applyNumberFormat="1" applyFont="1" applyFill="1" applyBorder="1" applyAlignment="1" applyProtection="1">
      <alignment horizontal="right" vertical="center"/>
      <protection locked="0"/>
    </xf>
    <xf numFmtId="0" fontId="30" fillId="15" borderId="56" xfId="0" applyFont="1" applyFill="1" applyBorder="1" applyAlignment="1" applyProtection="1">
      <alignment horizontal="center" vertical="center"/>
      <protection locked="0"/>
    </xf>
    <xf numFmtId="3" fontId="0" fillId="15" borderId="56" xfId="6" applyNumberFormat="1" applyFont="1" applyFill="1" applyBorder="1" applyAlignment="1" applyProtection="1">
      <alignment horizontal="left" vertical="center"/>
      <protection locked="0"/>
    </xf>
    <xf numFmtId="0" fontId="15" fillId="0" borderId="56" xfId="0" applyFont="1" applyFill="1" applyBorder="1" applyAlignment="1" applyProtection="1">
      <alignment horizontal="left" vertical="center"/>
      <protection locked="0"/>
    </xf>
    <xf numFmtId="164" fontId="26" fillId="15" borderId="56" xfId="0" applyNumberFormat="1" applyFont="1" applyFill="1" applyBorder="1" applyAlignment="1" applyProtection="1">
      <alignment vertical="center"/>
      <protection locked="0"/>
    </xf>
    <xf numFmtId="0" fontId="25" fillId="10" borderId="32" xfId="0" applyFont="1" applyFill="1" applyBorder="1" applyAlignment="1" applyProtection="1">
      <alignment horizontal="center" vertical="center"/>
      <protection locked="0"/>
    </xf>
    <xf numFmtId="0" fontId="21" fillId="10" borderId="33" xfId="0" applyFont="1" applyFill="1" applyBorder="1" applyAlignment="1" applyProtection="1">
      <alignment vertical="center"/>
      <protection locked="0"/>
    </xf>
    <xf numFmtId="165" fontId="21" fillId="10" borderId="34" xfId="0" applyNumberFormat="1" applyFont="1" applyFill="1" applyBorder="1" applyAlignment="1" applyProtection="1">
      <alignment vertical="center"/>
    </xf>
    <xf numFmtId="0" fontId="27" fillId="9" borderId="54" xfId="0" applyFont="1" applyFill="1" applyBorder="1" applyAlignment="1" applyProtection="1">
      <alignment horizontal="left" vertical="center"/>
      <protection locked="0"/>
    </xf>
    <xf numFmtId="0" fontId="0" fillId="0" borderId="54" xfId="0" applyFont="1" applyBorder="1" applyAlignment="1" applyProtection="1">
      <alignment horizontal="left" vertical="center"/>
      <protection locked="0"/>
    </xf>
    <xf numFmtId="0" fontId="0" fillId="0" borderId="51" xfId="0" applyFont="1" applyBorder="1" applyAlignment="1" applyProtection="1">
      <alignment horizontal="left" vertical="center"/>
      <protection locked="0"/>
    </xf>
    <xf numFmtId="0" fontId="0" fillId="15" borderId="56" xfId="0" applyFont="1" applyFill="1" applyBorder="1" applyAlignment="1" applyProtection="1">
      <alignment vertical="center"/>
      <protection locked="0"/>
    </xf>
    <xf numFmtId="44" fontId="0" fillId="15" borderId="56" xfId="0" applyNumberFormat="1" applyFont="1" applyFill="1" applyBorder="1" applyAlignment="1" applyProtection="1">
      <alignment vertical="center"/>
      <protection locked="0"/>
    </xf>
    <xf numFmtId="164" fontId="0" fillId="8" borderId="56" xfId="0" applyNumberFormat="1" applyFont="1" applyFill="1" applyBorder="1" applyAlignment="1" applyProtection="1">
      <alignment horizontal="left" vertical="center"/>
    </xf>
    <xf numFmtId="0" fontId="27" fillId="9" borderId="53" xfId="0" applyFont="1" applyFill="1" applyBorder="1" applyAlignment="1" applyProtection="1">
      <alignment horizontal="left" vertical="center"/>
      <protection locked="0"/>
    </xf>
    <xf numFmtId="0" fontId="0" fillId="15" borderId="53" xfId="0" applyFont="1" applyFill="1" applyBorder="1" applyAlignment="1" applyProtection="1">
      <alignment horizontal="left" vertical="center"/>
      <protection locked="0"/>
    </xf>
    <xf numFmtId="0" fontId="0" fillId="15" borderId="56" xfId="0" applyFont="1" applyFill="1" applyBorder="1" applyAlignment="1" applyProtection="1">
      <alignment horizontal="left" vertical="center"/>
      <protection locked="0"/>
    </xf>
    <xf numFmtId="1" fontId="0" fillId="15" borderId="56" xfId="0" applyNumberFormat="1" applyFont="1" applyFill="1" applyBorder="1" applyAlignment="1" applyProtection="1">
      <alignment horizontal="left" vertical="center"/>
      <protection locked="0"/>
    </xf>
    <xf numFmtId="44" fontId="0" fillId="15" borderId="56" xfId="0" applyNumberFormat="1" applyFont="1" applyFill="1" applyBorder="1" applyAlignment="1" applyProtection="1">
      <alignment horizontal="center" vertical="center"/>
      <protection locked="0"/>
    </xf>
    <xf numFmtId="0" fontId="0" fillId="15" borderId="50" xfId="0" applyFont="1" applyFill="1" applyBorder="1" applyAlignment="1" applyProtection="1">
      <alignment horizontal="left" vertical="center"/>
      <protection locked="0"/>
    </xf>
    <xf numFmtId="0" fontId="15" fillId="2" borderId="23" xfId="0" applyFont="1" applyFill="1" applyBorder="1" applyAlignment="1">
      <alignment horizontal="right" vertical="center"/>
    </xf>
    <xf numFmtId="3" fontId="15" fillId="2" borderId="23" xfId="0" applyNumberFormat="1" applyFont="1" applyFill="1" applyBorder="1" applyAlignment="1">
      <alignment horizontal="right" vertical="center"/>
    </xf>
    <xf numFmtId="165" fontId="0" fillId="0" borderId="53" xfId="0" applyNumberFormat="1" applyFont="1" applyBorder="1" applyAlignment="1">
      <alignment vertical="center"/>
    </xf>
    <xf numFmtId="0" fontId="27" fillId="2" borderId="47" xfId="0" applyFont="1" applyFill="1" applyBorder="1" applyAlignment="1">
      <alignment horizontal="left" vertical="center"/>
    </xf>
    <xf numFmtId="167" fontId="0" fillId="2" borderId="47" xfId="0" applyNumberFormat="1" applyFont="1" applyFill="1" applyBorder="1" applyAlignment="1">
      <alignment horizontal="center" vertical="center"/>
    </xf>
    <xf numFmtId="0" fontId="15" fillId="2" borderId="47" xfId="0" quotePrefix="1" applyFont="1" applyFill="1" applyBorder="1" applyAlignment="1">
      <alignment horizontal="center" vertical="center"/>
    </xf>
    <xf numFmtId="165" fontId="30" fillId="2" borderId="47" xfId="1" applyNumberFormat="1" applyFont="1" applyFill="1" applyBorder="1" applyAlignment="1">
      <alignment horizontal="right" vertical="center"/>
    </xf>
    <xf numFmtId="165" fontId="0" fillId="0" borderId="50" xfId="0" applyNumberFormat="1" applyFont="1" applyBorder="1" applyAlignment="1">
      <alignment vertical="center"/>
    </xf>
    <xf numFmtId="3" fontId="15" fillId="2" borderId="56" xfId="0" applyNumberFormat="1" applyFont="1" applyFill="1" applyBorder="1" applyAlignment="1">
      <alignment horizontal="right" vertical="center"/>
    </xf>
    <xf numFmtId="164" fontId="26" fillId="0" borderId="50" xfId="0" applyNumberFormat="1" applyFont="1" applyFill="1" applyBorder="1" applyAlignment="1">
      <alignment horizontal="center" vertical="center"/>
    </xf>
    <xf numFmtId="0" fontId="27" fillId="2" borderId="46" xfId="0" applyFont="1" applyFill="1" applyBorder="1" applyAlignment="1">
      <alignment horizontal="left" vertical="center"/>
    </xf>
    <xf numFmtId="0" fontId="15" fillId="2" borderId="82" xfId="0" applyFont="1" applyFill="1" applyBorder="1" applyAlignment="1">
      <alignment horizontal="right" vertical="center"/>
    </xf>
    <xf numFmtId="0" fontId="27" fillId="9" borderId="24" xfId="0" applyFont="1" applyFill="1" applyBorder="1" applyAlignment="1" applyProtection="1">
      <alignment horizontal="center" vertical="center"/>
    </xf>
    <xf numFmtId="0" fontId="27" fillId="9" borderId="24" xfId="0" applyFont="1" applyFill="1" applyBorder="1" applyAlignment="1" applyProtection="1">
      <alignment vertical="center"/>
    </xf>
    <xf numFmtId="0" fontId="2" fillId="2" borderId="54" xfId="0" applyFont="1" applyFill="1" applyBorder="1" applyAlignment="1" applyProtection="1">
      <alignment horizontal="left" vertical="center"/>
    </xf>
    <xf numFmtId="0" fontId="2" fillId="2" borderId="51" xfId="0" applyFont="1" applyFill="1" applyBorder="1" applyAlignment="1" applyProtection="1">
      <alignment horizontal="left" vertical="center"/>
    </xf>
    <xf numFmtId="0" fontId="30" fillId="16" borderId="56" xfId="0" applyFont="1" applyFill="1" applyBorder="1" applyAlignment="1" applyProtection="1">
      <alignment horizontal="center" vertical="center"/>
    </xf>
    <xf numFmtId="165" fontId="26" fillId="0" borderId="56" xfId="0" applyNumberFormat="1" applyFont="1" applyFill="1" applyBorder="1" applyAlignment="1" applyProtection="1">
      <alignment horizontal="center" vertical="center"/>
    </xf>
    <xf numFmtId="0" fontId="27" fillId="9" borderId="80" xfId="0" applyFont="1" applyFill="1" applyBorder="1" applyAlignment="1" applyProtection="1">
      <alignment horizontal="center" vertical="center"/>
    </xf>
    <xf numFmtId="0" fontId="30" fillId="17" borderId="56" xfId="0" applyFont="1" applyFill="1" applyBorder="1" applyAlignment="1" applyProtection="1">
      <alignment horizontal="center" vertical="center"/>
    </xf>
    <xf numFmtId="165" fontId="26" fillId="0" borderId="50" xfId="0" applyNumberFormat="1" applyFont="1" applyFill="1" applyBorder="1" applyAlignment="1" applyProtection="1">
      <alignment horizontal="center" vertical="center"/>
    </xf>
    <xf numFmtId="0" fontId="30" fillId="12" borderId="56" xfId="0" applyFont="1" applyFill="1" applyBorder="1" applyAlignment="1" applyProtection="1">
      <alignment horizontal="center" vertical="center"/>
    </xf>
    <xf numFmtId="164" fontId="26" fillId="0" borderId="56" xfId="0" applyNumberFormat="1" applyFont="1" applyFill="1" applyBorder="1" applyAlignment="1" applyProtection="1">
      <alignment horizontal="center" vertical="center"/>
    </xf>
    <xf numFmtId="164" fontId="26" fillId="0" borderId="56" xfId="0" applyNumberFormat="1" applyFont="1" applyFill="1" applyBorder="1" applyAlignment="1" applyProtection="1">
      <alignment vertical="center"/>
    </xf>
    <xf numFmtId="165" fontId="26" fillId="2" borderId="47" xfId="0" applyNumberFormat="1" applyFont="1" applyFill="1" applyBorder="1" applyAlignment="1" applyProtection="1">
      <alignment horizontal="left" vertical="center"/>
    </xf>
    <xf numFmtId="165" fontId="26" fillId="2" borderId="78" xfId="0" applyNumberFormat="1" applyFont="1" applyFill="1" applyBorder="1" applyAlignment="1" applyProtection="1">
      <alignment horizontal="left" vertical="center"/>
    </xf>
    <xf numFmtId="165" fontId="26" fillId="3" borderId="80" xfId="0" applyNumberFormat="1" applyFont="1" applyFill="1" applyBorder="1" applyAlignment="1" applyProtection="1">
      <alignment vertical="center"/>
    </xf>
    <xf numFmtId="10" fontId="26" fillId="3" borderId="53" xfId="0" applyNumberFormat="1" applyFont="1" applyFill="1" applyBorder="1" applyAlignment="1" applyProtection="1">
      <alignment vertical="center"/>
    </xf>
    <xf numFmtId="165" fontId="26" fillId="3" borderId="53" xfId="0" applyNumberFormat="1" applyFont="1" applyFill="1" applyBorder="1" applyAlignment="1" applyProtection="1">
      <alignment vertical="center"/>
    </xf>
    <xf numFmtId="0" fontId="3" fillId="2" borderId="43" xfId="0" applyFont="1" applyFill="1" applyBorder="1" applyAlignment="1" applyProtection="1">
      <alignment horizontal="left" vertical="center"/>
    </xf>
    <xf numFmtId="0" fontId="15" fillId="2" borderId="45" xfId="0" applyFont="1" applyFill="1" applyBorder="1" applyAlignment="1" applyProtection="1">
      <alignment horizontal="right" vertical="center"/>
    </xf>
    <xf numFmtId="2" fontId="26" fillId="3" borderId="53" xfId="0" applyNumberFormat="1" applyFont="1" applyFill="1" applyBorder="1" applyAlignment="1" applyProtection="1">
      <alignment vertical="center"/>
    </xf>
    <xf numFmtId="0" fontId="0" fillId="2" borderId="47" xfId="0" applyFont="1" applyFill="1" applyBorder="1" applyAlignment="1" applyProtection="1">
      <alignment horizontal="left" vertical="center"/>
    </xf>
    <xf numFmtId="3" fontId="15" fillId="2" borderId="47" xfId="0" applyNumberFormat="1" applyFont="1" applyFill="1" applyBorder="1" applyAlignment="1" applyProtection="1">
      <alignment vertical="center"/>
    </xf>
    <xf numFmtId="3" fontId="15" fillId="2" borderId="47" xfId="0" applyNumberFormat="1" applyFont="1" applyFill="1" applyBorder="1" applyAlignment="1" applyProtection="1">
      <alignment horizontal="right" vertical="center"/>
    </xf>
    <xf numFmtId="10" fontId="26" fillId="3" borderId="50" xfId="0" applyNumberFormat="1" applyFont="1" applyFill="1" applyBorder="1" applyAlignment="1" applyProtection="1">
      <alignment vertical="center"/>
    </xf>
    <xf numFmtId="0" fontId="22" fillId="4" borderId="25" xfId="0" applyFont="1" applyFill="1" applyBorder="1" applyAlignment="1">
      <alignment horizontal="left"/>
    </xf>
    <xf numFmtId="0" fontId="22" fillId="23" borderId="25" xfId="0" applyFont="1" applyFill="1" applyBorder="1" applyAlignment="1">
      <alignment horizontal="left"/>
    </xf>
    <xf numFmtId="0" fontId="22" fillId="25" borderId="25" xfId="0" applyFont="1" applyFill="1" applyBorder="1" applyAlignment="1">
      <alignment horizontal="left"/>
    </xf>
    <xf numFmtId="0" fontId="22" fillId="6" borderId="25" xfId="0" applyFont="1" applyFill="1" applyBorder="1" applyAlignment="1">
      <alignment horizontal="left"/>
    </xf>
    <xf numFmtId="0" fontId="3" fillId="15" borderId="12" xfId="0" applyFont="1" applyFill="1" applyBorder="1" applyAlignment="1">
      <alignment horizontal="left" vertical="center"/>
    </xf>
    <xf numFmtId="1" fontId="3" fillId="15" borderId="12" xfId="0" applyNumberFormat="1" applyFont="1" applyFill="1" applyBorder="1" applyAlignment="1">
      <alignment horizontal="left" vertical="center"/>
    </xf>
    <xf numFmtId="44" fontId="3" fillId="15" borderId="12" xfId="0" applyNumberFormat="1" applyFont="1" applyFill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3" fillId="8" borderId="12" xfId="0" applyFont="1" applyFill="1" applyBorder="1" applyAlignment="1">
      <alignment horizontal="left" vertical="center"/>
    </xf>
    <xf numFmtId="0" fontId="3" fillId="8" borderId="53" xfId="0" applyFont="1" applyFill="1" applyBorder="1" applyAlignment="1">
      <alignment horizontal="left" vertical="center"/>
    </xf>
    <xf numFmtId="0" fontId="3" fillId="15" borderId="56" xfId="0" applyFont="1" applyFill="1" applyBorder="1" applyAlignment="1">
      <alignment horizontal="left" vertical="center"/>
    </xf>
    <xf numFmtId="1" fontId="3" fillId="15" borderId="56" xfId="0" applyNumberFormat="1" applyFont="1" applyFill="1" applyBorder="1" applyAlignment="1">
      <alignment horizontal="left" vertical="center"/>
    </xf>
    <xf numFmtId="44" fontId="3" fillId="15" borderId="56" xfId="0" applyNumberFormat="1" applyFont="1" applyFill="1" applyBorder="1" applyAlignment="1">
      <alignment horizontal="left" vertical="center"/>
    </xf>
    <xf numFmtId="0" fontId="0" fillId="0" borderId="56" xfId="0" applyBorder="1" applyAlignment="1">
      <alignment horizontal="left"/>
    </xf>
    <xf numFmtId="0" fontId="3" fillId="8" borderId="56" xfId="0" applyFont="1" applyFill="1" applyBorder="1" applyAlignment="1">
      <alignment horizontal="left" vertical="center"/>
    </xf>
    <xf numFmtId="0" fontId="3" fillId="8" borderId="50" xfId="0" applyFont="1" applyFill="1" applyBorder="1" applyAlignment="1">
      <alignment horizontal="left" vertical="center"/>
    </xf>
    <xf numFmtId="0" fontId="3" fillId="15" borderId="24" xfId="0" applyFont="1" applyFill="1" applyBorder="1" applyAlignment="1">
      <alignment horizontal="left" vertical="center"/>
    </xf>
    <xf numFmtId="1" fontId="3" fillId="15" borderId="24" xfId="0" applyNumberFormat="1" applyFont="1" applyFill="1" applyBorder="1" applyAlignment="1">
      <alignment horizontal="left" vertical="center"/>
    </xf>
    <xf numFmtId="44" fontId="3" fillId="15" borderId="24" xfId="0" applyNumberFormat="1" applyFont="1" applyFill="1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3" fillId="8" borderId="24" xfId="0" applyFont="1" applyFill="1" applyBorder="1" applyAlignment="1">
      <alignment horizontal="left" vertical="center"/>
    </xf>
    <xf numFmtId="0" fontId="3" fillId="8" borderId="80" xfId="0" applyFont="1" applyFill="1" applyBorder="1" applyAlignment="1">
      <alignment horizontal="left" vertical="center"/>
    </xf>
    <xf numFmtId="0" fontId="8" fillId="9" borderId="82" xfId="0" applyFont="1" applyFill="1" applyBorder="1" applyAlignment="1">
      <alignment vertical="center"/>
    </xf>
    <xf numFmtId="1" fontId="8" fillId="9" borderId="82" xfId="0" applyNumberFormat="1" applyFont="1" applyFill="1" applyBorder="1" applyAlignment="1">
      <alignment vertical="center"/>
    </xf>
    <xf numFmtId="44" fontId="8" fillId="9" borderId="82" xfId="0" applyNumberFormat="1" applyFont="1" applyFill="1" applyBorder="1" applyAlignment="1">
      <alignment vertical="center"/>
    </xf>
    <xf numFmtId="44" fontId="8" fillId="5" borderId="82" xfId="0" applyNumberFormat="1" applyFont="1" applyFill="1" applyBorder="1" applyAlignment="1">
      <alignment vertical="center"/>
    </xf>
    <xf numFmtId="0" fontId="8" fillId="5" borderId="82" xfId="0" applyFont="1" applyFill="1" applyBorder="1" applyAlignment="1">
      <alignment vertical="center"/>
    </xf>
    <xf numFmtId="0" fontId="8" fillId="5" borderId="83" xfId="0" applyFont="1" applyFill="1" applyBorder="1" applyAlignment="1">
      <alignment vertical="center"/>
    </xf>
    <xf numFmtId="0" fontId="19" fillId="11" borderId="25" xfId="0" applyFont="1" applyFill="1" applyBorder="1" applyAlignment="1">
      <alignment horizontal="left" vertical="center"/>
    </xf>
    <xf numFmtId="0" fontId="8" fillId="9" borderId="90" xfId="0" applyFont="1" applyFill="1" applyBorder="1" applyAlignment="1">
      <alignment horizontal="left" vertical="center"/>
    </xf>
    <xf numFmtId="0" fontId="8" fillId="9" borderId="91" xfId="0" applyFont="1" applyFill="1" applyBorder="1" applyAlignment="1">
      <alignment horizontal="left" vertical="center"/>
    </xf>
    <xf numFmtId="0" fontId="0" fillId="0" borderId="35" xfId="0" applyBorder="1" applyAlignment="1">
      <alignment horizontal="left"/>
    </xf>
    <xf numFmtId="0" fontId="3" fillId="8" borderId="91" xfId="0" applyFont="1" applyFill="1" applyBorder="1" applyAlignment="1">
      <alignment horizontal="left" vertical="center"/>
    </xf>
    <xf numFmtId="0" fontId="0" fillId="0" borderId="36" xfId="0" applyBorder="1" applyAlignment="1">
      <alignment horizontal="left"/>
    </xf>
    <xf numFmtId="0" fontId="3" fillId="8" borderId="92" xfId="0" applyFont="1" applyFill="1" applyBorder="1" applyAlignment="1">
      <alignment horizontal="left" vertical="center"/>
    </xf>
    <xf numFmtId="0" fontId="0" fillId="3" borderId="80" xfId="0" applyFont="1" applyFill="1" applyBorder="1" applyAlignment="1">
      <alignment horizontal="left"/>
    </xf>
    <xf numFmtId="0" fontId="0" fillId="3" borderId="53" xfId="0" applyFont="1" applyFill="1" applyBorder="1" applyAlignment="1">
      <alignment horizontal="left"/>
    </xf>
    <xf numFmtId="0" fontId="0" fillId="3" borderId="50" xfId="0" applyFont="1" applyFill="1" applyBorder="1" applyAlignment="1">
      <alignment horizontal="left"/>
    </xf>
    <xf numFmtId="0" fontId="0" fillId="3" borderId="87" xfId="0" applyFont="1" applyFill="1" applyBorder="1" applyAlignment="1">
      <alignment horizontal="left"/>
    </xf>
    <xf numFmtId="0" fontId="0" fillId="3" borderId="55" xfId="0" applyFont="1" applyFill="1" applyBorder="1" applyAlignment="1">
      <alignment horizontal="left"/>
    </xf>
    <xf numFmtId="0" fontId="0" fillId="3" borderId="52" xfId="0" applyFont="1" applyFill="1" applyBorder="1" applyAlignment="1">
      <alignment horizontal="left"/>
    </xf>
    <xf numFmtId="167" fontId="0" fillId="24" borderId="12" xfId="0" applyNumberFormat="1" applyFont="1" applyFill="1" applyBorder="1" applyAlignment="1" applyProtection="1">
      <alignment horizontal="center" vertical="center"/>
      <protection locked="0"/>
    </xf>
    <xf numFmtId="0" fontId="26" fillId="24" borderId="24" xfId="0" applyFont="1" applyFill="1" applyBorder="1" applyAlignment="1" applyProtection="1">
      <alignment horizontal="left" vertical="center"/>
      <protection locked="0"/>
    </xf>
    <xf numFmtId="0" fontId="26" fillId="24" borderId="12" xfId="0" applyFont="1" applyFill="1" applyBorder="1" applyAlignment="1" applyProtection="1">
      <alignment horizontal="left" vertical="center"/>
      <protection locked="0"/>
    </xf>
    <xf numFmtId="0" fontId="30" fillId="24" borderId="24" xfId="0" applyFont="1" applyFill="1" applyBorder="1" applyAlignment="1" applyProtection="1">
      <alignment horizontal="center" vertical="center"/>
      <protection locked="0"/>
    </xf>
    <xf numFmtId="0" fontId="30" fillId="24" borderId="12" xfId="0" applyFont="1" applyFill="1" applyBorder="1" applyAlignment="1" applyProtection="1">
      <alignment horizontal="center" vertical="center"/>
      <protection locked="0"/>
    </xf>
    <xf numFmtId="0" fontId="30" fillId="24" borderId="56" xfId="0" applyFont="1" applyFill="1" applyBorder="1" applyAlignment="1" applyProtection="1">
      <alignment horizontal="center" vertical="center"/>
      <protection locked="0"/>
    </xf>
    <xf numFmtId="0" fontId="26" fillId="24" borderId="56" xfId="0" applyFont="1" applyFill="1" applyBorder="1" applyAlignment="1" applyProtection="1">
      <alignment horizontal="left" vertical="center"/>
      <protection locked="0"/>
    </xf>
    <xf numFmtId="0" fontId="30" fillId="24" borderId="82" xfId="0" applyFont="1" applyFill="1" applyBorder="1" applyAlignment="1" applyProtection="1">
      <alignment horizontal="center" vertical="center"/>
      <protection locked="0"/>
    </xf>
    <xf numFmtId="0" fontId="19" fillId="20" borderId="3" xfId="0" applyFont="1" applyFill="1" applyBorder="1" applyAlignment="1">
      <alignment horizontal="left" vertical="center"/>
    </xf>
    <xf numFmtId="0" fontId="16" fillId="2" borderId="43" xfId="0" applyFont="1" applyFill="1" applyBorder="1"/>
    <xf numFmtId="0" fontId="0" fillId="2" borderId="0" xfId="0" applyFill="1" applyBorder="1" applyAlignment="1">
      <alignment horizontal="right" indent="1"/>
    </xf>
    <xf numFmtId="0" fontId="16" fillId="2" borderId="46" xfId="0" applyFont="1" applyFill="1" applyBorder="1"/>
    <xf numFmtId="0" fontId="0" fillId="2" borderId="47" xfId="0" applyFill="1" applyBorder="1" applyAlignment="1">
      <alignment horizontal="right" indent="1"/>
    </xf>
    <xf numFmtId="0" fontId="16" fillId="2" borderId="47" xfId="0" applyFont="1" applyFill="1" applyBorder="1" applyAlignment="1">
      <alignment horizontal="right"/>
    </xf>
    <xf numFmtId="0" fontId="27" fillId="9" borderId="95" xfId="0" applyFont="1" applyFill="1" applyBorder="1" applyAlignment="1" applyProtection="1">
      <alignment horizontal="center" vertical="center"/>
    </xf>
    <xf numFmtId="0" fontId="27" fillId="9" borderId="94" xfId="0" applyFont="1" applyFill="1" applyBorder="1" applyAlignment="1" applyProtection="1">
      <alignment horizontal="center" vertical="center"/>
    </xf>
    <xf numFmtId="0" fontId="21" fillId="10" borderId="27" xfId="0" applyFont="1" applyFill="1" applyBorder="1" applyAlignment="1" applyProtection="1">
      <alignment vertical="center"/>
    </xf>
    <xf numFmtId="164" fontId="0" fillId="30" borderId="80" xfId="2" applyNumberFormat="1" applyFont="1" applyFill="1" applyBorder="1" applyAlignment="1" applyProtection="1">
      <alignment horizontal="center"/>
    </xf>
    <xf numFmtId="164" fontId="0" fillId="3" borderId="50" xfId="2" applyNumberFormat="1" applyFont="1" applyFill="1" applyBorder="1" applyAlignment="1" applyProtection="1">
      <alignment horizontal="center"/>
    </xf>
    <xf numFmtId="164" fontId="0" fillId="14" borderId="80" xfId="2" applyNumberFormat="1" applyFont="1" applyFill="1" applyBorder="1" applyAlignment="1" applyProtection="1">
      <alignment horizontal="center"/>
    </xf>
    <xf numFmtId="164" fontId="0" fillId="16" borderId="80" xfId="2" applyNumberFormat="1" applyFont="1" applyFill="1" applyBorder="1" applyAlignment="1" applyProtection="1">
      <alignment horizontal="center"/>
    </xf>
    <xf numFmtId="164" fontId="0" fillId="17" borderId="80" xfId="2" applyNumberFormat="1" applyFont="1" applyFill="1" applyBorder="1" applyAlignment="1" applyProtection="1">
      <alignment horizontal="center"/>
    </xf>
    <xf numFmtId="164" fontId="16" fillId="24" borderId="80" xfId="2" applyNumberFormat="1" applyFont="1" applyFill="1" applyBorder="1" applyAlignment="1" applyProtection="1">
      <alignment horizontal="center"/>
    </xf>
    <xf numFmtId="164" fontId="16" fillId="3" borderId="50" xfId="2" applyNumberFormat="1" applyFont="1" applyFill="1" applyBorder="1" applyAlignment="1" applyProtection="1">
      <alignment horizontal="center"/>
    </xf>
    <xf numFmtId="164" fontId="0" fillId="29" borderId="80" xfId="2" applyNumberFormat="1" applyFont="1" applyFill="1" applyBorder="1" applyAlignment="1" applyProtection="1">
      <alignment horizontal="center"/>
    </xf>
    <xf numFmtId="0" fontId="30" fillId="24" borderId="12" xfId="0" applyFont="1" applyFill="1" applyBorder="1" applyAlignment="1" applyProtection="1">
      <alignment horizontal="center" vertical="center"/>
    </xf>
    <xf numFmtId="0" fontId="30" fillId="24" borderId="56" xfId="0" applyFont="1" applyFill="1" applyBorder="1" applyAlignment="1" applyProtection="1">
      <alignment horizontal="center" vertical="center"/>
    </xf>
    <xf numFmtId="165" fontId="21" fillId="23" borderId="26" xfId="0" applyNumberFormat="1" applyFont="1" applyFill="1" applyBorder="1" applyAlignment="1" applyProtection="1">
      <alignment horizontal="right" vertical="center"/>
    </xf>
    <xf numFmtId="165" fontId="21" fillId="26" borderId="25" xfId="0" applyNumberFormat="1" applyFont="1" applyFill="1" applyBorder="1" applyAlignment="1" applyProtection="1">
      <alignment horizontal="right" vertical="center"/>
    </xf>
    <xf numFmtId="165" fontId="21" fillId="27" borderId="25" xfId="0" applyNumberFormat="1" applyFont="1" applyFill="1" applyBorder="1" applyAlignment="1" applyProtection="1">
      <alignment vertical="center"/>
    </xf>
    <xf numFmtId="0" fontId="37" fillId="26" borderId="28" xfId="0" applyFont="1" applyFill="1" applyBorder="1" applyAlignment="1">
      <alignment horizontal="left" vertical="center"/>
    </xf>
    <xf numFmtId="0" fontId="37" fillId="26" borderId="25" xfId="0" applyFont="1" applyFill="1" applyBorder="1" applyAlignment="1">
      <alignment horizontal="left" vertical="center"/>
    </xf>
    <xf numFmtId="0" fontId="37" fillId="28" borderId="28" xfId="0" applyFont="1" applyFill="1" applyBorder="1" applyAlignment="1">
      <alignment horizontal="left" vertical="center"/>
    </xf>
    <xf numFmtId="0" fontId="37" fillId="28" borderId="25" xfId="0" applyFont="1" applyFill="1" applyBorder="1" applyAlignment="1">
      <alignment horizontal="left" vertical="center"/>
    </xf>
    <xf numFmtId="0" fontId="37" fillId="22" borderId="28" xfId="0" applyFont="1" applyFill="1" applyBorder="1" applyAlignment="1">
      <alignment horizontal="left" vertical="center"/>
    </xf>
    <xf numFmtId="0" fontId="37" fillId="22" borderId="25" xfId="0" applyFont="1" applyFill="1" applyBorder="1" applyAlignment="1">
      <alignment horizontal="left" vertical="center"/>
    </xf>
    <xf numFmtId="0" fontId="37" fillId="21" borderId="28" xfId="0" applyFont="1" applyFill="1" applyBorder="1" applyAlignment="1">
      <alignment horizontal="left" vertical="center"/>
    </xf>
    <xf numFmtId="0" fontId="37" fillId="21" borderId="25" xfId="0" applyFont="1" applyFill="1" applyBorder="1" applyAlignment="1">
      <alignment horizontal="left" vertical="center"/>
    </xf>
    <xf numFmtId="164" fontId="20" fillId="22" borderId="43" xfId="0" applyNumberFormat="1" applyFont="1" applyFill="1" applyBorder="1" applyAlignment="1" applyProtection="1">
      <alignment horizontal="center" vertical="center"/>
    </xf>
    <xf numFmtId="164" fontId="20" fillId="26" borderId="43" xfId="0" applyNumberFormat="1" applyFont="1" applyFill="1" applyBorder="1" applyAlignment="1" applyProtection="1">
      <alignment horizontal="center" vertical="center"/>
    </xf>
    <xf numFmtId="164" fontId="20" fillId="28" borderId="43" xfId="0" applyNumberFormat="1" applyFont="1" applyFill="1" applyBorder="1" applyAlignment="1" applyProtection="1">
      <alignment horizontal="center" vertical="center"/>
    </xf>
    <xf numFmtId="164" fontId="20" fillId="23" borderId="43" xfId="0" applyNumberFormat="1" applyFont="1" applyFill="1" applyBorder="1" applyAlignment="1" applyProtection="1">
      <alignment horizontal="center" vertical="center"/>
    </xf>
    <xf numFmtId="164" fontId="20" fillId="27" borderId="43" xfId="0" applyNumberFormat="1" applyFont="1" applyFill="1" applyBorder="1" applyAlignment="1" applyProtection="1">
      <alignment horizontal="center" vertical="center"/>
    </xf>
    <xf numFmtId="0" fontId="37" fillId="27" borderId="28" xfId="0" applyFont="1" applyFill="1" applyBorder="1" applyAlignment="1">
      <alignment horizontal="left" vertical="center"/>
    </xf>
    <xf numFmtId="0" fontId="37" fillId="27" borderId="25" xfId="0" applyFont="1" applyFill="1" applyBorder="1" applyAlignment="1">
      <alignment horizontal="left" vertical="center"/>
    </xf>
    <xf numFmtId="0" fontId="37" fillId="23" borderId="28" xfId="0" applyFont="1" applyFill="1" applyBorder="1" applyAlignment="1">
      <alignment horizontal="left" vertical="center"/>
    </xf>
    <xf numFmtId="0" fontId="37" fillId="23" borderId="25" xfId="0" applyFont="1" applyFill="1" applyBorder="1" applyAlignment="1">
      <alignment horizontal="left" vertical="center"/>
    </xf>
    <xf numFmtId="164" fontId="20" fillId="21" borderId="43" xfId="0" applyNumberFormat="1" applyFont="1" applyFill="1" applyBorder="1" applyAlignment="1" applyProtection="1">
      <alignment horizontal="center" vertical="center"/>
    </xf>
    <xf numFmtId="0" fontId="27" fillId="9" borderId="54" xfId="0" applyFont="1" applyFill="1" applyBorder="1" applyAlignment="1">
      <alignment horizontal="left"/>
    </xf>
    <xf numFmtId="0" fontId="27" fillId="9" borderId="12" xfId="0" applyFont="1" applyFill="1" applyBorder="1" applyAlignment="1">
      <alignment horizontal="left"/>
    </xf>
    <xf numFmtId="0" fontId="26" fillId="18" borderId="12" xfId="0" applyFont="1" applyFill="1" applyBorder="1" applyAlignment="1" applyProtection="1">
      <alignment horizontal="left" vertical="top" wrapText="1"/>
      <protection locked="0"/>
    </xf>
    <xf numFmtId="0" fontId="26" fillId="18" borderId="53" xfId="0" applyFont="1" applyFill="1" applyBorder="1" applyAlignment="1" applyProtection="1">
      <alignment horizontal="left" vertical="top" wrapText="1"/>
      <protection locked="0"/>
    </xf>
    <xf numFmtId="0" fontId="26" fillId="18" borderId="56" xfId="0" applyFont="1" applyFill="1" applyBorder="1" applyAlignment="1" applyProtection="1">
      <alignment horizontal="left" vertical="top" wrapText="1"/>
      <protection locked="0"/>
    </xf>
    <xf numFmtId="0" fontId="26" fillId="18" borderId="50" xfId="0" applyFont="1" applyFill="1" applyBorder="1" applyAlignment="1" applyProtection="1">
      <alignment horizontal="left" vertical="top" wrapText="1"/>
      <protection locked="0"/>
    </xf>
    <xf numFmtId="0" fontId="31" fillId="2" borderId="41" xfId="0" applyFont="1" applyFill="1" applyBorder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31" fillId="2" borderId="42" xfId="0" applyFont="1" applyFill="1" applyBorder="1" applyAlignment="1">
      <alignment horizontal="center" vertical="center"/>
    </xf>
    <xf numFmtId="0" fontId="26" fillId="18" borderId="12" xfId="0" applyFont="1" applyFill="1" applyBorder="1" applyAlignment="1" applyProtection="1">
      <alignment horizontal="left" vertical="center"/>
      <protection locked="0"/>
    </xf>
    <xf numFmtId="0" fontId="26" fillId="18" borderId="53" xfId="0" applyFont="1" applyFill="1" applyBorder="1" applyAlignment="1" applyProtection="1">
      <alignment horizontal="left" vertical="center"/>
      <protection locked="0"/>
    </xf>
    <xf numFmtId="0" fontId="27" fillId="9" borderId="54" xfId="0" applyFont="1" applyFill="1" applyBorder="1" applyAlignment="1">
      <alignment horizontal="left" vertical="top"/>
    </xf>
    <xf numFmtId="0" fontId="27" fillId="9" borderId="12" xfId="0" applyFont="1" applyFill="1" applyBorder="1" applyAlignment="1">
      <alignment horizontal="left" vertical="top"/>
    </xf>
    <xf numFmtId="0" fontId="27" fillId="9" borderId="51" xfId="0" applyFont="1" applyFill="1" applyBorder="1" applyAlignment="1">
      <alignment horizontal="left" vertical="top"/>
    </xf>
    <xf numFmtId="0" fontId="27" fillId="9" borderId="56" xfId="0" applyFont="1" applyFill="1" applyBorder="1" applyAlignment="1">
      <alignment horizontal="left" vertical="top"/>
    </xf>
    <xf numFmtId="0" fontId="26" fillId="18" borderId="54" xfId="0" applyFont="1" applyFill="1" applyBorder="1" applyAlignment="1" applyProtection="1">
      <alignment horizontal="left" vertical="center"/>
      <protection locked="0"/>
    </xf>
    <xf numFmtId="168" fontId="0" fillId="18" borderId="24" xfId="1" applyNumberFormat="1" applyFont="1" applyFill="1" applyBorder="1" applyAlignment="1" applyProtection="1">
      <alignment horizontal="left" vertical="center"/>
      <protection locked="0"/>
    </xf>
    <xf numFmtId="168" fontId="0" fillId="18" borderId="80" xfId="1" applyNumberFormat="1" applyFont="1" applyFill="1" applyBorder="1" applyAlignment="1" applyProtection="1">
      <alignment horizontal="left" vertical="center"/>
      <protection locked="0"/>
    </xf>
    <xf numFmtId="165" fontId="21" fillId="22" borderId="27" xfId="0" applyNumberFormat="1" applyFont="1" applyFill="1" applyBorder="1" applyAlignment="1">
      <alignment horizontal="left" vertical="top"/>
    </xf>
    <xf numFmtId="165" fontId="21" fillId="22" borderId="28" xfId="0" applyNumberFormat="1" applyFont="1" applyFill="1" applyBorder="1" applyAlignment="1">
      <alignment horizontal="left" vertical="top"/>
    </xf>
    <xf numFmtId="0" fontId="27" fillId="9" borderId="79" xfId="0" applyFont="1" applyFill="1" applyBorder="1" applyAlignment="1">
      <alignment horizontal="left"/>
    </xf>
    <xf numFmtId="0" fontId="27" fillId="9" borderId="24" xfId="0" applyFont="1" applyFill="1" applyBorder="1" applyAlignment="1">
      <alignment horizontal="left"/>
    </xf>
    <xf numFmtId="0" fontId="27" fillId="9" borderId="12" xfId="0" applyFont="1" applyFill="1" applyBorder="1" applyAlignment="1">
      <alignment horizontal="left" vertical="center"/>
    </xf>
    <xf numFmtId="0" fontId="10" fillId="28" borderId="26" xfId="0" applyFont="1" applyFill="1" applyBorder="1" applyAlignment="1">
      <alignment horizontal="center" vertical="center"/>
    </xf>
    <xf numFmtId="0" fontId="10" fillId="28" borderId="27" xfId="0" applyFont="1" applyFill="1" applyBorder="1" applyAlignment="1">
      <alignment horizontal="center" vertical="center"/>
    </xf>
    <xf numFmtId="0" fontId="18" fillId="9" borderId="79" xfId="0" applyNumberFormat="1" applyFont="1" applyFill="1" applyBorder="1" applyAlignment="1">
      <alignment horizontal="center" vertical="center"/>
    </xf>
    <xf numFmtId="0" fontId="18" fillId="9" borderId="24" xfId="0" applyNumberFormat="1" applyFont="1" applyFill="1" applyBorder="1" applyAlignment="1">
      <alignment horizontal="center" vertical="center"/>
    </xf>
    <xf numFmtId="0" fontId="18" fillId="9" borderId="51" xfId="0" applyNumberFormat="1" applyFont="1" applyFill="1" applyBorder="1" applyAlignment="1">
      <alignment horizontal="center" vertical="center"/>
    </xf>
    <xf numFmtId="0" fontId="18" fillId="9" borderId="56" xfId="0" applyNumberFormat="1" applyFont="1" applyFill="1" applyBorder="1" applyAlignment="1">
      <alignment horizontal="center" vertical="center"/>
    </xf>
    <xf numFmtId="165" fontId="7" fillId="9" borderId="24" xfId="0" applyNumberFormat="1" applyFont="1" applyFill="1" applyBorder="1" applyAlignment="1">
      <alignment horizontal="center" vertical="center"/>
    </xf>
    <xf numFmtId="165" fontId="7" fillId="9" borderId="80" xfId="0" applyNumberFormat="1" applyFont="1" applyFill="1" applyBorder="1" applyAlignment="1">
      <alignment horizontal="center" vertical="center"/>
    </xf>
    <xf numFmtId="165" fontId="7" fillId="9" borderId="56" xfId="0" applyNumberFormat="1" applyFont="1" applyFill="1" applyBorder="1" applyAlignment="1">
      <alignment horizontal="center" vertical="center"/>
    </xf>
    <xf numFmtId="165" fontId="7" fillId="9" borderId="50" xfId="0" applyNumberFormat="1" applyFont="1" applyFill="1" applyBorder="1" applyAlignment="1">
      <alignment horizontal="center" vertical="center"/>
    </xf>
    <xf numFmtId="0" fontId="10" fillId="28" borderId="28" xfId="0" applyFont="1" applyFill="1" applyBorder="1" applyAlignment="1">
      <alignment horizontal="center" vertical="center"/>
    </xf>
    <xf numFmtId="0" fontId="7" fillId="9" borderId="24" xfId="0" applyNumberFormat="1" applyFont="1" applyFill="1" applyBorder="1" applyAlignment="1">
      <alignment horizontal="center" vertical="center"/>
    </xf>
    <xf numFmtId="0" fontId="7" fillId="9" borderId="56" xfId="0" applyNumberFormat="1" applyFont="1" applyFill="1" applyBorder="1" applyAlignment="1">
      <alignment horizontal="center" vertical="center"/>
    </xf>
    <xf numFmtId="165" fontId="26" fillId="0" borderId="12" xfId="0" applyNumberFormat="1" applyFont="1" applyFill="1" applyBorder="1" applyAlignment="1">
      <alignment horizontal="center" vertical="center"/>
    </xf>
    <xf numFmtId="0" fontId="21" fillId="10" borderId="26" xfId="0" applyFont="1" applyFill="1" applyBorder="1" applyAlignment="1">
      <alignment horizontal="left" vertical="center"/>
    </xf>
    <xf numFmtId="0" fontId="21" fillId="10" borderId="27" xfId="0" applyFont="1" applyFill="1" applyBorder="1" applyAlignment="1">
      <alignment horizontal="left" vertical="center"/>
    </xf>
    <xf numFmtId="0" fontId="21" fillId="10" borderId="28" xfId="0" applyFont="1" applyFill="1" applyBorder="1" applyAlignment="1">
      <alignment horizontal="left" vertical="center"/>
    </xf>
    <xf numFmtId="0" fontId="27" fillId="9" borderId="79" xfId="0" applyFont="1" applyFill="1" applyBorder="1" applyAlignment="1">
      <alignment horizontal="center" vertical="center"/>
    </xf>
    <xf numFmtId="0" fontId="27" fillId="9" borderId="24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left" vertical="top" wrapText="1"/>
    </xf>
    <xf numFmtId="0" fontId="26" fillId="0" borderId="53" xfId="0" applyFont="1" applyFill="1" applyBorder="1" applyAlignment="1">
      <alignment horizontal="left" vertical="top" wrapText="1"/>
    </xf>
    <xf numFmtId="0" fontId="26" fillId="0" borderId="56" xfId="0" applyFont="1" applyFill="1" applyBorder="1" applyAlignment="1">
      <alignment horizontal="left" vertical="top" wrapText="1"/>
    </xf>
    <xf numFmtId="0" fontId="26" fillId="0" borderId="50" xfId="0" applyFont="1" applyFill="1" applyBorder="1" applyAlignment="1">
      <alignment horizontal="left" vertical="top" wrapText="1"/>
    </xf>
    <xf numFmtId="0" fontId="26" fillId="3" borderId="51" xfId="0" applyFont="1" applyFill="1" applyBorder="1" applyAlignment="1">
      <alignment horizontal="left" vertical="center"/>
    </xf>
    <xf numFmtId="0" fontId="26" fillId="3" borderId="56" xfId="0" applyFont="1" applyFill="1" applyBorder="1" applyAlignment="1">
      <alignment horizontal="left" vertical="center"/>
    </xf>
    <xf numFmtId="0" fontId="27" fillId="9" borderId="24" xfId="0" applyFont="1" applyFill="1" applyBorder="1" applyAlignment="1">
      <alignment horizontal="left" vertical="center"/>
    </xf>
    <xf numFmtId="0" fontId="27" fillId="9" borderId="80" xfId="0" applyFont="1" applyFill="1" applyBorder="1" applyAlignment="1">
      <alignment horizontal="left" vertical="center"/>
    </xf>
    <xf numFmtId="0" fontId="0" fillId="12" borderId="12" xfId="0" applyFont="1" applyFill="1" applyBorder="1" applyAlignment="1" applyProtection="1">
      <alignment horizontal="left" vertical="center"/>
      <protection locked="0"/>
    </xf>
    <xf numFmtId="0" fontId="0" fillId="12" borderId="53" xfId="0" applyFont="1" applyFill="1" applyBorder="1" applyAlignment="1" applyProtection="1">
      <alignment horizontal="left" vertical="center"/>
      <protection locked="0"/>
    </xf>
    <xf numFmtId="0" fontId="27" fillId="9" borderId="56" xfId="0" applyFont="1" applyFill="1" applyBorder="1" applyAlignment="1">
      <alignment horizontal="left" vertical="center"/>
    </xf>
    <xf numFmtId="0" fontId="0" fillId="12" borderId="24" xfId="0" applyFont="1" applyFill="1" applyBorder="1" applyAlignment="1" applyProtection="1">
      <alignment horizontal="left" vertical="center"/>
      <protection locked="0"/>
    </xf>
    <xf numFmtId="0" fontId="0" fillId="12" borderId="80" xfId="0" applyFont="1" applyFill="1" applyBorder="1" applyAlignment="1" applyProtection="1">
      <alignment horizontal="left" vertical="center"/>
      <protection locked="0"/>
    </xf>
    <xf numFmtId="0" fontId="27" fillId="9" borderId="81" xfId="0" applyFont="1" applyFill="1" applyBorder="1" applyAlignment="1">
      <alignment horizontal="center" vertical="center"/>
    </xf>
    <xf numFmtId="0" fontId="27" fillId="9" borderId="82" xfId="0" applyFont="1" applyFill="1" applyBorder="1" applyAlignment="1">
      <alignment horizontal="center" vertical="center"/>
    </xf>
    <xf numFmtId="0" fontId="27" fillId="9" borderId="79" xfId="0" applyFont="1" applyFill="1" applyBorder="1" applyAlignment="1">
      <alignment horizontal="left" vertical="center"/>
    </xf>
    <xf numFmtId="0" fontId="27" fillId="9" borderId="24" xfId="0" applyFont="1" applyFill="1" applyBorder="1" applyAlignment="1">
      <alignment vertical="center"/>
    </xf>
    <xf numFmtId="165" fontId="0" fillId="12" borderId="54" xfId="0" applyNumberFormat="1" applyFont="1" applyFill="1" applyBorder="1" applyAlignment="1" applyProtection="1">
      <alignment horizontal="center" vertical="center"/>
      <protection locked="0"/>
    </xf>
    <xf numFmtId="165" fontId="0" fillId="12" borderId="12" xfId="0" applyNumberFormat="1" applyFont="1" applyFill="1" applyBorder="1" applyAlignment="1" applyProtection="1">
      <alignment horizontal="center" vertical="center"/>
      <protection locked="0"/>
    </xf>
    <xf numFmtId="0" fontId="26" fillId="0" borderId="12" xfId="0" applyFont="1" applyFill="1" applyBorder="1" applyAlignment="1">
      <alignment horizontal="right" vertical="center"/>
    </xf>
    <xf numFmtId="0" fontId="26" fillId="14" borderId="56" xfId="0" applyFont="1" applyFill="1" applyBorder="1" applyAlignment="1" applyProtection="1">
      <alignment horizontal="right" vertical="center"/>
      <protection locked="0"/>
    </xf>
    <xf numFmtId="0" fontId="30" fillId="12" borderId="12" xfId="0" applyFont="1" applyFill="1" applyBorder="1" applyAlignment="1" applyProtection="1">
      <alignment horizontal="center" vertical="center"/>
      <protection locked="0"/>
    </xf>
    <xf numFmtId="165" fontId="0" fillId="12" borderId="54" xfId="0" applyNumberFormat="1" applyFont="1" applyFill="1" applyBorder="1" applyAlignment="1" applyProtection="1">
      <alignment horizontal="left" vertical="center"/>
      <protection locked="0"/>
    </xf>
    <xf numFmtId="165" fontId="0" fillId="12" borderId="12" xfId="0" applyNumberFormat="1" applyFont="1" applyFill="1" applyBorder="1" applyAlignment="1" applyProtection="1">
      <alignment horizontal="left" vertical="center"/>
      <protection locked="0"/>
    </xf>
    <xf numFmtId="0" fontId="26" fillId="0" borderId="12" xfId="0" applyFont="1" applyFill="1" applyBorder="1" applyAlignment="1">
      <alignment horizontal="center" vertical="center" wrapText="1"/>
    </xf>
    <xf numFmtId="0" fontId="26" fillId="0" borderId="56" xfId="0" applyFont="1" applyFill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0" fillId="0" borderId="56" xfId="0" applyFont="1" applyBorder="1" applyAlignment="1">
      <alignment horizontal="center" vertical="center" wrapText="1"/>
    </xf>
    <xf numFmtId="164" fontId="0" fillId="12" borderId="56" xfId="0" applyNumberFormat="1" applyFont="1" applyFill="1" applyBorder="1" applyAlignment="1" applyProtection="1">
      <alignment horizontal="left" vertical="center"/>
      <protection locked="0"/>
    </xf>
    <xf numFmtId="164" fontId="0" fillId="12" borderId="50" xfId="0" applyNumberFormat="1" applyFont="1" applyFill="1" applyBorder="1" applyAlignment="1" applyProtection="1">
      <alignment horizontal="left" vertical="center"/>
      <protection locked="0"/>
    </xf>
    <xf numFmtId="0" fontId="0" fillId="12" borderId="56" xfId="0" applyFont="1" applyFill="1" applyBorder="1" applyAlignment="1" applyProtection="1">
      <alignment horizontal="left" vertical="center"/>
      <protection locked="0"/>
    </xf>
    <xf numFmtId="0" fontId="27" fillId="9" borderId="51" xfId="0" applyFont="1" applyFill="1" applyBorder="1" applyAlignment="1">
      <alignment horizontal="center" vertical="center"/>
    </xf>
    <xf numFmtId="0" fontId="27" fillId="9" borderId="56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64" fontId="0" fillId="2" borderId="0" xfId="0" applyNumberFormat="1" applyFont="1" applyFill="1" applyBorder="1" applyAlignment="1">
      <alignment horizontal="center" vertical="center"/>
    </xf>
    <xf numFmtId="164" fontId="0" fillId="2" borderId="45" xfId="0" applyNumberFormat="1" applyFont="1" applyFill="1" applyBorder="1" applyAlignment="1">
      <alignment horizontal="center" vertical="center"/>
    </xf>
    <xf numFmtId="0" fontId="0" fillId="2" borderId="46" xfId="0" applyFont="1" applyFill="1" applyBorder="1" applyAlignment="1">
      <alignment horizontal="center" vertical="center"/>
    </xf>
    <xf numFmtId="0" fontId="0" fillId="2" borderId="47" xfId="0" applyFont="1" applyFill="1" applyBorder="1" applyAlignment="1">
      <alignment horizontal="center" vertical="center"/>
    </xf>
    <xf numFmtId="164" fontId="0" fillId="2" borderId="47" xfId="0" applyNumberFormat="1" applyFont="1" applyFill="1" applyBorder="1" applyAlignment="1">
      <alignment horizontal="center" vertical="center"/>
    </xf>
    <xf numFmtId="164" fontId="0" fillId="2" borderId="78" xfId="0" applyNumberFormat="1" applyFont="1" applyFill="1" applyBorder="1" applyAlignment="1">
      <alignment horizontal="center" vertical="center"/>
    </xf>
    <xf numFmtId="165" fontId="26" fillId="13" borderId="12" xfId="0" applyNumberFormat="1" applyFont="1" applyFill="1" applyBorder="1" applyAlignment="1" applyProtection="1">
      <alignment horizontal="center" vertical="center"/>
      <protection locked="0"/>
    </xf>
    <xf numFmtId="165" fontId="26" fillId="3" borderId="12" xfId="0" applyNumberFormat="1" applyFont="1" applyFill="1" applyBorder="1" applyAlignment="1">
      <alignment horizontal="center" vertical="center"/>
    </xf>
    <xf numFmtId="0" fontId="30" fillId="0" borderId="12" xfId="0" applyFont="1" applyBorder="1" applyAlignment="1">
      <alignment horizontal="left" vertical="center" wrapText="1"/>
    </xf>
    <xf numFmtId="165" fontId="26" fillId="13" borderId="24" xfId="0" applyNumberFormat="1" applyFont="1" applyFill="1" applyBorder="1" applyAlignment="1" applyProtection="1">
      <alignment horizontal="center" vertical="center"/>
      <protection locked="0"/>
    </xf>
    <xf numFmtId="0" fontId="2" fillId="9" borderId="54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2" fillId="9" borderId="53" xfId="0" applyFont="1" applyFill="1" applyBorder="1" applyAlignment="1">
      <alignment horizontal="center" vertical="center"/>
    </xf>
    <xf numFmtId="165" fontId="21" fillId="10" borderId="27" xfId="0" applyNumberFormat="1" applyFont="1" applyFill="1" applyBorder="1" applyAlignment="1">
      <alignment horizontal="right" vertical="center"/>
    </xf>
    <xf numFmtId="165" fontId="21" fillId="10" borderId="28" xfId="0" applyNumberFormat="1" applyFont="1" applyFill="1" applyBorder="1" applyAlignment="1">
      <alignment horizontal="right" vertical="center"/>
    </xf>
    <xf numFmtId="0" fontId="21" fillId="10" borderId="32" xfId="0" applyFont="1" applyFill="1" applyBorder="1" applyAlignment="1">
      <alignment horizontal="left" vertical="center"/>
    </xf>
    <xf numFmtId="0" fontId="21" fillId="10" borderId="33" xfId="0" applyFont="1" applyFill="1" applyBorder="1" applyAlignment="1">
      <alignment horizontal="left" vertical="center"/>
    </xf>
    <xf numFmtId="0" fontId="21" fillId="10" borderId="34" xfId="0" applyFont="1" applyFill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165" fontId="26" fillId="3" borderId="12" xfId="0" applyNumberFormat="1" applyFont="1" applyFill="1" applyBorder="1" applyAlignment="1">
      <alignment horizontal="left" vertical="center"/>
    </xf>
    <xf numFmtId="165" fontId="0" fillId="0" borderId="12" xfId="0" applyNumberFormat="1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165" fontId="0" fillId="0" borderId="56" xfId="0" applyNumberFormat="1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/>
    </xf>
    <xf numFmtId="164" fontId="26" fillId="0" borderId="56" xfId="0" applyNumberFormat="1" applyFont="1" applyFill="1" applyBorder="1" applyAlignment="1">
      <alignment horizontal="center" vertical="center"/>
    </xf>
    <xf numFmtId="165" fontId="26" fillId="0" borderId="56" xfId="0" applyNumberFormat="1" applyFont="1" applyFill="1" applyBorder="1" applyAlignment="1">
      <alignment horizontal="center" vertical="center"/>
    </xf>
    <xf numFmtId="166" fontId="0" fillId="13" borderId="12" xfId="2" applyNumberFormat="1" applyFont="1" applyFill="1" applyBorder="1" applyAlignment="1" applyProtection="1">
      <alignment horizontal="center" vertical="center"/>
      <protection locked="0"/>
    </xf>
    <xf numFmtId="165" fontId="0" fillId="0" borderId="12" xfId="1" applyNumberFormat="1" applyFont="1" applyFill="1" applyBorder="1" applyAlignment="1">
      <alignment horizontal="center" vertical="center"/>
    </xf>
    <xf numFmtId="165" fontId="26" fillId="3" borderId="12" xfId="1" applyNumberFormat="1" applyFont="1" applyFill="1" applyBorder="1" applyAlignment="1">
      <alignment horizontal="center" vertical="center"/>
    </xf>
    <xf numFmtId="165" fontId="26" fillId="0" borderId="12" xfId="1" applyNumberFormat="1" applyFont="1" applyFill="1" applyBorder="1" applyAlignment="1">
      <alignment horizontal="center" vertical="center"/>
    </xf>
    <xf numFmtId="0" fontId="0" fillId="13" borderId="12" xfId="0" applyFont="1" applyFill="1" applyBorder="1" applyAlignment="1" applyProtection="1">
      <alignment horizontal="left" vertical="center"/>
      <protection locked="0"/>
    </xf>
    <xf numFmtId="165" fontId="0" fillId="13" borderId="12" xfId="0" applyNumberFormat="1" applyFont="1" applyFill="1" applyBorder="1" applyAlignment="1" applyProtection="1">
      <alignment horizontal="center" vertical="center"/>
      <protection locked="0"/>
    </xf>
    <xf numFmtId="165" fontId="0" fillId="0" borderId="12" xfId="0" applyNumberFormat="1" applyFont="1" applyFill="1" applyBorder="1" applyAlignment="1">
      <alignment horizontal="center" vertical="center"/>
    </xf>
    <xf numFmtId="0" fontId="0" fillId="13" borderId="24" xfId="0" applyFont="1" applyFill="1" applyBorder="1" applyAlignment="1" applyProtection="1">
      <alignment horizontal="left" vertical="center"/>
      <protection locked="0"/>
    </xf>
    <xf numFmtId="0" fontId="10" fillId="26" borderId="27" xfId="0" applyFont="1" applyFill="1" applyBorder="1" applyAlignment="1">
      <alignment horizontal="center" vertical="center"/>
    </xf>
    <xf numFmtId="0" fontId="10" fillId="26" borderId="28" xfId="0" applyFont="1" applyFill="1" applyBorder="1" applyAlignment="1">
      <alignment horizontal="center" vertical="center"/>
    </xf>
    <xf numFmtId="0" fontId="6" fillId="9" borderId="24" xfId="0" applyNumberFormat="1" applyFont="1" applyFill="1" applyBorder="1" applyAlignment="1">
      <alignment horizontal="center" vertical="center"/>
    </xf>
    <xf numFmtId="0" fontId="6" fillId="9" borderId="80" xfId="0" applyNumberFormat="1" applyFont="1" applyFill="1" applyBorder="1" applyAlignment="1">
      <alignment horizontal="center" vertical="center"/>
    </xf>
    <xf numFmtId="0" fontId="6" fillId="9" borderId="56" xfId="0" applyNumberFormat="1" applyFont="1" applyFill="1" applyBorder="1" applyAlignment="1">
      <alignment horizontal="center" vertical="center"/>
    </xf>
    <xf numFmtId="0" fontId="6" fillId="9" borderId="50" xfId="0" applyNumberFormat="1" applyFont="1" applyFill="1" applyBorder="1" applyAlignment="1">
      <alignment horizontal="center" vertical="center"/>
    </xf>
    <xf numFmtId="165" fontId="7" fillId="9" borderId="24" xfId="1" applyNumberFormat="1" applyFont="1" applyFill="1" applyBorder="1" applyAlignment="1">
      <alignment horizontal="center" vertical="center"/>
    </xf>
    <xf numFmtId="165" fontId="7" fillId="9" borderId="56" xfId="1" applyNumberFormat="1" applyFont="1" applyFill="1" applyBorder="1" applyAlignment="1">
      <alignment horizontal="center" vertical="center"/>
    </xf>
    <xf numFmtId="0" fontId="10" fillId="26" borderId="26" xfId="0" applyFont="1" applyFill="1" applyBorder="1" applyAlignment="1">
      <alignment horizontal="center" vertical="center"/>
    </xf>
    <xf numFmtId="0" fontId="10" fillId="27" borderId="26" xfId="0" applyFont="1" applyFill="1" applyBorder="1" applyAlignment="1" applyProtection="1">
      <alignment horizontal="center" vertical="center"/>
      <protection locked="0"/>
    </xf>
    <xf numFmtId="0" fontId="10" fillId="27" borderId="27" xfId="0" applyFont="1" applyFill="1" applyBorder="1" applyAlignment="1" applyProtection="1">
      <alignment horizontal="center" vertical="center"/>
      <protection locked="0"/>
    </xf>
    <xf numFmtId="0" fontId="10" fillId="27" borderId="28" xfId="0" applyFont="1" applyFill="1" applyBorder="1" applyAlignment="1" applyProtection="1">
      <alignment horizontal="center" vertical="center"/>
      <protection locked="0"/>
    </xf>
    <xf numFmtId="0" fontId="27" fillId="9" borderId="24" xfId="0" applyFont="1" applyFill="1" applyBorder="1" applyAlignment="1" applyProtection="1">
      <alignment horizontal="left" vertical="center"/>
      <protection locked="0"/>
    </xf>
    <xf numFmtId="0" fontId="26" fillId="15" borderId="24" xfId="0" applyNumberFormat="1" applyFont="1" applyFill="1" applyBorder="1" applyAlignment="1" applyProtection="1">
      <alignment horizontal="left" vertical="center"/>
      <protection locked="0"/>
    </xf>
    <xf numFmtId="0" fontId="0" fillId="15" borderId="12" xfId="0" applyFont="1" applyFill="1" applyBorder="1" applyAlignment="1" applyProtection="1">
      <alignment horizontal="left" vertical="center"/>
      <protection locked="0"/>
    </xf>
    <xf numFmtId="3" fontId="0" fillId="8" borderId="12" xfId="0" applyNumberFormat="1" applyFont="1" applyFill="1" applyBorder="1" applyAlignment="1" applyProtection="1">
      <alignment horizontal="center" vertical="center"/>
    </xf>
    <xf numFmtId="44" fontId="0" fillId="15" borderId="12" xfId="0" applyNumberFormat="1" applyFont="1" applyFill="1" applyBorder="1" applyAlignment="1" applyProtection="1">
      <alignment horizontal="center" vertical="center"/>
      <protection locked="0"/>
    </xf>
    <xf numFmtId="0" fontId="27" fillId="9" borderId="12" xfId="0" applyFont="1" applyFill="1" applyBorder="1" applyAlignment="1" applyProtection="1">
      <alignment horizontal="left" vertical="center"/>
      <protection locked="0"/>
    </xf>
    <xf numFmtId="0" fontId="0" fillId="2" borderId="54" xfId="0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horizontal="center" vertical="center"/>
      <protection locked="0"/>
    </xf>
    <xf numFmtId="0" fontId="0" fillId="2" borderId="51" xfId="0" applyFont="1" applyFill="1" applyBorder="1" applyAlignment="1" applyProtection="1">
      <alignment horizontal="center" vertical="center"/>
      <protection locked="0"/>
    </xf>
    <xf numFmtId="0" fontId="0" fillId="2" borderId="56" xfId="0" applyFont="1" applyFill="1" applyBorder="1" applyAlignment="1" applyProtection="1">
      <alignment horizontal="center" vertical="center"/>
      <protection locked="0"/>
    </xf>
    <xf numFmtId="165" fontId="7" fillId="9" borderId="24" xfId="0" applyNumberFormat="1" applyFont="1" applyFill="1" applyBorder="1" applyAlignment="1" applyProtection="1">
      <alignment horizontal="center" vertical="center"/>
    </xf>
    <xf numFmtId="165" fontId="7" fillId="9" borderId="80" xfId="0" applyNumberFormat="1" applyFont="1" applyFill="1" applyBorder="1" applyAlignment="1" applyProtection="1">
      <alignment horizontal="center" vertical="center"/>
    </xf>
    <xf numFmtId="165" fontId="7" fillId="9" borderId="12" xfId="0" applyNumberFormat="1" applyFont="1" applyFill="1" applyBorder="1" applyAlignment="1" applyProtection="1">
      <alignment horizontal="center" vertical="center"/>
    </xf>
    <xf numFmtId="165" fontId="7" fillId="9" borderId="53" xfId="0" applyNumberFormat="1" applyFont="1" applyFill="1" applyBorder="1" applyAlignment="1" applyProtection="1">
      <alignment horizontal="center" vertical="center"/>
    </xf>
    <xf numFmtId="0" fontId="18" fillId="9" borderId="54" xfId="0" applyNumberFormat="1" applyFont="1" applyFill="1" applyBorder="1" applyAlignment="1">
      <alignment horizontal="center" vertical="center"/>
    </xf>
    <xf numFmtId="0" fontId="18" fillId="9" borderId="12" xfId="0" applyNumberFormat="1" applyFont="1" applyFill="1" applyBorder="1" applyAlignment="1">
      <alignment horizontal="center" vertical="center"/>
    </xf>
    <xf numFmtId="0" fontId="27" fillId="9" borderId="12" xfId="0" applyFont="1" applyFill="1" applyBorder="1" applyAlignment="1" applyProtection="1">
      <alignment horizontal="center" vertical="center"/>
      <protection locked="0"/>
    </xf>
    <xf numFmtId="0" fontId="0" fillId="15" borderId="12" xfId="0" applyNumberFormat="1" applyFont="1" applyFill="1" applyBorder="1" applyAlignment="1" applyProtection="1">
      <alignment horizontal="center" vertical="center"/>
      <protection locked="0"/>
    </xf>
    <xf numFmtId="0" fontId="0" fillId="15" borderId="53" xfId="0" applyNumberFormat="1" applyFont="1" applyFill="1" applyBorder="1" applyAlignment="1" applyProtection="1">
      <alignment horizontal="center" vertical="center"/>
      <protection locked="0"/>
    </xf>
    <xf numFmtId="0" fontId="0" fillId="15" borderId="56" xfId="0" applyNumberFormat="1" applyFont="1" applyFill="1" applyBorder="1" applyAlignment="1" applyProtection="1">
      <alignment horizontal="center" vertical="center"/>
      <protection locked="0"/>
    </xf>
    <xf numFmtId="0" fontId="0" fillId="15" borderId="50" xfId="0" applyNumberFormat="1" applyFont="1" applyFill="1" applyBorder="1" applyAlignment="1" applyProtection="1">
      <alignment horizontal="center" vertical="center"/>
      <protection locked="0"/>
    </xf>
    <xf numFmtId="0" fontId="21" fillId="10" borderId="27" xfId="0" applyFont="1" applyFill="1" applyBorder="1" applyAlignment="1" applyProtection="1">
      <alignment horizontal="left" vertical="center"/>
      <protection locked="0"/>
    </xf>
    <xf numFmtId="44" fontId="0" fillId="15" borderId="56" xfId="0" applyNumberFormat="1" applyFont="1" applyFill="1" applyBorder="1" applyAlignment="1" applyProtection="1">
      <alignment horizontal="center" vertical="center"/>
      <protection locked="0"/>
    </xf>
    <xf numFmtId="164" fontId="26" fillId="15" borderId="12" xfId="0" applyNumberFormat="1" applyFont="1" applyFill="1" applyBorder="1" applyAlignment="1" applyProtection="1">
      <alignment horizontal="center" vertical="center"/>
      <protection locked="0"/>
    </xf>
    <xf numFmtId="0" fontId="27" fillId="9" borderId="53" xfId="0" applyFont="1" applyFill="1" applyBorder="1" applyAlignment="1" applyProtection="1">
      <alignment horizontal="left" vertical="center"/>
      <protection locked="0"/>
    </xf>
    <xf numFmtId="164" fontId="26" fillId="8" borderId="12" xfId="0" applyNumberFormat="1" applyFont="1" applyFill="1" applyBorder="1" applyAlignment="1" applyProtection="1">
      <alignment horizontal="center" vertical="center"/>
    </xf>
    <xf numFmtId="0" fontId="0" fillId="15" borderId="56" xfId="0" applyFont="1" applyFill="1" applyBorder="1" applyAlignment="1" applyProtection="1">
      <alignment horizontal="left" vertical="center"/>
      <protection locked="0"/>
    </xf>
    <xf numFmtId="3" fontId="0" fillId="8" borderId="56" xfId="0" applyNumberFormat="1" applyFont="1" applyFill="1" applyBorder="1" applyAlignment="1" applyProtection="1">
      <alignment horizontal="center" vertical="center"/>
    </xf>
    <xf numFmtId="0" fontId="27" fillId="2" borderId="84" xfId="0" applyFont="1" applyFill="1" applyBorder="1" applyAlignment="1">
      <alignment horizontal="center" vertical="center"/>
    </xf>
    <xf numFmtId="0" fontId="27" fillId="2" borderId="27" xfId="0" applyFont="1" applyFill="1" applyBorder="1" applyAlignment="1">
      <alignment horizontal="center" vertical="center"/>
    </xf>
    <xf numFmtId="0" fontId="27" fillId="2" borderId="28" xfId="0" applyFont="1" applyFill="1" applyBorder="1" applyAlignment="1">
      <alignment horizontal="center" vertical="center"/>
    </xf>
    <xf numFmtId="0" fontId="26" fillId="24" borderId="18" xfId="0" applyFont="1" applyFill="1" applyBorder="1" applyAlignment="1" applyProtection="1">
      <alignment horizontal="left" vertical="center"/>
      <protection locked="0"/>
    </xf>
    <xf numFmtId="0" fontId="26" fillId="24" borderId="19" xfId="0" applyFont="1" applyFill="1" applyBorder="1" applyAlignment="1" applyProtection="1">
      <alignment horizontal="left" vertical="center"/>
      <protection locked="0"/>
    </xf>
    <xf numFmtId="0" fontId="10" fillId="23" borderId="27" xfId="0" applyFont="1" applyFill="1" applyBorder="1" applyAlignment="1">
      <alignment horizontal="center" vertical="center"/>
    </xf>
    <xf numFmtId="0" fontId="10" fillId="23" borderId="26" xfId="0" applyFont="1" applyFill="1" applyBorder="1" applyAlignment="1">
      <alignment horizontal="center" vertical="center"/>
    </xf>
    <xf numFmtId="0" fontId="10" fillId="23" borderId="28" xfId="0" applyFont="1" applyFill="1" applyBorder="1" applyAlignment="1">
      <alignment horizontal="center" vertical="center"/>
    </xf>
    <xf numFmtId="0" fontId="27" fillId="9" borderId="82" xfId="0" applyFont="1" applyFill="1" applyBorder="1" applyAlignment="1">
      <alignment horizontal="left" vertical="center"/>
    </xf>
    <xf numFmtId="165" fontId="26" fillId="24" borderId="82" xfId="0" applyNumberFormat="1" applyFont="1" applyFill="1" applyBorder="1" applyAlignment="1" applyProtection="1">
      <alignment horizontal="center" vertical="center"/>
      <protection locked="0"/>
    </xf>
    <xf numFmtId="166" fontId="0" fillId="24" borderId="56" xfId="2" applyNumberFormat="1" applyFont="1" applyFill="1" applyBorder="1" applyAlignment="1" applyProtection="1">
      <alignment horizontal="center" vertical="center"/>
      <protection locked="0"/>
    </xf>
    <xf numFmtId="165" fontId="26" fillId="24" borderId="12" xfId="0" applyNumberFormat="1" applyFont="1" applyFill="1" applyBorder="1" applyAlignment="1" applyProtection="1">
      <alignment horizontal="center" vertical="center"/>
      <protection locked="0"/>
    </xf>
    <xf numFmtId="165" fontId="21" fillId="10" borderId="27" xfId="0" applyNumberFormat="1" applyFont="1" applyFill="1" applyBorder="1" applyAlignment="1">
      <alignment horizontal="right" vertical="top"/>
    </xf>
    <xf numFmtId="165" fontId="21" fillId="10" borderId="28" xfId="0" applyNumberFormat="1" applyFont="1" applyFill="1" applyBorder="1" applyAlignment="1">
      <alignment horizontal="right" vertical="top"/>
    </xf>
    <xf numFmtId="165" fontId="26" fillId="24" borderId="24" xfId="0" applyNumberFormat="1" applyFont="1" applyFill="1" applyBorder="1" applyAlignment="1" applyProtection="1">
      <alignment horizontal="center" vertical="center"/>
      <protection locked="0"/>
    </xf>
    <xf numFmtId="166" fontId="0" fillId="24" borderId="12" xfId="2" applyNumberFormat="1" applyFont="1" applyFill="1" applyBorder="1" applyAlignment="1" applyProtection="1">
      <alignment horizontal="center" vertical="center"/>
      <protection locked="0"/>
    </xf>
    <xf numFmtId="165" fontId="26" fillId="24" borderId="56" xfId="0" applyNumberFormat="1" applyFont="1" applyFill="1" applyBorder="1" applyAlignment="1" applyProtection="1">
      <alignment horizontal="center" vertical="center"/>
      <protection locked="0"/>
    </xf>
    <xf numFmtId="0" fontId="0" fillId="24" borderId="24" xfId="0" applyNumberFormat="1" applyFont="1" applyFill="1" applyBorder="1" applyAlignment="1" applyProtection="1">
      <alignment horizontal="left" vertical="center"/>
      <protection locked="0"/>
    </xf>
    <xf numFmtId="164" fontId="26" fillId="0" borderId="73" xfId="0" applyNumberFormat="1" applyFont="1" applyFill="1" applyBorder="1" applyAlignment="1" applyProtection="1">
      <alignment horizontal="left" vertical="center"/>
    </xf>
    <xf numFmtId="164" fontId="26" fillId="0" borderId="69" xfId="0" applyNumberFormat="1" applyFont="1" applyFill="1" applyBorder="1" applyAlignment="1" applyProtection="1">
      <alignment horizontal="left" vertical="center"/>
    </xf>
    <xf numFmtId="0" fontId="27" fillId="9" borderId="94" xfId="0" applyFont="1" applyFill="1" applyBorder="1" applyAlignment="1" applyProtection="1">
      <alignment horizontal="center" vertical="center"/>
    </xf>
    <xf numFmtId="164" fontId="20" fillId="28" borderId="0" xfId="0" applyNumberFormat="1" applyFont="1" applyFill="1" applyBorder="1" applyAlignment="1" applyProtection="1">
      <alignment horizontal="center" vertical="center"/>
    </xf>
    <xf numFmtId="164" fontId="20" fillId="28" borderId="46" xfId="0" applyNumberFormat="1" applyFont="1" applyFill="1" applyBorder="1" applyAlignment="1" applyProtection="1">
      <alignment horizontal="center" vertical="center"/>
    </xf>
    <xf numFmtId="164" fontId="20" fillId="28" borderId="47" xfId="0" applyNumberFormat="1" applyFont="1" applyFill="1" applyBorder="1" applyAlignment="1" applyProtection="1">
      <alignment horizontal="center" vertical="center"/>
    </xf>
    <xf numFmtId="165" fontId="23" fillId="0" borderId="45" xfId="0" applyNumberFormat="1" applyFont="1" applyFill="1" applyBorder="1" applyAlignment="1" applyProtection="1">
      <alignment horizontal="center" vertical="center"/>
    </xf>
    <xf numFmtId="0" fontId="7" fillId="3" borderId="0" xfId="0" quotePrefix="1" applyFont="1" applyFill="1" applyBorder="1" applyAlignment="1" applyProtection="1">
      <alignment horizontal="center" vertical="center"/>
    </xf>
    <xf numFmtId="165" fontId="23" fillId="0" borderId="44" xfId="0" applyNumberFormat="1" applyFont="1" applyFill="1" applyBorder="1" applyAlignment="1" applyProtection="1">
      <alignment horizontal="center" vertical="center"/>
    </xf>
    <xf numFmtId="165" fontId="23" fillId="0" borderId="37" xfId="0" applyNumberFormat="1" applyFont="1" applyFill="1" applyBorder="1" applyAlignment="1" applyProtection="1">
      <alignment horizontal="center" vertical="center"/>
    </xf>
    <xf numFmtId="0" fontId="24" fillId="3" borderId="4" xfId="0" quotePrefix="1" applyFont="1" applyFill="1" applyBorder="1" applyAlignment="1" applyProtection="1">
      <alignment horizontal="center" vertical="center"/>
    </xf>
    <xf numFmtId="0" fontId="24" fillId="3" borderId="38" xfId="0" quotePrefix="1" applyFont="1" applyFill="1" applyBorder="1" applyAlignment="1" applyProtection="1">
      <alignment horizontal="center" vertical="center"/>
    </xf>
    <xf numFmtId="0" fontId="0" fillId="2" borderId="60" xfId="0" applyFont="1" applyFill="1" applyBorder="1" applyAlignment="1" applyProtection="1">
      <alignment horizontal="center" vertical="center"/>
    </xf>
    <xf numFmtId="0" fontId="0" fillId="2" borderId="61" xfId="0" applyFont="1" applyFill="1" applyBorder="1" applyAlignment="1" applyProtection="1">
      <alignment horizontal="center" vertical="center"/>
    </xf>
    <xf numFmtId="0" fontId="0" fillId="2" borderId="62" xfId="0" applyFont="1" applyFill="1" applyBorder="1" applyAlignment="1" applyProtection="1">
      <alignment horizontal="center" vertical="center"/>
    </xf>
    <xf numFmtId="0" fontId="24" fillId="3" borderId="0" xfId="0" quotePrefix="1" applyFont="1" applyFill="1" applyBorder="1" applyAlignment="1" applyProtection="1">
      <alignment horizontal="center" vertical="center"/>
    </xf>
    <xf numFmtId="164" fontId="19" fillId="0" borderId="0" xfId="0" applyNumberFormat="1" applyFont="1" applyFill="1" applyBorder="1" applyAlignment="1" applyProtection="1">
      <alignment horizontal="center" vertical="center"/>
    </xf>
    <xf numFmtId="164" fontId="20" fillId="21" borderId="0" xfId="0" applyNumberFormat="1" applyFont="1" applyFill="1" applyBorder="1" applyAlignment="1" applyProtection="1">
      <alignment horizontal="center" vertical="center"/>
    </xf>
    <xf numFmtId="164" fontId="20" fillId="23" borderId="0" xfId="0" applyNumberFormat="1" applyFont="1" applyFill="1" applyBorder="1" applyAlignment="1" applyProtection="1">
      <alignment horizontal="center" vertical="center"/>
    </xf>
    <xf numFmtId="164" fontId="4" fillId="28" borderId="21" xfId="0" applyNumberFormat="1" applyFont="1" applyFill="1" applyBorder="1" applyAlignment="1" applyProtection="1">
      <alignment horizontal="center" vertical="center"/>
    </xf>
    <xf numFmtId="164" fontId="4" fillId="28" borderId="48" xfId="0" applyNumberFormat="1" applyFont="1" applyFill="1" applyBorder="1" applyAlignment="1" applyProtection="1">
      <alignment horizontal="center" vertical="center"/>
    </xf>
    <xf numFmtId="164" fontId="4" fillId="21" borderId="0" xfId="0" quotePrefix="1" applyNumberFormat="1" applyFont="1" applyFill="1" applyBorder="1" applyAlignment="1" applyProtection="1">
      <alignment horizontal="center" vertical="center"/>
    </xf>
    <xf numFmtId="164" fontId="4" fillId="23" borderId="0" xfId="0" applyNumberFormat="1" applyFont="1" applyFill="1" applyBorder="1" applyAlignment="1" applyProtection="1">
      <alignment horizontal="center" vertical="center"/>
    </xf>
    <xf numFmtId="164" fontId="19" fillId="0" borderId="16" xfId="0" applyNumberFormat="1" applyFont="1" applyFill="1" applyBorder="1" applyAlignment="1" applyProtection="1">
      <alignment horizontal="center" vertical="center"/>
    </xf>
    <xf numFmtId="164" fontId="19" fillId="0" borderId="49" xfId="0" applyNumberFormat="1" applyFont="1" applyFill="1" applyBorder="1" applyAlignment="1" applyProtection="1">
      <alignment horizontal="center" vertical="center"/>
    </xf>
    <xf numFmtId="164" fontId="4" fillId="27" borderId="0" xfId="0" applyNumberFormat="1" applyFont="1" applyFill="1" applyBorder="1" applyAlignment="1" applyProtection="1">
      <alignment horizontal="center" vertical="center"/>
    </xf>
    <xf numFmtId="164" fontId="4" fillId="26" borderId="0" xfId="0" applyNumberFormat="1" applyFont="1" applyFill="1" applyBorder="1" applyAlignment="1" applyProtection="1">
      <alignment horizontal="center" vertical="center"/>
    </xf>
    <xf numFmtId="164" fontId="20" fillId="27" borderId="0" xfId="0" applyNumberFormat="1" applyFont="1" applyFill="1" applyBorder="1" applyAlignment="1" applyProtection="1">
      <alignment horizontal="center" vertical="center"/>
    </xf>
    <xf numFmtId="164" fontId="20" fillId="26" borderId="0" xfId="0" applyNumberFormat="1" applyFont="1" applyFill="1" applyBorder="1" applyAlignment="1" applyProtection="1">
      <alignment horizontal="center" vertical="center"/>
    </xf>
    <xf numFmtId="0" fontId="21" fillId="10" borderId="27" xfId="0" applyFont="1" applyFill="1" applyBorder="1" applyAlignment="1" applyProtection="1">
      <alignment horizontal="left" vertical="center"/>
    </xf>
    <xf numFmtId="0" fontId="21" fillId="10" borderId="28" xfId="0" applyFont="1" applyFill="1" applyBorder="1" applyAlignment="1" applyProtection="1">
      <alignment horizontal="left" vertical="center"/>
    </xf>
    <xf numFmtId="165" fontId="23" fillId="0" borderId="40" xfId="0" applyNumberFormat="1" applyFont="1" applyFill="1" applyBorder="1" applyAlignment="1" applyProtection="1">
      <alignment horizontal="center" vertical="center"/>
    </xf>
    <xf numFmtId="0" fontId="10" fillId="21" borderId="29" xfId="0" applyFont="1" applyFill="1" applyBorder="1" applyAlignment="1" applyProtection="1">
      <alignment horizontal="center" vertical="center"/>
    </xf>
    <xf numFmtId="0" fontId="10" fillId="21" borderId="30" xfId="0" applyFont="1" applyFill="1" applyBorder="1" applyAlignment="1" applyProtection="1">
      <alignment horizontal="center" vertical="center"/>
    </xf>
    <xf numFmtId="0" fontId="10" fillId="21" borderId="31" xfId="0" applyFont="1" applyFill="1" applyBorder="1" applyAlignment="1" applyProtection="1">
      <alignment horizontal="center" vertical="center"/>
    </xf>
    <xf numFmtId="164" fontId="19" fillId="0" borderId="20" xfId="0" applyNumberFormat="1" applyFont="1" applyFill="1" applyBorder="1" applyAlignment="1" applyProtection="1">
      <alignment horizontal="center" vertical="center"/>
    </xf>
    <xf numFmtId="165" fontId="34" fillId="9" borderId="58" xfId="0" applyNumberFormat="1" applyFont="1" applyFill="1" applyBorder="1" applyAlignment="1" applyProtection="1">
      <alignment horizontal="center" vertical="center"/>
    </xf>
    <xf numFmtId="165" fontId="34" fillId="9" borderId="59" xfId="0" applyNumberFormat="1" applyFont="1" applyFill="1" applyBorder="1" applyAlignment="1" applyProtection="1">
      <alignment horizontal="center" vertical="center"/>
    </xf>
    <xf numFmtId="165" fontId="34" fillId="9" borderId="61" xfId="0" applyNumberFormat="1" applyFont="1" applyFill="1" applyBorder="1" applyAlignment="1" applyProtection="1">
      <alignment horizontal="center" vertical="center"/>
    </xf>
    <xf numFmtId="165" fontId="34" fillId="9" borderId="62" xfId="0" applyNumberFormat="1" applyFont="1" applyFill="1" applyBorder="1" applyAlignment="1" applyProtection="1">
      <alignment horizontal="center" vertical="center"/>
    </xf>
    <xf numFmtId="0" fontId="18" fillId="19" borderId="57" xfId="0" applyFont="1" applyFill="1" applyBorder="1" applyAlignment="1" applyProtection="1">
      <alignment horizontal="center" vertical="center" wrapText="1"/>
    </xf>
    <xf numFmtId="0" fontId="18" fillId="19" borderId="58" xfId="0" applyFont="1" applyFill="1" applyBorder="1" applyAlignment="1" applyProtection="1">
      <alignment horizontal="center" vertical="center" wrapText="1"/>
    </xf>
    <xf numFmtId="0" fontId="18" fillId="19" borderId="60" xfId="0" applyFont="1" applyFill="1" applyBorder="1" applyAlignment="1" applyProtection="1">
      <alignment horizontal="center" vertical="center" wrapText="1"/>
    </xf>
    <xf numFmtId="0" fontId="18" fillId="19" borderId="61" xfId="0" applyFont="1" applyFill="1" applyBorder="1" applyAlignment="1" applyProtection="1">
      <alignment horizontal="center" vertical="center" wrapText="1"/>
    </xf>
    <xf numFmtId="0" fontId="0" fillId="2" borderId="66" xfId="0" applyFont="1" applyFill="1" applyBorder="1" applyAlignment="1" applyProtection="1">
      <alignment horizontal="center" vertical="center"/>
    </xf>
    <xf numFmtId="0" fontId="0" fillId="2" borderId="67" xfId="0" applyFont="1" applyFill="1" applyBorder="1" applyAlignment="1" applyProtection="1">
      <alignment horizontal="center" vertical="center"/>
    </xf>
    <xf numFmtId="0" fontId="0" fillId="2" borderId="68" xfId="0" applyFont="1" applyFill="1" applyBorder="1" applyAlignment="1" applyProtection="1">
      <alignment horizontal="center" vertical="center"/>
    </xf>
    <xf numFmtId="0" fontId="27" fillId="9" borderId="93" xfId="0" applyFont="1" applyFill="1" applyBorder="1" applyAlignment="1" applyProtection="1">
      <alignment horizontal="center" vertical="center"/>
    </xf>
    <xf numFmtId="0" fontId="21" fillId="26" borderId="27" xfId="0" applyFont="1" applyFill="1" applyBorder="1" applyAlignment="1" applyProtection="1">
      <alignment horizontal="left" vertical="center"/>
    </xf>
    <xf numFmtId="0" fontId="21" fillId="26" borderId="28" xfId="0" applyFont="1" applyFill="1" applyBorder="1" applyAlignment="1" applyProtection="1">
      <alignment horizontal="left" vertical="center"/>
    </xf>
    <xf numFmtId="0" fontId="21" fillId="27" borderId="27" xfId="0" applyFont="1" applyFill="1" applyBorder="1" applyAlignment="1" applyProtection="1">
      <alignment horizontal="left" vertical="center"/>
    </xf>
    <xf numFmtId="0" fontId="21" fillId="27" borderId="28" xfId="0" applyFont="1" applyFill="1" applyBorder="1" applyAlignment="1" applyProtection="1">
      <alignment horizontal="left" vertical="center"/>
    </xf>
    <xf numFmtId="0" fontId="21" fillId="23" borderId="27" xfId="0" applyFont="1" applyFill="1" applyBorder="1" applyAlignment="1" applyProtection="1">
      <alignment horizontal="left" vertical="center"/>
    </xf>
    <xf numFmtId="0" fontId="21" fillId="23" borderId="28" xfId="0" applyFont="1" applyFill="1" applyBorder="1" applyAlignment="1" applyProtection="1">
      <alignment horizontal="left" vertical="center"/>
    </xf>
    <xf numFmtId="0" fontId="21" fillId="28" borderId="27" xfId="0" applyFont="1" applyFill="1" applyBorder="1" applyAlignment="1" applyProtection="1">
      <alignment horizontal="left" vertical="center"/>
    </xf>
    <xf numFmtId="0" fontId="21" fillId="28" borderId="28" xfId="0" applyFont="1" applyFill="1" applyBorder="1" applyAlignment="1" applyProtection="1">
      <alignment horizontal="left" vertical="center"/>
    </xf>
    <xf numFmtId="165" fontId="18" fillId="19" borderId="60" xfId="0" applyNumberFormat="1" applyFont="1" applyFill="1" applyBorder="1" applyAlignment="1" applyProtection="1">
      <alignment horizontal="center" vertical="center" wrapText="1"/>
    </xf>
    <xf numFmtId="165" fontId="18" fillId="19" borderId="61" xfId="0" applyNumberFormat="1" applyFont="1" applyFill="1" applyBorder="1" applyAlignment="1" applyProtection="1">
      <alignment horizontal="center" vertical="center" wrapText="1"/>
    </xf>
    <xf numFmtId="165" fontId="18" fillId="19" borderId="63" xfId="0" applyNumberFormat="1" applyFont="1" applyFill="1" applyBorder="1" applyAlignment="1" applyProtection="1">
      <alignment horizontal="center" vertical="center" wrapText="1"/>
    </xf>
    <xf numFmtId="165" fontId="18" fillId="19" borderId="64" xfId="0" applyNumberFormat="1" applyFont="1" applyFill="1" applyBorder="1" applyAlignment="1" applyProtection="1">
      <alignment horizontal="center" vertical="center" wrapText="1"/>
    </xf>
    <xf numFmtId="165" fontId="26" fillId="29" borderId="50" xfId="0" applyNumberFormat="1" applyFont="1" applyFill="1" applyBorder="1" applyAlignment="1" applyProtection="1">
      <alignment horizontal="center" vertical="center"/>
      <protection locked="0"/>
    </xf>
    <xf numFmtId="165" fontId="26" fillId="29" borderId="52" xfId="0" applyNumberFormat="1" applyFont="1" applyFill="1" applyBorder="1" applyAlignment="1" applyProtection="1">
      <alignment horizontal="center" vertical="center"/>
      <protection locked="0"/>
    </xf>
    <xf numFmtId="165" fontId="33" fillId="9" borderId="61" xfId="0" applyNumberFormat="1" applyFont="1" applyFill="1" applyBorder="1" applyAlignment="1" applyProtection="1">
      <alignment horizontal="center" vertical="center"/>
    </xf>
    <xf numFmtId="165" fontId="33" fillId="9" borderId="62" xfId="0" applyNumberFormat="1" applyFont="1" applyFill="1" applyBorder="1" applyAlignment="1" applyProtection="1">
      <alignment horizontal="center" vertical="center"/>
    </xf>
    <xf numFmtId="165" fontId="33" fillId="9" borderId="64" xfId="0" applyNumberFormat="1" applyFont="1" applyFill="1" applyBorder="1" applyAlignment="1" applyProtection="1">
      <alignment horizontal="center" vertical="center"/>
    </xf>
    <xf numFmtId="165" fontId="33" fillId="9" borderId="65" xfId="0" applyNumberFormat="1" applyFont="1" applyFill="1" applyBorder="1" applyAlignment="1" applyProtection="1">
      <alignment horizontal="center" vertical="center"/>
    </xf>
    <xf numFmtId="0" fontId="27" fillId="9" borderId="53" xfId="0" applyFont="1" applyFill="1" applyBorder="1" applyAlignment="1" applyProtection="1">
      <alignment horizontal="left" vertical="center"/>
    </xf>
    <xf numFmtId="0" fontId="27" fillId="9" borderId="54" xfId="0" applyFont="1" applyFill="1" applyBorder="1" applyAlignment="1" applyProtection="1">
      <alignment horizontal="left" vertical="center"/>
    </xf>
    <xf numFmtId="10" fontId="26" fillId="29" borderId="53" xfId="0" applyNumberFormat="1" applyFont="1" applyFill="1" applyBorder="1" applyAlignment="1" applyProtection="1">
      <alignment horizontal="center" vertical="center"/>
      <protection locked="0"/>
    </xf>
    <xf numFmtId="10" fontId="26" fillId="29" borderId="55" xfId="0" applyNumberFormat="1" applyFont="1" applyFill="1" applyBorder="1" applyAlignment="1" applyProtection="1">
      <alignment horizontal="center" vertical="center"/>
      <protection locked="0"/>
    </xf>
    <xf numFmtId="9" fontId="26" fillId="29" borderId="53" xfId="0" applyNumberFormat="1" applyFont="1" applyFill="1" applyBorder="1" applyAlignment="1" applyProtection="1">
      <alignment horizontal="center" vertical="center"/>
      <protection locked="0"/>
    </xf>
    <xf numFmtId="9" fontId="26" fillId="29" borderId="55" xfId="0" applyNumberFormat="1" applyFont="1" applyFill="1" applyBorder="1" applyAlignment="1" applyProtection="1">
      <alignment horizontal="center" vertical="center"/>
      <protection locked="0"/>
    </xf>
    <xf numFmtId="0" fontId="21" fillId="10" borderId="33" xfId="0" applyFont="1" applyFill="1" applyBorder="1" applyAlignment="1" applyProtection="1">
      <alignment horizontal="left" vertical="center"/>
    </xf>
    <xf numFmtId="0" fontId="21" fillId="10" borderId="34" xfId="0" applyFont="1" applyFill="1" applyBorder="1" applyAlignment="1" applyProtection="1">
      <alignment horizontal="left" vertical="center"/>
    </xf>
    <xf numFmtId="0" fontId="27" fillId="9" borderId="24" xfId="0" applyFont="1" applyFill="1" applyBorder="1" applyAlignment="1" applyProtection="1">
      <alignment horizontal="center" vertical="center"/>
    </xf>
    <xf numFmtId="164" fontId="26" fillId="0" borderId="56" xfId="0" applyNumberFormat="1" applyFont="1" applyFill="1" applyBorder="1" applyAlignment="1" applyProtection="1">
      <alignment horizontal="left" vertical="center"/>
    </xf>
    <xf numFmtId="164" fontId="26" fillId="0" borderId="12" xfId="0" applyNumberFormat="1" applyFont="1" applyFill="1" applyBorder="1" applyAlignment="1" applyProtection="1">
      <alignment horizontal="left" vertical="center"/>
    </xf>
    <xf numFmtId="0" fontId="27" fillId="9" borderId="85" xfId="0" applyFont="1" applyFill="1" applyBorder="1" applyAlignment="1" applyProtection="1">
      <alignment horizontal="center" vertical="center"/>
    </xf>
    <xf numFmtId="0" fontId="27" fillId="9" borderId="86" xfId="0" applyFont="1" applyFill="1" applyBorder="1" applyAlignment="1" applyProtection="1">
      <alignment horizontal="center" vertical="center"/>
    </xf>
    <xf numFmtId="165" fontId="26" fillId="29" borderId="56" xfId="0" applyNumberFormat="1" applyFont="1" applyFill="1" applyBorder="1" applyAlignment="1" applyProtection="1">
      <alignment horizontal="center" vertical="center"/>
      <protection locked="0"/>
    </xf>
    <xf numFmtId="0" fontId="27" fillId="9" borderId="79" xfId="0" applyFont="1" applyFill="1" applyBorder="1" applyAlignment="1" applyProtection="1">
      <alignment horizontal="center" vertical="center"/>
    </xf>
    <xf numFmtId="0" fontId="27" fillId="9" borderId="80" xfId="0" applyFont="1" applyFill="1" applyBorder="1" applyAlignment="1" applyProtection="1">
      <alignment horizontal="center" vertical="center"/>
    </xf>
    <xf numFmtId="0" fontId="27" fillId="9" borderId="13" xfId="0" applyFont="1" applyFill="1" applyBorder="1" applyAlignment="1" applyProtection="1">
      <alignment horizontal="left" vertical="center"/>
    </xf>
    <xf numFmtId="0" fontId="27" fillId="9" borderId="15" xfId="0" applyFont="1" applyFill="1" applyBorder="1" applyAlignment="1" applyProtection="1">
      <alignment horizontal="left" vertical="center"/>
    </xf>
    <xf numFmtId="165" fontId="21" fillId="10" borderId="27" xfId="0" applyNumberFormat="1" applyFont="1" applyFill="1" applyBorder="1" applyAlignment="1" applyProtection="1">
      <alignment horizontal="right" vertical="center"/>
    </xf>
    <xf numFmtId="165" fontId="21" fillId="10" borderId="28" xfId="0" applyNumberFormat="1" applyFont="1" applyFill="1" applyBorder="1" applyAlignment="1" applyProtection="1">
      <alignment horizontal="right" vertical="center"/>
    </xf>
    <xf numFmtId="165" fontId="26" fillId="3" borderId="12" xfId="0" applyNumberFormat="1" applyFont="1" applyFill="1" applyBorder="1" applyAlignment="1" applyProtection="1">
      <alignment horizontal="center" vertical="center"/>
    </xf>
    <xf numFmtId="10" fontId="26" fillId="29" borderId="12" xfId="0" applyNumberFormat="1" applyFont="1" applyFill="1" applyBorder="1" applyAlignment="1" applyProtection="1">
      <alignment horizontal="left" vertical="center"/>
      <protection locked="0"/>
    </xf>
    <xf numFmtId="10" fontId="26" fillId="29" borderId="24" xfId="0" applyNumberFormat="1" applyFont="1" applyFill="1" applyBorder="1" applyAlignment="1" applyProtection="1">
      <alignment horizontal="left" vertical="center"/>
      <protection locked="0"/>
    </xf>
    <xf numFmtId="165" fontId="26" fillId="0" borderId="56" xfId="0" applyNumberFormat="1" applyFont="1" applyFill="1" applyBorder="1" applyAlignment="1" applyProtection="1">
      <alignment horizontal="center" vertical="center"/>
    </xf>
    <xf numFmtId="165" fontId="26" fillId="0" borderId="50" xfId="0" applyNumberFormat="1" applyFont="1" applyFill="1" applyBorder="1" applyAlignment="1" applyProtection="1">
      <alignment horizontal="center" vertical="center"/>
    </xf>
    <xf numFmtId="165" fontId="26" fillId="0" borderId="12" xfId="0" applyNumberFormat="1" applyFont="1" applyFill="1" applyBorder="1" applyAlignment="1" applyProtection="1">
      <alignment horizontal="center" vertical="center"/>
    </xf>
    <xf numFmtId="165" fontId="26" fillId="0" borderId="53" xfId="0" applyNumberFormat="1" applyFont="1" applyFill="1" applyBorder="1" applyAlignment="1" applyProtection="1">
      <alignment horizontal="center" vertical="center"/>
    </xf>
    <xf numFmtId="165" fontId="21" fillId="23" borderId="26" xfId="0" applyNumberFormat="1" applyFont="1" applyFill="1" applyBorder="1" applyAlignment="1" applyProtection="1">
      <alignment horizontal="right" vertical="center"/>
    </xf>
    <xf numFmtId="165" fontId="21" fillId="23" borderId="27" xfId="0" applyNumberFormat="1" applyFont="1" applyFill="1" applyBorder="1" applyAlignment="1" applyProtection="1">
      <alignment horizontal="right" vertical="center"/>
    </xf>
    <xf numFmtId="165" fontId="21" fillId="23" borderId="28" xfId="0" applyNumberFormat="1" applyFont="1" applyFill="1" applyBorder="1" applyAlignment="1" applyProtection="1">
      <alignment horizontal="right" vertical="center"/>
    </xf>
    <xf numFmtId="165" fontId="21" fillId="26" borderId="26" xfId="0" applyNumberFormat="1" applyFont="1" applyFill="1" applyBorder="1" applyAlignment="1" applyProtection="1">
      <alignment horizontal="right" vertical="center"/>
    </xf>
    <xf numFmtId="165" fontId="21" fillId="26" borderId="27" xfId="0" applyNumberFormat="1" applyFont="1" applyFill="1" applyBorder="1" applyAlignment="1" applyProtection="1">
      <alignment horizontal="right" vertical="center"/>
    </xf>
    <xf numFmtId="165" fontId="21" fillId="26" borderId="28" xfId="0" applyNumberFormat="1" applyFont="1" applyFill="1" applyBorder="1" applyAlignment="1" applyProtection="1">
      <alignment horizontal="right" vertical="center"/>
    </xf>
    <xf numFmtId="0" fontId="10" fillId="21" borderId="3" xfId="0" applyFont="1" applyFill="1" applyBorder="1" applyAlignment="1" applyProtection="1">
      <alignment horizontal="center" vertical="center"/>
    </xf>
    <xf numFmtId="0" fontId="27" fillId="9" borderId="17" xfId="0" applyFont="1" applyFill="1" applyBorder="1" applyAlignment="1" applyProtection="1">
      <alignment horizontal="left" vertical="center"/>
    </xf>
    <xf numFmtId="0" fontId="27" fillId="9" borderId="22" xfId="0" applyFont="1" applyFill="1" applyBorder="1" applyAlignment="1" applyProtection="1">
      <alignment horizontal="left" vertical="center"/>
    </xf>
    <xf numFmtId="0" fontId="27" fillId="9" borderId="13" xfId="0" applyFont="1" applyFill="1" applyBorder="1" applyAlignment="1" applyProtection="1">
      <alignment horizontal="center" vertical="center"/>
    </xf>
    <xf numFmtId="0" fontId="27" fillId="9" borderId="15" xfId="0" applyFont="1" applyFill="1" applyBorder="1" applyAlignment="1" applyProtection="1">
      <alignment horizontal="center" vertical="center"/>
    </xf>
    <xf numFmtId="165" fontId="34" fillId="9" borderId="9" xfId="0" applyNumberFormat="1" applyFont="1" applyFill="1" applyBorder="1" applyAlignment="1" applyProtection="1">
      <alignment horizontal="center" vertical="center"/>
    </xf>
    <xf numFmtId="165" fontId="34" fillId="9" borderId="8" xfId="0" applyNumberFormat="1" applyFont="1" applyFill="1" applyBorder="1" applyAlignment="1" applyProtection="1">
      <alignment horizontal="center" vertical="center"/>
    </xf>
    <xf numFmtId="165" fontId="34" fillId="9" borderId="0" xfId="0" applyNumberFormat="1" applyFont="1" applyFill="1" applyBorder="1" applyAlignment="1" applyProtection="1">
      <alignment horizontal="center" vertical="center"/>
    </xf>
    <xf numFmtId="165" fontId="34" fillId="9" borderId="6" xfId="0" applyNumberFormat="1" applyFont="1" applyFill="1" applyBorder="1" applyAlignment="1" applyProtection="1">
      <alignment horizontal="center" vertical="center"/>
    </xf>
    <xf numFmtId="165" fontId="34" fillId="9" borderId="76" xfId="0" applyNumberFormat="1" applyFont="1" applyFill="1" applyBorder="1" applyAlignment="1" applyProtection="1">
      <alignment horizontal="center" vertical="center"/>
    </xf>
    <xf numFmtId="165" fontId="34" fillId="9" borderId="77" xfId="0" applyNumberFormat="1" applyFont="1" applyFill="1" applyBorder="1" applyAlignment="1" applyProtection="1">
      <alignment horizontal="center" vertical="center"/>
    </xf>
    <xf numFmtId="165" fontId="33" fillId="9" borderId="0" xfId="0" applyNumberFormat="1" applyFont="1" applyFill="1" applyBorder="1" applyAlignment="1" applyProtection="1">
      <alignment horizontal="center" vertical="center"/>
    </xf>
    <xf numFmtId="165" fontId="33" fillId="9" borderId="6" xfId="0" applyNumberFormat="1" applyFont="1" applyFill="1" applyBorder="1" applyAlignment="1" applyProtection="1">
      <alignment horizontal="center" vertical="center"/>
    </xf>
    <xf numFmtId="165" fontId="33" fillId="9" borderId="4" xfId="0" applyNumberFormat="1" applyFont="1" applyFill="1" applyBorder="1" applyAlignment="1" applyProtection="1">
      <alignment horizontal="center" vertical="center"/>
    </xf>
    <xf numFmtId="165" fontId="33" fillId="9" borderId="5" xfId="0" applyNumberFormat="1" applyFont="1" applyFill="1" applyBorder="1" applyAlignment="1" applyProtection="1">
      <alignment horizontal="center" vertical="center"/>
    </xf>
    <xf numFmtId="165" fontId="18" fillId="19" borderId="11" xfId="0" applyNumberFormat="1" applyFont="1" applyFill="1" applyBorder="1" applyAlignment="1" applyProtection="1">
      <alignment horizontal="center" vertical="center" wrapText="1"/>
    </xf>
    <xf numFmtId="165" fontId="18" fillId="19" borderId="0" xfId="0" applyNumberFormat="1" applyFont="1" applyFill="1" applyBorder="1" applyAlignment="1" applyProtection="1">
      <alignment horizontal="center" vertical="center" wrapText="1"/>
    </xf>
    <xf numFmtId="165" fontId="18" fillId="19" borderId="7" xfId="0" applyNumberFormat="1" applyFont="1" applyFill="1" applyBorder="1" applyAlignment="1" applyProtection="1">
      <alignment horizontal="center" vertical="center" wrapText="1"/>
    </xf>
    <xf numFmtId="165" fontId="18" fillId="19" borderId="4" xfId="0" applyNumberFormat="1" applyFont="1" applyFill="1" applyBorder="1" applyAlignment="1" applyProtection="1">
      <alignment horizontal="center" vertical="center" wrapText="1"/>
    </xf>
    <xf numFmtId="0" fontId="18" fillId="19" borderId="10" xfId="0" applyFont="1" applyFill="1" applyBorder="1" applyAlignment="1" applyProtection="1">
      <alignment horizontal="center" vertical="center" wrapText="1"/>
    </xf>
    <xf numFmtId="0" fontId="18" fillId="19" borderId="9" xfId="0" applyFont="1" applyFill="1" applyBorder="1" applyAlignment="1" applyProtection="1">
      <alignment horizontal="center" vertical="center" wrapText="1"/>
    </xf>
    <xf numFmtId="0" fontId="18" fillId="19" borderId="11" xfId="0" applyFont="1" applyFill="1" applyBorder="1" applyAlignment="1" applyProtection="1">
      <alignment horizontal="center" vertical="center" wrapText="1"/>
    </xf>
    <xf numFmtId="0" fontId="18" fillId="19" borderId="0" xfId="0" applyFont="1" applyFill="1" applyBorder="1" applyAlignment="1" applyProtection="1">
      <alignment horizontal="center" vertical="center" wrapText="1"/>
    </xf>
    <xf numFmtId="0" fontId="18" fillId="19" borderId="75" xfId="0" applyFont="1" applyFill="1" applyBorder="1" applyAlignment="1" applyProtection="1">
      <alignment horizontal="center" vertical="center" wrapText="1"/>
    </xf>
    <xf numFmtId="0" fontId="18" fillId="19" borderId="76" xfId="0" applyFont="1" applyFill="1" applyBorder="1" applyAlignment="1" applyProtection="1">
      <alignment horizontal="center" vertical="center" wrapText="1"/>
    </xf>
    <xf numFmtId="0" fontId="27" fillId="9" borderId="12" xfId="0" applyFont="1" applyFill="1" applyBorder="1" applyAlignment="1" applyProtection="1">
      <alignment horizontal="left" vertical="center"/>
    </xf>
    <xf numFmtId="0" fontId="27" fillId="9" borderId="24" xfId="0" applyFont="1" applyFill="1" applyBorder="1" applyAlignment="1" applyProtection="1">
      <alignment horizontal="left" vertical="center"/>
    </xf>
    <xf numFmtId="0" fontId="0" fillId="3" borderId="51" xfId="0" applyFont="1" applyFill="1" applyBorder="1" applyAlignment="1">
      <alignment horizontal="center"/>
    </xf>
    <xf numFmtId="0" fontId="0" fillId="3" borderId="56" xfId="0" applyFont="1" applyFill="1" applyBorder="1" applyAlignment="1">
      <alignment horizontal="center"/>
    </xf>
    <xf numFmtId="0" fontId="0" fillId="3" borderId="54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79" xfId="0" applyFont="1" applyFill="1" applyBorder="1" applyAlignment="1">
      <alignment horizontal="center"/>
    </xf>
    <xf numFmtId="0" fontId="0" fillId="3" borderId="24" xfId="0" applyFont="1" applyFill="1" applyBorder="1" applyAlignment="1">
      <alignment horizontal="center"/>
    </xf>
    <xf numFmtId="0" fontId="22" fillId="6" borderId="25" xfId="0" applyFont="1" applyFill="1" applyBorder="1" applyAlignment="1">
      <alignment horizontal="center"/>
    </xf>
    <xf numFmtId="0" fontId="22" fillId="20" borderId="25" xfId="0" applyFont="1" applyFill="1" applyBorder="1" applyAlignment="1">
      <alignment horizontal="center"/>
    </xf>
    <xf numFmtId="0" fontId="3" fillId="15" borderId="54" xfId="0" applyFont="1" applyFill="1" applyBorder="1" applyAlignment="1">
      <alignment horizontal="left" vertical="center"/>
    </xf>
    <xf numFmtId="0" fontId="3" fillId="15" borderId="12" xfId="0" applyFont="1" applyFill="1" applyBorder="1" applyAlignment="1">
      <alignment horizontal="left" vertical="center"/>
    </xf>
    <xf numFmtId="0" fontId="10" fillId="10" borderId="29" xfId="0" applyFont="1" applyFill="1" applyBorder="1" applyAlignment="1">
      <alignment horizontal="left" vertical="center"/>
    </xf>
    <xf numFmtId="0" fontId="10" fillId="10" borderId="30" xfId="0" applyFont="1" applyFill="1" applyBorder="1" applyAlignment="1">
      <alignment horizontal="left" vertical="center"/>
    </xf>
    <xf numFmtId="0" fontId="10" fillId="10" borderId="31" xfId="0" applyFont="1" applyFill="1" applyBorder="1" applyAlignment="1">
      <alignment horizontal="left" vertical="center"/>
    </xf>
    <xf numFmtId="0" fontId="3" fillId="15" borderId="79" xfId="0" applyFont="1" applyFill="1" applyBorder="1" applyAlignment="1">
      <alignment horizontal="left" vertical="center"/>
    </xf>
    <xf numFmtId="0" fontId="3" fillId="15" borderId="24" xfId="0" applyFont="1" applyFill="1" applyBorder="1" applyAlignment="1">
      <alignment horizontal="left" vertical="center"/>
    </xf>
    <xf numFmtId="0" fontId="8" fillId="9" borderId="81" xfId="0" applyFont="1" applyFill="1" applyBorder="1" applyAlignment="1">
      <alignment horizontal="center" vertical="center"/>
    </xf>
    <xf numFmtId="0" fontId="8" fillId="9" borderId="82" xfId="0" applyFont="1" applyFill="1" applyBorder="1" applyAlignment="1">
      <alignment horizontal="center" vertical="center"/>
    </xf>
    <xf numFmtId="0" fontId="3" fillId="15" borderId="51" xfId="0" applyFont="1" applyFill="1" applyBorder="1" applyAlignment="1">
      <alignment horizontal="left" vertical="center"/>
    </xf>
    <xf numFmtId="0" fontId="3" fillId="15" borderId="56" xfId="0" applyFont="1" applyFill="1" applyBorder="1" applyAlignment="1">
      <alignment horizontal="left" vertical="center"/>
    </xf>
    <xf numFmtId="0" fontId="10" fillId="10" borderId="3" xfId="0" applyFont="1" applyFill="1" applyBorder="1" applyAlignment="1">
      <alignment horizontal="left" vertical="center"/>
    </xf>
    <xf numFmtId="0" fontId="10" fillId="10" borderId="88" xfId="0" applyFont="1" applyFill="1" applyBorder="1" applyAlignment="1">
      <alignment horizontal="left" vertical="center"/>
    </xf>
    <xf numFmtId="0" fontId="10" fillId="10" borderId="89" xfId="0" applyFont="1" applyFill="1" applyBorder="1" applyAlignment="1">
      <alignment horizontal="left" vertical="center"/>
    </xf>
    <xf numFmtId="0" fontId="10" fillId="20" borderId="3" xfId="0" applyFont="1" applyFill="1" applyBorder="1" applyAlignment="1">
      <alignment horizontal="left" vertical="center"/>
    </xf>
  </cellXfs>
  <cellStyles count="7">
    <cellStyle name="Comma" xfId="6" builtinId="3"/>
    <cellStyle name="Currency" xfId="1" builtinId="4"/>
    <cellStyle name="Currency 2" xfId="4" xr:uid="{00000000-0005-0000-0000-000002000000}"/>
    <cellStyle name="Normal" xfId="0" builtinId="0"/>
    <cellStyle name="Normal 2" xfId="3" xr:uid="{00000000-0005-0000-0000-000004000000}"/>
    <cellStyle name="Percent" xfId="2" builtinId="5"/>
    <cellStyle name="Percent 2" xfId="5" xr:uid="{00000000-0005-0000-0000-000006000000}"/>
  </cellStyles>
  <dxfs count="0"/>
  <tableStyles count="0" defaultTableStyle="TableStyleMedium2" defaultPivotStyle="PivotStyleLight16"/>
  <colors>
    <mruColors>
      <color rgb="FFCCCC00"/>
      <color rgb="FFCC9900"/>
      <color rgb="FFD7031C"/>
      <color rgb="FF32A42B"/>
      <color rgb="FFF68A40"/>
      <color rgb="FF14ACDE"/>
      <color rgb="FFEA640B"/>
      <color rgb="FFFFFF99"/>
      <color rgb="FF254061"/>
      <color rgb="FF7F37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7.png"/><Relationship Id="rId2" Type="http://schemas.openxmlformats.org/officeDocument/2006/relationships/image" Target="../media/image1.png"/><Relationship Id="rId1" Type="http://schemas.openxmlformats.org/officeDocument/2006/relationships/image" Target="../media/image6.png"/><Relationship Id="rId6" Type="http://schemas.openxmlformats.org/officeDocument/2006/relationships/image" Target="../media/image2.png"/><Relationship Id="rId5" Type="http://schemas.openxmlformats.org/officeDocument/2006/relationships/image" Target="../media/image12.png"/><Relationship Id="rId4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0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11</xdr:row>
      <xdr:rowOff>76200</xdr:rowOff>
    </xdr:from>
    <xdr:to>
      <xdr:col>1</xdr:col>
      <xdr:colOff>340995</xdr:colOff>
      <xdr:row>12</xdr:row>
      <xdr:rowOff>160020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F51E3E-F7C2-4C42-A280-5FE173761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2228850"/>
          <a:ext cx="274320" cy="27432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76200</xdr:colOff>
      <xdr:row>7</xdr:row>
      <xdr:rowOff>57150</xdr:rowOff>
    </xdr:from>
    <xdr:ext cx="274320" cy="274320"/>
    <xdr:pic>
      <xdr:nvPicPr>
        <xdr:cNvPr id="5" name="Picture 4">
          <a:extLst>
            <a:ext uri="{FF2B5EF4-FFF2-40B4-BE49-F238E27FC236}">
              <a16:creationId xmlns:a16="http://schemas.microsoft.com/office/drawing/2014/main" id="{670061E8-1A32-4B67-900F-AF253DA00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447800"/>
          <a:ext cx="274320" cy="274320"/>
        </a:xfrm>
        <a:prstGeom prst="rect">
          <a:avLst/>
        </a:prstGeom>
      </xdr:spPr>
    </xdr:pic>
    <xdr:clientData/>
  </xdr:oneCellAnchor>
  <xdr:oneCellAnchor>
    <xdr:from>
      <xdr:col>1</xdr:col>
      <xdr:colOff>66675</xdr:colOff>
      <xdr:row>19</xdr:row>
      <xdr:rowOff>57150</xdr:rowOff>
    </xdr:from>
    <xdr:ext cx="274320" cy="274320"/>
    <xdr:pic>
      <xdr:nvPicPr>
        <xdr:cNvPr id="6" name="Picture 5">
          <a:extLst>
            <a:ext uri="{FF2B5EF4-FFF2-40B4-BE49-F238E27FC236}">
              <a16:creationId xmlns:a16="http://schemas.microsoft.com/office/drawing/2014/main" id="{3C4CB59E-050B-4013-8FFA-217CF3A8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3733800"/>
          <a:ext cx="274320" cy="274320"/>
        </a:xfrm>
        <a:prstGeom prst="rect">
          <a:avLst/>
        </a:prstGeom>
      </xdr:spPr>
    </xdr:pic>
    <xdr:clientData/>
  </xdr:oneCellAnchor>
  <xdr:oneCellAnchor>
    <xdr:from>
      <xdr:col>1</xdr:col>
      <xdr:colOff>76200</xdr:colOff>
      <xdr:row>15</xdr:row>
      <xdr:rowOff>66675</xdr:rowOff>
    </xdr:from>
    <xdr:ext cx="274320" cy="274320"/>
    <xdr:pic>
      <xdr:nvPicPr>
        <xdr:cNvPr id="7" name="Picture 6">
          <a:extLst>
            <a:ext uri="{FF2B5EF4-FFF2-40B4-BE49-F238E27FC236}">
              <a16:creationId xmlns:a16="http://schemas.microsoft.com/office/drawing/2014/main" id="{94B8B24D-8C68-47B8-A878-3F9327388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2981325"/>
          <a:ext cx="274320" cy="274320"/>
        </a:xfrm>
        <a:prstGeom prst="rect">
          <a:avLst/>
        </a:prstGeom>
      </xdr:spPr>
    </xdr:pic>
    <xdr:clientData/>
  </xdr:oneCellAnchor>
  <xdr:oneCellAnchor>
    <xdr:from>
      <xdr:col>1</xdr:col>
      <xdr:colOff>66675</xdr:colOff>
      <xdr:row>3</xdr:row>
      <xdr:rowOff>57150</xdr:rowOff>
    </xdr:from>
    <xdr:ext cx="274320" cy="274320"/>
    <xdr:pic>
      <xdr:nvPicPr>
        <xdr:cNvPr id="8" name="Picture 7">
          <a:extLst>
            <a:ext uri="{FF2B5EF4-FFF2-40B4-BE49-F238E27FC236}">
              <a16:creationId xmlns:a16="http://schemas.microsoft.com/office/drawing/2014/main" id="{F44AA90F-0900-4513-B6AE-88FC58E7E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4325" y="685800"/>
          <a:ext cx="274320" cy="274320"/>
        </a:xfrm>
        <a:prstGeom prst="rect">
          <a:avLst/>
        </a:prstGeom>
      </xdr:spPr>
    </xdr:pic>
    <xdr:clientData/>
  </xdr:oneCellAnchor>
  <xdr:oneCellAnchor>
    <xdr:from>
      <xdr:col>1</xdr:col>
      <xdr:colOff>66675</xdr:colOff>
      <xdr:row>23</xdr:row>
      <xdr:rowOff>57150</xdr:rowOff>
    </xdr:from>
    <xdr:ext cx="274320" cy="274320"/>
    <xdr:pic>
      <xdr:nvPicPr>
        <xdr:cNvPr id="9" name="Picture 8">
          <a:extLst>
            <a:ext uri="{FF2B5EF4-FFF2-40B4-BE49-F238E27FC236}">
              <a16:creationId xmlns:a16="http://schemas.microsoft.com/office/drawing/2014/main" id="{C2F06EE7-F894-4DC5-9239-DF0F9F912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14325" y="4495800"/>
          <a:ext cx="274320" cy="27432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334CE2-FCE4-4B98-BF2C-A25D426C7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47650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11</xdr:col>
      <xdr:colOff>76200</xdr:colOff>
      <xdr:row>0</xdr:row>
      <xdr:rowOff>0</xdr:rowOff>
    </xdr:from>
    <xdr:to>
      <xdr:col>11</xdr:col>
      <xdr:colOff>1002256</xdr:colOff>
      <xdr:row>2</xdr:row>
      <xdr:rowOff>178280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A54198F-2E4A-3343-AD03-F493DE26C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3700" y="0"/>
          <a:ext cx="926056" cy="6227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5275" y="247650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8</xdr:col>
      <xdr:colOff>114300</xdr:colOff>
      <xdr:row>7</xdr:row>
      <xdr:rowOff>76200</xdr:rowOff>
    </xdr:from>
    <xdr:to>
      <xdr:col>9</xdr:col>
      <xdr:colOff>140970</xdr:colOff>
      <xdr:row>8</xdr:row>
      <xdr:rowOff>150495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1485900"/>
          <a:ext cx="274320" cy="27432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114300</xdr:colOff>
      <xdr:row>9</xdr:row>
      <xdr:rowOff>76200</xdr:rowOff>
    </xdr:from>
    <xdr:ext cx="274320" cy="27432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1885950"/>
          <a:ext cx="274320" cy="274320"/>
        </a:xfrm>
        <a:prstGeom prst="rect">
          <a:avLst/>
        </a:prstGeom>
      </xdr:spPr>
    </xdr:pic>
    <xdr:clientData/>
  </xdr:oneCellAnchor>
  <xdr:oneCellAnchor>
    <xdr:from>
      <xdr:col>8</xdr:col>
      <xdr:colOff>104775</xdr:colOff>
      <xdr:row>11</xdr:row>
      <xdr:rowOff>66675</xdr:rowOff>
    </xdr:from>
    <xdr:ext cx="274320" cy="27432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2295525"/>
          <a:ext cx="274320" cy="274320"/>
        </a:xfrm>
        <a:prstGeom prst="rect">
          <a:avLst/>
        </a:prstGeom>
      </xdr:spPr>
    </xdr:pic>
    <xdr:clientData/>
  </xdr:oneCellAnchor>
  <xdr:oneCellAnchor>
    <xdr:from>
      <xdr:col>8</xdr:col>
      <xdr:colOff>114300</xdr:colOff>
      <xdr:row>13</xdr:row>
      <xdr:rowOff>66675</xdr:rowOff>
    </xdr:from>
    <xdr:ext cx="274320" cy="274320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2695575"/>
          <a:ext cx="274320" cy="274320"/>
        </a:xfrm>
        <a:prstGeom prst="rect">
          <a:avLst/>
        </a:prstGeom>
      </xdr:spPr>
    </xdr:pic>
    <xdr:clientData/>
  </xdr:oneCellAnchor>
  <xdr:oneCellAnchor>
    <xdr:from>
      <xdr:col>8</xdr:col>
      <xdr:colOff>114300</xdr:colOff>
      <xdr:row>16</xdr:row>
      <xdr:rowOff>76200</xdr:rowOff>
    </xdr:from>
    <xdr:ext cx="274320" cy="274320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3467100"/>
          <a:ext cx="274320" cy="274320"/>
        </a:xfrm>
        <a:prstGeom prst="rect">
          <a:avLst/>
        </a:prstGeom>
      </xdr:spPr>
    </xdr:pic>
    <xdr:clientData/>
  </xdr:oneCellAnchor>
  <xdr:oneCellAnchor>
    <xdr:from>
      <xdr:col>8</xdr:col>
      <xdr:colOff>114300</xdr:colOff>
      <xdr:row>4</xdr:row>
      <xdr:rowOff>66675</xdr:rowOff>
    </xdr:from>
    <xdr:ext cx="274320" cy="274320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5400" y="904875"/>
          <a:ext cx="274320" cy="274320"/>
        </a:xfrm>
        <a:prstGeom prst="rect">
          <a:avLst/>
        </a:prstGeom>
      </xdr:spPr>
    </xdr:pic>
    <xdr:clientData/>
  </xdr:oneCellAnchor>
  <xdr:twoCellAnchor editAs="oneCell">
    <xdr:from>
      <xdr:col>13</xdr:col>
      <xdr:colOff>406400</xdr:colOff>
      <xdr:row>0</xdr:row>
      <xdr:rowOff>0</xdr:rowOff>
    </xdr:from>
    <xdr:to>
      <xdr:col>13</xdr:col>
      <xdr:colOff>1332456</xdr:colOff>
      <xdr:row>2</xdr:row>
      <xdr:rowOff>178280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14181CD-6121-6143-90D6-02F9BEE7D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17200" y="0"/>
          <a:ext cx="926056" cy="62278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D9B33-274A-44A8-8428-3EA960E4B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95275" y="247650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16</xdr:col>
      <xdr:colOff>368300</xdr:colOff>
      <xdr:row>0</xdr:row>
      <xdr:rowOff>0</xdr:rowOff>
    </xdr:from>
    <xdr:to>
      <xdr:col>16</xdr:col>
      <xdr:colOff>1294356</xdr:colOff>
      <xdr:row>2</xdr:row>
      <xdr:rowOff>178280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72CF3A1-FC5C-D94C-B93F-FD345EA68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9700" y="0"/>
          <a:ext cx="926056" cy="6227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203073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5DB82F-DDFD-43EC-863A-9C9B469DB1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47650"/>
          <a:ext cx="152400" cy="15544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203073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47650"/>
          <a:ext cx="152400" cy="155448"/>
        </a:xfrm>
        <a:prstGeom prst="rect">
          <a:avLst/>
        </a:prstGeom>
      </xdr:spPr>
    </xdr:pic>
    <xdr:clientData/>
  </xdr:twoCellAnchor>
  <xdr:twoCellAnchor editAs="oneCell">
    <xdr:from>
      <xdr:col>11</xdr:col>
      <xdr:colOff>914400</xdr:colOff>
      <xdr:row>0</xdr:row>
      <xdr:rowOff>0</xdr:rowOff>
    </xdr:from>
    <xdr:to>
      <xdr:col>12</xdr:col>
      <xdr:colOff>887956</xdr:colOff>
      <xdr:row>2</xdr:row>
      <xdr:rowOff>178280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CA6521A-CAB2-FD45-9E30-A41A9A7B4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0" y="0"/>
          <a:ext cx="926056" cy="62278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203073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154" y="316566"/>
          <a:ext cx="152400" cy="155448"/>
        </a:xfrm>
        <a:prstGeom prst="rect">
          <a:avLst/>
        </a:prstGeom>
      </xdr:spPr>
    </xdr:pic>
    <xdr:clientData/>
  </xdr:twoCellAnchor>
  <xdr:twoCellAnchor editAs="oneCell">
    <xdr:from>
      <xdr:col>21</xdr:col>
      <xdr:colOff>76200</xdr:colOff>
      <xdr:row>1</xdr:row>
      <xdr:rowOff>0</xdr:rowOff>
    </xdr:from>
    <xdr:to>
      <xdr:col>22</xdr:col>
      <xdr:colOff>523874</xdr:colOff>
      <xdr:row>1</xdr:row>
      <xdr:rowOff>39064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60375" y="228600"/>
          <a:ext cx="914400" cy="1443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47625</xdr:rowOff>
    </xdr:from>
    <xdr:ext cx="152400" cy="152400"/>
    <xdr:pic>
      <xdr:nvPicPr>
        <xdr:cNvPr id="6" name="Picture 5">
          <a:extLst>
            <a:ext uri="{FF2B5EF4-FFF2-40B4-BE49-F238E27FC236}">
              <a16:creationId xmlns:a16="http://schemas.microsoft.com/office/drawing/2014/main" id="{44ADB0EC-3529-4BB8-B0B8-1CCAA320D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4800" y="247650"/>
          <a:ext cx="152400" cy="152400"/>
        </a:xfrm>
        <a:prstGeom prst="rect">
          <a:avLst/>
        </a:prstGeom>
      </xdr:spPr>
    </xdr:pic>
    <xdr:clientData/>
  </xdr:oneCellAnchor>
  <xdr:twoCellAnchor editAs="oneCell">
    <xdr:from>
      <xdr:col>7</xdr:col>
      <xdr:colOff>111762</xdr:colOff>
      <xdr:row>0</xdr:row>
      <xdr:rowOff>0</xdr:rowOff>
    </xdr:from>
    <xdr:to>
      <xdr:col>7</xdr:col>
      <xdr:colOff>1037818</xdr:colOff>
      <xdr:row>2</xdr:row>
      <xdr:rowOff>184593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68524E3-71D1-0349-8922-8956B63BA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2054" y="0"/>
          <a:ext cx="926056" cy="6227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200025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38125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18</xdr:col>
      <xdr:colOff>11656</xdr:colOff>
      <xdr:row>2</xdr:row>
      <xdr:rowOff>178280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B4CBC7A-AD0D-3945-9163-E85D02232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0" y="0"/>
          <a:ext cx="926056" cy="6227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CCD92D-D7A3-46A4-842A-8DDE3FCBB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47650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16</xdr:col>
      <xdr:colOff>939800</xdr:colOff>
      <xdr:row>0</xdr:row>
      <xdr:rowOff>12700</xdr:rowOff>
    </xdr:from>
    <xdr:to>
      <xdr:col>17</xdr:col>
      <xdr:colOff>887956</xdr:colOff>
      <xdr:row>2</xdr:row>
      <xdr:rowOff>190980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9CD05D-0946-714C-A64C-A1D2342FC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87400" y="12700"/>
          <a:ext cx="926056" cy="62278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14325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21</xdr:col>
      <xdr:colOff>647700</xdr:colOff>
      <xdr:row>0</xdr:row>
      <xdr:rowOff>0</xdr:rowOff>
    </xdr:from>
    <xdr:to>
      <xdr:col>22</xdr:col>
      <xdr:colOff>875256</xdr:colOff>
      <xdr:row>2</xdr:row>
      <xdr:rowOff>178280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B85E3FE-84FB-BF41-B17C-360D67E47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99900" y="0"/>
          <a:ext cx="926056" cy="6227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FA90FC-6CF3-41C3-A107-C22CF1D99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47650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21</xdr:col>
      <xdr:colOff>609600</xdr:colOff>
      <xdr:row>0</xdr:row>
      <xdr:rowOff>0</xdr:rowOff>
    </xdr:from>
    <xdr:to>
      <xdr:col>22</xdr:col>
      <xdr:colOff>837156</xdr:colOff>
      <xdr:row>2</xdr:row>
      <xdr:rowOff>178280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6C4C07C-1F7F-6E47-842E-EBB16CE84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61800" y="0"/>
          <a:ext cx="926056" cy="6227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14325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190500</xdr:colOff>
      <xdr:row>0</xdr:row>
      <xdr:rowOff>0</xdr:rowOff>
    </xdr:from>
    <xdr:to>
      <xdr:col>17</xdr:col>
      <xdr:colOff>646656</xdr:colOff>
      <xdr:row>2</xdr:row>
      <xdr:rowOff>178280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B0B0EFD-9FB6-7443-BA0A-58FD4C538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0900" y="0"/>
          <a:ext cx="926056" cy="62278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DD5F00-5A6C-4BFA-B54F-23C8BF05E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247650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16</xdr:col>
      <xdr:colOff>228600</xdr:colOff>
      <xdr:row>0</xdr:row>
      <xdr:rowOff>0</xdr:rowOff>
    </xdr:from>
    <xdr:to>
      <xdr:col>17</xdr:col>
      <xdr:colOff>684756</xdr:colOff>
      <xdr:row>2</xdr:row>
      <xdr:rowOff>178280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D3DC90-5ACE-CE48-B079-E38475791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0" y="0"/>
          <a:ext cx="926056" cy="6227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47625</xdr:rowOff>
    </xdr:from>
    <xdr:to>
      <xdr:col>1</xdr:col>
      <xdr:colOff>200025</xdr:colOff>
      <xdr:row>1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14325"/>
          <a:ext cx="152400" cy="152400"/>
        </a:xfrm>
        <a:prstGeom prst="rect">
          <a:avLst/>
        </a:prstGeom>
      </xdr:spPr>
    </xdr:pic>
    <xdr:clientData/>
  </xdr:twoCellAnchor>
  <xdr:twoCellAnchor editAs="oneCell">
    <xdr:from>
      <xdr:col>11</xdr:col>
      <xdr:colOff>88900</xdr:colOff>
      <xdr:row>0</xdr:row>
      <xdr:rowOff>0</xdr:rowOff>
    </xdr:from>
    <xdr:to>
      <xdr:col>11</xdr:col>
      <xdr:colOff>1014956</xdr:colOff>
      <xdr:row>2</xdr:row>
      <xdr:rowOff>178280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D3235DE-4FFD-1E4A-A9BA-AF96E6DFF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0"/>
          <a:ext cx="926056" cy="622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0.14999847407452621"/>
  </sheetPr>
  <dimension ref="B2:G26"/>
  <sheetViews>
    <sheetView showGridLines="0" workbookViewId="0"/>
  </sheetViews>
  <sheetFormatPr baseColWidth="10" defaultColWidth="8.83203125" defaultRowHeight="15"/>
  <cols>
    <col min="1" max="1" width="3.6640625" customWidth="1"/>
    <col min="2" max="2" width="6.1640625" customWidth="1"/>
    <col min="3" max="3" width="21" customWidth="1"/>
    <col min="5" max="5" width="9.5" bestFit="1" customWidth="1"/>
    <col min="6" max="6" width="3.6640625" customWidth="1"/>
  </cols>
  <sheetData>
    <row r="2" spans="2:7" ht="20">
      <c r="B2" s="134" t="s">
        <v>821</v>
      </c>
    </row>
    <row r="4" spans="2:7">
      <c r="B4" s="470"/>
      <c r="C4" s="466" t="s">
        <v>833</v>
      </c>
      <c r="D4" s="467"/>
      <c r="E4" s="467"/>
      <c r="G4" s="135" t="s">
        <v>843</v>
      </c>
    </row>
    <row r="5" spans="2:7">
      <c r="B5" s="470"/>
      <c r="C5" s="441"/>
      <c r="D5" s="442" t="s">
        <v>822</v>
      </c>
      <c r="E5" s="449">
        <v>0</v>
      </c>
      <c r="G5" s="135"/>
    </row>
    <row r="6" spans="2:7">
      <c r="C6" s="443"/>
      <c r="D6" s="444" t="s">
        <v>823</v>
      </c>
      <c r="E6" s="450">
        <v>0</v>
      </c>
      <c r="G6" s="135"/>
    </row>
    <row r="7" spans="2:7">
      <c r="G7" s="135"/>
    </row>
    <row r="8" spans="2:7">
      <c r="B8" s="472"/>
      <c r="C8" s="464" t="s">
        <v>834</v>
      </c>
      <c r="D8" s="465"/>
      <c r="E8" s="465"/>
      <c r="G8" s="135" t="s">
        <v>844</v>
      </c>
    </row>
    <row r="9" spans="2:7">
      <c r="B9" s="472"/>
      <c r="C9" s="441"/>
      <c r="D9" s="442" t="s">
        <v>822</v>
      </c>
      <c r="E9" s="451">
        <v>0</v>
      </c>
      <c r="G9" s="135"/>
    </row>
    <row r="10" spans="2:7">
      <c r="C10" s="443"/>
      <c r="D10" s="444" t="s">
        <v>823</v>
      </c>
      <c r="E10" s="450">
        <v>0</v>
      </c>
      <c r="G10" s="135"/>
    </row>
    <row r="11" spans="2:7">
      <c r="G11" s="135"/>
    </row>
    <row r="12" spans="2:7">
      <c r="B12" s="471"/>
      <c r="C12" s="462" t="s">
        <v>835</v>
      </c>
      <c r="D12" s="463"/>
      <c r="E12" s="463"/>
      <c r="G12" s="135" t="s">
        <v>839</v>
      </c>
    </row>
    <row r="13" spans="2:7">
      <c r="B13" s="471"/>
      <c r="C13" s="441"/>
      <c r="D13" s="442" t="s">
        <v>822</v>
      </c>
      <c r="E13" s="452">
        <v>0</v>
      </c>
      <c r="G13" s="135"/>
    </row>
    <row r="14" spans="2:7">
      <c r="C14" s="443"/>
      <c r="D14" s="444" t="s">
        <v>823</v>
      </c>
      <c r="E14" s="450">
        <v>0</v>
      </c>
      <c r="G14" s="135"/>
    </row>
    <row r="15" spans="2:7">
      <c r="G15" s="135"/>
    </row>
    <row r="16" spans="2:7">
      <c r="B16" s="474"/>
      <c r="C16" s="475" t="s">
        <v>837</v>
      </c>
      <c r="D16" s="476"/>
      <c r="E16" s="476"/>
      <c r="G16" s="135" t="s">
        <v>840</v>
      </c>
    </row>
    <row r="17" spans="2:7">
      <c r="B17" s="474"/>
      <c r="C17" s="441"/>
      <c r="D17" s="442" t="s">
        <v>822</v>
      </c>
      <c r="E17" s="453">
        <v>0</v>
      </c>
    </row>
    <row r="18" spans="2:7">
      <c r="C18" s="443"/>
      <c r="D18" s="444" t="s">
        <v>823</v>
      </c>
      <c r="E18" s="450">
        <v>0</v>
      </c>
    </row>
    <row r="20" spans="2:7">
      <c r="B20" s="473"/>
      <c r="C20" s="477" t="s">
        <v>836</v>
      </c>
      <c r="D20" s="478"/>
      <c r="E20" s="478"/>
      <c r="G20" s="135" t="s">
        <v>841</v>
      </c>
    </row>
    <row r="21" spans="2:7">
      <c r="B21" s="473"/>
      <c r="C21" s="441"/>
      <c r="D21" s="442" t="s">
        <v>822</v>
      </c>
      <c r="E21" s="454">
        <v>0</v>
      </c>
    </row>
    <row r="22" spans="2:7">
      <c r="C22" s="443"/>
      <c r="D22" s="445" t="s">
        <v>823</v>
      </c>
      <c r="E22" s="455">
        <v>0</v>
      </c>
    </row>
    <row r="24" spans="2:7">
      <c r="B24" s="479"/>
      <c r="C24" s="468" t="s">
        <v>838</v>
      </c>
      <c r="D24" s="469"/>
      <c r="E24" s="469"/>
      <c r="G24" s="135" t="s">
        <v>842</v>
      </c>
    </row>
    <row r="25" spans="2:7">
      <c r="B25" s="479"/>
      <c r="C25" s="441"/>
      <c r="D25" s="442" t="s">
        <v>822</v>
      </c>
      <c r="E25" s="456">
        <v>0</v>
      </c>
    </row>
    <row r="26" spans="2:7">
      <c r="C26" s="443"/>
      <c r="D26" s="444" t="s">
        <v>823</v>
      </c>
      <c r="E26" s="450">
        <v>0</v>
      </c>
    </row>
  </sheetData>
  <sheetProtection sheet="1" objects="1" scenarios="1"/>
  <mergeCells count="12">
    <mergeCell ref="C12:E12"/>
    <mergeCell ref="C8:E8"/>
    <mergeCell ref="C4:E4"/>
    <mergeCell ref="C24:E24"/>
    <mergeCell ref="B4:B5"/>
    <mergeCell ref="B12:B13"/>
    <mergeCell ref="B8:B9"/>
    <mergeCell ref="B20:B21"/>
    <mergeCell ref="B16:B17"/>
    <mergeCell ref="C16:E16"/>
    <mergeCell ref="C20:E20"/>
    <mergeCell ref="B24:B25"/>
  </mergeCells>
  <dataValidations count="1">
    <dataValidation errorStyle="information" showErrorMessage="1" errorTitle="Invalid Entry" error="The Month must be a number between 1 and 12" sqref="E21" xr:uid="{87A5BAC9-FC48-45EE-B041-D3E9CE918AFA}"/>
  </dataValidation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D7618-6067-4082-9108-C3FD4B0BF607}">
  <sheetPr>
    <tabColor theme="7" tint="0.39997558519241921"/>
    <pageSetUpPr fitToPage="1"/>
  </sheetPr>
  <dimension ref="B1:X41"/>
  <sheetViews>
    <sheetView showGridLines="0" zoomScaleNormal="100" workbookViewId="0">
      <selection activeCell="Q6" sqref="Q6"/>
    </sheetView>
  </sheetViews>
  <sheetFormatPr baseColWidth="10" defaultColWidth="9.1640625" defaultRowHeight="15"/>
  <cols>
    <col min="1" max="1" width="3.6640625" style="14" customWidth="1"/>
    <col min="2" max="2" width="3.6640625" style="50" customWidth="1"/>
    <col min="3" max="3" width="3.6640625" style="14" customWidth="1"/>
    <col min="4" max="4" width="9" style="14" customWidth="1"/>
    <col min="5" max="5" width="8.83203125" style="14" customWidth="1"/>
    <col min="6" max="6" width="12.1640625" style="14" customWidth="1"/>
    <col min="7" max="7" width="3.6640625" style="14" customWidth="1"/>
    <col min="8" max="9" width="6.6640625" style="14" customWidth="1"/>
    <col min="10" max="10" width="3.6640625" style="14" customWidth="1"/>
    <col min="11" max="11" width="9.1640625" style="14" customWidth="1"/>
    <col min="12" max="12" width="14.5" style="14" customWidth="1"/>
    <col min="13" max="14" width="3.6640625" style="14" customWidth="1"/>
    <col min="15" max="15" width="9" style="14" customWidth="1"/>
    <col min="16" max="16" width="10.33203125" style="14" customWidth="1"/>
    <col min="17" max="17" width="12.1640625" style="14" customWidth="1"/>
    <col min="18" max="18" width="3.6640625" style="14" customWidth="1"/>
    <col min="19" max="19" width="9.1640625" style="14" customWidth="1"/>
    <col min="20" max="20" width="11.33203125" style="14" customWidth="1"/>
    <col min="21" max="21" width="3.6640625" style="14" customWidth="1"/>
    <col min="22" max="22" width="9.1640625" style="14" customWidth="1"/>
    <col min="23" max="23" width="14.1640625" style="14" customWidth="1"/>
    <col min="24" max="25" width="3.6640625" style="14" customWidth="1"/>
    <col min="26" max="26" width="9" style="14" customWidth="1"/>
    <col min="27" max="27" width="3.5" style="14" customWidth="1"/>
    <col min="28" max="28" width="12.1640625" style="14" customWidth="1"/>
    <col min="29" max="29" width="3.6640625" style="14" customWidth="1"/>
    <col min="30" max="30" width="9.1640625" style="14" customWidth="1"/>
    <col min="31" max="31" width="3" style="14" customWidth="1"/>
    <col min="32" max="32" width="3.6640625" style="14" customWidth="1"/>
    <col min="33" max="33" width="9.1640625" style="14" customWidth="1"/>
    <col min="34" max="34" width="11.33203125" style="14" customWidth="1"/>
    <col min="35" max="35" width="3.6640625" style="14" customWidth="1"/>
    <col min="36" max="16384" width="9.1640625" style="14"/>
  </cols>
  <sheetData>
    <row r="1" spans="2:12" s="3" customFormat="1" ht="16">
      <c r="B1" s="2"/>
    </row>
    <row r="2" spans="2:12" s="34" customFormat="1" ht="19">
      <c r="B2" s="136"/>
      <c r="C2" s="34" t="s">
        <v>796</v>
      </c>
    </row>
    <row r="3" spans="2:12" s="3" customFormat="1" ht="16">
      <c r="B3" s="2"/>
      <c r="I3" s="6"/>
      <c r="J3" s="6"/>
    </row>
    <row r="4" spans="2:12" s="3" customFormat="1" ht="16">
      <c r="B4" s="639" t="s">
        <v>749</v>
      </c>
      <c r="C4" s="638"/>
      <c r="D4" s="638" t="s">
        <v>717</v>
      </c>
      <c r="E4" s="638"/>
      <c r="F4" s="638"/>
      <c r="G4" s="638"/>
      <c r="H4" s="638"/>
      <c r="I4" s="638" t="s">
        <v>90</v>
      </c>
      <c r="J4" s="638"/>
      <c r="K4" s="638"/>
      <c r="L4" s="640"/>
    </row>
    <row r="5" spans="2:12" ht="15.75" customHeight="1">
      <c r="B5" s="505" t="str">
        <f>'Short Term'!C29</f>
        <v>On</v>
      </c>
      <c r="C5" s="506"/>
      <c r="D5" s="599">
        <f>SUM(J40,J14,J23)</f>
        <v>0</v>
      </c>
      <c r="E5" s="599"/>
      <c r="F5" s="599"/>
      <c r="G5" s="599"/>
      <c r="H5" s="599"/>
      <c r="I5" s="595" t="str">
        <f>F10&amp; " " &amp;H10</f>
        <v>2 Years</v>
      </c>
      <c r="J5" s="595"/>
      <c r="K5" s="595"/>
      <c r="L5" s="596"/>
    </row>
    <row r="6" spans="2:12" ht="16.5" customHeight="1">
      <c r="B6" s="507"/>
      <c r="C6" s="508"/>
      <c r="D6" s="600"/>
      <c r="E6" s="600"/>
      <c r="F6" s="600"/>
      <c r="G6" s="600"/>
      <c r="H6" s="600"/>
      <c r="I6" s="597"/>
      <c r="J6" s="597"/>
      <c r="K6" s="597"/>
      <c r="L6" s="598"/>
    </row>
    <row r="7" spans="2:12">
      <c r="B7" s="96"/>
      <c r="C7" s="96"/>
      <c r="D7" s="97"/>
      <c r="E7" s="97"/>
      <c r="F7" s="13"/>
      <c r="G7" s="13"/>
      <c r="H7" s="13"/>
      <c r="I7" s="13"/>
      <c r="J7" s="13"/>
      <c r="L7" s="42"/>
    </row>
    <row r="8" spans="2:12" ht="15.75" customHeight="1">
      <c r="B8" s="241" t="s">
        <v>130</v>
      </c>
      <c r="C8" s="518" t="s">
        <v>718</v>
      </c>
      <c r="D8" s="518"/>
      <c r="E8" s="518"/>
      <c r="F8" s="518"/>
      <c r="G8" s="518"/>
      <c r="H8" s="518"/>
      <c r="I8" s="518"/>
      <c r="J8" s="645">
        <f>SUM(L9:L15)*IF(G17="On",1-H17,1)</f>
        <v>0</v>
      </c>
      <c r="K8" s="645"/>
      <c r="L8" s="646"/>
    </row>
    <row r="9" spans="2:12">
      <c r="B9" s="213"/>
      <c r="C9" s="528" t="s">
        <v>1</v>
      </c>
      <c r="D9" s="528"/>
      <c r="E9" s="528"/>
      <c r="F9" s="650" t="s">
        <v>753</v>
      </c>
      <c r="G9" s="650"/>
      <c r="H9" s="650"/>
      <c r="I9" s="650"/>
      <c r="J9" s="650"/>
      <c r="K9" s="650"/>
      <c r="L9" s="214"/>
    </row>
    <row r="10" spans="2:12">
      <c r="B10" s="213"/>
      <c r="C10" s="502" t="s">
        <v>90</v>
      </c>
      <c r="D10" s="502"/>
      <c r="E10" s="502"/>
      <c r="F10" s="432">
        <v>2</v>
      </c>
      <c r="G10" s="262" t="s">
        <v>89</v>
      </c>
      <c r="H10" s="636" t="s">
        <v>116</v>
      </c>
      <c r="I10" s="637"/>
      <c r="J10" s="28"/>
      <c r="K10" s="28"/>
      <c r="L10" s="214"/>
    </row>
    <row r="11" spans="2:12">
      <c r="B11" s="213"/>
      <c r="C11" s="78"/>
      <c r="D11" s="78"/>
      <c r="E11" s="78"/>
      <c r="F11" s="127"/>
      <c r="G11" s="128"/>
      <c r="H11" s="89"/>
      <c r="I11" s="28"/>
      <c r="J11" s="28"/>
      <c r="K11" s="126" t="s">
        <v>810</v>
      </c>
      <c r="L11" s="357">
        <f>J40</f>
        <v>0</v>
      </c>
    </row>
    <row r="12" spans="2:12">
      <c r="B12" s="217"/>
      <c r="C12" s="358"/>
      <c r="D12" s="358"/>
      <c r="E12" s="358"/>
      <c r="F12" s="359"/>
      <c r="G12" s="360"/>
      <c r="H12" s="304"/>
      <c r="I12" s="285"/>
      <c r="J12" s="285"/>
      <c r="K12" s="361" t="s">
        <v>808</v>
      </c>
      <c r="L12" s="362">
        <f>J14+J23</f>
        <v>0</v>
      </c>
    </row>
    <row r="13" spans="2:12">
      <c r="B13" s="42"/>
      <c r="C13" s="42"/>
      <c r="H13" s="98"/>
      <c r="I13" s="98"/>
      <c r="J13" s="98"/>
      <c r="L13" s="42"/>
    </row>
    <row r="14" spans="2:12">
      <c r="B14" s="241" t="s">
        <v>130</v>
      </c>
      <c r="C14" s="518" t="s">
        <v>785</v>
      </c>
      <c r="D14" s="518"/>
      <c r="E14" s="518"/>
      <c r="F14" s="518"/>
      <c r="G14" s="518"/>
      <c r="H14" s="518"/>
      <c r="I14" s="518"/>
      <c r="J14" s="645">
        <f>SUM(L15:L19)*IF(G21="On",1-H21,1)</f>
        <v>0</v>
      </c>
      <c r="K14" s="645"/>
      <c r="L14" s="646"/>
    </row>
    <row r="15" spans="2:12">
      <c r="B15" s="281"/>
      <c r="C15" s="528" t="s">
        <v>739</v>
      </c>
      <c r="D15" s="528"/>
      <c r="E15" s="528"/>
      <c r="F15" s="125" t="s">
        <v>720</v>
      </c>
      <c r="G15" s="435" t="s">
        <v>634</v>
      </c>
      <c r="H15" s="647">
        <v>0</v>
      </c>
      <c r="I15" s="647"/>
      <c r="J15" s="277" t="s">
        <v>75</v>
      </c>
      <c r="K15" s="433" t="s">
        <v>77</v>
      </c>
      <c r="L15" s="288">
        <f>IF(G15="On",IF(K15="Day",IF($H$10="Days",$F$10,IF($H$10="Weeks",($F$10*'L1'!$D$14),IF($H$10="Months",($F$10*'L1'!$D$13),IF($H$10="Years",($F$10*'L1'!$D$12),0)))),IF(K15="Week",IF($H$10="Days",$F$10/'L1'!$D$14,IF($H$10="Weeks",$F$10,IF($H$10="Months",($F$10*'L1'!$D$15),IF($H$10="Years",($F$10*'L1'!$D$16),0)))),IF(K15="Month",IF($H$10="Days",$F$10/'L1'!$D$13,IF($H$10="Weeks",($F$10/'L1'!$D$15),IF($H$10="Months",$F$10,IF($H$10="Years",($F$10*'L1'!$D$17),0)))),IF(K15="Year",IF($H$10="Days",$F$10/'L1'!$D$12,IF($H$10="Weeks",($F$10/'L1'!$D$16),IF($H$10="Months",($F$10/'L1'!$D$17),IF($H$10="Years",$F$10,0)))),0))))*H15,0)</f>
        <v>0</v>
      </c>
    </row>
    <row r="16" spans="2:12">
      <c r="B16" s="283"/>
      <c r="C16" s="28"/>
      <c r="D16" s="70"/>
      <c r="E16" s="77"/>
      <c r="F16" s="125" t="s">
        <v>721</v>
      </c>
      <c r="G16" s="436" t="s">
        <v>634</v>
      </c>
      <c r="H16" s="644">
        <v>0</v>
      </c>
      <c r="I16" s="644"/>
      <c r="J16" s="264" t="s">
        <v>75</v>
      </c>
      <c r="K16" s="434" t="s">
        <v>77</v>
      </c>
      <c r="L16" s="282">
        <f>IF(G16="On",IF(K16="Day",IF($H$10="Days",$F$10,IF($H$10="Weeks",($F$10*'L1'!$D$14),IF($H$10="Months",($F$10*'L1'!$D$13),IF($H$10="Years",($F$10*'L1'!$D$12),0)))),IF(K16="Week",IF($H$10="Days",$F$10/'L1'!$D$14,IF($H$10="Weeks",$F$10,IF($H$10="Months",($F$10*'L1'!$D$15),IF($H$10="Years",($F$10*'L1'!$D$16),0)))),IF(K16="Month",IF($H$10="Days",$F$10/'L1'!$D$13,IF($H$10="Weeks",($F$10/'L1'!$D$15),IF($H$10="Months",$F$10,IF($H$10="Years",($F$10*'L1'!$D$17),0)))),IF(K16="Year",IF($H$10="Days",$F$10/'L1'!$D$12,IF($H$10="Weeks",($F$10/'L1'!$D$16),IF($H$10="Months",($F$10/'L1'!$D$17),IF($H$10="Years",$F$10,0)))),0))))*H16,0)</f>
        <v>0</v>
      </c>
    </row>
    <row r="17" spans="2:24">
      <c r="B17" s="283"/>
      <c r="C17" s="78"/>
      <c r="D17" s="28"/>
      <c r="E17" s="28"/>
      <c r="F17" s="125" t="s">
        <v>722</v>
      </c>
      <c r="G17" s="436" t="s">
        <v>634</v>
      </c>
      <c r="H17" s="644">
        <v>0</v>
      </c>
      <c r="I17" s="644"/>
      <c r="J17" s="264" t="s">
        <v>75</v>
      </c>
      <c r="K17" s="434" t="s">
        <v>77</v>
      </c>
      <c r="L17" s="282">
        <f>IF(G17="On",IF(K17="Day",IF($H$10="Days",$F$10,IF($H$10="Weeks",($F$10*'L1'!$D$14),IF($H$10="Months",($F$10*'L1'!$D$13),IF($H$10="Years",($F$10*'L1'!$D$12),0)))),IF(K17="Week",IF($H$10="Days",$F$10/'L1'!$D$14,IF($H$10="Weeks",$F$10,IF($H$10="Months",($F$10*'L1'!$D$15),IF($H$10="Years",($F$10*'L1'!$D$16),0)))),IF(K17="Month",IF($H$10="Days",$F$10/'L1'!$D$13,IF($H$10="Weeks",($F$10/'L1'!$D$15),IF($H$10="Months",$F$10,IF($H$10="Years",($F$10*'L1'!$D$17),0)))),IF(K17="Year",IF($H$10="Days",$F$10/'L1'!$D$12,IF($H$10="Weeks",($F$10/'L1'!$D$16),IF($H$10="Months",($F$10/'L1'!$D$17),IF($H$10="Years",$F$10,0)))),0))))*H17,0)</f>
        <v>0</v>
      </c>
    </row>
    <row r="18" spans="2:24">
      <c r="B18" s="283"/>
      <c r="C18" s="28"/>
      <c r="D18" s="28"/>
      <c r="E18" s="28"/>
      <c r="F18" s="125" t="s">
        <v>723</v>
      </c>
      <c r="G18" s="436" t="s">
        <v>634</v>
      </c>
      <c r="H18" s="644">
        <v>0</v>
      </c>
      <c r="I18" s="644"/>
      <c r="J18" s="264" t="s">
        <v>75</v>
      </c>
      <c r="K18" s="434" t="s">
        <v>77</v>
      </c>
      <c r="L18" s="282">
        <f>IF(G18="On",IF(K18="Day",IF($H$10="Days",$F$10,IF($H$10="Weeks",($F$10*'L1'!$D$14),IF($H$10="Months",($F$10*'L1'!$D$13),IF($H$10="Years",($F$10*'L1'!$D$12),0)))),IF(K18="Week",IF($H$10="Days",$F$10/'L1'!$D$14,IF($H$10="Weeks",$F$10,IF($H$10="Months",($F$10*'L1'!$D$15),IF($H$10="Years",($F$10*'L1'!$D$16),0)))),IF(K18="Month",IF($H$10="Days",$F$10/'L1'!$D$13,IF($H$10="Weeks",($F$10/'L1'!$D$15),IF($H$10="Months",$F$10,IF($H$10="Years",($F$10*'L1'!$D$17),0)))),IF(K18="Year",IF($H$10="Days",$F$10/'L1'!$D$12,IF($H$10="Weeks",($F$10/'L1'!$D$16),IF($H$10="Months",($F$10/'L1'!$D$17),IF($H$10="Years",$F$10,0)))),0))))*H18,0)</f>
        <v>0</v>
      </c>
    </row>
    <row r="19" spans="2:24">
      <c r="B19" s="283"/>
      <c r="C19" s="28"/>
      <c r="D19" s="28"/>
      <c r="E19" s="28"/>
      <c r="F19" s="125" t="s">
        <v>724</v>
      </c>
      <c r="G19" s="436" t="s">
        <v>634</v>
      </c>
      <c r="H19" s="644">
        <v>0</v>
      </c>
      <c r="I19" s="644"/>
      <c r="J19" s="264" t="s">
        <v>75</v>
      </c>
      <c r="K19" s="434" t="s">
        <v>77</v>
      </c>
      <c r="L19" s="282">
        <f>IF(G19="On",IF(K19="Day",IF($H$10="Days",$F$10,IF($H$10="Weeks",($F$10*'L1'!$D$14),IF($H$10="Months",($F$10*'L1'!$D$13),IF($H$10="Years",($F$10*'L1'!$D$12),0)))),IF(K19="Week",IF($H$10="Days",$F$10/'L1'!$D$14,IF($H$10="Weeks",$F$10,IF($H$10="Months",($F$10*'L1'!$D$15),IF($H$10="Years",($F$10*'L1'!$D$16),0)))),IF(K19="Month",IF($H$10="Days",$F$10/'L1'!$D$13,IF($H$10="Weeks",($F$10/'L1'!$D$15),IF($H$10="Months",$F$10,IF($H$10="Years",($F$10*'L1'!$D$17),0)))),IF(K19="Year",IF($H$10="Days",$F$10/'L1'!$D$12,IF($H$10="Weeks",($F$10/'L1'!$D$16),IF($H$10="Months",($F$10/'L1'!$D$17),IF($H$10="Years",$F$10,0)))),0))))*H19,0)</f>
        <v>0</v>
      </c>
    </row>
    <row r="20" spans="2:24">
      <c r="B20" s="283"/>
      <c r="C20" s="28"/>
      <c r="D20" s="28"/>
      <c r="E20" s="28"/>
      <c r="F20" s="28"/>
      <c r="G20" s="28"/>
      <c r="H20" s="28"/>
      <c r="I20" s="28"/>
      <c r="J20" s="28"/>
      <c r="K20" s="28"/>
      <c r="L20" s="214"/>
    </row>
    <row r="21" spans="2:24">
      <c r="B21" s="284"/>
      <c r="C21" s="532" t="s">
        <v>732</v>
      </c>
      <c r="D21" s="532"/>
      <c r="E21" s="532"/>
      <c r="F21" s="363" t="s">
        <v>742</v>
      </c>
      <c r="G21" s="437" t="s">
        <v>634</v>
      </c>
      <c r="H21" s="643">
        <v>0.1</v>
      </c>
      <c r="I21" s="643"/>
      <c r="J21" s="285"/>
      <c r="K21" s="285"/>
      <c r="L21" s="286"/>
    </row>
    <row r="22" spans="2:24">
      <c r="B22" s="14"/>
      <c r="L22" s="46"/>
    </row>
    <row r="23" spans="2:24">
      <c r="B23" s="241" t="s">
        <v>130</v>
      </c>
      <c r="C23" s="518" t="s">
        <v>726</v>
      </c>
      <c r="D23" s="518"/>
      <c r="E23" s="518"/>
      <c r="F23" s="518"/>
      <c r="G23" s="518"/>
      <c r="H23" s="518"/>
      <c r="I23" s="518"/>
      <c r="J23" s="645">
        <f>SUM(L24:L26)*IF(G28="On",H28,1)-SUM(L30:L35,L38)-IF(G37="On",SUM(L24:L26)*IF(G28="Yes",H28,1)*H37,0)</f>
        <v>0</v>
      </c>
      <c r="K23" s="645"/>
      <c r="L23" s="646"/>
    </row>
    <row r="24" spans="2:24">
      <c r="B24" s="281"/>
      <c r="C24" s="528" t="s">
        <v>719</v>
      </c>
      <c r="D24" s="528"/>
      <c r="E24" s="528"/>
      <c r="F24" s="125" t="s">
        <v>720</v>
      </c>
      <c r="G24" s="435" t="s">
        <v>634</v>
      </c>
      <c r="H24" s="647">
        <v>0</v>
      </c>
      <c r="I24" s="647"/>
      <c r="J24" s="277" t="s">
        <v>75</v>
      </c>
      <c r="K24" s="433" t="s">
        <v>77</v>
      </c>
      <c r="L24" s="288">
        <f>IF(G24="On",IF(K24="Day",IF($H$10="Days",$F$10,IF($H$10="Weeks",($F$10*'L1'!$D$14),IF($H$10="Months",($F$10*'L1'!$D$13),IF($H$10="Years",($F$10*'L1'!$D$12),0)))),IF(K24="Week",IF($H$10="Days",$F$10/'L1'!$D$14,IF($H$10="Weeks",$F$10,IF($H$10="Months",($F$10*'L1'!$D$15),IF($H$10="Years",($F$10*'L1'!$D$16),0)))),IF(K24="Month",IF($H$10="Days",$F$10/'L1'!$D$13,IF($H$10="Weeks",($F$10/'L1'!$D$15),IF($H$10="Months",$F$10,IF($H$10="Years",($F$10*'L1'!$D$17),0)))),IF(K24="Year",IF($H$10="Days",$F$10/'L1'!$D$12,IF($H$10="Weeks",($F$10/'L1'!$D$16),IF($H$10="Months",($F$10/'L1'!$D$17),IF($H$10="Years",$F$10,0)))),0))))*H24,0)</f>
        <v>0</v>
      </c>
    </row>
    <row r="25" spans="2:24" s="46" customFormat="1">
      <c r="B25" s="283"/>
      <c r="C25" s="28"/>
      <c r="D25" s="70"/>
      <c r="E25" s="77"/>
      <c r="F25" s="125" t="s">
        <v>721</v>
      </c>
      <c r="G25" s="436" t="s">
        <v>634</v>
      </c>
      <c r="H25" s="644">
        <v>0</v>
      </c>
      <c r="I25" s="644"/>
      <c r="J25" s="264" t="s">
        <v>75</v>
      </c>
      <c r="K25" s="434" t="s">
        <v>77</v>
      </c>
      <c r="L25" s="282">
        <f>IF(G25="On",IF(K25="Day",IF($H$10="Days",$F$10,IF($H$10="Weeks",($F$10*'L1'!$D$14),IF($H$10="Months",($F$10*'L1'!$D$13),IF($H$10="Years",($F$10*'L1'!$D$12),0)))),IF(K25="Week",IF($H$10="Days",$F$10/'L1'!$D$14,IF($H$10="Weeks",$F$10,IF($H$10="Months",($F$10*'L1'!$D$15),IF($H$10="Years",($F$10*'L1'!$D$16),0)))),IF(K25="Month",IF($H$10="Days",$F$10/'L1'!$D$13,IF($H$10="Weeks",($F$10/'L1'!$D$15),IF($H$10="Months",$F$10,IF($H$10="Years",($F$10*'L1'!$D$17),0)))),IF(K25="Year",IF($H$10="Days",$F$10/'L1'!$D$12,IF($H$10="Weeks",($F$10/'L1'!$D$16),IF($H$10="Months",($F$10/'L1'!$D$17),IF($H$10="Years",$F$10,0)))),0))))*H25,0)</f>
        <v>0</v>
      </c>
    </row>
    <row r="26" spans="2:24" s="46" customFormat="1">
      <c r="B26" s="283"/>
      <c r="C26" s="78"/>
      <c r="D26" s="28"/>
      <c r="E26" s="28"/>
      <c r="F26" s="125" t="s">
        <v>722</v>
      </c>
      <c r="G26" s="436" t="s">
        <v>634</v>
      </c>
      <c r="H26" s="644">
        <v>0</v>
      </c>
      <c r="I26" s="644"/>
      <c r="J26" s="264" t="s">
        <v>75</v>
      </c>
      <c r="K26" s="434" t="s">
        <v>77</v>
      </c>
      <c r="L26" s="282">
        <f>IF(G26="On",IF(K26="Day",IF($H$10="Days",$F$10,IF($H$10="Weeks",($F$10*'L1'!$D$14),IF($H$10="Months",($F$10*'L1'!$D$13),IF($H$10="Years",($F$10*'L1'!$D$12),0)))),IF(K26="Week",IF($H$10="Days",$F$10/'L1'!$D$14,IF($H$10="Weeks",$F$10,IF($H$10="Months",($F$10*'L1'!$D$15),IF($H$10="Years",($F$10*'L1'!$D$16),0)))),IF(K26="Month",IF($H$10="Days",$F$10/'L1'!$D$13,IF($H$10="Weeks",($F$10/'L1'!$D$15),IF($H$10="Months",$F$10,IF($H$10="Years",($F$10*'L1'!$D$17),0)))),IF(K26="Year",IF($H$10="Days",$F$10/'L1'!$D$12,IF($H$10="Weeks",($F$10/'L1'!$D$16),IF($H$10="Months",($F$10/'L1'!$D$17),IF($H$10="Years",$F$10,0)))),0))))*H26,0)</f>
        <v>0</v>
      </c>
    </row>
    <row r="27" spans="2:24" s="46" customFormat="1">
      <c r="B27" s="283"/>
      <c r="C27" s="28"/>
      <c r="D27" s="28"/>
      <c r="E27" s="28"/>
      <c r="F27" s="28"/>
      <c r="G27" s="28"/>
      <c r="H27" s="28"/>
      <c r="I27" s="28"/>
      <c r="J27" s="28"/>
      <c r="K27" s="28"/>
      <c r="L27" s="214"/>
      <c r="X27" s="14"/>
    </row>
    <row r="28" spans="2:24" s="46" customFormat="1">
      <c r="B28" s="283"/>
      <c r="C28" s="502" t="s">
        <v>727</v>
      </c>
      <c r="D28" s="502"/>
      <c r="E28" s="502"/>
      <c r="F28" s="356" t="s">
        <v>742</v>
      </c>
      <c r="G28" s="436" t="s">
        <v>634</v>
      </c>
      <c r="H28" s="648">
        <v>0.6</v>
      </c>
      <c r="I28" s="648"/>
      <c r="J28" s="28"/>
      <c r="K28" s="28"/>
      <c r="L28" s="2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2:24">
      <c r="B29" s="283"/>
      <c r="C29" s="28"/>
      <c r="D29" s="28"/>
      <c r="E29" s="28"/>
      <c r="F29" s="28"/>
      <c r="G29" s="28"/>
      <c r="H29" s="28"/>
      <c r="I29" s="28"/>
      <c r="J29" s="28"/>
      <c r="K29" s="28"/>
      <c r="L29" s="214"/>
    </row>
    <row r="30" spans="2:24">
      <c r="B30" s="283"/>
      <c r="C30" s="502" t="s">
        <v>740</v>
      </c>
      <c r="D30" s="502"/>
      <c r="E30" s="502"/>
      <c r="F30" s="355" t="s">
        <v>84</v>
      </c>
      <c r="G30" s="436" t="s">
        <v>634</v>
      </c>
      <c r="H30" s="644">
        <v>0</v>
      </c>
      <c r="I30" s="644"/>
      <c r="J30" s="264" t="s">
        <v>75</v>
      </c>
      <c r="K30" s="434" t="s">
        <v>77</v>
      </c>
      <c r="L30" s="282">
        <f>IF(G30="On",IF(K30="Day",IF($H$10="Days",$F$10,IF($H$10="Weeks",($F$10*'L1'!$D$14),IF($H$10="Months",($F$10*'L1'!$D$13),IF($H$10="Years",($F$10*'L1'!$D$12),0)))),IF(K30="Week",IF($H$10="Days",$F$10/'L1'!$D$14,IF($H$10="Weeks",$F$10,IF($H$10="Months",($F$10*'L1'!$D$15),IF($H$10="Years",($F$10*'L1'!$D$16),0)))),IF(K30="Month",IF($H$10="Days",$F$10/'L1'!$D$13,IF($H$10="Weeks",($F$10/'L1'!$D$15),IF($H$10="Months",$F$10,IF($H$10="Years",($F$10*'L1'!$D$17),0)))),IF(K30="Year",IF($H$10="Days",$F$10/'L1'!$D$12,IF($H$10="Weeks",($F$10/'L1'!$D$16),IF($H$10="Months",($F$10/'L1'!$D$17),IF($H$10="Years",$F$10,0)))),0))))*H30,0)</f>
        <v>0</v>
      </c>
    </row>
    <row r="31" spans="2:24">
      <c r="B31" s="283"/>
      <c r="C31" s="28"/>
      <c r="D31" s="70"/>
      <c r="E31" s="77"/>
      <c r="F31" s="125" t="s">
        <v>86</v>
      </c>
      <c r="G31" s="436" t="s">
        <v>634</v>
      </c>
      <c r="H31" s="644">
        <v>0</v>
      </c>
      <c r="I31" s="644"/>
      <c r="J31" s="264" t="s">
        <v>75</v>
      </c>
      <c r="K31" s="434" t="s">
        <v>77</v>
      </c>
      <c r="L31" s="282">
        <f>IF(G31="On",IF(K31="Day",IF($H$10="Days",$F$10,IF($H$10="Weeks",($F$10*'L1'!$D$14),IF($H$10="Months",($F$10*'L1'!$D$13),IF($H$10="Years",($F$10*'L1'!$D$12),0)))),IF(K31="Week",IF($H$10="Days",$F$10/'L1'!$D$14,IF($H$10="Weeks",$F$10,IF($H$10="Months",($F$10*'L1'!$D$15),IF($H$10="Years",($F$10*'L1'!$D$16),0)))),IF(K31="Month",IF($H$10="Days",$F$10/'L1'!$D$13,IF($H$10="Weeks",($F$10/'L1'!$D$15),IF($H$10="Months",$F$10,IF($H$10="Years",($F$10*'L1'!$D$17),0)))),IF(K31="Year",IF($H$10="Days",$F$10/'L1'!$D$12,IF($H$10="Weeks",($F$10/'L1'!$D$16),IF($H$10="Months",($F$10/'L1'!$D$17),IF($H$10="Years",$F$10,0)))),0))))*H31,0)</f>
        <v>0</v>
      </c>
    </row>
    <row r="32" spans="2:24">
      <c r="B32" s="283"/>
      <c r="C32" s="78"/>
      <c r="D32" s="28"/>
      <c r="E32" s="28"/>
      <c r="F32" s="125" t="s">
        <v>85</v>
      </c>
      <c r="G32" s="436" t="s">
        <v>634</v>
      </c>
      <c r="H32" s="644">
        <v>0</v>
      </c>
      <c r="I32" s="644"/>
      <c r="J32" s="264" t="s">
        <v>75</v>
      </c>
      <c r="K32" s="434" t="s">
        <v>77</v>
      </c>
      <c r="L32" s="282">
        <f>IF(G32="On",IF(K32="Day",IF($H$10="Days",$F$10,IF($H$10="Weeks",($F$10*'L1'!$D$14),IF($H$10="Months",($F$10*'L1'!$D$13),IF($H$10="Years",($F$10*'L1'!$D$12),0)))),IF(K32="Week",IF($H$10="Days",$F$10/'L1'!$D$14,IF($H$10="Weeks",$F$10,IF($H$10="Months",($F$10*'L1'!$D$15),IF($H$10="Years",($F$10*'L1'!$D$16),0)))),IF(K32="Month",IF($H$10="Days",$F$10/'L1'!$D$13,IF($H$10="Weeks",($F$10/'L1'!$D$15),IF($H$10="Months",$F$10,IF($H$10="Years",($F$10*'L1'!$D$17),0)))),IF(K32="Year",IF($H$10="Days",$F$10/'L1'!$D$12,IF($H$10="Weeks",($F$10/'L1'!$D$16),IF($H$10="Months",($F$10/'L1'!$D$17),IF($H$10="Years",$F$10,0)))),0))))*H32,0)</f>
        <v>0</v>
      </c>
    </row>
    <row r="33" spans="2:12">
      <c r="B33" s="283"/>
      <c r="C33" s="28"/>
      <c r="D33" s="28"/>
      <c r="E33" s="28"/>
      <c r="F33" s="125" t="s">
        <v>730</v>
      </c>
      <c r="G33" s="436" t="s">
        <v>634</v>
      </c>
      <c r="H33" s="644">
        <v>0</v>
      </c>
      <c r="I33" s="644"/>
      <c r="J33" s="264" t="s">
        <v>75</v>
      </c>
      <c r="K33" s="434" t="s">
        <v>77</v>
      </c>
      <c r="L33" s="282">
        <f>IF(G33="On",IF(K33="Day",IF($H$10="Days",$F$10,IF($H$10="Weeks",($F$10*'L1'!$D$14),IF($H$10="Months",($F$10*'L1'!$D$13),IF($H$10="Years",($F$10*'L1'!$D$12),0)))),IF(K33="Week",IF($H$10="Days",$F$10/'L1'!$D$14,IF($H$10="Weeks",$F$10,IF($H$10="Months",($F$10*'L1'!$D$15),IF($H$10="Years",($F$10*'L1'!$D$16),0)))),IF(K33="Month",IF($H$10="Days",$F$10/'L1'!$D$13,IF($H$10="Weeks",($F$10/'L1'!$D$15),IF($H$10="Months",$F$10,IF($H$10="Years",($F$10*'L1'!$D$17),0)))),IF(K33="Year",IF($H$10="Days",$F$10/'L1'!$D$12,IF($H$10="Weeks",($F$10/'L1'!$D$16),IF($H$10="Months",($F$10/'L1'!$D$17),IF($H$10="Years",$F$10,0)))),0))))*H33,0)</f>
        <v>0</v>
      </c>
    </row>
    <row r="34" spans="2:12">
      <c r="B34" s="283"/>
      <c r="C34" s="28"/>
      <c r="D34" s="28"/>
      <c r="E34" s="28"/>
      <c r="F34" s="125" t="s">
        <v>729</v>
      </c>
      <c r="G34" s="436" t="s">
        <v>634</v>
      </c>
      <c r="H34" s="644">
        <v>0</v>
      </c>
      <c r="I34" s="644"/>
      <c r="J34" s="264" t="s">
        <v>75</v>
      </c>
      <c r="K34" s="434" t="s">
        <v>77</v>
      </c>
      <c r="L34" s="282">
        <f>IF(G34="On",IF(K34="Day",IF($H$10="Days",$F$10,IF($H$10="Weeks",($F$10*'L1'!$D$14),IF($H$10="Months",($F$10*'L1'!$D$13),IF($H$10="Years",($F$10*'L1'!$D$12),0)))),IF(K34="Week",IF($H$10="Days",$F$10/'L1'!$D$14,IF($H$10="Weeks",$F$10,IF($H$10="Months",($F$10*'L1'!$D$15),IF($H$10="Years",($F$10*'L1'!$D$16),0)))),IF(K34="Month",IF($H$10="Days",$F$10/'L1'!$D$13,IF($H$10="Weeks",($F$10/'L1'!$D$15),IF($H$10="Months",$F$10,IF($H$10="Years",($F$10*'L1'!$D$17),0)))),IF(K34="Year",IF($H$10="Days",$F$10/'L1'!$D$12,IF($H$10="Weeks",($F$10/'L1'!$D$16),IF($H$10="Months",($F$10/'L1'!$D$17),IF($H$10="Years",$F$10,0)))),0))))*H34,0)</f>
        <v>0</v>
      </c>
    </row>
    <row r="35" spans="2:12">
      <c r="B35" s="283"/>
      <c r="C35" s="28"/>
      <c r="D35" s="28"/>
      <c r="E35" s="28"/>
      <c r="F35" s="125" t="s">
        <v>87</v>
      </c>
      <c r="G35" s="436" t="s">
        <v>634</v>
      </c>
      <c r="H35" s="644">
        <v>0</v>
      </c>
      <c r="I35" s="644"/>
      <c r="J35" s="264" t="s">
        <v>75</v>
      </c>
      <c r="K35" s="434" t="s">
        <v>77</v>
      </c>
      <c r="L35" s="282">
        <f>IF(G35="On",IF(K35="Day",IF($H$10="Days",$F$10,IF($H$10="Weeks",($F$10*'L1'!$D$14),IF($H$10="Months",($F$10*'L1'!$D$13),IF($H$10="Years",($F$10*'L1'!$D$12),0)))),IF(K35="Week",IF($H$10="Days",$F$10/'L1'!$D$14,IF($H$10="Weeks",$F$10,IF($H$10="Months",($F$10*'L1'!$D$15),IF($H$10="Years",($F$10*'L1'!$D$16),0)))),IF(K35="Month",IF($H$10="Days",$F$10/'L1'!$D$13,IF($H$10="Weeks",($F$10/'L1'!$D$15),IF($H$10="Months",$F$10,IF($H$10="Years",($F$10*'L1'!$D$17),0)))),IF(K35="Year",IF($H$10="Days",$F$10/'L1'!$D$12,IF($H$10="Weeks",($F$10/'L1'!$D$16),IF($H$10="Months",($F$10/'L1'!$D$17),IF($H$10="Years",$F$10,0)))),0))))*H35,0)</f>
        <v>0</v>
      </c>
    </row>
    <row r="36" spans="2:12">
      <c r="B36" s="283"/>
      <c r="C36" s="28"/>
      <c r="D36" s="28"/>
      <c r="E36" s="28"/>
      <c r="F36" s="28"/>
      <c r="G36" s="28"/>
      <c r="H36" s="28"/>
      <c r="I36" s="28"/>
      <c r="J36" s="28"/>
      <c r="K36" s="28"/>
      <c r="L36" s="214"/>
    </row>
    <row r="37" spans="2:12">
      <c r="B37" s="283"/>
      <c r="C37" s="502" t="s">
        <v>731</v>
      </c>
      <c r="D37" s="502"/>
      <c r="E37" s="502"/>
      <c r="F37" s="356" t="s">
        <v>742</v>
      </c>
      <c r="G37" s="436" t="s">
        <v>733</v>
      </c>
      <c r="H37" s="648">
        <v>0.05</v>
      </c>
      <c r="I37" s="648"/>
      <c r="J37" s="28"/>
      <c r="K37" s="28"/>
      <c r="L37" s="214"/>
    </row>
    <row r="38" spans="2:12">
      <c r="B38" s="284"/>
      <c r="C38" s="285"/>
      <c r="D38" s="294"/>
      <c r="E38" s="295"/>
      <c r="F38" s="299" t="s">
        <v>728</v>
      </c>
      <c r="G38" s="437" t="s">
        <v>733</v>
      </c>
      <c r="H38" s="649">
        <v>0</v>
      </c>
      <c r="I38" s="649"/>
      <c r="J38" s="302" t="s">
        <v>75</v>
      </c>
      <c r="K38" s="438" t="s">
        <v>77</v>
      </c>
      <c r="L38" s="364">
        <f>IF(G38="On",IF(K38="Day",IF($H$10="Days",$F$10,IF($H$10="Weeks",($F$10*'L1'!$D$14),IF($H$10="Months",($F$10*'L1'!$D$13),IF($H$10="Years",($F$10*'L1'!$D$12),0)))),IF(K38="Week",IF($H$10="Days",$F$10/'L1'!$D$14,IF($H$10="Weeks",$F$10,IF($H$10="Months",($F$10*'L1'!$D$15),IF($H$10="Years",($F$10*'L1'!$D$16),0)))),IF(K38="Month",IF($H$10="Days",$F$10/'L1'!$D$13,IF($H$10="Weeks",($F$10/'L1'!$D$15),IF($H$10="Months",$F$10,IF($H$10="Years",($F$10*'L1'!$D$17),0)))),IF(K38="Year",IF($H$10="Days",$F$10/'L1'!$D$12,IF($H$10="Weeks",($F$10/'L1'!$D$16),IF($H$10="Months",($F$10/'L1'!$D$17),IF($H$10="Years",$F$10,0)))),0))))*H38,0)</f>
        <v>0</v>
      </c>
    </row>
    <row r="40" spans="2:12">
      <c r="B40" s="241" t="s">
        <v>130</v>
      </c>
      <c r="C40" s="518" t="s">
        <v>725</v>
      </c>
      <c r="D40" s="518"/>
      <c r="E40" s="518"/>
      <c r="F40" s="518"/>
      <c r="G40" s="518"/>
      <c r="H40" s="518"/>
      <c r="I40" s="518"/>
      <c r="J40" s="645">
        <f>IF(G41="On",H41,0)</f>
        <v>0</v>
      </c>
      <c r="K40" s="645"/>
      <c r="L40" s="646"/>
    </row>
    <row r="41" spans="2:12">
      <c r="B41" s="365"/>
      <c r="C41" s="641" t="s">
        <v>725</v>
      </c>
      <c r="D41" s="641"/>
      <c r="E41" s="641"/>
      <c r="F41" s="366" t="s">
        <v>741</v>
      </c>
      <c r="G41" s="439" t="s">
        <v>634</v>
      </c>
      <c r="H41" s="642">
        <v>0</v>
      </c>
      <c r="I41" s="642"/>
      <c r="J41" s="633"/>
      <c r="K41" s="634"/>
      <c r="L41" s="635"/>
    </row>
  </sheetData>
  <sheetProtection sheet="1" objects="1" scenarios="1"/>
  <mergeCells count="45">
    <mergeCell ref="H38:I38"/>
    <mergeCell ref="C40:I40"/>
    <mergeCell ref="J40:L40"/>
    <mergeCell ref="C41:E41"/>
    <mergeCell ref="H41:I41"/>
    <mergeCell ref="J41:L41"/>
    <mergeCell ref="C37:E37"/>
    <mergeCell ref="H37:I37"/>
    <mergeCell ref="H25:I25"/>
    <mergeCell ref="H26:I26"/>
    <mergeCell ref="C28:E28"/>
    <mergeCell ref="H28:I28"/>
    <mergeCell ref="C30:E30"/>
    <mergeCell ref="H30:I30"/>
    <mergeCell ref="H31:I31"/>
    <mergeCell ref="H32:I32"/>
    <mergeCell ref="H33:I33"/>
    <mergeCell ref="H34:I34"/>
    <mergeCell ref="H35:I35"/>
    <mergeCell ref="C21:E21"/>
    <mergeCell ref="H21:I21"/>
    <mergeCell ref="C23:I23"/>
    <mergeCell ref="J23:L23"/>
    <mergeCell ref="C24:E24"/>
    <mergeCell ref="H24:I24"/>
    <mergeCell ref="H19:I19"/>
    <mergeCell ref="C8:I8"/>
    <mergeCell ref="J8:L8"/>
    <mergeCell ref="C9:E9"/>
    <mergeCell ref="F9:K9"/>
    <mergeCell ref="C10:E10"/>
    <mergeCell ref="C14:I14"/>
    <mergeCell ref="J14:L14"/>
    <mergeCell ref="H10:I10"/>
    <mergeCell ref="C15:E15"/>
    <mergeCell ref="H15:I15"/>
    <mergeCell ref="H16:I16"/>
    <mergeCell ref="H17:I17"/>
    <mergeCell ref="H18:I18"/>
    <mergeCell ref="B4:C4"/>
    <mergeCell ref="D4:H4"/>
    <mergeCell ref="I4:L4"/>
    <mergeCell ref="B5:C6"/>
    <mergeCell ref="D5:H6"/>
    <mergeCell ref="I5:L6"/>
  </mergeCells>
  <dataValidations count="3">
    <dataValidation type="list" allowBlank="1" showInputMessage="1" showErrorMessage="1" sqref="G41 G15:G19 G24:G26 G21 G28 G30:G35 G37:G38" xr:uid="{61C26DA8-0771-40D9-ACC0-BAFEB6092B1F}">
      <formula1>"On, Off"</formula1>
    </dataValidation>
    <dataValidation type="list" allowBlank="1" showInputMessage="1" showErrorMessage="1" sqref="H10:H12" xr:uid="{AE690182-CE5F-4067-8C8D-C1A8B75C18F9}">
      <formula1>"Days, Weeks, Months, Years"</formula1>
    </dataValidation>
    <dataValidation type="list" allowBlank="1" showInputMessage="1" showErrorMessage="1" sqref="K38 K24:K26 K30:K35 K15:K19" xr:uid="{A09EA9AE-8367-4287-BB1E-FA7CEF211DD0}">
      <formula1>"Day, Week, Month, Year"</formula1>
    </dataValidation>
  </dataValidations>
  <pageMargins left="0.25" right="0.25" top="0.75" bottom="0.75" header="0.3" footer="0.3"/>
  <pageSetup scale="1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B2:O36"/>
  <sheetViews>
    <sheetView showGridLines="0" zoomScaleNormal="100" workbookViewId="0">
      <selection activeCell="P7" sqref="P7"/>
    </sheetView>
  </sheetViews>
  <sheetFormatPr baseColWidth="10" defaultColWidth="9.1640625" defaultRowHeight="16"/>
  <cols>
    <col min="1" max="1" width="3.6640625" style="104" customWidth="1"/>
    <col min="2" max="2" width="3.6640625" style="103" customWidth="1"/>
    <col min="3" max="3" width="3.6640625" style="104" customWidth="1"/>
    <col min="4" max="4" width="19" style="104" customWidth="1"/>
    <col min="5" max="5" width="18.83203125" style="104" customWidth="1"/>
    <col min="6" max="6" width="3.6640625" style="103" customWidth="1"/>
    <col min="7" max="7" width="18.5" style="104" customWidth="1"/>
    <col min="8" max="10" width="3.6640625" style="104" customWidth="1"/>
    <col min="11" max="11" width="9.5" style="104" customWidth="1"/>
    <col min="12" max="12" width="33.1640625" style="104" customWidth="1"/>
    <col min="13" max="13" width="9.33203125" style="104" customWidth="1"/>
    <col min="14" max="14" width="18.5" style="104" customWidth="1"/>
    <col min="15" max="15" width="3.6640625" style="104" customWidth="1"/>
    <col min="16" max="16384" width="9.1640625" style="104"/>
  </cols>
  <sheetData>
    <row r="2" spans="2:14" s="102" customFormat="1" ht="19">
      <c r="B2" s="147"/>
      <c r="C2" s="102" t="s">
        <v>820</v>
      </c>
    </row>
    <row r="3" spans="2:14">
      <c r="L3" s="105"/>
      <c r="N3" s="105"/>
    </row>
    <row r="4" spans="2:14">
      <c r="B4" s="683" t="s">
        <v>782</v>
      </c>
      <c r="C4" s="684"/>
      <c r="D4" s="684"/>
      <c r="E4" s="684"/>
      <c r="F4" s="684"/>
      <c r="G4" s="685"/>
      <c r="I4" s="138" t="s">
        <v>130</v>
      </c>
      <c r="J4" s="680" t="s">
        <v>770</v>
      </c>
      <c r="K4" s="680"/>
      <c r="L4" s="680"/>
      <c r="M4" s="680"/>
      <c r="N4" s="681"/>
    </row>
    <row r="5" spans="2:14" s="106" customFormat="1" ht="15" customHeight="1">
      <c r="B5" s="691" t="s">
        <v>783</v>
      </c>
      <c r="C5" s="692"/>
      <c r="D5" s="692"/>
      <c r="E5" s="687">
        <f>N17</f>
        <v>0</v>
      </c>
      <c r="F5" s="687"/>
      <c r="G5" s="688"/>
      <c r="I5" s="472"/>
      <c r="J5" s="654"/>
      <c r="K5" s="670" t="s">
        <v>824</v>
      </c>
      <c r="L5" s="686" t="s">
        <v>756</v>
      </c>
      <c r="M5" s="667"/>
      <c r="N5" s="659">
        <f>N30</f>
        <v>0</v>
      </c>
    </row>
    <row r="6" spans="2:14" s="106" customFormat="1" ht="15" customHeight="1">
      <c r="B6" s="693"/>
      <c r="C6" s="694"/>
      <c r="D6" s="694"/>
      <c r="E6" s="689"/>
      <c r="F6" s="689"/>
      <c r="G6" s="690"/>
      <c r="I6" s="472"/>
      <c r="J6" s="654"/>
      <c r="K6" s="670"/>
      <c r="L6" s="686"/>
      <c r="M6" s="667"/>
      <c r="N6" s="682"/>
    </row>
    <row r="7" spans="2:14" s="106" customFormat="1" ht="15">
      <c r="B7" s="693"/>
      <c r="C7" s="694"/>
      <c r="D7" s="694"/>
      <c r="E7" s="689"/>
      <c r="F7" s="689"/>
      <c r="G7" s="690"/>
      <c r="I7" s="695"/>
      <c r="J7" s="696"/>
      <c r="K7" s="696"/>
      <c r="L7" s="696"/>
      <c r="M7" s="696"/>
      <c r="N7" s="697"/>
    </row>
    <row r="8" spans="2:14" ht="15.75" customHeight="1">
      <c r="B8" s="707" t="s">
        <v>758</v>
      </c>
      <c r="C8" s="708"/>
      <c r="D8" s="708"/>
      <c r="E8" s="713">
        <f ca="1">N14</f>
        <v>0</v>
      </c>
      <c r="F8" s="713"/>
      <c r="G8" s="714"/>
      <c r="I8" s="471"/>
      <c r="J8" s="679"/>
      <c r="K8" s="677" t="s">
        <v>825</v>
      </c>
      <c r="L8" s="667" t="str">
        <f>IF(C15="P","Fixed Costs ("&amp;TEXT(F16,"0%")&amp;" of ARV)","Total Fixed Costs")</f>
        <v>Total Fixed Costs</v>
      </c>
      <c r="M8" s="658" t="s">
        <v>89</v>
      </c>
      <c r="N8" s="657">
        <f ca="1">IF(C15="P",F16*N5,G24)</f>
        <v>0</v>
      </c>
    </row>
    <row r="9" spans="2:14" ht="15.75" customHeight="1">
      <c r="B9" s="709"/>
      <c r="C9" s="710"/>
      <c r="D9" s="710"/>
      <c r="E9" s="715"/>
      <c r="F9" s="715"/>
      <c r="G9" s="716"/>
      <c r="I9" s="471"/>
      <c r="J9" s="679"/>
      <c r="K9" s="677"/>
      <c r="L9" s="667"/>
      <c r="M9" s="658"/>
      <c r="N9" s="657"/>
    </row>
    <row r="10" spans="2:14" ht="16.5" customHeight="1">
      <c r="B10" s="107"/>
      <c r="C10" s="107"/>
      <c r="D10" s="107"/>
      <c r="E10" s="108"/>
      <c r="F10" s="108"/>
      <c r="G10" s="31"/>
      <c r="I10" s="474"/>
      <c r="J10" s="678"/>
      <c r="K10" s="676" t="s">
        <v>826</v>
      </c>
      <c r="L10" s="667" t="s">
        <v>757</v>
      </c>
      <c r="M10" s="658" t="s">
        <v>89</v>
      </c>
      <c r="N10" s="657">
        <f>N24</f>
        <v>0</v>
      </c>
    </row>
    <row r="11" spans="2:14" ht="16.5" customHeight="1">
      <c r="B11" s="138" t="s">
        <v>130</v>
      </c>
      <c r="C11" s="723" t="s">
        <v>755</v>
      </c>
      <c r="D11" s="723"/>
      <c r="E11" s="723"/>
      <c r="F11" s="723"/>
      <c r="G11" s="724"/>
      <c r="I11" s="474"/>
      <c r="J11" s="678"/>
      <c r="K11" s="676"/>
      <c r="L11" s="667"/>
      <c r="M11" s="658"/>
      <c r="N11" s="657"/>
    </row>
    <row r="12" spans="2:14" ht="15.75" customHeight="1">
      <c r="B12" s="148"/>
      <c r="C12" s="717" t="s">
        <v>1</v>
      </c>
      <c r="D12" s="718"/>
      <c r="E12" s="719" t="s">
        <v>772</v>
      </c>
      <c r="F12" s="720"/>
      <c r="G12" s="720"/>
      <c r="I12" s="473"/>
      <c r="J12" s="669"/>
      <c r="K12" s="673" t="s">
        <v>827</v>
      </c>
      <c r="L12" s="667" t="s">
        <v>717</v>
      </c>
      <c r="M12" s="658" t="s">
        <v>759</v>
      </c>
      <c r="N12" s="657">
        <f>G30</f>
        <v>0</v>
      </c>
    </row>
    <row r="13" spans="2:14" ht="15.75" customHeight="1">
      <c r="B13" s="148"/>
      <c r="C13" s="717" t="s">
        <v>761</v>
      </c>
      <c r="D13" s="718"/>
      <c r="E13" s="719" t="s">
        <v>764</v>
      </c>
      <c r="F13" s="720"/>
      <c r="G13" s="720"/>
      <c r="I13" s="473"/>
      <c r="J13" s="669"/>
      <c r="K13" s="673"/>
      <c r="L13" s="667"/>
      <c r="M13" s="658"/>
      <c r="N13" s="657"/>
    </row>
    <row r="14" spans="2:14" ht="15.75" customHeight="1">
      <c r="B14" s="149"/>
      <c r="C14" s="109"/>
      <c r="D14" s="109"/>
      <c r="E14" s="110"/>
      <c r="F14" s="109"/>
      <c r="G14" s="150"/>
      <c r="I14" s="479"/>
      <c r="J14" s="668"/>
      <c r="K14" s="672" t="s">
        <v>828</v>
      </c>
      <c r="L14" s="667" t="str">
        <f>IF(C18="P","Desired Profit","Calculated Profit")</f>
        <v>Calculated Profit</v>
      </c>
      <c r="M14" s="666" t="s">
        <v>89</v>
      </c>
      <c r="N14" s="657">
        <f ca="1">IF(C15="P",N5-N8-N10-N17+N12,IF(C18="P",F18,N5-N8-N10+N12-N17))</f>
        <v>0</v>
      </c>
    </row>
    <row r="15" spans="2:14" ht="15.75" customHeight="1">
      <c r="B15" s="149"/>
      <c r="C15" s="111" t="str">
        <f>IF($E$13=D15,"P","")</f>
        <v/>
      </c>
      <c r="D15" s="154" t="s">
        <v>762</v>
      </c>
      <c r="E15" s="155" t="s">
        <v>765</v>
      </c>
      <c r="F15" s="721">
        <v>0.7</v>
      </c>
      <c r="G15" s="722"/>
      <c r="I15" s="479"/>
      <c r="J15" s="668"/>
      <c r="K15" s="672"/>
      <c r="L15" s="667"/>
      <c r="M15" s="666"/>
      <c r="N15" s="657"/>
    </row>
    <row r="16" spans="2:14" s="106" customFormat="1" ht="15">
      <c r="B16" s="149"/>
      <c r="C16" s="111"/>
      <c r="D16" s="109"/>
      <c r="E16" s="131" t="s">
        <v>771</v>
      </c>
      <c r="F16" s="721">
        <v>0.1</v>
      </c>
      <c r="G16" s="722"/>
      <c r="I16" s="663"/>
      <c r="J16" s="664"/>
      <c r="K16" s="664"/>
      <c r="L16" s="664"/>
      <c r="M16" s="664"/>
      <c r="N16" s="665"/>
    </row>
    <row r="17" spans="2:15" ht="16.5" customHeight="1">
      <c r="B17" s="149"/>
      <c r="C17" s="109"/>
      <c r="D17" s="109"/>
      <c r="E17" s="109"/>
      <c r="F17" s="112"/>
      <c r="G17" s="151"/>
      <c r="I17" s="472"/>
      <c r="J17" s="654"/>
      <c r="K17" s="670" t="s">
        <v>824</v>
      </c>
      <c r="L17" s="674" t="str">
        <f>IF(OR(C18="P",C15="P"),"Maximum Purchase Price","BRV Value")</f>
        <v>BRV Value</v>
      </c>
      <c r="M17" s="661" t="s">
        <v>760</v>
      </c>
      <c r="N17" s="659">
        <f>IF(C15="P",N5*F15-N10,IF(C18="P",N5-N8-N10+N12-N14,N31))</f>
        <v>0</v>
      </c>
    </row>
    <row r="18" spans="2:15" ht="16.5" customHeight="1">
      <c r="B18" s="152"/>
      <c r="C18" s="153" t="str">
        <f>IF($E$13="Type B: Break-Even + Profit","P","")</f>
        <v/>
      </c>
      <c r="D18" s="157" t="s">
        <v>784</v>
      </c>
      <c r="E18" s="156" t="s">
        <v>766</v>
      </c>
      <c r="F18" s="711">
        <v>100000</v>
      </c>
      <c r="G18" s="712"/>
      <c r="I18" s="655"/>
      <c r="J18" s="656"/>
      <c r="K18" s="671"/>
      <c r="L18" s="675"/>
      <c r="M18" s="662"/>
      <c r="N18" s="660"/>
    </row>
    <row r="19" spans="2:15">
      <c r="B19" s="113"/>
      <c r="C19" s="113"/>
      <c r="D19" s="113"/>
      <c r="E19" s="114"/>
      <c r="F19" s="113"/>
      <c r="G19" s="114"/>
    </row>
    <row r="20" spans="2:15">
      <c r="B20" s="142" t="s">
        <v>130</v>
      </c>
      <c r="C20" s="699" t="s">
        <v>752</v>
      </c>
      <c r="D20" s="699"/>
      <c r="E20" s="699"/>
      <c r="F20" s="699"/>
      <c r="G20" s="700"/>
      <c r="I20" s="139" t="s">
        <v>130</v>
      </c>
      <c r="J20" s="701" t="s">
        <v>98</v>
      </c>
      <c r="K20" s="701"/>
      <c r="L20" s="701"/>
      <c r="M20" s="701"/>
      <c r="N20" s="702"/>
    </row>
    <row r="21" spans="2:15" s="106" customFormat="1">
      <c r="B21" s="698" t="s">
        <v>11</v>
      </c>
      <c r="C21" s="653"/>
      <c r="D21" s="653" t="s">
        <v>1</v>
      </c>
      <c r="E21" s="653"/>
      <c r="F21" s="653"/>
      <c r="G21" s="446" t="s">
        <v>767</v>
      </c>
      <c r="I21" s="698" t="s">
        <v>11</v>
      </c>
      <c r="J21" s="653"/>
      <c r="K21" s="653" t="s">
        <v>1</v>
      </c>
      <c r="L21" s="653"/>
      <c r="M21" s="653"/>
      <c r="N21" s="446" t="s">
        <v>767</v>
      </c>
      <c r="O21" s="104"/>
    </row>
    <row r="22" spans="2:15">
      <c r="B22" s="163" t="s">
        <v>641</v>
      </c>
      <c r="C22" s="159" t="s">
        <v>634</v>
      </c>
      <c r="D22" s="652" t="str" cm="1">
        <f t="array" ref="D22">IF('STEP 3A'!F9:F9="","",'STEP 3A'!F9:F9)</f>
        <v/>
      </c>
      <c r="E22" s="652"/>
      <c r="F22" s="652"/>
      <c r="G22" s="164" t="str">
        <f ca="1">IF('STEP 3A'!$D$5=0,"",'STEP 3A'!$D$5)</f>
        <v/>
      </c>
      <c r="H22" s="106"/>
      <c r="I22" s="163" t="s">
        <v>641</v>
      </c>
      <c r="J22" s="158" t="s">
        <v>634</v>
      </c>
      <c r="K22" s="652" cm="1">
        <f t="array" ref="K22">IF('STEP 4A'!E9:E9="","",'STEP 4A'!K5:K5)</f>
        <v>0</v>
      </c>
      <c r="L22" s="652"/>
      <c r="M22" s="652"/>
      <c r="N22" s="164" t="str">
        <f>IF('STEP 4A'!$D$5=0,"",'STEP 4A'!$D$5)</f>
        <v/>
      </c>
    </row>
    <row r="23" spans="2:15">
      <c r="B23" s="165" t="s">
        <v>642</v>
      </c>
      <c r="C23" s="170" t="s">
        <v>634</v>
      </c>
      <c r="D23" s="651" t="str" cm="1">
        <f t="array" ref="D23">IF('3B'!F9:F9="","",'3B'!F9:F9)</f>
        <v/>
      </c>
      <c r="E23" s="651"/>
      <c r="F23" s="651"/>
      <c r="G23" s="167" t="str">
        <f ca="1">IF('3B'!$D$5=0,"",'3B'!$D$5)</f>
        <v/>
      </c>
      <c r="H23" s="106"/>
      <c r="I23" s="165" t="s">
        <v>642</v>
      </c>
      <c r="J23" s="171" t="s">
        <v>634</v>
      </c>
      <c r="K23" s="651" cm="1">
        <f t="array" ref="K23">IF('4B'!E9:E9="","",'4B'!K5:K5)</f>
        <v>0</v>
      </c>
      <c r="L23" s="651"/>
      <c r="M23" s="651"/>
      <c r="N23" s="167" t="str">
        <f>IF('4B'!$D$5=0,"",'4B'!$D$5)</f>
        <v/>
      </c>
    </row>
    <row r="24" spans="2:15" s="103" customFormat="1">
      <c r="B24" s="115" t="str">
        <f>IF(C15="P","* Fixed costs here unused due to using Type A: 70% Rule","")</f>
        <v/>
      </c>
      <c r="C24" s="116"/>
      <c r="D24" s="117"/>
      <c r="E24" s="118"/>
      <c r="F24" s="119" t="s">
        <v>633</v>
      </c>
      <c r="G24" s="145">
        <f ca="1">SUM(G22:G23)</f>
        <v>0</v>
      </c>
      <c r="H24" s="120"/>
      <c r="I24" s="121"/>
      <c r="J24" s="116"/>
      <c r="K24" s="116"/>
      <c r="L24" s="118"/>
      <c r="M24" s="119" t="s">
        <v>633</v>
      </c>
      <c r="N24" s="146">
        <f>SUM(N22:N23)</f>
        <v>0</v>
      </c>
    </row>
    <row r="25" spans="2:15" s="103" customFormat="1">
      <c r="B25" s="122"/>
      <c r="C25" s="122"/>
      <c r="D25" s="122"/>
      <c r="E25" s="106"/>
      <c r="F25" s="122"/>
      <c r="G25" s="106"/>
      <c r="H25" s="120"/>
      <c r="I25" s="106"/>
      <c r="J25" s="123"/>
      <c r="K25" s="123"/>
      <c r="L25" s="123"/>
      <c r="M25" s="106"/>
      <c r="N25" s="123"/>
    </row>
    <row r="26" spans="2:15">
      <c r="B26" s="141" t="s">
        <v>130</v>
      </c>
      <c r="C26" s="703" t="s">
        <v>754</v>
      </c>
      <c r="D26" s="703"/>
      <c r="E26" s="703"/>
      <c r="F26" s="703"/>
      <c r="G26" s="704"/>
      <c r="H26" s="106"/>
      <c r="I26" s="140" t="s">
        <v>130</v>
      </c>
      <c r="J26" s="705" t="s">
        <v>38</v>
      </c>
      <c r="K26" s="705"/>
      <c r="L26" s="705"/>
      <c r="M26" s="705"/>
      <c r="N26" s="706"/>
    </row>
    <row r="27" spans="2:15">
      <c r="B27" s="698" t="s">
        <v>11</v>
      </c>
      <c r="C27" s="653"/>
      <c r="D27" s="653" t="s">
        <v>1</v>
      </c>
      <c r="E27" s="653"/>
      <c r="F27" s="653"/>
      <c r="G27" s="446" t="s">
        <v>767</v>
      </c>
      <c r="H27" s="106"/>
      <c r="I27" s="698" t="s">
        <v>11</v>
      </c>
      <c r="J27" s="653"/>
      <c r="K27" s="653" t="s">
        <v>1</v>
      </c>
      <c r="L27" s="653"/>
      <c r="M27" s="447" t="s">
        <v>52</v>
      </c>
      <c r="N27" s="446" t="s">
        <v>767</v>
      </c>
    </row>
    <row r="28" spans="2:15">
      <c r="B28" s="163" t="s">
        <v>641</v>
      </c>
      <c r="C28" s="160" t="s">
        <v>634</v>
      </c>
      <c r="D28" s="652" t="str" cm="1">
        <f t="array" ref="D28">IF('STEP 3A'!F9:F9="","",'STEP 3A'!F9:F9)</f>
        <v/>
      </c>
      <c r="E28" s="652"/>
      <c r="F28" s="652"/>
      <c r="G28" s="164" t="str">
        <f>IF('STEP 5A'!$D$5=0,"",'STEP 5A'!$D$5)</f>
        <v/>
      </c>
      <c r="H28" s="106"/>
      <c r="I28" s="163" t="s">
        <v>641</v>
      </c>
      <c r="J28" s="161" t="s">
        <v>634</v>
      </c>
      <c r="K28" s="652" t="str" cm="1">
        <f t="array" ref="K28">IF('STEP 2A'!E9:E9="","",'STEP 2A'!E9:E9)</f>
        <v/>
      </c>
      <c r="L28" s="652"/>
      <c r="M28" s="162" t="str">
        <f>'STEP 2A'!$D$5</f>
        <v/>
      </c>
      <c r="N28" s="164" t="str">
        <f>IF('STEP 2A'!$E$5=0,"",'STEP 2A'!$E$5)</f>
        <v/>
      </c>
    </row>
    <row r="29" spans="2:15">
      <c r="B29" s="165" t="s">
        <v>642</v>
      </c>
      <c r="C29" s="166" t="s">
        <v>634</v>
      </c>
      <c r="D29" s="651" t="str" cm="1">
        <f t="array" ref="D29">IF('3B'!F9:F9="","",'3B'!F9:F9)</f>
        <v/>
      </c>
      <c r="E29" s="651"/>
      <c r="F29" s="651"/>
      <c r="G29" s="167" t="str">
        <f>IF('5B'!$D$5=0,"",'5B'!$D$5)</f>
        <v/>
      </c>
      <c r="H29" s="106"/>
      <c r="I29" s="165" t="s">
        <v>642</v>
      </c>
      <c r="J29" s="168" t="s">
        <v>634</v>
      </c>
      <c r="K29" s="651" t="str" cm="1">
        <f t="array" ref="K29">IF('2B'!E9:E9="","",'2B'!E9:E9)</f>
        <v/>
      </c>
      <c r="L29" s="651"/>
      <c r="M29" s="169" t="str">
        <f>'2B'!$D$5</f>
        <v/>
      </c>
      <c r="N29" s="167" t="str">
        <f>IF('2B'!$E$5=0,"",'2B'!$E$5)</f>
        <v/>
      </c>
    </row>
    <row r="30" spans="2:15">
      <c r="B30" s="115"/>
      <c r="C30" s="116"/>
      <c r="D30" s="117"/>
      <c r="E30" s="118"/>
      <c r="F30" s="119" t="s">
        <v>633</v>
      </c>
      <c r="G30" s="144">
        <f>SUM(G28:G29)</f>
        <v>0</v>
      </c>
      <c r="H30" s="106"/>
      <c r="I30" s="121"/>
      <c r="J30" s="116"/>
      <c r="K30" s="116"/>
      <c r="L30" s="118"/>
      <c r="M30" s="173" t="s">
        <v>768</v>
      </c>
      <c r="N30" s="172">
        <f>IFERROR(AVERAGEIFS(N28:N29,J28:J29,"On",M28:M29,"ARV"),0)</f>
        <v>0</v>
      </c>
    </row>
    <row r="31" spans="2:15" s="103" customFormat="1">
      <c r="C31" s="104"/>
      <c r="D31" s="104"/>
      <c r="E31" s="104"/>
      <c r="G31" s="104"/>
      <c r="H31" s="120"/>
      <c r="I31" s="104"/>
      <c r="J31" s="104"/>
      <c r="K31" s="104"/>
      <c r="L31" s="104"/>
      <c r="M31" s="119" t="s">
        <v>769</v>
      </c>
      <c r="N31" s="143">
        <f>IFERROR(AVERAGEIFS(N28:N29,J28:J29,"On",M28:M29,"BRV"),0)</f>
        <v>0</v>
      </c>
    </row>
    <row r="32" spans="2:15">
      <c r="B32" s="104"/>
      <c r="F32" s="104"/>
    </row>
    <row r="33" s="104" customFormat="1"/>
    <row r="34" s="104" customFormat="1"/>
    <row r="35" s="104" customFormat="1"/>
    <row r="36" s="104" customFormat="1"/>
  </sheetData>
  <sheetProtection sheet="1" objects="1" scenarios="1"/>
  <mergeCells count="65">
    <mergeCell ref="D29:F29"/>
    <mergeCell ref="D28:F28"/>
    <mergeCell ref="B27:C27"/>
    <mergeCell ref="D27:F27"/>
    <mergeCell ref="F16:G16"/>
    <mergeCell ref="B8:D9"/>
    <mergeCell ref="F18:G18"/>
    <mergeCell ref="D23:F23"/>
    <mergeCell ref="D22:F22"/>
    <mergeCell ref="D21:F21"/>
    <mergeCell ref="B21:C21"/>
    <mergeCell ref="E8:G9"/>
    <mergeCell ref="C12:D12"/>
    <mergeCell ref="E12:G12"/>
    <mergeCell ref="F15:G15"/>
    <mergeCell ref="C11:G11"/>
    <mergeCell ref="C13:D13"/>
    <mergeCell ref="E13:G13"/>
    <mergeCell ref="I27:J27"/>
    <mergeCell ref="C20:G20"/>
    <mergeCell ref="J20:N20"/>
    <mergeCell ref="C26:G26"/>
    <mergeCell ref="J26:N26"/>
    <mergeCell ref="I21:J21"/>
    <mergeCell ref="K21:M21"/>
    <mergeCell ref="B4:G4"/>
    <mergeCell ref="I5:J6"/>
    <mergeCell ref="L5:M6"/>
    <mergeCell ref="E5:G7"/>
    <mergeCell ref="K5:K6"/>
    <mergeCell ref="B5:D7"/>
    <mergeCell ref="I7:N7"/>
    <mergeCell ref="I10:J11"/>
    <mergeCell ref="I8:J9"/>
    <mergeCell ref="M10:M11"/>
    <mergeCell ref="J4:N4"/>
    <mergeCell ref="N5:N6"/>
    <mergeCell ref="N10:N11"/>
    <mergeCell ref="N8:N9"/>
    <mergeCell ref="M8:M9"/>
    <mergeCell ref="K10:K11"/>
    <mergeCell ref="K8:K9"/>
    <mergeCell ref="L10:L11"/>
    <mergeCell ref="L8:L9"/>
    <mergeCell ref="I17:J18"/>
    <mergeCell ref="N12:N13"/>
    <mergeCell ref="M12:M13"/>
    <mergeCell ref="N17:N18"/>
    <mergeCell ref="M17:M18"/>
    <mergeCell ref="I16:N16"/>
    <mergeCell ref="M14:M15"/>
    <mergeCell ref="L14:L15"/>
    <mergeCell ref="L12:L13"/>
    <mergeCell ref="I14:J15"/>
    <mergeCell ref="I12:J13"/>
    <mergeCell ref="K17:K18"/>
    <mergeCell ref="K14:K15"/>
    <mergeCell ref="K12:K13"/>
    <mergeCell ref="L17:L18"/>
    <mergeCell ref="N14:N15"/>
    <mergeCell ref="K29:L29"/>
    <mergeCell ref="K28:L28"/>
    <mergeCell ref="K22:M22"/>
    <mergeCell ref="K23:M23"/>
    <mergeCell ref="K27:L27"/>
  </mergeCells>
  <dataValidations count="1">
    <dataValidation type="list" allowBlank="1" showInputMessage="1" showErrorMessage="1" sqref="C22:C24 K30 C28:C30 J28:J30 J22:J24 K24" xr:uid="{00000000-0002-0000-0500-000000000000}">
      <formula1>"On, Off"</formula1>
    </dataValidation>
  </dataValidations>
  <pageMargins left="0.25" right="0.25" top="0.75" bottom="0.75" header="0.3" footer="0.3"/>
  <pageSetup scale="8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1000000}">
          <x14:formula1>
            <xm:f>'L1'!$F$11:$F$13</xm:f>
          </x14:formula1>
          <xm:sqref>E13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368BA-15CC-4050-A4F1-43D5DD50395B}">
  <sheetPr>
    <tabColor theme="8" tint="0.39997558519241921"/>
    <pageSetUpPr fitToPage="1"/>
  </sheetPr>
  <dimension ref="B2:Q35"/>
  <sheetViews>
    <sheetView showGridLines="0" topLeftCell="D1" zoomScaleNormal="100" zoomScaleSheetLayoutView="85" workbookViewId="0">
      <selection activeCell="S7" sqref="S7"/>
    </sheetView>
  </sheetViews>
  <sheetFormatPr baseColWidth="10" defaultColWidth="9.1640625" defaultRowHeight="16"/>
  <cols>
    <col min="1" max="1" width="3.6640625" style="104" customWidth="1"/>
    <col min="2" max="2" width="3.6640625" style="103" customWidth="1"/>
    <col min="3" max="3" width="3.6640625" style="104" customWidth="1"/>
    <col min="4" max="4" width="22.33203125" style="104" customWidth="1"/>
    <col min="5" max="5" width="6.5" style="104" customWidth="1"/>
    <col min="6" max="7" width="10.5" style="103" customWidth="1"/>
    <col min="8" max="8" width="3.5" style="103" customWidth="1"/>
    <col min="9" max="9" width="3.6640625" style="103" customWidth="1"/>
    <col min="10" max="13" width="3.6640625" style="104" customWidth="1"/>
    <col min="14" max="14" width="14" style="104" customWidth="1"/>
    <col min="15" max="15" width="24.33203125" style="104" customWidth="1"/>
    <col min="16" max="16" width="9.33203125" style="104" customWidth="1"/>
    <col min="17" max="17" width="18.5" style="104" customWidth="1"/>
    <col min="18" max="18" width="3.6640625" style="104" customWidth="1"/>
    <col min="19" max="16384" width="9.1640625" style="104"/>
  </cols>
  <sheetData>
    <row r="2" spans="2:17" s="102" customFormat="1" ht="19">
      <c r="B2" s="137"/>
      <c r="C2" s="102" t="s">
        <v>798</v>
      </c>
    </row>
    <row r="3" spans="2:17">
      <c r="N3" s="105"/>
      <c r="O3" s="105"/>
      <c r="Q3" s="105"/>
    </row>
    <row r="4" spans="2:17">
      <c r="B4" s="750" t="s">
        <v>782</v>
      </c>
      <c r="C4" s="750"/>
      <c r="D4" s="750"/>
      <c r="E4" s="750"/>
      <c r="F4" s="750"/>
      <c r="G4" s="750"/>
      <c r="H4" s="750"/>
      <c r="I4" s="750"/>
      <c r="J4" s="750"/>
      <c r="L4" s="138" t="s">
        <v>130</v>
      </c>
      <c r="M4" s="680" t="s">
        <v>807</v>
      </c>
      <c r="N4" s="680"/>
      <c r="O4" s="680"/>
      <c r="P4" s="680"/>
      <c r="Q4" s="681"/>
    </row>
    <row r="5" spans="2:17" s="106" customFormat="1" ht="15" customHeight="1">
      <c r="B5" s="769" t="s">
        <v>783</v>
      </c>
      <c r="C5" s="770"/>
      <c r="D5" s="770"/>
      <c r="E5" s="770"/>
      <c r="F5" s="755">
        <f>Q30</f>
        <v>0</v>
      </c>
      <c r="G5" s="755"/>
      <c r="H5" s="755"/>
      <c r="I5" s="755"/>
      <c r="J5" s="756"/>
      <c r="L5" s="149"/>
      <c r="M5" s="751" t="s">
        <v>801</v>
      </c>
      <c r="N5" s="752"/>
      <c r="O5" s="109"/>
      <c r="P5" s="131" t="s">
        <v>799</v>
      </c>
      <c r="Q5" s="381">
        <f>Q8-Q7</f>
        <v>0</v>
      </c>
    </row>
    <row r="6" spans="2:17" s="106" customFormat="1" ht="15" customHeight="1">
      <c r="B6" s="771"/>
      <c r="C6" s="772"/>
      <c r="D6" s="772"/>
      <c r="E6" s="772"/>
      <c r="F6" s="757"/>
      <c r="G6" s="757"/>
      <c r="H6" s="757"/>
      <c r="I6" s="757"/>
      <c r="J6" s="758"/>
      <c r="L6" s="149"/>
      <c r="M6" s="109"/>
      <c r="N6" s="109"/>
      <c r="O6" s="109"/>
      <c r="P6" s="131" t="s">
        <v>818</v>
      </c>
      <c r="Q6" s="382">
        <f>IFERROR(Q7/F11,0)</f>
        <v>0</v>
      </c>
    </row>
    <row r="7" spans="2:17" s="106" customFormat="1" ht="15" customHeight="1">
      <c r="B7" s="773"/>
      <c r="C7" s="774"/>
      <c r="D7" s="774"/>
      <c r="E7" s="774"/>
      <c r="F7" s="759"/>
      <c r="G7" s="759"/>
      <c r="H7" s="759"/>
      <c r="I7" s="759"/>
      <c r="J7" s="760"/>
      <c r="L7" s="149"/>
      <c r="M7" s="124"/>
      <c r="N7" s="109"/>
      <c r="O7" s="109"/>
      <c r="P7" s="131" t="s">
        <v>813</v>
      </c>
      <c r="Q7" s="383">
        <f>IF(C21="On",IF('STEP 3A'!H18="Years",'STEP 3A'!J18/'STEP 3A'!F18,IF('STEP 3A'!H18="Months",'STEP 3A'!J18/'STEP 3A'!F18*'L1'!D17,IF('STEP 3A'!H18="Weeks",'STEP 3A'!J18/'STEP 3A'!F18*'L1'!D16,IF('STEP 3A'!H18="Days",'STEP 3A'!J18/'STEP 3A'!F18*'L1'!D12)))),0)+IF(C22="On",IF('3B'!H18="Years",'3B'!J18/'3B'!F18,IF('3B'!H18="Months",'3B'!J18/'3B'!F18*'L1'!D17,IF('3B'!H18="Weeks",'3B'!J18/'3B'!F18*'L1'!D16,IF('3B'!H18="Days",'3B'!J18/'3B'!F18*'L1'!D12)))),0)</f>
        <v>0</v>
      </c>
    </row>
    <row r="8" spans="2:17" ht="15.75" customHeight="1">
      <c r="B8" s="765" t="s">
        <v>758</v>
      </c>
      <c r="C8" s="766"/>
      <c r="D8" s="766"/>
      <c r="E8" s="766"/>
      <c r="F8" s="761">
        <f ca="1">Q29-F23-G23-H23-Q23+G29+H29-Q30</f>
        <v>0</v>
      </c>
      <c r="G8" s="761"/>
      <c r="H8" s="761"/>
      <c r="I8" s="761"/>
      <c r="J8" s="762"/>
      <c r="L8" s="384"/>
      <c r="M8" s="124"/>
      <c r="N8" s="124"/>
      <c r="O8" s="109"/>
      <c r="P8" s="131" t="s">
        <v>812</v>
      </c>
      <c r="Q8" s="383">
        <f>IF(C27="On",IF('STEP 5A'!H10="Years",'STEP 5A'!D5/'STEP 5A'!F10,IF('STEP 5A'!H10="Months",'STEP 5A'!D5/'STEP 5A'!F10*'L1'!D17,IF('STEP 5A'!H10="Weeks",'STEP 5A'!D5/'STEP 5A'!F10*'L1'!D16,IF('STEP 5A'!H10="Days",'STEP 5A'!D5/'STEP 5A'!F10*'L1'!D12)))),0)+IF(C28="On",IF('5B'!H10="Years",'5B'!D5/'5B'!F10,IF('5B'!H10="Months",'5B'!D5/'5B'!F10*'L1'!D17,IF('5B'!H10="Weeks",'5B'!D5/'5B'!F10*'L1'!D16,IF('5B'!H10="Days",'5B'!D5/'5B'!F10*'L1'!D12)))),0)</f>
        <v>0</v>
      </c>
    </row>
    <row r="9" spans="2:17" ht="15.75" customHeight="1">
      <c r="B9" s="767"/>
      <c r="C9" s="768"/>
      <c r="D9" s="768"/>
      <c r="E9" s="768"/>
      <c r="F9" s="763"/>
      <c r="G9" s="763"/>
      <c r="H9" s="763"/>
      <c r="I9" s="763"/>
      <c r="J9" s="764"/>
      <c r="L9" s="384"/>
      <c r="M9" s="124"/>
      <c r="N9" s="131"/>
      <c r="O9" s="124"/>
      <c r="P9" s="131"/>
      <c r="Q9" s="385"/>
    </row>
    <row r="10" spans="2:17" ht="16.5" customHeight="1">
      <c r="B10" s="107"/>
      <c r="C10" s="107"/>
      <c r="D10" s="107"/>
      <c r="E10" s="108"/>
      <c r="F10" s="108"/>
      <c r="G10" s="108"/>
      <c r="H10" s="108"/>
      <c r="I10" s="108"/>
      <c r="J10" s="31"/>
      <c r="L10" s="384"/>
      <c r="M10" s="733" t="s">
        <v>817</v>
      </c>
      <c r="N10" s="734"/>
      <c r="O10" s="174"/>
      <c r="P10" s="176" t="s">
        <v>803</v>
      </c>
      <c r="Q10" s="386">
        <f>IFERROR(F11/Q8,0)</f>
        <v>0</v>
      </c>
    </row>
    <row r="11" spans="2:17" ht="16.5" customHeight="1">
      <c r="B11" s="138" t="s">
        <v>130</v>
      </c>
      <c r="C11" s="448" t="s">
        <v>755</v>
      </c>
      <c r="D11" s="448"/>
      <c r="E11" s="448"/>
      <c r="F11" s="735">
        <f>IFERROR(VLOOKUP("P",$C$15:$H$17,4,FALSE),0)</f>
        <v>0</v>
      </c>
      <c r="G11" s="735"/>
      <c r="H11" s="735"/>
      <c r="I11" s="735"/>
      <c r="J11" s="736"/>
      <c r="L11" s="384"/>
      <c r="M11" s="124"/>
      <c r="N11" s="124"/>
      <c r="O11" s="124"/>
      <c r="P11" s="132" t="s">
        <v>814</v>
      </c>
      <c r="Q11" s="383">
        <f ca="1">IFERROR(Q12/'L1'!D17,0)</f>
        <v>0</v>
      </c>
    </row>
    <row r="12" spans="2:17" ht="15.75" customHeight="1">
      <c r="B12" s="148"/>
      <c r="C12" s="776" t="s">
        <v>1</v>
      </c>
      <c r="D12" s="776"/>
      <c r="E12" s="776"/>
      <c r="F12" s="739" t="s">
        <v>798</v>
      </c>
      <c r="G12" s="739"/>
      <c r="H12" s="739"/>
      <c r="I12" s="739"/>
      <c r="J12" s="150"/>
      <c r="L12" s="384"/>
      <c r="M12" s="124"/>
      <c r="N12" s="124"/>
      <c r="O12" s="124"/>
      <c r="P12" s="131" t="s">
        <v>815</v>
      </c>
      <c r="Q12" s="383">
        <f ca="1">Q8-Q7-IF(C21="On",IF('STEP 3A'!H18="Years",'STEP 3A'!J19/'STEP 3A'!F18,IF('STEP 3A'!H18="Months",'STEP 3A'!J19/'STEP 3A'!F18*'L1'!D17,IF('STEP 3A'!H18="Weeks",'STEP 3A'!J19/'STEP 3A'!F18*'L1'!D16,IF('STEP 3A'!H18="Days",'STEP 3A'!J19/'STEP 3A'!F18*'L1'!D12)))),0)+IF(C22="On",IF('3B'!H18="Years",'3B'!J19/'3B'!F18,IF('3B'!H18="Months",'3B'!J19/'3B'!F18*'L1'!D17,IF('3B'!H18="Weeks",'3B'!J19/'3B'!F18*'L1'!D16,IF('3B'!H18="Days",'3B'!J19/'3B'!F18*'L1'!D12)))),0)</f>
        <v>0</v>
      </c>
    </row>
    <row r="13" spans="2:17" ht="15.75" customHeight="1">
      <c r="B13" s="148"/>
      <c r="C13" s="775" t="s">
        <v>819</v>
      </c>
      <c r="D13" s="775"/>
      <c r="E13" s="775"/>
      <c r="F13" s="738" t="s">
        <v>779</v>
      </c>
      <c r="G13" s="738"/>
      <c r="H13" s="738"/>
      <c r="I13" s="738"/>
      <c r="J13" s="150"/>
      <c r="L13" s="384"/>
      <c r="M13" s="124"/>
      <c r="N13" s="124"/>
      <c r="O13" s="124"/>
      <c r="P13" s="132" t="s">
        <v>800</v>
      </c>
      <c r="Q13" s="382" cm="1">
        <f t="array" aca="1" ref="Q13" ca="1">IFERROR(Q12/(IF(C21="On",'STEP 3A'!J20:J20,0)+IF(C22="On",'3B'!J20:J20,0)),0)</f>
        <v>0</v>
      </c>
    </row>
    <row r="14" spans="2:17" ht="15.75" customHeight="1">
      <c r="B14" s="149"/>
      <c r="C14" s="109"/>
      <c r="D14" s="109"/>
      <c r="E14" s="110"/>
      <c r="F14" s="109"/>
      <c r="G14" s="109"/>
      <c r="H14" s="109"/>
      <c r="I14" s="109"/>
      <c r="J14" s="150"/>
      <c r="L14" s="149"/>
      <c r="M14" s="124"/>
      <c r="N14" s="124"/>
      <c r="O14" s="124"/>
      <c r="P14" s="109"/>
      <c r="Q14" s="151"/>
    </row>
    <row r="15" spans="2:17" ht="15.75" customHeight="1">
      <c r="B15" s="149"/>
      <c r="C15" s="111" t="str">
        <f>IF($F$13=D15,"P","")</f>
        <v/>
      </c>
      <c r="D15" s="753" t="s">
        <v>54</v>
      </c>
      <c r="E15" s="754"/>
      <c r="F15" s="737" t="str">
        <f>IF('STEP 1A'!D10="","",'STEP 1A'!D10)</f>
        <v/>
      </c>
      <c r="G15" s="737"/>
      <c r="H15" s="737"/>
      <c r="I15" s="129"/>
      <c r="J15" s="150"/>
      <c r="L15" s="149"/>
      <c r="M15" s="733" t="s">
        <v>802</v>
      </c>
      <c r="N15" s="734"/>
      <c r="O15" s="175"/>
      <c r="P15" s="176" t="s">
        <v>804</v>
      </c>
      <c r="Q15" s="382">
        <f ca="1">IFERROR(Q5/IF(C21="On",IF('STEP 3A'!H18="Years",'STEP 3A'!J19/'STEP 3A'!F18,IF('STEP 3A'!H18="Months",'STEP 3A'!J19/'STEP 3A'!F18*'L1'!D17,IF('STEP 3A'!H18="Weeks",'STEP 3A'!J19/'STEP 3A'!F18*'L1'!D16,IF('STEP 3A'!H18="Days",'STEP 3A'!J19/'STEP 3A'!F18*'L1'!D12)))),0)+IF(C22="On",IF('3B'!H18="Years",'3B'!J19/'3B'!F18,IF('3B'!H18="Months",'3B'!J19/'3B'!F18*'L1'!D17,IF('3B'!H18="Weeks",'3B'!J19/'3B'!F18*'L1'!D16,IF('3B'!H18="Days",'3B'!J19/'3B'!F18*'L1'!D12)))),0),0)</f>
        <v>0</v>
      </c>
    </row>
    <row r="16" spans="2:17" s="106" customFormat="1" ht="15">
      <c r="B16" s="149"/>
      <c r="C16" s="111" t="str">
        <f>IF($F$13=D16,"P","")</f>
        <v>P</v>
      </c>
      <c r="D16" s="154" t="s">
        <v>779</v>
      </c>
      <c r="E16" s="183" t="str" cm="1">
        <f t="array" ref="E16">IF(I16="2A",'STEP 2A'!D5:D5,IF(I16="2B",'2B'!D5:D5,IF(I16="2C",#REF!,#REF!)))</f>
        <v/>
      </c>
      <c r="F16" s="737" cm="1">
        <f t="array" ref="F16">IF(I16="2A",'STEP 2A'!E5:E5,IF(I16="2B",'2B'!E5:E5,IF(I16="2C",#REF!,#REF!)))</f>
        <v>0</v>
      </c>
      <c r="G16" s="737"/>
      <c r="H16" s="737"/>
      <c r="I16" s="184" t="s">
        <v>777</v>
      </c>
      <c r="J16" s="150"/>
      <c r="L16" s="149"/>
      <c r="M16" s="109"/>
      <c r="N16" s="133"/>
      <c r="O16" s="133"/>
      <c r="P16" s="132" t="s">
        <v>805</v>
      </c>
      <c r="Q16" s="382">
        <f>IFERROR(Q7/Q8,0)</f>
        <v>0</v>
      </c>
    </row>
    <row r="17" spans="2:17" ht="16.5" customHeight="1">
      <c r="B17" s="152"/>
      <c r="C17" s="153" t="str">
        <f>IF($F$13=D17,"P","")</f>
        <v/>
      </c>
      <c r="D17" s="728" t="s">
        <v>797</v>
      </c>
      <c r="E17" s="729"/>
      <c r="F17" s="730">
        <v>0</v>
      </c>
      <c r="G17" s="730"/>
      <c r="H17" s="730"/>
      <c r="I17" s="379"/>
      <c r="J17" s="380"/>
      <c r="L17" s="152"/>
      <c r="M17" s="387"/>
      <c r="N17" s="388"/>
      <c r="O17" s="388"/>
      <c r="P17" s="389" t="s">
        <v>806</v>
      </c>
      <c r="Q17" s="390" cm="1">
        <f t="array" ref="Q17">IFERROR((Q8-Q7)/(IF(C21="On",'STEP 3A'!J20:J20,0)+IF(C22="On",'3B'!J20:J20,0)),0)</f>
        <v>0</v>
      </c>
    </row>
    <row r="18" spans="2:17">
      <c r="B18" s="113"/>
      <c r="C18" s="113"/>
      <c r="D18" s="113"/>
      <c r="E18" s="114"/>
      <c r="F18" s="113"/>
      <c r="G18" s="113"/>
      <c r="H18" s="113"/>
      <c r="I18" s="113"/>
      <c r="J18" s="114"/>
    </row>
    <row r="19" spans="2:17">
      <c r="B19" s="142" t="s">
        <v>130</v>
      </c>
      <c r="C19" s="699" t="s">
        <v>752</v>
      </c>
      <c r="D19" s="699"/>
      <c r="E19" s="699"/>
      <c r="F19" s="699"/>
      <c r="G19" s="699"/>
      <c r="H19" s="699"/>
      <c r="I19" s="699"/>
      <c r="J19" s="700"/>
      <c r="L19" s="139" t="s">
        <v>130</v>
      </c>
      <c r="M19" s="701" t="s">
        <v>98</v>
      </c>
      <c r="N19" s="701"/>
      <c r="O19" s="701"/>
      <c r="P19" s="701"/>
      <c r="Q19" s="702"/>
    </row>
    <row r="20" spans="2:17" s="106" customFormat="1" ht="15">
      <c r="B20" s="731" t="s">
        <v>11</v>
      </c>
      <c r="C20" s="725"/>
      <c r="D20" s="725" t="s">
        <v>1</v>
      </c>
      <c r="E20" s="725"/>
      <c r="F20" s="367" t="s">
        <v>810</v>
      </c>
      <c r="G20" s="367" t="s">
        <v>808</v>
      </c>
      <c r="H20" s="725" t="s">
        <v>809</v>
      </c>
      <c r="I20" s="725"/>
      <c r="J20" s="732"/>
      <c r="L20" s="731" t="s">
        <v>11</v>
      </c>
      <c r="M20" s="725"/>
      <c r="N20" s="725" t="s">
        <v>1</v>
      </c>
      <c r="O20" s="725"/>
      <c r="P20" s="725"/>
      <c r="Q20" s="373" t="s">
        <v>767</v>
      </c>
    </row>
    <row r="21" spans="2:17">
      <c r="B21" s="369" t="s">
        <v>641</v>
      </c>
      <c r="C21" s="179" t="s">
        <v>634</v>
      </c>
      <c r="D21" s="727" t="str" cm="1">
        <f t="array" ref="D21">IF('STEP 3A'!F9:F9="","",'STEP 3A'!F9:F9)</f>
        <v/>
      </c>
      <c r="E21" s="727"/>
      <c r="F21" s="178" t="str">
        <f>IF('STEP 3A'!$J$17=0,"",'STEP 3A'!$J$17)</f>
        <v/>
      </c>
      <c r="G21" s="178" t="str">
        <f>IF('STEP 3A'!$J$18=0,"",'STEP 3A'!$J$18)</f>
        <v/>
      </c>
      <c r="H21" s="742" t="str">
        <f ca="1">IF('STEP 3A'!$J$19=0,"",'STEP 3A'!$J$19)</f>
        <v/>
      </c>
      <c r="I21" s="742"/>
      <c r="J21" s="743"/>
      <c r="K21" s="106"/>
      <c r="L21" s="369" t="s">
        <v>641</v>
      </c>
      <c r="M21" s="177" t="s">
        <v>634</v>
      </c>
      <c r="N21" s="727" cm="1">
        <f t="array" ref="N21">IF('STEP 4A'!E9:E9="","",'STEP 4A'!K5:K5)</f>
        <v>0</v>
      </c>
      <c r="O21" s="727"/>
      <c r="P21" s="727"/>
      <c r="Q21" s="331" t="str">
        <f>IF('STEP 4A'!$D$5=0,"",'STEP 4A'!$D$5)</f>
        <v/>
      </c>
    </row>
    <row r="22" spans="2:17">
      <c r="B22" s="370" t="s">
        <v>642</v>
      </c>
      <c r="C22" s="371" t="s">
        <v>634</v>
      </c>
      <c r="D22" s="726" t="str" cm="1">
        <f t="array" ref="D22">IF('3B'!F9:F9="","",'3B'!F9:F9)</f>
        <v/>
      </c>
      <c r="E22" s="726"/>
      <c r="F22" s="372" t="str">
        <f>IF('3B'!$J$17=0,"",'3B'!$J$17)</f>
        <v/>
      </c>
      <c r="G22" s="372" t="str">
        <f>IF('3B'!$J$18=0,"",'3B'!$J$18)</f>
        <v/>
      </c>
      <c r="H22" s="740" t="str">
        <f ca="1">IF('3B'!$J$19=0,"",'3B'!$J$19)</f>
        <v/>
      </c>
      <c r="I22" s="740"/>
      <c r="J22" s="741"/>
      <c r="K22" s="106"/>
      <c r="L22" s="370" t="s">
        <v>642</v>
      </c>
      <c r="M22" s="374" t="s">
        <v>634</v>
      </c>
      <c r="N22" s="726" cm="1">
        <f t="array" ref="N22">IF('4B'!E9:E9="","",'4B'!K5:K5)</f>
        <v>0</v>
      </c>
      <c r="O22" s="726"/>
      <c r="P22" s="726"/>
      <c r="Q22" s="375" t="str">
        <f>IF('4B'!$D$5=0,"",'4B'!$D$5)</f>
        <v/>
      </c>
    </row>
    <row r="23" spans="2:17" s="103" customFormat="1">
      <c r="B23" s="115"/>
      <c r="C23" s="116"/>
      <c r="D23" s="117"/>
      <c r="E23" s="119" t="s">
        <v>633</v>
      </c>
      <c r="F23" s="460">
        <f>SUM(F21:F22)</f>
        <v>0</v>
      </c>
      <c r="G23" s="460">
        <f>SUM(G21:G22)</f>
        <v>0</v>
      </c>
      <c r="H23" s="747">
        <f ca="1">SUM(H21:J22)</f>
        <v>0</v>
      </c>
      <c r="I23" s="748"/>
      <c r="J23" s="749"/>
      <c r="K23" s="120"/>
      <c r="L23" s="121"/>
      <c r="M23" s="116"/>
      <c r="N23" s="118"/>
      <c r="O23" s="118"/>
      <c r="P23" s="119" t="s">
        <v>633</v>
      </c>
      <c r="Q23" s="461">
        <f>SUM(Q21:Q22)</f>
        <v>0</v>
      </c>
    </row>
    <row r="24" spans="2:17" s="103" customFormat="1">
      <c r="B24" s="122"/>
      <c r="C24" s="122"/>
      <c r="D24" s="122"/>
      <c r="E24" s="106"/>
      <c r="F24" s="122"/>
      <c r="G24" s="122"/>
      <c r="H24" s="122"/>
      <c r="I24" s="122"/>
      <c r="J24" s="106"/>
      <c r="K24" s="120"/>
      <c r="L24" s="106"/>
      <c r="M24" s="123"/>
      <c r="N24" s="123"/>
      <c r="O24" s="123"/>
      <c r="P24" s="106"/>
      <c r="Q24" s="123"/>
    </row>
    <row r="25" spans="2:17">
      <c r="B25" s="141" t="s">
        <v>130</v>
      </c>
      <c r="C25" s="703" t="s">
        <v>754</v>
      </c>
      <c r="D25" s="703"/>
      <c r="E25" s="703"/>
      <c r="F25" s="703"/>
      <c r="G25" s="703"/>
      <c r="H25" s="703"/>
      <c r="I25" s="703"/>
      <c r="J25" s="704"/>
      <c r="K25" s="106"/>
      <c r="L25" s="140" t="s">
        <v>130</v>
      </c>
      <c r="M25" s="705" t="s">
        <v>38</v>
      </c>
      <c r="N25" s="705"/>
      <c r="O25" s="705"/>
      <c r="P25" s="705"/>
      <c r="Q25" s="706"/>
    </row>
    <row r="26" spans="2:17">
      <c r="B26" s="731" t="s">
        <v>11</v>
      </c>
      <c r="C26" s="725"/>
      <c r="D26" s="368" t="s">
        <v>1</v>
      </c>
      <c r="E26" s="368"/>
      <c r="F26" s="368"/>
      <c r="G26" s="367" t="s">
        <v>810</v>
      </c>
      <c r="H26" s="725" t="s">
        <v>808</v>
      </c>
      <c r="I26" s="725"/>
      <c r="J26" s="732"/>
      <c r="K26" s="106"/>
      <c r="L26" s="731" t="s">
        <v>11</v>
      </c>
      <c r="M26" s="725"/>
      <c r="N26" s="725" t="s">
        <v>1</v>
      </c>
      <c r="O26" s="725"/>
      <c r="P26" s="367" t="s">
        <v>52</v>
      </c>
      <c r="Q26" s="373" t="s">
        <v>767</v>
      </c>
    </row>
    <row r="27" spans="2:17">
      <c r="B27" s="369" t="s">
        <v>641</v>
      </c>
      <c r="C27" s="457" t="s">
        <v>634</v>
      </c>
      <c r="D27" s="180" t="str" cm="1">
        <f t="array" ref="D27">IF('STEP 3A'!F9:F9="","",'STEP 3A'!F9:F9)</f>
        <v/>
      </c>
      <c r="E27" s="180"/>
      <c r="F27" s="180"/>
      <c r="G27" s="181" t="str">
        <f>IF('STEP 5A'!$L$11=0,"",'STEP 5A'!$L$11)</f>
        <v/>
      </c>
      <c r="H27" s="742" t="str">
        <f>IF('STEP 5A'!$L$12=0,"",'STEP 5A'!$L$12)</f>
        <v/>
      </c>
      <c r="I27" s="742"/>
      <c r="J27" s="743"/>
      <c r="K27" s="106"/>
      <c r="L27" s="369" t="s">
        <v>641</v>
      </c>
      <c r="M27" s="182" t="s">
        <v>634</v>
      </c>
      <c r="N27" s="727" t="str" cm="1">
        <f t="array" ref="N27">IF('STEP 2A'!E9:E9="","",'STEP 2A'!E9:E9)</f>
        <v/>
      </c>
      <c r="O27" s="727"/>
      <c r="P27" s="181" t="str">
        <f>'STEP 2A'!$D$5</f>
        <v/>
      </c>
      <c r="Q27" s="331" t="str">
        <f>IF('STEP 2A'!$E$5=0,"",'STEP 2A'!$E$5)</f>
        <v/>
      </c>
    </row>
    <row r="28" spans="2:17">
      <c r="B28" s="370" t="s">
        <v>642</v>
      </c>
      <c r="C28" s="458" t="s">
        <v>634</v>
      </c>
      <c r="D28" s="378" t="str" cm="1">
        <f t="array" ref="D28">IF('3B'!F9:F9="","",'3B'!F9:F9)</f>
        <v/>
      </c>
      <c r="E28" s="378"/>
      <c r="F28" s="378"/>
      <c r="G28" s="377" t="str">
        <f>IF('5B'!$L$11=0,"",'5B'!$L$11)</f>
        <v/>
      </c>
      <c r="H28" s="740" t="str">
        <f>IF('5B'!$L$12=0,"",'5B'!$L$12)</f>
        <v/>
      </c>
      <c r="I28" s="740"/>
      <c r="J28" s="741"/>
      <c r="K28" s="106"/>
      <c r="L28" s="370" t="s">
        <v>642</v>
      </c>
      <c r="M28" s="376" t="s">
        <v>634</v>
      </c>
      <c r="N28" s="726" t="str" cm="1">
        <f t="array" ref="N28">IF('2B'!E9:E9="","",'2B'!E9:E9)</f>
        <v/>
      </c>
      <c r="O28" s="726"/>
      <c r="P28" s="377" t="str">
        <f>'2B'!$D$5</f>
        <v/>
      </c>
      <c r="Q28" s="375" t="str">
        <f>IF('2B'!$E$5=0,"",'2B'!$E$5)</f>
        <v/>
      </c>
    </row>
    <row r="29" spans="2:17">
      <c r="B29" s="115"/>
      <c r="C29" s="116"/>
      <c r="D29" s="117"/>
      <c r="E29" s="118"/>
      <c r="F29" s="119" t="s">
        <v>633</v>
      </c>
      <c r="G29" s="459">
        <f>SUM(G27:G28)</f>
        <v>0</v>
      </c>
      <c r="H29" s="744">
        <f>SUM(H27:J28)</f>
        <v>0</v>
      </c>
      <c r="I29" s="745"/>
      <c r="J29" s="746"/>
      <c r="K29" s="106"/>
      <c r="L29" s="121"/>
      <c r="M29" s="116"/>
      <c r="N29" s="118"/>
      <c r="O29" s="118"/>
      <c r="P29" s="119" t="s">
        <v>768</v>
      </c>
      <c r="Q29" s="172">
        <f>IFERROR(AVERAGEIFS(Q27:Q28,M27:M28,"On",P27:P28,"ARV"),0)</f>
        <v>0</v>
      </c>
    </row>
    <row r="30" spans="2:17" s="103" customFormat="1">
      <c r="C30" s="104"/>
      <c r="D30" s="104"/>
      <c r="E30" s="104"/>
      <c r="K30" s="120"/>
      <c r="L30" s="104"/>
      <c r="M30" s="104"/>
      <c r="N30" s="104"/>
      <c r="O30" s="104"/>
      <c r="P30" s="119" t="s">
        <v>769</v>
      </c>
      <c r="Q30" s="172">
        <f>IFERROR(AVERAGEIFS(Q27:Q28,M27:M28,"On",P27:P28,"BRV"),0)</f>
        <v>0</v>
      </c>
    </row>
    <row r="31" spans="2:17">
      <c r="B31" s="104"/>
      <c r="F31" s="104"/>
      <c r="G31" s="104"/>
      <c r="H31" s="104"/>
      <c r="I31" s="104"/>
    </row>
    <row r="32" spans="2:17">
      <c r="B32" s="104"/>
      <c r="F32" s="104"/>
      <c r="G32" s="104"/>
      <c r="H32" s="104"/>
      <c r="I32" s="104"/>
    </row>
    <row r="33" s="104" customFormat="1"/>
    <row r="34" s="104" customFormat="1"/>
    <row r="35" s="104" customFormat="1"/>
  </sheetData>
  <sheetProtection sheet="1" objects="1" scenarios="1"/>
  <mergeCells count="44">
    <mergeCell ref="B4:J4"/>
    <mergeCell ref="M4:Q4"/>
    <mergeCell ref="B26:C26"/>
    <mergeCell ref="L26:M26"/>
    <mergeCell ref="C25:J25"/>
    <mergeCell ref="M25:Q25"/>
    <mergeCell ref="N21:P21"/>
    <mergeCell ref="N22:P22"/>
    <mergeCell ref="M5:N5"/>
    <mergeCell ref="D15:E15"/>
    <mergeCell ref="F5:J7"/>
    <mergeCell ref="F8:J9"/>
    <mergeCell ref="B8:E9"/>
    <mergeCell ref="B5:E7"/>
    <mergeCell ref="C13:E13"/>
    <mergeCell ref="C12:E12"/>
    <mergeCell ref="H29:J29"/>
    <mergeCell ref="H23:J23"/>
    <mergeCell ref="H28:J28"/>
    <mergeCell ref="H27:J27"/>
    <mergeCell ref="H26:J26"/>
    <mergeCell ref="N28:O28"/>
    <mergeCell ref="N27:O27"/>
    <mergeCell ref="N26:O26"/>
    <mergeCell ref="H22:J22"/>
    <mergeCell ref="H21:J21"/>
    <mergeCell ref="M10:N10"/>
    <mergeCell ref="M19:Q19"/>
    <mergeCell ref="L20:M20"/>
    <mergeCell ref="N20:P20"/>
    <mergeCell ref="F11:J11"/>
    <mergeCell ref="F16:H16"/>
    <mergeCell ref="F13:I13"/>
    <mergeCell ref="F12:I12"/>
    <mergeCell ref="F15:H15"/>
    <mergeCell ref="M15:N15"/>
    <mergeCell ref="D20:E20"/>
    <mergeCell ref="D22:E22"/>
    <mergeCell ref="D21:E21"/>
    <mergeCell ref="D17:E17"/>
    <mergeCell ref="F17:H17"/>
    <mergeCell ref="C19:J19"/>
    <mergeCell ref="B20:C20"/>
    <mergeCell ref="H20:J20"/>
  </mergeCells>
  <dataValidations count="2">
    <dataValidation type="list" allowBlank="1" showInputMessage="1" showErrorMessage="1" sqref="C21:C23 M21:M23 M27:M29 C27:C29" xr:uid="{AB104DA7-416D-4BCB-AE33-11A59873EB60}">
      <formula1>"On, Off"</formula1>
    </dataValidation>
    <dataValidation type="list" allowBlank="1" showInputMessage="1" showErrorMessage="1" sqref="I16" xr:uid="{F1B58B83-71AC-4D5F-9EAA-167A235E6D49}">
      <formula1>"2A, 2B, 2C, 2D"</formula1>
    </dataValidation>
  </dataValidations>
  <printOptions horizontalCentered="1"/>
  <pageMargins left="0.25" right="0.25" top="0.75" bottom="0.75" header="0.3" footer="0.3"/>
  <pageSetup scale="87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C55CC39-8666-4598-99D6-05110CC59CC7}">
          <x14:formula1>
            <xm:f>'L1'!$F$16:$F$18</xm:f>
          </x14:formula1>
          <xm:sqref>F13:G13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249977111117893"/>
  </sheetPr>
  <dimension ref="B1:J18"/>
  <sheetViews>
    <sheetView showGridLines="0" workbookViewId="0"/>
  </sheetViews>
  <sheetFormatPr baseColWidth="10" defaultColWidth="9.1640625" defaultRowHeight="15"/>
  <cols>
    <col min="1" max="2" width="3.6640625" style="101" customWidth="1"/>
    <col min="3" max="3" width="34" style="101" customWidth="1"/>
    <col min="4" max="4" width="9.1640625" style="101"/>
    <col min="5" max="5" width="3.6640625" style="101" customWidth="1"/>
    <col min="6" max="6" width="24.5" style="101" customWidth="1"/>
    <col min="7" max="7" width="3.6640625" style="101" customWidth="1"/>
    <col min="8" max="8" width="13.1640625" style="101" customWidth="1"/>
    <col min="9" max="9" width="3.6640625" style="101" customWidth="1"/>
    <col min="10" max="10" width="37.33203125" style="101" customWidth="1"/>
    <col min="11" max="11" width="3.6640625" style="101" customWidth="1"/>
    <col min="12" max="16384" width="9.1640625" style="101"/>
  </cols>
  <sheetData>
    <row r="1" spans="2:10" s="14" customFormat="1">
      <c r="C1" s="50"/>
      <c r="G1" s="50"/>
    </row>
    <row r="2" spans="2:10" s="34" customFormat="1" ht="19">
      <c r="B2" s="440"/>
      <c r="C2" s="33" t="s">
        <v>832</v>
      </c>
    </row>
    <row r="3" spans="2:10" s="14" customFormat="1">
      <c r="C3" s="50"/>
      <c r="G3" s="50"/>
    </row>
    <row r="4" spans="2:10">
      <c r="B4" s="783" t="s">
        <v>788</v>
      </c>
      <c r="C4" s="783"/>
      <c r="D4" s="783"/>
      <c r="F4" s="391" t="s">
        <v>789</v>
      </c>
      <c r="H4" s="393" t="s">
        <v>790</v>
      </c>
      <c r="J4" s="394" t="s">
        <v>791</v>
      </c>
    </row>
    <row r="5" spans="2:10">
      <c r="B5" s="781" t="s">
        <v>19</v>
      </c>
      <c r="C5" s="782"/>
      <c r="D5" s="426" t="s">
        <v>50</v>
      </c>
      <c r="F5" s="429" t="s">
        <v>55</v>
      </c>
      <c r="H5" s="429" t="s">
        <v>28</v>
      </c>
      <c r="J5" s="429" t="s">
        <v>25</v>
      </c>
    </row>
    <row r="6" spans="2:10">
      <c r="B6" s="779" t="s">
        <v>24</v>
      </c>
      <c r="C6" s="780"/>
      <c r="D6" s="427" t="s">
        <v>50</v>
      </c>
      <c r="F6" s="430" t="s">
        <v>54</v>
      </c>
      <c r="H6" s="431" t="s">
        <v>29</v>
      </c>
      <c r="J6" s="430" t="s">
        <v>27</v>
      </c>
    </row>
    <row r="7" spans="2:10">
      <c r="B7" s="779" t="s">
        <v>20</v>
      </c>
      <c r="C7" s="780"/>
      <c r="D7" s="427" t="s">
        <v>50</v>
      </c>
      <c r="F7" s="430" t="s">
        <v>778</v>
      </c>
      <c r="J7" s="430" t="s">
        <v>3</v>
      </c>
    </row>
    <row r="8" spans="2:10">
      <c r="B8" s="779" t="s">
        <v>21</v>
      </c>
      <c r="C8" s="780"/>
      <c r="D8" s="427" t="s">
        <v>51</v>
      </c>
      <c r="F8" s="431" t="s">
        <v>779</v>
      </c>
      <c r="H8" s="393" t="s">
        <v>792</v>
      </c>
      <c r="J8" s="431" t="s">
        <v>748</v>
      </c>
    </row>
    <row r="9" spans="2:10">
      <c r="B9" s="777" t="s">
        <v>22</v>
      </c>
      <c r="C9" s="778"/>
      <c r="D9" s="428" t="s">
        <v>51</v>
      </c>
      <c r="H9" s="429" t="s">
        <v>4</v>
      </c>
    </row>
    <row r="10" spans="2:10">
      <c r="F10" s="392" t="s">
        <v>772</v>
      </c>
      <c r="H10" s="431" t="s">
        <v>41</v>
      </c>
    </row>
    <row r="11" spans="2:10">
      <c r="B11" s="784" t="s">
        <v>793</v>
      </c>
      <c r="C11" s="784"/>
      <c r="D11" s="784"/>
      <c r="F11" s="429" t="s">
        <v>762</v>
      </c>
    </row>
    <row r="12" spans="2:10">
      <c r="B12" s="781" t="s">
        <v>107</v>
      </c>
      <c r="C12" s="782"/>
      <c r="D12" s="426">
        <v>365</v>
      </c>
      <c r="F12" s="430" t="s">
        <v>763</v>
      </c>
      <c r="H12" s="393" t="s">
        <v>16</v>
      </c>
    </row>
    <row r="13" spans="2:10">
      <c r="B13" s="779" t="s">
        <v>108</v>
      </c>
      <c r="C13" s="780"/>
      <c r="D13" s="427">
        <v>30</v>
      </c>
      <c r="F13" s="431" t="s">
        <v>764</v>
      </c>
      <c r="H13" s="429" t="s">
        <v>38</v>
      </c>
    </row>
    <row r="14" spans="2:10">
      <c r="B14" s="779" t="s">
        <v>109</v>
      </c>
      <c r="C14" s="780"/>
      <c r="D14" s="427">
        <v>7</v>
      </c>
      <c r="H14" s="431" t="s">
        <v>39</v>
      </c>
    </row>
    <row r="15" spans="2:10">
      <c r="B15" s="779" t="s">
        <v>110</v>
      </c>
      <c r="C15" s="780"/>
      <c r="D15" s="427">
        <v>4</v>
      </c>
      <c r="F15" s="392" t="s">
        <v>798</v>
      </c>
    </row>
    <row r="16" spans="2:10">
      <c r="B16" s="779" t="s">
        <v>111</v>
      </c>
      <c r="C16" s="780"/>
      <c r="D16" s="427">
        <v>52</v>
      </c>
      <c r="F16" s="429" t="s">
        <v>54</v>
      </c>
    </row>
    <row r="17" spans="2:6">
      <c r="B17" s="777" t="s">
        <v>112</v>
      </c>
      <c r="C17" s="778"/>
      <c r="D17" s="428">
        <v>12</v>
      </c>
      <c r="F17" s="430" t="s">
        <v>779</v>
      </c>
    </row>
    <row r="18" spans="2:6">
      <c r="F18" s="431" t="s">
        <v>797</v>
      </c>
    </row>
  </sheetData>
  <sheetProtection sheet="1" objects="1" scenarios="1"/>
  <mergeCells count="13">
    <mergeCell ref="B6:C6"/>
    <mergeCell ref="B5:C5"/>
    <mergeCell ref="B4:D4"/>
    <mergeCell ref="B12:C12"/>
    <mergeCell ref="B11:D11"/>
    <mergeCell ref="B9:C9"/>
    <mergeCell ref="B8:C8"/>
    <mergeCell ref="B7:C7"/>
    <mergeCell ref="B17:C17"/>
    <mergeCell ref="B16:C16"/>
    <mergeCell ref="B15:C15"/>
    <mergeCell ref="B14:C14"/>
    <mergeCell ref="B13:C1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249977111117893"/>
  </sheetPr>
  <dimension ref="B1:AB502"/>
  <sheetViews>
    <sheetView showGridLines="0" zoomScaleNormal="100" workbookViewId="0">
      <selection activeCell="V5" sqref="V5"/>
    </sheetView>
  </sheetViews>
  <sheetFormatPr baseColWidth="10" defaultColWidth="9.1640625" defaultRowHeight="15"/>
  <cols>
    <col min="1" max="2" width="3.6640625" style="1" customWidth="1"/>
    <col min="3" max="3" width="38.5" style="1" customWidth="1"/>
    <col min="4" max="4" width="9.6640625" style="15" customWidth="1"/>
    <col min="5" max="5" width="38.5" style="1" customWidth="1"/>
    <col min="6" max="6" width="9.6640625" style="20" customWidth="1"/>
    <col min="7" max="7" width="38.5" style="1" customWidth="1"/>
    <col min="8" max="8" width="9.6640625" style="20" customWidth="1"/>
    <col min="9" max="9" width="9.83203125" style="1" customWidth="1"/>
    <col min="10" max="10" width="10.5" style="21" customWidth="1"/>
    <col min="11" max="13" width="12.5" style="19" customWidth="1"/>
    <col min="14" max="16" width="9.6640625" style="1" hidden="1" customWidth="1"/>
    <col min="17" max="19" width="43.1640625" style="19" hidden="1" customWidth="1"/>
    <col min="20" max="21" width="8.83203125"/>
    <col min="22" max="22" width="21.5" style="1" customWidth="1"/>
    <col min="23" max="23" width="7" style="1" customWidth="1"/>
    <col min="24" max="24" width="21.5" style="1" customWidth="1"/>
    <col min="25" max="25" width="7" style="1" customWidth="1"/>
    <col min="26" max="26" width="21.5" style="1" customWidth="1"/>
    <col min="27" max="27" width="7" style="1" customWidth="1"/>
    <col min="28" max="28" width="21.5" style="1" customWidth="1"/>
    <col min="29" max="29" width="7" style="1" customWidth="1"/>
    <col min="30" max="30" width="21.5" style="1" customWidth="1"/>
    <col min="31" max="31" width="7" style="1" customWidth="1"/>
    <col min="32" max="32" width="21.5" style="1" customWidth="1"/>
    <col min="33" max="33" width="7" style="1" customWidth="1"/>
    <col min="34" max="34" width="21.5" style="1" customWidth="1"/>
    <col min="35" max="35" width="7" style="1" customWidth="1"/>
    <col min="36" max="36" width="21.5" style="1" customWidth="1"/>
    <col min="37" max="37" width="7" style="1" customWidth="1"/>
    <col min="38" max="38" width="21.5" style="1" customWidth="1"/>
    <col min="39" max="39" width="7" style="1" customWidth="1"/>
    <col min="40" max="40" width="21.5" style="1" customWidth="1"/>
    <col min="41" max="41" width="7" style="1" customWidth="1"/>
    <col min="42" max="42" width="21.5" style="1" customWidth="1"/>
    <col min="43" max="43" width="7" style="1" customWidth="1"/>
    <col min="44" max="44" width="21.5" style="1" customWidth="1"/>
    <col min="45" max="45" width="7" style="1" customWidth="1"/>
    <col min="46" max="46" width="21.5" style="1" customWidth="1"/>
    <col min="47" max="47" width="7" style="1" customWidth="1"/>
    <col min="48" max="48" width="21.5" style="1" customWidth="1"/>
    <col min="49" max="49" width="7" style="1" customWidth="1"/>
    <col min="50" max="50" width="21.5" style="1" customWidth="1"/>
    <col min="51" max="51" width="7" style="1" customWidth="1"/>
    <col min="52" max="52" width="21.5" style="1" customWidth="1"/>
    <col min="53" max="53" width="7" style="1" customWidth="1"/>
    <col min="54" max="54" width="21.5" style="1" customWidth="1"/>
    <col min="55" max="55" width="7" style="1" customWidth="1"/>
    <col min="56" max="56" width="21.5" style="1" customWidth="1"/>
    <col min="57" max="57" width="7" style="1" customWidth="1"/>
    <col min="58" max="58" width="21.5" style="1" customWidth="1"/>
    <col min="59" max="511" width="9.1640625" style="1" customWidth="1"/>
    <col min="512" max="16384" width="9.1640625" style="1"/>
  </cols>
  <sheetData>
    <row r="1" spans="2:19" s="3" customFormat="1" ht="16">
      <c r="B1" s="2"/>
      <c r="C1" s="2"/>
    </row>
    <row r="2" spans="2:19" s="34" customFormat="1" ht="19">
      <c r="B2" s="99"/>
      <c r="C2" s="33" t="s">
        <v>830</v>
      </c>
    </row>
    <row r="4" spans="2:19" ht="16">
      <c r="B4" s="787" t="s">
        <v>667</v>
      </c>
      <c r="C4" s="788"/>
      <c r="D4" s="788"/>
      <c r="E4" s="788"/>
      <c r="F4" s="788"/>
      <c r="G4" s="788"/>
      <c r="H4" s="788"/>
      <c r="I4" s="788"/>
      <c r="J4" s="788"/>
      <c r="K4" s="788"/>
      <c r="L4" s="788"/>
      <c r="M4" s="788"/>
      <c r="N4" s="788"/>
      <c r="O4" s="788"/>
      <c r="P4" s="788"/>
      <c r="Q4" s="788"/>
      <c r="R4" s="788"/>
      <c r="S4" s="789"/>
    </row>
    <row r="5" spans="2:19" s="100" customFormat="1" ht="16">
      <c r="B5" s="792" t="s">
        <v>635</v>
      </c>
      <c r="C5" s="793"/>
      <c r="D5" s="413" t="s">
        <v>675</v>
      </c>
      <c r="E5" s="413" t="s">
        <v>636</v>
      </c>
      <c r="F5" s="414" t="s">
        <v>676</v>
      </c>
      <c r="G5" s="413" t="s">
        <v>637</v>
      </c>
      <c r="H5" s="414" t="s">
        <v>677</v>
      </c>
      <c r="I5" s="413" t="s">
        <v>632</v>
      </c>
      <c r="J5" s="414" t="s">
        <v>631</v>
      </c>
      <c r="K5" s="415" t="s">
        <v>630</v>
      </c>
      <c r="L5" s="415" t="s">
        <v>629</v>
      </c>
      <c r="M5" s="415" t="s">
        <v>628</v>
      </c>
      <c r="N5" s="416" t="s">
        <v>669</v>
      </c>
      <c r="O5" s="416" t="s">
        <v>670</v>
      </c>
      <c r="P5" s="416" t="s">
        <v>671</v>
      </c>
      <c r="Q5" s="417" t="s">
        <v>672</v>
      </c>
      <c r="R5" s="417" t="s">
        <v>673</v>
      </c>
      <c r="S5" s="418" t="s">
        <v>674</v>
      </c>
    </row>
    <row r="6" spans="2:19" ht="16">
      <c r="B6" s="790" t="s">
        <v>247</v>
      </c>
      <c r="C6" s="791"/>
      <c r="D6" s="407" t="s">
        <v>642</v>
      </c>
      <c r="E6" s="407" t="s">
        <v>508</v>
      </c>
      <c r="F6" s="408">
        <v>1</v>
      </c>
      <c r="G6" s="407" t="s">
        <v>507</v>
      </c>
      <c r="H6" s="408">
        <v>1</v>
      </c>
      <c r="I6" s="407" t="s">
        <v>138</v>
      </c>
      <c r="J6" s="408">
        <v>1</v>
      </c>
      <c r="K6" s="409"/>
      <c r="L6" s="409">
        <v>77.77</v>
      </c>
      <c r="M6" s="409"/>
      <c r="N6" s="410" t="str">
        <f t="shared" ref="N6:N69" si="0">D6</f>
        <v>B</v>
      </c>
      <c r="O6" s="410" t="str">
        <f t="shared" ref="O6:O69" si="1">N6&amp;"."&amp;F6</f>
        <v>B.1</v>
      </c>
      <c r="P6" s="410" t="str">
        <f t="shared" ref="P6:P69" si="2">D6&amp;"."&amp;F6&amp;"."&amp;H6</f>
        <v>B.1.1</v>
      </c>
      <c r="Q6" s="411" t="str">
        <f>D6&amp;" - "&amp;B6</f>
        <v>B - Appliances</v>
      </c>
      <c r="R6" s="411" t="str">
        <f t="shared" ref="R6:R69" si="3">O6&amp;" - "&amp;E6</f>
        <v>B.1 - Appliances General</v>
      </c>
      <c r="S6" s="412" t="str">
        <f t="shared" ref="S6:S69" si="4">P6&amp;" - "&amp;G6</f>
        <v>B.1.1 - Appliance Delivery</v>
      </c>
    </row>
    <row r="7" spans="2:19" ht="16">
      <c r="B7" s="785" t="s">
        <v>247</v>
      </c>
      <c r="C7" s="786"/>
      <c r="D7" s="395" t="s">
        <v>642</v>
      </c>
      <c r="E7" s="395" t="s">
        <v>508</v>
      </c>
      <c r="F7" s="396">
        <v>1</v>
      </c>
      <c r="G7" s="395" t="s">
        <v>509</v>
      </c>
      <c r="H7" s="396">
        <v>2</v>
      </c>
      <c r="I7" s="395" t="s">
        <v>154</v>
      </c>
      <c r="J7" s="396">
        <v>1</v>
      </c>
      <c r="K7" s="397"/>
      <c r="L7" s="397"/>
      <c r="M7" s="397"/>
      <c r="N7" s="398" t="str">
        <f t="shared" si="0"/>
        <v>B</v>
      </c>
      <c r="O7" s="398" t="str">
        <f t="shared" si="1"/>
        <v>B.1</v>
      </c>
      <c r="P7" s="398" t="str">
        <f t="shared" si="2"/>
        <v>B.1.2</v>
      </c>
      <c r="Q7" s="399" t="str">
        <f t="shared" ref="Q7:Q69" si="5">D7&amp;" - "&amp;B7</f>
        <v>B - Appliances</v>
      </c>
      <c r="R7" s="399" t="str">
        <f t="shared" si="3"/>
        <v>B.1 - Appliances General</v>
      </c>
      <c r="S7" s="400" t="str">
        <f t="shared" si="4"/>
        <v>B.1.2 - Appliances Allowance</v>
      </c>
    </row>
    <row r="8" spans="2:19" ht="16">
      <c r="B8" s="785" t="s">
        <v>247</v>
      </c>
      <c r="C8" s="786"/>
      <c r="D8" s="395" t="s">
        <v>642</v>
      </c>
      <c r="E8" s="395" t="s">
        <v>246</v>
      </c>
      <c r="F8" s="396">
        <v>2</v>
      </c>
      <c r="G8" s="395" t="s">
        <v>250</v>
      </c>
      <c r="H8" s="396">
        <v>1</v>
      </c>
      <c r="I8" s="395" t="s">
        <v>138</v>
      </c>
      <c r="J8" s="396">
        <v>1</v>
      </c>
      <c r="K8" s="397"/>
      <c r="L8" s="397">
        <v>518.46</v>
      </c>
      <c r="M8" s="397"/>
      <c r="N8" s="398" t="str">
        <f t="shared" si="0"/>
        <v>B</v>
      </c>
      <c r="O8" s="398" t="str">
        <f t="shared" si="1"/>
        <v>B.2</v>
      </c>
      <c r="P8" s="398" t="str">
        <f t="shared" si="2"/>
        <v>B.2.1</v>
      </c>
      <c r="Q8" s="399" t="str">
        <f t="shared" si="5"/>
        <v>B - Appliances</v>
      </c>
      <c r="R8" s="399" t="str">
        <f t="shared" si="3"/>
        <v>B.2 - Kitchen Appliances</v>
      </c>
      <c r="S8" s="400" t="str">
        <f t="shared" si="4"/>
        <v>B.2.1 - Dishwasher, Average</v>
      </c>
    </row>
    <row r="9" spans="2:19" ht="16">
      <c r="B9" s="785" t="s">
        <v>247</v>
      </c>
      <c r="C9" s="786"/>
      <c r="D9" s="395" t="s">
        <v>642</v>
      </c>
      <c r="E9" s="395" t="s">
        <v>246</v>
      </c>
      <c r="F9" s="396">
        <v>2</v>
      </c>
      <c r="G9" s="395" t="s">
        <v>251</v>
      </c>
      <c r="H9" s="396">
        <v>2</v>
      </c>
      <c r="I9" s="395" t="s">
        <v>138</v>
      </c>
      <c r="J9" s="396">
        <v>1</v>
      </c>
      <c r="K9" s="397"/>
      <c r="L9" s="397">
        <v>362.92</v>
      </c>
      <c r="M9" s="397"/>
      <c r="N9" s="398" t="str">
        <f t="shared" si="0"/>
        <v>B</v>
      </c>
      <c r="O9" s="398" t="str">
        <f t="shared" si="1"/>
        <v>B.2</v>
      </c>
      <c r="P9" s="398" t="str">
        <f t="shared" si="2"/>
        <v>B.2.2</v>
      </c>
      <c r="Q9" s="399" t="str">
        <f t="shared" si="5"/>
        <v>B - Appliances</v>
      </c>
      <c r="R9" s="399" t="str">
        <f t="shared" si="3"/>
        <v>B.2 - Kitchen Appliances</v>
      </c>
      <c r="S9" s="400" t="str">
        <f t="shared" si="4"/>
        <v>B.2.2 - Dishwasher, Economy</v>
      </c>
    </row>
    <row r="10" spans="2:19" ht="16">
      <c r="B10" s="785" t="s">
        <v>247</v>
      </c>
      <c r="C10" s="786"/>
      <c r="D10" s="395" t="s">
        <v>642</v>
      </c>
      <c r="E10" s="395" t="s">
        <v>246</v>
      </c>
      <c r="F10" s="396">
        <v>2</v>
      </c>
      <c r="G10" s="395" t="s">
        <v>249</v>
      </c>
      <c r="H10" s="396">
        <v>3</v>
      </c>
      <c r="I10" s="395" t="s">
        <v>138</v>
      </c>
      <c r="J10" s="396">
        <v>1</v>
      </c>
      <c r="K10" s="397"/>
      <c r="L10" s="397">
        <v>933.22</v>
      </c>
      <c r="M10" s="397"/>
      <c r="N10" s="398" t="str">
        <f t="shared" si="0"/>
        <v>B</v>
      </c>
      <c r="O10" s="398" t="str">
        <f t="shared" si="1"/>
        <v>B.2</v>
      </c>
      <c r="P10" s="398" t="str">
        <f t="shared" si="2"/>
        <v>B.2.3</v>
      </c>
      <c r="Q10" s="399" t="str">
        <f t="shared" si="5"/>
        <v>B - Appliances</v>
      </c>
      <c r="R10" s="399" t="str">
        <f t="shared" si="3"/>
        <v>B.2 - Kitchen Appliances</v>
      </c>
      <c r="S10" s="400" t="str">
        <f t="shared" si="4"/>
        <v>B.2.3 - Dishwasher, Premium</v>
      </c>
    </row>
    <row r="11" spans="2:19" ht="16">
      <c r="B11" s="785" t="s">
        <v>247</v>
      </c>
      <c r="C11" s="786"/>
      <c r="D11" s="395" t="s">
        <v>642</v>
      </c>
      <c r="E11" s="395" t="s">
        <v>246</v>
      </c>
      <c r="F11" s="396">
        <v>2</v>
      </c>
      <c r="G11" s="395" t="s">
        <v>262</v>
      </c>
      <c r="H11" s="396">
        <v>4</v>
      </c>
      <c r="I11" s="395" t="s">
        <v>154</v>
      </c>
      <c r="J11" s="396">
        <v>1</v>
      </c>
      <c r="K11" s="397"/>
      <c r="L11" s="397"/>
      <c r="M11" s="397"/>
      <c r="N11" s="398" t="str">
        <f t="shared" si="0"/>
        <v>B</v>
      </c>
      <c r="O11" s="398" t="str">
        <f t="shared" si="1"/>
        <v>B.2</v>
      </c>
      <c r="P11" s="398" t="str">
        <f t="shared" si="2"/>
        <v>B.2.4</v>
      </c>
      <c r="Q11" s="399" t="str">
        <f t="shared" si="5"/>
        <v>B - Appliances</v>
      </c>
      <c r="R11" s="399" t="str">
        <f t="shared" si="3"/>
        <v>B.2 - Kitchen Appliances</v>
      </c>
      <c r="S11" s="400" t="str">
        <f t="shared" si="4"/>
        <v>B.2.4 - Kitchen Appliances Allowance</v>
      </c>
    </row>
    <row r="12" spans="2:19" ht="16">
      <c r="B12" s="785" t="s">
        <v>247</v>
      </c>
      <c r="C12" s="786"/>
      <c r="D12" s="395" t="s">
        <v>642</v>
      </c>
      <c r="E12" s="395" t="s">
        <v>246</v>
      </c>
      <c r="F12" s="396">
        <v>2</v>
      </c>
      <c r="G12" s="395" t="s">
        <v>248</v>
      </c>
      <c r="H12" s="396">
        <v>5</v>
      </c>
      <c r="I12" s="395" t="s">
        <v>138</v>
      </c>
      <c r="J12" s="396">
        <v>1</v>
      </c>
      <c r="K12" s="397"/>
      <c r="L12" s="397">
        <v>207.38</v>
      </c>
      <c r="M12" s="397"/>
      <c r="N12" s="398" t="str">
        <f t="shared" si="0"/>
        <v>B</v>
      </c>
      <c r="O12" s="398" t="str">
        <f t="shared" si="1"/>
        <v>B.2</v>
      </c>
      <c r="P12" s="398" t="str">
        <f t="shared" si="2"/>
        <v>B.2.5</v>
      </c>
      <c r="Q12" s="399" t="str">
        <f t="shared" si="5"/>
        <v>B - Appliances</v>
      </c>
      <c r="R12" s="399" t="str">
        <f t="shared" si="3"/>
        <v>B.2 - Kitchen Appliances</v>
      </c>
      <c r="S12" s="400" t="str">
        <f t="shared" si="4"/>
        <v>B.2.5 - Microwave</v>
      </c>
    </row>
    <row r="13" spans="2:19" ht="16">
      <c r="B13" s="785" t="s">
        <v>247</v>
      </c>
      <c r="C13" s="786"/>
      <c r="D13" s="395" t="s">
        <v>642</v>
      </c>
      <c r="E13" s="395" t="s">
        <v>246</v>
      </c>
      <c r="F13" s="396">
        <v>2</v>
      </c>
      <c r="G13" s="395" t="s">
        <v>254</v>
      </c>
      <c r="H13" s="396">
        <v>6</v>
      </c>
      <c r="I13" s="395" t="s">
        <v>138</v>
      </c>
      <c r="J13" s="396">
        <v>1</v>
      </c>
      <c r="K13" s="397"/>
      <c r="L13" s="397">
        <v>673.99</v>
      </c>
      <c r="M13" s="397"/>
      <c r="N13" s="398" t="str">
        <f t="shared" si="0"/>
        <v>B</v>
      </c>
      <c r="O13" s="398" t="str">
        <f t="shared" si="1"/>
        <v>B.2</v>
      </c>
      <c r="P13" s="398" t="str">
        <f t="shared" si="2"/>
        <v>B.2.6</v>
      </c>
      <c r="Q13" s="399" t="str">
        <f t="shared" si="5"/>
        <v>B - Appliances</v>
      </c>
      <c r="R13" s="399" t="str">
        <f t="shared" si="3"/>
        <v>B.2 - Kitchen Appliances</v>
      </c>
      <c r="S13" s="400" t="str">
        <f t="shared" si="4"/>
        <v>B.2.6 - Range Hood, Island</v>
      </c>
    </row>
    <row r="14" spans="2:19" ht="16">
      <c r="B14" s="785" t="s">
        <v>247</v>
      </c>
      <c r="C14" s="786"/>
      <c r="D14" s="395" t="s">
        <v>642</v>
      </c>
      <c r="E14" s="395" t="s">
        <v>246</v>
      </c>
      <c r="F14" s="396">
        <v>2</v>
      </c>
      <c r="G14" s="395" t="s">
        <v>255</v>
      </c>
      <c r="H14" s="396">
        <v>7</v>
      </c>
      <c r="I14" s="395" t="s">
        <v>138</v>
      </c>
      <c r="J14" s="396">
        <v>1</v>
      </c>
      <c r="K14" s="397"/>
      <c r="L14" s="397">
        <v>207.38</v>
      </c>
      <c r="M14" s="397"/>
      <c r="N14" s="398" t="str">
        <f t="shared" si="0"/>
        <v>B</v>
      </c>
      <c r="O14" s="398" t="str">
        <f t="shared" si="1"/>
        <v>B.2</v>
      </c>
      <c r="P14" s="398" t="str">
        <f t="shared" si="2"/>
        <v>B.2.7</v>
      </c>
      <c r="Q14" s="399" t="str">
        <f t="shared" si="5"/>
        <v>B - Appliances</v>
      </c>
      <c r="R14" s="399" t="str">
        <f t="shared" si="3"/>
        <v>B.2 - Kitchen Appliances</v>
      </c>
      <c r="S14" s="400" t="str">
        <f t="shared" si="4"/>
        <v>B.2.7 - Range Hood, Under Cabinet</v>
      </c>
    </row>
    <row r="15" spans="2:19" ht="16">
      <c r="B15" s="785" t="s">
        <v>247</v>
      </c>
      <c r="C15" s="786"/>
      <c r="D15" s="395" t="s">
        <v>642</v>
      </c>
      <c r="E15" s="395" t="s">
        <v>246</v>
      </c>
      <c r="F15" s="396">
        <v>2</v>
      </c>
      <c r="G15" s="395" t="s">
        <v>245</v>
      </c>
      <c r="H15" s="396">
        <v>8</v>
      </c>
      <c r="I15" s="395" t="s">
        <v>138</v>
      </c>
      <c r="J15" s="396">
        <v>1</v>
      </c>
      <c r="K15" s="397"/>
      <c r="L15" s="397">
        <v>362.92</v>
      </c>
      <c r="M15" s="397"/>
      <c r="N15" s="398" t="str">
        <f t="shared" si="0"/>
        <v>B</v>
      </c>
      <c r="O15" s="398" t="str">
        <f t="shared" si="1"/>
        <v>B.2</v>
      </c>
      <c r="P15" s="398" t="str">
        <f t="shared" si="2"/>
        <v>B.2.8</v>
      </c>
      <c r="Q15" s="399" t="str">
        <f t="shared" si="5"/>
        <v>B - Appliances</v>
      </c>
      <c r="R15" s="399" t="str">
        <f t="shared" si="3"/>
        <v>B.2 - Kitchen Appliances</v>
      </c>
      <c r="S15" s="400" t="str">
        <f t="shared" si="4"/>
        <v>B.2.8 - Range Hood, Wall Mounted</v>
      </c>
    </row>
    <row r="16" spans="2:19" ht="16">
      <c r="B16" s="785" t="s">
        <v>247</v>
      </c>
      <c r="C16" s="786"/>
      <c r="D16" s="395" t="s">
        <v>642</v>
      </c>
      <c r="E16" s="395" t="s">
        <v>246</v>
      </c>
      <c r="F16" s="396">
        <v>2</v>
      </c>
      <c r="G16" s="395" t="s">
        <v>257</v>
      </c>
      <c r="H16" s="396">
        <v>9</v>
      </c>
      <c r="I16" s="395" t="s">
        <v>138</v>
      </c>
      <c r="J16" s="396">
        <v>1</v>
      </c>
      <c r="K16" s="397"/>
      <c r="L16" s="397">
        <v>829.53</v>
      </c>
      <c r="M16" s="397"/>
      <c r="N16" s="398" t="str">
        <f t="shared" si="0"/>
        <v>B</v>
      </c>
      <c r="O16" s="398" t="str">
        <f t="shared" si="1"/>
        <v>B.2</v>
      </c>
      <c r="P16" s="398" t="str">
        <f t="shared" si="2"/>
        <v>B.2.9</v>
      </c>
      <c r="Q16" s="399" t="str">
        <f t="shared" si="5"/>
        <v>B - Appliances</v>
      </c>
      <c r="R16" s="399" t="str">
        <f t="shared" si="3"/>
        <v>B.2 - Kitchen Appliances</v>
      </c>
      <c r="S16" s="400" t="str">
        <f t="shared" si="4"/>
        <v>B.2.9 - Range, Average</v>
      </c>
    </row>
    <row r="17" spans="2:19" ht="16">
      <c r="B17" s="785" t="s">
        <v>247</v>
      </c>
      <c r="C17" s="786"/>
      <c r="D17" s="395" t="s">
        <v>642</v>
      </c>
      <c r="E17" s="395" t="s">
        <v>246</v>
      </c>
      <c r="F17" s="396">
        <v>2</v>
      </c>
      <c r="G17" s="395" t="s">
        <v>261</v>
      </c>
      <c r="H17" s="396">
        <v>10</v>
      </c>
      <c r="I17" s="395" t="s">
        <v>138</v>
      </c>
      <c r="J17" s="396">
        <v>1</v>
      </c>
      <c r="K17" s="397"/>
      <c r="L17" s="397">
        <v>518.46</v>
      </c>
      <c r="M17" s="397"/>
      <c r="N17" s="398" t="str">
        <f t="shared" si="0"/>
        <v>B</v>
      </c>
      <c r="O17" s="398" t="str">
        <f t="shared" si="1"/>
        <v>B.2</v>
      </c>
      <c r="P17" s="398" t="str">
        <f t="shared" si="2"/>
        <v>B.2.10</v>
      </c>
      <c r="Q17" s="399" t="str">
        <f t="shared" si="5"/>
        <v>B - Appliances</v>
      </c>
      <c r="R17" s="399" t="str">
        <f t="shared" si="3"/>
        <v>B.2 - Kitchen Appliances</v>
      </c>
      <c r="S17" s="400" t="str">
        <f t="shared" si="4"/>
        <v>B.2.10 - Range, Economy</v>
      </c>
    </row>
    <row r="18" spans="2:19" ht="16">
      <c r="B18" s="785" t="s">
        <v>247</v>
      </c>
      <c r="C18" s="786"/>
      <c r="D18" s="395" t="s">
        <v>642</v>
      </c>
      <c r="E18" s="395" t="s">
        <v>246</v>
      </c>
      <c r="F18" s="396">
        <v>2</v>
      </c>
      <c r="G18" s="395" t="s">
        <v>256</v>
      </c>
      <c r="H18" s="396">
        <v>1</v>
      </c>
      <c r="I18" s="395" t="s">
        <v>138</v>
      </c>
      <c r="J18" s="396">
        <v>1</v>
      </c>
      <c r="K18" s="397"/>
      <c r="L18" s="397">
        <v>1555.37</v>
      </c>
      <c r="M18" s="397"/>
      <c r="N18" s="398" t="str">
        <f t="shared" si="0"/>
        <v>B</v>
      </c>
      <c r="O18" s="398" t="str">
        <f t="shared" si="1"/>
        <v>B.2</v>
      </c>
      <c r="P18" s="398" t="str">
        <f t="shared" si="2"/>
        <v>B.2.1</v>
      </c>
      <c r="Q18" s="399" t="str">
        <f t="shared" si="5"/>
        <v>B - Appliances</v>
      </c>
      <c r="R18" s="399" t="str">
        <f t="shared" si="3"/>
        <v>B.2 - Kitchen Appliances</v>
      </c>
      <c r="S18" s="400" t="str">
        <f t="shared" si="4"/>
        <v>B.2.1 - Range, Premium</v>
      </c>
    </row>
    <row r="19" spans="2:19" ht="16">
      <c r="B19" s="785" t="s">
        <v>247</v>
      </c>
      <c r="C19" s="786"/>
      <c r="D19" s="395" t="s">
        <v>642</v>
      </c>
      <c r="E19" s="395" t="s">
        <v>246</v>
      </c>
      <c r="F19" s="396">
        <v>2</v>
      </c>
      <c r="G19" s="395" t="s">
        <v>259</v>
      </c>
      <c r="H19" s="396">
        <v>2</v>
      </c>
      <c r="I19" s="395" t="s">
        <v>138</v>
      </c>
      <c r="J19" s="396">
        <v>1</v>
      </c>
      <c r="K19" s="397"/>
      <c r="L19" s="397">
        <v>1140.6099999999999</v>
      </c>
      <c r="M19" s="397"/>
      <c r="N19" s="398" t="str">
        <f t="shared" si="0"/>
        <v>B</v>
      </c>
      <c r="O19" s="398" t="str">
        <f t="shared" si="1"/>
        <v>B.2</v>
      </c>
      <c r="P19" s="398" t="str">
        <f t="shared" si="2"/>
        <v>B.2.2</v>
      </c>
      <c r="Q19" s="399" t="str">
        <f t="shared" si="5"/>
        <v>B - Appliances</v>
      </c>
      <c r="R19" s="399" t="str">
        <f t="shared" si="3"/>
        <v>B.2 - Kitchen Appliances</v>
      </c>
      <c r="S19" s="400" t="str">
        <f t="shared" si="4"/>
        <v>B.2.2 - Refrigerator, Average</v>
      </c>
    </row>
    <row r="20" spans="2:19" ht="16">
      <c r="B20" s="785" t="s">
        <v>247</v>
      </c>
      <c r="C20" s="786"/>
      <c r="D20" s="395" t="s">
        <v>642</v>
      </c>
      <c r="E20" s="395" t="s">
        <v>246</v>
      </c>
      <c r="F20" s="396">
        <v>2</v>
      </c>
      <c r="G20" s="395" t="s">
        <v>253</v>
      </c>
      <c r="H20" s="396">
        <v>3</v>
      </c>
      <c r="I20" s="395" t="s">
        <v>138</v>
      </c>
      <c r="J20" s="396">
        <v>1</v>
      </c>
      <c r="K20" s="397"/>
      <c r="L20" s="397">
        <v>829.53</v>
      </c>
      <c r="M20" s="397"/>
      <c r="N20" s="398" t="str">
        <f t="shared" si="0"/>
        <v>B</v>
      </c>
      <c r="O20" s="398" t="str">
        <f t="shared" si="1"/>
        <v>B.2</v>
      </c>
      <c r="P20" s="398" t="str">
        <f t="shared" si="2"/>
        <v>B.2.3</v>
      </c>
      <c r="Q20" s="399" t="str">
        <f t="shared" si="5"/>
        <v>B - Appliances</v>
      </c>
      <c r="R20" s="399" t="str">
        <f t="shared" si="3"/>
        <v>B.2 - Kitchen Appliances</v>
      </c>
      <c r="S20" s="400" t="str">
        <f t="shared" si="4"/>
        <v>B.2.3 - Refrigerator, Economy</v>
      </c>
    </row>
    <row r="21" spans="2:19" ht="16">
      <c r="B21" s="785" t="s">
        <v>247</v>
      </c>
      <c r="C21" s="786"/>
      <c r="D21" s="395" t="s">
        <v>642</v>
      </c>
      <c r="E21" s="395" t="s">
        <v>246</v>
      </c>
      <c r="F21" s="396">
        <v>2</v>
      </c>
      <c r="G21" s="395" t="s">
        <v>258</v>
      </c>
      <c r="H21" s="396">
        <v>4</v>
      </c>
      <c r="I21" s="395" t="s">
        <v>138</v>
      </c>
      <c r="J21" s="396">
        <v>1</v>
      </c>
      <c r="K21" s="397"/>
      <c r="L21" s="397">
        <v>2073.83</v>
      </c>
      <c r="M21" s="397"/>
      <c r="N21" s="398" t="str">
        <f t="shared" si="0"/>
        <v>B</v>
      </c>
      <c r="O21" s="398" t="str">
        <f t="shared" si="1"/>
        <v>B.2</v>
      </c>
      <c r="P21" s="398" t="str">
        <f t="shared" si="2"/>
        <v>B.2.4</v>
      </c>
      <c r="Q21" s="399" t="str">
        <f t="shared" si="5"/>
        <v>B - Appliances</v>
      </c>
      <c r="R21" s="399" t="str">
        <f t="shared" si="3"/>
        <v>B.2 - Kitchen Appliances</v>
      </c>
      <c r="S21" s="400" t="str">
        <f t="shared" si="4"/>
        <v>B.2.4 - Refrigerator, Premium</v>
      </c>
    </row>
    <row r="22" spans="2:19" ht="16">
      <c r="B22" s="785" t="s">
        <v>247</v>
      </c>
      <c r="C22" s="786"/>
      <c r="D22" s="395" t="s">
        <v>642</v>
      </c>
      <c r="E22" s="395" t="s">
        <v>246</v>
      </c>
      <c r="F22" s="396">
        <v>2</v>
      </c>
      <c r="G22" s="395" t="s">
        <v>252</v>
      </c>
      <c r="H22" s="396">
        <v>5</v>
      </c>
      <c r="I22" s="395" t="s">
        <v>138</v>
      </c>
      <c r="J22" s="396">
        <v>1</v>
      </c>
      <c r="K22" s="397"/>
      <c r="L22" s="397">
        <v>1244.3</v>
      </c>
      <c r="M22" s="397"/>
      <c r="N22" s="398" t="str">
        <f t="shared" si="0"/>
        <v>B</v>
      </c>
      <c r="O22" s="398" t="str">
        <f t="shared" si="1"/>
        <v>B.2</v>
      </c>
      <c r="P22" s="398" t="str">
        <f t="shared" si="2"/>
        <v>B.2.5</v>
      </c>
      <c r="Q22" s="399" t="str">
        <f t="shared" si="5"/>
        <v>B - Appliances</v>
      </c>
      <c r="R22" s="399" t="str">
        <f t="shared" si="3"/>
        <v>B.2 - Kitchen Appliances</v>
      </c>
      <c r="S22" s="400" t="str">
        <f t="shared" si="4"/>
        <v>B.2.5 - Wall Oven Double</v>
      </c>
    </row>
    <row r="23" spans="2:19" ht="16">
      <c r="B23" s="785" t="s">
        <v>247</v>
      </c>
      <c r="C23" s="786"/>
      <c r="D23" s="395" t="s">
        <v>642</v>
      </c>
      <c r="E23" s="395" t="s">
        <v>246</v>
      </c>
      <c r="F23" s="396">
        <v>2</v>
      </c>
      <c r="G23" s="395" t="s">
        <v>260</v>
      </c>
      <c r="H23" s="396">
        <v>6</v>
      </c>
      <c r="I23" s="395" t="s">
        <v>138</v>
      </c>
      <c r="J23" s="396">
        <v>1</v>
      </c>
      <c r="K23" s="397"/>
      <c r="L23" s="397">
        <v>725.84</v>
      </c>
      <c r="M23" s="397"/>
      <c r="N23" s="398" t="str">
        <f t="shared" si="0"/>
        <v>B</v>
      </c>
      <c r="O23" s="398" t="str">
        <f t="shared" si="1"/>
        <v>B.2</v>
      </c>
      <c r="P23" s="398" t="str">
        <f t="shared" si="2"/>
        <v>B.2.6</v>
      </c>
      <c r="Q23" s="399" t="str">
        <f t="shared" si="5"/>
        <v>B - Appliances</v>
      </c>
      <c r="R23" s="399" t="str">
        <f t="shared" si="3"/>
        <v>B.2 - Kitchen Appliances</v>
      </c>
      <c r="S23" s="400" t="str">
        <f t="shared" si="4"/>
        <v>B.2.6 - Wall Oven, Single</v>
      </c>
    </row>
    <row r="24" spans="2:19" ht="16">
      <c r="B24" s="785" t="s">
        <v>167</v>
      </c>
      <c r="C24" s="786"/>
      <c r="D24" s="395" t="s">
        <v>643</v>
      </c>
      <c r="E24" s="395" t="s">
        <v>485</v>
      </c>
      <c r="F24" s="396">
        <v>2</v>
      </c>
      <c r="G24" s="395" t="s">
        <v>484</v>
      </c>
      <c r="H24" s="396">
        <v>1</v>
      </c>
      <c r="I24" s="395" t="s">
        <v>138</v>
      </c>
      <c r="J24" s="396"/>
      <c r="K24" s="397">
        <v>15.38</v>
      </c>
      <c r="L24" s="397">
        <v>15.55</v>
      </c>
      <c r="M24" s="397"/>
      <c r="N24" s="398" t="str">
        <f t="shared" si="0"/>
        <v>C</v>
      </c>
      <c r="O24" s="398" t="str">
        <f t="shared" si="1"/>
        <v>C.2</v>
      </c>
      <c r="P24" s="398" t="str">
        <f t="shared" si="2"/>
        <v>C.2.1</v>
      </c>
      <c r="Q24" s="399" t="str">
        <f t="shared" si="5"/>
        <v>C - Cabinets and Countertops</v>
      </c>
      <c r="R24" s="399" t="str">
        <f t="shared" si="3"/>
        <v>C.2 - Bathroom Cabinets</v>
      </c>
      <c r="S24" s="400" t="str">
        <f t="shared" si="4"/>
        <v>C.2.1 - Bath Accessories, Towel Bar, Toilet Disp</v>
      </c>
    </row>
    <row r="25" spans="2:19" ht="16">
      <c r="B25" s="785" t="s">
        <v>170</v>
      </c>
      <c r="C25" s="786"/>
      <c r="D25" s="395" t="s">
        <v>643</v>
      </c>
      <c r="E25" s="395" t="s">
        <v>485</v>
      </c>
      <c r="F25" s="396">
        <v>2</v>
      </c>
      <c r="G25" s="395" t="s">
        <v>487</v>
      </c>
      <c r="H25" s="396">
        <v>2</v>
      </c>
      <c r="I25" s="395" t="s">
        <v>138</v>
      </c>
      <c r="J25" s="396"/>
      <c r="K25" s="397">
        <v>3.85</v>
      </c>
      <c r="L25" s="397">
        <v>4.1500000000000004</v>
      </c>
      <c r="M25" s="397"/>
      <c r="N25" s="398" t="str">
        <f t="shared" si="0"/>
        <v>C</v>
      </c>
      <c r="O25" s="398" t="str">
        <f t="shared" si="1"/>
        <v>C.2</v>
      </c>
      <c r="P25" s="398" t="str">
        <f t="shared" si="2"/>
        <v>C.2.2</v>
      </c>
      <c r="Q25" s="399" t="str">
        <f t="shared" si="5"/>
        <v>C - Cabinets And Countertops</v>
      </c>
      <c r="R25" s="399" t="str">
        <f t="shared" si="3"/>
        <v>C.2 - Bathroom Cabinets</v>
      </c>
      <c r="S25" s="400" t="str">
        <f t="shared" si="4"/>
        <v>C.2.2 - Bathroom Cabinet Door Pulls</v>
      </c>
    </row>
    <row r="26" spans="2:19" ht="16">
      <c r="B26" s="785" t="s">
        <v>170</v>
      </c>
      <c r="C26" s="786"/>
      <c r="D26" s="395" t="s">
        <v>643</v>
      </c>
      <c r="E26" s="395" t="s">
        <v>485</v>
      </c>
      <c r="F26" s="396">
        <v>2</v>
      </c>
      <c r="G26" s="395" t="s">
        <v>490</v>
      </c>
      <c r="H26" s="396">
        <v>3</v>
      </c>
      <c r="I26" s="395" t="s">
        <v>154</v>
      </c>
      <c r="J26" s="396">
        <v>1</v>
      </c>
      <c r="K26" s="397"/>
      <c r="L26" s="397"/>
      <c r="M26" s="397"/>
      <c r="N26" s="398" t="str">
        <f t="shared" si="0"/>
        <v>C</v>
      </c>
      <c r="O26" s="398" t="str">
        <f t="shared" si="1"/>
        <v>C.2</v>
      </c>
      <c r="P26" s="398" t="str">
        <f t="shared" si="2"/>
        <v>C.2.3</v>
      </c>
      <c r="Q26" s="399" t="str">
        <f t="shared" si="5"/>
        <v>C - Cabinets And Countertops</v>
      </c>
      <c r="R26" s="399" t="str">
        <f t="shared" si="3"/>
        <v>C.2 - Bathroom Cabinets</v>
      </c>
      <c r="S26" s="400" t="str">
        <f t="shared" si="4"/>
        <v>C.2.3 - Bathroom Cabinets Allowance</v>
      </c>
    </row>
    <row r="27" spans="2:19" ht="16">
      <c r="B27" s="785" t="s">
        <v>167</v>
      </c>
      <c r="C27" s="786"/>
      <c r="D27" s="395" t="s">
        <v>643</v>
      </c>
      <c r="E27" s="395" t="s">
        <v>485</v>
      </c>
      <c r="F27" s="396">
        <v>2</v>
      </c>
      <c r="G27" s="395" t="s">
        <v>489</v>
      </c>
      <c r="H27" s="396">
        <v>4</v>
      </c>
      <c r="I27" s="395" t="s">
        <v>138</v>
      </c>
      <c r="J27" s="396"/>
      <c r="K27" s="397">
        <v>38.46</v>
      </c>
      <c r="L27" s="397">
        <v>72.58</v>
      </c>
      <c r="M27" s="397"/>
      <c r="N27" s="398" t="str">
        <f t="shared" si="0"/>
        <v>C</v>
      </c>
      <c r="O27" s="398" t="str">
        <f t="shared" si="1"/>
        <v>C.2</v>
      </c>
      <c r="P27" s="398" t="str">
        <f t="shared" si="2"/>
        <v>C.2.4</v>
      </c>
      <c r="Q27" s="399" t="str">
        <f t="shared" si="5"/>
        <v>C - Cabinets and Countertops</v>
      </c>
      <c r="R27" s="399" t="str">
        <f t="shared" si="3"/>
        <v>C.2 - Bathroom Cabinets</v>
      </c>
      <c r="S27" s="400" t="str">
        <f t="shared" si="4"/>
        <v>C.2.4 - Bathroom Mirrors</v>
      </c>
    </row>
    <row r="28" spans="2:19" ht="16">
      <c r="B28" s="785" t="s">
        <v>170</v>
      </c>
      <c r="C28" s="786"/>
      <c r="D28" s="395" t="s">
        <v>643</v>
      </c>
      <c r="E28" s="395" t="s">
        <v>485</v>
      </c>
      <c r="F28" s="396">
        <v>2</v>
      </c>
      <c r="G28" s="395" t="s">
        <v>243</v>
      </c>
      <c r="H28" s="396">
        <v>5</v>
      </c>
      <c r="I28" s="395" t="s">
        <v>242</v>
      </c>
      <c r="J28" s="396"/>
      <c r="K28" s="397">
        <v>61.54</v>
      </c>
      <c r="L28" s="397"/>
      <c r="M28" s="397"/>
      <c r="N28" s="398" t="str">
        <f t="shared" si="0"/>
        <v>C</v>
      </c>
      <c r="O28" s="398" t="str">
        <f t="shared" si="1"/>
        <v>C.2</v>
      </c>
      <c r="P28" s="398" t="str">
        <f t="shared" si="2"/>
        <v>C.2.5</v>
      </c>
      <c r="Q28" s="399" t="str">
        <f t="shared" si="5"/>
        <v>C - Cabinets And Countertops</v>
      </c>
      <c r="R28" s="399" t="str">
        <f t="shared" si="3"/>
        <v>C.2 - Bathroom Cabinets</v>
      </c>
      <c r="S28" s="400" t="str">
        <f t="shared" si="4"/>
        <v>C.2.5 - Cabinet Installation, Hourly</v>
      </c>
    </row>
    <row r="29" spans="2:19" ht="16">
      <c r="B29" s="785" t="s">
        <v>170</v>
      </c>
      <c r="C29" s="786"/>
      <c r="D29" s="395" t="s">
        <v>643</v>
      </c>
      <c r="E29" s="395" t="s">
        <v>485</v>
      </c>
      <c r="F29" s="396">
        <v>2</v>
      </c>
      <c r="G29" s="395" t="s">
        <v>488</v>
      </c>
      <c r="H29" s="396">
        <v>6</v>
      </c>
      <c r="I29" s="395" t="s">
        <v>138</v>
      </c>
      <c r="J29" s="396"/>
      <c r="K29" s="397">
        <v>230.77</v>
      </c>
      <c r="L29" s="397">
        <v>518.46</v>
      </c>
      <c r="M29" s="397"/>
      <c r="N29" s="398" t="str">
        <f t="shared" si="0"/>
        <v>C</v>
      </c>
      <c r="O29" s="398" t="str">
        <f t="shared" si="1"/>
        <v>C.2</v>
      </c>
      <c r="P29" s="398" t="str">
        <f t="shared" si="2"/>
        <v>C.2.6</v>
      </c>
      <c r="Q29" s="399" t="str">
        <f t="shared" si="5"/>
        <v>C - Cabinets And Countertops</v>
      </c>
      <c r="R29" s="399" t="str">
        <f t="shared" si="3"/>
        <v>C.2 - Bathroom Cabinets</v>
      </c>
      <c r="S29" s="400" t="str">
        <f t="shared" si="4"/>
        <v>C.2.6 - Vanity Cabinet</v>
      </c>
    </row>
    <row r="30" spans="2:19" ht="16">
      <c r="B30" s="785" t="s">
        <v>170</v>
      </c>
      <c r="C30" s="786"/>
      <c r="D30" s="395" t="s">
        <v>643</v>
      </c>
      <c r="E30" s="395" t="s">
        <v>485</v>
      </c>
      <c r="F30" s="396">
        <v>2</v>
      </c>
      <c r="G30" s="395" t="s">
        <v>486</v>
      </c>
      <c r="H30" s="396">
        <v>7</v>
      </c>
      <c r="I30" s="395" t="s">
        <v>138</v>
      </c>
      <c r="J30" s="396"/>
      <c r="K30" s="397">
        <v>153.85</v>
      </c>
      <c r="L30" s="397">
        <v>155.54</v>
      </c>
      <c r="M30" s="397"/>
      <c r="N30" s="398" t="str">
        <f t="shared" si="0"/>
        <v>C</v>
      </c>
      <c r="O30" s="398" t="str">
        <f t="shared" si="1"/>
        <v>C.2</v>
      </c>
      <c r="P30" s="398" t="str">
        <f t="shared" si="2"/>
        <v>C.2.7</v>
      </c>
      <c r="Q30" s="399" t="str">
        <f t="shared" si="5"/>
        <v>C - Cabinets And Countertops</v>
      </c>
      <c r="R30" s="399" t="str">
        <f t="shared" si="3"/>
        <v>C.2 - Bathroom Cabinets</v>
      </c>
      <c r="S30" s="400" t="str">
        <f t="shared" si="4"/>
        <v>C.2.7 - Vanity Countertop, Stone/Solid Surface</v>
      </c>
    </row>
    <row r="31" spans="2:19" ht="16">
      <c r="B31" s="785" t="s">
        <v>167</v>
      </c>
      <c r="C31" s="786"/>
      <c r="D31" s="395" t="s">
        <v>643</v>
      </c>
      <c r="E31" s="395" t="s">
        <v>464</v>
      </c>
      <c r="F31" s="396">
        <v>1</v>
      </c>
      <c r="G31" s="395" t="s">
        <v>466</v>
      </c>
      <c r="H31" s="396">
        <v>1</v>
      </c>
      <c r="I31" s="395" t="s">
        <v>154</v>
      </c>
      <c r="J31" s="396">
        <v>1</v>
      </c>
      <c r="K31" s="397"/>
      <c r="L31" s="397"/>
      <c r="M31" s="397"/>
      <c r="N31" s="398" t="str">
        <f t="shared" si="0"/>
        <v>C</v>
      </c>
      <c r="O31" s="398" t="str">
        <f t="shared" si="1"/>
        <v>C.1</v>
      </c>
      <c r="P31" s="398" t="str">
        <f t="shared" si="2"/>
        <v>C.1.1</v>
      </c>
      <c r="Q31" s="399" t="str">
        <f t="shared" si="5"/>
        <v>C - Cabinets and Countertops</v>
      </c>
      <c r="R31" s="399" t="str">
        <f t="shared" si="3"/>
        <v>C.1 - Cabinets and Countertops General</v>
      </c>
      <c r="S31" s="400" t="str">
        <f t="shared" si="4"/>
        <v>C.1.1 - Cabinets and Countertops Allowance</v>
      </c>
    </row>
    <row r="32" spans="2:19" ht="16">
      <c r="B32" s="785" t="s">
        <v>167</v>
      </c>
      <c r="C32" s="786"/>
      <c r="D32" s="395" t="s">
        <v>643</v>
      </c>
      <c r="E32" s="395" t="s">
        <v>464</v>
      </c>
      <c r="F32" s="396">
        <v>1</v>
      </c>
      <c r="G32" s="395" t="s">
        <v>463</v>
      </c>
      <c r="H32" s="396">
        <v>2</v>
      </c>
      <c r="I32" s="395" t="s">
        <v>138</v>
      </c>
      <c r="J32" s="396">
        <v>1</v>
      </c>
      <c r="K32" s="397"/>
      <c r="L32" s="397">
        <v>103.69</v>
      </c>
      <c r="M32" s="397"/>
      <c r="N32" s="398" t="str">
        <f t="shared" si="0"/>
        <v>C</v>
      </c>
      <c r="O32" s="398" t="str">
        <f t="shared" si="1"/>
        <v>C.1</v>
      </c>
      <c r="P32" s="398" t="str">
        <f t="shared" si="2"/>
        <v>C.1.2</v>
      </c>
      <c r="Q32" s="399" t="str">
        <f t="shared" si="5"/>
        <v>C - Cabinets and Countertops</v>
      </c>
      <c r="R32" s="399" t="str">
        <f t="shared" si="3"/>
        <v>C.1 - Cabinets and Countertops General</v>
      </c>
      <c r="S32" s="400" t="str">
        <f t="shared" si="4"/>
        <v>C.1.2 - Cabinets Delivery</v>
      </c>
    </row>
    <row r="33" spans="2:19" ht="16">
      <c r="B33" s="785" t="s">
        <v>167</v>
      </c>
      <c r="C33" s="786"/>
      <c r="D33" s="395" t="s">
        <v>643</v>
      </c>
      <c r="E33" s="395" t="s">
        <v>464</v>
      </c>
      <c r="F33" s="396">
        <v>1</v>
      </c>
      <c r="G33" s="395" t="s">
        <v>465</v>
      </c>
      <c r="H33" s="396">
        <v>3</v>
      </c>
      <c r="I33" s="395" t="s">
        <v>138</v>
      </c>
      <c r="J33" s="396">
        <v>1</v>
      </c>
      <c r="K33" s="397"/>
      <c r="L33" s="397">
        <v>103.69</v>
      </c>
      <c r="M33" s="397"/>
      <c r="N33" s="398" t="str">
        <f t="shared" si="0"/>
        <v>C</v>
      </c>
      <c r="O33" s="398" t="str">
        <f t="shared" si="1"/>
        <v>C.1</v>
      </c>
      <c r="P33" s="398" t="str">
        <f t="shared" si="2"/>
        <v>C.1.3</v>
      </c>
      <c r="Q33" s="399" t="str">
        <f t="shared" si="5"/>
        <v>C - Cabinets and Countertops</v>
      </c>
      <c r="R33" s="399" t="str">
        <f t="shared" si="3"/>
        <v>C.1 - Cabinets and Countertops General</v>
      </c>
      <c r="S33" s="400" t="str">
        <f t="shared" si="4"/>
        <v>C.1.3 - Countertop Delivery</v>
      </c>
    </row>
    <row r="34" spans="2:19" ht="16">
      <c r="B34" s="785" t="s">
        <v>170</v>
      </c>
      <c r="C34" s="786"/>
      <c r="D34" s="395" t="s">
        <v>643</v>
      </c>
      <c r="E34" s="395" t="s">
        <v>166</v>
      </c>
      <c r="F34" s="396">
        <v>3</v>
      </c>
      <c r="G34" s="395" t="s">
        <v>427</v>
      </c>
      <c r="H34" s="396">
        <v>1</v>
      </c>
      <c r="I34" s="395" t="s">
        <v>154</v>
      </c>
      <c r="J34" s="396">
        <v>1</v>
      </c>
      <c r="K34" s="397"/>
      <c r="L34" s="397"/>
      <c r="M34" s="397"/>
      <c r="N34" s="398" t="str">
        <f t="shared" si="0"/>
        <v>C</v>
      </c>
      <c r="O34" s="398" t="str">
        <f t="shared" si="1"/>
        <v>C.3</v>
      </c>
      <c r="P34" s="398" t="str">
        <f t="shared" si="2"/>
        <v>C.3.1</v>
      </c>
      <c r="Q34" s="399" t="str">
        <f t="shared" si="5"/>
        <v>C - Cabinets And Countertops</v>
      </c>
      <c r="R34" s="399" t="str">
        <f t="shared" si="3"/>
        <v>C.3 - Countertops</v>
      </c>
      <c r="S34" s="400" t="str">
        <f t="shared" si="4"/>
        <v>C.3.1 - Countertops Allowance</v>
      </c>
    </row>
    <row r="35" spans="2:19" ht="16">
      <c r="B35" s="785" t="s">
        <v>167</v>
      </c>
      <c r="C35" s="786"/>
      <c r="D35" s="395" t="s">
        <v>643</v>
      </c>
      <c r="E35" s="395" t="s">
        <v>166</v>
      </c>
      <c r="F35" s="396">
        <v>3</v>
      </c>
      <c r="G35" s="395" t="s">
        <v>425</v>
      </c>
      <c r="H35" s="396">
        <v>2</v>
      </c>
      <c r="I35" s="395" t="s">
        <v>242</v>
      </c>
      <c r="J35" s="396"/>
      <c r="K35" s="397">
        <v>61.54</v>
      </c>
      <c r="L35" s="397"/>
      <c r="M35" s="397"/>
      <c r="N35" s="398" t="str">
        <f t="shared" si="0"/>
        <v>C</v>
      </c>
      <c r="O35" s="398" t="str">
        <f t="shared" si="1"/>
        <v>C.3</v>
      </c>
      <c r="P35" s="398" t="str">
        <f t="shared" si="2"/>
        <v>C.3.2</v>
      </c>
      <c r="Q35" s="399" t="str">
        <f t="shared" si="5"/>
        <v>C - Cabinets and Countertops</v>
      </c>
      <c r="R35" s="399" t="str">
        <f t="shared" si="3"/>
        <v>C.3 - Countertops</v>
      </c>
      <c r="S35" s="400" t="str">
        <f t="shared" si="4"/>
        <v>C.3.2 - Countertops Installation, Hourly</v>
      </c>
    </row>
    <row r="36" spans="2:19" ht="16">
      <c r="B36" s="785" t="s">
        <v>167</v>
      </c>
      <c r="C36" s="786"/>
      <c r="D36" s="395" t="s">
        <v>643</v>
      </c>
      <c r="E36" s="395" t="s">
        <v>166</v>
      </c>
      <c r="F36" s="396">
        <v>3</v>
      </c>
      <c r="G36" s="395" t="s">
        <v>165</v>
      </c>
      <c r="H36" s="396">
        <v>3</v>
      </c>
      <c r="I36" s="395" t="s">
        <v>164</v>
      </c>
      <c r="J36" s="396"/>
      <c r="K36" s="397">
        <v>46.15</v>
      </c>
      <c r="L36" s="397">
        <v>41.48</v>
      </c>
      <c r="M36" s="397"/>
      <c r="N36" s="398" t="str">
        <f t="shared" si="0"/>
        <v>C</v>
      </c>
      <c r="O36" s="398" t="str">
        <f t="shared" si="1"/>
        <v>C.3</v>
      </c>
      <c r="P36" s="398" t="str">
        <f t="shared" si="2"/>
        <v>C.3.3</v>
      </c>
      <c r="Q36" s="399" t="str">
        <f t="shared" si="5"/>
        <v>C - Cabinets and Countertops</v>
      </c>
      <c r="R36" s="399" t="str">
        <f t="shared" si="3"/>
        <v>C.3 - Countertops</v>
      </c>
      <c r="S36" s="400" t="str">
        <f t="shared" si="4"/>
        <v>C.3.3 - Countertops Stone (LF)</v>
      </c>
    </row>
    <row r="37" spans="2:19" ht="16">
      <c r="B37" s="785" t="s">
        <v>167</v>
      </c>
      <c r="C37" s="786"/>
      <c r="D37" s="395" t="s">
        <v>643</v>
      </c>
      <c r="E37" s="395" t="s">
        <v>166</v>
      </c>
      <c r="F37" s="396">
        <v>3</v>
      </c>
      <c r="G37" s="395" t="s">
        <v>424</v>
      </c>
      <c r="H37" s="396">
        <v>4</v>
      </c>
      <c r="I37" s="395" t="s">
        <v>171</v>
      </c>
      <c r="J37" s="396"/>
      <c r="K37" s="397">
        <v>23.08</v>
      </c>
      <c r="L37" s="397">
        <v>20.74</v>
      </c>
      <c r="M37" s="397"/>
      <c r="N37" s="398" t="str">
        <f t="shared" si="0"/>
        <v>C</v>
      </c>
      <c r="O37" s="398" t="str">
        <f t="shared" si="1"/>
        <v>C.3</v>
      </c>
      <c r="P37" s="398" t="str">
        <f t="shared" si="2"/>
        <v>C.3.4</v>
      </c>
      <c r="Q37" s="399" t="str">
        <f t="shared" si="5"/>
        <v>C - Cabinets and Countertops</v>
      </c>
      <c r="R37" s="399" t="str">
        <f t="shared" si="3"/>
        <v>C.3 - Countertops</v>
      </c>
      <c r="S37" s="400" t="str">
        <f t="shared" si="4"/>
        <v>C.3.4 - Countertops Stone (SF)</v>
      </c>
    </row>
    <row r="38" spans="2:19" ht="16">
      <c r="B38" s="785" t="s">
        <v>167</v>
      </c>
      <c r="C38" s="786"/>
      <c r="D38" s="395" t="s">
        <v>643</v>
      </c>
      <c r="E38" s="395" t="s">
        <v>166</v>
      </c>
      <c r="F38" s="396">
        <v>3</v>
      </c>
      <c r="G38" s="395" t="s">
        <v>426</v>
      </c>
      <c r="H38" s="396">
        <v>5</v>
      </c>
      <c r="I38" s="395" t="s">
        <v>171</v>
      </c>
      <c r="J38" s="396"/>
      <c r="K38" s="397">
        <v>7.69</v>
      </c>
      <c r="L38" s="397">
        <v>12.96</v>
      </c>
      <c r="M38" s="397"/>
      <c r="N38" s="398" t="str">
        <f t="shared" si="0"/>
        <v>C</v>
      </c>
      <c r="O38" s="398" t="str">
        <f t="shared" si="1"/>
        <v>C.3</v>
      </c>
      <c r="P38" s="398" t="str">
        <f t="shared" si="2"/>
        <v>C.3.5</v>
      </c>
      <c r="Q38" s="399" t="str">
        <f t="shared" si="5"/>
        <v>C - Cabinets and Countertops</v>
      </c>
      <c r="R38" s="399" t="str">
        <f t="shared" si="3"/>
        <v>C.3 - Countertops</v>
      </c>
      <c r="S38" s="400" t="str">
        <f t="shared" si="4"/>
        <v>C.3.5 - Plastic Laminate Countertop</v>
      </c>
    </row>
    <row r="39" spans="2:19" ht="16">
      <c r="B39" s="785" t="s">
        <v>170</v>
      </c>
      <c r="C39" s="786"/>
      <c r="D39" s="395" t="s">
        <v>643</v>
      </c>
      <c r="E39" s="395" t="s">
        <v>169</v>
      </c>
      <c r="F39" s="396">
        <v>4</v>
      </c>
      <c r="G39" s="395" t="s">
        <v>243</v>
      </c>
      <c r="H39" s="396">
        <v>1</v>
      </c>
      <c r="I39" s="395" t="s">
        <v>242</v>
      </c>
      <c r="J39" s="396"/>
      <c r="K39" s="397">
        <v>61.54</v>
      </c>
      <c r="L39" s="397"/>
      <c r="M39" s="397"/>
      <c r="N39" s="398" t="str">
        <f t="shared" si="0"/>
        <v>C</v>
      </c>
      <c r="O39" s="398" t="str">
        <f t="shared" si="1"/>
        <v>C.4</v>
      </c>
      <c r="P39" s="398" t="str">
        <f t="shared" si="2"/>
        <v>C.4.1</v>
      </c>
      <c r="Q39" s="399" t="str">
        <f t="shared" si="5"/>
        <v>C - Cabinets And Countertops</v>
      </c>
      <c r="R39" s="399" t="str">
        <f t="shared" si="3"/>
        <v>C.4 - Kitchen Cabinets</v>
      </c>
      <c r="S39" s="400" t="str">
        <f t="shared" si="4"/>
        <v>C.4.1 - Cabinet Installation, Hourly</v>
      </c>
    </row>
    <row r="40" spans="2:19" ht="16">
      <c r="B40" s="785" t="s">
        <v>170</v>
      </c>
      <c r="C40" s="786"/>
      <c r="D40" s="395" t="s">
        <v>643</v>
      </c>
      <c r="E40" s="395" t="s">
        <v>169</v>
      </c>
      <c r="F40" s="396">
        <v>4</v>
      </c>
      <c r="G40" s="395" t="s">
        <v>239</v>
      </c>
      <c r="H40" s="396">
        <v>2</v>
      </c>
      <c r="I40" s="395" t="s">
        <v>138</v>
      </c>
      <c r="J40" s="396"/>
      <c r="K40" s="397">
        <v>6.15</v>
      </c>
      <c r="L40" s="397">
        <v>3.11</v>
      </c>
      <c r="M40" s="397"/>
      <c r="N40" s="398" t="str">
        <f t="shared" si="0"/>
        <v>C</v>
      </c>
      <c r="O40" s="398" t="str">
        <f t="shared" si="1"/>
        <v>C.4</v>
      </c>
      <c r="P40" s="398" t="str">
        <f t="shared" si="2"/>
        <v>C.4.2</v>
      </c>
      <c r="Q40" s="399" t="str">
        <f t="shared" si="5"/>
        <v>C - Cabinets And Countertops</v>
      </c>
      <c r="R40" s="399" t="str">
        <f t="shared" si="3"/>
        <v>C.4 - Kitchen Cabinets</v>
      </c>
      <c r="S40" s="400" t="str">
        <f t="shared" si="4"/>
        <v>C.4.2 - Kitchen Cabinet Door Pulls</v>
      </c>
    </row>
    <row r="41" spans="2:19" ht="16">
      <c r="B41" s="785" t="s">
        <v>170</v>
      </c>
      <c r="C41" s="786"/>
      <c r="D41" s="395" t="s">
        <v>643</v>
      </c>
      <c r="E41" s="395" t="s">
        <v>169</v>
      </c>
      <c r="F41" s="396">
        <v>4</v>
      </c>
      <c r="G41" s="395" t="s">
        <v>236</v>
      </c>
      <c r="H41" s="396">
        <v>3</v>
      </c>
      <c r="I41" s="395" t="s">
        <v>164</v>
      </c>
      <c r="J41" s="396"/>
      <c r="K41" s="397">
        <v>38.46</v>
      </c>
      <c r="L41" s="397">
        <v>155.54</v>
      </c>
      <c r="M41" s="397"/>
      <c r="N41" s="398" t="str">
        <f t="shared" si="0"/>
        <v>C</v>
      </c>
      <c r="O41" s="398" t="str">
        <f t="shared" si="1"/>
        <v>C.4</v>
      </c>
      <c r="P41" s="398" t="str">
        <f t="shared" si="2"/>
        <v>C.4.3</v>
      </c>
      <c r="Q41" s="399" t="str">
        <f t="shared" si="5"/>
        <v>C - Cabinets And Countertops</v>
      </c>
      <c r="R41" s="399" t="str">
        <f t="shared" si="3"/>
        <v>C.4 - Kitchen Cabinets</v>
      </c>
      <c r="S41" s="400" t="str">
        <f t="shared" si="4"/>
        <v>C.4.3 - Kitchen Cabinets (Base and Upper)</v>
      </c>
    </row>
    <row r="42" spans="2:19" ht="16">
      <c r="B42" s="785" t="s">
        <v>170</v>
      </c>
      <c r="C42" s="786"/>
      <c r="D42" s="395" t="s">
        <v>643</v>
      </c>
      <c r="E42" s="395" t="s">
        <v>169</v>
      </c>
      <c r="F42" s="396">
        <v>4</v>
      </c>
      <c r="G42" s="395" t="s">
        <v>168</v>
      </c>
      <c r="H42" s="396">
        <v>4</v>
      </c>
      <c r="I42" s="395" t="s">
        <v>164</v>
      </c>
      <c r="J42" s="396"/>
      <c r="K42" s="397">
        <v>23.08</v>
      </c>
      <c r="L42" s="397">
        <v>103.69</v>
      </c>
      <c r="M42" s="397"/>
      <c r="N42" s="398" t="str">
        <f t="shared" si="0"/>
        <v>C</v>
      </c>
      <c r="O42" s="398" t="str">
        <f t="shared" si="1"/>
        <v>C.4</v>
      </c>
      <c r="P42" s="398" t="str">
        <f t="shared" si="2"/>
        <v>C.4.4</v>
      </c>
      <c r="Q42" s="399" t="str">
        <f t="shared" si="5"/>
        <v>C - Cabinets And Countertops</v>
      </c>
      <c r="R42" s="399" t="str">
        <f t="shared" si="3"/>
        <v>C.4 - Kitchen Cabinets</v>
      </c>
      <c r="S42" s="400" t="str">
        <f t="shared" si="4"/>
        <v>C.4.4 - Kitchen Cabinets (Base Only)</v>
      </c>
    </row>
    <row r="43" spans="2:19" ht="16">
      <c r="B43" s="785" t="s">
        <v>170</v>
      </c>
      <c r="C43" s="786"/>
      <c r="D43" s="395" t="s">
        <v>643</v>
      </c>
      <c r="E43" s="395" t="s">
        <v>169</v>
      </c>
      <c r="F43" s="396">
        <v>4</v>
      </c>
      <c r="G43" s="395" t="s">
        <v>237</v>
      </c>
      <c r="H43" s="396">
        <v>5</v>
      </c>
      <c r="I43" s="395" t="s">
        <v>164</v>
      </c>
      <c r="J43" s="396"/>
      <c r="K43" s="397">
        <v>23.08</v>
      </c>
      <c r="L43" s="397">
        <v>77.77</v>
      </c>
      <c r="M43" s="397"/>
      <c r="N43" s="398" t="str">
        <f t="shared" si="0"/>
        <v>C</v>
      </c>
      <c r="O43" s="398" t="str">
        <f t="shared" si="1"/>
        <v>C.4</v>
      </c>
      <c r="P43" s="398" t="str">
        <f t="shared" si="2"/>
        <v>C.4.5</v>
      </c>
      <c r="Q43" s="399" t="str">
        <f t="shared" si="5"/>
        <v>C - Cabinets And Countertops</v>
      </c>
      <c r="R43" s="399" t="str">
        <f t="shared" si="3"/>
        <v>C.4 - Kitchen Cabinets</v>
      </c>
      <c r="S43" s="400" t="str">
        <f t="shared" si="4"/>
        <v>C.4.5 - Kitchen Cabinets (Upper Only)</v>
      </c>
    </row>
    <row r="44" spans="2:19" ht="16">
      <c r="B44" s="785" t="s">
        <v>170</v>
      </c>
      <c r="C44" s="786"/>
      <c r="D44" s="395" t="s">
        <v>643</v>
      </c>
      <c r="E44" s="395" t="s">
        <v>169</v>
      </c>
      <c r="F44" s="396">
        <v>4</v>
      </c>
      <c r="G44" s="395" t="s">
        <v>244</v>
      </c>
      <c r="H44" s="396">
        <v>6</v>
      </c>
      <c r="I44" s="395" t="s">
        <v>154</v>
      </c>
      <c r="J44" s="396">
        <v>1</v>
      </c>
      <c r="K44" s="397"/>
      <c r="L44" s="397"/>
      <c r="M44" s="397"/>
      <c r="N44" s="398" t="str">
        <f t="shared" si="0"/>
        <v>C</v>
      </c>
      <c r="O44" s="398" t="str">
        <f t="shared" si="1"/>
        <v>C.4</v>
      </c>
      <c r="P44" s="398" t="str">
        <f t="shared" si="2"/>
        <v>C.4.6</v>
      </c>
      <c r="Q44" s="399" t="str">
        <f t="shared" si="5"/>
        <v>C - Cabinets And Countertops</v>
      </c>
      <c r="R44" s="399" t="str">
        <f t="shared" si="3"/>
        <v>C.4 - Kitchen Cabinets</v>
      </c>
      <c r="S44" s="400" t="str">
        <f t="shared" si="4"/>
        <v>C.4.6 - Kitchen Cabinets Allowance</v>
      </c>
    </row>
    <row r="45" spans="2:19" ht="16">
      <c r="B45" s="785" t="s">
        <v>170</v>
      </c>
      <c r="C45" s="786"/>
      <c r="D45" s="395" t="s">
        <v>643</v>
      </c>
      <c r="E45" s="395" t="s">
        <v>169</v>
      </c>
      <c r="F45" s="396">
        <v>4</v>
      </c>
      <c r="G45" s="395" t="s">
        <v>235</v>
      </c>
      <c r="H45" s="396">
        <v>7</v>
      </c>
      <c r="I45" s="395" t="s">
        <v>138</v>
      </c>
      <c r="J45" s="396">
        <v>1</v>
      </c>
      <c r="K45" s="397">
        <v>153.85</v>
      </c>
      <c r="L45" s="397">
        <v>362.92</v>
      </c>
      <c r="M45" s="397"/>
      <c r="N45" s="398" t="str">
        <f t="shared" si="0"/>
        <v>C</v>
      </c>
      <c r="O45" s="398" t="str">
        <f t="shared" si="1"/>
        <v>C.4</v>
      </c>
      <c r="P45" s="398" t="str">
        <f t="shared" si="2"/>
        <v>C.4.7</v>
      </c>
      <c r="Q45" s="399" t="str">
        <f t="shared" si="5"/>
        <v>C - Cabinets And Countertops</v>
      </c>
      <c r="R45" s="399" t="str">
        <f t="shared" si="3"/>
        <v>C.4 - Kitchen Cabinets</v>
      </c>
      <c r="S45" s="400" t="str">
        <f t="shared" si="4"/>
        <v>C.4.7 - Kitchen Sink Bowl, Economy, Undermount</v>
      </c>
    </row>
    <row r="46" spans="2:19" ht="16">
      <c r="B46" s="785" t="s">
        <v>170</v>
      </c>
      <c r="C46" s="786"/>
      <c r="D46" s="395" t="s">
        <v>643</v>
      </c>
      <c r="E46" s="395" t="s">
        <v>169</v>
      </c>
      <c r="F46" s="396">
        <v>4</v>
      </c>
      <c r="G46" s="395" t="s">
        <v>241</v>
      </c>
      <c r="H46" s="396">
        <v>8</v>
      </c>
      <c r="I46" s="395" t="s">
        <v>138</v>
      </c>
      <c r="J46" s="396">
        <v>1</v>
      </c>
      <c r="K46" s="397">
        <v>153.85</v>
      </c>
      <c r="L46" s="397">
        <v>259.23</v>
      </c>
      <c r="M46" s="397"/>
      <c r="N46" s="398" t="str">
        <f t="shared" si="0"/>
        <v>C</v>
      </c>
      <c r="O46" s="398" t="str">
        <f t="shared" si="1"/>
        <v>C.4</v>
      </c>
      <c r="P46" s="398" t="str">
        <f t="shared" si="2"/>
        <v>C.4.8</v>
      </c>
      <c r="Q46" s="399" t="str">
        <f t="shared" si="5"/>
        <v>C - Cabinets And Countertops</v>
      </c>
      <c r="R46" s="399" t="str">
        <f t="shared" si="3"/>
        <v>C.4 - Kitchen Cabinets</v>
      </c>
      <c r="S46" s="400" t="str">
        <f t="shared" si="4"/>
        <v>C.4.8 - Kitchen Sink Bowl, Stainless, Undermount</v>
      </c>
    </row>
    <row r="47" spans="2:19" ht="16">
      <c r="B47" s="785" t="s">
        <v>170</v>
      </c>
      <c r="C47" s="786"/>
      <c r="D47" s="395" t="s">
        <v>643</v>
      </c>
      <c r="E47" s="395" t="s">
        <v>169</v>
      </c>
      <c r="F47" s="396">
        <v>4</v>
      </c>
      <c r="G47" s="395" t="s">
        <v>240</v>
      </c>
      <c r="H47" s="396">
        <v>9</v>
      </c>
      <c r="I47" s="395" t="s">
        <v>138</v>
      </c>
      <c r="J47" s="396"/>
      <c r="K47" s="397">
        <v>30.77</v>
      </c>
      <c r="L47" s="397">
        <v>103.69</v>
      </c>
      <c r="M47" s="397"/>
      <c r="N47" s="398" t="str">
        <f t="shared" si="0"/>
        <v>C</v>
      </c>
      <c r="O47" s="398" t="str">
        <f t="shared" si="1"/>
        <v>C.4</v>
      </c>
      <c r="P47" s="398" t="str">
        <f t="shared" si="2"/>
        <v>C.4.9</v>
      </c>
      <c r="Q47" s="399" t="str">
        <f t="shared" si="5"/>
        <v>C - Cabinets And Countertops</v>
      </c>
      <c r="R47" s="399" t="str">
        <f t="shared" si="3"/>
        <v>C.4 - Kitchen Cabinets</v>
      </c>
      <c r="S47" s="400" t="str">
        <f t="shared" si="4"/>
        <v>C.4.9 - Replace Cabinet Doors, Only</v>
      </c>
    </row>
    <row r="48" spans="2:19" ht="16">
      <c r="B48" s="785" t="s">
        <v>170</v>
      </c>
      <c r="C48" s="786"/>
      <c r="D48" s="395" t="s">
        <v>643</v>
      </c>
      <c r="E48" s="395" t="s">
        <v>169</v>
      </c>
      <c r="F48" s="396">
        <v>4</v>
      </c>
      <c r="G48" s="395" t="s">
        <v>238</v>
      </c>
      <c r="H48" s="396">
        <v>10</v>
      </c>
      <c r="I48" s="395" t="s">
        <v>138</v>
      </c>
      <c r="J48" s="396"/>
      <c r="K48" s="397">
        <v>30.77</v>
      </c>
      <c r="L48" s="397">
        <v>41.48</v>
      </c>
      <c r="M48" s="397"/>
      <c r="N48" s="398" t="str">
        <f t="shared" si="0"/>
        <v>C</v>
      </c>
      <c r="O48" s="398" t="str">
        <f t="shared" si="1"/>
        <v>C.4</v>
      </c>
      <c r="P48" s="398" t="str">
        <f t="shared" si="2"/>
        <v>C.4.10</v>
      </c>
      <c r="Q48" s="399" t="str">
        <f t="shared" si="5"/>
        <v>C - Cabinets And Countertops</v>
      </c>
      <c r="R48" s="399" t="str">
        <f t="shared" si="3"/>
        <v>C.4 - Kitchen Cabinets</v>
      </c>
      <c r="S48" s="400" t="str">
        <f t="shared" si="4"/>
        <v>C.4.10 - Replace Cabinet Drawer Fronts, Only</v>
      </c>
    </row>
    <row r="49" spans="2:28" ht="16">
      <c r="B49" s="785" t="s">
        <v>430</v>
      </c>
      <c r="C49" s="786"/>
      <c r="D49" s="395" t="s">
        <v>644</v>
      </c>
      <c r="E49" s="395" t="s">
        <v>501</v>
      </c>
      <c r="F49" s="396">
        <v>1</v>
      </c>
      <c r="G49" s="395" t="s">
        <v>506</v>
      </c>
      <c r="H49" s="396">
        <v>1</v>
      </c>
      <c r="I49" s="395" t="s">
        <v>154</v>
      </c>
      <c r="J49" s="396">
        <v>1</v>
      </c>
      <c r="K49" s="397"/>
      <c r="L49" s="397"/>
      <c r="M49" s="397"/>
      <c r="N49" s="398" t="str">
        <f t="shared" si="0"/>
        <v>D</v>
      </c>
      <c r="O49" s="398" t="str">
        <f t="shared" si="1"/>
        <v>D.1</v>
      </c>
      <c r="P49" s="398" t="str">
        <f t="shared" si="2"/>
        <v>D.1.1</v>
      </c>
      <c r="Q49" s="399" t="str">
        <f t="shared" si="5"/>
        <v>D - Concrete And Flatwork</v>
      </c>
      <c r="R49" s="399" t="str">
        <f t="shared" si="3"/>
        <v>D.1 - Asphalt</v>
      </c>
      <c r="S49" s="400" t="str">
        <f t="shared" si="4"/>
        <v>D.1.1 - Asphalt Allowance</v>
      </c>
    </row>
    <row r="50" spans="2:28" ht="16">
      <c r="B50" s="785" t="s">
        <v>430</v>
      </c>
      <c r="C50" s="786"/>
      <c r="D50" s="395" t="s">
        <v>644</v>
      </c>
      <c r="E50" s="395" t="s">
        <v>501</v>
      </c>
      <c r="F50" s="396">
        <v>1</v>
      </c>
      <c r="G50" s="395" t="s">
        <v>503</v>
      </c>
      <c r="H50" s="396">
        <v>2</v>
      </c>
      <c r="I50" s="395" t="s">
        <v>499</v>
      </c>
      <c r="J50" s="396"/>
      <c r="K50" s="397"/>
      <c r="L50" s="397"/>
      <c r="M50" s="397">
        <v>12</v>
      </c>
      <c r="N50" s="398" t="str">
        <f t="shared" si="0"/>
        <v>D</v>
      </c>
      <c r="O50" s="398" t="str">
        <f t="shared" si="1"/>
        <v>D.1</v>
      </c>
      <c r="P50" s="398" t="str">
        <f t="shared" si="2"/>
        <v>D.1.2</v>
      </c>
      <c r="Q50" s="399" t="str">
        <f t="shared" si="5"/>
        <v>D - Concrete And Flatwork</v>
      </c>
      <c r="R50" s="399" t="str">
        <f t="shared" si="3"/>
        <v>D.1 - Asphalt</v>
      </c>
      <c r="S50" s="400" t="str">
        <f t="shared" si="4"/>
        <v>D.1.2 - Asphalt Pavement, 1" Thick</v>
      </c>
    </row>
    <row r="51" spans="2:28" ht="16">
      <c r="B51" s="785" t="s">
        <v>430</v>
      </c>
      <c r="C51" s="786"/>
      <c r="D51" s="395" t="s">
        <v>644</v>
      </c>
      <c r="E51" s="395" t="s">
        <v>501</v>
      </c>
      <c r="F51" s="396">
        <v>1</v>
      </c>
      <c r="G51" s="395" t="s">
        <v>500</v>
      </c>
      <c r="H51" s="396">
        <v>3</v>
      </c>
      <c r="I51" s="395" t="s">
        <v>499</v>
      </c>
      <c r="J51" s="396"/>
      <c r="K51" s="397"/>
      <c r="L51" s="397"/>
      <c r="M51" s="397">
        <v>23</v>
      </c>
      <c r="N51" s="398" t="str">
        <f t="shared" si="0"/>
        <v>D</v>
      </c>
      <c r="O51" s="398" t="str">
        <f t="shared" si="1"/>
        <v>D.1</v>
      </c>
      <c r="P51" s="398" t="str">
        <f t="shared" si="2"/>
        <v>D.1.3</v>
      </c>
      <c r="Q51" s="399" t="str">
        <f t="shared" si="5"/>
        <v>D - Concrete And Flatwork</v>
      </c>
      <c r="R51" s="399" t="str">
        <f t="shared" si="3"/>
        <v>D.1 - Asphalt</v>
      </c>
      <c r="S51" s="400" t="str">
        <f t="shared" si="4"/>
        <v>D.1.3 - Asphalt Pavement, 5" Thick</v>
      </c>
    </row>
    <row r="52" spans="2:28" ht="16">
      <c r="B52" s="785" t="s">
        <v>430</v>
      </c>
      <c r="C52" s="786"/>
      <c r="D52" s="395" t="s">
        <v>644</v>
      </c>
      <c r="E52" s="395" t="s">
        <v>501</v>
      </c>
      <c r="F52" s="396">
        <v>1</v>
      </c>
      <c r="G52" s="395" t="s">
        <v>502</v>
      </c>
      <c r="H52" s="396">
        <v>4</v>
      </c>
      <c r="I52" s="395" t="s">
        <v>499</v>
      </c>
      <c r="J52" s="396"/>
      <c r="K52" s="397"/>
      <c r="L52" s="397"/>
      <c r="M52" s="397">
        <v>27</v>
      </c>
      <c r="N52" s="398" t="str">
        <f t="shared" si="0"/>
        <v>D</v>
      </c>
      <c r="O52" s="398" t="str">
        <f t="shared" si="1"/>
        <v>D.1</v>
      </c>
      <c r="P52" s="398" t="str">
        <f t="shared" si="2"/>
        <v>D.1.4</v>
      </c>
      <c r="Q52" s="399" t="str">
        <f t="shared" si="5"/>
        <v>D - Concrete And Flatwork</v>
      </c>
      <c r="R52" s="399" t="str">
        <f t="shared" si="3"/>
        <v>D.1 - Asphalt</v>
      </c>
      <c r="S52" s="400" t="str">
        <f t="shared" si="4"/>
        <v>D.1.4 - Asphalt Pavement, 7" Thick</v>
      </c>
    </row>
    <row r="53" spans="2:28" ht="16">
      <c r="B53" s="785" t="s">
        <v>430</v>
      </c>
      <c r="C53" s="786"/>
      <c r="D53" s="395" t="s">
        <v>644</v>
      </c>
      <c r="E53" s="395" t="s">
        <v>501</v>
      </c>
      <c r="F53" s="396">
        <v>1</v>
      </c>
      <c r="G53" s="395" t="s">
        <v>505</v>
      </c>
      <c r="H53" s="396">
        <v>5</v>
      </c>
      <c r="I53" s="395" t="s">
        <v>499</v>
      </c>
      <c r="J53" s="396"/>
      <c r="K53" s="397"/>
      <c r="L53" s="397"/>
      <c r="M53" s="397">
        <v>3</v>
      </c>
      <c r="N53" s="398" t="str">
        <f t="shared" si="0"/>
        <v>D</v>
      </c>
      <c r="O53" s="398" t="str">
        <f t="shared" si="1"/>
        <v>D.1</v>
      </c>
      <c r="P53" s="398" t="str">
        <f t="shared" si="2"/>
        <v>D.1.5</v>
      </c>
      <c r="Q53" s="399" t="str">
        <f t="shared" si="5"/>
        <v>D - Concrete And Flatwork</v>
      </c>
      <c r="R53" s="399" t="str">
        <f t="shared" si="3"/>
        <v>D.1 - Asphalt</v>
      </c>
      <c r="S53" s="400" t="str">
        <f t="shared" si="4"/>
        <v>D.1.5 - Asphalt Seal Coat</v>
      </c>
    </row>
    <row r="54" spans="2:28" ht="16">
      <c r="B54" s="785" t="s">
        <v>430</v>
      </c>
      <c r="C54" s="786"/>
      <c r="D54" s="395" t="s">
        <v>644</v>
      </c>
      <c r="E54" s="395" t="s">
        <v>501</v>
      </c>
      <c r="F54" s="396">
        <v>1</v>
      </c>
      <c r="G54" s="395" t="s">
        <v>504</v>
      </c>
      <c r="H54" s="396">
        <v>6</v>
      </c>
      <c r="I54" s="395" t="s">
        <v>499</v>
      </c>
      <c r="J54" s="396"/>
      <c r="K54" s="397"/>
      <c r="L54" s="397"/>
      <c r="M54" s="397">
        <v>9</v>
      </c>
      <c r="N54" s="398" t="str">
        <f t="shared" si="0"/>
        <v>D</v>
      </c>
      <c r="O54" s="398" t="str">
        <f t="shared" si="1"/>
        <v>D.1</v>
      </c>
      <c r="P54" s="398" t="str">
        <f t="shared" si="2"/>
        <v>D.1.6</v>
      </c>
      <c r="Q54" s="399" t="str">
        <f t="shared" si="5"/>
        <v>D - Concrete And Flatwork</v>
      </c>
      <c r="R54" s="399" t="str">
        <f t="shared" si="3"/>
        <v>D.1 - Asphalt</v>
      </c>
      <c r="S54" s="400" t="str">
        <f t="shared" si="4"/>
        <v>D.1.6 - Base Rock For Asphalt Pavement, 4" Thick</v>
      </c>
    </row>
    <row r="55" spans="2:28" ht="16">
      <c r="B55" s="785" t="s">
        <v>433</v>
      </c>
      <c r="C55" s="786"/>
      <c r="D55" s="395" t="s">
        <v>644</v>
      </c>
      <c r="E55" s="395" t="s">
        <v>432</v>
      </c>
      <c r="F55" s="396">
        <v>2</v>
      </c>
      <c r="G55" s="395" t="s">
        <v>431</v>
      </c>
      <c r="H55" s="396">
        <v>1</v>
      </c>
      <c r="I55" s="395" t="s">
        <v>171</v>
      </c>
      <c r="J55" s="396"/>
      <c r="K55" s="397">
        <v>0.38</v>
      </c>
      <c r="L55" s="397">
        <v>0.78</v>
      </c>
      <c r="M55" s="397"/>
      <c r="N55" s="398" t="str">
        <f t="shared" si="0"/>
        <v>D</v>
      </c>
      <c r="O55" s="398" t="str">
        <f t="shared" si="1"/>
        <v>D.2</v>
      </c>
      <c r="P55" s="398" t="str">
        <f t="shared" si="2"/>
        <v>D.2.1</v>
      </c>
      <c r="Q55" s="399" t="str">
        <f t="shared" si="5"/>
        <v>D - Concrete and Flatwork</v>
      </c>
      <c r="R55" s="399" t="str">
        <f t="shared" si="3"/>
        <v>D.2 - Concrete</v>
      </c>
      <c r="S55" s="400" t="str">
        <f t="shared" si="4"/>
        <v>D.2.1 - Base Rock For Concrete Pavement, 4" Thick</v>
      </c>
    </row>
    <row r="56" spans="2:28" ht="16">
      <c r="B56" s="785" t="s">
        <v>433</v>
      </c>
      <c r="C56" s="786"/>
      <c r="D56" s="395" t="s">
        <v>644</v>
      </c>
      <c r="E56" s="395" t="s">
        <v>432</v>
      </c>
      <c r="F56" s="396">
        <v>2</v>
      </c>
      <c r="G56" s="395" t="s">
        <v>436</v>
      </c>
      <c r="H56" s="396">
        <v>2</v>
      </c>
      <c r="I56" s="395" t="s">
        <v>154</v>
      </c>
      <c r="J56" s="396">
        <v>1</v>
      </c>
      <c r="K56" s="397"/>
      <c r="L56" s="397"/>
      <c r="M56" s="397"/>
      <c r="N56" s="398" t="str">
        <f t="shared" si="0"/>
        <v>D</v>
      </c>
      <c r="O56" s="398" t="str">
        <f t="shared" si="1"/>
        <v>D.2</v>
      </c>
      <c r="P56" s="398" t="str">
        <f t="shared" si="2"/>
        <v>D.2.2</v>
      </c>
      <c r="Q56" s="399" t="str">
        <f t="shared" si="5"/>
        <v>D - Concrete and Flatwork</v>
      </c>
      <c r="R56" s="399" t="str">
        <f t="shared" si="3"/>
        <v>D.2 - Concrete</v>
      </c>
      <c r="S56" s="400" t="str">
        <f t="shared" si="4"/>
        <v>D.2.2 - Concrete Allowance</v>
      </c>
    </row>
    <row r="57" spans="2:28" ht="16">
      <c r="B57" s="785" t="s">
        <v>433</v>
      </c>
      <c r="C57" s="786"/>
      <c r="D57" s="395" t="s">
        <v>644</v>
      </c>
      <c r="E57" s="395" t="s">
        <v>432</v>
      </c>
      <c r="F57" s="396">
        <v>2</v>
      </c>
      <c r="G57" s="395" t="s">
        <v>435</v>
      </c>
      <c r="H57" s="396">
        <v>3</v>
      </c>
      <c r="I57" s="395" t="s">
        <v>171</v>
      </c>
      <c r="J57" s="396"/>
      <c r="K57" s="397">
        <v>4.62</v>
      </c>
      <c r="L57" s="397">
        <v>2.0699999999999998</v>
      </c>
      <c r="M57" s="397"/>
      <c r="N57" s="398" t="str">
        <f t="shared" si="0"/>
        <v>D</v>
      </c>
      <c r="O57" s="398" t="str">
        <f t="shared" si="1"/>
        <v>D.2</v>
      </c>
      <c r="P57" s="398" t="str">
        <f t="shared" si="2"/>
        <v>D.2.3</v>
      </c>
      <c r="Q57" s="399" t="str">
        <f t="shared" si="5"/>
        <v>D - Concrete and Flatwork</v>
      </c>
      <c r="R57" s="399" t="str">
        <f t="shared" si="3"/>
        <v>D.2 - Concrete</v>
      </c>
      <c r="S57" s="400" t="str">
        <f t="shared" si="4"/>
        <v>D.2.3 - Concrete Driveway/Patio, 6" Thick</v>
      </c>
    </row>
    <row r="58" spans="2:28" ht="16">
      <c r="B58" s="785" t="s">
        <v>433</v>
      </c>
      <c r="C58" s="786"/>
      <c r="D58" s="395" t="s">
        <v>644</v>
      </c>
      <c r="E58" s="395" t="s">
        <v>432</v>
      </c>
      <c r="F58" s="396">
        <v>2</v>
      </c>
      <c r="G58" s="395" t="s">
        <v>434</v>
      </c>
      <c r="H58" s="396">
        <v>4</v>
      </c>
      <c r="I58" s="395" t="s">
        <v>171</v>
      </c>
      <c r="J58" s="396"/>
      <c r="K58" s="397">
        <v>5.38</v>
      </c>
      <c r="L58" s="397">
        <v>1.81</v>
      </c>
      <c r="M58" s="397"/>
      <c r="N58" s="398" t="str">
        <f t="shared" si="0"/>
        <v>D</v>
      </c>
      <c r="O58" s="398" t="str">
        <f t="shared" si="1"/>
        <v>D.2</v>
      </c>
      <c r="P58" s="398" t="str">
        <f t="shared" si="2"/>
        <v>D.2.4</v>
      </c>
      <c r="Q58" s="399" t="str">
        <f t="shared" si="5"/>
        <v>D - Concrete and Flatwork</v>
      </c>
      <c r="R58" s="399" t="str">
        <f t="shared" si="3"/>
        <v>D.2 - Concrete</v>
      </c>
      <c r="S58" s="400" t="str">
        <f t="shared" si="4"/>
        <v>D.2.4 - Concrete Sidewalk, 4" Thick</v>
      </c>
      <c r="AB58"/>
    </row>
    <row r="59" spans="2:28" ht="16">
      <c r="B59" s="785" t="s">
        <v>430</v>
      </c>
      <c r="C59" s="786"/>
      <c r="D59" s="395" t="s">
        <v>644</v>
      </c>
      <c r="E59" s="395" t="s">
        <v>429</v>
      </c>
      <c r="F59" s="396">
        <v>3</v>
      </c>
      <c r="G59" s="395" t="s">
        <v>428</v>
      </c>
      <c r="H59" s="396">
        <v>1</v>
      </c>
      <c r="I59" s="395" t="s">
        <v>154</v>
      </c>
      <c r="J59" s="396">
        <v>1</v>
      </c>
      <c r="K59" s="397"/>
      <c r="L59" s="397"/>
      <c r="M59" s="397"/>
      <c r="N59" s="398" t="str">
        <f t="shared" si="0"/>
        <v>D</v>
      </c>
      <c r="O59" s="398" t="str">
        <f t="shared" si="1"/>
        <v>D.3</v>
      </c>
      <c r="P59" s="398" t="str">
        <f t="shared" si="2"/>
        <v>D.3.1</v>
      </c>
      <c r="Q59" s="399" t="str">
        <f t="shared" si="5"/>
        <v>D - Concrete And Flatwork</v>
      </c>
      <c r="R59" s="399" t="str">
        <f t="shared" si="3"/>
        <v>D.3 - Concrete and Flatwork General</v>
      </c>
      <c r="S59" s="400" t="str">
        <f t="shared" si="4"/>
        <v>D.3.1 - Concrete And Flatwork Allowance</v>
      </c>
      <c r="AB59"/>
    </row>
    <row r="60" spans="2:28" ht="16">
      <c r="B60" s="785" t="s">
        <v>430</v>
      </c>
      <c r="C60" s="786"/>
      <c r="D60" s="395" t="s">
        <v>644</v>
      </c>
      <c r="E60" s="395" t="s">
        <v>603</v>
      </c>
      <c r="F60" s="396">
        <v>4</v>
      </c>
      <c r="G60" s="395" t="s">
        <v>602</v>
      </c>
      <c r="H60" s="396">
        <v>1</v>
      </c>
      <c r="I60" s="395" t="s">
        <v>171</v>
      </c>
      <c r="J60" s="396"/>
      <c r="K60" s="397">
        <v>14.62</v>
      </c>
      <c r="L60" s="397">
        <v>6.22</v>
      </c>
      <c r="M60" s="397"/>
      <c r="N60" s="398" t="str">
        <f t="shared" si="0"/>
        <v>D</v>
      </c>
      <c r="O60" s="398" t="str">
        <f t="shared" si="1"/>
        <v>D.4</v>
      </c>
      <c r="P60" s="398" t="str">
        <f t="shared" si="2"/>
        <v>D.4.1</v>
      </c>
      <c r="Q60" s="399" t="str">
        <f t="shared" si="5"/>
        <v>D - Concrete And Flatwork</v>
      </c>
      <c r="R60" s="399" t="str">
        <f t="shared" si="3"/>
        <v>D.4 - Pavers</v>
      </c>
      <c r="S60" s="400" t="str">
        <f t="shared" si="4"/>
        <v>D.4.1 - Brick Pavers W/ Mortar Base</v>
      </c>
      <c r="AB60"/>
    </row>
    <row r="61" spans="2:28" ht="16">
      <c r="B61" s="785" t="s">
        <v>430</v>
      </c>
      <c r="C61" s="786"/>
      <c r="D61" s="395" t="s">
        <v>644</v>
      </c>
      <c r="E61" s="395" t="s">
        <v>603</v>
      </c>
      <c r="F61" s="396">
        <v>4</v>
      </c>
      <c r="G61" s="395" t="s">
        <v>604</v>
      </c>
      <c r="H61" s="396">
        <v>2</v>
      </c>
      <c r="I61" s="395" t="s">
        <v>171</v>
      </c>
      <c r="J61" s="396"/>
      <c r="K61" s="397">
        <v>10</v>
      </c>
      <c r="L61" s="397">
        <v>3.63</v>
      </c>
      <c r="M61" s="397"/>
      <c r="N61" s="398" t="str">
        <f t="shared" si="0"/>
        <v>D</v>
      </c>
      <c r="O61" s="398" t="str">
        <f t="shared" si="1"/>
        <v>D.4</v>
      </c>
      <c r="P61" s="398" t="str">
        <f t="shared" si="2"/>
        <v>D.4.2</v>
      </c>
      <c r="Q61" s="399" t="str">
        <f t="shared" si="5"/>
        <v>D - Concrete And Flatwork</v>
      </c>
      <c r="R61" s="399" t="str">
        <f t="shared" si="3"/>
        <v>D.4 - Pavers</v>
      </c>
      <c r="S61" s="400" t="str">
        <f t="shared" si="4"/>
        <v>D.4.2 - Brick Pavers W/ Sand Base</v>
      </c>
      <c r="AB61"/>
    </row>
    <row r="62" spans="2:28" ht="16">
      <c r="B62" s="785" t="s">
        <v>430</v>
      </c>
      <c r="C62" s="786"/>
      <c r="D62" s="395" t="s">
        <v>644</v>
      </c>
      <c r="E62" s="395" t="s">
        <v>603</v>
      </c>
      <c r="F62" s="396">
        <v>4</v>
      </c>
      <c r="G62" s="395" t="s">
        <v>605</v>
      </c>
      <c r="H62" s="396">
        <v>3</v>
      </c>
      <c r="I62" s="395" t="s">
        <v>154</v>
      </c>
      <c r="J62" s="396">
        <v>1</v>
      </c>
      <c r="K62" s="397"/>
      <c r="L62" s="397"/>
      <c r="M62" s="397"/>
      <c r="N62" s="398" t="str">
        <f t="shared" si="0"/>
        <v>D</v>
      </c>
      <c r="O62" s="398" t="str">
        <f t="shared" si="1"/>
        <v>D.4</v>
      </c>
      <c r="P62" s="398" t="str">
        <f t="shared" si="2"/>
        <v>D.4.3</v>
      </c>
      <c r="Q62" s="399" t="str">
        <f t="shared" si="5"/>
        <v>D - Concrete And Flatwork</v>
      </c>
      <c r="R62" s="399" t="str">
        <f t="shared" si="3"/>
        <v>D.4 - Pavers</v>
      </c>
      <c r="S62" s="400" t="str">
        <f t="shared" si="4"/>
        <v>D.4.3 - Pavers Allowance</v>
      </c>
      <c r="AB62"/>
    </row>
    <row r="63" spans="2:28" ht="16">
      <c r="B63" s="785" t="s">
        <v>411</v>
      </c>
      <c r="C63" s="786"/>
      <c r="D63" s="395" t="s">
        <v>645</v>
      </c>
      <c r="E63" s="395" t="s">
        <v>420</v>
      </c>
      <c r="F63" s="396">
        <v>1</v>
      </c>
      <c r="G63" s="395" t="s">
        <v>423</v>
      </c>
      <c r="H63" s="396">
        <v>1</v>
      </c>
      <c r="I63" s="395" t="s">
        <v>154</v>
      </c>
      <c r="J63" s="396">
        <v>1</v>
      </c>
      <c r="K63" s="397"/>
      <c r="L63" s="397"/>
      <c r="M63" s="397"/>
      <c r="N63" s="398" t="str">
        <f t="shared" si="0"/>
        <v>E</v>
      </c>
      <c r="O63" s="398" t="str">
        <f t="shared" si="1"/>
        <v>E.1</v>
      </c>
      <c r="P63" s="398" t="str">
        <f t="shared" si="2"/>
        <v>E.1.1</v>
      </c>
      <c r="Q63" s="399" t="str">
        <f t="shared" si="5"/>
        <v>E - Decking and Patios</v>
      </c>
      <c r="R63" s="399" t="str">
        <f t="shared" si="3"/>
        <v>E.1 - Covered Patio</v>
      </c>
      <c r="S63" s="400" t="str">
        <f t="shared" si="4"/>
        <v>E.1.1 - Covered Patio Allowance</v>
      </c>
      <c r="AB63"/>
    </row>
    <row r="64" spans="2:28" ht="16">
      <c r="B64" s="785" t="s">
        <v>411</v>
      </c>
      <c r="C64" s="786"/>
      <c r="D64" s="395" t="s">
        <v>645</v>
      </c>
      <c r="E64" s="395" t="s">
        <v>420</v>
      </c>
      <c r="F64" s="396">
        <v>1</v>
      </c>
      <c r="G64" s="395" t="s">
        <v>419</v>
      </c>
      <c r="H64" s="396">
        <v>2</v>
      </c>
      <c r="I64" s="395" t="s">
        <v>171</v>
      </c>
      <c r="J64" s="396"/>
      <c r="K64" s="397">
        <v>30.77</v>
      </c>
      <c r="L64" s="397">
        <v>15.55</v>
      </c>
      <c r="M64" s="397"/>
      <c r="N64" s="398" t="str">
        <f t="shared" si="0"/>
        <v>E</v>
      </c>
      <c r="O64" s="398" t="str">
        <f t="shared" si="1"/>
        <v>E.1</v>
      </c>
      <c r="P64" s="398" t="str">
        <f t="shared" si="2"/>
        <v>E.1.2</v>
      </c>
      <c r="Q64" s="399" t="str">
        <f t="shared" si="5"/>
        <v>E - Decking and Patios</v>
      </c>
      <c r="R64" s="399" t="str">
        <f t="shared" si="3"/>
        <v>E.1 - Covered Patio</v>
      </c>
      <c r="S64" s="400" t="str">
        <f t="shared" si="4"/>
        <v>E.1.2 - Covered Patio Floor, Roof Frame, Decking</v>
      </c>
      <c r="AB64"/>
    </row>
    <row r="65" spans="2:28" ht="16">
      <c r="B65" s="785" t="s">
        <v>411</v>
      </c>
      <c r="C65" s="786"/>
      <c r="D65" s="395" t="s">
        <v>645</v>
      </c>
      <c r="E65" s="395" t="s">
        <v>420</v>
      </c>
      <c r="F65" s="396">
        <v>1</v>
      </c>
      <c r="G65" s="395" t="s">
        <v>421</v>
      </c>
      <c r="H65" s="396">
        <v>3</v>
      </c>
      <c r="I65" s="395" t="s">
        <v>171</v>
      </c>
      <c r="J65" s="396"/>
      <c r="K65" s="397">
        <v>2.31</v>
      </c>
      <c r="L65" s="397">
        <v>1.3</v>
      </c>
      <c r="M65" s="397"/>
      <c r="N65" s="398" t="str">
        <f t="shared" si="0"/>
        <v>E</v>
      </c>
      <c r="O65" s="398" t="str">
        <f t="shared" si="1"/>
        <v>E.1</v>
      </c>
      <c r="P65" s="398" t="str">
        <f t="shared" si="2"/>
        <v>E.1.3</v>
      </c>
      <c r="Q65" s="399" t="str">
        <f t="shared" si="5"/>
        <v>E - Decking and Patios</v>
      </c>
      <c r="R65" s="399" t="str">
        <f t="shared" si="3"/>
        <v>E.1 - Covered Patio</v>
      </c>
      <c r="S65" s="400" t="str">
        <f t="shared" si="4"/>
        <v>E.1.3 - Insect Screening</v>
      </c>
      <c r="AB65"/>
    </row>
    <row r="66" spans="2:28" ht="16">
      <c r="B66" s="785" t="s">
        <v>411</v>
      </c>
      <c r="C66" s="786"/>
      <c r="D66" s="395" t="s">
        <v>645</v>
      </c>
      <c r="E66" s="395" t="s">
        <v>420</v>
      </c>
      <c r="F66" s="396">
        <v>1</v>
      </c>
      <c r="G66" s="395" t="s">
        <v>417</v>
      </c>
      <c r="H66" s="396">
        <v>4</v>
      </c>
      <c r="I66" s="395" t="s">
        <v>164</v>
      </c>
      <c r="J66" s="396"/>
      <c r="K66" s="397">
        <v>23.08</v>
      </c>
      <c r="L66" s="397">
        <v>25.92</v>
      </c>
      <c r="M66" s="397"/>
      <c r="N66" s="398" t="str">
        <f t="shared" si="0"/>
        <v>E</v>
      </c>
      <c r="O66" s="398" t="str">
        <f t="shared" si="1"/>
        <v>E.1</v>
      </c>
      <c r="P66" s="398" t="str">
        <f t="shared" si="2"/>
        <v>E.1.4</v>
      </c>
      <c r="Q66" s="399" t="str">
        <f t="shared" si="5"/>
        <v>E - Decking and Patios</v>
      </c>
      <c r="R66" s="399" t="str">
        <f t="shared" si="3"/>
        <v>E.1 - Covered Patio</v>
      </c>
      <c r="S66" s="400" t="str">
        <f t="shared" si="4"/>
        <v>E.1.4 - Install Railing W/ Balusters</v>
      </c>
      <c r="AB66"/>
    </row>
    <row r="67" spans="2:28" ht="16">
      <c r="B67" s="785" t="s">
        <v>411</v>
      </c>
      <c r="C67" s="786"/>
      <c r="D67" s="395" t="s">
        <v>645</v>
      </c>
      <c r="E67" s="395" t="s">
        <v>420</v>
      </c>
      <c r="F67" s="396">
        <v>1</v>
      </c>
      <c r="G67" s="395" t="s">
        <v>412</v>
      </c>
      <c r="H67" s="396">
        <v>5</v>
      </c>
      <c r="I67" s="395" t="s">
        <v>138</v>
      </c>
      <c r="J67" s="396">
        <v>1</v>
      </c>
      <c r="K67" s="397">
        <v>1076.92</v>
      </c>
      <c r="L67" s="397">
        <v>181.46</v>
      </c>
      <c r="M67" s="397"/>
      <c r="N67" s="398" t="str">
        <f t="shared" si="0"/>
        <v>E</v>
      </c>
      <c r="O67" s="398" t="str">
        <f t="shared" si="1"/>
        <v>E.1</v>
      </c>
      <c r="P67" s="398" t="str">
        <f t="shared" si="2"/>
        <v>E.1.5</v>
      </c>
      <c r="Q67" s="399" t="str">
        <f t="shared" si="5"/>
        <v>E - Decking and Patios</v>
      </c>
      <c r="R67" s="399" t="str">
        <f t="shared" si="3"/>
        <v>E.1 - Covered Patio</v>
      </c>
      <c r="S67" s="400" t="str">
        <f t="shared" si="4"/>
        <v>E.1.5 - Step-Up Stairs, 5 To 7 Risers</v>
      </c>
      <c r="AB67"/>
    </row>
    <row r="68" spans="2:28" ht="16">
      <c r="B68" s="785" t="s">
        <v>411</v>
      </c>
      <c r="C68" s="786"/>
      <c r="D68" s="395" t="s">
        <v>645</v>
      </c>
      <c r="E68" s="395" t="s">
        <v>420</v>
      </c>
      <c r="F68" s="396">
        <v>1</v>
      </c>
      <c r="G68" s="395" t="s">
        <v>422</v>
      </c>
      <c r="H68" s="396">
        <v>6</v>
      </c>
      <c r="I68" s="395" t="s">
        <v>171</v>
      </c>
      <c r="J68" s="396"/>
      <c r="K68" s="397">
        <v>2.69</v>
      </c>
      <c r="L68" s="397">
        <v>2.0699999999999998</v>
      </c>
      <c r="M68" s="397"/>
      <c r="N68" s="398" t="str">
        <f t="shared" si="0"/>
        <v>E</v>
      </c>
      <c r="O68" s="398" t="str">
        <f t="shared" si="1"/>
        <v>E.1</v>
      </c>
      <c r="P68" s="398" t="str">
        <f t="shared" si="2"/>
        <v>E.1.6</v>
      </c>
      <c r="Q68" s="399" t="str">
        <f t="shared" si="5"/>
        <v>E - Decking and Patios</v>
      </c>
      <c r="R68" s="399" t="str">
        <f t="shared" si="3"/>
        <v>E.1 - Covered Patio</v>
      </c>
      <c r="S68" s="400" t="str">
        <f t="shared" si="4"/>
        <v>E.1.6 - Wood Board Ceiling, Tongue And Groove</v>
      </c>
      <c r="AB68"/>
    </row>
    <row r="69" spans="2:28" ht="16">
      <c r="B69" s="785" t="s">
        <v>411</v>
      </c>
      <c r="C69" s="786"/>
      <c r="D69" s="395" t="s">
        <v>645</v>
      </c>
      <c r="E69" s="395" t="s">
        <v>413</v>
      </c>
      <c r="F69" s="396">
        <v>2</v>
      </c>
      <c r="G69" s="395" t="s">
        <v>418</v>
      </c>
      <c r="H69" s="396">
        <v>1</v>
      </c>
      <c r="I69" s="395" t="s">
        <v>154</v>
      </c>
      <c r="J69" s="396">
        <v>1</v>
      </c>
      <c r="K69" s="397"/>
      <c r="L69" s="397"/>
      <c r="M69" s="397"/>
      <c r="N69" s="398" t="str">
        <f t="shared" si="0"/>
        <v>E</v>
      </c>
      <c r="O69" s="398" t="str">
        <f t="shared" si="1"/>
        <v>E.2</v>
      </c>
      <c r="P69" s="398" t="str">
        <f t="shared" si="2"/>
        <v>E.2.1</v>
      </c>
      <c r="Q69" s="399" t="str">
        <f t="shared" si="5"/>
        <v>E - Decking and Patios</v>
      </c>
      <c r="R69" s="399" t="str">
        <f t="shared" si="3"/>
        <v>E.2 - Decking</v>
      </c>
      <c r="S69" s="400" t="str">
        <f t="shared" si="4"/>
        <v>E.2.1 - Decking Allowance</v>
      </c>
      <c r="AB69"/>
    </row>
    <row r="70" spans="2:28" ht="16">
      <c r="B70" s="785" t="s">
        <v>411</v>
      </c>
      <c r="C70" s="786"/>
      <c r="D70" s="395" t="s">
        <v>645</v>
      </c>
      <c r="E70" s="395" t="s">
        <v>413</v>
      </c>
      <c r="F70" s="396">
        <v>2</v>
      </c>
      <c r="G70" s="395" t="s">
        <v>414</v>
      </c>
      <c r="H70" s="396">
        <v>2</v>
      </c>
      <c r="I70" s="395" t="s">
        <v>171</v>
      </c>
      <c r="J70" s="396"/>
      <c r="K70" s="397">
        <v>7.69</v>
      </c>
      <c r="L70" s="397">
        <v>2.0699999999999998</v>
      </c>
      <c r="M70" s="397"/>
      <c r="N70" s="398" t="str">
        <f t="shared" ref="N70:N133" si="6">D70</f>
        <v>E</v>
      </c>
      <c r="O70" s="398" t="str">
        <f t="shared" ref="O70:O133" si="7">N70&amp;"."&amp;F70</f>
        <v>E.2</v>
      </c>
      <c r="P70" s="398" t="str">
        <f t="shared" ref="P70:P133" si="8">D70&amp;"."&amp;F70&amp;"."&amp;H70</f>
        <v>E.2.2</v>
      </c>
      <c r="Q70" s="399" t="str">
        <f t="shared" ref="Q70:Q133" si="9">D70&amp;" - "&amp;B70</f>
        <v>E - Decking and Patios</v>
      </c>
      <c r="R70" s="399" t="str">
        <f t="shared" ref="R70:R133" si="10">O70&amp;" - "&amp;E70</f>
        <v>E.2 - Decking</v>
      </c>
      <c r="S70" s="400" t="str">
        <f t="shared" ref="S70:S133" si="11">P70&amp;" - "&amp;G70</f>
        <v>E.2.2 - Existing Deck, Replace Decking</v>
      </c>
      <c r="AB70"/>
    </row>
    <row r="71" spans="2:28" ht="16">
      <c r="B71" s="785" t="s">
        <v>411</v>
      </c>
      <c r="C71" s="786"/>
      <c r="D71" s="395" t="s">
        <v>645</v>
      </c>
      <c r="E71" s="395" t="s">
        <v>413</v>
      </c>
      <c r="F71" s="396">
        <v>2</v>
      </c>
      <c r="G71" s="395" t="s">
        <v>417</v>
      </c>
      <c r="H71" s="396">
        <v>3</v>
      </c>
      <c r="I71" s="395" t="s">
        <v>164</v>
      </c>
      <c r="J71" s="396"/>
      <c r="K71" s="397">
        <v>23.08</v>
      </c>
      <c r="L71" s="397">
        <v>25.92</v>
      </c>
      <c r="M71" s="397"/>
      <c r="N71" s="398" t="str">
        <f t="shared" si="6"/>
        <v>E</v>
      </c>
      <c r="O71" s="398" t="str">
        <f t="shared" si="7"/>
        <v>E.2</v>
      </c>
      <c r="P71" s="398" t="str">
        <f t="shared" si="8"/>
        <v>E.2.3</v>
      </c>
      <c r="Q71" s="399" t="str">
        <f t="shared" si="9"/>
        <v>E - Decking and Patios</v>
      </c>
      <c r="R71" s="399" t="str">
        <f t="shared" si="10"/>
        <v>E.2 - Decking</v>
      </c>
      <c r="S71" s="400" t="str">
        <f t="shared" si="11"/>
        <v>E.2.3 - Install Railing W/ Balusters</v>
      </c>
      <c r="AB71"/>
    </row>
    <row r="72" spans="2:28" ht="16">
      <c r="B72" s="785" t="s">
        <v>411</v>
      </c>
      <c r="C72" s="786"/>
      <c r="D72" s="395" t="s">
        <v>645</v>
      </c>
      <c r="E72" s="395" t="s">
        <v>413</v>
      </c>
      <c r="F72" s="396">
        <v>2</v>
      </c>
      <c r="G72" s="395" t="s">
        <v>415</v>
      </c>
      <c r="H72" s="396">
        <v>4</v>
      </c>
      <c r="I72" s="395" t="s">
        <v>171</v>
      </c>
      <c r="J72" s="396"/>
      <c r="K72" s="397">
        <v>15.38</v>
      </c>
      <c r="L72" s="397">
        <v>7.26</v>
      </c>
      <c r="M72" s="397"/>
      <c r="N72" s="398" t="str">
        <f t="shared" si="6"/>
        <v>E</v>
      </c>
      <c r="O72" s="398" t="str">
        <f t="shared" si="7"/>
        <v>E.2</v>
      </c>
      <c r="P72" s="398" t="str">
        <f t="shared" si="8"/>
        <v>E.2.4</v>
      </c>
      <c r="Q72" s="399" t="str">
        <f t="shared" si="9"/>
        <v>E - Decking and Patios</v>
      </c>
      <c r="R72" s="399" t="str">
        <f t="shared" si="10"/>
        <v>E.2 - Decking</v>
      </c>
      <c r="S72" s="400" t="str">
        <f t="shared" si="11"/>
        <v>E.2.4 - New Deck, Columns, Joists, Railing -Treated</v>
      </c>
      <c r="AB72"/>
    </row>
    <row r="73" spans="2:28" ht="16">
      <c r="B73" s="785" t="s">
        <v>411</v>
      </c>
      <c r="C73" s="786"/>
      <c r="D73" s="395" t="s">
        <v>645</v>
      </c>
      <c r="E73" s="395" t="s">
        <v>413</v>
      </c>
      <c r="F73" s="396">
        <v>2</v>
      </c>
      <c r="G73" s="395" t="s">
        <v>416</v>
      </c>
      <c r="H73" s="396">
        <v>5</v>
      </c>
      <c r="I73" s="395" t="s">
        <v>171</v>
      </c>
      <c r="J73" s="396"/>
      <c r="K73" s="397">
        <v>15.38</v>
      </c>
      <c r="L73" s="397">
        <v>9.33</v>
      </c>
      <c r="M73" s="397"/>
      <c r="N73" s="398" t="str">
        <f t="shared" si="6"/>
        <v>E</v>
      </c>
      <c r="O73" s="398" t="str">
        <f t="shared" si="7"/>
        <v>E.2</v>
      </c>
      <c r="P73" s="398" t="str">
        <f t="shared" si="8"/>
        <v>E.2.5</v>
      </c>
      <c r="Q73" s="399" t="str">
        <f t="shared" si="9"/>
        <v>E - Decking and Patios</v>
      </c>
      <c r="R73" s="399" t="str">
        <f t="shared" si="10"/>
        <v>E.2 - Decking</v>
      </c>
      <c r="S73" s="400" t="str">
        <f t="shared" si="11"/>
        <v>E.2.5 - New Deck, Columns, Joists, Railing-Cedar</v>
      </c>
      <c r="AB73"/>
    </row>
    <row r="74" spans="2:28" ht="16">
      <c r="B74" s="785" t="s">
        <v>411</v>
      </c>
      <c r="C74" s="786"/>
      <c r="D74" s="395" t="s">
        <v>645</v>
      </c>
      <c r="E74" s="395" t="s">
        <v>413</v>
      </c>
      <c r="F74" s="396">
        <v>2</v>
      </c>
      <c r="G74" s="395" t="s">
        <v>412</v>
      </c>
      <c r="H74" s="396">
        <v>6</v>
      </c>
      <c r="I74" s="395" t="s">
        <v>138</v>
      </c>
      <c r="J74" s="396">
        <v>1</v>
      </c>
      <c r="K74" s="397">
        <v>1076.92</v>
      </c>
      <c r="L74" s="397">
        <v>181.46</v>
      </c>
      <c r="M74" s="397"/>
      <c r="N74" s="398" t="str">
        <f t="shared" si="6"/>
        <v>E</v>
      </c>
      <c r="O74" s="398" t="str">
        <f t="shared" si="7"/>
        <v>E.2</v>
      </c>
      <c r="P74" s="398" t="str">
        <f t="shared" si="8"/>
        <v>E.2.6</v>
      </c>
      <c r="Q74" s="399" t="str">
        <f t="shared" si="9"/>
        <v>E - Decking and Patios</v>
      </c>
      <c r="R74" s="399" t="str">
        <f t="shared" si="10"/>
        <v>E.2 - Decking</v>
      </c>
      <c r="S74" s="400" t="str">
        <f t="shared" si="11"/>
        <v>E.2.6 - Step-Up Stairs, 5 To 7 Risers</v>
      </c>
      <c r="AB74"/>
    </row>
    <row r="75" spans="2:28" ht="16">
      <c r="B75" s="785" t="s">
        <v>411</v>
      </c>
      <c r="C75" s="786"/>
      <c r="D75" s="395" t="s">
        <v>645</v>
      </c>
      <c r="E75" s="395" t="s">
        <v>410</v>
      </c>
      <c r="F75" s="396">
        <v>3</v>
      </c>
      <c r="G75" s="395" t="s">
        <v>409</v>
      </c>
      <c r="H75" s="396">
        <v>1</v>
      </c>
      <c r="I75" s="395" t="s">
        <v>154</v>
      </c>
      <c r="J75" s="396">
        <v>1</v>
      </c>
      <c r="K75" s="397"/>
      <c r="L75" s="397"/>
      <c r="M75" s="397"/>
      <c r="N75" s="398" t="str">
        <f t="shared" si="6"/>
        <v>E</v>
      </c>
      <c r="O75" s="398" t="str">
        <f t="shared" si="7"/>
        <v>E.3</v>
      </c>
      <c r="P75" s="398" t="str">
        <f t="shared" si="8"/>
        <v>E.3.1</v>
      </c>
      <c r="Q75" s="399" t="str">
        <f t="shared" si="9"/>
        <v>E - Decking and Patios</v>
      </c>
      <c r="R75" s="399" t="str">
        <f t="shared" si="10"/>
        <v>E.3 - Decking and Patios General</v>
      </c>
      <c r="S75" s="400" t="str">
        <f t="shared" si="11"/>
        <v>E.3.1 - Decking And Patios Allowance</v>
      </c>
      <c r="AB75"/>
    </row>
    <row r="76" spans="2:28" ht="16">
      <c r="B76" s="785" t="s">
        <v>397</v>
      </c>
      <c r="C76" s="786"/>
      <c r="D76" s="395" t="s">
        <v>646</v>
      </c>
      <c r="E76" s="395" t="s">
        <v>511</v>
      </c>
      <c r="F76" s="396">
        <v>1</v>
      </c>
      <c r="G76" s="395" t="s">
        <v>514</v>
      </c>
      <c r="H76" s="396">
        <v>1</v>
      </c>
      <c r="I76" s="395" t="s">
        <v>154</v>
      </c>
      <c r="J76" s="396">
        <v>1</v>
      </c>
      <c r="K76" s="397"/>
      <c r="L76" s="397"/>
      <c r="M76" s="397"/>
      <c r="N76" s="398" t="str">
        <f t="shared" si="6"/>
        <v>F</v>
      </c>
      <c r="O76" s="398" t="str">
        <f t="shared" si="7"/>
        <v>F.1</v>
      </c>
      <c r="P76" s="398" t="str">
        <f t="shared" si="8"/>
        <v>F.1.1</v>
      </c>
      <c r="Q76" s="399" t="str">
        <f t="shared" si="9"/>
        <v>F - Demolition and Abatement</v>
      </c>
      <c r="R76" s="399" t="str">
        <f t="shared" si="10"/>
        <v>F.1 - Abatement</v>
      </c>
      <c r="S76" s="400" t="str">
        <f t="shared" si="11"/>
        <v>F.1.1 - Abatement Allowance</v>
      </c>
      <c r="AB76"/>
    </row>
    <row r="77" spans="2:28" ht="16">
      <c r="B77" s="785" t="s">
        <v>397</v>
      </c>
      <c r="C77" s="786"/>
      <c r="D77" s="395" t="s">
        <v>646</v>
      </c>
      <c r="E77" s="395" t="s">
        <v>511</v>
      </c>
      <c r="F77" s="396">
        <v>1</v>
      </c>
      <c r="G77" s="395" t="s">
        <v>512</v>
      </c>
      <c r="H77" s="396">
        <v>2</v>
      </c>
      <c r="I77" s="395" t="s">
        <v>138</v>
      </c>
      <c r="J77" s="396">
        <v>1</v>
      </c>
      <c r="K77" s="397"/>
      <c r="L77" s="397"/>
      <c r="M77" s="397">
        <v>2500</v>
      </c>
      <c r="N77" s="398" t="str">
        <f t="shared" si="6"/>
        <v>F</v>
      </c>
      <c r="O77" s="398" t="str">
        <f t="shared" si="7"/>
        <v>F.1</v>
      </c>
      <c r="P77" s="398" t="str">
        <f t="shared" si="8"/>
        <v>F.1.2</v>
      </c>
      <c r="Q77" s="399" t="str">
        <f t="shared" si="9"/>
        <v>F - Demolition and Abatement</v>
      </c>
      <c r="R77" s="399" t="str">
        <f t="shared" si="10"/>
        <v>F.1 - Abatement</v>
      </c>
      <c r="S77" s="400" t="str">
        <f t="shared" si="11"/>
        <v>F.1.2 - Asbestos Abatement, Light</v>
      </c>
      <c r="AB77"/>
    </row>
    <row r="78" spans="2:28" ht="16">
      <c r="B78" s="785" t="s">
        <v>397</v>
      </c>
      <c r="C78" s="786"/>
      <c r="D78" s="395" t="s">
        <v>646</v>
      </c>
      <c r="E78" s="395" t="s">
        <v>511</v>
      </c>
      <c r="F78" s="396">
        <v>1</v>
      </c>
      <c r="G78" s="395" t="s">
        <v>513</v>
      </c>
      <c r="H78" s="396">
        <v>3</v>
      </c>
      <c r="I78" s="395" t="s">
        <v>138</v>
      </c>
      <c r="J78" s="396">
        <v>1</v>
      </c>
      <c r="K78" s="397"/>
      <c r="L78" s="397"/>
      <c r="M78" s="397">
        <v>225</v>
      </c>
      <c r="N78" s="398" t="str">
        <f t="shared" si="6"/>
        <v>F</v>
      </c>
      <c r="O78" s="398" t="str">
        <f t="shared" si="7"/>
        <v>F.1</v>
      </c>
      <c r="P78" s="398" t="str">
        <f t="shared" si="8"/>
        <v>F.1.3</v>
      </c>
      <c r="Q78" s="399" t="str">
        <f t="shared" si="9"/>
        <v>F - Demolition and Abatement</v>
      </c>
      <c r="R78" s="399" t="str">
        <f t="shared" si="10"/>
        <v>F.1 - Abatement</v>
      </c>
      <c r="S78" s="400" t="str">
        <f t="shared" si="11"/>
        <v>F.1.3 - Asbestos Testing</v>
      </c>
      <c r="AB78"/>
    </row>
    <row r="79" spans="2:28" ht="16">
      <c r="B79" s="785" t="s">
        <v>397</v>
      </c>
      <c r="C79" s="786"/>
      <c r="D79" s="395" t="s">
        <v>646</v>
      </c>
      <c r="E79" s="395" t="s">
        <v>511</v>
      </c>
      <c r="F79" s="396">
        <v>1</v>
      </c>
      <c r="G79" s="395" t="s">
        <v>510</v>
      </c>
      <c r="H79" s="396">
        <v>4</v>
      </c>
      <c r="I79" s="395" t="s">
        <v>186</v>
      </c>
      <c r="J79" s="396">
        <v>1</v>
      </c>
      <c r="K79" s="397"/>
      <c r="L79" s="397"/>
      <c r="M79" s="397">
        <v>2500</v>
      </c>
      <c r="N79" s="398" t="str">
        <f t="shared" si="6"/>
        <v>F</v>
      </c>
      <c r="O79" s="398" t="str">
        <f t="shared" si="7"/>
        <v>F.1</v>
      </c>
      <c r="P79" s="398" t="str">
        <f t="shared" si="8"/>
        <v>F.1.4</v>
      </c>
      <c r="Q79" s="399" t="str">
        <f t="shared" si="9"/>
        <v>F - Demolition and Abatement</v>
      </c>
      <c r="R79" s="399" t="str">
        <f t="shared" si="10"/>
        <v>F.1 - Abatement</v>
      </c>
      <c r="S79" s="400" t="str">
        <f t="shared" si="11"/>
        <v>F.1.4 - Mold Abatement, Light</v>
      </c>
      <c r="AB79"/>
    </row>
    <row r="80" spans="2:28" ht="16">
      <c r="B80" s="785" t="s">
        <v>397</v>
      </c>
      <c r="C80" s="786"/>
      <c r="D80" s="395" t="s">
        <v>646</v>
      </c>
      <c r="E80" s="395" t="s">
        <v>399</v>
      </c>
      <c r="F80" s="396">
        <v>2</v>
      </c>
      <c r="G80" s="395" t="s">
        <v>404</v>
      </c>
      <c r="H80" s="396">
        <v>1</v>
      </c>
      <c r="I80" s="395" t="s">
        <v>171</v>
      </c>
      <c r="J80" s="396"/>
      <c r="K80" s="397">
        <v>6.15</v>
      </c>
      <c r="L80" s="397"/>
      <c r="M80" s="397"/>
      <c r="N80" s="398" t="str">
        <f t="shared" si="6"/>
        <v>F</v>
      </c>
      <c r="O80" s="398" t="str">
        <f t="shared" si="7"/>
        <v>F.2</v>
      </c>
      <c r="P80" s="398" t="str">
        <f t="shared" si="8"/>
        <v>F.2.1</v>
      </c>
      <c r="Q80" s="399" t="str">
        <f t="shared" si="9"/>
        <v>F - Demolition and Abatement</v>
      </c>
      <c r="R80" s="399" t="str">
        <f t="shared" si="10"/>
        <v>F.2 - Demolition</v>
      </c>
      <c r="S80" s="400" t="str">
        <f t="shared" si="11"/>
        <v>F.2.1 - Building Demolition, 1-Story Wood-Framed</v>
      </c>
      <c r="AB80"/>
    </row>
    <row r="81" spans="2:28" ht="16">
      <c r="B81" s="785" t="s">
        <v>397</v>
      </c>
      <c r="C81" s="786"/>
      <c r="D81" s="395" t="s">
        <v>646</v>
      </c>
      <c r="E81" s="395" t="s">
        <v>399</v>
      </c>
      <c r="F81" s="396">
        <v>2</v>
      </c>
      <c r="G81" s="395" t="s">
        <v>405</v>
      </c>
      <c r="H81" s="396">
        <v>2</v>
      </c>
      <c r="I81" s="395" t="s">
        <v>171</v>
      </c>
      <c r="J81" s="396"/>
      <c r="K81" s="397">
        <v>6.54</v>
      </c>
      <c r="L81" s="397"/>
      <c r="M81" s="397"/>
      <c r="N81" s="398" t="str">
        <f t="shared" si="6"/>
        <v>F</v>
      </c>
      <c r="O81" s="398" t="str">
        <f t="shared" si="7"/>
        <v>F.2</v>
      </c>
      <c r="P81" s="398" t="str">
        <f t="shared" si="8"/>
        <v>F.2.2</v>
      </c>
      <c r="Q81" s="399" t="str">
        <f t="shared" si="9"/>
        <v>F - Demolition and Abatement</v>
      </c>
      <c r="R81" s="399" t="str">
        <f t="shared" si="10"/>
        <v>F.2 - Demolition</v>
      </c>
      <c r="S81" s="400" t="str">
        <f t="shared" si="11"/>
        <v>F.2.2 - Building Demolition, 2-Story Wood Framed</v>
      </c>
      <c r="AB81"/>
    </row>
    <row r="82" spans="2:28" ht="16">
      <c r="B82" s="785" t="s">
        <v>397</v>
      </c>
      <c r="C82" s="786"/>
      <c r="D82" s="395" t="s">
        <v>646</v>
      </c>
      <c r="E82" s="395" t="s">
        <v>399</v>
      </c>
      <c r="F82" s="396">
        <v>2</v>
      </c>
      <c r="G82" s="395" t="s">
        <v>406</v>
      </c>
      <c r="H82" s="396">
        <v>3</v>
      </c>
      <c r="I82" s="395" t="s">
        <v>171</v>
      </c>
      <c r="J82" s="396"/>
      <c r="K82" s="397">
        <v>9.23</v>
      </c>
      <c r="L82" s="397"/>
      <c r="M82" s="397"/>
      <c r="N82" s="398" t="str">
        <f t="shared" si="6"/>
        <v>F</v>
      </c>
      <c r="O82" s="398" t="str">
        <f t="shared" si="7"/>
        <v>F.2</v>
      </c>
      <c r="P82" s="398" t="str">
        <f t="shared" si="8"/>
        <v>F.2.3</v>
      </c>
      <c r="Q82" s="399" t="str">
        <f t="shared" si="9"/>
        <v>F - Demolition and Abatement</v>
      </c>
      <c r="R82" s="399" t="str">
        <f t="shared" si="10"/>
        <v>F.2 - Demolition</v>
      </c>
      <c r="S82" s="400" t="str">
        <f t="shared" si="11"/>
        <v>F.2.3 - Building Demolition, Steel/Concrete</v>
      </c>
      <c r="AB82"/>
    </row>
    <row r="83" spans="2:28" ht="16">
      <c r="B83" s="785" t="s">
        <v>397</v>
      </c>
      <c r="C83" s="786"/>
      <c r="D83" s="395" t="s">
        <v>646</v>
      </c>
      <c r="E83" s="395" t="s">
        <v>399</v>
      </c>
      <c r="F83" s="396">
        <v>2</v>
      </c>
      <c r="G83" s="395" t="s">
        <v>403</v>
      </c>
      <c r="H83" s="396">
        <v>4</v>
      </c>
      <c r="I83" s="395" t="s">
        <v>171</v>
      </c>
      <c r="J83" s="396"/>
      <c r="K83" s="397">
        <v>15.38</v>
      </c>
      <c r="L83" s="397"/>
      <c r="M83" s="397"/>
      <c r="N83" s="398" t="str">
        <f t="shared" si="6"/>
        <v>F</v>
      </c>
      <c r="O83" s="398" t="str">
        <f t="shared" si="7"/>
        <v>F.2</v>
      </c>
      <c r="P83" s="398" t="str">
        <f t="shared" si="8"/>
        <v>F.2.4</v>
      </c>
      <c r="Q83" s="399" t="str">
        <f t="shared" si="9"/>
        <v>F - Demolition and Abatement</v>
      </c>
      <c r="R83" s="399" t="str">
        <f t="shared" si="10"/>
        <v>F.2 - Demolition</v>
      </c>
      <c r="S83" s="400" t="str">
        <f t="shared" si="11"/>
        <v>F.2.4 - Concrete Demo For Below Slab Rough-In</v>
      </c>
      <c r="AB83"/>
    </row>
    <row r="84" spans="2:28" ht="16">
      <c r="B84" s="785" t="s">
        <v>397</v>
      </c>
      <c r="C84" s="786"/>
      <c r="D84" s="395" t="s">
        <v>646</v>
      </c>
      <c r="E84" s="395" t="s">
        <v>399</v>
      </c>
      <c r="F84" s="396">
        <v>2</v>
      </c>
      <c r="G84" s="395" t="s">
        <v>407</v>
      </c>
      <c r="H84" s="396">
        <v>5</v>
      </c>
      <c r="I84" s="395" t="s">
        <v>171</v>
      </c>
      <c r="J84" s="396"/>
      <c r="K84" s="397">
        <v>6.15</v>
      </c>
      <c r="L84" s="397"/>
      <c r="M84" s="397"/>
      <c r="N84" s="398" t="str">
        <f t="shared" si="6"/>
        <v>F</v>
      </c>
      <c r="O84" s="398" t="str">
        <f t="shared" si="7"/>
        <v>F.2</v>
      </c>
      <c r="P84" s="398" t="str">
        <f t="shared" si="8"/>
        <v>F.2.5</v>
      </c>
      <c r="Q84" s="399" t="str">
        <f t="shared" si="9"/>
        <v>F - Demolition and Abatement</v>
      </c>
      <c r="R84" s="399" t="str">
        <f t="shared" si="10"/>
        <v>F.2 - Demolition</v>
      </c>
      <c r="S84" s="400" t="str">
        <f t="shared" si="11"/>
        <v>F.2.5 - Concrete Slab Demolition, 4"-6"</v>
      </c>
      <c r="AB84"/>
    </row>
    <row r="85" spans="2:28" ht="16">
      <c r="B85" s="785" t="s">
        <v>397</v>
      </c>
      <c r="C85" s="786"/>
      <c r="D85" s="395" t="s">
        <v>646</v>
      </c>
      <c r="E85" s="395" t="s">
        <v>399</v>
      </c>
      <c r="F85" s="396">
        <v>2</v>
      </c>
      <c r="G85" s="395" t="s">
        <v>408</v>
      </c>
      <c r="H85" s="396">
        <v>6</v>
      </c>
      <c r="I85" s="395" t="s">
        <v>154</v>
      </c>
      <c r="J85" s="396">
        <v>1</v>
      </c>
      <c r="K85" s="397"/>
      <c r="L85" s="397"/>
      <c r="M85" s="397"/>
      <c r="N85" s="398" t="str">
        <f t="shared" si="6"/>
        <v>F</v>
      </c>
      <c r="O85" s="398" t="str">
        <f t="shared" si="7"/>
        <v>F.2</v>
      </c>
      <c r="P85" s="398" t="str">
        <f t="shared" si="8"/>
        <v>F.2.6</v>
      </c>
      <c r="Q85" s="399" t="str">
        <f t="shared" si="9"/>
        <v>F - Demolition and Abatement</v>
      </c>
      <c r="R85" s="399" t="str">
        <f t="shared" si="10"/>
        <v>F.2 - Demolition</v>
      </c>
      <c r="S85" s="400" t="str">
        <f t="shared" si="11"/>
        <v>F.2.6 - Demolition Allowance</v>
      </c>
      <c r="AB85"/>
    </row>
    <row r="86" spans="2:28" ht="16">
      <c r="B86" s="785" t="s">
        <v>397</v>
      </c>
      <c r="C86" s="786"/>
      <c r="D86" s="395" t="s">
        <v>646</v>
      </c>
      <c r="E86" s="395" t="s">
        <v>399</v>
      </c>
      <c r="F86" s="396">
        <v>2</v>
      </c>
      <c r="G86" s="395" t="s">
        <v>398</v>
      </c>
      <c r="H86" s="396">
        <v>7</v>
      </c>
      <c r="I86" s="395" t="s">
        <v>183</v>
      </c>
      <c r="J86" s="396"/>
      <c r="K86" s="397">
        <v>23.08</v>
      </c>
      <c r="L86" s="397"/>
      <c r="M86" s="397"/>
      <c r="N86" s="398" t="str">
        <f t="shared" si="6"/>
        <v>F</v>
      </c>
      <c r="O86" s="398" t="str">
        <f t="shared" si="7"/>
        <v>F.2</v>
      </c>
      <c r="P86" s="398" t="str">
        <f t="shared" si="8"/>
        <v>F.2.7</v>
      </c>
      <c r="Q86" s="399" t="str">
        <f t="shared" si="9"/>
        <v>F - Demolition and Abatement</v>
      </c>
      <c r="R86" s="399" t="str">
        <f t="shared" si="10"/>
        <v>F.2 - Demolition</v>
      </c>
      <c r="S86" s="400" t="str">
        <f t="shared" si="11"/>
        <v>F.2.7 - Demolition Work Per Hour</v>
      </c>
      <c r="AB86"/>
    </row>
    <row r="87" spans="2:28" ht="16">
      <c r="B87" s="785" t="s">
        <v>397</v>
      </c>
      <c r="C87" s="786"/>
      <c r="D87" s="395" t="s">
        <v>646</v>
      </c>
      <c r="E87" s="395" t="s">
        <v>399</v>
      </c>
      <c r="F87" s="396">
        <v>2</v>
      </c>
      <c r="G87" s="395" t="s">
        <v>402</v>
      </c>
      <c r="H87" s="396">
        <v>8</v>
      </c>
      <c r="I87" s="395" t="s">
        <v>171</v>
      </c>
      <c r="J87" s="396"/>
      <c r="K87" s="397">
        <v>6.15</v>
      </c>
      <c r="L87" s="397"/>
      <c r="M87" s="397"/>
      <c r="N87" s="398" t="str">
        <f t="shared" si="6"/>
        <v>F</v>
      </c>
      <c r="O87" s="398" t="str">
        <f t="shared" si="7"/>
        <v>F.2</v>
      </c>
      <c r="P87" s="398" t="str">
        <f t="shared" si="8"/>
        <v>F.2.8</v>
      </c>
      <c r="Q87" s="399" t="str">
        <f t="shared" si="9"/>
        <v>F - Demolition and Abatement</v>
      </c>
      <c r="R87" s="399" t="str">
        <f t="shared" si="10"/>
        <v>F.2 - Demolition</v>
      </c>
      <c r="S87" s="400" t="str">
        <f t="shared" si="11"/>
        <v>F.2.8 - Room Demolition, Bathroom</v>
      </c>
      <c r="AB87"/>
    </row>
    <row r="88" spans="2:28" ht="16">
      <c r="B88" s="785" t="s">
        <v>397</v>
      </c>
      <c r="C88" s="786"/>
      <c r="D88" s="395" t="s">
        <v>646</v>
      </c>
      <c r="E88" s="395" t="s">
        <v>399</v>
      </c>
      <c r="F88" s="396">
        <v>2</v>
      </c>
      <c r="G88" s="395" t="s">
        <v>400</v>
      </c>
      <c r="H88" s="396">
        <v>9</v>
      </c>
      <c r="I88" s="395" t="s">
        <v>171</v>
      </c>
      <c r="J88" s="396"/>
      <c r="K88" s="397">
        <v>4.62</v>
      </c>
      <c r="L88" s="397"/>
      <c r="M88" s="397"/>
      <c r="N88" s="398" t="str">
        <f t="shared" si="6"/>
        <v>F</v>
      </c>
      <c r="O88" s="398" t="str">
        <f t="shared" si="7"/>
        <v>F.2</v>
      </c>
      <c r="P88" s="398" t="str">
        <f t="shared" si="8"/>
        <v>F.2.9</v>
      </c>
      <c r="Q88" s="399" t="str">
        <f t="shared" si="9"/>
        <v>F - Demolition and Abatement</v>
      </c>
      <c r="R88" s="399" t="str">
        <f t="shared" si="10"/>
        <v>F.2 - Demolition</v>
      </c>
      <c r="S88" s="400" t="str">
        <f t="shared" si="11"/>
        <v>F.2.9 - Room Demolition, Kitchen</v>
      </c>
      <c r="AB88"/>
    </row>
    <row r="89" spans="2:28" ht="16">
      <c r="B89" s="785" t="s">
        <v>397</v>
      </c>
      <c r="C89" s="786"/>
      <c r="D89" s="395" t="s">
        <v>646</v>
      </c>
      <c r="E89" s="395" t="s">
        <v>399</v>
      </c>
      <c r="F89" s="396">
        <v>2</v>
      </c>
      <c r="G89" s="395" t="s">
        <v>401</v>
      </c>
      <c r="H89" s="396">
        <v>10</v>
      </c>
      <c r="I89" s="395" t="s">
        <v>171</v>
      </c>
      <c r="J89" s="396"/>
      <c r="K89" s="397">
        <v>0.77</v>
      </c>
      <c r="L89" s="397"/>
      <c r="M89" s="397"/>
      <c r="N89" s="398" t="str">
        <f t="shared" si="6"/>
        <v>F</v>
      </c>
      <c r="O89" s="398" t="str">
        <f t="shared" si="7"/>
        <v>F.2</v>
      </c>
      <c r="P89" s="398" t="str">
        <f t="shared" si="8"/>
        <v>F.2.10</v>
      </c>
      <c r="Q89" s="399" t="str">
        <f t="shared" si="9"/>
        <v>F - Demolition and Abatement</v>
      </c>
      <c r="R89" s="399" t="str">
        <f t="shared" si="10"/>
        <v>F.2 - Demolition</v>
      </c>
      <c r="S89" s="400" t="str">
        <f t="shared" si="11"/>
        <v>F.2.10 - Room Demolition, Standard Room</v>
      </c>
      <c r="AB89"/>
    </row>
    <row r="90" spans="2:28" ht="16">
      <c r="B90" s="785" t="s">
        <v>397</v>
      </c>
      <c r="C90" s="786"/>
      <c r="D90" s="395" t="s">
        <v>646</v>
      </c>
      <c r="E90" s="395" t="s">
        <v>396</v>
      </c>
      <c r="F90" s="396">
        <v>3</v>
      </c>
      <c r="G90" s="395" t="s">
        <v>395</v>
      </c>
      <c r="H90" s="396">
        <v>1</v>
      </c>
      <c r="I90" s="395" t="s">
        <v>154</v>
      </c>
      <c r="J90" s="396">
        <v>1</v>
      </c>
      <c r="K90" s="397"/>
      <c r="L90" s="397"/>
      <c r="M90" s="397"/>
      <c r="N90" s="398" t="str">
        <f t="shared" si="6"/>
        <v>F</v>
      </c>
      <c r="O90" s="398" t="str">
        <f t="shared" si="7"/>
        <v>F.3</v>
      </c>
      <c r="P90" s="398" t="str">
        <f t="shared" si="8"/>
        <v>F.3.1</v>
      </c>
      <c r="Q90" s="399" t="str">
        <f t="shared" si="9"/>
        <v>F - Demolition and Abatement</v>
      </c>
      <c r="R90" s="399" t="str">
        <f t="shared" si="10"/>
        <v>F.3 - Demolition and Abatement General</v>
      </c>
      <c r="S90" s="400" t="str">
        <f t="shared" si="11"/>
        <v>F.3.1 - Demolition And Abatement Allowance</v>
      </c>
      <c r="AB90"/>
    </row>
    <row r="91" spans="2:28" ht="16">
      <c r="B91" s="785" t="s">
        <v>141</v>
      </c>
      <c r="C91" s="786"/>
      <c r="D91" s="395" t="s">
        <v>647</v>
      </c>
      <c r="E91" s="395" t="s">
        <v>152</v>
      </c>
      <c r="F91" s="396">
        <v>1</v>
      </c>
      <c r="G91" s="395" t="s">
        <v>394</v>
      </c>
      <c r="H91" s="396">
        <v>1</v>
      </c>
      <c r="I91" s="395" t="s">
        <v>154</v>
      </c>
      <c r="J91" s="396">
        <v>1</v>
      </c>
      <c r="K91" s="397"/>
      <c r="L91" s="397"/>
      <c r="M91" s="397"/>
      <c r="N91" s="398" t="str">
        <f t="shared" si="6"/>
        <v>G</v>
      </c>
      <c r="O91" s="398" t="str">
        <f t="shared" si="7"/>
        <v>G.1</v>
      </c>
      <c r="P91" s="398" t="str">
        <f t="shared" si="8"/>
        <v>G.1.1</v>
      </c>
      <c r="Q91" s="399" t="str">
        <f t="shared" si="9"/>
        <v>G - Electrical</v>
      </c>
      <c r="R91" s="399" t="str">
        <f t="shared" si="10"/>
        <v>G.1 - Electrical General</v>
      </c>
      <c r="S91" s="400" t="str">
        <f t="shared" si="11"/>
        <v>G.1.1 - Electrical Allowance</v>
      </c>
      <c r="AB91"/>
    </row>
    <row r="92" spans="2:28" ht="16">
      <c r="B92" s="785" t="s">
        <v>141</v>
      </c>
      <c r="C92" s="786"/>
      <c r="D92" s="395" t="s">
        <v>647</v>
      </c>
      <c r="E92" s="395" t="s">
        <v>152</v>
      </c>
      <c r="F92" s="396">
        <v>1</v>
      </c>
      <c r="G92" s="395" t="s">
        <v>151</v>
      </c>
      <c r="H92" s="396">
        <v>2</v>
      </c>
      <c r="I92" s="395" t="s">
        <v>138</v>
      </c>
      <c r="J92" s="396"/>
      <c r="K92" s="397">
        <v>76.92</v>
      </c>
      <c r="L92" s="397">
        <v>103.69</v>
      </c>
      <c r="M92" s="397"/>
      <c r="N92" s="398" t="str">
        <f t="shared" si="6"/>
        <v>G</v>
      </c>
      <c r="O92" s="398" t="str">
        <f t="shared" si="7"/>
        <v>G.1</v>
      </c>
      <c r="P92" s="398" t="str">
        <f t="shared" si="8"/>
        <v>G.1.2</v>
      </c>
      <c r="Q92" s="399" t="str">
        <f t="shared" si="9"/>
        <v>G - Electrical</v>
      </c>
      <c r="R92" s="399" t="str">
        <f t="shared" si="10"/>
        <v>G.1 - Electrical General</v>
      </c>
      <c r="S92" s="400" t="str">
        <f t="shared" si="11"/>
        <v>G.1.2 - Electrical Fans Per Fixture</v>
      </c>
      <c r="AB92"/>
    </row>
    <row r="93" spans="2:28" ht="16">
      <c r="B93" s="785" t="s">
        <v>141</v>
      </c>
      <c r="C93" s="786"/>
      <c r="D93" s="395" t="s">
        <v>647</v>
      </c>
      <c r="E93" s="395" t="s">
        <v>152</v>
      </c>
      <c r="F93" s="396">
        <v>1</v>
      </c>
      <c r="G93" s="395" t="s">
        <v>153</v>
      </c>
      <c r="H93" s="396">
        <v>3</v>
      </c>
      <c r="I93" s="395" t="s">
        <v>138</v>
      </c>
      <c r="J93" s="396"/>
      <c r="K93" s="397">
        <v>15.38</v>
      </c>
      <c r="L93" s="397">
        <v>41.48</v>
      </c>
      <c r="M93" s="397"/>
      <c r="N93" s="398" t="str">
        <f t="shared" si="6"/>
        <v>G</v>
      </c>
      <c r="O93" s="398" t="str">
        <f t="shared" si="7"/>
        <v>G.1</v>
      </c>
      <c r="P93" s="398" t="str">
        <f t="shared" si="8"/>
        <v>G.1.3</v>
      </c>
      <c r="Q93" s="399" t="str">
        <f t="shared" si="9"/>
        <v>G - Electrical</v>
      </c>
      <c r="R93" s="399" t="str">
        <f t="shared" si="10"/>
        <v>G.1 - Electrical General</v>
      </c>
      <c r="S93" s="400" t="str">
        <f t="shared" si="11"/>
        <v>G.1.3 - Electrical Lighting Per Fixture</v>
      </c>
      <c r="AB93"/>
    </row>
    <row r="94" spans="2:28" ht="16">
      <c r="B94" s="785" t="s">
        <v>141</v>
      </c>
      <c r="C94" s="786"/>
      <c r="D94" s="395" t="s">
        <v>647</v>
      </c>
      <c r="E94" s="395" t="s">
        <v>140</v>
      </c>
      <c r="F94" s="396">
        <v>2</v>
      </c>
      <c r="G94" s="395" t="s">
        <v>392</v>
      </c>
      <c r="H94" s="396">
        <v>1</v>
      </c>
      <c r="I94" s="395" t="s">
        <v>183</v>
      </c>
      <c r="J94" s="396"/>
      <c r="K94" s="397">
        <v>65</v>
      </c>
      <c r="L94" s="397"/>
      <c r="M94" s="397"/>
      <c r="N94" s="398" t="str">
        <f t="shared" si="6"/>
        <v>G</v>
      </c>
      <c r="O94" s="398" t="str">
        <f t="shared" si="7"/>
        <v>G.2</v>
      </c>
      <c r="P94" s="398" t="str">
        <f t="shared" si="8"/>
        <v>G.2.1</v>
      </c>
      <c r="Q94" s="399" t="str">
        <f t="shared" si="9"/>
        <v>G - Electrical</v>
      </c>
      <c r="R94" s="399" t="str">
        <f t="shared" si="10"/>
        <v>G.2 - Electrical Major</v>
      </c>
      <c r="S94" s="400" t="str">
        <f t="shared" si="11"/>
        <v>G.2.1 - Electrical Finish Work, Per Hour</v>
      </c>
      <c r="AB94"/>
    </row>
    <row r="95" spans="2:28" ht="16">
      <c r="B95" s="785" t="s">
        <v>141</v>
      </c>
      <c r="C95" s="786"/>
      <c r="D95" s="395" t="s">
        <v>647</v>
      </c>
      <c r="E95" s="395" t="s">
        <v>140</v>
      </c>
      <c r="F95" s="396">
        <v>2</v>
      </c>
      <c r="G95" s="395" t="s">
        <v>393</v>
      </c>
      <c r="H95" s="396">
        <v>2</v>
      </c>
      <c r="I95" s="395" t="s">
        <v>154</v>
      </c>
      <c r="J95" s="396">
        <v>1</v>
      </c>
      <c r="K95" s="397"/>
      <c r="L95" s="397"/>
      <c r="M95" s="397"/>
      <c r="N95" s="398" t="str">
        <f t="shared" si="6"/>
        <v>G</v>
      </c>
      <c r="O95" s="398" t="str">
        <f t="shared" si="7"/>
        <v>G.2</v>
      </c>
      <c r="P95" s="398" t="str">
        <f t="shared" si="8"/>
        <v>G.2.2</v>
      </c>
      <c r="Q95" s="399" t="str">
        <f t="shared" si="9"/>
        <v>G - Electrical</v>
      </c>
      <c r="R95" s="399" t="str">
        <f t="shared" si="10"/>
        <v>G.2 - Electrical Major</v>
      </c>
      <c r="S95" s="400" t="str">
        <f t="shared" si="11"/>
        <v>G.2.2 - Electrical Major Allowance</v>
      </c>
      <c r="AB95"/>
    </row>
    <row r="96" spans="2:28" ht="16">
      <c r="B96" s="785" t="s">
        <v>141</v>
      </c>
      <c r="C96" s="786"/>
      <c r="D96" s="395" t="s">
        <v>647</v>
      </c>
      <c r="E96" s="395" t="s">
        <v>140</v>
      </c>
      <c r="F96" s="396">
        <v>2</v>
      </c>
      <c r="G96" s="395" t="s">
        <v>388</v>
      </c>
      <c r="H96" s="396">
        <v>3</v>
      </c>
      <c r="I96" s="395" t="s">
        <v>183</v>
      </c>
      <c r="J96" s="396"/>
      <c r="K96" s="397">
        <v>65</v>
      </c>
      <c r="L96" s="397"/>
      <c r="M96" s="397"/>
      <c r="N96" s="398" t="str">
        <f t="shared" si="6"/>
        <v>G</v>
      </c>
      <c r="O96" s="398" t="str">
        <f t="shared" si="7"/>
        <v>G.2</v>
      </c>
      <c r="P96" s="398" t="str">
        <f t="shared" si="8"/>
        <v>G.2.3</v>
      </c>
      <c r="Q96" s="399" t="str">
        <f t="shared" si="9"/>
        <v>G - Electrical</v>
      </c>
      <c r="R96" s="399" t="str">
        <f t="shared" si="10"/>
        <v>G.2 - Electrical Major</v>
      </c>
      <c r="S96" s="400" t="str">
        <f t="shared" si="11"/>
        <v>G.2.3 - Electrical Rough-In, Per Hour</v>
      </c>
      <c r="AB96"/>
    </row>
    <row r="97" spans="2:28" ht="16">
      <c r="B97" s="785" t="s">
        <v>141</v>
      </c>
      <c r="C97" s="786"/>
      <c r="D97" s="395" t="s">
        <v>647</v>
      </c>
      <c r="E97" s="395" t="s">
        <v>140</v>
      </c>
      <c r="F97" s="396">
        <v>2</v>
      </c>
      <c r="G97" s="395" t="s">
        <v>139</v>
      </c>
      <c r="H97" s="396">
        <v>4</v>
      </c>
      <c r="I97" s="395" t="s">
        <v>138</v>
      </c>
      <c r="J97" s="396"/>
      <c r="K97" s="397">
        <v>70</v>
      </c>
      <c r="L97" s="397">
        <v>15</v>
      </c>
      <c r="M97" s="397"/>
      <c r="N97" s="398" t="str">
        <f t="shared" si="6"/>
        <v>G</v>
      </c>
      <c r="O97" s="398" t="str">
        <f t="shared" si="7"/>
        <v>G.2</v>
      </c>
      <c r="P97" s="398" t="str">
        <f t="shared" si="8"/>
        <v>G.2.4</v>
      </c>
      <c r="Q97" s="399" t="str">
        <f t="shared" si="9"/>
        <v>G - Electrical</v>
      </c>
      <c r="R97" s="399" t="str">
        <f t="shared" si="10"/>
        <v>G.2 - Electrical Major</v>
      </c>
      <c r="S97" s="400" t="str">
        <f t="shared" si="11"/>
        <v>G.2.4 - Ground GFI Outlets To Box</v>
      </c>
      <c r="AB97"/>
    </row>
    <row r="98" spans="2:28" ht="16">
      <c r="B98" s="785" t="s">
        <v>141</v>
      </c>
      <c r="C98" s="786"/>
      <c r="D98" s="395" t="s">
        <v>647</v>
      </c>
      <c r="E98" s="395" t="s">
        <v>140</v>
      </c>
      <c r="F98" s="396">
        <v>2</v>
      </c>
      <c r="G98" s="395" t="s">
        <v>389</v>
      </c>
      <c r="H98" s="396">
        <v>5</v>
      </c>
      <c r="I98" s="395" t="s">
        <v>138</v>
      </c>
      <c r="J98" s="396">
        <v>1</v>
      </c>
      <c r="K98" s="397"/>
      <c r="L98" s="397"/>
      <c r="M98" s="397">
        <v>975</v>
      </c>
      <c r="N98" s="398" t="str">
        <f t="shared" si="6"/>
        <v>G</v>
      </c>
      <c r="O98" s="398" t="str">
        <f t="shared" si="7"/>
        <v>G.2</v>
      </c>
      <c r="P98" s="398" t="str">
        <f t="shared" si="8"/>
        <v>G.2.5</v>
      </c>
      <c r="Q98" s="399" t="str">
        <f t="shared" si="9"/>
        <v>G - Electrical</v>
      </c>
      <c r="R98" s="399" t="str">
        <f t="shared" si="10"/>
        <v>G.2 - Electrical Major</v>
      </c>
      <c r="S98" s="400" t="str">
        <f t="shared" si="11"/>
        <v>G.2.5 - Replace Electrical Panel, 100 Amp</v>
      </c>
      <c r="AB98"/>
    </row>
    <row r="99" spans="2:28" ht="16">
      <c r="B99" s="785" t="s">
        <v>141</v>
      </c>
      <c r="C99" s="786"/>
      <c r="D99" s="395" t="s">
        <v>647</v>
      </c>
      <c r="E99" s="395" t="s">
        <v>140</v>
      </c>
      <c r="F99" s="396">
        <v>2</v>
      </c>
      <c r="G99" s="395" t="s">
        <v>391</v>
      </c>
      <c r="H99" s="396">
        <v>6</v>
      </c>
      <c r="I99" s="395" t="s">
        <v>138</v>
      </c>
      <c r="J99" s="396">
        <v>1</v>
      </c>
      <c r="K99" s="397"/>
      <c r="L99" s="397"/>
      <c r="M99" s="397">
        <v>1250</v>
      </c>
      <c r="N99" s="398" t="str">
        <f t="shared" si="6"/>
        <v>G</v>
      </c>
      <c r="O99" s="398" t="str">
        <f t="shared" si="7"/>
        <v>G.2</v>
      </c>
      <c r="P99" s="398" t="str">
        <f t="shared" si="8"/>
        <v>G.2.6</v>
      </c>
      <c r="Q99" s="399" t="str">
        <f t="shared" si="9"/>
        <v>G - Electrical</v>
      </c>
      <c r="R99" s="399" t="str">
        <f t="shared" si="10"/>
        <v>G.2 - Electrical Major</v>
      </c>
      <c r="S99" s="400" t="str">
        <f t="shared" si="11"/>
        <v>G.2.6 - Replace Electrical Panel, 200 Amp</v>
      </c>
      <c r="AB99"/>
    </row>
    <row r="100" spans="2:28" ht="16">
      <c r="B100" s="785" t="s">
        <v>141</v>
      </c>
      <c r="C100" s="786"/>
      <c r="D100" s="395" t="s">
        <v>647</v>
      </c>
      <c r="E100" s="395" t="s">
        <v>382</v>
      </c>
      <c r="F100" s="396">
        <v>3</v>
      </c>
      <c r="G100" s="395" t="s">
        <v>385</v>
      </c>
      <c r="H100" s="396">
        <v>1</v>
      </c>
      <c r="I100" s="395" t="s">
        <v>183</v>
      </c>
      <c r="J100" s="396"/>
      <c r="K100" s="397">
        <v>38.46</v>
      </c>
      <c r="L100" s="397"/>
      <c r="M100" s="397"/>
      <c r="N100" s="398" t="str">
        <f t="shared" si="6"/>
        <v>G</v>
      </c>
      <c r="O100" s="398" t="str">
        <f t="shared" si="7"/>
        <v>G.3</v>
      </c>
      <c r="P100" s="398" t="str">
        <f t="shared" si="8"/>
        <v>G.3.1</v>
      </c>
      <c r="Q100" s="399" t="str">
        <f t="shared" si="9"/>
        <v>G - Electrical</v>
      </c>
      <c r="R100" s="399" t="str">
        <f t="shared" si="10"/>
        <v>G.3 - Electrical Minor</v>
      </c>
      <c r="S100" s="400" t="str">
        <f t="shared" si="11"/>
        <v>G.3.1 - Cable / Cat Installation, Per Hour</v>
      </c>
      <c r="AB100"/>
    </row>
    <row r="101" spans="2:28" ht="16">
      <c r="B101" s="785" t="s">
        <v>141</v>
      </c>
      <c r="C101" s="786"/>
      <c r="D101" s="395" t="s">
        <v>647</v>
      </c>
      <c r="E101" s="395" t="s">
        <v>382</v>
      </c>
      <c r="F101" s="396">
        <v>3</v>
      </c>
      <c r="G101" s="395" t="s">
        <v>381</v>
      </c>
      <c r="H101" s="396">
        <v>2</v>
      </c>
      <c r="I101" s="395" t="s">
        <v>138</v>
      </c>
      <c r="J101" s="396"/>
      <c r="K101" s="397">
        <v>38.46</v>
      </c>
      <c r="L101" s="397">
        <v>20.74</v>
      </c>
      <c r="M101" s="397"/>
      <c r="N101" s="398" t="str">
        <f t="shared" si="6"/>
        <v>G</v>
      </c>
      <c r="O101" s="398" t="str">
        <f t="shared" si="7"/>
        <v>G.3</v>
      </c>
      <c r="P101" s="398" t="str">
        <f t="shared" si="8"/>
        <v>G.3.2</v>
      </c>
      <c r="Q101" s="399" t="str">
        <f t="shared" si="9"/>
        <v>G - Electrical</v>
      </c>
      <c r="R101" s="399" t="str">
        <f t="shared" si="10"/>
        <v>G.3 - Electrical Minor</v>
      </c>
      <c r="S101" s="400" t="str">
        <f t="shared" si="11"/>
        <v>G.3.2 - Carbon Monoxide Detector</v>
      </c>
      <c r="AB101"/>
    </row>
    <row r="102" spans="2:28" ht="16">
      <c r="B102" s="785" t="s">
        <v>141</v>
      </c>
      <c r="C102" s="786"/>
      <c r="D102" s="395" t="s">
        <v>647</v>
      </c>
      <c r="E102" s="395" t="s">
        <v>382</v>
      </c>
      <c r="F102" s="396">
        <v>3</v>
      </c>
      <c r="G102" s="395" t="s">
        <v>386</v>
      </c>
      <c r="H102" s="396">
        <v>3</v>
      </c>
      <c r="I102" s="395" t="s">
        <v>154</v>
      </c>
      <c r="J102" s="396">
        <v>1</v>
      </c>
      <c r="K102" s="397"/>
      <c r="L102" s="397"/>
      <c r="M102" s="397"/>
      <c r="N102" s="398" t="str">
        <f t="shared" si="6"/>
        <v>G</v>
      </c>
      <c r="O102" s="398" t="str">
        <f t="shared" si="7"/>
        <v>G.3</v>
      </c>
      <c r="P102" s="398" t="str">
        <f t="shared" si="8"/>
        <v>G.3.3</v>
      </c>
      <c r="Q102" s="399" t="str">
        <f t="shared" si="9"/>
        <v>G - Electrical</v>
      </c>
      <c r="R102" s="399" t="str">
        <f t="shared" si="10"/>
        <v>G.3 - Electrical Minor</v>
      </c>
      <c r="S102" s="400" t="str">
        <f t="shared" si="11"/>
        <v>G.3.3 - Electrical Minor Allowance</v>
      </c>
      <c r="AB102"/>
    </row>
    <row r="103" spans="2:28" ht="16">
      <c r="B103" s="785" t="s">
        <v>141</v>
      </c>
      <c r="C103" s="786"/>
      <c r="D103" s="395" t="s">
        <v>647</v>
      </c>
      <c r="E103" s="395" t="s">
        <v>382</v>
      </c>
      <c r="F103" s="396">
        <v>3</v>
      </c>
      <c r="G103" s="395" t="s">
        <v>384</v>
      </c>
      <c r="H103" s="396">
        <v>4</v>
      </c>
      <c r="I103" s="395" t="s">
        <v>138</v>
      </c>
      <c r="J103" s="396"/>
      <c r="K103" s="397">
        <v>76.92</v>
      </c>
      <c r="L103" s="397">
        <v>41.48</v>
      </c>
      <c r="M103" s="397"/>
      <c r="N103" s="398" t="str">
        <f t="shared" si="6"/>
        <v>G</v>
      </c>
      <c r="O103" s="398" t="str">
        <f t="shared" si="7"/>
        <v>G.3</v>
      </c>
      <c r="P103" s="398" t="str">
        <f t="shared" si="8"/>
        <v>G.3.4</v>
      </c>
      <c r="Q103" s="399" t="str">
        <f t="shared" si="9"/>
        <v>G - Electrical</v>
      </c>
      <c r="R103" s="399" t="str">
        <f t="shared" si="10"/>
        <v>G.3 - Electrical Minor</v>
      </c>
      <c r="S103" s="400" t="str">
        <f t="shared" si="11"/>
        <v>G.3.4 - Exhaust Fan</v>
      </c>
      <c r="AB103"/>
    </row>
    <row r="104" spans="2:28" ht="16">
      <c r="B104" s="785" t="s">
        <v>141</v>
      </c>
      <c r="C104" s="786"/>
      <c r="D104" s="395" t="s">
        <v>647</v>
      </c>
      <c r="E104" s="395" t="s">
        <v>382</v>
      </c>
      <c r="F104" s="396">
        <v>3</v>
      </c>
      <c r="G104" s="395" t="s">
        <v>390</v>
      </c>
      <c r="H104" s="396">
        <v>5</v>
      </c>
      <c r="I104" s="395" t="s">
        <v>138</v>
      </c>
      <c r="J104" s="396"/>
      <c r="K104" s="397">
        <v>15.38</v>
      </c>
      <c r="L104" s="397">
        <v>3.11</v>
      </c>
      <c r="M104" s="397"/>
      <c r="N104" s="398" t="str">
        <f t="shared" si="6"/>
        <v>G</v>
      </c>
      <c r="O104" s="398" t="str">
        <f t="shared" si="7"/>
        <v>G.3</v>
      </c>
      <c r="P104" s="398" t="str">
        <f t="shared" si="8"/>
        <v>G.3.5</v>
      </c>
      <c r="Q104" s="399" t="str">
        <f t="shared" si="9"/>
        <v>G - Electrical</v>
      </c>
      <c r="R104" s="399" t="str">
        <f t="shared" si="10"/>
        <v>G.3 - Electrical Minor</v>
      </c>
      <c r="S104" s="400" t="str">
        <f t="shared" si="11"/>
        <v>G.3.5 - Replace GFI Outlets</v>
      </c>
      <c r="AB104"/>
    </row>
    <row r="105" spans="2:28" ht="16">
      <c r="B105" s="785" t="s">
        <v>141</v>
      </c>
      <c r="C105" s="786"/>
      <c r="D105" s="395" t="s">
        <v>647</v>
      </c>
      <c r="E105" s="395" t="s">
        <v>382</v>
      </c>
      <c r="F105" s="396">
        <v>3</v>
      </c>
      <c r="G105" s="395" t="s">
        <v>387</v>
      </c>
      <c r="H105" s="396">
        <v>6</v>
      </c>
      <c r="I105" s="395" t="s">
        <v>138</v>
      </c>
      <c r="J105" s="396"/>
      <c r="K105" s="397">
        <v>4.62</v>
      </c>
      <c r="L105" s="397">
        <v>2.0699999999999998</v>
      </c>
      <c r="M105" s="397"/>
      <c r="N105" s="398" t="str">
        <f t="shared" si="6"/>
        <v>G</v>
      </c>
      <c r="O105" s="398" t="str">
        <f t="shared" si="7"/>
        <v>G.3</v>
      </c>
      <c r="P105" s="398" t="str">
        <f t="shared" si="8"/>
        <v>G.3.6</v>
      </c>
      <c r="Q105" s="399" t="str">
        <f t="shared" si="9"/>
        <v>G - Electrical</v>
      </c>
      <c r="R105" s="399" t="str">
        <f t="shared" si="10"/>
        <v>G.3 - Electrical Minor</v>
      </c>
      <c r="S105" s="400" t="str">
        <f t="shared" si="11"/>
        <v>G.3.6 - Replace Outlets, Light Switches</v>
      </c>
      <c r="AB105"/>
    </row>
    <row r="106" spans="2:28" ht="16">
      <c r="B106" s="785" t="s">
        <v>141</v>
      </c>
      <c r="C106" s="786"/>
      <c r="D106" s="395" t="s">
        <v>647</v>
      </c>
      <c r="E106" s="395" t="s">
        <v>382</v>
      </c>
      <c r="F106" s="396">
        <v>3</v>
      </c>
      <c r="G106" s="395" t="s">
        <v>383</v>
      </c>
      <c r="H106" s="396">
        <v>7</v>
      </c>
      <c r="I106" s="395" t="s">
        <v>138</v>
      </c>
      <c r="J106" s="396"/>
      <c r="K106" s="397">
        <v>3.08</v>
      </c>
      <c r="L106" s="397">
        <v>12.44</v>
      </c>
      <c r="M106" s="397"/>
      <c r="N106" s="398" t="str">
        <f t="shared" si="6"/>
        <v>G</v>
      </c>
      <c r="O106" s="398" t="str">
        <f t="shared" si="7"/>
        <v>G.3</v>
      </c>
      <c r="P106" s="398" t="str">
        <f t="shared" si="8"/>
        <v>G.3.7</v>
      </c>
      <c r="Q106" s="399" t="str">
        <f t="shared" si="9"/>
        <v>G - Electrical</v>
      </c>
      <c r="R106" s="399" t="str">
        <f t="shared" si="10"/>
        <v>G.3 - Electrical Minor</v>
      </c>
      <c r="S106" s="400" t="str">
        <f t="shared" si="11"/>
        <v>G.3.7 - Smoke Detectors / Fire Alarm</v>
      </c>
      <c r="AB106"/>
    </row>
    <row r="107" spans="2:28" ht="16">
      <c r="B107" s="785" t="s">
        <v>141</v>
      </c>
      <c r="C107" s="786"/>
      <c r="D107" s="395" t="s">
        <v>647</v>
      </c>
      <c r="E107" s="395" t="s">
        <v>191</v>
      </c>
      <c r="F107" s="396">
        <v>4</v>
      </c>
      <c r="G107" s="395" t="s">
        <v>193</v>
      </c>
      <c r="H107" s="396">
        <v>1</v>
      </c>
      <c r="I107" s="395" t="s">
        <v>138</v>
      </c>
      <c r="J107" s="396"/>
      <c r="K107" s="397">
        <v>50</v>
      </c>
      <c r="L107" s="397">
        <v>88.14</v>
      </c>
      <c r="M107" s="397"/>
      <c r="N107" s="398" t="str">
        <f t="shared" si="6"/>
        <v>G</v>
      </c>
      <c r="O107" s="398" t="str">
        <f t="shared" si="7"/>
        <v>G.4</v>
      </c>
      <c r="P107" s="398" t="str">
        <f t="shared" si="8"/>
        <v>G.4.1</v>
      </c>
      <c r="Q107" s="399" t="str">
        <f t="shared" si="9"/>
        <v>G - Electrical</v>
      </c>
      <c r="R107" s="399" t="str">
        <f t="shared" si="10"/>
        <v>G.4 - Lighting</v>
      </c>
      <c r="S107" s="400" t="str">
        <f t="shared" si="11"/>
        <v>G.4.1 - Bathroom Vanity Light</v>
      </c>
      <c r="AB107"/>
    </row>
    <row r="108" spans="2:28" ht="16">
      <c r="B108" s="785" t="s">
        <v>141</v>
      </c>
      <c r="C108" s="786"/>
      <c r="D108" s="395" t="s">
        <v>647</v>
      </c>
      <c r="E108" s="395" t="s">
        <v>191</v>
      </c>
      <c r="F108" s="396">
        <v>4</v>
      </c>
      <c r="G108" s="395" t="s">
        <v>190</v>
      </c>
      <c r="H108" s="396">
        <v>2</v>
      </c>
      <c r="I108" s="395" t="s">
        <v>138</v>
      </c>
      <c r="J108" s="396"/>
      <c r="K108" s="397">
        <v>125</v>
      </c>
      <c r="L108" s="397">
        <v>22.29</v>
      </c>
      <c r="M108" s="397"/>
      <c r="N108" s="398" t="str">
        <f t="shared" si="6"/>
        <v>G</v>
      </c>
      <c r="O108" s="398" t="str">
        <f t="shared" si="7"/>
        <v>G.4</v>
      </c>
      <c r="P108" s="398" t="str">
        <f t="shared" si="8"/>
        <v>G.4.2</v>
      </c>
      <c r="Q108" s="399" t="str">
        <f t="shared" si="9"/>
        <v>G - Electrical</v>
      </c>
      <c r="R108" s="399" t="str">
        <f t="shared" si="10"/>
        <v>G.4 - Lighting</v>
      </c>
      <c r="S108" s="400" t="str">
        <f t="shared" si="11"/>
        <v>G.4.2 - Can Lighting</v>
      </c>
      <c r="AB108"/>
    </row>
    <row r="109" spans="2:28" ht="16">
      <c r="B109" s="785" t="s">
        <v>141</v>
      </c>
      <c r="C109" s="786"/>
      <c r="D109" s="395" t="s">
        <v>647</v>
      </c>
      <c r="E109" s="395" t="s">
        <v>191</v>
      </c>
      <c r="F109" s="396">
        <v>4</v>
      </c>
      <c r="G109" s="395" t="s">
        <v>197</v>
      </c>
      <c r="H109" s="396">
        <v>3</v>
      </c>
      <c r="I109" s="395" t="s">
        <v>138</v>
      </c>
      <c r="J109" s="396"/>
      <c r="K109" s="397">
        <v>25</v>
      </c>
      <c r="L109" s="397">
        <v>36.29</v>
      </c>
      <c r="M109" s="397"/>
      <c r="N109" s="398" t="str">
        <f t="shared" si="6"/>
        <v>G</v>
      </c>
      <c r="O109" s="398" t="str">
        <f t="shared" si="7"/>
        <v>G.4</v>
      </c>
      <c r="P109" s="398" t="str">
        <f t="shared" si="8"/>
        <v>G.4.3</v>
      </c>
      <c r="Q109" s="399" t="str">
        <f t="shared" si="9"/>
        <v>G - Electrical</v>
      </c>
      <c r="R109" s="399" t="str">
        <f t="shared" si="10"/>
        <v>G.4 - Lighting</v>
      </c>
      <c r="S109" s="400" t="str">
        <f t="shared" si="11"/>
        <v>G.4.3 - Ceiling Dome Light</v>
      </c>
      <c r="AB109"/>
    </row>
    <row r="110" spans="2:28" ht="16">
      <c r="B110" s="785" t="s">
        <v>141</v>
      </c>
      <c r="C110" s="786"/>
      <c r="D110" s="395" t="s">
        <v>647</v>
      </c>
      <c r="E110" s="395" t="s">
        <v>191</v>
      </c>
      <c r="F110" s="396">
        <v>4</v>
      </c>
      <c r="G110" s="395" t="s">
        <v>194</v>
      </c>
      <c r="H110" s="396">
        <v>4</v>
      </c>
      <c r="I110" s="395" t="s">
        <v>138</v>
      </c>
      <c r="J110" s="396"/>
      <c r="K110" s="397">
        <v>75</v>
      </c>
      <c r="L110" s="397">
        <v>119.25</v>
      </c>
      <c r="M110" s="397"/>
      <c r="N110" s="398" t="str">
        <f t="shared" si="6"/>
        <v>G</v>
      </c>
      <c r="O110" s="398" t="str">
        <f t="shared" si="7"/>
        <v>G.4</v>
      </c>
      <c r="P110" s="398" t="str">
        <f t="shared" si="8"/>
        <v>G.4.4</v>
      </c>
      <c r="Q110" s="399" t="str">
        <f t="shared" si="9"/>
        <v>G - Electrical</v>
      </c>
      <c r="R110" s="399" t="str">
        <f t="shared" si="10"/>
        <v>G.4 - Lighting</v>
      </c>
      <c r="S110" s="400" t="str">
        <f t="shared" si="11"/>
        <v>G.4.4 - Ceiling Fan Fixture</v>
      </c>
      <c r="AB110"/>
    </row>
    <row r="111" spans="2:28" ht="16">
      <c r="B111" s="785" t="s">
        <v>141</v>
      </c>
      <c r="C111" s="786"/>
      <c r="D111" s="395" t="s">
        <v>647</v>
      </c>
      <c r="E111" s="395" t="s">
        <v>191</v>
      </c>
      <c r="F111" s="396">
        <v>4</v>
      </c>
      <c r="G111" s="395" t="s">
        <v>196</v>
      </c>
      <c r="H111" s="396">
        <v>5</v>
      </c>
      <c r="I111" s="395" t="s">
        <v>138</v>
      </c>
      <c r="J111" s="396"/>
      <c r="K111" s="397">
        <v>50</v>
      </c>
      <c r="L111" s="397">
        <v>155.54</v>
      </c>
      <c r="M111" s="397"/>
      <c r="N111" s="398" t="str">
        <f t="shared" si="6"/>
        <v>G</v>
      </c>
      <c r="O111" s="398" t="str">
        <f t="shared" si="7"/>
        <v>G.4</v>
      </c>
      <c r="P111" s="398" t="str">
        <f t="shared" si="8"/>
        <v>G.4.5</v>
      </c>
      <c r="Q111" s="399" t="str">
        <f t="shared" si="9"/>
        <v>G - Electrical</v>
      </c>
      <c r="R111" s="399" t="str">
        <f t="shared" si="10"/>
        <v>G.4 - Lighting</v>
      </c>
      <c r="S111" s="400" t="str">
        <f t="shared" si="11"/>
        <v>G.4.5 - Chandelier Light Fixture</v>
      </c>
      <c r="AB111"/>
    </row>
    <row r="112" spans="2:28" ht="16">
      <c r="B112" s="785" t="s">
        <v>141</v>
      </c>
      <c r="C112" s="786"/>
      <c r="D112" s="395" t="s">
        <v>647</v>
      </c>
      <c r="E112" s="395" t="s">
        <v>191</v>
      </c>
      <c r="F112" s="396">
        <v>4</v>
      </c>
      <c r="G112" s="395" t="s">
        <v>192</v>
      </c>
      <c r="H112" s="396">
        <v>6</v>
      </c>
      <c r="I112" s="395" t="s">
        <v>138</v>
      </c>
      <c r="J112" s="396"/>
      <c r="K112" s="397">
        <v>50</v>
      </c>
      <c r="L112" s="397">
        <v>77.77</v>
      </c>
      <c r="M112" s="397"/>
      <c r="N112" s="398" t="str">
        <f t="shared" si="6"/>
        <v>G</v>
      </c>
      <c r="O112" s="398" t="str">
        <f t="shared" si="7"/>
        <v>G.4</v>
      </c>
      <c r="P112" s="398" t="str">
        <f t="shared" si="8"/>
        <v>G.4.6</v>
      </c>
      <c r="Q112" s="399" t="str">
        <f t="shared" si="9"/>
        <v>G - Electrical</v>
      </c>
      <c r="R112" s="399" t="str">
        <f t="shared" si="10"/>
        <v>G.4 - Lighting</v>
      </c>
      <c r="S112" s="400" t="str">
        <f t="shared" si="11"/>
        <v>G.4.6 - Exterior Light Fixture</v>
      </c>
      <c r="AB112"/>
    </row>
    <row r="113" spans="2:28" ht="16">
      <c r="B113" s="785" t="s">
        <v>141</v>
      </c>
      <c r="C113" s="786"/>
      <c r="D113" s="395" t="s">
        <v>647</v>
      </c>
      <c r="E113" s="395" t="s">
        <v>191</v>
      </c>
      <c r="F113" s="396">
        <v>4</v>
      </c>
      <c r="G113" s="395" t="s">
        <v>198</v>
      </c>
      <c r="H113" s="396">
        <v>7</v>
      </c>
      <c r="I113" s="395" t="s">
        <v>154</v>
      </c>
      <c r="J113" s="396">
        <v>1</v>
      </c>
      <c r="K113" s="397"/>
      <c r="L113" s="397"/>
      <c r="M113" s="397"/>
      <c r="N113" s="398" t="str">
        <f t="shared" si="6"/>
        <v>G</v>
      </c>
      <c r="O113" s="398" t="str">
        <f t="shared" si="7"/>
        <v>G.4</v>
      </c>
      <c r="P113" s="398" t="str">
        <f t="shared" si="8"/>
        <v>G.4.7</v>
      </c>
      <c r="Q113" s="399" t="str">
        <f t="shared" si="9"/>
        <v>G - Electrical</v>
      </c>
      <c r="R113" s="399" t="str">
        <f t="shared" si="10"/>
        <v>G.4 - Lighting</v>
      </c>
      <c r="S113" s="400" t="str">
        <f t="shared" si="11"/>
        <v>G.4.7 - Lighting Allowance</v>
      </c>
      <c r="AB113"/>
    </row>
    <row r="114" spans="2:28" ht="16">
      <c r="B114" s="785" t="s">
        <v>141</v>
      </c>
      <c r="C114" s="786"/>
      <c r="D114" s="395" t="s">
        <v>647</v>
      </c>
      <c r="E114" s="395" t="s">
        <v>191</v>
      </c>
      <c r="F114" s="396">
        <v>4</v>
      </c>
      <c r="G114" s="395" t="s">
        <v>195</v>
      </c>
      <c r="H114" s="396">
        <v>8</v>
      </c>
      <c r="I114" s="395" t="s">
        <v>138</v>
      </c>
      <c r="J114" s="396"/>
      <c r="K114" s="397">
        <v>50</v>
      </c>
      <c r="L114" s="397">
        <v>103.69</v>
      </c>
      <c r="M114" s="397"/>
      <c r="N114" s="398" t="str">
        <f t="shared" si="6"/>
        <v>G</v>
      </c>
      <c r="O114" s="398" t="str">
        <f t="shared" si="7"/>
        <v>G.4</v>
      </c>
      <c r="P114" s="398" t="str">
        <f t="shared" si="8"/>
        <v>G.4.8</v>
      </c>
      <c r="Q114" s="399" t="str">
        <f t="shared" si="9"/>
        <v>G - Electrical</v>
      </c>
      <c r="R114" s="399" t="str">
        <f t="shared" si="10"/>
        <v>G.4 - Lighting</v>
      </c>
      <c r="S114" s="400" t="str">
        <f t="shared" si="11"/>
        <v>G.4.8 - Track/Pendent Light</v>
      </c>
      <c r="AB114"/>
    </row>
    <row r="115" spans="2:28" ht="16">
      <c r="B115" s="785" t="s">
        <v>147</v>
      </c>
      <c r="C115" s="786"/>
      <c r="D115" s="395" t="s">
        <v>648</v>
      </c>
      <c r="E115" s="395" t="s">
        <v>146</v>
      </c>
      <c r="F115" s="396">
        <v>1</v>
      </c>
      <c r="G115" s="395" t="s">
        <v>371</v>
      </c>
      <c r="H115" s="396">
        <v>1</v>
      </c>
      <c r="I115" s="395" t="s">
        <v>138</v>
      </c>
      <c r="J115" s="396"/>
      <c r="K115" s="397">
        <v>15.38</v>
      </c>
      <c r="L115" s="397">
        <v>20.74</v>
      </c>
      <c r="M115" s="397"/>
      <c r="N115" s="398" t="str">
        <f t="shared" si="6"/>
        <v>H</v>
      </c>
      <c r="O115" s="398" t="str">
        <f t="shared" si="7"/>
        <v>H.1</v>
      </c>
      <c r="P115" s="398" t="str">
        <f t="shared" si="8"/>
        <v>H.1.1</v>
      </c>
      <c r="Q115" s="399" t="str">
        <f t="shared" si="9"/>
        <v>H - Exterior Doors and Windows</v>
      </c>
      <c r="R115" s="399" t="str">
        <f t="shared" si="10"/>
        <v>H.1 - Exterior Doors</v>
      </c>
      <c r="S115" s="400" t="str">
        <f t="shared" si="11"/>
        <v>H.1.1 - Exterior Door Hardware</v>
      </c>
      <c r="AB115"/>
    </row>
    <row r="116" spans="2:28" ht="16">
      <c r="B116" s="785" t="s">
        <v>147</v>
      </c>
      <c r="C116" s="786"/>
      <c r="D116" s="395" t="s">
        <v>648</v>
      </c>
      <c r="E116" s="395" t="s">
        <v>146</v>
      </c>
      <c r="F116" s="396">
        <v>1</v>
      </c>
      <c r="G116" s="395" t="s">
        <v>375</v>
      </c>
      <c r="H116" s="396">
        <v>2</v>
      </c>
      <c r="I116" s="395" t="s">
        <v>154</v>
      </c>
      <c r="J116" s="396">
        <v>1</v>
      </c>
      <c r="K116" s="397"/>
      <c r="L116" s="397"/>
      <c r="M116" s="397"/>
      <c r="N116" s="398" t="str">
        <f t="shared" si="6"/>
        <v>H</v>
      </c>
      <c r="O116" s="398" t="str">
        <f t="shared" si="7"/>
        <v>H.1</v>
      </c>
      <c r="P116" s="398" t="str">
        <f t="shared" si="8"/>
        <v>H.1.2</v>
      </c>
      <c r="Q116" s="399" t="str">
        <f t="shared" si="9"/>
        <v>H - Exterior Doors and Windows</v>
      </c>
      <c r="R116" s="399" t="str">
        <f t="shared" si="10"/>
        <v>H.1 - Exterior Doors</v>
      </c>
      <c r="S116" s="400" t="str">
        <f t="shared" si="11"/>
        <v>H.1.2 - Exterior Doors Allowance</v>
      </c>
      <c r="AB116"/>
    </row>
    <row r="117" spans="2:28" ht="16">
      <c r="B117" s="785" t="s">
        <v>147</v>
      </c>
      <c r="C117" s="786"/>
      <c r="D117" s="395" t="s">
        <v>648</v>
      </c>
      <c r="E117" s="395" t="s">
        <v>146</v>
      </c>
      <c r="F117" s="396">
        <v>1</v>
      </c>
      <c r="G117" s="395" t="s">
        <v>374</v>
      </c>
      <c r="H117" s="396">
        <v>3</v>
      </c>
      <c r="I117" s="395" t="s">
        <v>138</v>
      </c>
      <c r="J117" s="396"/>
      <c r="K117" s="397">
        <v>461.54</v>
      </c>
      <c r="L117" s="397">
        <v>518.46</v>
      </c>
      <c r="M117" s="397"/>
      <c r="N117" s="398" t="str">
        <f t="shared" si="6"/>
        <v>H</v>
      </c>
      <c r="O117" s="398" t="str">
        <f t="shared" si="7"/>
        <v>H.1</v>
      </c>
      <c r="P117" s="398" t="str">
        <f t="shared" si="8"/>
        <v>H.1.3</v>
      </c>
      <c r="Q117" s="399" t="str">
        <f t="shared" si="9"/>
        <v>H - Exterior Doors and Windows</v>
      </c>
      <c r="R117" s="399" t="str">
        <f t="shared" si="10"/>
        <v>H.1 - Exterior Doors</v>
      </c>
      <c r="S117" s="400" t="str">
        <f t="shared" si="11"/>
        <v>H.1.3 - French Patio Door, Pair</v>
      </c>
      <c r="AB117"/>
    </row>
    <row r="118" spans="2:28" ht="16">
      <c r="B118" s="785" t="s">
        <v>147</v>
      </c>
      <c r="C118" s="786"/>
      <c r="D118" s="395" t="s">
        <v>648</v>
      </c>
      <c r="E118" s="395" t="s">
        <v>146</v>
      </c>
      <c r="F118" s="396">
        <v>1</v>
      </c>
      <c r="G118" s="395" t="s">
        <v>145</v>
      </c>
      <c r="H118" s="396">
        <v>4</v>
      </c>
      <c r="I118" s="395" t="s">
        <v>138</v>
      </c>
      <c r="J118" s="396"/>
      <c r="K118" s="397">
        <v>307.69</v>
      </c>
      <c r="L118" s="397">
        <v>207.38</v>
      </c>
      <c r="M118" s="397"/>
      <c r="N118" s="398" t="str">
        <f t="shared" si="6"/>
        <v>H</v>
      </c>
      <c r="O118" s="398" t="str">
        <f t="shared" si="7"/>
        <v>H.1</v>
      </c>
      <c r="P118" s="398" t="str">
        <f t="shared" si="8"/>
        <v>H.1.4</v>
      </c>
      <c r="Q118" s="399" t="str">
        <f t="shared" si="9"/>
        <v>H - Exterior Doors and Windows</v>
      </c>
      <c r="R118" s="399" t="str">
        <f t="shared" si="10"/>
        <v>H.1 - Exterior Doors</v>
      </c>
      <c r="S118" s="400" t="str">
        <f t="shared" si="11"/>
        <v>H.1.4 - Glass Front Entry Door, Single</v>
      </c>
      <c r="AB118"/>
    </row>
    <row r="119" spans="2:28" ht="16">
      <c r="B119" s="785" t="s">
        <v>147</v>
      </c>
      <c r="C119" s="786"/>
      <c r="D119" s="395" t="s">
        <v>648</v>
      </c>
      <c r="E119" s="395" t="s">
        <v>146</v>
      </c>
      <c r="F119" s="396">
        <v>1</v>
      </c>
      <c r="G119" s="395" t="s">
        <v>372</v>
      </c>
      <c r="H119" s="396">
        <v>5</v>
      </c>
      <c r="I119" s="395" t="s">
        <v>138</v>
      </c>
      <c r="J119" s="396">
        <v>1</v>
      </c>
      <c r="K119" s="397">
        <v>153.85</v>
      </c>
      <c r="L119" s="397">
        <v>259.23</v>
      </c>
      <c r="M119" s="397"/>
      <c r="N119" s="398" t="str">
        <f t="shared" si="6"/>
        <v>H</v>
      </c>
      <c r="O119" s="398" t="str">
        <f t="shared" si="7"/>
        <v>H.1</v>
      </c>
      <c r="P119" s="398" t="str">
        <f t="shared" si="8"/>
        <v>H.1.5</v>
      </c>
      <c r="Q119" s="399" t="str">
        <f t="shared" si="9"/>
        <v>H - Exterior Doors and Windows</v>
      </c>
      <c r="R119" s="399" t="str">
        <f t="shared" si="10"/>
        <v>H.1 - Exterior Doors</v>
      </c>
      <c r="S119" s="400" t="str">
        <f t="shared" si="11"/>
        <v>H.1.5 - Glass Storm Door, Single</v>
      </c>
      <c r="AB119"/>
    </row>
    <row r="120" spans="2:28" ht="16">
      <c r="B120" s="785" t="s">
        <v>147</v>
      </c>
      <c r="C120" s="786"/>
      <c r="D120" s="395" t="s">
        <v>648</v>
      </c>
      <c r="E120" s="395" t="s">
        <v>146</v>
      </c>
      <c r="F120" s="396">
        <v>1</v>
      </c>
      <c r="G120" s="395" t="s">
        <v>373</v>
      </c>
      <c r="H120" s="396">
        <v>6</v>
      </c>
      <c r="I120" s="395" t="s">
        <v>138</v>
      </c>
      <c r="J120" s="396"/>
      <c r="K120" s="397">
        <v>461.54</v>
      </c>
      <c r="L120" s="397">
        <v>518.46</v>
      </c>
      <c r="M120" s="397"/>
      <c r="N120" s="398" t="str">
        <f t="shared" si="6"/>
        <v>H</v>
      </c>
      <c r="O120" s="398" t="str">
        <f t="shared" si="7"/>
        <v>H.1</v>
      </c>
      <c r="P120" s="398" t="str">
        <f t="shared" si="8"/>
        <v>H.1.6</v>
      </c>
      <c r="Q120" s="399" t="str">
        <f t="shared" si="9"/>
        <v>H - Exterior Doors and Windows</v>
      </c>
      <c r="R120" s="399" t="str">
        <f t="shared" si="10"/>
        <v>H.1 - Exterior Doors</v>
      </c>
      <c r="S120" s="400" t="str">
        <f t="shared" si="11"/>
        <v>H.1.6 - Sliding Glass Door, Vinyl, Double</v>
      </c>
      <c r="AB120"/>
    </row>
    <row r="121" spans="2:28" ht="16">
      <c r="B121" s="785" t="s">
        <v>147</v>
      </c>
      <c r="C121" s="786"/>
      <c r="D121" s="395" t="s">
        <v>648</v>
      </c>
      <c r="E121" s="395" t="s">
        <v>146</v>
      </c>
      <c r="F121" s="396">
        <v>1</v>
      </c>
      <c r="G121" s="395" t="s">
        <v>370</v>
      </c>
      <c r="H121" s="396">
        <v>7</v>
      </c>
      <c r="I121" s="395" t="s">
        <v>138</v>
      </c>
      <c r="J121" s="396"/>
      <c r="K121" s="397">
        <v>153.85</v>
      </c>
      <c r="L121" s="397">
        <v>103.69</v>
      </c>
      <c r="M121" s="397"/>
      <c r="N121" s="398" t="str">
        <f t="shared" si="6"/>
        <v>H</v>
      </c>
      <c r="O121" s="398" t="str">
        <f t="shared" si="7"/>
        <v>H.1</v>
      </c>
      <c r="P121" s="398" t="str">
        <f t="shared" si="8"/>
        <v>H.1.7</v>
      </c>
      <c r="Q121" s="399" t="str">
        <f t="shared" si="9"/>
        <v>H - Exterior Doors and Windows</v>
      </c>
      <c r="R121" s="399" t="str">
        <f t="shared" si="10"/>
        <v>H.1 - Exterior Doors</v>
      </c>
      <c r="S121" s="400" t="str">
        <f t="shared" si="11"/>
        <v>H.1.7 - Steel Entry Door, Single</v>
      </c>
      <c r="AB121"/>
    </row>
    <row r="122" spans="2:28" ht="16">
      <c r="B122" s="785" t="s">
        <v>147</v>
      </c>
      <c r="C122" s="786"/>
      <c r="D122" s="395" t="s">
        <v>648</v>
      </c>
      <c r="E122" s="395" t="s">
        <v>369</v>
      </c>
      <c r="F122" s="396">
        <v>2</v>
      </c>
      <c r="G122" s="395" t="s">
        <v>368</v>
      </c>
      <c r="H122" s="396">
        <v>1</v>
      </c>
      <c r="I122" s="395" t="s">
        <v>154</v>
      </c>
      <c r="J122" s="396">
        <v>1</v>
      </c>
      <c r="K122" s="397"/>
      <c r="L122" s="397"/>
      <c r="M122" s="397"/>
      <c r="N122" s="398" t="str">
        <f t="shared" si="6"/>
        <v>H</v>
      </c>
      <c r="O122" s="398" t="str">
        <f t="shared" si="7"/>
        <v>H.2</v>
      </c>
      <c r="P122" s="398" t="str">
        <f t="shared" si="8"/>
        <v>H.2.1</v>
      </c>
      <c r="Q122" s="399" t="str">
        <f t="shared" si="9"/>
        <v>H - Exterior Doors and Windows</v>
      </c>
      <c r="R122" s="399" t="str">
        <f t="shared" si="10"/>
        <v>H.2 - Exterior Doors and Windows General</v>
      </c>
      <c r="S122" s="400" t="str">
        <f t="shared" si="11"/>
        <v>H.2.1 - Exterior Doors And Windows Allowance</v>
      </c>
      <c r="AB122"/>
    </row>
    <row r="123" spans="2:28" ht="16">
      <c r="B123" s="785" t="s">
        <v>147</v>
      </c>
      <c r="C123" s="786"/>
      <c r="D123" s="395" t="s">
        <v>648</v>
      </c>
      <c r="E123" s="395" t="s">
        <v>325</v>
      </c>
      <c r="F123" s="396">
        <v>3</v>
      </c>
      <c r="G123" s="395" t="s">
        <v>328</v>
      </c>
      <c r="H123" s="396">
        <v>1</v>
      </c>
      <c r="I123" s="395" t="s">
        <v>138</v>
      </c>
      <c r="J123" s="396">
        <v>1</v>
      </c>
      <c r="K123" s="397">
        <v>384.62</v>
      </c>
      <c r="L123" s="397">
        <v>673.99</v>
      </c>
      <c r="M123" s="397"/>
      <c r="N123" s="398" t="str">
        <f t="shared" si="6"/>
        <v>H</v>
      </c>
      <c r="O123" s="398" t="str">
        <f t="shared" si="7"/>
        <v>H.3</v>
      </c>
      <c r="P123" s="398" t="str">
        <f t="shared" si="8"/>
        <v>H.3.1</v>
      </c>
      <c r="Q123" s="399" t="str">
        <f t="shared" si="9"/>
        <v>H - Exterior Doors and Windows</v>
      </c>
      <c r="R123" s="399" t="str">
        <f t="shared" si="10"/>
        <v>H.3 - Garage Doors</v>
      </c>
      <c r="S123" s="400" t="str">
        <f t="shared" si="11"/>
        <v>H.3.1 - Automatic Garage Door,  9'  Door</v>
      </c>
      <c r="AB123"/>
    </row>
    <row r="124" spans="2:28" ht="16">
      <c r="B124" s="785" t="s">
        <v>147</v>
      </c>
      <c r="C124" s="786"/>
      <c r="D124" s="395" t="s">
        <v>648</v>
      </c>
      <c r="E124" s="395" t="s">
        <v>325</v>
      </c>
      <c r="F124" s="396">
        <v>3</v>
      </c>
      <c r="G124" s="395" t="s">
        <v>329</v>
      </c>
      <c r="H124" s="396">
        <v>2</v>
      </c>
      <c r="I124" s="395" t="s">
        <v>138</v>
      </c>
      <c r="J124" s="396">
        <v>1</v>
      </c>
      <c r="K124" s="397">
        <v>538.46</v>
      </c>
      <c r="L124" s="397">
        <v>1036.9100000000001</v>
      </c>
      <c r="M124" s="397"/>
      <c r="N124" s="398" t="str">
        <f t="shared" si="6"/>
        <v>H</v>
      </c>
      <c r="O124" s="398" t="str">
        <f t="shared" si="7"/>
        <v>H.3</v>
      </c>
      <c r="P124" s="398" t="str">
        <f t="shared" si="8"/>
        <v>H.3.2</v>
      </c>
      <c r="Q124" s="399" t="str">
        <f t="shared" si="9"/>
        <v>H - Exterior Doors and Windows</v>
      </c>
      <c r="R124" s="399" t="str">
        <f t="shared" si="10"/>
        <v>H.3 - Garage Doors</v>
      </c>
      <c r="S124" s="400" t="str">
        <f t="shared" si="11"/>
        <v>H.3.2 - Automatic Garage Door, 16' Door</v>
      </c>
      <c r="AB124"/>
    </row>
    <row r="125" spans="2:28" ht="16">
      <c r="B125" s="785" t="s">
        <v>147</v>
      </c>
      <c r="C125" s="786"/>
      <c r="D125" s="395" t="s">
        <v>648</v>
      </c>
      <c r="E125" s="395" t="s">
        <v>325</v>
      </c>
      <c r="F125" s="396">
        <v>3</v>
      </c>
      <c r="G125" s="395" t="s">
        <v>324</v>
      </c>
      <c r="H125" s="396">
        <v>3</v>
      </c>
      <c r="I125" s="395" t="s">
        <v>138</v>
      </c>
      <c r="J125" s="396">
        <v>1</v>
      </c>
      <c r="K125" s="397">
        <v>153.85</v>
      </c>
      <c r="L125" s="397">
        <v>155.54</v>
      </c>
      <c r="M125" s="397"/>
      <c r="N125" s="398" t="str">
        <f t="shared" si="6"/>
        <v>H</v>
      </c>
      <c r="O125" s="398" t="str">
        <f t="shared" si="7"/>
        <v>H.3</v>
      </c>
      <c r="P125" s="398" t="str">
        <f t="shared" si="8"/>
        <v>H.3.3</v>
      </c>
      <c r="Q125" s="399" t="str">
        <f t="shared" si="9"/>
        <v>H - Exterior Doors and Windows</v>
      </c>
      <c r="R125" s="399" t="str">
        <f t="shared" si="10"/>
        <v>H.3 - Garage Doors</v>
      </c>
      <c r="S125" s="400" t="str">
        <f t="shared" si="11"/>
        <v>H.3.3 - Garage Door Operation Fix</v>
      </c>
      <c r="AB125"/>
    </row>
    <row r="126" spans="2:28" ht="16">
      <c r="B126" s="785" t="s">
        <v>147</v>
      </c>
      <c r="C126" s="786"/>
      <c r="D126" s="395" t="s">
        <v>648</v>
      </c>
      <c r="E126" s="395" t="s">
        <v>325</v>
      </c>
      <c r="F126" s="396">
        <v>3</v>
      </c>
      <c r="G126" s="395" t="s">
        <v>331</v>
      </c>
      <c r="H126" s="396">
        <v>4</v>
      </c>
      <c r="I126" s="395" t="s">
        <v>154</v>
      </c>
      <c r="J126" s="396">
        <v>1</v>
      </c>
      <c r="K126" s="397"/>
      <c r="L126" s="397"/>
      <c r="M126" s="397"/>
      <c r="N126" s="398" t="str">
        <f t="shared" si="6"/>
        <v>H</v>
      </c>
      <c r="O126" s="398" t="str">
        <f t="shared" si="7"/>
        <v>H.3</v>
      </c>
      <c r="P126" s="398" t="str">
        <f t="shared" si="8"/>
        <v>H.3.4</v>
      </c>
      <c r="Q126" s="399" t="str">
        <f t="shared" si="9"/>
        <v>H - Exterior Doors and Windows</v>
      </c>
      <c r="R126" s="399" t="str">
        <f t="shared" si="10"/>
        <v>H.3 - Garage Doors</v>
      </c>
      <c r="S126" s="400" t="str">
        <f t="shared" si="11"/>
        <v>H.3.4 - Garage Doors Allowance</v>
      </c>
      <c r="AB126"/>
    </row>
    <row r="127" spans="2:28" ht="16">
      <c r="B127" s="785" t="s">
        <v>147</v>
      </c>
      <c r="C127" s="786"/>
      <c r="D127" s="395" t="s">
        <v>648</v>
      </c>
      <c r="E127" s="395" t="s">
        <v>325</v>
      </c>
      <c r="F127" s="396">
        <v>3</v>
      </c>
      <c r="G127" s="395" t="s">
        <v>327</v>
      </c>
      <c r="H127" s="396">
        <v>5</v>
      </c>
      <c r="I127" s="395" t="s">
        <v>138</v>
      </c>
      <c r="J127" s="396">
        <v>1</v>
      </c>
      <c r="K127" s="397">
        <v>307.69</v>
      </c>
      <c r="L127" s="397">
        <v>466.61</v>
      </c>
      <c r="M127" s="397"/>
      <c r="N127" s="398" t="str">
        <f t="shared" si="6"/>
        <v>H</v>
      </c>
      <c r="O127" s="398" t="str">
        <f t="shared" si="7"/>
        <v>H.3</v>
      </c>
      <c r="P127" s="398" t="str">
        <f t="shared" si="8"/>
        <v>H.3.5</v>
      </c>
      <c r="Q127" s="399" t="str">
        <f t="shared" si="9"/>
        <v>H - Exterior Doors and Windows</v>
      </c>
      <c r="R127" s="399" t="str">
        <f t="shared" si="10"/>
        <v>H.3 - Garage Doors</v>
      </c>
      <c r="S127" s="400" t="str">
        <f t="shared" si="11"/>
        <v>H.3.5 - Manual Garage Door,  9'  Door</v>
      </c>
      <c r="AB127"/>
    </row>
    <row r="128" spans="2:28" ht="16">
      <c r="B128" s="785" t="s">
        <v>147</v>
      </c>
      <c r="C128" s="786"/>
      <c r="D128" s="395" t="s">
        <v>648</v>
      </c>
      <c r="E128" s="395" t="s">
        <v>325</v>
      </c>
      <c r="F128" s="396">
        <v>3</v>
      </c>
      <c r="G128" s="395" t="s">
        <v>326</v>
      </c>
      <c r="H128" s="396">
        <v>6</v>
      </c>
      <c r="I128" s="395" t="s">
        <v>138</v>
      </c>
      <c r="J128" s="396">
        <v>1</v>
      </c>
      <c r="K128" s="397">
        <v>461.54</v>
      </c>
      <c r="L128" s="397">
        <v>777.69</v>
      </c>
      <c r="M128" s="397"/>
      <c r="N128" s="398" t="str">
        <f t="shared" si="6"/>
        <v>H</v>
      </c>
      <c r="O128" s="398" t="str">
        <f t="shared" si="7"/>
        <v>H.3</v>
      </c>
      <c r="P128" s="398" t="str">
        <f t="shared" si="8"/>
        <v>H.3.6</v>
      </c>
      <c r="Q128" s="399" t="str">
        <f t="shared" si="9"/>
        <v>H - Exterior Doors and Windows</v>
      </c>
      <c r="R128" s="399" t="str">
        <f t="shared" si="10"/>
        <v>H.3 - Garage Doors</v>
      </c>
      <c r="S128" s="400" t="str">
        <f t="shared" si="11"/>
        <v>H.3.6 - Manual Garage Door, 16' Door</v>
      </c>
      <c r="AB128"/>
    </row>
    <row r="129" spans="2:28" ht="16">
      <c r="B129" s="785" t="s">
        <v>147</v>
      </c>
      <c r="C129" s="786"/>
      <c r="D129" s="395" t="s">
        <v>648</v>
      </c>
      <c r="E129" s="395" t="s">
        <v>325</v>
      </c>
      <c r="F129" s="396">
        <v>3</v>
      </c>
      <c r="G129" s="395" t="s">
        <v>330</v>
      </c>
      <c r="H129" s="396">
        <v>7</v>
      </c>
      <c r="I129" s="395" t="s">
        <v>138</v>
      </c>
      <c r="J129" s="396">
        <v>1</v>
      </c>
      <c r="K129" s="397">
        <v>153.85</v>
      </c>
      <c r="L129" s="397">
        <v>51.85</v>
      </c>
      <c r="M129" s="397"/>
      <c r="N129" s="398" t="str">
        <f t="shared" si="6"/>
        <v>H</v>
      </c>
      <c r="O129" s="398" t="str">
        <f t="shared" si="7"/>
        <v>H.3</v>
      </c>
      <c r="P129" s="398" t="str">
        <f t="shared" si="8"/>
        <v>H.3.7</v>
      </c>
      <c r="Q129" s="399" t="str">
        <f t="shared" si="9"/>
        <v>H - Exterior Doors and Windows</v>
      </c>
      <c r="R129" s="399" t="str">
        <f t="shared" si="10"/>
        <v>H.3 - Garage Doors</v>
      </c>
      <c r="S129" s="400" t="str">
        <f t="shared" si="11"/>
        <v>H.3.7 - Replace Springs On Garage Door</v>
      </c>
      <c r="AB129"/>
    </row>
    <row r="130" spans="2:28" ht="16">
      <c r="B130" s="785" t="s">
        <v>147</v>
      </c>
      <c r="C130" s="786"/>
      <c r="D130" s="395" t="s">
        <v>648</v>
      </c>
      <c r="E130" s="395" t="s">
        <v>529</v>
      </c>
      <c r="F130" s="396">
        <v>4</v>
      </c>
      <c r="G130" s="395" t="s">
        <v>533</v>
      </c>
      <c r="H130" s="396">
        <v>1</v>
      </c>
      <c r="I130" s="395" t="s">
        <v>138</v>
      </c>
      <c r="J130" s="396"/>
      <c r="K130" s="397">
        <v>76.92</v>
      </c>
      <c r="L130" s="397">
        <v>181.46</v>
      </c>
      <c r="M130" s="397"/>
      <c r="N130" s="398" t="str">
        <f t="shared" si="6"/>
        <v>H</v>
      </c>
      <c r="O130" s="398" t="str">
        <f t="shared" si="7"/>
        <v>H.4</v>
      </c>
      <c r="P130" s="398" t="str">
        <f t="shared" si="8"/>
        <v>H.4.1</v>
      </c>
      <c r="Q130" s="399" t="str">
        <f t="shared" si="9"/>
        <v>H - Exterior Doors and Windows</v>
      </c>
      <c r="R130" s="399" t="str">
        <f t="shared" si="10"/>
        <v>H.4 - Windows</v>
      </c>
      <c r="S130" s="400" t="str">
        <f t="shared" si="11"/>
        <v>H.4.1 - New Windows, Vinyl, Average Size</v>
      </c>
      <c r="AB130"/>
    </row>
    <row r="131" spans="2:28" ht="16">
      <c r="B131" s="785" t="s">
        <v>147</v>
      </c>
      <c r="C131" s="786"/>
      <c r="D131" s="395" t="s">
        <v>648</v>
      </c>
      <c r="E131" s="395" t="s">
        <v>529</v>
      </c>
      <c r="F131" s="396">
        <v>4</v>
      </c>
      <c r="G131" s="395" t="s">
        <v>531</v>
      </c>
      <c r="H131" s="396">
        <v>2</v>
      </c>
      <c r="I131" s="395" t="s">
        <v>138</v>
      </c>
      <c r="J131" s="396"/>
      <c r="K131" s="397">
        <v>115.38</v>
      </c>
      <c r="L131" s="397">
        <v>362.92</v>
      </c>
      <c r="M131" s="397"/>
      <c r="N131" s="398" t="str">
        <f t="shared" si="6"/>
        <v>H</v>
      </c>
      <c r="O131" s="398" t="str">
        <f t="shared" si="7"/>
        <v>H.4</v>
      </c>
      <c r="P131" s="398" t="str">
        <f t="shared" si="8"/>
        <v>H.4.2</v>
      </c>
      <c r="Q131" s="399" t="str">
        <f t="shared" si="9"/>
        <v>H - Exterior Doors and Windows</v>
      </c>
      <c r="R131" s="399" t="str">
        <f t="shared" si="10"/>
        <v>H.4 - Windows</v>
      </c>
      <c r="S131" s="400" t="str">
        <f t="shared" si="11"/>
        <v>H.4.2 - New Windows, Wood, Average Size</v>
      </c>
      <c r="AB131"/>
    </row>
    <row r="132" spans="2:28" ht="16">
      <c r="B132" s="785" t="s">
        <v>147</v>
      </c>
      <c r="C132" s="786"/>
      <c r="D132" s="395" t="s">
        <v>648</v>
      </c>
      <c r="E132" s="395" t="s">
        <v>529</v>
      </c>
      <c r="F132" s="396">
        <v>4</v>
      </c>
      <c r="G132" s="395" t="s">
        <v>535</v>
      </c>
      <c r="H132" s="396">
        <v>3</v>
      </c>
      <c r="I132" s="395" t="s">
        <v>138</v>
      </c>
      <c r="J132" s="396"/>
      <c r="K132" s="397">
        <v>15.38</v>
      </c>
      <c r="L132" s="397">
        <v>12.44</v>
      </c>
      <c r="M132" s="397"/>
      <c r="N132" s="398" t="str">
        <f t="shared" si="6"/>
        <v>H</v>
      </c>
      <c r="O132" s="398" t="str">
        <f t="shared" si="7"/>
        <v>H.4</v>
      </c>
      <c r="P132" s="398" t="str">
        <f t="shared" si="8"/>
        <v>H.4.3</v>
      </c>
      <c r="Q132" s="399" t="str">
        <f t="shared" si="9"/>
        <v>H - Exterior Doors and Windows</v>
      </c>
      <c r="R132" s="399" t="str">
        <f t="shared" si="10"/>
        <v>H.4 - Windows</v>
      </c>
      <c r="S132" s="400" t="str">
        <f t="shared" si="11"/>
        <v>H.4.3 - Repair Broken Screens</v>
      </c>
      <c r="AB132"/>
    </row>
    <row r="133" spans="2:28" ht="16">
      <c r="B133" s="785" t="s">
        <v>147</v>
      </c>
      <c r="C133" s="786"/>
      <c r="D133" s="395" t="s">
        <v>648</v>
      </c>
      <c r="E133" s="395" t="s">
        <v>529</v>
      </c>
      <c r="F133" s="396">
        <v>4</v>
      </c>
      <c r="G133" s="395" t="s">
        <v>528</v>
      </c>
      <c r="H133" s="396">
        <v>4</v>
      </c>
      <c r="I133" s="395" t="s">
        <v>138</v>
      </c>
      <c r="J133" s="396"/>
      <c r="K133" s="397">
        <v>15.38</v>
      </c>
      <c r="L133" s="397">
        <v>51.85</v>
      </c>
      <c r="M133" s="397"/>
      <c r="N133" s="398" t="str">
        <f t="shared" si="6"/>
        <v>H</v>
      </c>
      <c r="O133" s="398" t="str">
        <f t="shared" si="7"/>
        <v>H.4</v>
      </c>
      <c r="P133" s="398" t="str">
        <f t="shared" si="8"/>
        <v>H.4.4</v>
      </c>
      <c r="Q133" s="399" t="str">
        <f t="shared" si="9"/>
        <v>H - Exterior Doors and Windows</v>
      </c>
      <c r="R133" s="399" t="str">
        <f t="shared" si="10"/>
        <v>H.4 - Windows</v>
      </c>
      <c r="S133" s="400" t="str">
        <f t="shared" si="11"/>
        <v>H.4.4 - Replace Broken Screens</v>
      </c>
      <c r="AB133"/>
    </row>
    <row r="134" spans="2:28" ht="16">
      <c r="B134" s="785" t="s">
        <v>147</v>
      </c>
      <c r="C134" s="786"/>
      <c r="D134" s="395" t="s">
        <v>648</v>
      </c>
      <c r="E134" s="395" t="s">
        <v>529</v>
      </c>
      <c r="F134" s="396">
        <v>4</v>
      </c>
      <c r="G134" s="395" t="s">
        <v>530</v>
      </c>
      <c r="H134" s="396">
        <v>5</v>
      </c>
      <c r="I134" s="395" t="s">
        <v>138</v>
      </c>
      <c r="J134" s="396"/>
      <c r="K134" s="397">
        <v>115.38</v>
      </c>
      <c r="L134" s="397">
        <v>51.85</v>
      </c>
      <c r="M134" s="397"/>
      <c r="N134" s="398" t="str">
        <f t="shared" ref="N134:N197" si="12">D134</f>
        <v>H</v>
      </c>
      <c r="O134" s="398" t="str">
        <f t="shared" ref="O134:O197" si="13">N134&amp;"."&amp;F134</f>
        <v>H.4</v>
      </c>
      <c r="P134" s="398" t="str">
        <f t="shared" ref="P134:P197" si="14">D134&amp;"."&amp;F134&amp;"."&amp;H134</f>
        <v>H.4.5</v>
      </c>
      <c r="Q134" s="399" t="str">
        <f t="shared" ref="Q134:Q197" si="15">D134&amp;" - "&amp;B134</f>
        <v>H - Exterior Doors and Windows</v>
      </c>
      <c r="R134" s="399" t="str">
        <f t="shared" ref="R134:R197" si="16">O134&amp;" - "&amp;E134</f>
        <v>H.4 - Windows</v>
      </c>
      <c r="S134" s="400" t="str">
        <f t="shared" ref="S134:S197" si="17">P134&amp;" - "&amp;G134</f>
        <v>H.4.5 - Replace Broken Window Pane</v>
      </c>
      <c r="AB134"/>
    </row>
    <row r="135" spans="2:28" ht="16">
      <c r="B135" s="785" t="s">
        <v>147</v>
      </c>
      <c r="C135" s="786"/>
      <c r="D135" s="395" t="s">
        <v>648</v>
      </c>
      <c r="E135" s="395" t="s">
        <v>529</v>
      </c>
      <c r="F135" s="396">
        <v>4</v>
      </c>
      <c r="G135" s="395" t="s">
        <v>532</v>
      </c>
      <c r="H135" s="396">
        <v>6</v>
      </c>
      <c r="I135" s="395" t="s">
        <v>138</v>
      </c>
      <c r="J135" s="396"/>
      <c r="K135" s="397">
        <v>115.38</v>
      </c>
      <c r="L135" s="397">
        <v>181.46</v>
      </c>
      <c r="M135" s="397"/>
      <c r="N135" s="398" t="str">
        <f t="shared" si="12"/>
        <v>H</v>
      </c>
      <c r="O135" s="398" t="str">
        <f t="shared" si="13"/>
        <v>H.4</v>
      </c>
      <c r="P135" s="398" t="str">
        <f t="shared" si="14"/>
        <v>H.4.6</v>
      </c>
      <c r="Q135" s="399" t="str">
        <f t="shared" si="15"/>
        <v>H - Exterior Doors and Windows</v>
      </c>
      <c r="R135" s="399" t="str">
        <f t="shared" si="16"/>
        <v>H.4 - Windows</v>
      </c>
      <c r="S135" s="400" t="str">
        <f t="shared" si="17"/>
        <v>H.4.6 - Replacement Windows, Vinyl, Average Size</v>
      </c>
      <c r="AB135"/>
    </row>
    <row r="136" spans="2:28" ht="16">
      <c r="B136" s="785" t="s">
        <v>147</v>
      </c>
      <c r="C136" s="786"/>
      <c r="D136" s="395" t="s">
        <v>648</v>
      </c>
      <c r="E136" s="395" t="s">
        <v>529</v>
      </c>
      <c r="F136" s="396">
        <v>4</v>
      </c>
      <c r="G136" s="395" t="s">
        <v>534</v>
      </c>
      <c r="H136" s="396">
        <v>7</v>
      </c>
      <c r="I136" s="395" t="s">
        <v>138</v>
      </c>
      <c r="J136" s="396"/>
      <c r="K136" s="397">
        <v>30.77</v>
      </c>
      <c r="L136" s="397">
        <v>311.07</v>
      </c>
      <c r="M136" s="397"/>
      <c r="N136" s="398" t="str">
        <f t="shared" si="12"/>
        <v>H</v>
      </c>
      <c r="O136" s="398" t="str">
        <f t="shared" si="13"/>
        <v>H.4</v>
      </c>
      <c r="P136" s="398" t="str">
        <f t="shared" si="14"/>
        <v>H.4.7</v>
      </c>
      <c r="Q136" s="399" t="str">
        <f t="shared" si="15"/>
        <v>H - Exterior Doors and Windows</v>
      </c>
      <c r="R136" s="399" t="str">
        <f t="shared" si="16"/>
        <v>H.4 - Windows</v>
      </c>
      <c r="S136" s="400" t="str">
        <f t="shared" si="17"/>
        <v>H.4.7 - Skylight Fix</v>
      </c>
      <c r="AB136"/>
    </row>
    <row r="137" spans="2:28" ht="16">
      <c r="B137" s="785" t="s">
        <v>147</v>
      </c>
      <c r="C137" s="786"/>
      <c r="D137" s="395" t="s">
        <v>648</v>
      </c>
      <c r="E137" s="395" t="s">
        <v>529</v>
      </c>
      <c r="F137" s="396">
        <v>4</v>
      </c>
      <c r="G137" s="395" t="s">
        <v>536</v>
      </c>
      <c r="H137" s="396">
        <v>8</v>
      </c>
      <c r="I137" s="395" t="s">
        <v>154</v>
      </c>
      <c r="J137" s="396">
        <v>1</v>
      </c>
      <c r="K137" s="397"/>
      <c r="L137" s="397"/>
      <c r="M137" s="397"/>
      <c r="N137" s="398" t="str">
        <f t="shared" si="12"/>
        <v>H</v>
      </c>
      <c r="O137" s="398" t="str">
        <f t="shared" si="13"/>
        <v>H.4</v>
      </c>
      <c r="P137" s="398" t="str">
        <f t="shared" si="14"/>
        <v>H.4.8</v>
      </c>
      <c r="Q137" s="399" t="str">
        <f t="shared" si="15"/>
        <v>H - Exterior Doors and Windows</v>
      </c>
      <c r="R137" s="399" t="str">
        <f t="shared" si="16"/>
        <v>H.4 - Windows</v>
      </c>
      <c r="S137" s="400" t="str">
        <f t="shared" si="17"/>
        <v>H.4.8 - Windows Allowance</v>
      </c>
      <c r="AB137"/>
    </row>
    <row r="138" spans="2:28" ht="16">
      <c r="B138" s="785" t="s">
        <v>216</v>
      </c>
      <c r="C138" s="786"/>
      <c r="D138" s="395" t="s">
        <v>649</v>
      </c>
      <c r="E138" s="395" t="s">
        <v>481</v>
      </c>
      <c r="F138" s="396">
        <v>1</v>
      </c>
      <c r="G138" s="395" t="s">
        <v>233</v>
      </c>
      <c r="H138" s="396">
        <v>1</v>
      </c>
      <c r="I138" s="395" t="s">
        <v>171</v>
      </c>
      <c r="J138" s="396"/>
      <c r="K138" s="397">
        <v>1.54</v>
      </c>
      <c r="L138" s="397">
        <v>0.78</v>
      </c>
      <c r="M138" s="397"/>
      <c r="N138" s="398" t="str">
        <f t="shared" si="12"/>
        <v>I</v>
      </c>
      <c r="O138" s="398" t="str">
        <f t="shared" si="13"/>
        <v>I.1</v>
      </c>
      <c r="P138" s="398" t="str">
        <f t="shared" si="14"/>
        <v>I.1.1</v>
      </c>
      <c r="Q138" s="399" t="str">
        <f t="shared" si="15"/>
        <v>I - Flooring</v>
      </c>
      <c r="R138" s="399" t="str">
        <f t="shared" si="16"/>
        <v>I.1 - Bathroom Flooring</v>
      </c>
      <c r="S138" s="400" t="str">
        <f t="shared" si="17"/>
        <v>I.1.1 - Backer Board 1/4" At Floor Tile</v>
      </c>
      <c r="AB138"/>
    </row>
    <row r="139" spans="2:28" ht="16">
      <c r="B139" s="785" t="s">
        <v>216</v>
      </c>
      <c r="C139" s="786"/>
      <c r="D139" s="395" t="s">
        <v>649</v>
      </c>
      <c r="E139" s="395" t="s">
        <v>481</v>
      </c>
      <c r="F139" s="396">
        <v>1</v>
      </c>
      <c r="G139" s="395" t="s">
        <v>483</v>
      </c>
      <c r="H139" s="396">
        <v>2</v>
      </c>
      <c r="I139" s="395" t="s">
        <v>154</v>
      </c>
      <c r="J139" s="396">
        <v>1</v>
      </c>
      <c r="K139" s="397"/>
      <c r="L139" s="397"/>
      <c r="M139" s="397"/>
      <c r="N139" s="398" t="str">
        <f t="shared" si="12"/>
        <v>I</v>
      </c>
      <c r="O139" s="398" t="str">
        <f t="shared" si="13"/>
        <v>I.1</v>
      </c>
      <c r="P139" s="398" t="str">
        <f t="shared" si="14"/>
        <v>I.1.2</v>
      </c>
      <c r="Q139" s="399" t="str">
        <f t="shared" si="15"/>
        <v>I - Flooring</v>
      </c>
      <c r="R139" s="399" t="str">
        <f t="shared" si="16"/>
        <v>I.1 - Bathroom Flooring</v>
      </c>
      <c r="S139" s="400" t="str">
        <f t="shared" si="17"/>
        <v>I.1.2 - Bathroom Flooring Allowance</v>
      </c>
      <c r="AB139"/>
    </row>
    <row r="140" spans="2:28" ht="16">
      <c r="B140" s="785" t="s">
        <v>216</v>
      </c>
      <c r="C140" s="786"/>
      <c r="D140" s="395" t="s">
        <v>649</v>
      </c>
      <c r="E140" s="395" t="s">
        <v>481</v>
      </c>
      <c r="F140" s="396">
        <v>1</v>
      </c>
      <c r="G140" s="395" t="s">
        <v>482</v>
      </c>
      <c r="H140" s="396">
        <v>3</v>
      </c>
      <c r="I140" s="395" t="s">
        <v>171</v>
      </c>
      <c r="J140" s="396"/>
      <c r="K140" s="397">
        <v>6.15</v>
      </c>
      <c r="L140" s="397">
        <v>4.1500000000000004</v>
      </c>
      <c r="M140" s="397"/>
      <c r="N140" s="398" t="str">
        <f t="shared" si="12"/>
        <v>I</v>
      </c>
      <c r="O140" s="398" t="str">
        <f t="shared" si="13"/>
        <v>I.1</v>
      </c>
      <c r="P140" s="398" t="str">
        <f t="shared" si="14"/>
        <v>I.1.3</v>
      </c>
      <c r="Q140" s="399" t="str">
        <f t="shared" si="15"/>
        <v>I - Flooring</v>
      </c>
      <c r="R140" s="399" t="str">
        <f t="shared" si="16"/>
        <v>I.1 - Bathroom Flooring</v>
      </c>
      <c r="S140" s="400" t="str">
        <f t="shared" si="17"/>
        <v>I.1.3 - Floor Tile, Bathrooms</v>
      </c>
      <c r="AB140"/>
    </row>
    <row r="141" spans="2:28" ht="16">
      <c r="B141" s="785" t="s">
        <v>216</v>
      </c>
      <c r="C141" s="786"/>
      <c r="D141" s="395" t="s">
        <v>649</v>
      </c>
      <c r="E141" s="395" t="s">
        <v>448</v>
      </c>
      <c r="F141" s="396">
        <v>2</v>
      </c>
      <c r="G141" s="395" t="s">
        <v>449</v>
      </c>
      <c r="H141" s="396">
        <v>1</v>
      </c>
      <c r="I141" s="395" t="s">
        <v>171</v>
      </c>
      <c r="J141" s="396"/>
      <c r="K141" s="397">
        <v>1.1499999999999999</v>
      </c>
      <c r="L141" s="397">
        <v>2.0699999999999998</v>
      </c>
      <c r="M141" s="397"/>
      <c r="N141" s="398" t="str">
        <f t="shared" si="12"/>
        <v>I</v>
      </c>
      <c r="O141" s="398" t="str">
        <f t="shared" si="13"/>
        <v>I.2</v>
      </c>
      <c r="P141" s="398" t="str">
        <f t="shared" si="14"/>
        <v>I.2.1</v>
      </c>
      <c r="Q141" s="399" t="str">
        <f t="shared" si="15"/>
        <v>I - Flooring</v>
      </c>
      <c r="R141" s="399" t="str">
        <f t="shared" si="16"/>
        <v>I.2 - Carpeting</v>
      </c>
      <c r="S141" s="400" t="str">
        <f t="shared" si="17"/>
        <v>I.2.1 - Carpet Average Grade</v>
      </c>
      <c r="AB141"/>
    </row>
    <row r="142" spans="2:28" ht="16">
      <c r="B142" s="785" t="s">
        <v>216</v>
      </c>
      <c r="C142" s="786"/>
      <c r="D142" s="395" t="s">
        <v>649</v>
      </c>
      <c r="E142" s="395" t="s">
        <v>448</v>
      </c>
      <c r="F142" s="396">
        <v>2</v>
      </c>
      <c r="G142" s="395" t="s">
        <v>450</v>
      </c>
      <c r="H142" s="396">
        <v>2</v>
      </c>
      <c r="I142" s="395" t="s">
        <v>171</v>
      </c>
      <c r="J142" s="396"/>
      <c r="K142" s="397">
        <v>1.1499999999999999</v>
      </c>
      <c r="L142" s="397">
        <v>1.3</v>
      </c>
      <c r="M142" s="397"/>
      <c r="N142" s="398" t="str">
        <f t="shared" si="12"/>
        <v>I</v>
      </c>
      <c r="O142" s="398" t="str">
        <f t="shared" si="13"/>
        <v>I.2</v>
      </c>
      <c r="P142" s="398" t="str">
        <f t="shared" si="14"/>
        <v>I.2.2</v>
      </c>
      <c r="Q142" s="399" t="str">
        <f t="shared" si="15"/>
        <v>I - Flooring</v>
      </c>
      <c r="R142" s="399" t="str">
        <f t="shared" si="16"/>
        <v>I.2 - Carpeting</v>
      </c>
      <c r="S142" s="400" t="str">
        <f t="shared" si="17"/>
        <v>I.2.2 - Carpet, Economy Grade</v>
      </c>
      <c r="AB142"/>
    </row>
    <row r="143" spans="2:28" ht="16">
      <c r="B143" s="785" t="s">
        <v>216</v>
      </c>
      <c r="C143" s="786"/>
      <c r="D143" s="395" t="s">
        <v>649</v>
      </c>
      <c r="E143" s="395" t="s">
        <v>448</v>
      </c>
      <c r="F143" s="396">
        <v>2</v>
      </c>
      <c r="G143" s="395" t="s">
        <v>447</v>
      </c>
      <c r="H143" s="396">
        <v>3</v>
      </c>
      <c r="I143" s="395" t="s">
        <v>171</v>
      </c>
      <c r="J143" s="396"/>
      <c r="K143" s="397">
        <v>1.1499999999999999</v>
      </c>
      <c r="L143" s="397">
        <v>3.11</v>
      </c>
      <c r="M143" s="397"/>
      <c r="N143" s="398" t="str">
        <f t="shared" si="12"/>
        <v>I</v>
      </c>
      <c r="O143" s="398" t="str">
        <f t="shared" si="13"/>
        <v>I.2</v>
      </c>
      <c r="P143" s="398" t="str">
        <f t="shared" si="14"/>
        <v>I.2.3</v>
      </c>
      <c r="Q143" s="399" t="str">
        <f t="shared" si="15"/>
        <v>I - Flooring</v>
      </c>
      <c r="R143" s="399" t="str">
        <f t="shared" si="16"/>
        <v>I.2 - Carpeting</v>
      </c>
      <c r="S143" s="400" t="str">
        <f t="shared" si="17"/>
        <v>I.2.3 - Carpet, Premium Grade</v>
      </c>
      <c r="AB143"/>
    </row>
    <row r="144" spans="2:28" ht="16">
      <c r="B144" s="785" t="s">
        <v>216</v>
      </c>
      <c r="C144" s="786"/>
      <c r="D144" s="395" t="s">
        <v>649</v>
      </c>
      <c r="E144" s="395" t="s">
        <v>448</v>
      </c>
      <c r="F144" s="396">
        <v>2</v>
      </c>
      <c r="G144" s="395" t="s">
        <v>451</v>
      </c>
      <c r="H144" s="396">
        <v>4</v>
      </c>
      <c r="I144" s="395" t="s">
        <v>154</v>
      </c>
      <c r="J144" s="396">
        <v>1</v>
      </c>
      <c r="K144" s="397"/>
      <c r="L144" s="397"/>
      <c r="M144" s="397"/>
      <c r="N144" s="398" t="str">
        <f t="shared" si="12"/>
        <v>I</v>
      </c>
      <c r="O144" s="398" t="str">
        <f t="shared" si="13"/>
        <v>I.2</v>
      </c>
      <c r="P144" s="398" t="str">
        <f t="shared" si="14"/>
        <v>I.2.4</v>
      </c>
      <c r="Q144" s="399" t="str">
        <f t="shared" si="15"/>
        <v>I - Flooring</v>
      </c>
      <c r="R144" s="399" t="str">
        <f t="shared" si="16"/>
        <v>I.2 - Carpeting</v>
      </c>
      <c r="S144" s="400" t="str">
        <f t="shared" si="17"/>
        <v>I.2.4 - Carpeting Allowance</v>
      </c>
      <c r="AB144"/>
    </row>
    <row r="145" spans="2:28" ht="16">
      <c r="B145" s="785" t="s">
        <v>216</v>
      </c>
      <c r="C145" s="786"/>
      <c r="D145" s="395" t="s">
        <v>649</v>
      </c>
      <c r="E145" s="395" t="s">
        <v>348</v>
      </c>
      <c r="F145" s="396">
        <v>3</v>
      </c>
      <c r="G145" s="395" t="s">
        <v>347</v>
      </c>
      <c r="H145" s="396">
        <v>1</v>
      </c>
      <c r="I145" s="395" t="s">
        <v>154</v>
      </c>
      <c r="J145" s="396">
        <v>1</v>
      </c>
      <c r="K145" s="397"/>
      <c r="L145" s="397"/>
      <c r="M145" s="397"/>
      <c r="N145" s="398" t="str">
        <f t="shared" si="12"/>
        <v>I</v>
      </c>
      <c r="O145" s="398" t="str">
        <f t="shared" si="13"/>
        <v>I.3</v>
      </c>
      <c r="P145" s="398" t="str">
        <f t="shared" si="14"/>
        <v>I.3.1</v>
      </c>
      <c r="Q145" s="399" t="str">
        <f t="shared" si="15"/>
        <v>I - Flooring</v>
      </c>
      <c r="R145" s="399" t="str">
        <f t="shared" si="16"/>
        <v>I.3 - Flooring General</v>
      </c>
      <c r="S145" s="400" t="str">
        <f t="shared" si="17"/>
        <v>I.3.1 - Flooring Allowance</v>
      </c>
      <c r="AB145"/>
    </row>
    <row r="146" spans="2:28" ht="16">
      <c r="B146" s="785" t="s">
        <v>216</v>
      </c>
      <c r="C146" s="786"/>
      <c r="D146" s="395" t="s">
        <v>649</v>
      </c>
      <c r="E146" s="395" t="s">
        <v>304</v>
      </c>
      <c r="F146" s="396">
        <v>4</v>
      </c>
      <c r="G146" s="395" t="s">
        <v>305</v>
      </c>
      <c r="H146" s="396">
        <v>1</v>
      </c>
      <c r="I146" s="395" t="s">
        <v>171</v>
      </c>
      <c r="J146" s="396"/>
      <c r="K146" s="397">
        <v>3.46</v>
      </c>
      <c r="L146" s="397">
        <v>0.26</v>
      </c>
      <c r="M146" s="397"/>
      <c r="N146" s="398" t="str">
        <f t="shared" si="12"/>
        <v>I</v>
      </c>
      <c r="O146" s="398" t="str">
        <f t="shared" si="13"/>
        <v>I.4</v>
      </c>
      <c r="P146" s="398" t="str">
        <f t="shared" si="14"/>
        <v>I.4.1</v>
      </c>
      <c r="Q146" s="399" t="str">
        <f t="shared" si="15"/>
        <v>I - Flooring</v>
      </c>
      <c r="R146" s="399" t="str">
        <f t="shared" si="16"/>
        <v>I.4 - Hardwood Floor Refinishing</v>
      </c>
      <c r="S146" s="400" t="str">
        <f t="shared" si="17"/>
        <v>I.4.1 - Floor Refinishing</v>
      </c>
      <c r="AB146"/>
    </row>
    <row r="147" spans="2:28" ht="16">
      <c r="B147" s="785" t="s">
        <v>216</v>
      </c>
      <c r="C147" s="786"/>
      <c r="D147" s="395" t="s">
        <v>649</v>
      </c>
      <c r="E147" s="395" t="s">
        <v>304</v>
      </c>
      <c r="F147" s="396">
        <v>4</v>
      </c>
      <c r="G147" s="395" t="s">
        <v>306</v>
      </c>
      <c r="H147" s="396">
        <v>2</v>
      </c>
      <c r="I147" s="395" t="s">
        <v>154</v>
      </c>
      <c r="J147" s="396">
        <v>1</v>
      </c>
      <c r="K147" s="397"/>
      <c r="L147" s="397"/>
      <c r="M147" s="397"/>
      <c r="N147" s="398" t="str">
        <f t="shared" si="12"/>
        <v>I</v>
      </c>
      <c r="O147" s="398" t="str">
        <f t="shared" si="13"/>
        <v>I.4</v>
      </c>
      <c r="P147" s="398" t="str">
        <f t="shared" si="14"/>
        <v>I.4.2</v>
      </c>
      <c r="Q147" s="399" t="str">
        <f t="shared" si="15"/>
        <v>I - Flooring</v>
      </c>
      <c r="R147" s="399" t="str">
        <f t="shared" si="16"/>
        <v>I.4 - Hardwood Floor Refinishing</v>
      </c>
      <c r="S147" s="400" t="str">
        <f t="shared" si="17"/>
        <v>I.4.2 - Hardwood Floor Refinishing Allowance</v>
      </c>
      <c r="AB147"/>
    </row>
    <row r="148" spans="2:28" ht="16">
      <c r="B148" s="785" t="s">
        <v>216</v>
      </c>
      <c r="C148" s="786"/>
      <c r="D148" s="395" t="s">
        <v>649</v>
      </c>
      <c r="E148" s="395" t="s">
        <v>304</v>
      </c>
      <c r="F148" s="396">
        <v>4</v>
      </c>
      <c r="G148" s="395" t="s">
        <v>303</v>
      </c>
      <c r="H148" s="396">
        <v>3</v>
      </c>
      <c r="I148" s="395" t="s">
        <v>171</v>
      </c>
      <c r="J148" s="396"/>
      <c r="K148" s="397">
        <v>15.38</v>
      </c>
      <c r="L148" s="397">
        <v>4.1500000000000004</v>
      </c>
      <c r="M148" s="397"/>
      <c r="N148" s="398" t="str">
        <f t="shared" si="12"/>
        <v>I</v>
      </c>
      <c r="O148" s="398" t="str">
        <f t="shared" si="13"/>
        <v>I.4</v>
      </c>
      <c r="P148" s="398" t="str">
        <f t="shared" si="14"/>
        <v>I.4.3</v>
      </c>
      <c r="Q148" s="399" t="str">
        <f t="shared" si="15"/>
        <v>I - Flooring</v>
      </c>
      <c r="R148" s="399" t="str">
        <f t="shared" si="16"/>
        <v>I.4 - Hardwood Floor Refinishing</v>
      </c>
      <c r="S148" s="400" t="str">
        <f t="shared" si="17"/>
        <v>I.4.3 - Replacing Areas To Match Existing</v>
      </c>
      <c r="AB148"/>
    </row>
    <row r="149" spans="2:28" ht="16">
      <c r="B149" s="785" t="s">
        <v>216</v>
      </c>
      <c r="C149" s="786"/>
      <c r="D149" s="395" t="s">
        <v>649</v>
      </c>
      <c r="E149" s="395" t="s">
        <v>299</v>
      </c>
      <c r="F149" s="396">
        <v>5</v>
      </c>
      <c r="G149" s="395" t="s">
        <v>300</v>
      </c>
      <c r="H149" s="396">
        <v>1</v>
      </c>
      <c r="I149" s="395" t="s">
        <v>171</v>
      </c>
      <c r="J149" s="396"/>
      <c r="K149" s="397">
        <v>4.62</v>
      </c>
      <c r="L149" s="397">
        <v>4.1500000000000004</v>
      </c>
      <c r="M149" s="397"/>
      <c r="N149" s="398" t="str">
        <f t="shared" si="12"/>
        <v>I</v>
      </c>
      <c r="O149" s="398" t="str">
        <f t="shared" si="13"/>
        <v>I.5</v>
      </c>
      <c r="P149" s="398" t="str">
        <f t="shared" si="14"/>
        <v>I.5.1</v>
      </c>
      <c r="Q149" s="399" t="str">
        <f t="shared" si="15"/>
        <v>I - Flooring</v>
      </c>
      <c r="R149" s="399" t="str">
        <f t="shared" si="16"/>
        <v>I.5 - Hardwood Flooring</v>
      </c>
      <c r="S149" s="400" t="str">
        <f t="shared" si="17"/>
        <v>I.5.1 - Hardwood Flooring, Average Grade</v>
      </c>
      <c r="AB149"/>
    </row>
    <row r="150" spans="2:28" ht="16">
      <c r="B150" s="785" t="s">
        <v>216</v>
      </c>
      <c r="C150" s="786"/>
      <c r="D150" s="395" t="s">
        <v>649</v>
      </c>
      <c r="E150" s="395" t="s">
        <v>299</v>
      </c>
      <c r="F150" s="396">
        <v>5</v>
      </c>
      <c r="G150" s="395" t="s">
        <v>301</v>
      </c>
      <c r="H150" s="396">
        <v>2</v>
      </c>
      <c r="I150" s="395" t="s">
        <v>171</v>
      </c>
      <c r="J150" s="396"/>
      <c r="K150" s="397">
        <v>4.62</v>
      </c>
      <c r="L150" s="397">
        <v>2.59</v>
      </c>
      <c r="M150" s="397"/>
      <c r="N150" s="398" t="str">
        <f t="shared" si="12"/>
        <v>I</v>
      </c>
      <c r="O150" s="398" t="str">
        <f t="shared" si="13"/>
        <v>I.5</v>
      </c>
      <c r="P150" s="398" t="str">
        <f t="shared" si="14"/>
        <v>I.5.2</v>
      </c>
      <c r="Q150" s="399" t="str">
        <f t="shared" si="15"/>
        <v>I - Flooring</v>
      </c>
      <c r="R150" s="399" t="str">
        <f t="shared" si="16"/>
        <v>I.5 - Hardwood Flooring</v>
      </c>
      <c r="S150" s="400" t="str">
        <f t="shared" si="17"/>
        <v>I.5.2 - Hardwood Flooring, Economy Grade</v>
      </c>
      <c r="AB150"/>
    </row>
    <row r="151" spans="2:28" ht="16">
      <c r="B151" s="785" t="s">
        <v>216</v>
      </c>
      <c r="C151" s="786"/>
      <c r="D151" s="395" t="s">
        <v>649</v>
      </c>
      <c r="E151" s="395" t="s">
        <v>299</v>
      </c>
      <c r="F151" s="396">
        <v>5</v>
      </c>
      <c r="G151" s="395" t="s">
        <v>298</v>
      </c>
      <c r="H151" s="396">
        <v>3</v>
      </c>
      <c r="I151" s="395" t="s">
        <v>171</v>
      </c>
      <c r="J151" s="396"/>
      <c r="K151" s="397">
        <v>4.62</v>
      </c>
      <c r="L151" s="397">
        <v>7.26</v>
      </c>
      <c r="M151" s="397"/>
      <c r="N151" s="398" t="str">
        <f t="shared" si="12"/>
        <v>I</v>
      </c>
      <c r="O151" s="398" t="str">
        <f t="shared" si="13"/>
        <v>I.5</v>
      </c>
      <c r="P151" s="398" t="str">
        <f t="shared" si="14"/>
        <v>I.5.3</v>
      </c>
      <c r="Q151" s="399" t="str">
        <f t="shared" si="15"/>
        <v>I - Flooring</v>
      </c>
      <c r="R151" s="399" t="str">
        <f t="shared" si="16"/>
        <v>I.5 - Hardwood Flooring</v>
      </c>
      <c r="S151" s="400" t="str">
        <f t="shared" si="17"/>
        <v>I.5.3 - Hardwood Flooring, Premium Grade</v>
      </c>
      <c r="AB151"/>
    </row>
    <row r="152" spans="2:28" ht="16">
      <c r="B152" s="785" t="s">
        <v>216</v>
      </c>
      <c r="C152" s="786"/>
      <c r="D152" s="395" t="s">
        <v>649</v>
      </c>
      <c r="E152" s="395" t="s">
        <v>299</v>
      </c>
      <c r="F152" s="396">
        <v>5</v>
      </c>
      <c r="G152" s="395" t="s">
        <v>302</v>
      </c>
      <c r="H152" s="396">
        <v>4</v>
      </c>
      <c r="I152" s="395" t="s">
        <v>154</v>
      </c>
      <c r="J152" s="396">
        <v>1</v>
      </c>
      <c r="K152" s="397"/>
      <c r="L152" s="397"/>
      <c r="M152" s="397"/>
      <c r="N152" s="398" t="str">
        <f t="shared" si="12"/>
        <v>I</v>
      </c>
      <c r="O152" s="398" t="str">
        <f t="shared" si="13"/>
        <v>I.5</v>
      </c>
      <c r="P152" s="398" t="str">
        <f t="shared" si="14"/>
        <v>I.5.4</v>
      </c>
      <c r="Q152" s="399" t="str">
        <f t="shared" si="15"/>
        <v>I - Flooring</v>
      </c>
      <c r="R152" s="399" t="str">
        <f t="shared" si="16"/>
        <v>I.5 - Hardwood Flooring</v>
      </c>
      <c r="S152" s="400" t="str">
        <f t="shared" si="17"/>
        <v>I.5.4 - Hardwood Floors Allowance</v>
      </c>
      <c r="AB152"/>
    </row>
    <row r="153" spans="2:28" ht="16">
      <c r="B153" s="785" t="s">
        <v>216</v>
      </c>
      <c r="C153" s="786"/>
      <c r="D153" s="395" t="s">
        <v>649</v>
      </c>
      <c r="E153" s="395" t="s">
        <v>232</v>
      </c>
      <c r="F153" s="396">
        <v>6</v>
      </c>
      <c r="G153" s="395" t="s">
        <v>233</v>
      </c>
      <c r="H153" s="396">
        <v>1</v>
      </c>
      <c r="I153" s="395" t="s">
        <v>171</v>
      </c>
      <c r="J153" s="396"/>
      <c r="K153" s="397">
        <v>1.54</v>
      </c>
      <c r="L153" s="397">
        <v>0.78</v>
      </c>
      <c r="M153" s="397"/>
      <c r="N153" s="398" t="str">
        <f t="shared" si="12"/>
        <v>I</v>
      </c>
      <c r="O153" s="398" t="str">
        <f t="shared" si="13"/>
        <v>I.6</v>
      </c>
      <c r="P153" s="398" t="str">
        <f t="shared" si="14"/>
        <v>I.6.1</v>
      </c>
      <c r="Q153" s="399" t="str">
        <f t="shared" si="15"/>
        <v>I - Flooring</v>
      </c>
      <c r="R153" s="399" t="str">
        <f t="shared" si="16"/>
        <v>I.6 - Kitchen Flooring</v>
      </c>
      <c r="S153" s="400" t="str">
        <f t="shared" si="17"/>
        <v>I.6.1 - Backer Board 1/4" At Floor Tile</v>
      </c>
      <c r="AB153"/>
    </row>
    <row r="154" spans="2:28" ht="16">
      <c r="B154" s="785" t="s">
        <v>216</v>
      </c>
      <c r="C154" s="786"/>
      <c r="D154" s="395" t="s">
        <v>649</v>
      </c>
      <c r="E154" s="395" t="s">
        <v>232</v>
      </c>
      <c r="F154" s="396">
        <v>6</v>
      </c>
      <c r="G154" s="395" t="s">
        <v>231</v>
      </c>
      <c r="H154" s="396">
        <v>2</v>
      </c>
      <c r="I154" s="395" t="s">
        <v>171</v>
      </c>
      <c r="J154" s="396"/>
      <c r="K154" s="397">
        <v>6.15</v>
      </c>
      <c r="L154" s="397">
        <v>4.1500000000000004</v>
      </c>
      <c r="M154" s="397"/>
      <c r="N154" s="398" t="str">
        <f t="shared" si="12"/>
        <v>I</v>
      </c>
      <c r="O154" s="398" t="str">
        <f t="shared" si="13"/>
        <v>I.6</v>
      </c>
      <c r="P154" s="398" t="str">
        <f t="shared" si="14"/>
        <v>I.6.2</v>
      </c>
      <c r="Q154" s="399" t="str">
        <f t="shared" si="15"/>
        <v>I - Flooring</v>
      </c>
      <c r="R154" s="399" t="str">
        <f t="shared" si="16"/>
        <v>I.6 - Kitchen Flooring</v>
      </c>
      <c r="S154" s="400" t="str">
        <f t="shared" si="17"/>
        <v>I.6.2 - Floor Tile, Kitchen</v>
      </c>
      <c r="AB154"/>
    </row>
    <row r="155" spans="2:28" ht="16">
      <c r="B155" s="785" t="s">
        <v>216</v>
      </c>
      <c r="C155" s="786"/>
      <c r="D155" s="395" t="s">
        <v>649</v>
      </c>
      <c r="E155" s="395" t="s">
        <v>232</v>
      </c>
      <c r="F155" s="396">
        <v>6</v>
      </c>
      <c r="G155" s="395" t="s">
        <v>234</v>
      </c>
      <c r="H155" s="396">
        <v>3</v>
      </c>
      <c r="I155" s="395" t="s">
        <v>154</v>
      </c>
      <c r="J155" s="396">
        <v>1</v>
      </c>
      <c r="K155" s="397"/>
      <c r="L155" s="397"/>
      <c r="M155" s="397"/>
      <c r="N155" s="398" t="str">
        <f t="shared" si="12"/>
        <v>I</v>
      </c>
      <c r="O155" s="398" t="str">
        <f t="shared" si="13"/>
        <v>I.6</v>
      </c>
      <c r="P155" s="398" t="str">
        <f t="shared" si="14"/>
        <v>I.6.3</v>
      </c>
      <c r="Q155" s="399" t="str">
        <f t="shared" si="15"/>
        <v>I - Flooring</v>
      </c>
      <c r="R155" s="399" t="str">
        <f t="shared" si="16"/>
        <v>I.6 - Kitchen Flooring</v>
      </c>
      <c r="S155" s="400" t="str">
        <f t="shared" si="17"/>
        <v>I.6.3 - Kitchen Flooring Allowance</v>
      </c>
      <c r="AB155"/>
    </row>
    <row r="156" spans="2:28" ht="16">
      <c r="B156" s="785" t="s">
        <v>216</v>
      </c>
      <c r="C156" s="786"/>
      <c r="D156" s="395" t="s">
        <v>649</v>
      </c>
      <c r="E156" s="395" t="s">
        <v>215</v>
      </c>
      <c r="F156" s="396">
        <v>7</v>
      </c>
      <c r="G156" s="395" t="s">
        <v>219</v>
      </c>
      <c r="H156" s="396">
        <v>1</v>
      </c>
      <c r="I156" s="395" t="s">
        <v>154</v>
      </c>
      <c r="J156" s="396">
        <v>1</v>
      </c>
      <c r="K156" s="397"/>
      <c r="L156" s="397"/>
      <c r="M156" s="397"/>
      <c r="N156" s="398" t="str">
        <f t="shared" si="12"/>
        <v>I</v>
      </c>
      <c r="O156" s="398" t="str">
        <f t="shared" si="13"/>
        <v>I.7</v>
      </c>
      <c r="P156" s="398" t="str">
        <f t="shared" si="14"/>
        <v>I.7.1</v>
      </c>
      <c r="Q156" s="399" t="str">
        <f t="shared" si="15"/>
        <v>I - Flooring</v>
      </c>
      <c r="R156" s="399" t="str">
        <f t="shared" si="16"/>
        <v>I.7 - Laminate Wood Flooring</v>
      </c>
      <c r="S156" s="400" t="str">
        <f t="shared" si="17"/>
        <v>I.7.1 - Laminate Wood Flooring Allowance</v>
      </c>
      <c r="AB156"/>
    </row>
    <row r="157" spans="2:28" ht="16">
      <c r="B157" s="785" t="s">
        <v>216</v>
      </c>
      <c r="C157" s="786"/>
      <c r="D157" s="395" t="s">
        <v>649</v>
      </c>
      <c r="E157" s="395" t="s">
        <v>215</v>
      </c>
      <c r="F157" s="396">
        <v>7</v>
      </c>
      <c r="G157" s="395" t="s">
        <v>217</v>
      </c>
      <c r="H157" s="396">
        <v>2</v>
      </c>
      <c r="I157" s="395" t="s">
        <v>171</v>
      </c>
      <c r="J157" s="396"/>
      <c r="K157" s="397">
        <v>3.08</v>
      </c>
      <c r="L157" s="397">
        <v>1.81</v>
      </c>
      <c r="M157" s="397"/>
      <c r="N157" s="398" t="str">
        <f t="shared" si="12"/>
        <v>I</v>
      </c>
      <c r="O157" s="398" t="str">
        <f t="shared" si="13"/>
        <v>I.7</v>
      </c>
      <c r="P157" s="398" t="str">
        <f t="shared" si="14"/>
        <v>I.7.2</v>
      </c>
      <c r="Q157" s="399" t="str">
        <f t="shared" si="15"/>
        <v>I - Flooring</v>
      </c>
      <c r="R157" s="399" t="str">
        <f t="shared" si="16"/>
        <v>I.7 - Laminate Wood Flooring</v>
      </c>
      <c r="S157" s="400" t="str">
        <f t="shared" si="17"/>
        <v>I.7.2 - Laminate Wood Flooring, Average Grade</v>
      </c>
      <c r="AB157"/>
    </row>
    <row r="158" spans="2:28" ht="16">
      <c r="B158" s="785" t="s">
        <v>216</v>
      </c>
      <c r="C158" s="786"/>
      <c r="D158" s="395" t="s">
        <v>649</v>
      </c>
      <c r="E158" s="395" t="s">
        <v>215</v>
      </c>
      <c r="F158" s="396">
        <v>7</v>
      </c>
      <c r="G158" s="395" t="s">
        <v>214</v>
      </c>
      <c r="H158" s="396">
        <v>3</v>
      </c>
      <c r="I158" s="395" t="s">
        <v>171</v>
      </c>
      <c r="J158" s="396"/>
      <c r="K158" s="397">
        <v>3.08</v>
      </c>
      <c r="L158" s="397">
        <v>1.04</v>
      </c>
      <c r="M158" s="397"/>
      <c r="N158" s="398" t="str">
        <f t="shared" si="12"/>
        <v>I</v>
      </c>
      <c r="O158" s="398" t="str">
        <f t="shared" si="13"/>
        <v>I.7</v>
      </c>
      <c r="P158" s="398" t="str">
        <f t="shared" si="14"/>
        <v>I.7.3</v>
      </c>
      <c r="Q158" s="399" t="str">
        <f t="shared" si="15"/>
        <v>I - Flooring</v>
      </c>
      <c r="R158" s="399" t="str">
        <f t="shared" si="16"/>
        <v>I.7 - Laminate Wood Flooring</v>
      </c>
      <c r="S158" s="400" t="str">
        <f t="shared" si="17"/>
        <v>I.7.3 - Laminate Wood Flooring, Economy Grade</v>
      </c>
      <c r="AB158"/>
    </row>
    <row r="159" spans="2:28" ht="16">
      <c r="B159" s="785" t="s">
        <v>216</v>
      </c>
      <c r="C159" s="786"/>
      <c r="D159" s="395" t="s">
        <v>649</v>
      </c>
      <c r="E159" s="395" t="s">
        <v>215</v>
      </c>
      <c r="F159" s="396">
        <v>7</v>
      </c>
      <c r="G159" s="395" t="s">
        <v>218</v>
      </c>
      <c r="H159" s="396">
        <v>4</v>
      </c>
      <c r="I159" s="395" t="s">
        <v>171</v>
      </c>
      <c r="J159" s="396"/>
      <c r="K159" s="397">
        <v>3.08</v>
      </c>
      <c r="L159" s="397">
        <v>2.59</v>
      </c>
      <c r="M159" s="397"/>
      <c r="N159" s="398" t="str">
        <f t="shared" si="12"/>
        <v>I</v>
      </c>
      <c r="O159" s="398" t="str">
        <f t="shared" si="13"/>
        <v>I.7</v>
      </c>
      <c r="P159" s="398" t="str">
        <f t="shared" si="14"/>
        <v>I.7.4</v>
      </c>
      <c r="Q159" s="399" t="str">
        <f t="shared" si="15"/>
        <v>I - Flooring</v>
      </c>
      <c r="R159" s="399" t="str">
        <f t="shared" si="16"/>
        <v>I.7 - Laminate Wood Flooring</v>
      </c>
      <c r="S159" s="400" t="str">
        <f t="shared" si="17"/>
        <v>I.7.4 - Laminate Wood Flooring, Premium Grade</v>
      </c>
      <c r="AB159"/>
    </row>
    <row r="160" spans="2:28" ht="16">
      <c r="B160" s="785" t="s">
        <v>216</v>
      </c>
      <c r="C160" s="786"/>
      <c r="D160" s="395" t="s">
        <v>649</v>
      </c>
      <c r="E160" s="395" t="s">
        <v>585</v>
      </c>
      <c r="F160" s="396">
        <v>8</v>
      </c>
      <c r="G160" s="395" t="s">
        <v>539</v>
      </c>
      <c r="H160" s="396">
        <v>1</v>
      </c>
      <c r="I160" s="395" t="s">
        <v>171</v>
      </c>
      <c r="J160" s="396"/>
      <c r="K160" s="397">
        <v>0.26</v>
      </c>
      <c r="L160" s="397">
        <v>0.03</v>
      </c>
      <c r="M160" s="397"/>
      <c r="N160" s="398" t="str">
        <f t="shared" si="12"/>
        <v>I</v>
      </c>
      <c r="O160" s="398" t="str">
        <f t="shared" si="13"/>
        <v>I.8</v>
      </c>
      <c r="P160" s="398" t="str">
        <f t="shared" si="14"/>
        <v>I.8.1</v>
      </c>
      <c r="Q160" s="399" t="str">
        <f t="shared" si="15"/>
        <v>I - Flooring</v>
      </c>
      <c r="R160" s="399" t="str">
        <f t="shared" si="16"/>
        <v>I.8 - Sheet Vinyl</v>
      </c>
      <c r="S160" s="400" t="str">
        <f t="shared" si="17"/>
        <v>I.8.1 - Clean And Wax Vinyl</v>
      </c>
      <c r="AB160"/>
    </row>
    <row r="161" spans="2:28" ht="16">
      <c r="B161" s="785" t="s">
        <v>216</v>
      </c>
      <c r="C161" s="786"/>
      <c r="D161" s="395" t="s">
        <v>649</v>
      </c>
      <c r="E161" s="395" t="s">
        <v>585</v>
      </c>
      <c r="F161" s="396">
        <v>8</v>
      </c>
      <c r="G161" s="395" t="s">
        <v>588</v>
      </c>
      <c r="H161" s="396">
        <v>2</v>
      </c>
      <c r="I161" s="395" t="s">
        <v>154</v>
      </c>
      <c r="J161" s="396">
        <v>1</v>
      </c>
      <c r="K161" s="397"/>
      <c r="L161" s="397"/>
      <c r="M161" s="397"/>
      <c r="N161" s="398" t="str">
        <f t="shared" si="12"/>
        <v>I</v>
      </c>
      <c r="O161" s="398" t="str">
        <f t="shared" si="13"/>
        <v>I.8</v>
      </c>
      <c r="P161" s="398" t="str">
        <f t="shared" si="14"/>
        <v>I.8.2</v>
      </c>
      <c r="Q161" s="399" t="str">
        <f t="shared" si="15"/>
        <v>I - Flooring</v>
      </c>
      <c r="R161" s="399" t="str">
        <f t="shared" si="16"/>
        <v>I.8 - Sheet Vinyl</v>
      </c>
      <c r="S161" s="400" t="str">
        <f t="shared" si="17"/>
        <v>I.8.2 - Sheet Vinyl Allowance</v>
      </c>
      <c r="AB161"/>
    </row>
    <row r="162" spans="2:28" ht="16">
      <c r="B162" s="785" t="s">
        <v>216</v>
      </c>
      <c r="C162" s="786"/>
      <c r="D162" s="395" t="s">
        <v>649</v>
      </c>
      <c r="E162" s="395" t="s">
        <v>585</v>
      </c>
      <c r="F162" s="396">
        <v>8</v>
      </c>
      <c r="G162" s="395" t="s">
        <v>584</v>
      </c>
      <c r="H162" s="396">
        <v>3</v>
      </c>
      <c r="I162" s="395" t="s">
        <v>171</v>
      </c>
      <c r="J162" s="396"/>
      <c r="K162" s="397">
        <v>1.54</v>
      </c>
      <c r="L162" s="397">
        <v>3.11</v>
      </c>
      <c r="M162" s="397"/>
      <c r="N162" s="398" t="str">
        <f t="shared" si="12"/>
        <v>I</v>
      </c>
      <c r="O162" s="398" t="str">
        <f t="shared" si="13"/>
        <v>I.8</v>
      </c>
      <c r="P162" s="398" t="str">
        <f t="shared" si="14"/>
        <v>I.8.3</v>
      </c>
      <c r="Q162" s="399" t="str">
        <f t="shared" si="15"/>
        <v>I - Flooring</v>
      </c>
      <c r="R162" s="399" t="str">
        <f t="shared" si="16"/>
        <v>I.8 - Sheet Vinyl</v>
      </c>
      <c r="S162" s="400" t="str">
        <f t="shared" si="17"/>
        <v>I.8.3 - Sheet Vinyl, Average Grade</v>
      </c>
      <c r="AB162"/>
    </row>
    <row r="163" spans="2:28" ht="16">
      <c r="B163" s="785" t="s">
        <v>216</v>
      </c>
      <c r="C163" s="786"/>
      <c r="D163" s="395" t="s">
        <v>649</v>
      </c>
      <c r="E163" s="395" t="s">
        <v>585</v>
      </c>
      <c r="F163" s="396">
        <v>8</v>
      </c>
      <c r="G163" s="395" t="s">
        <v>586</v>
      </c>
      <c r="H163" s="396">
        <v>4</v>
      </c>
      <c r="I163" s="395" t="s">
        <v>171</v>
      </c>
      <c r="J163" s="396"/>
      <c r="K163" s="397">
        <v>1.54</v>
      </c>
      <c r="L163" s="397">
        <v>2.0699999999999998</v>
      </c>
      <c r="M163" s="397"/>
      <c r="N163" s="398" t="str">
        <f t="shared" si="12"/>
        <v>I</v>
      </c>
      <c r="O163" s="398" t="str">
        <f t="shared" si="13"/>
        <v>I.8</v>
      </c>
      <c r="P163" s="398" t="str">
        <f t="shared" si="14"/>
        <v>I.8.4</v>
      </c>
      <c r="Q163" s="399" t="str">
        <f t="shared" si="15"/>
        <v>I - Flooring</v>
      </c>
      <c r="R163" s="399" t="str">
        <f t="shared" si="16"/>
        <v>I.8 - Sheet Vinyl</v>
      </c>
      <c r="S163" s="400" t="str">
        <f t="shared" si="17"/>
        <v>I.8.4 - Sheet Vinyl, Economy Grade</v>
      </c>
      <c r="AB163"/>
    </row>
    <row r="164" spans="2:28" ht="16">
      <c r="B164" s="785" t="s">
        <v>216</v>
      </c>
      <c r="C164" s="786"/>
      <c r="D164" s="395" t="s">
        <v>649</v>
      </c>
      <c r="E164" s="395" t="s">
        <v>585</v>
      </c>
      <c r="F164" s="396">
        <v>8</v>
      </c>
      <c r="G164" s="395" t="s">
        <v>587</v>
      </c>
      <c r="H164" s="396">
        <v>5</v>
      </c>
      <c r="I164" s="395" t="s">
        <v>171</v>
      </c>
      <c r="J164" s="396"/>
      <c r="K164" s="397">
        <v>1.54</v>
      </c>
      <c r="L164" s="397">
        <v>4.67</v>
      </c>
      <c r="M164" s="397"/>
      <c r="N164" s="398" t="str">
        <f t="shared" si="12"/>
        <v>I</v>
      </c>
      <c r="O164" s="398" t="str">
        <f t="shared" si="13"/>
        <v>I.8</v>
      </c>
      <c r="P164" s="398" t="str">
        <f t="shared" si="14"/>
        <v>I.8.5</v>
      </c>
      <c r="Q164" s="399" t="str">
        <f t="shared" si="15"/>
        <v>I - Flooring</v>
      </c>
      <c r="R164" s="399" t="str">
        <f t="shared" si="16"/>
        <v>I.8 - Sheet Vinyl</v>
      </c>
      <c r="S164" s="400" t="str">
        <f t="shared" si="17"/>
        <v>I.8.5 - Sheet Vinyl, Premium Grade</v>
      </c>
      <c r="AB164"/>
    </row>
    <row r="165" spans="2:28" ht="16">
      <c r="B165" s="785" t="s">
        <v>216</v>
      </c>
      <c r="C165" s="786"/>
      <c r="D165" s="395" t="s">
        <v>649</v>
      </c>
      <c r="E165" s="395" t="s">
        <v>550</v>
      </c>
      <c r="F165" s="396">
        <v>9</v>
      </c>
      <c r="G165" s="395" t="s">
        <v>551</v>
      </c>
      <c r="H165" s="396">
        <v>1</v>
      </c>
      <c r="I165" s="395" t="s">
        <v>171</v>
      </c>
      <c r="J165" s="396"/>
      <c r="K165" s="397">
        <v>2.31</v>
      </c>
      <c r="L165" s="397">
        <v>0.88</v>
      </c>
      <c r="M165" s="397"/>
      <c r="N165" s="398" t="str">
        <f t="shared" si="12"/>
        <v>I</v>
      </c>
      <c r="O165" s="398" t="str">
        <f t="shared" si="13"/>
        <v>I.9</v>
      </c>
      <c r="P165" s="398" t="str">
        <f t="shared" si="14"/>
        <v>I.9.1</v>
      </c>
      <c r="Q165" s="399" t="str">
        <f t="shared" si="15"/>
        <v>I - Flooring</v>
      </c>
      <c r="R165" s="399" t="str">
        <f t="shared" si="16"/>
        <v>I.9 - Tiling</v>
      </c>
      <c r="S165" s="400" t="str">
        <f t="shared" si="17"/>
        <v>I.9.1 - Backer Board 1/2" At Wall Tile</v>
      </c>
      <c r="AB165"/>
    </row>
    <row r="166" spans="2:28" ht="16">
      <c r="B166" s="785" t="s">
        <v>216</v>
      </c>
      <c r="C166" s="786"/>
      <c r="D166" s="395" t="s">
        <v>649</v>
      </c>
      <c r="E166" s="395" t="s">
        <v>550</v>
      </c>
      <c r="F166" s="396">
        <v>9</v>
      </c>
      <c r="G166" s="395" t="s">
        <v>233</v>
      </c>
      <c r="H166" s="396">
        <v>2</v>
      </c>
      <c r="I166" s="395" t="s">
        <v>171</v>
      </c>
      <c r="J166" s="396"/>
      <c r="K166" s="397">
        <v>1.54</v>
      </c>
      <c r="L166" s="397">
        <v>0.78</v>
      </c>
      <c r="M166" s="397"/>
      <c r="N166" s="398" t="str">
        <f t="shared" si="12"/>
        <v>I</v>
      </c>
      <c r="O166" s="398" t="str">
        <f t="shared" si="13"/>
        <v>I.9</v>
      </c>
      <c r="P166" s="398" t="str">
        <f t="shared" si="14"/>
        <v>I.9.2</v>
      </c>
      <c r="Q166" s="399" t="str">
        <f t="shared" si="15"/>
        <v>I - Flooring</v>
      </c>
      <c r="R166" s="399" t="str">
        <f t="shared" si="16"/>
        <v>I.9 - Tiling</v>
      </c>
      <c r="S166" s="400" t="str">
        <f t="shared" si="17"/>
        <v>I.9.2 - Backer Board 1/4" At Floor Tile</v>
      </c>
      <c r="AB166"/>
    </row>
    <row r="167" spans="2:28" ht="16">
      <c r="B167" s="785" t="s">
        <v>216</v>
      </c>
      <c r="C167" s="786"/>
      <c r="D167" s="395" t="s">
        <v>649</v>
      </c>
      <c r="E167" s="395" t="s">
        <v>550</v>
      </c>
      <c r="F167" s="396">
        <v>9</v>
      </c>
      <c r="G167" s="395" t="s">
        <v>549</v>
      </c>
      <c r="H167" s="396">
        <v>3</v>
      </c>
      <c r="I167" s="395" t="s">
        <v>171</v>
      </c>
      <c r="J167" s="396"/>
      <c r="K167" s="397">
        <v>2.31</v>
      </c>
      <c r="L167" s="397">
        <v>1.56</v>
      </c>
      <c r="M167" s="397"/>
      <c r="N167" s="398" t="str">
        <f t="shared" si="12"/>
        <v>I</v>
      </c>
      <c r="O167" s="398" t="str">
        <f t="shared" si="13"/>
        <v>I.9</v>
      </c>
      <c r="P167" s="398" t="str">
        <f t="shared" si="14"/>
        <v>I.9.3</v>
      </c>
      <c r="Q167" s="399" t="str">
        <f t="shared" si="15"/>
        <v>I - Flooring</v>
      </c>
      <c r="R167" s="399" t="str">
        <f t="shared" si="16"/>
        <v>I.9 - Tiling</v>
      </c>
      <c r="S167" s="400" t="str">
        <f t="shared" si="17"/>
        <v>I.9.3 - Floor Tile, Ceramic</v>
      </c>
      <c r="AB167"/>
    </row>
    <row r="168" spans="2:28" ht="16">
      <c r="B168" s="785" t="s">
        <v>216</v>
      </c>
      <c r="C168" s="786"/>
      <c r="D168" s="395" t="s">
        <v>649</v>
      </c>
      <c r="E168" s="395" t="s">
        <v>550</v>
      </c>
      <c r="F168" s="396">
        <v>9</v>
      </c>
      <c r="G168" s="395" t="s">
        <v>552</v>
      </c>
      <c r="H168" s="396">
        <v>4</v>
      </c>
      <c r="I168" s="395" t="s">
        <v>154</v>
      </c>
      <c r="J168" s="396">
        <v>1</v>
      </c>
      <c r="K168" s="397"/>
      <c r="L168" s="397"/>
      <c r="M168" s="397"/>
      <c r="N168" s="398" t="str">
        <f t="shared" si="12"/>
        <v>I</v>
      </c>
      <c r="O168" s="398" t="str">
        <f t="shared" si="13"/>
        <v>I.9</v>
      </c>
      <c r="P168" s="398" t="str">
        <f t="shared" si="14"/>
        <v>I.9.4</v>
      </c>
      <c r="Q168" s="399" t="str">
        <f t="shared" si="15"/>
        <v>I - Flooring</v>
      </c>
      <c r="R168" s="399" t="str">
        <f t="shared" si="16"/>
        <v>I.9 - Tiling</v>
      </c>
      <c r="S168" s="400" t="str">
        <f t="shared" si="17"/>
        <v>I.9.4 - Floor Tiling Allowance</v>
      </c>
      <c r="AB168"/>
    </row>
    <row r="169" spans="2:28" ht="16">
      <c r="B169" s="785" t="s">
        <v>216</v>
      </c>
      <c r="C169" s="786"/>
      <c r="D169" s="395" t="s">
        <v>649</v>
      </c>
      <c r="E169" s="395" t="s">
        <v>540</v>
      </c>
      <c r="F169" s="396">
        <v>10</v>
      </c>
      <c r="G169" s="395" t="s">
        <v>539</v>
      </c>
      <c r="H169" s="396">
        <v>1</v>
      </c>
      <c r="I169" s="395" t="s">
        <v>171</v>
      </c>
      <c r="J169" s="396"/>
      <c r="K169" s="397">
        <v>0.26</v>
      </c>
      <c r="L169" s="397">
        <v>0.03</v>
      </c>
      <c r="M169" s="397"/>
      <c r="N169" s="398" t="str">
        <f t="shared" si="12"/>
        <v>I</v>
      </c>
      <c r="O169" s="398" t="str">
        <f t="shared" si="13"/>
        <v>I.10</v>
      </c>
      <c r="P169" s="398" t="str">
        <f t="shared" si="14"/>
        <v>I.10.1</v>
      </c>
      <c r="Q169" s="399" t="str">
        <f t="shared" si="15"/>
        <v>I - Flooring</v>
      </c>
      <c r="R169" s="399" t="str">
        <f t="shared" si="16"/>
        <v>I.10 - Vinyl Tile</v>
      </c>
      <c r="S169" s="400" t="str">
        <f t="shared" si="17"/>
        <v>I.10.1 - Clean And Wax Vinyl</v>
      </c>
      <c r="AB169"/>
    </row>
    <row r="170" spans="2:28" ht="16">
      <c r="B170" s="785" t="s">
        <v>216</v>
      </c>
      <c r="C170" s="786"/>
      <c r="D170" s="395" t="s">
        <v>649</v>
      </c>
      <c r="E170" s="395" t="s">
        <v>540</v>
      </c>
      <c r="F170" s="396">
        <v>10</v>
      </c>
      <c r="G170" s="395" t="s">
        <v>544</v>
      </c>
      <c r="H170" s="396">
        <v>2</v>
      </c>
      <c r="I170" s="395" t="s">
        <v>154</v>
      </c>
      <c r="J170" s="396">
        <v>1</v>
      </c>
      <c r="K170" s="397"/>
      <c r="L170" s="397"/>
      <c r="M170" s="397"/>
      <c r="N170" s="398" t="str">
        <f t="shared" si="12"/>
        <v>I</v>
      </c>
      <c r="O170" s="398" t="str">
        <f t="shared" si="13"/>
        <v>I.10</v>
      </c>
      <c r="P170" s="398" t="str">
        <f t="shared" si="14"/>
        <v>I.10.2</v>
      </c>
      <c r="Q170" s="399" t="str">
        <f t="shared" si="15"/>
        <v>I - Flooring</v>
      </c>
      <c r="R170" s="399" t="str">
        <f t="shared" si="16"/>
        <v>I.10 - Vinyl Tile</v>
      </c>
      <c r="S170" s="400" t="str">
        <f t="shared" si="17"/>
        <v>I.10.2 - Vinyl Tile Allowance</v>
      </c>
      <c r="AB170"/>
    </row>
    <row r="171" spans="2:28" ht="16">
      <c r="B171" s="785" t="s">
        <v>216</v>
      </c>
      <c r="C171" s="786"/>
      <c r="D171" s="395" t="s">
        <v>649</v>
      </c>
      <c r="E171" s="395" t="s">
        <v>540</v>
      </c>
      <c r="F171" s="396">
        <v>10</v>
      </c>
      <c r="G171" s="395" t="s">
        <v>541</v>
      </c>
      <c r="H171" s="396">
        <v>3</v>
      </c>
      <c r="I171" s="395" t="s">
        <v>171</v>
      </c>
      <c r="J171" s="396"/>
      <c r="K171" s="397">
        <v>1</v>
      </c>
      <c r="L171" s="397">
        <v>5.18</v>
      </c>
      <c r="M171" s="397"/>
      <c r="N171" s="398" t="str">
        <f t="shared" si="12"/>
        <v>I</v>
      </c>
      <c r="O171" s="398" t="str">
        <f t="shared" si="13"/>
        <v>I.10</v>
      </c>
      <c r="P171" s="398" t="str">
        <f t="shared" si="14"/>
        <v>I.10.3</v>
      </c>
      <c r="Q171" s="399" t="str">
        <f t="shared" si="15"/>
        <v>I - Flooring</v>
      </c>
      <c r="R171" s="399" t="str">
        <f t="shared" si="16"/>
        <v>I.10 - Vinyl Tile</v>
      </c>
      <c r="S171" s="400" t="str">
        <f t="shared" si="17"/>
        <v>I.10.3 - Vinyl Tile, Average Grade</v>
      </c>
      <c r="AB171"/>
    </row>
    <row r="172" spans="2:28" ht="16">
      <c r="B172" s="785" t="s">
        <v>216</v>
      </c>
      <c r="C172" s="786"/>
      <c r="D172" s="395" t="s">
        <v>649</v>
      </c>
      <c r="E172" s="395" t="s">
        <v>540</v>
      </c>
      <c r="F172" s="396">
        <v>10</v>
      </c>
      <c r="G172" s="395" t="s">
        <v>543</v>
      </c>
      <c r="H172" s="396">
        <v>4</v>
      </c>
      <c r="I172" s="395" t="s">
        <v>171</v>
      </c>
      <c r="J172" s="396"/>
      <c r="K172" s="397">
        <v>1</v>
      </c>
      <c r="L172" s="397">
        <v>2.0699999999999998</v>
      </c>
      <c r="M172" s="397"/>
      <c r="N172" s="398" t="str">
        <f t="shared" si="12"/>
        <v>I</v>
      </c>
      <c r="O172" s="398" t="str">
        <f t="shared" si="13"/>
        <v>I.10</v>
      </c>
      <c r="P172" s="398" t="str">
        <f t="shared" si="14"/>
        <v>I.10.4</v>
      </c>
      <c r="Q172" s="399" t="str">
        <f t="shared" si="15"/>
        <v>I - Flooring</v>
      </c>
      <c r="R172" s="399" t="str">
        <f t="shared" si="16"/>
        <v>I.10 - Vinyl Tile</v>
      </c>
      <c r="S172" s="400" t="str">
        <f t="shared" si="17"/>
        <v>I.10.4 - Vinyl Tile, Economy Grade</v>
      </c>
      <c r="AB172"/>
    </row>
    <row r="173" spans="2:28" ht="16">
      <c r="B173" s="785" t="s">
        <v>216</v>
      </c>
      <c r="C173" s="786"/>
      <c r="D173" s="395" t="s">
        <v>649</v>
      </c>
      <c r="E173" s="395" t="s">
        <v>540</v>
      </c>
      <c r="F173" s="396">
        <v>10</v>
      </c>
      <c r="G173" s="395" t="s">
        <v>542</v>
      </c>
      <c r="H173" s="396">
        <v>5</v>
      </c>
      <c r="I173" s="395" t="s">
        <v>171</v>
      </c>
      <c r="J173" s="396"/>
      <c r="K173" s="397">
        <v>1</v>
      </c>
      <c r="L173" s="397">
        <v>8.3000000000000007</v>
      </c>
      <c r="M173" s="397"/>
      <c r="N173" s="398" t="str">
        <f t="shared" si="12"/>
        <v>I</v>
      </c>
      <c r="O173" s="398" t="str">
        <f t="shared" si="13"/>
        <v>I.10</v>
      </c>
      <c r="P173" s="398" t="str">
        <f t="shared" si="14"/>
        <v>I.10.5</v>
      </c>
      <c r="Q173" s="399" t="str">
        <f t="shared" si="15"/>
        <v>I - Flooring</v>
      </c>
      <c r="R173" s="399" t="str">
        <f t="shared" si="16"/>
        <v>I.10 - Vinyl Tile</v>
      </c>
      <c r="S173" s="400" t="str">
        <f t="shared" si="17"/>
        <v>I.10.5 - Vinyl Tile, Premium Grade</v>
      </c>
      <c r="AB173"/>
    </row>
    <row r="174" spans="2:28" ht="16">
      <c r="B174" s="785" t="s">
        <v>281</v>
      </c>
      <c r="C174" s="786"/>
      <c r="D174" s="395" t="s">
        <v>650</v>
      </c>
      <c r="E174" s="395" t="s">
        <v>335</v>
      </c>
      <c r="F174" s="396">
        <v>1</v>
      </c>
      <c r="G174" s="395" t="s">
        <v>336</v>
      </c>
      <c r="H174" s="396">
        <v>1</v>
      </c>
      <c r="I174" s="395" t="s">
        <v>171</v>
      </c>
      <c r="J174" s="396"/>
      <c r="K174" s="397">
        <v>1.1499999999999999</v>
      </c>
      <c r="L174" s="397">
        <v>0.78</v>
      </c>
      <c r="M174" s="397"/>
      <c r="N174" s="398" t="str">
        <f t="shared" si="12"/>
        <v>J</v>
      </c>
      <c r="O174" s="398" t="str">
        <f t="shared" si="13"/>
        <v>J.1</v>
      </c>
      <c r="P174" s="398" t="str">
        <f t="shared" si="14"/>
        <v>J.1.1</v>
      </c>
      <c r="Q174" s="399" t="str">
        <f t="shared" si="15"/>
        <v>J - Framing and Drywall</v>
      </c>
      <c r="R174" s="399" t="str">
        <f t="shared" si="16"/>
        <v>J.1 - Framing</v>
      </c>
      <c r="S174" s="400" t="str">
        <f t="shared" si="17"/>
        <v>J.1.1 - Floor Joists/Ceiling Joists</v>
      </c>
      <c r="AB174"/>
    </row>
    <row r="175" spans="2:28" ht="16">
      <c r="B175" s="785" t="s">
        <v>281</v>
      </c>
      <c r="C175" s="786"/>
      <c r="D175" s="395" t="s">
        <v>650</v>
      </c>
      <c r="E175" s="395" t="s">
        <v>335</v>
      </c>
      <c r="F175" s="396">
        <v>1</v>
      </c>
      <c r="G175" s="395" t="s">
        <v>342</v>
      </c>
      <c r="H175" s="396">
        <v>2</v>
      </c>
      <c r="I175" s="395" t="s">
        <v>154</v>
      </c>
      <c r="J175" s="396">
        <v>1</v>
      </c>
      <c r="K175" s="397"/>
      <c r="L175" s="397"/>
      <c r="M175" s="397"/>
      <c r="N175" s="398" t="str">
        <f t="shared" si="12"/>
        <v>J</v>
      </c>
      <c r="O175" s="398" t="str">
        <f t="shared" si="13"/>
        <v>J.1</v>
      </c>
      <c r="P175" s="398" t="str">
        <f t="shared" si="14"/>
        <v>J.1.2</v>
      </c>
      <c r="Q175" s="399" t="str">
        <f t="shared" si="15"/>
        <v>J - Framing and Drywall</v>
      </c>
      <c r="R175" s="399" t="str">
        <f t="shared" si="16"/>
        <v>J.1 - Framing</v>
      </c>
      <c r="S175" s="400" t="str">
        <f t="shared" si="17"/>
        <v>J.1.2 - Framing Allowance</v>
      </c>
      <c r="AB175"/>
    </row>
    <row r="176" spans="2:28" ht="16">
      <c r="B176" s="785" t="s">
        <v>281</v>
      </c>
      <c r="C176" s="786"/>
      <c r="D176" s="395" t="s">
        <v>650</v>
      </c>
      <c r="E176" s="395" t="s">
        <v>335</v>
      </c>
      <c r="F176" s="396">
        <v>1</v>
      </c>
      <c r="G176" s="395" t="s">
        <v>338</v>
      </c>
      <c r="H176" s="396">
        <v>3</v>
      </c>
      <c r="I176" s="395" t="s">
        <v>171</v>
      </c>
      <c r="J176" s="396"/>
      <c r="K176" s="397">
        <v>1.54</v>
      </c>
      <c r="L176" s="397">
        <v>1.81</v>
      </c>
      <c r="M176" s="397"/>
      <c r="N176" s="398" t="str">
        <f t="shared" si="12"/>
        <v>J</v>
      </c>
      <c r="O176" s="398" t="str">
        <f t="shared" si="13"/>
        <v>J.1</v>
      </c>
      <c r="P176" s="398" t="str">
        <f t="shared" si="14"/>
        <v>J.1.3</v>
      </c>
      <c r="Q176" s="399" t="str">
        <f t="shared" si="15"/>
        <v>J - Framing and Drywall</v>
      </c>
      <c r="R176" s="399" t="str">
        <f t="shared" si="16"/>
        <v>J.1 - Framing</v>
      </c>
      <c r="S176" s="400" t="str">
        <f t="shared" si="17"/>
        <v>J.1.3 - Interior Wall Framing</v>
      </c>
      <c r="AB176"/>
    </row>
    <row r="177" spans="2:28" ht="16">
      <c r="B177" s="785" t="s">
        <v>281</v>
      </c>
      <c r="C177" s="786"/>
      <c r="D177" s="395" t="s">
        <v>650</v>
      </c>
      <c r="E177" s="395" t="s">
        <v>335</v>
      </c>
      <c r="F177" s="396">
        <v>1</v>
      </c>
      <c r="G177" s="395" t="s">
        <v>339</v>
      </c>
      <c r="H177" s="396">
        <v>4</v>
      </c>
      <c r="I177" s="395" t="s">
        <v>138</v>
      </c>
      <c r="J177" s="396">
        <v>1</v>
      </c>
      <c r="K177" s="397">
        <v>1538.46</v>
      </c>
      <c r="L177" s="397">
        <v>259.23</v>
      </c>
      <c r="M177" s="397"/>
      <c r="N177" s="398" t="str">
        <f t="shared" si="12"/>
        <v>J</v>
      </c>
      <c r="O177" s="398" t="str">
        <f t="shared" si="13"/>
        <v>J.1</v>
      </c>
      <c r="P177" s="398" t="str">
        <f t="shared" si="14"/>
        <v>J.1.4</v>
      </c>
      <c r="Q177" s="399" t="str">
        <f t="shared" si="15"/>
        <v>J - Framing and Drywall</v>
      </c>
      <c r="R177" s="399" t="str">
        <f t="shared" si="16"/>
        <v>J.1 - Framing</v>
      </c>
      <c r="S177" s="400" t="str">
        <f t="shared" si="17"/>
        <v>J.1.4 - Open Load Bearing/Structural Wall</v>
      </c>
      <c r="AB177"/>
    </row>
    <row r="178" spans="2:28" ht="16">
      <c r="B178" s="785" t="s">
        <v>281</v>
      </c>
      <c r="C178" s="786"/>
      <c r="D178" s="395" t="s">
        <v>650</v>
      </c>
      <c r="E178" s="395" t="s">
        <v>335</v>
      </c>
      <c r="F178" s="396">
        <v>1</v>
      </c>
      <c r="G178" s="395" t="s">
        <v>337</v>
      </c>
      <c r="H178" s="396">
        <v>5</v>
      </c>
      <c r="I178" s="395" t="s">
        <v>171</v>
      </c>
      <c r="J178" s="396"/>
      <c r="K178" s="397">
        <v>1.92</v>
      </c>
      <c r="L178" s="397">
        <v>1.04</v>
      </c>
      <c r="M178" s="397"/>
      <c r="N178" s="398" t="str">
        <f t="shared" si="12"/>
        <v>J</v>
      </c>
      <c r="O178" s="398" t="str">
        <f t="shared" si="13"/>
        <v>J.1</v>
      </c>
      <c r="P178" s="398" t="str">
        <f t="shared" si="14"/>
        <v>J.1.5</v>
      </c>
      <c r="Q178" s="399" t="str">
        <f t="shared" si="15"/>
        <v>J - Framing and Drywall</v>
      </c>
      <c r="R178" s="399" t="str">
        <f t="shared" si="16"/>
        <v>J.1 - Framing</v>
      </c>
      <c r="S178" s="400" t="str">
        <f t="shared" si="17"/>
        <v>J.1.5 - Roof Framing/Rafters</v>
      </c>
      <c r="AB178"/>
    </row>
    <row r="179" spans="2:28" ht="16">
      <c r="B179" s="785" t="s">
        <v>281</v>
      </c>
      <c r="C179" s="786"/>
      <c r="D179" s="395" t="s">
        <v>650</v>
      </c>
      <c r="E179" s="395" t="s">
        <v>335</v>
      </c>
      <c r="F179" s="396">
        <v>1</v>
      </c>
      <c r="G179" s="395" t="s">
        <v>311</v>
      </c>
      <c r="H179" s="396">
        <v>6</v>
      </c>
      <c r="I179" s="395" t="s">
        <v>310</v>
      </c>
      <c r="J179" s="396"/>
      <c r="K179" s="397">
        <v>23.08</v>
      </c>
      <c r="L179" s="397">
        <v>25.92</v>
      </c>
      <c r="M179" s="397"/>
      <c r="N179" s="398" t="str">
        <f t="shared" si="12"/>
        <v>J</v>
      </c>
      <c r="O179" s="398" t="str">
        <f t="shared" si="13"/>
        <v>J.1</v>
      </c>
      <c r="P179" s="398" t="str">
        <f t="shared" si="14"/>
        <v>J.1.6</v>
      </c>
      <c r="Q179" s="399" t="str">
        <f t="shared" si="15"/>
        <v>J - Framing and Drywall</v>
      </c>
      <c r="R179" s="399" t="str">
        <f t="shared" si="16"/>
        <v>J.1 - Framing</v>
      </c>
      <c r="S179" s="400" t="str">
        <f t="shared" si="17"/>
        <v>J.1.6 - Roof Sheathing, Plywood 1/2", Install</v>
      </c>
      <c r="AB179"/>
    </row>
    <row r="180" spans="2:28" ht="16">
      <c r="B180" s="785" t="s">
        <v>281</v>
      </c>
      <c r="C180" s="786"/>
      <c r="D180" s="395" t="s">
        <v>650</v>
      </c>
      <c r="E180" s="395" t="s">
        <v>335</v>
      </c>
      <c r="F180" s="396">
        <v>1</v>
      </c>
      <c r="G180" s="395" t="s">
        <v>341</v>
      </c>
      <c r="H180" s="396">
        <v>7</v>
      </c>
      <c r="I180" s="395" t="s">
        <v>138</v>
      </c>
      <c r="J180" s="396"/>
      <c r="K180" s="397">
        <v>38.46</v>
      </c>
      <c r="L180" s="397">
        <v>20.74</v>
      </c>
      <c r="M180" s="397"/>
      <c r="N180" s="398" t="str">
        <f t="shared" si="12"/>
        <v>J</v>
      </c>
      <c r="O180" s="398" t="str">
        <f t="shared" si="13"/>
        <v>J.1</v>
      </c>
      <c r="P180" s="398" t="str">
        <f t="shared" si="14"/>
        <v>J.1.7</v>
      </c>
      <c r="Q180" s="399" t="str">
        <f t="shared" si="15"/>
        <v>J - Framing and Drywall</v>
      </c>
      <c r="R180" s="399" t="str">
        <f t="shared" si="16"/>
        <v>J.1 - Framing</v>
      </c>
      <c r="S180" s="400" t="str">
        <f t="shared" si="17"/>
        <v>J.1.7 - Rough-In Openings</v>
      </c>
      <c r="AB180"/>
    </row>
    <row r="181" spans="2:28" ht="16">
      <c r="B181" s="785" t="s">
        <v>281</v>
      </c>
      <c r="C181" s="786"/>
      <c r="D181" s="395" t="s">
        <v>650</v>
      </c>
      <c r="E181" s="395" t="s">
        <v>335</v>
      </c>
      <c r="F181" s="396">
        <v>1</v>
      </c>
      <c r="G181" s="395" t="s">
        <v>340</v>
      </c>
      <c r="H181" s="396">
        <v>8</v>
      </c>
      <c r="I181" s="395" t="s">
        <v>171</v>
      </c>
      <c r="J181" s="396"/>
      <c r="K181" s="397">
        <v>1.92</v>
      </c>
      <c r="L181" s="397">
        <v>1.81</v>
      </c>
      <c r="M181" s="397"/>
      <c r="N181" s="398" t="str">
        <f t="shared" si="12"/>
        <v>J</v>
      </c>
      <c r="O181" s="398" t="str">
        <f t="shared" si="13"/>
        <v>J.1</v>
      </c>
      <c r="P181" s="398" t="str">
        <f t="shared" si="14"/>
        <v>J.1.8</v>
      </c>
      <c r="Q181" s="399" t="str">
        <f t="shared" si="15"/>
        <v>J - Framing and Drywall</v>
      </c>
      <c r="R181" s="399" t="str">
        <f t="shared" si="16"/>
        <v>J.1 - Framing</v>
      </c>
      <c r="S181" s="400" t="str">
        <f t="shared" si="17"/>
        <v>J.1.8 - Structural/Exterior Wall Framing</v>
      </c>
      <c r="AB181"/>
    </row>
    <row r="182" spans="2:28" ht="16">
      <c r="B182" s="785" t="s">
        <v>281</v>
      </c>
      <c r="C182" s="786"/>
      <c r="D182" s="395" t="s">
        <v>650</v>
      </c>
      <c r="E182" s="395" t="s">
        <v>335</v>
      </c>
      <c r="F182" s="396">
        <v>1</v>
      </c>
      <c r="G182" s="395" t="s">
        <v>334</v>
      </c>
      <c r="H182" s="396">
        <v>9</v>
      </c>
      <c r="I182" s="395" t="s">
        <v>171</v>
      </c>
      <c r="J182" s="396"/>
      <c r="K182" s="397">
        <v>1.54</v>
      </c>
      <c r="L182" s="397">
        <v>0.88</v>
      </c>
      <c r="M182" s="397"/>
      <c r="N182" s="398" t="str">
        <f t="shared" si="12"/>
        <v>J</v>
      </c>
      <c r="O182" s="398" t="str">
        <f t="shared" si="13"/>
        <v>J.1</v>
      </c>
      <c r="P182" s="398" t="str">
        <f t="shared" si="14"/>
        <v>J.1.9</v>
      </c>
      <c r="Q182" s="399" t="str">
        <f t="shared" si="15"/>
        <v>J - Framing and Drywall</v>
      </c>
      <c r="R182" s="399" t="str">
        <f t="shared" si="16"/>
        <v>J.1 - Framing</v>
      </c>
      <c r="S182" s="400" t="str">
        <f t="shared" si="17"/>
        <v>J.1.9 - Subflooring, 3/4" Plywood</v>
      </c>
      <c r="AB182"/>
    </row>
    <row r="183" spans="2:28" ht="16">
      <c r="B183" s="785" t="s">
        <v>281</v>
      </c>
      <c r="C183" s="786"/>
      <c r="D183" s="395" t="s">
        <v>650</v>
      </c>
      <c r="E183" s="395" t="s">
        <v>333</v>
      </c>
      <c r="F183" s="396">
        <v>2</v>
      </c>
      <c r="G183" s="395" t="s">
        <v>332</v>
      </c>
      <c r="H183" s="396">
        <v>1</v>
      </c>
      <c r="I183" s="395" t="s">
        <v>154</v>
      </c>
      <c r="J183" s="396">
        <v>1</v>
      </c>
      <c r="K183" s="397"/>
      <c r="L183" s="397"/>
      <c r="M183" s="397"/>
      <c r="N183" s="398" t="str">
        <f t="shared" si="12"/>
        <v>J</v>
      </c>
      <c r="O183" s="398" t="str">
        <f t="shared" si="13"/>
        <v>J.2</v>
      </c>
      <c r="P183" s="398" t="str">
        <f t="shared" si="14"/>
        <v>J.2.1</v>
      </c>
      <c r="Q183" s="399" t="str">
        <f t="shared" si="15"/>
        <v>J - Framing and Drywall</v>
      </c>
      <c r="R183" s="399" t="str">
        <f t="shared" si="16"/>
        <v>J.2 - Framing and Drywall General</v>
      </c>
      <c r="S183" s="400" t="str">
        <f t="shared" si="17"/>
        <v>J.2.1 - Framing And Drywall Allowance</v>
      </c>
      <c r="AB183"/>
    </row>
    <row r="184" spans="2:28" ht="16">
      <c r="B184" s="785" t="s">
        <v>281</v>
      </c>
      <c r="C184" s="786"/>
      <c r="D184" s="395" t="s">
        <v>650</v>
      </c>
      <c r="E184" s="395" t="s">
        <v>280</v>
      </c>
      <c r="F184" s="396">
        <v>3</v>
      </c>
      <c r="G184" s="395" t="s">
        <v>279</v>
      </c>
      <c r="H184" s="396">
        <v>1</v>
      </c>
      <c r="I184" s="395" t="s">
        <v>171</v>
      </c>
      <c r="J184" s="396"/>
      <c r="K184" s="397">
        <v>0.77</v>
      </c>
      <c r="L184" s="397">
        <v>0.31</v>
      </c>
      <c r="M184" s="397"/>
      <c r="N184" s="398" t="str">
        <f t="shared" si="12"/>
        <v>J</v>
      </c>
      <c r="O184" s="398" t="str">
        <f t="shared" si="13"/>
        <v>J.3</v>
      </c>
      <c r="P184" s="398" t="str">
        <f t="shared" si="14"/>
        <v>J.3.1</v>
      </c>
      <c r="Q184" s="399" t="str">
        <f t="shared" si="15"/>
        <v>J - Framing and Drywall</v>
      </c>
      <c r="R184" s="399" t="str">
        <f t="shared" si="16"/>
        <v>J.3 - Insulation</v>
      </c>
      <c r="S184" s="400" t="str">
        <f t="shared" si="17"/>
        <v>J.3.1 - Attic Insulation, Blown-In</v>
      </c>
      <c r="AB184"/>
    </row>
    <row r="185" spans="2:28" ht="16">
      <c r="B185" s="785" t="s">
        <v>281</v>
      </c>
      <c r="C185" s="786"/>
      <c r="D185" s="395" t="s">
        <v>650</v>
      </c>
      <c r="E185" s="395" t="s">
        <v>280</v>
      </c>
      <c r="F185" s="396">
        <v>3</v>
      </c>
      <c r="G185" s="395" t="s">
        <v>282</v>
      </c>
      <c r="H185" s="396">
        <v>2</v>
      </c>
      <c r="I185" s="395" t="s">
        <v>171</v>
      </c>
      <c r="J185" s="396"/>
      <c r="K185" s="397">
        <v>1.1499999999999999</v>
      </c>
      <c r="L185" s="397">
        <v>0.52</v>
      </c>
      <c r="M185" s="397"/>
      <c r="N185" s="398" t="str">
        <f t="shared" si="12"/>
        <v>J</v>
      </c>
      <c r="O185" s="398" t="str">
        <f t="shared" si="13"/>
        <v>J.3</v>
      </c>
      <c r="P185" s="398" t="str">
        <f t="shared" si="14"/>
        <v>J.3.2</v>
      </c>
      <c r="Q185" s="399" t="str">
        <f t="shared" si="15"/>
        <v>J - Framing and Drywall</v>
      </c>
      <c r="R185" s="399" t="str">
        <f t="shared" si="16"/>
        <v>J.3 - Insulation</v>
      </c>
      <c r="S185" s="400" t="str">
        <f t="shared" si="17"/>
        <v>J.3.2 - Floor Insulation</v>
      </c>
      <c r="AB185"/>
    </row>
    <row r="186" spans="2:28" ht="16">
      <c r="B186" s="785" t="s">
        <v>281</v>
      </c>
      <c r="C186" s="786"/>
      <c r="D186" s="395" t="s">
        <v>650</v>
      </c>
      <c r="E186" s="395" t="s">
        <v>280</v>
      </c>
      <c r="F186" s="396">
        <v>3</v>
      </c>
      <c r="G186" s="395" t="s">
        <v>284</v>
      </c>
      <c r="H186" s="396">
        <v>3</v>
      </c>
      <c r="I186" s="395" t="s">
        <v>154</v>
      </c>
      <c r="J186" s="396">
        <v>1</v>
      </c>
      <c r="K186" s="397"/>
      <c r="L186" s="397"/>
      <c r="M186" s="397"/>
      <c r="N186" s="398" t="str">
        <f t="shared" si="12"/>
        <v>J</v>
      </c>
      <c r="O186" s="398" t="str">
        <f t="shared" si="13"/>
        <v>J.3</v>
      </c>
      <c r="P186" s="398" t="str">
        <f t="shared" si="14"/>
        <v>J.3.3</v>
      </c>
      <c r="Q186" s="399" t="str">
        <f t="shared" si="15"/>
        <v>J - Framing and Drywall</v>
      </c>
      <c r="R186" s="399" t="str">
        <f t="shared" si="16"/>
        <v>J.3 - Insulation</v>
      </c>
      <c r="S186" s="400" t="str">
        <f t="shared" si="17"/>
        <v>J.3.3 - Insulation Allowance</v>
      </c>
      <c r="AB186"/>
    </row>
    <row r="187" spans="2:28" ht="16">
      <c r="B187" s="785" t="s">
        <v>281</v>
      </c>
      <c r="C187" s="786"/>
      <c r="D187" s="395" t="s">
        <v>650</v>
      </c>
      <c r="E187" s="395" t="s">
        <v>280</v>
      </c>
      <c r="F187" s="396">
        <v>3</v>
      </c>
      <c r="G187" s="395" t="s">
        <v>283</v>
      </c>
      <c r="H187" s="396">
        <v>4</v>
      </c>
      <c r="I187" s="395" t="s">
        <v>171</v>
      </c>
      <c r="J187" s="396"/>
      <c r="K187" s="397">
        <v>0.77</v>
      </c>
      <c r="L187" s="397">
        <v>0.52</v>
      </c>
      <c r="M187" s="397"/>
      <c r="N187" s="398" t="str">
        <f t="shared" si="12"/>
        <v>J</v>
      </c>
      <c r="O187" s="398" t="str">
        <f t="shared" si="13"/>
        <v>J.3</v>
      </c>
      <c r="P187" s="398" t="str">
        <f t="shared" si="14"/>
        <v>J.3.4</v>
      </c>
      <c r="Q187" s="399" t="str">
        <f t="shared" si="15"/>
        <v>J - Framing and Drywall</v>
      </c>
      <c r="R187" s="399" t="str">
        <f t="shared" si="16"/>
        <v>J.3 - Insulation</v>
      </c>
      <c r="S187" s="400" t="str">
        <f t="shared" si="17"/>
        <v>J.3.4 - Wall Insulation</v>
      </c>
      <c r="AB187"/>
    </row>
    <row r="188" spans="2:28" ht="16">
      <c r="B188" s="785" t="s">
        <v>579</v>
      </c>
      <c r="C188" s="786"/>
      <c r="D188" s="395" t="s">
        <v>650</v>
      </c>
      <c r="E188" s="395" t="s">
        <v>578</v>
      </c>
      <c r="F188" s="396">
        <v>4</v>
      </c>
      <c r="G188" s="395" t="s">
        <v>580</v>
      </c>
      <c r="H188" s="396">
        <v>1</v>
      </c>
      <c r="I188" s="395" t="s">
        <v>171</v>
      </c>
      <c r="J188" s="396"/>
      <c r="K188" s="397">
        <v>6.15</v>
      </c>
      <c r="L188" s="397">
        <v>0.78</v>
      </c>
      <c r="M188" s="397"/>
      <c r="N188" s="398" t="str">
        <f t="shared" si="12"/>
        <v>J</v>
      </c>
      <c r="O188" s="398" t="str">
        <f t="shared" si="13"/>
        <v>J.4</v>
      </c>
      <c r="P188" s="398" t="str">
        <f t="shared" si="14"/>
        <v>J.4.1</v>
      </c>
      <c r="Q188" s="399" t="str">
        <f t="shared" si="15"/>
        <v>J - Framing And Drywall</v>
      </c>
      <c r="R188" s="399" t="str">
        <f t="shared" si="16"/>
        <v>J.4 - Sheetrock/Drywall</v>
      </c>
      <c r="S188" s="400" t="str">
        <f t="shared" si="17"/>
        <v>J.4.1 - Drywall Ceilings, 1/2" Thick</v>
      </c>
      <c r="AB188"/>
    </row>
    <row r="189" spans="2:28" ht="16">
      <c r="B189" s="785" t="s">
        <v>579</v>
      </c>
      <c r="C189" s="786"/>
      <c r="D189" s="395" t="s">
        <v>650</v>
      </c>
      <c r="E189" s="395" t="s">
        <v>578</v>
      </c>
      <c r="F189" s="396">
        <v>4</v>
      </c>
      <c r="G189" s="395" t="s">
        <v>581</v>
      </c>
      <c r="H189" s="396">
        <v>2</v>
      </c>
      <c r="I189" s="395" t="s">
        <v>171</v>
      </c>
      <c r="J189" s="396"/>
      <c r="K189" s="397">
        <v>2.31</v>
      </c>
      <c r="L189" s="397">
        <v>1.04</v>
      </c>
      <c r="M189" s="397"/>
      <c r="N189" s="398" t="str">
        <f t="shared" si="12"/>
        <v>J</v>
      </c>
      <c r="O189" s="398" t="str">
        <f t="shared" si="13"/>
        <v>J.4</v>
      </c>
      <c r="P189" s="398" t="str">
        <f t="shared" si="14"/>
        <v>J.4.2</v>
      </c>
      <c r="Q189" s="399" t="str">
        <f t="shared" si="15"/>
        <v>J - Framing And Drywall</v>
      </c>
      <c r="R189" s="399" t="str">
        <f t="shared" si="16"/>
        <v>J.4 - Sheetrock/Drywall</v>
      </c>
      <c r="S189" s="400" t="str">
        <f t="shared" si="17"/>
        <v>J.4.2 - Drywall Walls, 1/2" Thick</v>
      </c>
      <c r="AB189"/>
    </row>
    <row r="190" spans="2:28" ht="16">
      <c r="B190" s="785" t="s">
        <v>579</v>
      </c>
      <c r="C190" s="786"/>
      <c r="D190" s="395" t="s">
        <v>650</v>
      </c>
      <c r="E190" s="395" t="s">
        <v>578</v>
      </c>
      <c r="F190" s="396">
        <v>4</v>
      </c>
      <c r="G190" s="395" t="s">
        <v>583</v>
      </c>
      <c r="H190" s="396">
        <v>3</v>
      </c>
      <c r="I190" s="395" t="s">
        <v>154</v>
      </c>
      <c r="J190" s="396">
        <v>1</v>
      </c>
      <c r="K190" s="397"/>
      <c r="L190" s="397"/>
      <c r="M190" s="397"/>
      <c r="N190" s="398" t="str">
        <f t="shared" si="12"/>
        <v>J</v>
      </c>
      <c r="O190" s="398" t="str">
        <f t="shared" si="13"/>
        <v>J.4</v>
      </c>
      <c r="P190" s="398" t="str">
        <f t="shared" si="14"/>
        <v>J.4.3</v>
      </c>
      <c r="Q190" s="399" t="str">
        <f t="shared" si="15"/>
        <v>J - Framing And Drywall</v>
      </c>
      <c r="R190" s="399" t="str">
        <f t="shared" si="16"/>
        <v>J.4 - Sheetrock/Drywall</v>
      </c>
      <c r="S190" s="400" t="str">
        <f t="shared" si="17"/>
        <v>J.4.3 - Sheetrock/Drywall Allowance</v>
      </c>
      <c r="AB190"/>
    </row>
    <row r="191" spans="2:28" ht="16">
      <c r="B191" s="785" t="s">
        <v>579</v>
      </c>
      <c r="C191" s="786"/>
      <c r="D191" s="395" t="s">
        <v>650</v>
      </c>
      <c r="E191" s="395" t="s">
        <v>578</v>
      </c>
      <c r="F191" s="396">
        <v>4</v>
      </c>
      <c r="G191" s="395" t="s">
        <v>577</v>
      </c>
      <c r="H191" s="396">
        <v>4</v>
      </c>
      <c r="I191" s="395" t="s">
        <v>171</v>
      </c>
      <c r="J191" s="396"/>
      <c r="K191" s="397">
        <v>1.92</v>
      </c>
      <c r="L191" s="397">
        <v>0.26</v>
      </c>
      <c r="M191" s="397"/>
      <c r="N191" s="398" t="str">
        <f t="shared" si="12"/>
        <v>J</v>
      </c>
      <c r="O191" s="398" t="str">
        <f t="shared" si="13"/>
        <v>J.4</v>
      </c>
      <c r="P191" s="398" t="str">
        <f t="shared" si="14"/>
        <v>J.4.4</v>
      </c>
      <c r="Q191" s="399" t="str">
        <f t="shared" si="15"/>
        <v>J - Framing And Drywall</v>
      </c>
      <c r="R191" s="399" t="str">
        <f t="shared" si="16"/>
        <v>J.4 - Sheetrock/Drywall</v>
      </c>
      <c r="S191" s="400" t="str">
        <f t="shared" si="17"/>
        <v>J.4.4 - Skim Coating, Texturing Ceilings</v>
      </c>
      <c r="AB191"/>
    </row>
    <row r="192" spans="2:28" ht="16">
      <c r="B192" s="785" t="s">
        <v>579</v>
      </c>
      <c r="C192" s="786"/>
      <c r="D192" s="395" t="s">
        <v>650</v>
      </c>
      <c r="E192" s="395" t="s">
        <v>578</v>
      </c>
      <c r="F192" s="396">
        <v>4</v>
      </c>
      <c r="G192" s="395" t="s">
        <v>582</v>
      </c>
      <c r="H192" s="396">
        <v>5</v>
      </c>
      <c r="I192" s="395" t="s">
        <v>171</v>
      </c>
      <c r="J192" s="396"/>
      <c r="K192" s="397">
        <v>1.54</v>
      </c>
      <c r="L192" s="397">
        <v>0.26</v>
      </c>
      <c r="M192" s="397"/>
      <c r="N192" s="398" t="str">
        <f t="shared" si="12"/>
        <v>J</v>
      </c>
      <c r="O192" s="398" t="str">
        <f t="shared" si="13"/>
        <v>J.4</v>
      </c>
      <c r="P192" s="398" t="str">
        <f t="shared" si="14"/>
        <v>J.4.5</v>
      </c>
      <c r="Q192" s="399" t="str">
        <f t="shared" si="15"/>
        <v>J - Framing And Drywall</v>
      </c>
      <c r="R192" s="399" t="str">
        <f t="shared" si="16"/>
        <v>J.4 - Sheetrock/Drywall</v>
      </c>
      <c r="S192" s="400" t="str">
        <f t="shared" si="17"/>
        <v>J.4.5 - Skim Coating, Texturing Walls</v>
      </c>
      <c r="AB192"/>
    </row>
    <row r="193" spans="2:28" ht="16">
      <c r="B193" s="785" t="s">
        <v>182</v>
      </c>
      <c r="C193" s="786"/>
      <c r="D193" s="395" t="s">
        <v>641</v>
      </c>
      <c r="E193" s="395" t="s">
        <v>182</v>
      </c>
      <c r="F193" s="396">
        <v>1</v>
      </c>
      <c r="G193" s="395" t="s">
        <v>181</v>
      </c>
      <c r="H193" s="396">
        <v>1</v>
      </c>
      <c r="I193" s="395" t="s">
        <v>138</v>
      </c>
      <c r="J193" s="396">
        <v>1</v>
      </c>
      <c r="K193" s="397"/>
      <c r="L193" s="397">
        <v>518.46</v>
      </c>
      <c r="M193" s="397"/>
      <c r="N193" s="398" t="str">
        <f t="shared" si="12"/>
        <v>A</v>
      </c>
      <c r="O193" s="398" t="str">
        <f t="shared" si="13"/>
        <v>A.1</v>
      </c>
      <c r="P193" s="398" t="str">
        <f t="shared" si="14"/>
        <v>A.1.1</v>
      </c>
      <c r="Q193" s="399" t="str">
        <f t="shared" si="15"/>
        <v>A - General Conditions</v>
      </c>
      <c r="R193" s="399" t="str">
        <f t="shared" si="16"/>
        <v>A.1 - General Conditions</v>
      </c>
      <c r="S193" s="400" t="str">
        <f t="shared" si="17"/>
        <v>A.1.1 - Dumpster Rental</v>
      </c>
      <c r="AB193"/>
    </row>
    <row r="194" spans="2:28" ht="16">
      <c r="B194" s="785" t="s">
        <v>182</v>
      </c>
      <c r="C194" s="786"/>
      <c r="D194" s="395" t="s">
        <v>641</v>
      </c>
      <c r="E194" s="395" t="s">
        <v>182</v>
      </c>
      <c r="F194" s="396">
        <v>1</v>
      </c>
      <c r="G194" s="395" t="s">
        <v>323</v>
      </c>
      <c r="H194" s="396">
        <v>2</v>
      </c>
      <c r="I194" s="395" t="s">
        <v>154</v>
      </c>
      <c r="J194" s="396">
        <v>1</v>
      </c>
      <c r="K194" s="397"/>
      <c r="L194" s="397"/>
      <c r="M194" s="397"/>
      <c r="N194" s="398" t="str">
        <f t="shared" si="12"/>
        <v>A</v>
      </c>
      <c r="O194" s="398" t="str">
        <f t="shared" si="13"/>
        <v>A.1</v>
      </c>
      <c r="P194" s="398" t="str">
        <f t="shared" si="14"/>
        <v>A.1.2</v>
      </c>
      <c r="Q194" s="399" t="str">
        <f t="shared" si="15"/>
        <v>A - General Conditions</v>
      </c>
      <c r="R194" s="399" t="str">
        <f t="shared" si="16"/>
        <v>A.1 - General Conditions</v>
      </c>
      <c r="S194" s="400" t="str">
        <f t="shared" si="17"/>
        <v>A.1.2 - General Conditions Allowance</v>
      </c>
      <c r="AB194"/>
    </row>
    <row r="195" spans="2:28" ht="16">
      <c r="B195" s="785" t="s">
        <v>182</v>
      </c>
      <c r="C195" s="786"/>
      <c r="D195" s="395" t="s">
        <v>641</v>
      </c>
      <c r="E195" s="395" t="s">
        <v>182</v>
      </c>
      <c r="F195" s="396">
        <v>1</v>
      </c>
      <c r="G195" s="395" t="s">
        <v>322</v>
      </c>
      <c r="H195" s="396">
        <v>3</v>
      </c>
      <c r="I195" s="395" t="s">
        <v>186</v>
      </c>
      <c r="J195" s="396">
        <v>1</v>
      </c>
      <c r="K195" s="397"/>
      <c r="L195" s="397">
        <v>129.61000000000001</v>
      </c>
      <c r="M195" s="397"/>
      <c r="N195" s="398" t="str">
        <f t="shared" si="12"/>
        <v>A</v>
      </c>
      <c r="O195" s="398" t="str">
        <f t="shared" si="13"/>
        <v>A.1</v>
      </c>
      <c r="P195" s="398" t="str">
        <f t="shared" si="14"/>
        <v>A.1.3</v>
      </c>
      <c r="Q195" s="399" t="str">
        <f t="shared" si="15"/>
        <v>A - General Conditions</v>
      </c>
      <c r="R195" s="399" t="str">
        <f t="shared" si="16"/>
        <v>A.1 - General Conditions</v>
      </c>
      <c r="S195" s="400" t="str">
        <f t="shared" si="17"/>
        <v>A.1.3 - Initiate Utilities</v>
      </c>
      <c r="AB195"/>
    </row>
    <row r="196" spans="2:28" ht="16">
      <c r="B196" s="785" t="s">
        <v>182</v>
      </c>
      <c r="C196" s="786"/>
      <c r="D196" s="395" t="s">
        <v>641</v>
      </c>
      <c r="E196" s="395" t="s">
        <v>182</v>
      </c>
      <c r="F196" s="396">
        <v>1</v>
      </c>
      <c r="G196" s="395" t="s">
        <v>321</v>
      </c>
      <c r="H196" s="396">
        <v>4</v>
      </c>
      <c r="I196" s="395" t="s">
        <v>138</v>
      </c>
      <c r="J196" s="396">
        <v>1</v>
      </c>
      <c r="K196" s="397">
        <v>538.46</v>
      </c>
      <c r="L196" s="397"/>
      <c r="M196" s="397"/>
      <c r="N196" s="398" t="str">
        <f t="shared" si="12"/>
        <v>A</v>
      </c>
      <c r="O196" s="398" t="str">
        <f t="shared" si="13"/>
        <v>A.1</v>
      </c>
      <c r="P196" s="398" t="str">
        <f t="shared" si="14"/>
        <v>A.1.4</v>
      </c>
      <c r="Q196" s="399" t="str">
        <f t="shared" si="15"/>
        <v>A - General Conditions</v>
      </c>
      <c r="R196" s="399" t="str">
        <f t="shared" si="16"/>
        <v>A.1 - General Conditions</v>
      </c>
      <c r="S196" s="400" t="str">
        <f t="shared" si="17"/>
        <v>A.1.4 - Power Wash House</v>
      </c>
      <c r="AB196"/>
    </row>
    <row r="197" spans="2:28" ht="16">
      <c r="B197" s="785" t="s">
        <v>182</v>
      </c>
      <c r="C197" s="786"/>
      <c r="D197" s="395" t="s">
        <v>641</v>
      </c>
      <c r="E197" s="395" t="s">
        <v>182</v>
      </c>
      <c r="F197" s="396">
        <v>1</v>
      </c>
      <c r="G197" s="395" t="s">
        <v>318</v>
      </c>
      <c r="H197" s="396">
        <v>5</v>
      </c>
      <c r="I197" s="395" t="s">
        <v>317</v>
      </c>
      <c r="J197" s="396"/>
      <c r="K197" s="397">
        <v>1538.46</v>
      </c>
      <c r="L197" s="397"/>
      <c r="M197" s="397"/>
      <c r="N197" s="398" t="str">
        <f t="shared" si="12"/>
        <v>A</v>
      </c>
      <c r="O197" s="398" t="str">
        <f t="shared" si="13"/>
        <v>A.1</v>
      </c>
      <c r="P197" s="398" t="str">
        <f t="shared" si="14"/>
        <v>A.1.5</v>
      </c>
      <c r="Q197" s="399" t="str">
        <f t="shared" si="15"/>
        <v>A - General Conditions</v>
      </c>
      <c r="R197" s="399" t="str">
        <f t="shared" si="16"/>
        <v>A.1 - General Conditions</v>
      </c>
      <c r="S197" s="400" t="str">
        <f t="shared" si="17"/>
        <v>A.1.5 - Project Management</v>
      </c>
      <c r="AB197"/>
    </row>
    <row r="198" spans="2:28" ht="16">
      <c r="B198" s="785" t="s">
        <v>182</v>
      </c>
      <c r="C198" s="786"/>
      <c r="D198" s="395" t="s">
        <v>641</v>
      </c>
      <c r="E198" s="395" t="s">
        <v>182</v>
      </c>
      <c r="F198" s="396">
        <v>1</v>
      </c>
      <c r="G198" s="395" t="s">
        <v>319</v>
      </c>
      <c r="H198" s="396">
        <v>6</v>
      </c>
      <c r="I198" s="395" t="s">
        <v>186</v>
      </c>
      <c r="J198" s="396">
        <v>1</v>
      </c>
      <c r="K198" s="397"/>
      <c r="L198" s="397">
        <v>362.92</v>
      </c>
      <c r="M198" s="397"/>
      <c r="N198" s="398" t="str">
        <f t="shared" ref="N198:N261" si="18">D198</f>
        <v>A</v>
      </c>
      <c r="O198" s="398" t="str">
        <f t="shared" ref="O198:O261" si="19">N198&amp;"."&amp;F198</f>
        <v>A.1</v>
      </c>
      <c r="P198" s="398" t="str">
        <f t="shared" ref="P198:P261" si="20">D198&amp;"."&amp;F198&amp;"."&amp;H198</f>
        <v>A.1.6</v>
      </c>
      <c r="Q198" s="399" t="str">
        <f t="shared" ref="Q198:Q261" si="21">D198&amp;" - "&amp;B198</f>
        <v>A - General Conditions</v>
      </c>
      <c r="R198" s="399" t="str">
        <f t="shared" ref="R198:R261" si="22">O198&amp;" - "&amp;E198</f>
        <v>A.1 - General Conditions</v>
      </c>
      <c r="S198" s="400" t="str">
        <f t="shared" ref="S198:S261" si="23">P198&amp;" - "&amp;G198</f>
        <v>A.1.6 - Storage Container</v>
      </c>
      <c r="AB198"/>
    </row>
    <row r="199" spans="2:28" ht="16">
      <c r="B199" s="785" t="s">
        <v>182</v>
      </c>
      <c r="C199" s="786"/>
      <c r="D199" s="395" t="s">
        <v>641</v>
      </c>
      <c r="E199" s="395" t="s">
        <v>182</v>
      </c>
      <c r="F199" s="396">
        <v>1</v>
      </c>
      <c r="G199" s="395" t="s">
        <v>320</v>
      </c>
      <c r="H199" s="396">
        <v>7</v>
      </c>
      <c r="I199" s="395" t="s">
        <v>317</v>
      </c>
      <c r="J199" s="396"/>
      <c r="K199" s="397"/>
      <c r="L199" s="397">
        <v>51.85</v>
      </c>
      <c r="M199" s="397"/>
      <c r="N199" s="398" t="str">
        <f t="shared" si="18"/>
        <v>A</v>
      </c>
      <c r="O199" s="398" t="str">
        <f t="shared" si="19"/>
        <v>A.1</v>
      </c>
      <c r="P199" s="398" t="str">
        <f t="shared" si="20"/>
        <v>A.1.7</v>
      </c>
      <c r="Q199" s="399" t="str">
        <f t="shared" si="21"/>
        <v>A - General Conditions</v>
      </c>
      <c r="R199" s="399" t="str">
        <f t="shared" si="22"/>
        <v>A.1 - General Conditions</v>
      </c>
      <c r="S199" s="400" t="str">
        <f t="shared" si="23"/>
        <v>A.1.7 - Utility Expense</v>
      </c>
      <c r="AB199"/>
    </row>
    <row r="200" spans="2:28" ht="16">
      <c r="B200" s="785" t="s">
        <v>182</v>
      </c>
      <c r="C200" s="786"/>
      <c r="D200" s="395" t="s">
        <v>641</v>
      </c>
      <c r="E200" s="395" t="s">
        <v>185</v>
      </c>
      <c r="F200" s="396">
        <v>2</v>
      </c>
      <c r="G200" s="395" t="s">
        <v>184</v>
      </c>
      <c r="H200" s="396">
        <v>1</v>
      </c>
      <c r="I200" s="395" t="s">
        <v>183</v>
      </c>
      <c r="J200" s="396">
        <v>4</v>
      </c>
      <c r="K200" s="397">
        <v>38.46</v>
      </c>
      <c r="L200" s="397"/>
      <c r="M200" s="397"/>
      <c r="N200" s="398" t="str">
        <f t="shared" si="18"/>
        <v>A</v>
      </c>
      <c r="O200" s="398" t="str">
        <f t="shared" si="19"/>
        <v>A.2</v>
      </c>
      <c r="P200" s="398" t="str">
        <f t="shared" si="20"/>
        <v>A.2.1</v>
      </c>
      <c r="Q200" s="399" t="str">
        <f t="shared" si="21"/>
        <v>A - General Conditions</v>
      </c>
      <c r="R200" s="399" t="str">
        <f t="shared" si="22"/>
        <v>A.2 - Listing Expenses</v>
      </c>
      <c r="S200" s="400" t="str">
        <f t="shared" si="23"/>
        <v>A.2.1 - Final Cleaning</v>
      </c>
      <c r="AB200"/>
    </row>
    <row r="201" spans="2:28" ht="16">
      <c r="B201" s="785" t="s">
        <v>182</v>
      </c>
      <c r="C201" s="786"/>
      <c r="D201" s="395" t="s">
        <v>641</v>
      </c>
      <c r="E201" s="395" t="s">
        <v>185</v>
      </c>
      <c r="F201" s="396">
        <v>2</v>
      </c>
      <c r="G201" s="395" t="s">
        <v>189</v>
      </c>
      <c r="H201" s="396">
        <v>2</v>
      </c>
      <c r="I201" s="395" t="s">
        <v>154</v>
      </c>
      <c r="J201" s="396">
        <v>1</v>
      </c>
      <c r="K201" s="397"/>
      <c r="L201" s="397"/>
      <c r="M201" s="397"/>
      <c r="N201" s="398" t="str">
        <f t="shared" si="18"/>
        <v>A</v>
      </c>
      <c r="O201" s="398" t="str">
        <f t="shared" si="19"/>
        <v>A.2</v>
      </c>
      <c r="P201" s="398" t="str">
        <f t="shared" si="20"/>
        <v>A.2.2</v>
      </c>
      <c r="Q201" s="399" t="str">
        <f t="shared" si="21"/>
        <v>A - General Conditions</v>
      </c>
      <c r="R201" s="399" t="str">
        <f t="shared" si="22"/>
        <v>A.2 - Listing Expenses</v>
      </c>
      <c r="S201" s="400" t="str">
        <f t="shared" si="23"/>
        <v>A.2.2 - Listing Expenses Allowance</v>
      </c>
      <c r="AB201"/>
    </row>
    <row r="202" spans="2:28" ht="16">
      <c r="B202" s="785" t="s">
        <v>182</v>
      </c>
      <c r="C202" s="786"/>
      <c r="D202" s="395" t="s">
        <v>641</v>
      </c>
      <c r="E202" s="395" t="s">
        <v>185</v>
      </c>
      <c r="F202" s="396">
        <v>2</v>
      </c>
      <c r="G202" s="395" t="s">
        <v>187</v>
      </c>
      <c r="H202" s="396">
        <v>3</v>
      </c>
      <c r="I202" s="395" t="s">
        <v>186</v>
      </c>
      <c r="J202" s="396">
        <v>1</v>
      </c>
      <c r="K202" s="397"/>
      <c r="L202" s="397"/>
      <c r="M202" s="397">
        <v>200</v>
      </c>
      <c r="N202" s="398" t="str">
        <f t="shared" si="18"/>
        <v>A</v>
      </c>
      <c r="O202" s="398" t="str">
        <f t="shared" si="19"/>
        <v>A.2</v>
      </c>
      <c r="P202" s="398" t="str">
        <f t="shared" si="20"/>
        <v>A.2.3</v>
      </c>
      <c r="Q202" s="399" t="str">
        <f t="shared" si="21"/>
        <v>A - General Conditions</v>
      </c>
      <c r="R202" s="399" t="str">
        <f t="shared" si="22"/>
        <v>A.2 - Listing Expenses</v>
      </c>
      <c r="S202" s="400" t="str">
        <f t="shared" si="23"/>
        <v>A.2.3 - Professional Photos</v>
      </c>
      <c r="AB202"/>
    </row>
    <row r="203" spans="2:28" ht="16">
      <c r="B203" s="785" t="s">
        <v>182</v>
      </c>
      <c r="C203" s="786"/>
      <c r="D203" s="395" t="s">
        <v>641</v>
      </c>
      <c r="E203" s="395" t="s">
        <v>185</v>
      </c>
      <c r="F203" s="396">
        <v>2</v>
      </c>
      <c r="G203" s="395" t="s">
        <v>188</v>
      </c>
      <c r="H203" s="396">
        <v>4</v>
      </c>
      <c r="I203" s="395" t="s">
        <v>138</v>
      </c>
      <c r="J203" s="396">
        <v>1</v>
      </c>
      <c r="K203" s="397"/>
      <c r="L203" s="397">
        <v>51.85</v>
      </c>
      <c r="M203" s="397"/>
      <c r="N203" s="398" t="str">
        <f t="shared" si="18"/>
        <v>A</v>
      </c>
      <c r="O203" s="398" t="str">
        <f t="shared" si="19"/>
        <v>A.2</v>
      </c>
      <c r="P203" s="398" t="str">
        <f t="shared" si="20"/>
        <v>A.2.4</v>
      </c>
      <c r="Q203" s="399" t="str">
        <f t="shared" si="21"/>
        <v>A - General Conditions</v>
      </c>
      <c r="R203" s="399" t="str">
        <f t="shared" si="22"/>
        <v>A.2 - Listing Expenses</v>
      </c>
      <c r="S203" s="400" t="str">
        <f t="shared" si="23"/>
        <v>A.2.4 - Rekey/Supra/Lock Box</v>
      </c>
      <c r="AB203"/>
    </row>
    <row r="204" spans="2:28" ht="16">
      <c r="B204" s="785" t="s">
        <v>182</v>
      </c>
      <c r="C204" s="786"/>
      <c r="D204" s="395" t="s">
        <v>641</v>
      </c>
      <c r="E204" s="395" t="s">
        <v>597</v>
      </c>
      <c r="F204" s="396">
        <v>3</v>
      </c>
      <c r="G204" s="395" t="s">
        <v>600</v>
      </c>
      <c r="H204" s="396">
        <v>1</v>
      </c>
      <c r="I204" s="395" t="s">
        <v>183</v>
      </c>
      <c r="J204" s="396"/>
      <c r="K204" s="397"/>
      <c r="L204" s="397"/>
      <c r="M204" s="397">
        <v>150</v>
      </c>
      <c r="N204" s="398" t="str">
        <f t="shared" si="18"/>
        <v>A</v>
      </c>
      <c r="O204" s="398" t="str">
        <f t="shared" si="19"/>
        <v>A.3</v>
      </c>
      <c r="P204" s="398" t="str">
        <f t="shared" si="20"/>
        <v>A.3.1</v>
      </c>
      <c r="Q204" s="399" t="str">
        <f t="shared" si="21"/>
        <v>A - General Conditions</v>
      </c>
      <c r="R204" s="399" t="str">
        <f t="shared" si="22"/>
        <v>A.3 - Permiting General</v>
      </c>
      <c r="S204" s="400" t="str">
        <f t="shared" si="23"/>
        <v>A.3.1 - Architectural /Engineering Fees</v>
      </c>
      <c r="AB204"/>
    </row>
    <row r="205" spans="2:28" ht="16">
      <c r="B205" s="785" t="s">
        <v>182</v>
      </c>
      <c r="C205" s="786"/>
      <c r="D205" s="395" t="s">
        <v>641</v>
      </c>
      <c r="E205" s="395" t="s">
        <v>597</v>
      </c>
      <c r="F205" s="396">
        <v>3</v>
      </c>
      <c r="G205" s="395" t="s">
        <v>598</v>
      </c>
      <c r="H205" s="396">
        <v>2</v>
      </c>
      <c r="I205" s="395" t="s">
        <v>186</v>
      </c>
      <c r="J205" s="396">
        <v>1</v>
      </c>
      <c r="K205" s="397"/>
      <c r="L205" s="397">
        <v>1036.9100000000001</v>
      </c>
      <c r="M205" s="397"/>
      <c r="N205" s="398" t="str">
        <f t="shared" si="18"/>
        <v>A</v>
      </c>
      <c r="O205" s="398" t="str">
        <f t="shared" si="19"/>
        <v>A.3</v>
      </c>
      <c r="P205" s="398" t="str">
        <f t="shared" si="20"/>
        <v>A.3.2</v>
      </c>
      <c r="Q205" s="399" t="str">
        <f t="shared" si="21"/>
        <v>A - General Conditions</v>
      </c>
      <c r="R205" s="399" t="str">
        <f t="shared" si="22"/>
        <v>A.3 - Permiting General</v>
      </c>
      <c r="S205" s="400" t="str">
        <f t="shared" si="23"/>
        <v>A.3.2 - Construction Permits, Large</v>
      </c>
      <c r="AB205"/>
    </row>
    <row r="206" spans="2:28" ht="16">
      <c r="B206" s="785" t="s">
        <v>182</v>
      </c>
      <c r="C206" s="786"/>
      <c r="D206" s="395" t="s">
        <v>641</v>
      </c>
      <c r="E206" s="395" t="s">
        <v>597</v>
      </c>
      <c r="F206" s="396">
        <v>3</v>
      </c>
      <c r="G206" s="395" t="s">
        <v>596</v>
      </c>
      <c r="H206" s="396">
        <v>3</v>
      </c>
      <c r="I206" s="395" t="s">
        <v>186</v>
      </c>
      <c r="J206" s="396">
        <v>1</v>
      </c>
      <c r="K206" s="397"/>
      <c r="L206" s="397">
        <v>518.46</v>
      </c>
      <c r="M206" s="397"/>
      <c r="N206" s="398" t="str">
        <f t="shared" si="18"/>
        <v>A</v>
      </c>
      <c r="O206" s="398" t="str">
        <f t="shared" si="19"/>
        <v>A.3</v>
      </c>
      <c r="P206" s="398" t="str">
        <f t="shared" si="20"/>
        <v>A.3.3</v>
      </c>
      <c r="Q206" s="399" t="str">
        <f t="shared" si="21"/>
        <v>A - General Conditions</v>
      </c>
      <c r="R206" s="399" t="str">
        <f t="shared" si="22"/>
        <v>A.3 - Permiting General</v>
      </c>
      <c r="S206" s="400" t="str">
        <f t="shared" si="23"/>
        <v>A.3.3 - Construction Permits, Medium</v>
      </c>
      <c r="AB206"/>
    </row>
    <row r="207" spans="2:28" ht="16">
      <c r="B207" s="785" t="s">
        <v>182</v>
      </c>
      <c r="C207" s="786"/>
      <c r="D207" s="395" t="s">
        <v>641</v>
      </c>
      <c r="E207" s="395" t="s">
        <v>597</v>
      </c>
      <c r="F207" s="396">
        <v>3</v>
      </c>
      <c r="G207" s="395" t="s">
        <v>599</v>
      </c>
      <c r="H207" s="396">
        <v>4</v>
      </c>
      <c r="I207" s="395" t="s">
        <v>186</v>
      </c>
      <c r="J207" s="396">
        <v>1</v>
      </c>
      <c r="K207" s="397"/>
      <c r="L207" s="397">
        <v>129.61000000000001</v>
      </c>
      <c r="M207" s="397"/>
      <c r="N207" s="398" t="str">
        <f t="shared" si="18"/>
        <v>A</v>
      </c>
      <c r="O207" s="398" t="str">
        <f t="shared" si="19"/>
        <v>A.3</v>
      </c>
      <c r="P207" s="398" t="str">
        <f t="shared" si="20"/>
        <v>A.3.4</v>
      </c>
      <c r="Q207" s="399" t="str">
        <f t="shared" si="21"/>
        <v>A - General Conditions</v>
      </c>
      <c r="R207" s="399" t="str">
        <f t="shared" si="22"/>
        <v>A.3 - Permiting General</v>
      </c>
      <c r="S207" s="400" t="str">
        <f t="shared" si="23"/>
        <v>A.3.4 - Construction Permits, Small</v>
      </c>
      <c r="AB207"/>
    </row>
    <row r="208" spans="2:28" ht="16">
      <c r="B208" s="785" t="s">
        <v>182</v>
      </c>
      <c r="C208" s="786"/>
      <c r="D208" s="395" t="s">
        <v>641</v>
      </c>
      <c r="E208" s="395" t="s">
        <v>597</v>
      </c>
      <c r="F208" s="396">
        <v>3</v>
      </c>
      <c r="G208" s="395" t="s">
        <v>601</v>
      </c>
      <c r="H208" s="396">
        <v>5</v>
      </c>
      <c r="I208" s="395" t="s">
        <v>154</v>
      </c>
      <c r="J208" s="396">
        <v>1</v>
      </c>
      <c r="K208" s="397"/>
      <c r="L208" s="397"/>
      <c r="M208" s="397"/>
      <c r="N208" s="398" t="str">
        <f t="shared" si="18"/>
        <v>A</v>
      </c>
      <c r="O208" s="398" t="str">
        <f t="shared" si="19"/>
        <v>A.3</v>
      </c>
      <c r="P208" s="398" t="str">
        <f t="shared" si="20"/>
        <v>A.3.5</v>
      </c>
      <c r="Q208" s="399" t="str">
        <f t="shared" si="21"/>
        <v>A - General Conditions</v>
      </c>
      <c r="R208" s="399" t="str">
        <f t="shared" si="22"/>
        <v>A.3 - Permiting General</v>
      </c>
      <c r="S208" s="400" t="str">
        <f t="shared" si="23"/>
        <v>A.3.5 - Permiting Allowance</v>
      </c>
      <c r="AB208"/>
    </row>
    <row r="209" spans="2:28" ht="16">
      <c r="B209" s="785" t="s">
        <v>150</v>
      </c>
      <c r="C209" s="786"/>
      <c r="D209" s="395" t="s">
        <v>651</v>
      </c>
      <c r="E209" s="395" t="s">
        <v>453</v>
      </c>
      <c r="F209" s="396">
        <v>1</v>
      </c>
      <c r="G209" s="395" t="s">
        <v>457</v>
      </c>
      <c r="H209" s="396">
        <v>1</v>
      </c>
      <c r="I209" s="395" t="s">
        <v>164</v>
      </c>
      <c r="J209" s="396"/>
      <c r="K209" s="397">
        <v>26.92</v>
      </c>
      <c r="L209" s="397">
        <v>12.96</v>
      </c>
      <c r="M209" s="397"/>
      <c r="N209" s="398" t="str">
        <f t="shared" si="18"/>
        <v>K</v>
      </c>
      <c r="O209" s="398" t="str">
        <f t="shared" si="19"/>
        <v>K.1</v>
      </c>
      <c r="P209" s="398" t="str">
        <f t="shared" si="20"/>
        <v>K.1.1</v>
      </c>
      <c r="Q209" s="399" t="str">
        <f t="shared" si="21"/>
        <v>K - Interior Doors and Trim</v>
      </c>
      <c r="R209" s="399" t="str">
        <f t="shared" si="22"/>
        <v>K.1 - Carpentry / Trim</v>
      </c>
      <c r="S209" s="400" t="str">
        <f t="shared" si="23"/>
        <v>K.1.1 - Bead Board / Wainscoting</v>
      </c>
      <c r="AB209"/>
    </row>
    <row r="210" spans="2:28" ht="16">
      <c r="B210" s="785" t="s">
        <v>150</v>
      </c>
      <c r="C210" s="786"/>
      <c r="D210" s="395" t="s">
        <v>651</v>
      </c>
      <c r="E210" s="395" t="s">
        <v>453</v>
      </c>
      <c r="F210" s="396">
        <v>1</v>
      </c>
      <c r="G210" s="395" t="s">
        <v>462</v>
      </c>
      <c r="H210" s="396">
        <v>2</v>
      </c>
      <c r="I210" s="395" t="s">
        <v>154</v>
      </c>
      <c r="J210" s="396">
        <v>1</v>
      </c>
      <c r="K210" s="397"/>
      <c r="L210" s="397"/>
      <c r="M210" s="397"/>
      <c r="N210" s="398" t="str">
        <f t="shared" si="18"/>
        <v>K</v>
      </c>
      <c r="O210" s="398" t="str">
        <f t="shared" si="19"/>
        <v>K.1</v>
      </c>
      <c r="P210" s="398" t="str">
        <f t="shared" si="20"/>
        <v>K.1.2</v>
      </c>
      <c r="Q210" s="399" t="str">
        <f t="shared" si="21"/>
        <v>K - Interior Doors and Trim</v>
      </c>
      <c r="R210" s="399" t="str">
        <f t="shared" si="22"/>
        <v>K.1 - Carpentry / Trim</v>
      </c>
      <c r="S210" s="400" t="str">
        <f t="shared" si="23"/>
        <v>K.1.2 - Carpentry / Trim Allowance</v>
      </c>
      <c r="AB210"/>
    </row>
    <row r="211" spans="2:28" ht="16">
      <c r="B211" s="785" t="s">
        <v>150</v>
      </c>
      <c r="C211" s="786"/>
      <c r="D211" s="395" t="s">
        <v>651</v>
      </c>
      <c r="E211" s="395" t="s">
        <v>453</v>
      </c>
      <c r="F211" s="396">
        <v>1</v>
      </c>
      <c r="G211" s="395" t="s">
        <v>456</v>
      </c>
      <c r="H211" s="396">
        <v>3</v>
      </c>
      <c r="I211" s="395" t="s">
        <v>164</v>
      </c>
      <c r="J211" s="396"/>
      <c r="K211" s="397">
        <v>3.08</v>
      </c>
      <c r="L211" s="397">
        <v>1.81</v>
      </c>
      <c r="M211" s="397"/>
      <c r="N211" s="398" t="str">
        <f t="shared" si="18"/>
        <v>K</v>
      </c>
      <c r="O211" s="398" t="str">
        <f t="shared" si="19"/>
        <v>K.1</v>
      </c>
      <c r="P211" s="398" t="str">
        <f t="shared" si="20"/>
        <v>K.1.3</v>
      </c>
      <c r="Q211" s="399" t="str">
        <f t="shared" si="21"/>
        <v>K - Interior Doors and Trim</v>
      </c>
      <c r="R211" s="399" t="str">
        <f t="shared" si="22"/>
        <v>K.1 - Carpentry / Trim</v>
      </c>
      <c r="S211" s="400" t="str">
        <f t="shared" si="23"/>
        <v>K.1.3 - Crown Molding</v>
      </c>
      <c r="AB211"/>
    </row>
    <row r="212" spans="2:28" ht="16">
      <c r="B212" s="785" t="s">
        <v>150</v>
      </c>
      <c r="C212" s="786"/>
      <c r="D212" s="395" t="s">
        <v>651</v>
      </c>
      <c r="E212" s="395" t="s">
        <v>453</v>
      </c>
      <c r="F212" s="396">
        <v>1</v>
      </c>
      <c r="G212" s="395" t="s">
        <v>458</v>
      </c>
      <c r="H212" s="396">
        <v>4</v>
      </c>
      <c r="I212" s="395" t="s">
        <v>138</v>
      </c>
      <c r="J212" s="396">
        <v>1</v>
      </c>
      <c r="K212" s="397">
        <v>384.62</v>
      </c>
      <c r="L212" s="397">
        <v>311.07</v>
      </c>
      <c r="M212" s="397"/>
      <c r="N212" s="398" t="str">
        <f t="shared" si="18"/>
        <v>K</v>
      </c>
      <c r="O212" s="398" t="str">
        <f t="shared" si="19"/>
        <v>K.1</v>
      </c>
      <c r="P212" s="398" t="str">
        <f t="shared" si="20"/>
        <v>K.1.4</v>
      </c>
      <c r="Q212" s="399" t="str">
        <f t="shared" si="21"/>
        <v>K - Interior Doors and Trim</v>
      </c>
      <c r="R212" s="399" t="str">
        <f t="shared" si="22"/>
        <v>K.1 - Carpentry / Trim</v>
      </c>
      <c r="S212" s="400" t="str">
        <f t="shared" si="23"/>
        <v>K.1.4 - Fireplace Mantel</v>
      </c>
      <c r="AB212"/>
    </row>
    <row r="213" spans="2:28" ht="16">
      <c r="B213" s="785" t="s">
        <v>150</v>
      </c>
      <c r="C213" s="786"/>
      <c r="D213" s="395" t="s">
        <v>651</v>
      </c>
      <c r="E213" s="395" t="s">
        <v>453</v>
      </c>
      <c r="F213" s="396">
        <v>1</v>
      </c>
      <c r="G213" s="395" t="s">
        <v>417</v>
      </c>
      <c r="H213" s="396">
        <v>5</v>
      </c>
      <c r="I213" s="395" t="s">
        <v>164</v>
      </c>
      <c r="J213" s="396"/>
      <c r="K213" s="397">
        <v>38.46</v>
      </c>
      <c r="L213" s="397">
        <v>31.11</v>
      </c>
      <c r="M213" s="397"/>
      <c r="N213" s="398" t="str">
        <f t="shared" si="18"/>
        <v>K</v>
      </c>
      <c r="O213" s="398" t="str">
        <f t="shared" si="19"/>
        <v>K.1</v>
      </c>
      <c r="P213" s="398" t="str">
        <f t="shared" si="20"/>
        <v>K.1.5</v>
      </c>
      <c r="Q213" s="399" t="str">
        <f t="shared" si="21"/>
        <v>K - Interior Doors and Trim</v>
      </c>
      <c r="R213" s="399" t="str">
        <f t="shared" si="22"/>
        <v>K.1 - Carpentry / Trim</v>
      </c>
      <c r="S213" s="400" t="str">
        <f t="shared" si="23"/>
        <v>K.1.5 - Install Railing W/ Balusters</v>
      </c>
      <c r="AB213"/>
    </row>
    <row r="214" spans="2:28" ht="16">
      <c r="B214" s="785" t="s">
        <v>150</v>
      </c>
      <c r="C214" s="786"/>
      <c r="D214" s="395" t="s">
        <v>651</v>
      </c>
      <c r="E214" s="395" t="s">
        <v>453</v>
      </c>
      <c r="F214" s="396">
        <v>1</v>
      </c>
      <c r="G214" s="395" t="s">
        <v>459</v>
      </c>
      <c r="H214" s="396">
        <v>6</v>
      </c>
      <c r="I214" s="395" t="s">
        <v>164</v>
      </c>
      <c r="J214" s="396"/>
      <c r="K214" s="397">
        <v>15.38</v>
      </c>
      <c r="L214" s="397">
        <v>7.78</v>
      </c>
      <c r="M214" s="397"/>
      <c r="N214" s="398" t="str">
        <f t="shared" si="18"/>
        <v>K</v>
      </c>
      <c r="O214" s="398" t="str">
        <f t="shared" si="19"/>
        <v>K.1</v>
      </c>
      <c r="P214" s="398" t="str">
        <f t="shared" si="20"/>
        <v>K.1.6</v>
      </c>
      <c r="Q214" s="399" t="str">
        <f t="shared" si="21"/>
        <v>K - Interior Doors and Trim</v>
      </c>
      <c r="R214" s="399" t="str">
        <f t="shared" si="22"/>
        <v>K.1 - Carpentry / Trim</v>
      </c>
      <c r="S214" s="400" t="str">
        <f t="shared" si="23"/>
        <v>K.1.6 - Raised Panel Wood Wainscoting</v>
      </c>
      <c r="AB214"/>
    </row>
    <row r="215" spans="2:28" ht="16">
      <c r="B215" s="785" t="s">
        <v>150</v>
      </c>
      <c r="C215" s="786"/>
      <c r="D215" s="395" t="s">
        <v>651</v>
      </c>
      <c r="E215" s="395" t="s">
        <v>453</v>
      </c>
      <c r="F215" s="396">
        <v>1</v>
      </c>
      <c r="G215" s="395" t="s">
        <v>461</v>
      </c>
      <c r="H215" s="396">
        <v>7</v>
      </c>
      <c r="I215" s="395" t="s">
        <v>164</v>
      </c>
      <c r="J215" s="396"/>
      <c r="K215" s="397">
        <v>1.1499999999999999</v>
      </c>
      <c r="L215" s="397">
        <v>0.83</v>
      </c>
      <c r="M215" s="397"/>
      <c r="N215" s="398" t="str">
        <f t="shared" si="18"/>
        <v>K</v>
      </c>
      <c r="O215" s="398" t="str">
        <f t="shared" si="19"/>
        <v>K.1</v>
      </c>
      <c r="P215" s="398" t="str">
        <f t="shared" si="20"/>
        <v>K.1.7</v>
      </c>
      <c r="Q215" s="399" t="str">
        <f t="shared" si="21"/>
        <v>K - Interior Doors and Trim</v>
      </c>
      <c r="R215" s="399" t="str">
        <f t="shared" si="22"/>
        <v>K.1 - Carpentry / Trim</v>
      </c>
      <c r="S215" s="400" t="str">
        <f t="shared" si="23"/>
        <v>K.1.7 - Shoe Molding</v>
      </c>
      <c r="AB215"/>
    </row>
    <row r="216" spans="2:28" ht="16">
      <c r="B216" s="785" t="s">
        <v>150</v>
      </c>
      <c r="C216" s="786"/>
      <c r="D216" s="395" t="s">
        <v>651</v>
      </c>
      <c r="E216" s="395" t="s">
        <v>453</v>
      </c>
      <c r="F216" s="396">
        <v>1</v>
      </c>
      <c r="G216" s="395" t="s">
        <v>454</v>
      </c>
      <c r="H216" s="396">
        <v>8</v>
      </c>
      <c r="I216" s="395" t="s">
        <v>138</v>
      </c>
      <c r="J216" s="396"/>
      <c r="K216" s="397">
        <v>76.92</v>
      </c>
      <c r="L216" s="397">
        <v>46.66</v>
      </c>
      <c r="M216" s="397"/>
      <c r="N216" s="398" t="str">
        <f t="shared" si="18"/>
        <v>K</v>
      </c>
      <c r="O216" s="398" t="str">
        <f t="shared" si="19"/>
        <v>K.1</v>
      </c>
      <c r="P216" s="398" t="str">
        <f t="shared" si="20"/>
        <v>K.1.8</v>
      </c>
      <c r="Q216" s="399" t="str">
        <f t="shared" si="21"/>
        <v>K - Interior Doors and Trim</v>
      </c>
      <c r="R216" s="399" t="str">
        <f t="shared" si="22"/>
        <v>K.1 - Carpentry / Trim</v>
      </c>
      <c r="S216" s="400" t="str">
        <f t="shared" si="23"/>
        <v>K.1.8 - Window Casings</v>
      </c>
      <c r="AB216"/>
    </row>
    <row r="217" spans="2:28" ht="16">
      <c r="B217" s="785" t="s">
        <v>150</v>
      </c>
      <c r="C217" s="786"/>
      <c r="D217" s="395" t="s">
        <v>651</v>
      </c>
      <c r="E217" s="395" t="s">
        <v>453</v>
      </c>
      <c r="F217" s="396">
        <v>1</v>
      </c>
      <c r="G217" s="395" t="s">
        <v>455</v>
      </c>
      <c r="H217" s="396">
        <v>9</v>
      </c>
      <c r="I217" s="395" t="s">
        <v>164</v>
      </c>
      <c r="J217" s="396"/>
      <c r="K217" s="397">
        <v>7.69</v>
      </c>
      <c r="L217" s="397">
        <v>2.59</v>
      </c>
      <c r="M217" s="397"/>
      <c r="N217" s="398" t="str">
        <f t="shared" si="18"/>
        <v>K</v>
      </c>
      <c r="O217" s="398" t="str">
        <f t="shared" si="19"/>
        <v>K.1</v>
      </c>
      <c r="P217" s="398" t="str">
        <f t="shared" si="20"/>
        <v>K.1.9</v>
      </c>
      <c r="Q217" s="399" t="str">
        <f t="shared" si="21"/>
        <v>K - Interior Doors and Trim</v>
      </c>
      <c r="R217" s="399" t="str">
        <f t="shared" si="22"/>
        <v>K.1 - Carpentry / Trim</v>
      </c>
      <c r="S217" s="400" t="str">
        <f t="shared" si="23"/>
        <v>K.1.9 - Window Sills</v>
      </c>
      <c r="AB217"/>
    </row>
    <row r="218" spans="2:28" ht="16">
      <c r="B218" s="785" t="s">
        <v>150</v>
      </c>
      <c r="C218" s="786"/>
      <c r="D218" s="395" t="s">
        <v>651</v>
      </c>
      <c r="E218" s="395" t="s">
        <v>453</v>
      </c>
      <c r="F218" s="396">
        <v>1</v>
      </c>
      <c r="G218" s="395" t="s">
        <v>452</v>
      </c>
      <c r="H218" s="396">
        <v>10</v>
      </c>
      <c r="I218" s="395" t="s">
        <v>164</v>
      </c>
      <c r="J218" s="396"/>
      <c r="K218" s="397">
        <v>2.69</v>
      </c>
      <c r="L218" s="397">
        <v>1.04</v>
      </c>
      <c r="M218" s="397"/>
      <c r="N218" s="398" t="str">
        <f t="shared" si="18"/>
        <v>K</v>
      </c>
      <c r="O218" s="398" t="str">
        <f t="shared" si="19"/>
        <v>K.1</v>
      </c>
      <c r="P218" s="398" t="str">
        <f t="shared" si="20"/>
        <v>K.1.10</v>
      </c>
      <c r="Q218" s="399" t="str">
        <f t="shared" si="21"/>
        <v>K - Interior Doors and Trim</v>
      </c>
      <c r="R218" s="399" t="str">
        <f t="shared" si="22"/>
        <v>K.1 - Carpentry / Trim</v>
      </c>
      <c r="S218" s="400" t="str">
        <f t="shared" si="23"/>
        <v>K.1.10 - Wood  Baseboard</v>
      </c>
      <c r="AB218"/>
    </row>
    <row r="219" spans="2:28" ht="16">
      <c r="B219" s="785" t="s">
        <v>150</v>
      </c>
      <c r="C219" s="786"/>
      <c r="D219" s="395" t="s">
        <v>651</v>
      </c>
      <c r="E219" s="395" t="s">
        <v>453</v>
      </c>
      <c r="F219" s="396">
        <v>1</v>
      </c>
      <c r="G219" s="395" t="s">
        <v>460</v>
      </c>
      <c r="H219" s="396">
        <v>1</v>
      </c>
      <c r="I219" s="395" t="s">
        <v>138</v>
      </c>
      <c r="J219" s="396"/>
      <c r="K219" s="397">
        <v>230.77</v>
      </c>
      <c r="L219" s="397">
        <v>155.54</v>
      </c>
      <c r="M219" s="397"/>
      <c r="N219" s="398" t="str">
        <f t="shared" si="18"/>
        <v>K</v>
      </c>
      <c r="O219" s="398" t="str">
        <f t="shared" si="19"/>
        <v>K.1</v>
      </c>
      <c r="P219" s="398" t="str">
        <f t="shared" si="20"/>
        <v>K.1.1</v>
      </c>
      <c r="Q219" s="399" t="str">
        <f t="shared" si="21"/>
        <v>K - Interior Doors and Trim</v>
      </c>
      <c r="R219" s="399" t="str">
        <f t="shared" si="22"/>
        <v>K.1 - Carpentry / Trim</v>
      </c>
      <c r="S219" s="400" t="str">
        <f t="shared" si="23"/>
        <v>K.1.1 - Wood Column Trim-Out</v>
      </c>
      <c r="AB219"/>
    </row>
    <row r="220" spans="2:28" ht="16">
      <c r="B220" s="785" t="s">
        <v>150</v>
      </c>
      <c r="C220" s="786"/>
      <c r="D220" s="395" t="s">
        <v>651</v>
      </c>
      <c r="E220" s="395" t="s">
        <v>438</v>
      </c>
      <c r="F220" s="396">
        <v>2</v>
      </c>
      <c r="G220" s="395" t="s">
        <v>440</v>
      </c>
      <c r="H220" s="396">
        <v>1</v>
      </c>
      <c r="I220" s="395" t="s">
        <v>154</v>
      </c>
      <c r="J220" s="396">
        <v>1</v>
      </c>
      <c r="K220" s="397"/>
      <c r="L220" s="397"/>
      <c r="M220" s="397"/>
      <c r="N220" s="398" t="str">
        <f t="shared" si="18"/>
        <v>K</v>
      </c>
      <c r="O220" s="398" t="str">
        <f t="shared" si="19"/>
        <v>K.2</v>
      </c>
      <c r="P220" s="398" t="str">
        <f t="shared" si="20"/>
        <v>K.2.1</v>
      </c>
      <c r="Q220" s="399" t="str">
        <f t="shared" si="21"/>
        <v>K - Interior Doors and Trim</v>
      </c>
      <c r="R220" s="399" t="str">
        <f t="shared" si="22"/>
        <v>K.2 - Closets</v>
      </c>
      <c r="S220" s="400" t="str">
        <f t="shared" si="23"/>
        <v>K.2.1 - Closet Allowance</v>
      </c>
      <c r="AB220"/>
    </row>
    <row r="221" spans="2:28" ht="16">
      <c r="B221" s="785" t="s">
        <v>150</v>
      </c>
      <c r="C221" s="786"/>
      <c r="D221" s="395" t="s">
        <v>651</v>
      </c>
      <c r="E221" s="395" t="s">
        <v>438</v>
      </c>
      <c r="F221" s="396">
        <v>2</v>
      </c>
      <c r="G221" s="395" t="s">
        <v>437</v>
      </c>
      <c r="H221" s="396">
        <v>2</v>
      </c>
      <c r="I221" s="395" t="s">
        <v>164</v>
      </c>
      <c r="J221" s="396"/>
      <c r="K221" s="397">
        <v>192.31</v>
      </c>
      <c r="L221" s="397">
        <v>362.92</v>
      </c>
      <c r="M221" s="397"/>
      <c r="N221" s="398" t="str">
        <f t="shared" si="18"/>
        <v>K</v>
      </c>
      <c r="O221" s="398" t="str">
        <f t="shared" si="19"/>
        <v>K.2</v>
      </c>
      <c r="P221" s="398" t="str">
        <f t="shared" si="20"/>
        <v>K.2.2</v>
      </c>
      <c r="Q221" s="399" t="str">
        <f t="shared" si="21"/>
        <v>K - Interior Doors and Trim</v>
      </c>
      <c r="R221" s="399" t="str">
        <f t="shared" si="22"/>
        <v>K.2 - Closets</v>
      </c>
      <c r="S221" s="400" t="str">
        <f t="shared" si="23"/>
        <v>K.2.2 - Closet Full Kit, 8Ft Long</v>
      </c>
      <c r="AB221"/>
    </row>
    <row r="222" spans="2:28" ht="16">
      <c r="B222" s="785" t="s">
        <v>150</v>
      </c>
      <c r="C222" s="786"/>
      <c r="D222" s="395" t="s">
        <v>651</v>
      </c>
      <c r="E222" s="395" t="s">
        <v>438</v>
      </c>
      <c r="F222" s="396">
        <v>2</v>
      </c>
      <c r="G222" s="395" t="s">
        <v>439</v>
      </c>
      <c r="H222" s="396">
        <v>3</v>
      </c>
      <c r="I222" s="395" t="s">
        <v>164</v>
      </c>
      <c r="J222" s="396"/>
      <c r="K222" s="397">
        <v>15.38</v>
      </c>
      <c r="L222" s="397">
        <v>3.63</v>
      </c>
      <c r="M222" s="397"/>
      <c r="N222" s="398" t="str">
        <f t="shared" si="18"/>
        <v>K</v>
      </c>
      <c r="O222" s="398" t="str">
        <f t="shared" si="19"/>
        <v>K.2</v>
      </c>
      <c r="P222" s="398" t="str">
        <f t="shared" si="20"/>
        <v>K.2.3</v>
      </c>
      <c r="Q222" s="399" t="str">
        <f t="shared" si="21"/>
        <v>K - Interior Doors and Trim</v>
      </c>
      <c r="R222" s="399" t="str">
        <f t="shared" si="22"/>
        <v>K.2 - Closets</v>
      </c>
      <c r="S222" s="400" t="str">
        <f t="shared" si="23"/>
        <v>K.2.3 - Closet Shelf And Rod</v>
      </c>
      <c r="AB222"/>
    </row>
    <row r="223" spans="2:28" ht="16">
      <c r="B223" s="785" t="s">
        <v>150</v>
      </c>
      <c r="C223" s="786"/>
      <c r="D223" s="395" t="s">
        <v>651</v>
      </c>
      <c r="E223" s="395" t="s">
        <v>149</v>
      </c>
      <c r="F223" s="396">
        <v>3</v>
      </c>
      <c r="G223" s="395" t="s">
        <v>273</v>
      </c>
      <c r="H223" s="396">
        <v>1</v>
      </c>
      <c r="I223" s="395" t="s">
        <v>138</v>
      </c>
      <c r="J223" s="396"/>
      <c r="K223" s="397">
        <v>76.92</v>
      </c>
      <c r="L223" s="397">
        <v>57.03</v>
      </c>
      <c r="M223" s="397"/>
      <c r="N223" s="398" t="str">
        <f t="shared" si="18"/>
        <v>K</v>
      </c>
      <c r="O223" s="398" t="str">
        <f t="shared" si="19"/>
        <v>K.3</v>
      </c>
      <c r="P223" s="398" t="str">
        <f t="shared" si="20"/>
        <v>K.3.1</v>
      </c>
      <c r="Q223" s="399" t="str">
        <f t="shared" si="21"/>
        <v>K - Interior Doors and Trim</v>
      </c>
      <c r="R223" s="399" t="str">
        <f t="shared" si="22"/>
        <v>K.3 - Interior Doors</v>
      </c>
      <c r="S223" s="400" t="str">
        <f t="shared" si="23"/>
        <v>K.3.1 - Door Casings</v>
      </c>
      <c r="AB223"/>
    </row>
    <row r="224" spans="2:28" ht="16">
      <c r="B224" s="785" t="s">
        <v>150</v>
      </c>
      <c r="C224" s="786"/>
      <c r="D224" s="395" t="s">
        <v>651</v>
      </c>
      <c r="E224" s="395" t="s">
        <v>149</v>
      </c>
      <c r="F224" s="396">
        <v>3</v>
      </c>
      <c r="G224" s="395" t="s">
        <v>275</v>
      </c>
      <c r="H224" s="396">
        <v>2</v>
      </c>
      <c r="I224" s="395" t="s">
        <v>138</v>
      </c>
      <c r="J224" s="396"/>
      <c r="K224" s="397">
        <v>23.08</v>
      </c>
      <c r="L224" s="397">
        <v>15.55</v>
      </c>
      <c r="M224" s="397"/>
      <c r="N224" s="398" t="str">
        <f t="shared" si="18"/>
        <v>K</v>
      </c>
      <c r="O224" s="398" t="str">
        <f t="shared" si="19"/>
        <v>K.3</v>
      </c>
      <c r="P224" s="398" t="str">
        <f t="shared" si="20"/>
        <v>K.3.2</v>
      </c>
      <c r="Q224" s="399" t="str">
        <f t="shared" si="21"/>
        <v>K - Interior Doors and Trim</v>
      </c>
      <c r="R224" s="399" t="str">
        <f t="shared" si="22"/>
        <v>K.3 - Interior Doors</v>
      </c>
      <c r="S224" s="400" t="str">
        <f t="shared" si="23"/>
        <v>K.3.2 - Door Hardware, Knobs Only</v>
      </c>
      <c r="AB224"/>
    </row>
    <row r="225" spans="2:28" ht="16">
      <c r="B225" s="785" t="s">
        <v>150</v>
      </c>
      <c r="C225" s="786"/>
      <c r="D225" s="395" t="s">
        <v>651</v>
      </c>
      <c r="E225" s="395" t="s">
        <v>149</v>
      </c>
      <c r="F225" s="396">
        <v>3</v>
      </c>
      <c r="G225" s="395" t="s">
        <v>276</v>
      </c>
      <c r="H225" s="396">
        <v>3</v>
      </c>
      <c r="I225" s="395" t="s">
        <v>138</v>
      </c>
      <c r="J225" s="396"/>
      <c r="K225" s="397">
        <v>115.38</v>
      </c>
      <c r="L225" s="397">
        <v>103.69</v>
      </c>
      <c r="M225" s="397"/>
      <c r="N225" s="398" t="str">
        <f t="shared" si="18"/>
        <v>K</v>
      </c>
      <c r="O225" s="398" t="str">
        <f t="shared" si="19"/>
        <v>K.3</v>
      </c>
      <c r="P225" s="398" t="str">
        <f t="shared" si="20"/>
        <v>K.3.3</v>
      </c>
      <c r="Q225" s="399" t="str">
        <f t="shared" si="21"/>
        <v>K - Interior Doors and Trim</v>
      </c>
      <c r="R225" s="399" t="str">
        <f t="shared" si="22"/>
        <v>K.3 - Interior Doors</v>
      </c>
      <c r="S225" s="400" t="str">
        <f t="shared" si="23"/>
        <v>K.3.3 - Interior Bi-Fold, Closet Doors</v>
      </c>
      <c r="AB225"/>
    </row>
    <row r="226" spans="2:28" ht="16">
      <c r="B226" s="785" t="s">
        <v>150</v>
      </c>
      <c r="C226" s="786"/>
      <c r="D226" s="395" t="s">
        <v>651</v>
      </c>
      <c r="E226" s="395" t="s">
        <v>149</v>
      </c>
      <c r="F226" s="396">
        <v>3</v>
      </c>
      <c r="G226" s="395" t="s">
        <v>277</v>
      </c>
      <c r="H226" s="396">
        <v>4</v>
      </c>
      <c r="I226" s="395" t="s">
        <v>138</v>
      </c>
      <c r="J226" s="396"/>
      <c r="K226" s="397">
        <v>115.38</v>
      </c>
      <c r="L226" s="397">
        <v>77.77</v>
      </c>
      <c r="M226" s="397"/>
      <c r="N226" s="398" t="str">
        <f t="shared" si="18"/>
        <v>K</v>
      </c>
      <c r="O226" s="398" t="str">
        <f t="shared" si="19"/>
        <v>K.3</v>
      </c>
      <c r="P226" s="398" t="str">
        <f t="shared" si="20"/>
        <v>K.3.4</v>
      </c>
      <c r="Q226" s="399" t="str">
        <f t="shared" si="21"/>
        <v>K - Interior Doors and Trim</v>
      </c>
      <c r="R226" s="399" t="str">
        <f t="shared" si="22"/>
        <v>K.3 - Interior Doors</v>
      </c>
      <c r="S226" s="400" t="str">
        <f t="shared" si="23"/>
        <v>K.3.4 - Interior Door, Prehung, Hollow-Core</v>
      </c>
      <c r="AB226"/>
    </row>
    <row r="227" spans="2:28" ht="16">
      <c r="B227" s="785" t="s">
        <v>150</v>
      </c>
      <c r="C227" s="786"/>
      <c r="D227" s="395" t="s">
        <v>651</v>
      </c>
      <c r="E227" s="395" t="s">
        <v>149</v>
      </c>
      <c r="F227" s="396">
        <v>3</v>
      </c>
      <c r="G227" s="395" t="s">
        <v>148</v>
      </c>
      <c r="H227" s="396">
        <v>5</v>
      </c>
      <c r="I227" s="395" t="s">
        <v>138</v>
      </c>
      <c r="J227" s="396"/>
      <c r="K227" s="397">
        <v>7.69</v>
      </c>
      <c r="L227" s="397">
        <v>77.77</v>
      </c>
      <c r="M227" s="397"/>
      <c r="N227" s="398" t="str">
        <f t="shared" si="18"/>
        <v>K</v>
      </c>
      <c r="O227" s="398" t="str">
        <f t="shared" si="19"/>
        <v>K.3</v>
      </c>
      <c r="P227" s="398" t="str">
        <f t="shared" si="20"/>
        <v>K.3.5</v>
      </c>
      <c r="Q227" s="399" t="str">
        <f t="shared" si="21"/>
        <v>K - Interior Doors and Trim</v>
      </c>
      <c r="R227" s="399" t="str">
        <f t="shared" si="22"/>
        <v>K.3 - Interior Doors</v>
      </c>
      <c r="S227" s="400" t="str">
        <f t="shared" si="23"/>
        <v>K.3.5 - Interior Door, Slab, Hollow-Core</v>
      </c>
      <c r="AB227"/>
    </row>
    <row r="228" spans="2:28" ht="16">
      <c r="B228" s="785" t="s">
        <v>150</v>
      </c>
      <c r="C228" s="786"/>
      <c r="D228" s="395" t="s">
        <v>651</v>
      </c>
      <c r="E228" s="395" t="s">
        <v>149</v>
      </c>
      <c r="F228" s="396">
        <v>3</v>
      </c>
      <c r="G228" s="395" t="s">
        <v>278</v>
      </c>
      <c r="H228" s="396">
        <v>6</v>
      </c>
      <c r="I228" s="395" t="s">
        <v>154</v>
      </c>
      <c r="J228" s="396">
        <v>1</v>
      </c>
      <c r="K228" s="397"/>
      <c r="L228" s="397"/>
      <c r="M228" s="397"/>
      <c r="N228" s="398" t="str">
        <f t="shared" si="18"/>
        <v>K</v>
      </c>
      <c r="O228" s="398" t="str">
        <f t="shared" si="19"/>
        <v>K.3</v>
      </c>
      <c r="P228" s="398" t="str">
        <f t="shared" si="20"/>
        <v>K.3.6</v>
      </c>
      <c r="Q228" s="399" t="str">
        <f t="shared" si="21"/>
        <v>K - Interior Doors and Trim</v>
      </c>
      <c r="R228" s="399" t="str">
        <f t="shared" si="22"/>
        <v>K.3 - Interior Doors</v>
      </c>
      <c r="S228" s="400" t="str">
        <f t="shared" si="23"/>
        <v>K.3.6 - Interior Doors Allowance</v>
      </c>
      <c r="AB228"/>
    </row>
    <row r="229" spans="2:28" ht="16">
      <c r="B229" s="785" t="s">
        <v>150</v>
      </c>
      <c r="C229" s="786"/>
      <c r="D229" s="395" t="s">
        <v>651</v>
      </c>
      <c r="E229" s="395" t="s">
        <v>149</v>
      </c>
      <c r="F229" s="396">
        <v>3</v>
      </c>
      <c r="G229" s="395" t="s">
        <v>274</v>
      </c>
      <c r="H229" s="396">
        <v>7</v>
      </c>
      <c r="I229" s="395" t="s">
        <v>138</v>
      </c>
      <c r="J229" s="396"/>
      <c r="K229" s="397">
        <v>115.38</v>
      </c>
      <c r="L229" s="397">
        <v>88.14</v>
      </c>
      <c r="M229" s="397"/>
      <c r="N229" s="398" t="str">
        <f t="shared" si="18"/>
        <v>K</v>
      </c>
      <c r="O229" s="398" t="str">
        <f t="shared" si="19"/>
        <v>K.3</v>
      </c>
      <c r="P229" s="398" t="str">
        <f t="shared" si="20"/>
        <v>K.3.7</v>
      </c>
      <c r="Q229" s="399" t="str">
        <f t="shared" si="21"/>
        <v>K - Interior Doors and Trim</v>
      </c>
      <c r="R229" s="399" t="str">
        <f t="shared" si="22"/>
        <v>K.3 - Interior Doors</v>
      </c>
      <c r="S229" s="400" t="str">
        <f t="shared" si="23"/>
        <v>K.3.7 - Interior Mirrored, Sliding, Closet Doors</v>
      </c>
      <c r="AB229"/>
    </row>
    <row r="230" spans="2:28" ht="16">
      <c r="B230" s="785" t="s">
        <v>150</v>
      </c>
      <c r="C230" s="786"/>
      <c r="D230" s="395" t="s">
        <v>651</v>
      </c>
      <c r="E230" s="395" t="s">
        <v>272</v>
      </c>
      <c r="F230" s="396">
        <v>4</v>
      </c>
      <c r="G230" s="395" t="s">
        <v>271</v>
      </c>
      <c r="H230" s="396">
        <v>1</v>
      </c>
      <c r="I230" s="395" t="s">
        <v>154</v>
      </c>
      <c r="J230" s="396">
        <v>1</v>
      </c>
      <c r="K230" s="397"/>
      <c r="L230" s="397"/>
      <c r="M230" s="397"/>
      <c r="N230" s="398" t="str">
        <f t="shared" si="18"/>
        <v>K</v>
      </c>
      <c r="O230" s="398" t="str">
        <f t="shared" si="19"/>
        <v>K.4</v>
      </c>
      <c r="P230" s="398" t="str">
        <f t="shared" si="20"/>
        <v>K.4.1</v>
      </c>
      <c r="Q230" s="399" t="str">
        <f t="shared" si="21"/>
        <v>K - Interior Doors and Trim</v>
      </c>
      <c r="R230" s="399" t="str">
        <f t="shared" si="22"/>
        <v>K.4 - Interior Doors and Trim General</v>
      </c>
      <c r="S230" s="400" t="str">
        <f t="shared" si="23"/>
        <v>K.4.1 - Interior Doors And Trim Allowance</v>
      </c>
      <c r="AB230"/>
    </row>
    <row r="231" spans="2:28" ht="16">
      <c r="B231" s="785" t="s">
        <v>200</v>
      </c>
      <c r="C231" s="786"/>
      <c r="D231" s="395" t="s">
        <v>652</v>
      </c>
      <c r="E231" s="395" t="s">
        <v>357</v>
      </c>
      <c r="F231" s="396">
        <v>1</v>
      </c>
      <c r="G231" s="395" t="s">
        <v>360</v>
      </c>
      <c r="H231" s="396">
        <v>1</v>
      </c>
      <c r="I231" s="395" t="s">
        <v>154</v>
      </c>
      <c r="J231" s="396">
        <v>1</v>
      </c>
      <c r="K231" s="397"/>
      <c r="L231" s="397"/>
      <c r="M231" s="397"/>
      <c r="N231" s="398" t="str">
        <f t="shared" si="18"/>
        <v>L</v>
      </c>
      <c r="O231" s="398" t="str">
        <f t="shared" si="19"/>
        <v>L.1</v>
      </c>
      <c r="P231" s="398" t="str">
        <f t="shared" si="20"/>
        <v>L.1.1</v>
      </c>
      <c r="Q231" s="399" t="str">
        <f t="shared" si="21"/>
        <v>L - Landscaping</v>
      </c>
      <c r="R231" s="399" t="str">
        <f t="shared" si="22"/>
        <v>L.1 - Exterior Structures</v>
      </c>
      <c r="S231" s="400" t="str">
        <f t="shared" si="23"/>
        <v>L.1.1 - Exterior Structures Allowance</v>
      </c>
      <c r="AB231"/>
    </row>
    <row r="232" spans="2:28" ht="16">
      <c r="B232" s="785" t="s">
        <v>200</v>
      </c>
      <c r="C232" s="786"/>
      <c r="D232" s="395" t="s">
        <v>652</v>
      </c>
      <c r="E232" s="395" t="s">
        <v>357</v>
      </c>
      <c r="F232" s="396">
        <v>1</v>
      </c>
      <c r="G232" s="395" t="s">
        <v>358</v>
      </c>
      <c r="H232" s="396">
        <v>2</v>
      </c>
      <c r="I232" s="395" t="s">
        <v>171</v>
      </c>
      <c r="J232" s="396"/>
      <c r="K232" s="397">
        <v>46.15</v>
      </c>
      <c r="L232" s="397">
        <v>46.66</v>
      </c>
      <c r="M232" s="397"/>
      <c r="N232" s="398" t="str">
        <f t="shared" si="18"/>
        <v>L</v>
      </c>
      <c r="O232" s="398" t="str">
        <f t="shared" si="19"/>
        <v>L.1</v>
      </c>
      <c r="P232" s="398" t="str">
        <f t="shared" si="20"/>
        <v>L.1.2</v>
      </c>
      <c r="Q232" s="399" t="str">
        <f t="shared" si="21"/>
        <v>L - Landscaping</v>
      </c>
      <c r="R232" s="399" t="str">
        <f t="shared" si="22"/>
        <v>L.1 - Exterior Structures</v>
      </c>
      <c r="S232" s="400" t="str">
        <f t="shared" si="23"/>
        <v>L.1.2 - Gazebo</v>
      </c>
      <c r="AB232"/>
    </row>
    <row r="233" spans="2:28" ht="16">
      <c r="B233" s="785" t="s">
        <v>200</v>
      </c>
      <c r="C233" s="786"/>
      <c r="D233" s="395" t="s">
        <v>652</v>
      </c>
      <c r="E233" s="395" t="s">
        <v>357</v>
      </c>
      <c r="F233" s="396">
        <v>1</v>
      </c>
      <c r="G233" s="395" t="s">
        <v>356</v>
      </c>
      <c r="H233" s="396">
        <v>3</v>
      </c>
      <c r="I233" s="395" t="s">
        <v>138</v>
      </c>
      <c r="J233" s="396">
        <v>1</v>
      </c>
      <c r="K233" s="397">
        <v>1153.8499999999999</v>
      </c>
      <c r="L233" s="397">
        <v>4666.1099999999997</v>
      </c>
      <c r="M233" s="397"/>
      <c r="N233" s="398" t="str">
        <f t="shared" si="18"/>
        <v>L</v>
      </c>
      <c r="O233" s="398" t="str">
        <f t="shared" si="19"/>
        <v>L.1</v>
      </c>
      <c r="P233" s="398" t="str">
        <f t="shared" si="20"/>
        <v>L.1.3</v>
      </c>
      <c r="Q233" s="399" t="str">
        <f t="shared" si="21"/>
        <v>L - Landscaping</v>
      </c>
      <c r="R233" s="399" t="str">
        <f t="shared" si="22"/>
        <v>L.1 - Exterior Structures</v>
      </c>
      <c r="S233" s="400" t="str">
        <f t="shared" si="23"/>
        <v>L.1.3 - Premanufactured Carport</v>
      </c>
      <c r="AB233"/>
    </row>
    <row r="234" spans="2:28" ht="16">
      <c r="B234" s="785" t="s">
        <v>200</v>
      </c>
      <c r="C234" s="786"/>
      <c r="D234" s="395" t="s">
        <v>652</v>
      </c>
      <c r="E234" s="395" t="s">
        <v>357</v>
      </c>
      <c r="F234" s="396">
        <v>1</v>
      </c>
      <c r="G234" s="395" t="s">
        <v>359</v>
      </c>
      <c r="H234" s="396">
        <v>4</v>
      </c>
      <c r="I234" s="395" t="s">
        <v>138</v>
      </c>
      <c r="J234" s="396">
        <v>1</v>
      </c>
      <c r="K234" s="397">
        <v>769.23</v>
      </c>
      <c r="L234" s="397">
        <v>1814.6</v>
      </c>
      <c r="M234" s="397"/>
      <c r="N234" s="398" t="str">
        <f t="shared" si="18"/>
        <v>L</v>
      </c>
      <c r="O234" s="398" t="str">
        <f t="shared" si="19"/>
        <v>L.1</v>
      </c>
      <c r="P234" s="398" t="str">
        <f t="shared" si="20"/>
        <v>L.1.4</v>
      </c>
      <c r="Q234" s="399" t="str">
        <f t="shared" si="21"/>
        <v>L - Landscaping</v>
      </c>
      <c r="R234" s="399" t="str">
        <f t="shared" si="22"/>
        <v>L.1 - Exterior Structures</v>
      </c>
      <c r="S234" s="400" t="str">
        <f t="shared" si="23"/>
        <v>L.1.4 - Storage Shed, Wood</v>
      </c>
      <c r="AB234"/>
    </row>
    <row r="235" spans="2:28" ht="16">
      <c r="B235" s="785" t="s">
        <v>200</v>
      </c>
      <c r="C235" s="786"/>
      <c r="D235" s="395" t="s">
        <v>652</v>
      </c>
      <c r="E235" s="395" t="s">
        <v>353</v>
      </c>
      <c r="F235" s="396">
        <v>2</v>
      </c>
      <c r="G235" s="395" t="s">
        <v>354</v>
      </c>
      <c r="H235" s="396">
        <v>1</v>
      </c>
      <c r="I235" s="395" t="s">
        <v>164</v>
      </c>
      <c r="J235" s="396"/>
      <c r="K235" s="397">
        <v>10.77</v>
      </c>
      <c r="L235" s="397">
        <v>8.3000000000000007</v>
      </c>
      <c r="M235" s="397"/>
      <c r="N235" s="398" t="str">
        <f t="shared" si="18"/>
        <v>L</v>
      </c>
      <c r="O235" s="398" t="str">
        <f t="shared" si="19"/>
        <v>L.2</v>
      </c>
      <c r="P235" s="398" t="str">
        <f t="shared" si="20"/>
        <v>L.2.1</v>
      </c>
      <c r="Q235" s="399" t="str">
        <f t="shared" si="21"/>
        <v>L - Landscaping</v>
      </c>
      <c r="R235" s="399" t="str">
        <f t="shared" si="22"/>
        <v>L.2 - Fencing</v>
      </c>
      <c r="S235" s="400" t="str">
        <f t="shared" si="23"/>
        <v>L.2.1 - Chain Link Fencing</v>
      </c>
      <c r="AB235"/>
    </row>
    <row r="236" spans="2:28" ht="16">
      <c r="B236" s="785" t="s">
        <v>200</v>
      </c>
      <c r="C236" s="786"/>
      <c r="D236" s="395" t="s">
        <v>652</v>
      </c>
      <c r="E236" s="395" t="s">
        <v>353</v>
      </c>
      <c r="F236" s="396">
        <v>2</v>
      </c>
      <c r="G236" s="395" t="s">
        <v>355</v>
      </c>
      <c r="H236" s="396">
        <v>2</v>
      </c>
      <c r="I236" s="395" t="s">
        <v>154</v>
      </c>
      <c r="J236" s="396">
        <v>1</v>
      </c>
      <c r="K236" s="397"/>
      <c r="L236" s="397"/>
      <c r="M236" s="397"/>
      <c r="N236" s="398" t="str">
        <f t="shared" si="18"/>
        <v>L</v>
      </c>
      <c r="O236" s="398" t="str">
        <f t="shared" si="19"/>
        <v>L.2</v>
      </c>
      <c r="P236" s="398" t="str">
        <f t="shared" si="20"/>
        <v>L.2.2</v>
      </c>
      <c r="Q236" s="399" t="str">
        <f t="shared" si="21"/>
        <v>L - Landscaping</v>
      </c>
      <c r="R236" s="399" t="str">
        <f t="shared" si="22"/>
        <v>L.2 - Fencing</v>
      </c>
      <c r="S236" s="400" t="str">
        <f t="shared" si="23"/>
        <v>L.2.2 - Fencing Allowance</v>
      </c>
      <c r="AB236"/>
    </row>
    <row r="237" spans="2:28" ht="16">
      <c r="B237" s="785" t="s">
        <v>200</v>
      </c>
      <c r="C237" s="786"/>
      <c r="D237" s="395" t="s">
        <v>652</v>
      </c>
      <c r="E237" s="395" t="s">
        <v>353</v>
      </c>
      <c r="F237" s="396">
        <v>2</v>
      </c>
      <c r="G237" s="395" t="s">
        <v>352</v>
      </c>
      <c r="H237" s="396">
        <v>3</v>
      </c>
      <c r="I237" s="395" t="s">
        <v>164</v>
      </c>
      <c r="J237" s="396"/>
      <c r="K237" s="397">
        <v>10.77</v>
      </c>
      <c r="L237" s="397">
        <v>14</v>
      </c>
      <c r="M237" s="397"/>
      <c r="N237" s="398" t="str">
        <f t="shared" si="18"/>
        <v>L</v>
      </c>
      <c r="O237" s="398" t="str">
        <f t="shared" si="19"/>
        <v>L.2</v>
      </c>
      <c r="P237" s="398" t="str">
        <f t="shared" si="20"/>
        <v>L.2.3</v>
      </c>
      <c r="Q237" s="399" t="str">
        <f t="shared" si="21"/>
        <v>L - Landscaping</v>
      </c>
      <c r="R237" s="399" t="str">
        <f t="shared" si="22"/>
        <v>L.2 - Fencing</v>
      </c>
      <c r="S237" s="400" t="str">
        <f t="shared" si="23"/>
        <v>L.2.3 - Wood Fencing</v>
      </c>
      <c r="AB237"/>
    </row>
    <row r="238" spans="2:28" ht="16">
      <c r="B238" s="785" t="s">
        <v>200</v>
      </c>
      <c r="C238" s="786"/>
      <c r="D238" s="395" t="s">
        <v>652</v>
      </c>
      <c r="E238" s="395" t="s">
        <v>200</v>
      </c>
      <c r="F238" s="396">
        <v>3</v>
      </c>
      <c r="G238" s="395" t="s">
        <v>204</v>
      </c>
      <c r="H238" s="396">
        <v>1</v>
      </c>
      <c r="I238" s="395" t="s">
        <v>138</v>
      </c>
      <c r="J238" s="396"/>
      <c r="K238" s="397">
        <v>115.38</v>
      </c>
      <c r="L238" s="397">
        <v>207.38</v>
      </c>
      <c r="M238" s="397"/>
      <c r="N238" s="398" t="str">
        <f t="shared" si="18"/>
        <v>L</v>
      </c>
      <c r="O238" s="398" t="str">
        <f t="shared" si="19"/>
        <v>L.3</v>
      </c>
      <c r="P238" s="398" t="str">
        <f t="shared" si="20"/>
        <v>L.3.1</v>
      </c>
      <c r="Q238" s="399" t="str">
        <f t="shared" si="21"/>
        <v>L - Landscaping</v>
      </c>
      <c r="R238" s="399" t="str">
        <f t="shared" si="22"/>
        <v>L.3 - Landscaping</v>
      </c>
      <c r="S238" s="400" t="str">
        <f t="shared" si="23"/>
        <v>L.3.1 - 36" Box Tree</v>
      </c>
      <c r="AB238"/>
    </row>
    <row r="239" spans="2:28" ht="16">
      <c r="B239" s="785" t="s">
        <v>200</v>
      </c>
      <c r="C239" s="786"/>
      <c r="D239" s="395" t="s">
        <v>652</v>
      </c>
      <c r="E239" s="395" t="s">
        <v>200</v>
      </c>
      <c r="F239" s="396">
        <v>3</v>
      </c>
      <c r="G239" s="395" t="s">
        <v>207</v>
      </c>
      <c r="H239" s="396">
        <v>2</v>
      </c>
      <c r="I239" s="395" t="s">
        <v>171</v>
      </c>
      <c r="J239" s="396"/>
      <c r="K239" s="397">
        <v>0.77</v>
      </c>
      <c r="L239" s="397">
        <v>1.81</v>
      </c>
      <c r="M239" s="397"/>
      <c r="N239" s="398" t="str">
        <f t="shared" si="18"/>
        <v>L</v>
      </c>
      <c r="O239" s="398" t="str">
        <f t="shared" si="19"/>
        <v>L.3</v>
      </c>
      <c r="P239" s="398" t="str">
        <f t="shared" si="20"/>
        <v>L.3.2</v>
      </c>
      <c r="Q239" s="399" t="str">
        <f t="shared" si="21"/>
        <v>L - Landscaping</v>
      </c>
      <c r="R239" s="399" t="str">
        <f t="shared" si="22"/>
        <v>L.3 - Landscaping</v>
      </c>
      <c r="S239" s="400" t="str">
        <f t="shared" si="23"/>
        <v>L.3.2 - Cobble Stone Rock</v>
      </c>
      <c r="AB239"/>
    </row>
    <row r="240" spans="2:28" ht="16">
      <c r="B240" s="785" t="s">
        <v>200</v>
      </c>
      <c r="C240" s="786"/>
      <c r="D240" s="395" t="s">
        <v>652</v>
      </c>
      <c r="E240" s="395" t="s">
        <v>200</v>
      </c>
      <c r="F240" s="396">
        <v>3</v>
      </c>
      <c r="G240" s="395" t="s">
        <v>210</v>
      </c>
      <c r="H240" s="396">
        <v>3</v>
      </c>
      <c r="I240" s="395" t="s">
        <v>171</v>
      </c>
      <c r="J240" s="396"/>
      <c r="K240" s="397">
        <v>0.77</v>
      </c>
      <c r="L240" s="397">
        <v>1.04</v>
      </c>
      <c r="M240" s="397"/>
      <c r="N240" s="398" t="str">
        <f t="shared" si="18"/>
        <v>L</v>
      </c>
      <c r="O240" s="398" t="str">
        <f t="shared" si="19"/>
        <v>L.3</v>
      </c>
      <c r="P240" s="398" t="str">
        <f t="shared" si="20"/>
        <v>L.3.3</v>
      </c>
      <c r="Q240" s="399" t="str">
        <f t="shared" si="21"/>
        <v>L - Landscaping</v>
      </c>
      <c r="R240" s="399" t="str">
        <f t="shared" si="22"/>
        <v>L.3 - Landscaping</v>
      </c>
      <c r="S240" s="400" t="str">
        <f t="shared" si="23"/>
        <v>L.3.3 - Landscape Rock, 3/4"</v>
      </c>
      <c r="AB240"/>
    </row>
    <row r="241" spans="2:28" ht="16">
      <c r="B241" s="785" t="s">
        <v>200</v>
      </c>
      <c r="C241" s="786"/>
      <c r="D241" s="395" t="s">
        <v>652</v>
      </c>
      <c r="E241" s="395" t="s">
        <v>200</v>
      </c>
      <c r="F241" s="396">
        <v>3</v>
      </c>
      <c r="G241" s="395" t="s">
        <v>213</v>
      </c>
      <c r="H241" s="396">
        <v>4</v>
      </c>
      <c r="I241" s="395" t="s">
        <v>154</v>
      </c>
      <c r="J241" s="396">
        <v>1</v>
      </c>
      <c r="K241" s="397"/>
      <c r="L241" s="397"/>
      <c r="M241" s="397"/>
      <c r="N241" s="398" t="str">
        <f t="shared" si="18"/>
        <v>L</v>
      </c>
      <c r="O241" s="398" t="str">
        <f t="shared" si="19"/>
        <v>L.3</v>
      </c>
      <c r="P241" s="398" t="str">
        <f t="shared" si="20"/>
        <v>L.3.4</v>
      </c>
      <c r="Q241" s="399" t="str">
        <f t="shared" si="21"/>
        <v>L - Landscaping</v>
      </c>
      <c r="R241" s="399" t="str">
        <f t="shared" si="22"/>
        <v>L.3 - Landscaping</v>
      </c>
      <c r="S241" s="400" t="str">
        <f t="shared" si="23"/>
        <v>L.3.4 - Landscaping Allowance</v>
      </c>
      <c r="AB241"/>
    </row>
    <row r="242" spans="2:28" ht="16">
      <c r="B242" s="785" t="s">
        <v>200</v>
      </c>
      <c r="C242" s="786"/>
      <c r="D242" s="395" t="s">
        <v>652</v>
      </c>
      <c r="E242" s="395" t="s">
        <v>200</v>
      </c>
      <c r="F242" s="396">
        <v>3</v>
      </c>
      <c r="G242" s="395" t="s">
        <v>205</v>
      </c>
      <c r="H242" s="396">
        <v>5</v>
      </c>
      <c r="I242" s="395" t="s">
        <v>171</v>
      </c>
      <c r="J242" s="396"/>
      <c r="K242" s="397">
        <v>0.38</v>
      </c>
      <c r="L242" s="397">
        <v>0.52</v>
      </c>
      <c r="M242" s="397"/>
      <c r="N242" s="398" t="str">
        <f t="shared" si="18"/>
        <v>L</v>
      </c>
      <c r="O242" s="398" t="str">
        <f t="shared" si="19"/>
        <v>L.3</v>
      </c>
      <c r="P242" s="398" t="str">
        <f t="shared" si="20"/>
        <v>L.3.5</v>
      </c>
      <c r="Q242" s="399" t="str">
        <f t="shared" si="21"/>
        <v>L - Landscaping</v>
      </c>
      <c r="R242" s="399" t="str">
        <f t="shared" si="22"/>
        <v>L.3 - Landscaping</v>
      </c>
      <c r="S242" s="400" t="str">
        <f t="shared" si="23"/>
        <v>L.3.5 - Mulch, Standard 3" Thick</v>
      </c>
      <c r="AB242"/>
    </row>
    <row r="243" spans="2:28" ht="16">
      <c r="B243" s="785" t="s">
        <v>200</v>
      </c>
      <c r="C243" s="786"/>
      <c r="D243" s="395" t="s">
        <v>652</v>
      </c>
      <c r="E243" s="395" t="s">
        <v>200</v>
      </c>
      <c r="F243" s="396">
        <v>3</v>
      </c>
      <c r="G243" s="395" t="s">
        <v>206</v>
      </c>
      <c r="H243" s="396">
        <v>6</v>
      </c>
      <c r="I243" s="395" t="s">
        <v>171</v>
      </c>
      <c r="J243" s="396"/>
      <c r="K243" s="397">
        <v>0.08</v>
      </c>
      <c r="L243" s="397">
        <v>0.05</v>
      </c>
      <c r="M243" s="397"/>
      <c r="N243" s="398" t="str">
        <f t="shared" si="18"/>
        <v>L</v>
      </c>
      <c r="O243" s="398" t="str">
        <f t="shared" si="19"/>
        <v>L.3</v>
      </c>
      <c r="P243" s="398" t="str">
        <f t="shared" si="20"/>
        <v>L.3.6</v>
      </c>
      <c r="Q243" s="399" t="str">
        <f t="shared" si="21"/>
        <v>L - Landscaping</v>
      </c>
      <c r="R243" s="399" t="str">
        <f t="shared" si="22"/>
        <v>L.3 - Landscaping</v>
      </c>
      <c r="S243" s="400" t="str">
        <f t="shared" si="23"/>
        <v>L.3.6 - Seeding</v>
      </c>
      <c r="AB243"/>
    </row>
    <row r="244" spans="2:28" ht="16">
      <c r="B244" s="785" t="s">
        <v>200</v>
      </c>
      <c r="C244" s="786"/>
      <c r="D244" s="395" t="s">
        <v>652</v>
      </c>
      <c r="E244" s="395" t="s">
        <v>200</v>
      </c>
      <c r="F244" s="396">
        <v>3</v>
      </c>
      <c r="G244" s="395" t="s">
        <v>201</v>
      </c>
      <c r="H244" s="396">
        <v>7</v>
      </c>
      <c r="I244" s="395" t="s">
        <v>138</v>
      </c>
      <c r="J244" s="396"/>
      <c r="K244" s="397">
        <v>15.38</v>
      </c>
      <c r="L244" s="397">
        <v>10.37</v>
      </c>
      <c r="M244" s="397"/>
      <c r="N244" s="398" t="str">
        <f t="shared" si="18"/>
        <v>L</v>
      </c>
      <c r="O244" s="398" t="str">
        <f t="shared" si="19"/>
        <v>L.3</v>
      </c>
      <c r="P244" s="398" t="str">
        <f t="shared" si="20"/>
        <v>L.3.7</v>
      </c>
      <c r="Q244" s="399" t="str">
        <f t="shared" si="21"/>
        <v>L - Landscaping</v>
      </c>
      <c r="R244" s="399" t="str">
        <f t="shared" si="22"/>
        <v>L.3 - Landscaping</v>
      </c>
      <c r="S244" s="400" t="str">
        <f t="shared" si="23"/>
        <v>L.3.7 - Shrubs/Plantings, 1 Gallon</v>
      </c>
      <c r="AB244"/>
    </row>
    <row r="245" spans="2:28" ht="16">
      <c r="B245" s="785" t="s">
        <v>200</v>
      </c>
      <c r="C245" s="786"/>
      <c r="D245" s="395" t="s">
        <v>652</v>
      </c>
      <c r="E245" s="395" t="s">
        <v>200</v>
      </c>
      <c r="F245" s="396">
        <v>3</v>
      </c>
      <c r="G245" s="395" t="s">
        <v>202</v>
      </c>
      <c r="H245" s="396">
        <v>8</v>
      </c>
      <c r="I245" s="395" t="s">
        <v>138</v>
      </c>
      <c r="J245" s="396"/>
      <c r="K245" s="397">
        <v>23.08</v>
      </c>
      <c r="L245" s="397">
        <v>20.74</v>
      </c>
      <c r="M245" s="397"/>
      <c r="N245" s="398" t="str">
        <f t="shared" si="18"/>
        <v>L</v>
      </c>
      <c r="O245" s="398" t="str">
        <f t="shared" si="19"/>
        <v>L.3</v>
      </c>
      <c r="P245" s="398" t="str">
        <f t="shared" si="20"/>
        <v>L.3.8</v>
      </c>
      <c r="Q245" s="399" t="str">
        <f t="shared" si="21"/>
        <v>L - Landscaping</v>
      </c>
      <c r="R245" s="399" t="str">
        <f t="shared" si="22"/>
        <v>L.3 - Landscaping</v>
      </c>
      <c r="S245" s="400" t="str">
        <f t="shared" si="23"/>
        <v>L.3.8 - Shrubs/Plantings, 2 Gallon</v>
      </c>
      <c r="AB245"/>
    </row>
    <row r="246" spans="2:28" ht="16">
      <c r="B246" s="785" t="s">
        <v>200</v>
      </c>
      <c r="C246" s="786"/>
      <c r="D246" s="395" t="s">
        <v>652</v>
      </c>
      <c r="E246" s="395" t="s">
        <v>200</v>
      </c>
      <c r="F246" s="396">
        <v>3</v>
      </c>
      <c r="G246" s="395" t="s">
        <v>208</v>
      </c>
      <c r="H246" s="396">
        <v>9</v>
      </c>
      <c r="I246" s="395" t="s">
        <v>138</v>
      </c>
      <c r="J246" s="396"/>
      <c r="K246" s="397">
        <v>38.46</v>
      </c>
      <c r="L246" s="397">
        <v>36.29</v>
      </c>
      <c r="M246" s="397"/>
      <c r="N246" s="398" t="str">
        <f t="shared" si="18"/>
        <v>L</v>
      </c>
      <c r="O246" s="398" t="str">
        <f t="shared" si="19"/>
        <v>L.3</v>
      </c>
      <c r="P246" s="398" t="str">
        <f t="shared" si="20"/>
        <v>L.3.9</v>
      </c>
      <c r="Q246" s="399" t="str">
        <f t="shared" si="21"/>
        <v>L - Landscaping</v>
      </c>
      <c r="R246" s="399" t="str">
        <f t="shared" si="22"/>
        <v>L.3 - Landscaping</v>
      </c>
      <c r="S246" s="400" t="str">
        <f t="shared" si="23"/>
        <v>L.3.9 - Shrubs/Plantings, 5 Gallon</v>
      </c>
      <c r="AB246"/>
    </row>
    <row r="247" spans="2:28" ht="16">
      <c r="B247" s="785" t="s">
        <v>200</v>
      </c>
      <c r="C247" s="786"/>
      <c r="D247" s="395" t="s">
        <v>652</v>
      </c>
      <c r="E247" s="395" t="s">
        <v>200</v>
      </c>
      <c r="F247" s="396">
        <v>3</v>
      </c>
      <c r="G247" s="395" t="s">
        <v>203</v>
      </c>
      <c r="H247" s="396">
        <v>10</v>
      </c>
      <c r="I247" s="395" t="s">
        <v>138</v>
      </c>
      <c r="J247" s="396"/>
      <c r="K247" s="397">
        <v>69.23</v>
      </c>
      <c r="L247" s="397">
        <v>51.85</v>
      </c>
      <c r="M247" s="397"/>
      <c r="N247" s="398" t="str">
        <f t="shared" si="18"/>
        <v>L</v>
      </c>
      <c r="O247" s="398" t="str">
        <f t="shared" si="19"/>
        <v>L.3</v>
      </c>
      <c r="P247" s="398" t="str">
        <f t="shared" si="20"/>
        <v>L.3.10</v>
      </c>
      <c r="Q247" s="399" t="str">
        <f t="shared" si="21"/>
        <v>L - Landscaping</v>
      </c>
      <c r="R247" s="399" t="str">
        <f t="shared" si="22"/>
        <v>L.3 - Landscaping</v>
      </c>
      <c r="S247" s="400" t="str">
        <f t="shared" si="23"/>
        <v>L.3.10 - Small Trees, 10 Gallon</v>
      </c>
      <c r="AB247"/>
    </row>
    <row r="248" spans="2:28" ht="16">
      <c r="B248" s="785" t="s">
        <v>200</v>
      </c>
      <c r="C248" s="786"/>
      <c r="D248" s="395" t="s">
        <v>652</v>
      </c>
      <c r="E248" s="395" t="s">
        <v>200</v>
      </c>
      <c r="F248" s="396">
        <v>3</v>
      </c>
      <c r="G248" s="395" t="s">
        <v>212</v>
      </c>
      <c r="H248" s="396">
        <v>1</v>
      </c>
      <c r="I248" s="395" t="s">
        <v>138</v>
      </c>
      <c r="J248" s="396"/>
      <c r="K248" s="397">
        <v>76.92</v>
      </c>
      <c r="L248" s="397">
        <v>77.77</v>
      </c>
      <c r="M248" s="397"/>
      <c r="N248" s="398" t="str">
        <f t="shared" si="18"/>
        <v>L</v>
      </c>
      <c r="O248" s="398" t="str">
        <f t="shared" si="19"/>
        <v>L.3</v>
      </c>
      <c r="P248" s="398" t="str">
        <f t="shared" si="20"/>
        <v>L.3.1</v>
      </c>
      <c r="Q248" s="399" t="str">
        <f t="shared" si="21"/>
        <v>L - Landscaping</v>
      </c>
      <c r="R248" s="399" t="str">
        <f t="shared" si="22"/>
        <v>L.3 - Landscaping</v>
      </c>
      <c r="S248" s="400" t="str">
        <f t="shared" si="23"/>
        <v>L.3.1 - Small Trees, 15 Gallon</v>
      </c>
      <c r="AB248"/>
    </row>
    <row r="249" spans="2:28" ht="16">
      <c r="B249" s="785" t="s">
        <v>200</v>
      </c>
      <c r="C249" s="786"/>
      <c r="D249" s="395" t="s">
        <v>652</v>
      </c>
      <c r="E249" s="395" t="s">
        <v>200</v>
      </c>
      <c r="F249" s="396">
        <v>3</v>
      </c>
      <c r="G249" s="395" t="s">
        <v>211</v>
      </c>
      <c r="H249" s="396">
        <v>2</v>
      </c>
      <c r="I249" s="395" t="s">
        <v>171</v>
      </c>
      <c r="J249" s="396"/>
      <c r="K249" s="397">
        <v>0.23</v>
      </c>
      <c r="L249" s="397">
        <v>0.26</v>
      </c>
      <c r="M249" s="397"/>
      <c r="N249" s="398" t="str">
        <f t="shared" si="18"/>
        <v>L</v>
      </c>
      <c r="O249" s="398" t="str">
        <f t="shared" si="19"/>
        <v>L.3</v>
      </c>
      <c r="P249" s="398" t="str">
        <f t="shared" si="20"/>
        <v>L.3.2</v>
      </c>
      <c r="Q249" s="399" t="str">
        <f t="shared" si="21"/>
        <v>L - Landscaping</v>
      </c>
      <c r="R249" s="399" t="str">
        <f t="shared" si="22"/>
        <v>L.3 - Landscaping</v>
      </c>
      <c r="S249" s="400" t="str">
        <f t="shared" si="23"/>
        <v>L.3.2 - Sod</v>
      </c>
      <c r="AB249"/>
    </row>
    <row r="250" spans="2:28" ht="16">
      <c r="B250" s="785" t="s">
        <v>200</v>
      </c>
      <c r="C250" s="786"/>
      <c r="D250" s="395" t="s">
        <v>652</v>
      </c>
      <c r="E250" s="395" t="s">
        <v>200</v>
      </c>
      <c r="F250" s="396">
        <v>3</v>
      </c>
      <c r="G250" s="395" t="s">
        <v>209</v>
      </c>
      <c r="H250" s="396">
        <v>3</v>
      </c>
      <c r="I250" s="395" t="s">
        <v>171</v>
      </c>
      <c r="J250" s="396"/>
      <c r="K250" s="397">
        <v>15.38</v>
      </c>
      <c r="L250" s="397">
        <v>7.78</v>
      </c>
      <c r="M250" s="397"/>
      <c r="N250" s="398" t="str">
        <f t="shared" si="18"/>
        <v>L</v>
      </c>
      <c r="O250" s="398" t="str">
        <f t="shared" si="19"/>
        <v>L.3</v>
      </c>
      <c r="P250" s="398" t="str">
        <f t="shared" si="20"/>
        <v>L.3.3</v>
      </c>
      <c r="Q250" s="399" t="str">
        <f t="shared" si="21"/>
        <v>L - Landscaping</v>
      </c>
      <c r="R250" s="399" t="str">
        <f t="shared" si="22"/>
        <v>L.3 - Landscaping</v>
      </c>
      <c r="S250" s="400" t="str">
        <f t="shared" si="23"/>
        <v>L.3.3 - Stacked, Retaining Wall</v>
      </c>
      <c r="AB250"/>
    </row>
    <row r="251" spans="2:28" ht="16">
      <c r="B251" s="785" t="s">
        <v>200</v>
      </c>
      <c r="C251" s="786"/>
      <c r="D251" s="395" t="s">
        <v>652</v>
      </c>
      <c r="E251" s="395" t="s">
        <v>200</v>
      </c>
      <c r="F251" s="396">
        <v>3</v>
      </c>
      <c r="G251" s="395" t="s">
        <v>199</v>
      </c>
      <c r="H251" s="396">
        <v>4</v>
      </c>
      <c r="I251" s="395" t="s">
        <v>138</v>
      </c>
      <c r="J251" s="396"/>
      <c r="K251" s="397">
        <v>615.38</v>
      </c>
      <c r="L251" s="397"/>
      <c r="M251" s="397"/>
      <c r="N251" s="398" t="str">
        <f t="shared" si="18"/>
        <v>L</v>
      </c>
      <c r="O251" s="398" t="str">
        <f t="shared" si="19"/>
        <v>L.3</v>
      </c>
      <c r="P251" s="398" t="str">
        <f t="shared" si="20"/>
        <v>L.3.4</v>
      </c>
      <c r="Q251" s="399" t="str">
        <f t="shared" si="21"/>
        <v>L - Landscaping</v>
      </c>
      <c r="R251" s="399" t="str">
        <f t="shared" si="22"/>
        <v>L.3 - Landscaping</v>
      </c>
      <c r="S251" s="400" t="str">
        <f t="shared" si="23"/>
        <v>L.3.4 - Tree Removal, Per Tree</v>
      </c>
      <c r="AB251"/>
    </row>
    <row r="252" spans="2:28" ht="16">
      <c r="B252" s="785" t="s">
        <v>200</v>
      </c>
      <c r="C252" s="786"/>
      <c r="D252" s="395" t="s">
        <v>652</v>
      </c>
      <c r="E252" s="395" t="s">
        <v>9</v>
      </c>
      <c r="F252" s="396">
        <v>4</v>
      </c>
      <c r="G252" s="395" t="s">
        <v>592</v>
      </c>
      <c r="H252" s="396">
        <v>1</v>
      </c>
      <c r="I252" s="395" t="s">
        <v>171</v>
      </c>
      <c r="J252" s="396"/>
      <c r="K252" s="397"/>
      <c r="L252" s="397"/>
      <c r="M252" s="397">
        <v>65</v>
      </c>
      <c r="N252" s="398" t="str">
        <f t="shared" si="18"/>
        <v>L</v>
      </c>
      <c r="O252" s="398" t="str">
        <f t="shared" si="19"/>
        <v>L.4</v>
      </c>
      <c r="P252" s="398" t="str">
        <f t="shared" si="20"/>
        <v>L.4.1</v>
      </c>
      <c r="Q252" s="399" t="str">
        <f t="shared" si="21"/>
        <v>L - Landscaping</v>
      </c>
      <c r="R252" s="399" t="str">
        <f t="shared" si="22"/>
        <v>L.4 - Pools</v>
      </c>
      <c r="S252" s="400" t="str">
        <f t="shared" si="23"/>
        <v>L.4.1 - New Pool Complete</v>
      </c>
      <c r="AB252"/>
    </row>
    <row r="253" spans="2:28" ht="16">
      <c r="B253" s="785" t="s">
        <v>200</v>
      </c>
      <c r="C253" s="786"/>
      <c r="D253" s="395" t="s">
        <v>652</v>
      </c>
      <c r="E253" s="395" t="s">
        <v>9</v>
      </c>
      <c r="F253" s="396">
        <v>4</v>
      </c>
      <c r="G253" s="395" t="s">
        <v>594</v>
      </c>
      <c r="H253" s="396">
        <v>2</v>
      </c>
      <c r="I253" s="395" t="s">
        <v>138</v>
      </c>
      <c r="J253" s="396">
        <v>1</v>
      </c>
      <c r="K253" s="397">
        <v>2307.69</v>
      </c>
      <c r="L253" s="397">
        <v>414.77</v>
      </c>
      <c r="M253" s="397"/>
      <c r="N253" s="398" t="str">
        <f t="shared" si="18"/>
        <v>L</v>
      </c>
      <c r="O253" s="398" t="str">
        <f t="shared" si="19"/>
        <v>L.4</v>
      </c>
      <c r="P253" s="398" t="str">
        <f t="shared" si="20"/>
        <v>L.4.2</v>
      </c>
      <c r="Q253" s="399" t="str">
        <f t="shared" si="21"/>
        <v>L - Landscaping</v>
      </c>
      <c r="R253" s="399" t="str">
        <f t="shared" si="22"/>
        <v>L.4 - Pools</v>
      </c>
      <c r="S253" s="400" t="str">
        <f t="shared" si="23"/>
        <v>L.4.2 - Pool Filter System</v>
      </c>
      <c r="AB253"/>
    </row>
    <row r="254" spans="2:28" ht="16">
      <c r="B254" s="785" t="s">
        <v>200</v>
      </c>
      <c r="C254" s="786"/>
      <c r="D254" s="395" t="s">
        <v>652</v>
      </c>
      <c r="E254" s="395" t="s">
        <v>9</v>
      </c>
      <c r="F254" s="396">
        <v>4</v>
      </c>
      <c r="G254" s="395" t="s">
        <v>593</v>
      </c>
      <c r="H254" s="396">
        <v>3</v>
      </c>
      <c r="I254" s="395" t="s">
        <v>138</v>
      </c>
      <c r="J254" s="396">
        <v>1</v>
      </c>
      <c r="K254" s="397">
        <v>3692.31</v>
      </c>
      <c r="L254" s="397">
        <v>518.46</v>
      </c>
      <c r="M254" s="397"/>
      <c r="N254" s="398" t="str">
        <f t="shared" si="18"/>
        <v>L</v>
      </c>
      <c r="O254" s="398" t="str">
        <f t="shared" si="19"/>
        <v>L.4</v>
      </c>
      <c r="P254" s="398" t="str">
        <f t="shared" si="20"/>
        <v>L.4.3</v>
      </c>
      <c r="Q254" s="399" t="str">
        <f t="shared" si="21"/>
        <v>L - Landscaping</v>
      </c>
      <c r="R254" s="399" t="str">
        <f t="shared" si="22"/>
        <v>L.4 - Pools</v>
      </c>
      <c r="S254" s="400" t="str">
        <f t="shared" si="23"/>
        <v>L.4.3 - Pool Heater/Motor</v>
      </c>
      <c r="AB254"/>
    </row>
    <row r="255" spans="2:28" ht="16">
      <c r="B255" s="785" t="s">
        <v>200</v>
      </c>
      <c r="C255" s="786"/>
      <c r="D255" s="395" t="s">
        <v>652</v>
      </c>
      <c r="E255" s="395" t="s">
        <v>9</v>
      </c>
      <c r="F255" s="396">
        <v>4</v>
      </c>
      <c r="G255" s="395" t="s">
        <v>595</v>
      </c>
      <c r="H255" s="396">
        <v>4</v>
      </c>
      <c r="I255" s="395" t="s">
        <v>154</v>
      </c>
      <c r="J255" s="396">
        <v>1</v>
      </c>
      <c r="K255" s="397"/>
      <c r="L255" s="397"/>
      <c r="M255" s="397"/>
      <c r="N255" s="398" t="str">
        <f t="shared" si="18"/>
        <v>L</v>
      </c>
      <c r="O255" s="398" t="str">
        <f t="shared" si="19"/>
        <v>L.4</v>
      </c>
      <c r="P255" s="398" t="str">
        <f t="shared" si="20"/>
        <v>L.4.4</v>
      </c>
      <c r="Q255" s="399" t="str">
        <f t="shared" si="21"/>
        <v>L - Landscaping</v>
      </c>
      <c r="R255" s="399" t="str">
        <f t="shared" si="22"/>
        <v>L.4 - Pools</v>
      </c>
      <c r="S255" s="400" t="str">
        <f t="shared" si="23"/>
        <v>L.4.4 - Pools Allowance</v>
      </c>
      <c r="AB255"/>
    </row>
    <row r="256" spans="2:28" ht="16">
      <c r="B256" s="785" t="s">
        <v>200</v>
      </c>
      <c r="C256" s="786"/>
      <c r="D256" s="395" t="s">
        <v>652</v>
      </c>
      <c r="E256" s="395" t="s">
        <v>9</v>
      </c>
      <c r="F256" s="396">
        <v>4</v>
      </c>
      <c r="G256" s="395" t="s">
        <v>591</v>
      </c>
      <c r="H256" s="396">
        <v>5</v>
      </c>
      <c r="I256" s="395" t="s">
        <v>171</v>
      </c>
      <c r="J256" s="396"/>
      <c r="K256" s="397">
        <v>13.85</v>
      </c>
      <c r="L256" s="397">
        <v>1.56</v>
      </c>
      <c r="M256" s="397"/>
      <c r="N256" s="398" t="str">
        <f t="shared" si="18"/>
        <v>L</v>
      </c>
      <c r="O256" s="398" t="str">
        <f t="shared" si="19"/>
        <v>L.4</v>
      </c>
      <c r="P256" s="398" t="str">
        <f t="shared" si="20"/>
        <v>L.4.5</v>
      </c>
      <c r="Q256" s="399" t="str">
        <f t="shared" si="21"/>
        <v>L - Landscaping</v>
      </c>
      <c r="R256" s="399" t="str">
        <f t="shared" si="22"/>
        <v>L.4 - Pools</v>
      </c>
      <c r="S256" s="400" t="str">
        <f t="shared" si="23"/>
        <v>L.4.5 - Replaster Existing Pool</v>
      </c>
      <c r="AB256"/>
    </row>
    <row r="257" spans="2:28" ht="16">
      <c r="B257" s="785" t="s">
        <v>177</v>
      </c>
      <c r="C257" s="786"/>
      <c r="D257" s="395" t="s">
        <v>653</v>
      </c>
      <c r="E257" s="395" t="s">
        <v>177</v>
      </c>
      <c r="F257" s="396">
        <v>1</v>
      </c>
      <c r="G257" s="395" t="s">
        <v>178</v>
      </c>
      <c r="H257" s="396">
        <v>1</v>
      </c>
      <c r="I257" s="395" t="s">
        <v>138</v>
      </c>
      <c r="J257" s="396">
        <v>1</v>
      </c>
      <c r="K257" s="397">
        <v>230.77</v>
      </c>
      <c r="L257" s="397">
        <v>51.85</v>
      </c>
      <c r="M257" s="397"/>
      <c r="N257" s="398" t="str">
        <f t="shared" si="18"/>
        <v>M</v>
      </c>
      <c r="O257" s="398" t="str">
        <f t="shared" si="19"/>
        <v>M.1</v>
      </c>
      <c r="P257" s="398" t="str">
        <f t="shared" si="20"/>
        <v>M.1.1</v>
      </c>
      <c r="Q257" s="399" t="str">
        <f t="shared" si="21"/>
        <v>M - Masonry</v>
      </c>
      <c r="R257" s="399" t="str">
        <f t="shared" si="22"/>
        <v>M.1 - Masonry</v>
      </c>
      <c r="S257" s="400" t="str">
        <f t="shared" si="23"/>
        <v>M.1.1 - Add To Above For Chimney Cap</v>
      </c>
      <c r="AB257"/>
    </row>
    <row r="258" spans="2:28" ht="16">
      <c r="B258" s="785" t="s">
        <v>177</v>
      </c>
      <c r="C258" s="786"/>
      <c r="D258" s="395" t="s">
        <v>653</v>
      </c>
      <c r="E258" s="395" t="s">
        <v>177</v>
      </c>
      <c r="F258" s="396">
        <v>1</v>
      </c>
      <c r="G258" s="395" t="s">
        <v>622</v>
      </c>
      <c r="H258" s="396">
        <v>2</v>
      </c>
      <c r="I258" s="395" t="s">
        <v>171</v>
      </c>
      <c r="J258" s="396"/>
      <c r="K258" s="397">
        <v>12.31</v>
      </c>
      <c r="L258" s="397">
        <v>6.22</v>
      </c>
      <c r="M258" s="397"/>
      <c r="N258" s="398" t="str">
        <f t="shared" si="18"/>
        <v>M</v>
      </c>
      <c r="O258" s="398" t="str">
        <f t="shared" si="19"/>
        <v>M.1</v>
      </c>
      <c r="P258" s="398" t="str">
        <f t="shared" si="20"/>
        <v>M.1.2</v>
      </c>
      <c r="Q258" s="399" t="str">
        <f t="shared" si="21"/>
        <v>M - Masonry</v>
      </c>
      <c r="R258" s="399" t="str">
        <f t="shared" si="22"/>
        <v>M.1 - Masonry</v>
      </c>
      <c r="S258" s="400" t="str">
        <f t="shared" si="23"/>
        <v>M.1.2 - Brick Veneer</v>
      </c>
      <c r="AB258"/>
    </row>
    <row r="259" spans="2:28" ht="16">
      <c r="B259" s="785" t="s">
        <v>177</v>
      </c>
      <c r="C259" s="786"/>
      <c r="D259" s="395" t="s">
        <v>653</v>
      </c>
      <c r="E259" s="395" t="s">
        <v>177</v>
      </c>
      <c r="F259" s="396">
        <v>1</v>
      </c>
      <c r="G259" s="395" t="s">
        <v>623</v>
      </c>
      <c r="H259" s="396">
        <v>3</v>
      </c>
      <c r="I259" s="395" t="s">
        <v>175</v>
      </c>
      <c r="J259" s="396"/>
      <c r="K259" s="397">
        <v>76.92</v>
      </c>
      <c r="L259" s="397">
        <v>36.29</v>
      </c>
      <c r="M259" s="397"/>
      <c r="N259" s="398" t="str">
        <f t="shared" si="18"/>
        <v>M</v>
      </c>
      <c r="O259" s="398" t="str">
        <f t="shared" si="19"/>
        <v>M.1</v>
      </c>
      <c r="P259" s="398" t="str">
        <f t="shared" si="20"/>
        <v>M.1.3</v>
      </c>
      <c r="Q259" s="399" t="str">
        <f t="shared" si="21"/>
        <v>M - Masonry</v>
      </c>
      <c r="R259" s="399" t="str">
        <f t="shared" si="22"/>
        <v>M.1 - Masonry</v>
      </c>
      <c r="S259" s="400" t="str">
        <f t="shared" si="23"/>
        <v>M.1.3 - Chimney, Brick</v>
      </c>
      <c r="AB259"/>
    </row>
    <row r="260" spans="2:28" ht="16">
      <c r="B260" s="785" t="s">
        <v>177</v>
      </c>
      <c r="C260" s="786"/>
      <c r="D260" s="395" t="s">
        <v>653</v>
      </c>
      <c r="E260" s="395" t="s">
        <v>177</v>
      </c>
      <c r="F260" s="396">
        <v>1</v>
      </c>
      <c r="G260" s="395" t="s">
        <v>176</v>
      </c>
      <c r="H260" s="396">
        <v>4</v>
      </c>
      <c r="I260" s="395" t="s">
        <v>175</v>
      </c>
      <c r="J260" s="396"/>
      <c r="K260" s="397">
        <v>107.69</v>
      </c>
      <c r="L260" s="397">
        <v>77.77</v>
      </c>
      <c r="M260" s="397"/>
      <c r="N260" s="398" t="str">
        <f t="shared" si="18"/>
        <v>M</v>
      </c>
      <c r="O260" s="398" t="str">
        <f t="shared" si="19"/>
        <v>M.1</v>
      </c>
      <c r="P260" s="398" t="str">
        <f t="shared" si="20"/>
        <v>M.1.4</v>
      </c>
      <c r="Q260" s="399" t="str">
        <f t="shared" si="21"/>
        <v>M - Masonry</v>
      </c>
      <c r="R260" s="399" t="str">
        <f t="shared" si="22"/>
        <v>M.1 - Masonry</v>
      </c>
      <c r="S260" s="400" t="str">
        <f t="shared" si="23"/>
        <v>M.1.4 - Chimney, Stone</v>
      </c>
      <c r="AB260"/>
    </row>
    <row r="261" spans="2:28" ht="16">
      <c r="B261" s="785" t="s">
        <v>177</v>
      </c>
      <c r="C261" s="786"/>
      <c r="D261" s="395" t="s">
        <v>653</v>
      </c>
      <c r="E261" s="395" t="s">
        <v>177</v>
      </c>
      <c r="F261" s="396">
        <v>1</v>
      </c>
      <c r="G261" s="395" t="s">
        <v>627</v>
      </c>
      <c r="H261" s="396">
        <v>5</v>
      </c>
      <c r="I261" s="395" t="s">
        <v>171</v>
      </c>
      <c r="J261" s="396"/>
      <c r="K261" s="397">
        <v>5.77</v>
      </c>
      <c r="L261" s="397">
        <v>2.0699999999999998</v>
      </c>
      <c r="M261" s="397"/>
      <c r="N261" s="398" t="str">
        <f t="shared" si="18"/>
        <v>M</v>
      </c>
      <c r="O261" s="398" t="str">
        <f t="shared" si="19"/>
        <v>M.1</v>
      </c>
      <c r="P261" s="398" t="str">
        <f t="shared" si="20"/>
        <v>M.1.5</v>
      </c>
      <c r="Q261" s="399" t="str">
        <f t="shared" si="21"/>
        <v>M - Masonry</v>
      </c>
      <c r="R261" s="399" t="str">
        <f t="shared" si="22"/>
        <v>M.1 - Masonry</v>
      </c>
      <c r="S261" s="400" t="str">
        <f t="shared" si="23"/>
        <v>M.1.5 - Concrete Masonry Units (Cmu), 4"X8"</v>
      </c>
      <c r="AB261"/>
    </row>
    <row r="262" spans="2:28" ht="16">
      <c r="B262" s="785" t="s">
        <v>177</v>
      </c>
      <c r="C262" s="786"/>
      <c r="D262" s="395" t="s">
        <v>653</v>
      </c>
      <c r="E262" s="395" t="s">
        <v>177</v>
      </c>
      <c r="F262" s="396">
        <v>1</v>
      </c>
      <c r="G262" s="395" t="s">
        <v>626</v>
      </c>
      <c r="H262" s="396">
        <v>6</v>
      </c>
      <c r="I262" s="395" t="s">
        <v>171</v>
      </c>
      <c r="J262" s="396"/>
      <c r="K262" s="397">
        <v>6.92</v>
      </c>
      <c r="L262" s="397">
        <v>2.59</v>
      </c>
      <c r="M262" s="397"/>
      <c r="N262" s="398" t="str">
        <f t="shared" ref="N262:N325" si="24">D262</f>
        <v>M</v>
      </c>
      <c r="O262" s="398" t="str">
        <f t="shared" ref="O262:O325" si="25">N262&amp;"."&amp;F262</f>
        <v>M.1</v>
      </c>
      <c r="P262" s="398" t="str">
        <f t="shared" ref="P262:P325" si="26">D262&amp;"."&amp;F262&amp;"."&amp;H262</f>
        <v>M.1.6</v>
      </c>
      <c r="Q262" s="399" t="str">
        <f t="shared" ref="Q262:Q325" si="27">D262&amp;" - "&amp;B262</f>
        <v>M - Masonry</v>
      </c>
      <c r="R262" s="399" t="str">
        <f t="shared" ref="R262:R325" si="28">O262&amp;" - "&amp;E262</f>
        <v>M.1 - Masonry</v>
      </c>
      <c r="S262" s="400" t="str">
        <f t="shared" ref="S262:S325" si="29">P262&amp;" - "&amp;G262</f>
        <v>M.1.6 - Concrete Masonry Units (Cmu), 8"X8"</v>
      </c>
      <c r="AB262"/>
    </row>
    <row r="263" spans="2:28" ht="16">
      <c r="B263" s="785" t="s">
        <v>177</v>
      </c>
      <c r="C263" s="786"/>
      <c r="D263" s="395" t="s">
        <v>653</v>
      </c>
      <c r="E263" s="395" t="s">
        <v>177</v>
      </c>
      <c r="F263" s="396">
        <v>1</v>
      </c>
      <c r="G263" s="395" t="s">
        <v>179</v>
      </c>
      <c r="H263" s="396">
        <v>7</v>
      </c>
      <c r="I263" s="395" t="s">
        <v>138</v>
      </c>
      <c r="J263" s="396">
        <v>1</v>
      </c>
      <c r="K263" s="397">
        <v>5384.62</v>
      </c>
      <c r="L263" s="397">
        <v>2073.83</v>
      </c>
      <c r="M263" s="397"/>
      <c r="N263" s="398" t="str">
        <f t="shared" si="24"/>
        <v>M</v>
      </c>
      <c r="O263" s="398" t="str">
        <f t="shared" si="25"/>
        <v>M.1</v>
      </c>
      <c r="P263" s="398" t="str">
        <f t="shared" si="26"/>
        <v>M.1.7</v>
      </c>
      <c r="Q263" s="399" t="str">
        <f t="shared" si="27"/>
        <v>M - Masonry</v>
      </c>
      <c r="R263" s="399" t="str">
        <f t="shared" si="28"/>
        <v>M.1 - Masonry</v>
      </c>
      <c r="S263" s="400" t="str">
        <f t="shared" si="29"/>
        <v>M.1.7 - Fireplace Complete, Brick, W/ Chimney</v>
      </c>
      <c r="AB263"/>
    </row>
    <row r="264" spans="2:28" ht="16">
      <c r="B264" s="785" t="s">
        <v>177</v>
      </c>
      <c r="C264" s="786"/>
      <c r="D264" s="395" t="s">
        <v>653</v>
      </c>
      <c r="E264" s="395" t="s">
        <v>177</v>
      </c>
      <c r="F264" s="396">
        <v>1</v>
      </c>
      <c r="G264" s="395" t="s">
        <v>180</v>
      </c>
      <c r="H264" s="396">
        <v>8</v>
      </c>
      <c r="I264" s="395" t="s">
        <v>154</v>
      </c>
      <c r="J264" s="396">
        <v>1</v>
      </c>
      <c r="K264" s="397"/>
      <c r="L264" s="397"/>
      <c r="M264" s="397"/>
      <c r="N264" s="398" t="str">
        <f t="shared" si="24"/>
        <v>M</v>
      </c>
      <c r="O264" s="398" t="str">
        <f t="shared" si="25"/>
        <v>M.1</v>
      </c>
      <c r="P264" s="398" t="str">
        <f t="shared" si="26"/>
        <v>M.1.8</v>
      </c>
      <c r="Q264" s="399" t="str">
        <f t="shared" si="27"/>
        <v>M - Masonry</v>
      </c>
      <c r="R264" s="399" t="str">
        <f t="shared" si="28"/>
        <v>M.1 - Masonry</v>
      </c>
      <c r="S264" s="400" t="str">
        <f t="shared" si="29"/>
        <v>M.1.8 - Masonry Allowance</v>
      </c>
      <c r="AB264"/>
    </row>
    <row r="265" spans="2:28" ht="16">
      <c r="B265" s="785" t="s">
        <v>177</v>
      </c>
      <c r="C265" s="786"/>
      <c r="D265" s="395" t="s">
        <v>653</v>
      </c>
      <c r="E265" s="395" t="s">
        <v>177</v>
      </c>
      <c r="F265" s="396">
        <v>1</v>
      </c>
      <c r="G265" s="395" t="s">
        <v>625</v>
      </c>
      <c r="H265" s="396">
        <v>9</v>
      </c>
      <c r="I265" s="395" t="s">
        <v>171</v>
      </c>
      <c r="J265" s="396"/>
      <c r="K265" s="397">
        <v>1.23</v>
      </c>
      <c r="L265" s="397">
        <v>0.52</v>
      </c>
      <c r="M265" s="397"/>
      <c r="N265" s="398" t="str">
        <f t="shared" si="24"/>
        <v>M</v>
      </c>
      <c r="O265" s="398" t="str">
        <f t="shared" si="25"/>
        <v>M.1</v>
      </c>
      <c r="P265" s="398" t="str">
        <f t="shared" si="26"/>
        <v>M.1.9</v>
      </c>
      <c r="Q265" s="399" t="str">
        <f t="shared" si="27"/>
        <v>M - Masonry</v>
      </c>
      <c r="R265" s="399" t="str">
        <f t="shared" si="28"/>
        <v>M.1 - Masonry</v>
      </c>
      <c r="S265" s="400" t="str">
        <f t="shared" si="29"/>
        <v>M.1.9 - Masonry Exterior Waterproofing</v>
      </c>
      <c r="AB265"/>
    </row>
    <row r="266" spans="2:28" ht="16">
      <c r="B266" s="785" t="s">
        <v>177</v>
      </c>
      <c r="C266" s="786"/>
      <c r="D266" s="395" t="s">
        <v>653</v>
      </c>
      <c r="E266" s="395" t="s">
        <v>177</v>
      </c>
      <c r="F266" s="396">
        <v>1</v>
      </c>
      <c r="G266" s="395" t="s">
        <v>624</v>
      </c>
      <c r="H266" s="396">
        <v>10</v>
      </c>
      <c r="I266" s="395" t="s">
        <v>171</v>
      </c>
      <c r="J266" s="396"/>
      <c r="K266" s="397">
        <v>26.15</v>
      </c>
      <c r="L266" s="397">
        <v>13.48</v>
      </c>
      <c r="M266" s="397"/>
      <c r="N266" s="398" t="str">
        <f t="shared" si="24"/>
        <v>M</v>
      </c>
      <c r="O266" s="398" t="str">
        <f t="shared" si="25"/>
        <v>M.1</v>
      </c>
      <c r="P266" s="398" t="str">
        <f t="shared" si="26"/>
        <v>M.1.10</v>
      </c>
      <c r="Q266" s="399" t="str">
        <f t="shared" si="27"/>
        <v>M - Masonry</v>
      </c>
      <c r="R266" s="399" t="str">
        <f t="shared" si="28"/>
        <v>M.1 - Masonry</v>
      </c>
      <c r="S266" s="400" t="str">
        <f t="shared" si="29"/>
        <v>M.1.10 - Natural Stone</v>
      </c>
      <c r="AB266"/>
    </row>
    <row r="267" spans="2:28" ht="16">
      <c r="B267" s="785" t="s">
        <v>177</v>
      </c>
      <c r="C267" s="786"/>
      <c r="D267" s="395" t="s">
        <v>653</v>
      </c>
      <c r="E267" s="395" t="s">
        <v>620</v>
      </c>
      <c r="F267" s="396">
        <v>2</v>
      </c>
      <c r="G267" s="395" t="s">
        <v>621</v>
      </c>
      <c r="H267" s="396">
        <v>1</v>
      </c>
      <c r="I267" s="395" t="s">
        <v>154</v>
      </c>
      <c r="J267" s="396">
        <v>1</v>
      </c>
      <c r="K267" s="397"/>
      <c r="L267" s="397"/>
      <c r="M267" s="397"/>
      <c r="N267" s="398" t="str">
        <f t="shared" si="24"/>
        <v>M</v>
      </c>
      <c r="O267" s="398" t="str">
        <f t="shared" si="25"/>
        <v>M.2</v>
      </c>
      <c r="P267" s="398" t="str">
        <f t="shared" si="26"/>
        <v>M.2.1</v>
      </c>
      <c r="Q267" s="399" t="str">
        <f t="shared" si="27"/>
        <v>M - Masonry</v>
      </c>
      <c r="R267" s="399" t="str">
        <f t="shared" si="28"/>
        <v>M.2 - Masonry Preparation</v>
      </c>
      <c r="S267" s="400" t="str">
        <f t="shared" si="29"/>
        <v>M.2.1 - Masonry Preparation Allowance</v>
      </c>
      <c r="AB267"/>
    </row>
    <row r="268" spans="2:28" ht="16">
      <c r="B268" s="785" t="s">
        <v>177</v>
      </c>
      <c r="C268" s="786"/>
      <c r="D268" s="395" t="s">
        <v>653</v>
      </c>
      <c r="E268" s="395" t="s">
        <v>620</v>
      </c>
      <c r="F268" s="396">
        <v>2</v>
      </c>
      <c r="G268" s="395" t="s">
        <v>619</v>
      </c>
      <c r="H268" s="396">
        <v>2</v>
      </c>
      <c r="I268" s="395" t="s">
        <v>171</v>
      </c>
      <c r="J268" s="396"/>
      <c r="K268" s="397">
        <v>0.08</v>
      </c>
      <c r="L268" s="397"/>
      <c r="M268" s="397"/>
      <c r="N268" s="398" t="str">
        <f t="shared" si="24"/>
        <v>M</v>
      </c>
      <c r="O268" s="398" t="str">
        <f t="shared" si="25"/>
        <v>M.2</v>
      </c>
      <c r="P268" s="398" t="str">
        <f t="shared" si="26"/>
        <v>M.2.2</v>
      </c>
      <c r="Q268" s="399" t="str">
        <f t="shared" si="27"/>
        <v>M - Masonry</v>
      </c>
      <c r="R268" s="399" t="str">
        <f t="shared" si="28"/>
        <v>M.2 - Masonry Preparation</v>
      </c>
      <c r="S268" s="400" t="str">
        <f t="shared" si="29"/>
        <v>M.2.2 - Power Wash Masonry</v>
      </c>
      <c r="AB268"/>
    </row>
    <row r="269" spans="2:28" ht="16">
      <c r="B269" s="785" t="s">
        <v>609</v>
      </c>
      <c r="C269" s="786"/>
      <c r="D269" s="395" t="s">
        <v>654</v>
      </c>
      <c r="E269" s="395" t="s">
        <v>609</v>
      </c>
      <c r="F269" s="396">
        <v>1</v>
      </c>
      <c r="G269" s="395" t="s">
        <v>610</v>
      </c>
      <c r="H269" s="396">
        <v>1</v>
      </c>
      <c r="I269" s="395" t="s">
        <v>138</v>
      </c>
      <c r="J269" s="396">
        <v>1</v>
      </c>
      <c r="K269" s="397">
        <v>38.46</v>
      </c>
      <c r="L269" s="397">
        <v>41.48</v>
      </c>
      <c r="M269" s="397"/>
      <c r="N269" s="398" t="str">
        <f t="shared" si="24"/>
        <v>N</v>
      </c>
      <c r="O269" s="398" t="str">
        <f t="shared" si="25"/>
        <v>N.1</v>
      </c>
      <c r="P269" s="398" t="str">
        <f t="shared" si="26"/>
        <v>N.1.1</v>
      </c>
      <c r="Q269" s="399" t="str">
        <f t="shared" si="27"/>
        <v>N - Miscellaneous</v>
      </c>
      <c r="R269" s="399" t="str">
        <f t="shared" si="28"/>
        <v>N.1 - Miscellaneous</v>
      </c>
      <c r="S269" s="400" t="str">
        <f t="shared" si="29"/>
        <v>N.1.1 - Address # Panel</v>
      </c>
      <c r="AB269"/>
    </row>
    <row r="270" spans="2:28" ht="16">
      <c r="B270" s="785" t="s">
        <v>609</v>
      </c>
      <c r="C270" s="786"/>
      <c r="D270" s="395" t="s">
        <v>654</v>
      </c>
      <c r="E270" s="395" t="s">
        <v>609</v>
      </c>
      <c r="F270" s="396">
        <v>1</v>
      </c>
      <c r="G270" s="395" t="s">
        <v>613</v>
      </c>
      <c r="H270" s="396">
        <v>2</v>
      </c>
      <c r="I270" s="395" t="s">
        <v>154</v>
      </c>
      <c r="J270" s="396">
        <v>1</v>
      </c>
      <c r="K270" s="397"/>
      <c r="L270" s="397"/>
      <c r="M270" s="397"/>
      <c r="N270" s="398" t="str">
        <f t="shared" si="24"/>
        <v>N</v>
      </c>
      <c r="O270" s="398" t="str">
        <f t="shared" si="25"/>
        <v>N.1</v>
      </c>
      <c r="P270" s="398" t="str">
        <f t="shared" si="26"/>
        <v>N.1.2</v>
      </c>
      <c r="Q270" s="399" t="str">
        <f t="shared" si="27"/>
        <v>N - Miscellaneous</v>
      </c>
      <c r="R270" s="399" t="str">
        <f t="shared" si="28"/>
        <v>N.1 - Miscellaneous</v>
      </c>
      <c r="S270" s="400" t="str">
        <f t="shared" si="29"/>
        <v>N.1.2 - Miscellaneous Allowance</v>
      </c>
      <c r="AB270"/>
    </row>
    <row r="271" spans="2:28" ht="16">
      <c r="B271" s="785" t="s">
        <v>609</v>
      </c>
      <c r="C271" s="786"/>
      <c r="D271" s="395" t="s">
        <v>654</v>
      </c>
      <c r="E271" s="395" t="s">
        <v>609</v>
      </c>
      <c r="F271" s="396">
        <v>1</v>
      </c>
      <c r="G271" s="395" t="s">
        <v>608</v>
      </c>
      <c r="H271" s="396">
        <v>3</v>
      </c>
      <c r="I271" s="395" t="s">
        <v>138</v>
      </c>
      <c r="J271" s="396">
        <v>1</v>
      </c>
      <c r="K271" s="397">
        <v>76.92</v>
      </c>
      <c r="L271" s="397">
        <v>103.69</v>
      </c>
      <c r="M271" s="397"/>
      <c r="N271" s="398" t="str">
        <f t="shared" si="24"/>
        <v>N</v>
      </c>
      <c r="O271" s="398" t="str">
        <f t="shared" si="25"/>
        <v>N.1</v>
      </c>
      <c r="P271" s="398" t="str">
        <f t="shared" si="26"/>
        <v>N.1.3</v>
      </c>
      <c r="Q271" s="399" t="str">
        <f t="shared" si="27"/>
        <v>N - Miscellaneous</v>
      </c>
      <c r="R271" s="399" t="str">
        <f t="shared" si="28"/>
        <v>N.1 - Miscellaneous</v>
      </c>
      <c r="S271" s="400" t="str">
        <f t="shared" si="29"/>
        <v>N.1.3 - New Mailbox</v>
      </c>
      <c r="AB271"/>
    </row>
    <row r="272" spans="2:28" ht="16">
      <c r="B272" s="785" t="s">
        <v>609</v>
      </c>
      <c r="C272" s="786"/>
      <c r="D272" s="395" t="s">
        <v>654</v>
      </c>
      <c r="E272" s="395" t="s">
        <v>609</v>
      </c>
      <c r="F272" s="396">
        <v>1</v>
      </c>
      <c r="G272" s="395" t="s">
        <v>612</v>
      </c>
      <c r="H272" s="396">
        <v>4</v>
      </c>
      <c r="I272" s="395" t="s">
        <v>138</v>
      </c>
      <c r="J272" s="396"/>
      <c r="K272" s="397">
        <v>38.46</v>
      </c>
      <c r="L272" s="397">
        <v>41.48</v>
      </c>
      <c r="M272" s="397"/>
      <c r="N272" s="398" t="str">
        <f t="shared" si="24"/>
        <v>N</v>
      </c>
      <c r="O272" s="398" t="str">
        <f t="shared" si="25"/>
        <v>N.1</v>
      </c>
      <c r="P272" s="398" t="str">
        <f t="shared" si="26"/>
        <v>N.1.4</v>
      </c>
      <c r="Q272" s="399" t="str">
        <f t="shared" si="27"/>
        <v>N - Miscellaneous</v>
      </c>
      <c r="R272" s="399" t="str">
        <f t="shared" si="28"/>
        <v>N.1 - Miscellaneous</v>
      </c>
      <c r="S272" s="400" t="str">
        <f t="shared" si="29"/>
        <v>N.1.4 - Shutters</v>
      </c>
      <c r="AB272"/>
    </row>
    <row r="273" spans="2:28" ht="16">
      <c r="B273" s="785" t="s">
        <v>609</v>
      </c>
      <c r="C273" s="786"/>
      <c r="D273" s="395" t="s">
        <v>654</v>
      </c>
      <c r="E273" s="395" t="s">
        <v>609</v>
      </c>
      <c r="F273" s="396">
        <v>1</v>
      </c>
      <c r="G273" s="395" t="s">
        <v>611</v>
      </c>
      <c r="H273" s="396">
        <v>5</v>
      </c>
      <c r="I273" s="395" t="s">
        <v>138</v>
      </c>
      <c r="J273" s="396">
        <v>1</v>
      </c>
      <c r="K273" s="397">
        <v>76.92</v>
      </c>
      <c r="L273" s="397">
        <v>88.14</v>
      </c>
      <c r="M273" s="397"/>
      <c r="N273" s="398" t="str">
        <f t="shared" si="24"/>
        <v>N</v>
      </c>
      <c r="O273" s="398" t="str">
        <f t="shared" si="25"/>
        <v>N.1</v>
      </c>
      <c r="P273" s="398" t="str">
        <f t="shared" si="26"/>
        <v>N.1.5</v>
      </c>
      <c r="Q273" s="399" t="str">
        <f t="shared" si="27"/>
        <v>N - Miscellaneous</v>
      </c>
      <c r="R273" s="399" t="str">
        <f t="shared" si="28"/>
        <v>N.1 - Miscellaneous</v>
      </c>
      <c r="S273" s="400" t="str">
        <f t="shared" si="29"/>
        <v>N.1.5 - Stair Treads</v>
      </c>
      <c r="AB273"/>
    </row>
    <row r="274" spans="2:28" ht="16">
      <c r="B274" s="785" t="s">
        <v>265</v>
      </c>
      <c r="C274" s="786"/>
      <c r="D274" s="395" t="s">
        <v>655</v>
      </c>
      <c r="E274" s="395" t="s">
        <v>362</v>
      </c>
      <c r="F274" s="396">
        <v>1</v>
      </c>
      <c r="G274" s="395" t="s">
        <v>367</v>
      </c>
      <c r="H274" s="396">
        <v>1</v>
      </c>
      <c r="I274" s="395" t="s">
        <v>154</v>
      </c>
      <c r="J274" s="396">
        <v>1</v>
      </c>
      <c r="K274" s="397"/>
      <c r="L274" s="397"/>
      <c r="M274" s="397"/>
      <c r="N274" s="398" t="str">
        <f t="shared" si="24"/>
        <v>O</v>
      </c>
      <c r="O274" s="398" t="str">
        <f t="shared" si="25"/>
        <v>O.1</v>
      </c>
      <c r="P274" s="398" t="str">
        <f t="shared" si="26"/>
        <v>O.1.1</v>
      </c>
      <c r="Q274" s="399" t="str">
        <f t="shared" si="27"/>
        <v>O - Painting</v>
      </c>
      <c r="R274" s="399" t="str">
        <f t="shared" si="28"/>
        <v>O.1 - Exterior Painting</v>
      </c>
      <c r="S274" s="400" t="str">
        <f t="shared" si="29"/>
        <v>O.1.1 - Exterior Painting Allowance</v>
      </c>
      <c r="AB274"/>
    </row>
    <row r="275" spans="2:28" ht="16">
      <c r="B275" s="785" t="s">
        <v>265</v>
      </c>
      <c r="C275" s="786"/>
      <c r="D275" s="395" t="s">
        <v>655</v>
      </c>
      <c r="E275" s="395" t="s">
        <v>362</v>
      </c>
      <c r="F275" s="396">
        <v>1</v>
      </c>
      <c r="G275" s="395" t="s">
        <v>364</v>
      </c>
      <c r="H275" s="396">
        <v>2</v>
      </c>
      <c r="I275" s="395" t="s">
        <v>138</v>
      </c>
      <c r="J275" s="396"/>
      <c r="K275" s="397">
        <v>115.38</v>
      </c>
      <c r="L275" s="397">
        <v>10.37</v>
      </c>
      <c r="M275" s="397"/>
      <c r="N275" s="398" t="str">
        <f t="shared" si="24"/>
        <v>O</v>
      </c>
      <c r="O275" s="398" t="str">
        <f t="shared" si="25"/>
        <v>O.1</v>
      </c>
      <c r="P275" s="398" t="str">
        <f t="shared" si="26"/>
        <v>O.1.2</v>
      </c>
      <c r="Q275" s="399" t="str">
        <f t="shared" si="27"/>
        <v>O - Painting</v>
      </c>
      <c r="R275" s="399" t="str">
        <f t="shared" si="28"/>
        <v>O.1 - Exterior Painting</v>
      </c>
      <c r="S275" s="400" t="str">
        <f t="shared" si="29"/>
        <v>O.1.2 - Paint Exterior Door</v>
      </c>
      <c r="AB275"/>
    </row>
    <row r="276" spans="2:28" ht="16">
      <c r="B276" s="785" t="s">
        <v>265</v>
      </c>
      <c r="C276" s="786"/>
      <c r="D276" s="395" t="s">
        <v>655</v>
      </c>
      <c r="E276" s="395" t="s">
        <v>362</v>
      </c>
      <c r="F276" s="396">
        <v>1</v>
      </c>
      <c r="G276" s="395" t="s">
        <v>366</v>
      </c>
      <c r="H276" s="396">
        <v>3</v>
      </c>
      <c r="I276" s="395" t="s">
        <v>171</v>
      </c>
      <c r="J276" s="396"/>
      <c r="K276" s="397">
        <v>1.1499999999999999</v>
      </c>
      <c r="L276" s="397">
        <v>0.26</v>
      </c>
      <c r="M276" s="397"/>
      <c r="N276" s="398" t="str">
        <f t="shared" si="24"/>
        <v>O</v>
      </c>
      <c r="O276" s="398" t="str">
        <f t="shared" si="25"/>
        <v>O.1</v>
      </c>
      <c r="P276" s="398" t="str">
        <f t="shared" si="26"/>
        <v>O.1.3</v>
      </c>
      <c r="Q276" s="399" t="str">
        <f t="shared" si="27"/>
        <v>O - Painting</v>
      </c>
      <c r="R276" s="399" t="str">
        <f t="shared" si="28"/>
        <v>O.1 - Exterior Painting</v>
      </c>
      <c r="S276" s="400" t="str">
        <f t="shared" si="29"/>
        <v>O.1.3 - Paint Siding</v>
      </c>
      <c r="AB276"/>
    </row>
    <row r="277" spans="2:28" ht="16">
      <c r="B277" s="785" t="s">
        <v>265</v>
      </c>
      <c r="C277" s="786"/>
      <c r="D277" s="395" t="s">
        <v>655</v>
      </c>
      <c r="E277" s="395" t="s">
        <v>362</v>
      </c>
      <c r="F277" s="396">
        <v>1</v>
      </c>
      <c r="G277" s="395" t="s">
        <v>361</v>
      </c>
      <c r="H277" s="396">
        <v>4</v>
      </c>
      <c r="I277" s="395" t="s">
        <v>164</v>
      </c>
      <c r="J277" s="396"/>
      <c r="K277" s="397">
        <v>2.31</v>
      </c>
      <c r="L277" s="397">
        <v>0.16</v>
      </c>
      <c r="M277" s="397"/>
      <c r="N277" s="398" t="str">
        <f t="shared" si="24"/>
        <v>O</v>
      </c>
      <c r="O277" s="398" t="str">
        <f t="shared" si="25"/>
        <v>O.1</v>
      </c>
      <c r="P277" s="398" t="str">
        <f t="shared" si="26"/>
        <v>O.1.4</v>
      </c>
      <c r="Q277" s="399" t="str">
        <f t="shared" si="27"/>
        <v>O - Painting</v>
      </c>
      <c r="R277" s="399" t="str">
        <f t="shared" si="28"/>
        <v>O.1 - Exterior Painting</v>
      </c>
      <c r="S277" s="400" t="str">
        <f t="shared" si="29"/>
        <v>O.1.4 - Paint Trim Only</v>
      </c>
      <c r="AB277"/>
    </row>
    <row r="278" spans="2:28" ht="16">
      <c r="B278" s="785" t="s">
        <v>265</v>
      </c>
      <c r="C278" s="786"/>
      <c r="D278" s="395" t="s">
        <v>655</v>
      </c>
      <c r="E278" s="395" t="s">
        <v>362</v>
      </c>
      <c r="F278" s="396">
        <v>1</v>
      </c>
      <c r="G278" s="395" t="s">
        <v>363</v>
      </c>
      <c r="H278" s="396">
        <v>5</v>
      </c>
      <c r="I278" s="395" t="s">
        <v>171</v>
      </c>
      <c r="J278" s="396"/>
      <c r="K278" s="397">
        <v>0.31</v>
      </c>
      <c r="L278" s="397"/>
      <c r="M278" s="397"/>
      <c r="N278" s="398" t="str">
        <f t="shared" si="24"/>
        <v>O</v>
      </c>
      <c r="O278" s="398" t="str">
        <f t="shared" si="25"/>
        <v>O.1</v>
      </c>
      <c r="P278" s="398" t="str">
        <f t="shared" si="26"/>
        <v>O.1.5</v>
      </c>
      <c r="Q278" s="399" t="str">
        <f t="shared" si="27"/>
        <v>O - Painting</v>
      </c>
      <c r="R278" s="399" t="str">
        <f t="shared" si="28"/>
        <v>O.1 - Exterior Painting</v>
      </c>
      <c r="S278" s="400" t="str">
        <f t="shared" si="29"/>
        <v>O.1.5 - Prep/Clean Siding</v>
      </c>
      <c r="AB278"/>
    </row>
    <row r="279" spans="2:28" ht="16">
      <c r="B279" s="785" t="s">
        <v>265</v>
      </c>
      <c r="C279" s="786"/>
      <c r="D279" s="395" t="s">
        <v>655</v>
      </c>
      <c r="E279" s="395" t="s">
        <v>362</v>
      </c>
      <c r="F279" s="396">
        <v>1</v>
      </c>
      <c r="G279" s="395" t="s">
        <v>365</v>
      </c>
      <c r="H279" s="396">
        <v>6</v>
      </c>
      <c r="I279" s="395" t="s">
        <v>171</v>
      </c>
      <c r="J279" s="396"/>
      <c r="K279" s="397">
        <v>2.31</v>
      </c>
      <c r="L279" s="397">
        <v>0.26</v>
      </c>
      <c r="M279" s="397"/>
      <c r="N279" s="398" t="str">
        <f t="shared" si="24"/>
        <v>O</v>
      </c>
      <c r="O279" s="398" t="str">
        <f t="shared" si="25"/>
        <v>O.1</v>
      </c>
      <c r="P279" s="398" t="str">
        <f t="shared" si="26"/>
        <v>O.1.6</v>
      </c>
      <c r="Q279" s="399" t="str">
        <f t="shared" si="27"/>
        <v>O - Painting</v>
      </c>
      <c r="R279" s="399" t="str">
        <f t="shared" si="28"/>
        <v>O.1 - Exterior Painting</v>
      </c>
      <c r="S279" s="400" t="str">
        <f t="shared" si="29"/>
        <v>O.1.6 - Sand &amp; Prep Decking For Repainting</v>
      </c>
      <c r="AB279"/>
    </row>
    <row r="280" spans="2:28" ht="16">
      <c r="B280" s="785" t="s">
        <v>265</v>
      </c>
      <c r="C280" s="786"/>
      <c r="D280" s="395" t="s">
        <v>655</v>
      </c>
      <c r="E280" s="395" t="s">
        <v>264</v>
      </c>
      <c r="F280" s="396">
        <v>2</v>
      </c>
      <c r="G280" s="395" t="s">
        <v>270</v>
      </c>
      <c r="H280" s="396">
        <v>1</v>
      </c>
      <c r="I280" s="395" t="s">
        <v>154</v>
      </c>
      <c r="J280" s="396">
        <v>1</v>
      </c>
      <c r="K280" s="397"/>
      <c r="L280" s="397"/>
      <c r="M280" s="397"/>
      <c r="N280" s="398" t="str">
        <f t="shared" si="24"/>
        <v>O</v>
      </c>
      <c r="O280" s="398" t="str">
        <f t="shared" si="25"/>
        <v>O.2</v>
      </c>
      <c r="P280" s="398" t="str">
        <f t="shared" si="26"/>
        <v>O.2.1</v>
      </c>
      <c r="Q280" s="399" t="str">
        <f t="shared" si="27"/>
        <v>O - Painting</v>
      </c>
      <c r="R280" s="399" t="str">
        <f t="shared" si="28"/>
        <v>O.2 - Interior Painting</v>
      </c>
      <c r="S280" s="400" t="str">
        <f t="shared" si="29"/>
        <v>O.2.1 - Interior Painting Allowance</v>
      </c>
      <c r="AB280"/>
    </row>
    <row r="281" spans="2:28" ht="16">
      <c r="B281" s="785" t="s">
        <v>265</v>
      </c>
      <c r="C281" s="786"/>
      <c r="D281" s="395" t="s">
        <v>655</v>
      </c>
      <c r="E281" s="395" t="s">
        <v>264</v>
      </c>
      <c r="F281" s="396">
        <v>2</v>
      </c>
      <c r="G281" s="395" t="s">
        <v>267</v>
      </c>
      <c r="H281" s="396">
        <v>2</v>
      </c>
      <c r="I281" s="395" t="s">
        <v>171</v>
      </c>
      <c r="J281" s="396"/>
      <c r="K281" s="397">
        <v>1.92</v>
      </c>
      <c r="L281" s="397">
        <v>0.26</v>
      </c>
      <c r="M281" s="397"/>
      <c r="N281" s="398" t="str">
        <f t="shared" si="24"/>
        <v>O</v>
      </c>
      <c r="O281" s="398" t="str">
        <f t="shared" si="25"/>
        <v>O.2</v>
      </c>
      <c r="P281" s="398" t="str">
        <f t="shared" si="26"/>
        <v>O.2.2</v>
      </c>
      <c r="Q281" s="399" t="str">
        <f t="shared" si="27"/>
        <v>O - Painting</v>
      </c>
      <c r="R281" s="399" t="str">
        <f t="shared" si="28"/>
        <v>O.2 - Interior Painting</v>
      </c>
      <c r="S281" s="400" t="str">
        <f t="shared" si="29"/>
        <v>O.2.2 - Paint Ceilings</v>
      </c>
      <c r="AB281"/>
    </row>
    <row r="282" spans="2:28" ht="16">
      <c r="B282" s="785" t="s">
        <v>265</v>
      </c>
      <c r="C282" s="786"/>
      <c r="D282" s="395" t="s">
        <v>655</v>
      </c>
      <c r="E282" s="395" t="s">
        <v>264</v>
      </c>
      <c r="F282" s="396">
        <v>2</v>
      </c>
      <c r="G282" s="395" t="s">
        <v>266</v>
      </c>
      <c r="H282" s="396">
        <v>3</v>
      </c>
      <c r="I282" s="395" t="s">
        <v>138</v>
      </c>
      <c r="J282" s="396"/>
      <c r="K282" s="397">
        <v>76.92</v>
      </c>
      <c r="L282" s="397">
        <v>5.18</v>
      </c>
      <c r="M282" s="397"/>
      <c r="N282" s="398" t="str">
        <f t="shared" si="24"/>
        <v>O</v>
      </c>
      <c r="O282" s="398" t="str">
        <f t="shared" si="25"/>
        <v>O.2</v>
      </c>
      <c r="P282" s="398" t="str">
        <f t="shared" si="26"/>
        <v>O.2.3</v>
      </c>
      <c r="Q282" s="399" t="str">
        <f t="shared" si="27"/>
        <v>O - Painting</v>
      </c>
      <c r="R282" s="399" t="str">
        <f t="shared" si="28"/>
        <v>O.2 - Interior Painting</v>
      </c>
      <c r="S282" s="400" t="str">
        <f t="shared" si="29"/>
        <v>O.2.3 - Paint Doors &amp; Frames</v>
      </c>
      <c r="AB282"/>
    </row>
    <row r="283" spans="2:28" ht="16">
      <c r="B283" s="785" t="s">
        <v>265</v>
      </c>
      <c r="C283" s="786"/>
      <c r="D283" s="395" t="s">
        <v>655</v>
      </c>
      <c r="E283" s="395" t="s">
        <v>264</v>
      </c>
      <c r="F283" s="396">
        <v>2</v>
      </c>
      <c r="G283" s="395" t="s">
        <v>269</v>
      </c>
      <c r="H283" s="396">
        <v>4</v>
      </c>
      <c r="I283" s="395" t="s">
        <v>171</v>
      </c>
      <c r="J283" s="396"/>
      <c r="K283" s="397">
        <v>1.54</v>
      </c>
      <c r="L283" s="397">
        <v>0.21</v>
      </c>
      <c r="M283" s="397"/>
      <c r="N283" s="398" t="str">
        <f t="shared" si="24"/>
        <v>O</v>
      </c>
      <c r="O283" s="398" t="str">
        <f t="shared" si="25"/>
        <v>O.2</v>
      </c>
      <c r="P283" s="398" t="str">
        <f t="shared" si="26"/>
        <v>O.2.4</v>
      </c>
      <c r="Q283" s="399" t="str">
        <f t="shared" si="27"/>
        <v>O - Painting</v>
      </c>
      <c r="R283" s="399" t="str">
        <f t="shared" si="28"/>
        <v>O.2 - Interior Painting</v>
      </c>
      <c r="S283" s="400" t="str">
        <f t="shared" si="29"/>
        <v>O.2.4 - Paint Walls</v>
      </c>
      <c r="AB283"/>
    </row>
    <row r="284" spans="2:28" ht="16">
      <c r="B284" s="785" t="s">
        <v>265</v>
      </c>
      <c r="C284" s="786"/>
      <c r="D284" s="395" t="s">
        <v>655</v>
      </c>
      <c r="E284" s="395" t="s">
        <v>264</v>
      </c>
      <c r="F284" s="396">
        <v>2</v>
      </c>
      <c r="G284" s="395" t="s">
        <v>263</v>
      </c>
      <c r="H284" s="396">
        <v>5</v>
      </c>
      <c r="I284" s="395" t="s">
        <v>164</v>
      </c>
      <c r="J284" s="396"/>
      <c r="K284" s="397">
        <v>3.08</v>
      </c>
      <c r="L284" s="397">
        <v>0.1</v>
      </c>
      <c r="M284" s="397"/>
      <c r="N284" s="398" t="str">
        <f t="shared" si="24"/>
        <v>O</v>
      </c>
      <c r="O284" s="398" t="str">
        <f t="shared" si="25"/>
        <v>O.2</v>
      </c>
      <c r="P284" s="398" t="str">
        <f t="shared" si="26"/>
        <v>O.2.5</v>
      </c>
      <c r="Q284" s="399" t="str">
        <f t="shared" si="27"/>
        <v>O - Painting</v>
      </c>
      <c r="R284" s="399" t="str">
        <f t="shared" si="28"/>
        <v>O.2 - Interior Painting</v>
      </c>
      <c r="S284" s="400" t="str">
        <f t="shared" si="29"/>
        <v>O.2.5 - Paint Wood Base</v>
      </c>
      <c r="AB284"/>
    </row>
    <row r="285" spans="2:28" ht="16">
      <c r="B285" s="785" t="s">
        <v>265</v>
      </c>
      <c r="C285" s="786"/>
      <c r="D285" s="395" t="s">
        <v>655</v>
      </c>
      <c r="E285" s="395" t="s">
        <v>264</v>
      </c>
      <c r="F285" s="396">
        <v>2</v>
      </c>
      <c r="G285" s="395" t="s">
        <v>268</v>
      </c>
      <c r="H285" s="396">
        <v>6</v>
      </c>
      <c r="I285" s="395" t="s">
        <v>171</v>
      </c>
      <c r="J285" s="396"/>
      <c r="K285" s="397">
        <v>3.85</v>
      </c>
      <c r="L285" s="397">
        <v>0.52</v>
      </c>
      <c r="M285" s="397"/>
      <c r="N285" s="398" t="str">
        <f t="shared" si="24"/>
        <v>O</v>
      </c>
      <c r="O285" s="398" t="str">
        <f t="shared" si="25"/>
        <v>O.2</v>
      </c>
      <c r="P285" s="398" t="str">
        <f t="shared" si="26"/>
        <v>O.2.6</v>
      </c>
      <c r="Q285" s="399" t="str">
        <f t="shared" si="27"/>
        <v>O - Painting</v>
      </c>
      <c r="R285" s="399" t="str">
        <f t="shared" si="28"/>
        <v>O.2 - Interior Painting</v>
      </c>
      <c r="S285" s="400" t="str">
        <f t="shared" si="29"/>
        <v>O.2.6 - Strip, Paint Cabinets/Vanities</v>
      </c>
      <c r="AB285"/>
    </row>
    <row r="286" spans="2:28" ht="16">
      <c r="B286" s="785" t="s">
        <v>265</v>
      </c>
      <c r="C286" s="786"/>
      <c r="D286" s="395" t="s">
        <v>655</v>
      </c>
      <c r="E286" s="395" t="s">
        <v>607</v>
      </c>
      <c r="F286" s="396">
        <v>3</v>
      </c>
      <c r="G286" s="395" t="s">
        <v>606</v>
      </c>
      <c r="H286" s="396">
        <v>1</v>
      </c>
      <c r="I286" s="395" t="s">
        <v>154</v>
      </c>
      <c r="J286" s="396">
        <v>1</v>
      </c>
      <c r="K286" s="397"/>
      <c r="L286" s="397"/>
      <c r="M286" s="397"/>
      <c r="N286" s="398" t="str">
        <f t="shared" si="24"/>
        <v>O</v>
      </c>
      <c r="O286" s="398" t="str">
        <f t="shared" si="25"/>
        <v>O.3</v>
      </c>
      <c r="P286" s="398" t="str">
        <f t="shared" si="26"/>
        <v>O.3.1</v>
      </c>
      <c r="Q286" s="399" t="str">
        <f t="shared" si="27"/>
        <v>O - Painting</v>
      </c>
      <c r="R286" s="399" t="str">
        <f t="shared" si="28"/>
        <v>O.3 - Painting General</v>
      </c>
      <c r="S286" s="400" t="str">
        <f t="shared" si="29"/>
        <v>O.3.1 - Painting Allowance</v>
      </c>
      <c r="AB286"/>
    </row>
    <row r="287" spans="2:28" ht="16">
      <c r="B287" s="785" t="s">
        <v>157</v>
      </c>
      <c r="C287" s="786"/>
      <c r="D287" s="395" t="s">
        <v>656</v>
      </c>
      <c r="E287" s="395" t="s">
        <v>156</v>
      </c>
      <c r="F287" s="396">
        <v>1</v>
      </c>
      <c r="G287" s="395" t="s">
        <v>162</v>
      </c>
      <c r="H287" s="396">
        <v>1</v>
      </c>
      <c r="I287" s="395" t="s">
        <v>154</v>
      </c>
      <c r="J287" s="396">
        <v>1</v>
      </c>
      <c r="K287" s="397"/>
      <c r="L287" s="397"/>
      <c r="M287" s="397">
        <v>4000</v>
      </c>
      <c r="N287" s="398" t="str">
        <f t="shared" si="24"/>
        <v>P</v>
      </c>
      <c r="O287" s="398" t="str">
        <f t="shared" si="25"/>
        <v>P.1</v>
      </c>
      <c r="P287" s="398" t="str">
        <f t="shared" si="26"/>
        <v>P.1.1</v>
      </c>
      <c r="Q287" s="399" t="str">
        <f t="shared" si="27"/>
        <v>P - Per Room</v>
      </c>
      <c r="R287" s="399" t="str">
        <f t="shared" si="28"/>
        <v>P.1 - Room by Room</v>
      </c>
      <c r="S287" s="400" t="str">
        <f t="shared" si="29"/>
        <v>P.1.1 - Per Bathroom</v>
      </c>
      <c r="AB287"/>
    </row>
    <row r="288" spans="2:28" ht="16">
      <c r="B288" s="785" t="s">
        <v>157</v>
      </c>
      <c r="C288" s="786"/>
      <c r="D288" s="395" t="s">
        <v>656</v>
      </c>
      <c r="E288" s="395" t="s">
        <v>156</v>
      </c>
      <c r="F288" s="396">
        <v>1</v>
      </c>
      <c r="G288" s="395" t="s">
        <v>160</v>
      </c>
      <c r="H288" s="396">
        <v>2</v>
      </c>
      <c r="I288" s="395" t="s">
        <v>154</v>
      </c>
      <c r="J288" s="396">
        <v>1</v>
      </c>
      <c r="K288" s="397"/>
      <c r="L288" s="397"/>
      <c r="M288" s="397">
        <v>1500</v>
      </c>
      <c r="N288" s="398" t="str">
        <f t="shared" si="24"/>
        <v>P</v>
      </c>
      <c r="O288" s="398" t="str">
        <f t="shared" si="25"/>
        <v>P.1</v>
      </c>
      <c r="P288" s="398" t="str">
        <f t="shared" si="26"/>
        <v>P.1.2</v>
      </c>
      <c r="Q288" s="399" t="str">
        <f t="shared" si="27"/>
        <v>P - Per Room</v>
      </c>
      <c r="R288" s="399" t="str">
        <f t="shared" si="28"/>
        <v>P.1 - Room by Room</v>
      </c>
      <c r="S288" s="400" t="str">
        <f t="shared" si="29"/>
        <v>P.1.2 - Per Bedroom</v>
      </c>
      <c r="AB288"/>
    </row>
    <row r="289" spans="2:28" ht="16">
      <c r="B289" s="785" t="s">
        <v>157</v>
      </c>
      <c r="C289" s="786"/>
      <c r="D289" s="395" t="s">
        <v>656</v>
      </c>
      <c r="E289" s="395" t="s">
        <v>156</v>
      </c>
      <c r="F289" s="396">
        <v>1</v>
      </c>
      <c r="G289" s="395" t="s">
        <v>158</v>
      </c>
      <c r="H289" s="396">
        <v>3</v>
      </c>
      <c r="I289" s="395" t="s">
        <v>154</v>
      </c>
      <c r="J289" s="396">
        <v>1</v>
      </c>
      <c r="K289" s="397"/>
      <c r="L289" s="397"/>
      <c r="M289" s="397">
        <v>1500</v>
      </c>
      <c r="N289" s="398" t="str">
        <f t="shared" si="24"/>
        <v>P</v>
      </c>
      <c r="O289" s="398" t="str">
        <f t="shared" si="25"/>
        <v>P.1</v>
      </c>
      <c r="P289" s="398" t="str">
        <f t="shared" si="26"/>
        <v>P.1.3</v>
      </c>
      <c r="Q289" s="399" t="str">
        <f t="shared" si="27"/>
        <v>P - Per Room</v>
      </c>
      <c r="R289" s="399" t="str">
        <f t="shared" si="28"/>
        <v>P.1 - Room by Room</v>
      </c>
      <c r="S289" s="400" t="str">
        <f t="shared" si="29"/>
        <v>P.1.3 - Per Dining Room</v>
      </c>
      <c r="AB289"/>
    </row>
    <row r="290" spans="2:28" ht="16">
      <c r="B290" s="785" t="s">
        <v>157</v>
      </c>
      <c r="C290" s="786"/>
      <c r="D290" s="395" t="s">
        <v>656</v>
      </c>
      <c r="E290" s="395" t="s">
        <v>156</v>
      </c>
      <c r="F290" s="396">
        <v>1</v>
      </c>
      <c r="G290" s="395" t="s">
        <v>155</v>
      </c>
      <c r="H290" s="396">
        <v>4</v>
      </c>
      <c r="I290" s="395" t="s">
        <v>154</v>
      </c>
      <c r="J290" s="396">
        <v>1</v>
      </c>
      <c r="K290" s="397"/>
      <c r="L290" s="397"/>
      <c r="M290" s="397">
        <v>35000</v>
      </c>
      <c r="N290" s="398" t="str">
        <f t="shared" si="24"/>
        <v>P</v>
      </c>
      <c r="O290" s="398" t="str">
        <f t="shared" si="25"/>
        <v>P.1</v>
      </c>
      <c r="P290" s="398" t="str">
        <f t="shared" si="26"/>
        <v>P.1.4</v>
      </c>
      <c r="Q290" s="399" t="str">
        <f t="shared" si="27"/>
        <v>P - Per Room</v>
      </c>
      <c r="R290" s="399" t="str">
        <f t="shared" si="28"/>
        <v>P.1 - Room by Room</v>
      </c>
      <c r="S290" s="400" t="str">
        <f t="shared" si="29"/>
        <v>P.1.4 - Per Garage</v>
      </c>
      <c r="AB290"/>
    </row>
    <row r="291" spans="2:28" ht="16">
      <c r="B291" s="785" t="s">
        <v>157</v>
      </c>
      <c r="C291" s="786"/>
      <c r="D291" s="395" t="s">
        <v>656</v>
      </c>
      <c r="E291" s="395" t="s">
        <v>156</v>
      </c>
      <c r="F291" s="396">
        <v>1</v>
      </c>
      <c r="G291" s="395" t="s">
        <v>161</v>
      </c>
      <c r="H291" s="396">
        <v>5</v>
      </c>
      <c r="I291" s="395" t="s">
        <v>154</v>
      </c>
      <c r="J291" s="396">
        <v>1</v>
      </c>
      <c r="K291" s="397"/>
      <c r="L291" s="397"/>
      <c r="M291" s="397">
        <v>15000</v>
      </c>
      <c r="N291" s="398" t="str">
        <f t="shared" si="24"/>
        <v>P</v>
      </c>
      <c r="O291" s="398" t="str">
        <f t="shared" si="25"/>
        <v>P.1</v>
      </c>
      <c r="P291" s="398" t="str">
        <f t="shared" si="26"/>
        <v>P.1.5</v>
      </c>
      <c r="Q291" s="399" t="str">
        <f t="shared" si="27"/>
        <v>P - Per Room</v>
      </c>
      <c r="R291" s="399" t="str">
        <f t="shared" si="28"/>
        <v>P.1 - Room by Room</v>
      </c>
      <c r="S291" s="400" t="str">
        <f t="shared" si="29"/>
        <v>P.1.5 - Per Kitchen</v>
      </c>
      <c r="AB291"/>
    </row>
    <row r="292" spans="2:28" ht="16">
      <c r="B292" s="785" t="s">
        <v>157</v>
      </c>
      <c r="C292" s="786"/>
      <c r="D292" s="395" t="s">
        <v>656</v>
      </c>
      <c r="E292" s="395" t="s">
        <v>156</v>
      </c>
      <c r="F292" s="396">
        <v>1</v>
      </c>
      <c r="G292" s="395" t="s">
        <v>159</v>
      </c>
      <c r="H292" s="396">
        <v>6</v>
      </c>
      <c r="I292" s="395" t="s">
        <v>154</v>
      </c>
      <c r="J292" s="396">
        <v>1</v>
      </c>
      <c r="K292" s="397"/>
      <c r="L292" s="397"/>
      <c r="M292" s="397">
        <v>3000</v>
      </c>
      <c r="N292" s="398" t="str">
        <f t="shared" si="24"/>
        <v>P</v>
      </c>
      <c r="O292" s="398" t="str">
        <f t="shared" si="25"/>
        <v>P.1</v>
      </c>
      <c r="P292" s="398" t="str">
        <f t="shared" si="26"/>
        <v>P.1.6</v>
      </c>
      <c r="Q292" s="399" t="str">
        <f t="shared" si="27"/>
        <v>P - Per Room</v>
      </c>
      <c r="R292" s="399" t="str">
        <f t="shared" si="28"/>
        <v>P.1 - Room by Room</v>
      </c>
      <c r="S292" s="400" t="str">
        <f t="shared" si="29"/>
        <v>P.1.6 - Per Laundry Room</v>
      </c>
      <c r="AB292"/>
    </row>
    <row r="293" spans="2:28" ht="16">
      <c r="B293" s="785" t="s">
        <v>157</v>
      </c>
      <c r="C293" s="786"/>
      <c r="D293" s="395" t="s">
        <v>656</v>
      </c>
      <c r="E293" s="395" t="s">
        <v>163</v>
      </c>
      <c r="F293" s="396">
        <v>2</v>
      </c>
      <c r="G293" s="395" t="s">
        <v>163</v>
      </c>
      <c r="H293" s="396">
        <v>1</v>
      </c>
      <c r="I293" s="395" t="s">
        <v>154</v>
      </c>
      <c r="J293" s="396">
        <v>1</v>
      </c>
      <c r="K293" s="397"/>
      <c r="L293" s="397"/>
      <c r="M293" s="397">
        <v>40000</v>
      </c>
      <c r="N293" s="398" t="str">
        <f t="shared" si="24"/>
        <v>P</v>
      </c>
      <c r="O293" s="398" t="str">
        <f t="shared" si="25"/>
        <v>P.2</v>
      </c>
      <c r="P293" s="398" t="str">
        <f t="shared" si="26"/>
        <v>P.2.1</v>
      </c>
      <c r="Q293" s="399" t="str">
        <f t="shared" si="27"/>
        <v>P - Per Room</v>
      </c>
      <c r="R293" s="399" t="str">
        <f t="shared" si="28"/>
        <v>P.2 - Whole House</v>
      </c>
      <c r="S293" s="400" t="str">
        <f t="shared" si="29"/>
        <v>P.2.1 - Whole House</v>
      </c>
      <c r="AB293"/>
    </row>
    <row r="294" spans="2:28" ht="16">
      <c r="B294" s="785" t="s">
        <v>144</v>
      </c>
      <c r="C294" s="786"/>
      <c r="D294" s="395" t="s">
        <v>657</v>
      </c>
      <c r="E294" s="395" t="s">
        <v>472</v>
      </c>
      <c r="F294" s="396">
        <v>1</v>
      </c>
      <c r="G294" s="395" t="s">
        <v>480</v>
      </c>
      <c r="H294" s="396">
        <v>1</v>
      </c>
      <c r="I294" s="395" t="s">
        <v>154</v>
      </c>
      <c r="J294" s="396">
        <v>1</v>
      </c>
      <c r="K294" s="397"/>
      <c r="L294" s="397"/>
      <c r="M294" s="397"/>
      <c r="N294" s="398" t="str">
        <f t="shared" si="24"/>
        <v>Q</v>
      </c>
      <c r="O294" s="398" t="str">
        <f t="shared" si="25"/>
        <v>Q.1</v>
      </c>
      <c r="P294" s="398" t="str">
        <f t="shared" si="26"/>
        <v>Q.1.1</v>
      </c>
      <c r="Q294" s="399" t="str">
        <f t="shared" si="27"/>
        <v>Q - Plumbing</v>
      </c>
      <c r="R294" s="399" t="str">
        <f t="shared" si="28"/>
        <v>Q.1 - Bathroom Plumbing</v>
      </c>
      <c r="S294" s="400" t="str">
        <f t="shared" si="29"/>
        <v>Q.1.1 - Bathroom Plumbing Allowance</v>
      </c>
      <c r="AB294"/>
    </row>
    <row r="295" spans="2:28" ht="16">
      <c r="B295" s="785" t="s">
        <v>144</v>
      </c>
      <c r="C295" s="786"/>
      <c r="D295" s="395" t="s">
        <v>657</v>
      </c>
      <c r="E295" s="395" t="s">
        <v>472</v>
      </c>
      <c r="F295" s="396">
        <v>1</v>
      </c>
      <c r="G295" s="395" t="s">
        <v>476</v>
      </c>
      <c r="H295" s="396">
        <v>2</v>
      </c>
      <c r="I295" s="395" t="s">
        <v>138</v>
      </c>
      <c r="J295" s="396"/>
      <c r="K295" s="397">
        <v>115.38</v>
      </c>
      <c r="L295" s="397">
        <v>207.38</v>
      </c>
      <c r="M295" s="397"/>
      <c r="N295" s="398" t="str">
        <f t="shared" si="24"/>
        <v>Q</v>
      </c>
      <c r="O295" s="398" t="str">
        <f t="shared" si="25"/>
        <v>Q.1</v>
      </c>
      <c r="P295" s="398" t="str">
        <f t="shared" si="26"/>
        <v>Q.1.2</v>
      </c>
      <c r="Q295" s="399" t="str">
        <f t="shared" si="27"/>
        <v>Q - Plumbing</v>
      </c>
      <c r="R295" s="399" t="str">
        <f t="shared" si="28"/>
        <v>Q.1 - Bathroom Plumbing</v>
      </c>
      <c r="S295" s="400" t="str">
        <f t="shared" si="29"/>
        <v>Q.1.2 - Bathroom Sink With Faucet Fixture</v>
      </c>
      <c r="AB295"/>
    </row>
    <row r="296" spans="2:28" ht="16">
      <c r="B296" s="785" t="s">
        <v>144</v>
      </c>
      <c r="C296" s="786"/>
      <c r="D296" s="395" t="s">
        <v>657</v>
      </c>
      <c r="E296" s="395" t="s">
        <v>472</v>
      </c>
      <c r="F296" s="396">
        <v>1</v>
      </c>
      <c r="G296" s="395" t="s">
        <v>471</v>
      </c>
      <c r="H296" s="396">
        <v>3</v>
      </c>
      <c r="I296" s="395" t="s">
        <v>138</v>
      </c>
      <c r="J296" s="396"/>
      <c r="K296" s="397">
        <v>230.77</v>
      </c>
      <c r="L296" s="397">
        <v>259.23</v>
      </c>
      <c r="M296" s="397"/>
      <c r="N296" s="398" t="str">
        <f t="shared" si="24"/>
        <v>Q</v>
      </c>
      <c r="O296" s="398" t="str">
        <f t="shared" si="25"/>
        <v>Q.1</v>
      </c>
      <c r="P296" s="398" t="str">
        <f t="shared" si="26"/>
        <v>Q.1.3</v>
      </c>
      <c r="Q296" s="399" t="str">
        <f t="shared" si="27"/>
        <v>Q - Plumbing</v>
      </c>
      <c r="R296" s="399" t="str">
        <f t="shared" si="28"/>
        <v>Q.1 - Bathroom Plumbing</v>
      </c>
      <c r="S296" s="400" t="str">
        <f t="shared" si="29"/>
        <v>Q.1.3 - Fiberglass Shower Stall</v>
      </c>
      <c r="AB296"/>
    </row>
    <row r="297" spans="2:28" ht="16">
      <c r="B297" s="785" t="s">
        <v>144</v>
      </c>
      <c r="C297" s="786"/>
      <c r="D297" s="395" t="s">
        <v>657</v>
      </c>
      <c r="E297" s="395" t="s">
        <v>472</v>
      </c>
      <c r="F297" s="396">
        <v>1</v>
      </c>
      <c r="G297" s="395" t="s">
        <v>477</v>
      </c>
      <c r="H297" s="396">
        <v>4</v>
      </c>
      <c r="I297" s="395" t="s">
        <v>138</v>
      </c>
      <c r="J297" s="396"/>
      <c r="K297" s="397">
        <v>230.77</v>
      </c>
      <c r="L297" s="397">
        <v>259.23</v>
      </c>
      <c r="M297" s="397"/>
      <c r="N297" s="398" t="str">
        <f t="shared" si="24"/>
        <v>Q</v>
      </c>
      <c r="O297" s="398" t="str">
        <f t="shared" si="25"/>
        <v>Q.1</v>
      </c>
      <c r="P297" s="398" t="str">
        <f t="shared" si="26"/>
        <v>Q.1.4</v>
      </c>
      <c r="Q297" s="399" t="str">
        <f t="shared" si="27"/>
        <v>Q - Plumbing</v>
      </c>
      <c r="R297" s="399" t="str">
        <f t="shared" si="28"/>
        <v>Q.1 - Bathroom Plumbing</v>
      </c>
      <c r="S297" s="400" t="str">
        <f t="shared" si="29"/>
        <v>Q.1.4 - Fiberglass Tub</v>
      </c>
      <c r="AB297"/>
    </row>
    <row r="298" spans="2:28" ht="16">
      <c r="B298" s="785" t="s">
        <v>144</v>
      </c>
      <c r="C298" s="786"/>
      <c r="D298" s="395" t="s">
        <v>657</v>
      </c>
      <c r="E298" s="395" t="s">
        <v>472</v>
      </c>
      <c r="F298" s="396">
        <v>1</v>
      </c>
      <c r="G298" s="395" t="s">
        <v>478</v>
      </c>
      <c r="H298" s="396">
        <v>5</v>
      </c>
      <c r="I298" s="395" t="s">
        <v>138</v>
      </c>
      <c r="J298" s="396"/>
      <c r="K298" s="397">
        <v>307.69</v>
      </c>
      <c r="L298" s="397">
        <v>362.92</v>
      </c>
      <c r="M298" s="397"/>
      <c r="N298" s="398" t="str">
        <f t="shared" si="24"/>
        <v>Q</v>
      </c>
      <c r="O298" s="398" t="str">
        <f t="shared" si="25"/>
        <v>Q.1</v>
      </c>
      <c r="P298" s="398" t="str">
        <f t="shared" si="26"/>
        <v>Q.1.5</v>
      </c>
      <c r="Q298" s="399" t="str">
        <f t="shared" si="27"/>
        <v>Q - Plumbing</v>
      </c>
      <c r="R298" s="399" t="str">
        <f t="shared" si="28"/>
        <v>Q.1 - Bathroom Plumbing</v>
      </c>
      <c r="S298" s="400" t="str">
        <f t="shared" si="29"/>
        <v>Q.1.5 - Fiberglass Tub/Shower Surround</v>
      </c>
      <c r="AB298"/>
    </row>
    <row r="299" spans="2:28" ht="16">
      <c r="B299" s="785" t="s">
        <v>144</v>
      </c>
      <c r="C299" s="786"/>
      <c r="D299" s="395" t="s">
        <v>657</v>
      </c>
      <c r="E299" s="395" t="s">
        <v>472</v>
      </c>
      <c r="F299" s="396">
        <v>1</v>
      </c>
      <c r="G299" s="395" t="s">
        <v>475</v>
      </c>
      <c r="H299" s="396">
        <v>6</v>
      </c>
      <c r="I299" s="395" t="s">
        <v>138</v>
      </c>
      <c r="J299" s="396"/>
      <c r="K299" s="397">
        <v>153.85</v>
      </c>
      <c r="L299" s="397">
        <v>259.23</v>
      </c>
      <c r="M299" s="397"/>
      <c r="N299" s="398" t="str">
        <f t="shared" si="24"/>
        <v>Q</v>
      </c>
      <c r="O299" s="398" t="str">
        <f t="shared" si="25"/>
        <v>Q.1</v>
      </c>
      <c r="P299" s="398" t="str">
        <f t="shared" si="26"/>
        <v>Q.1.6</v>
      </c>
      <c r="Q299" s="399" t="str">
        <f t="shared" si="27"/>
        <v>Q - Plumbing</v>
      </c>
      <c r="R299" s="399" t="str">
        <f t="shared" si="28"/>
        <v>Q.1 - Bathroom Plumbing</v>
      </c>
      <c r="S299" s="400" t="str">
        <f t="shared" si="29"/>
        <v>Q.1.6 - Pedestal Sink</v>
      </c>
      <c r="AB299"/>
    </row>
    <row r="300" spans="2:28" ht="16">
      <c r="B300" s="785" t="s">
        <v>144</v>
      </c>
      <c r="C300" s="786"/>
      <c r="D300" s="395" t="s">
        <v>657</v>
      </c>
      <c r="E300" s="395" t="s">
        <v>472</v>
      </c>
      <c r="F300" s="396">
        <v>1</v>
      </c>
      <c r="G300" s="395" t="s">
        <v>479</v>
      </c>
      <c r="H300" s="396">
        <v>7</v>
      </c>
      <c r="I300" s="395" t="s">
        <v>138</v>
      </c>
      <c r="J300" s="396"/>
      <c r="K300" s="397">
        <v>115.38</v>
      </c>
      <c r="L300" s="397">
        <v>155.54</v>
      </c>
      <c r="M300" s="397"/>
      <c r="N300" s="398" t="str">
        <f t="shared" si="24"/>
        <v>Q</v>
      </c>
      <c r="O300" s="398" t="str">
        <f t="shared" si="25"/>
        <v>Q.1</v>
      </c>
      <c r="P300" s="398" t="str">
        <f t="shared" si="26"/>
        <v>Q.1.7</v>
      </c>
      <c r="Q300" s="399" t="str">
        <f t="shared" si="27"/>
        <v>Q - Plumbing</v>
      </c>
      <c r="R300" s="399" t="str">
        <f t="shared" si="28"/>
        <v>Q.1 - Bathroom Plumbing</v>
      </c>
      <c r="S300" s="400" t="str">
        <f t="shared" si="29"/>
        <v>Q.1.7 - Showerhead/Tub Kit</v>
      </c>
      <c r="AB300"/>
    </row>
    <row r="301" spans="2:28" ht="16">
      <c r="B301" s="785" t="s">
        <v>144</v>
      </c>
      <c r="C301" s="786"/>
      <c r="D301" s="395" t="s">
        <v>657</v>
      </c>
      <c r="E301" s="395" t="s">
        <v>472</v>
      </c>
      <c r="F301" s="396">
        <v>1</v>
      </c>
      <c r="G301" s="395" t="s">
        <v>474</v>
      </c>
      <c r="H301" s="396">
        <v>8</v>
      </c>
      <c r="I301" s="395" t="s">
        <v>138</v>
      </c>
      <c r="J301" s="396"/>
      <c r="K301" s="397">
        <v>18.46</v>
      </c>
      <c r="L301" s="397">
        <v>20.74</v>
      </c>
      <c r="M301" s="397"/>
      <c r="N301" s="398" t="str">
        <f t="shared" si="24"/>
        <v>Q</v>
      </c>
      <c r="O301" s="398" t="str">
        <f t="shared" si="25"/>
        <v>Q.1</v>
      </c>
      <c r="P301" s="398" t="str">
        <f t="shared" si="26"/>
        <v>Q.1.8</v>
      </c>
      <c r="Q301" s="399" t="str">
        <f t="shared" si="27"/>
        <v>Q - Plumbing</v>
      </c>
      <c r="R301" s="399" t="str">
        <f t="shared" si="28"/>
        <v>Q.1 - Bathroom Plumbing</v>
      </c>
      <c r="S301" s="400" t="str">
        <f t="shared" si="29"/>
        <v>Q.1.8 - Toilet Seats</v>
      </c>
      <c r="AB301"/>
    </row>
    <row r="302" spans="2:28" ht="16">
      <c r="B302" s="785" t="s">
        <v>144</v>
      </c>
      <c r="C302" s="786"/>
      <c r="D302" s="395" t="s">
        <v>657</v>
      </c>
      <c r="E302" s="395" t="s">
        <v>472</v>
      </c>
      <c r="F302" s="396">
        <v>1</v>
      </c>
      <c r="G302" s="395" t="s">
        <v>473</v>
      </c>
      <c r="H302" s="396">
        <v>9</v>
      </c>
      <c r="I302" s="395" t="s">
        <v>138</v>
      </c>
      <c r="J302" s="396"/>
      <c r="K302" s="397">
        <v>115.38</v>
      </c>
      <c r="L302" s="397">
        <v>129.61000000000001</v>
      </c>
      <c r="M302" s="397"/>
      <c r="N302" s="398" t="str">
        <f t="shared" si="24"/>
        <v>Q</v>
      </c>
      <c r="O302" s="398" t="str">
        <f t="shared" si="25"/>
        <v>Q.1</v>
      </c>
      <c r="P302" s="398" t="str">
        <f t="shared" si="26"/>
        <v>Q.1.9</v>
      </c>
      <c r="Q302" s="399" t="str">
        <f t="shared" si="27"/>
        <v>Q - Plumbing</v>
      </c>
      <c r="R302" s="399" t="str">
        <f t="shared" si="28"/>
        <v>Q.1 - Bathroom Plumbing</v>
      </c>
      <c r="S302" s="400" t="str">
        <f t="shared" si="29"/>
        <v>Q.1.9 - Toilets</v>
      </c>
      <c r="AB302"/>
    </row>
    <row r="303" spans="2:28" ht="16">
      <c r="B303" s="785" t="s">
        <v>144</v>
      </c>
      <c r="C303" s="786"/>
      <c r="D303" s="395" t="s">
        <v>657</v>
      </c>
      <c r="E303" s="395" t="s">
        <v>143</v>
      </c>
      <c r="F303" s="396">
        <v>2</v>
      </c>
      <c r="G303" s="395" t="s">
        <v>316</v>
      </c>
      <c r="H303" s="396">
        <v>1</v>
      </c>
      <c r="I303" s="395" t="s">
        <v>154</v>
      </c>
      <c r="J303" s="396">
        <v>1</v>
      </c>
      <c r="K303" s="397"/>
      <c r="L303" s="397"/>
      <c r="M303" s="397"/>
      <c r="N303" s="398" t="str">
        <f t="shared" si="24"/>
        <v>Q</v>
      </c>
      <c r="O303" s="398" t="str">
        <f t="shared" si="25"/>
        <v>Q.2</v>
      </c>
      <c r="P303" s="398" t="str">
        <f t="shared" si="26"/>
        <v>Q.2.1</v>
      </c>
      <c r="Q303" s="399" t="str">
        <f t="shared" si="27"/>
        <v>Q - Plumbing</v>
      </c>
      <c r="R303" s="399" t="str">
        <f t="shared" si="28"/>
        <v>Q.2 - General Plumbing</v>
      </c>
      <c r="S303" s="400" t="str">
        <f t="shared" si="29"/>
        <v>Q.2.1 - Plumbing Allowance</v>
      </c>
      <c r="AB303"/>
    </row>
    <row r="304" spans="2:28" ht="16">
      <c r="B304" s="785" t="s">
        <v>144</v>
      </c>
      <c r="C304" s="786"/>
      <c r="D304" s="395" t="s">
        <v>657</v>
      </c>
      <c r="E304" s="395" t="s">
        <v>143</v>
      </c>
      <c r="F304" s="396">
        <v>2</v>
      </c>
      <c r="G304" s="395" t="s">
        <v>315</v>
      </c>
      <c r="H304" s="396">
        <v>2</v>
      </c>
      <c r="I304" s="395" t="s">
        <v>183</v>
      </c>
      <c r="J304" s="396"/>
      <c r="K304" s="397">
        <v>100</v>
      </c>
      <c r="L304" s="397"/>
      <c r="M304" s="397"/>
      <c r="N304" s="398" t="str">
        <f t="shared" si="24"/>
        <v>Q</v>
      </c>
      <c r="O304" s="398" t="str">
        <f t="shared" si="25"/>
        <v>Q.2</v>
      </c>
      <c r="P304" s="398" t="str">
        <f t="shared" si="26"/>
        <v>Q.2.2</v>
      </c>
      <c r="Q304" s="399" t="str">
        <f t="shared" si="27"/>
        <v>Q - Plumbing</v>
      </c>
      <c r="R304" s="399" t="str">
        <f t="shared" si="28"/>
        <v>Q.2 - General Plumbing</v>
      </c>
      <c r="S304" s="400" t="str">
        <f t="shared" si="29"/>
        <v>Q.2.2 - Plumbing Finish Work, Per Hour</v>
      </c>
      <c r="AB304"/>
    </row>
    <row r="305" spans="2:28" ht="16">
      <c r="B305" s="785" t="s">
        <v>144</v>
      </c>
      <c r="C305" s="786"/>
      <c r="D305" s="395" t="s">
        <v>657</v>
      </c>
      <c r="E305" s="395" t="s">
        <v>143</v>
      </c>
      <c r="F305" s="396">
        <v>2</v>
      </c>
      <c r="G305" s="395" t="s">
        <v>313</v>
      </c>
      <c r="H305" s="396">
        <v>3</v>
      </c>
      <c r="I305" s="395" t="s">
        <v>183</v>
      </c>
      <c r="J305" s="396"/>
      <c r="K305" s="397">
        <v>100</v>
      </c>
      <c r="L305" s="397"/>
      <c r="M305" s="397"/>
      <c r="N305" s="398" t="str">
        <f t="shared" si="24"/>
        <v>Q</v>
      </c>
      <c r="O305" s="398" t="str">
        <f t="shared" si="25"/>
        <v>Q.2</v>
      </c>
      <c r="P305" s="398" t="str">
        <f t="shared" si="26"/>
        <v>Q.2.3</v>
      </c>
      <c r="Q305" s="399" t="str">
        <f t="shared" si="27"/>
        <v>Q - Plumbing</v>
      </c>
      <c r="R305" s="399" t="str">
        <f t="shared" si="28"/>
        <v>Q.2 - General Plumbing</v>
      </c>
      <c r="S305" s="400" t="str">
        <f t="shared" si="29"/>
        <v>Q.2.3 - Plumbing Rough-In, Per Hour</v>
      </c>
      <c r="AB305"/>
    </row>
    <row r="306" spans="2:28" ht="16">
      <c r="B306" s="785" t="s">
        <v>144</v>
      </c>
      <c r="C306" s="786"/>
      <c r="D306" s="395" t="s">
        <v>657</v>
      </c>
      <c r="E306" s="395" t="s">
        <v>143</v>
      </c>
      <c r="F306" s="396">
        <v>2</v>
      </c>
      <c r="G306" s="395" t="s">
        <v>142</v>
      </c>
      <c r="H306" s="396">
        <v>4</v>
      </c>
      <c r="I306" s="395" t="s">
        <v>138</v>
      </c>
      <c r="J306" s="396">
        <v>1</v>
      </c>
      <c r="K306" s="397">
        <v>307.69</v>
      </c>
      <c r="L306" s="397">
        <v>311.07</v>
      </c>
      <c r="M306" s="397"/>
      <c r="N306" s="398" t="str">
        <f t="shared" si="24"/>
        <v>Q</v>
      </c>
      <c r="O306" s="398" t="str">
        <f t="shared" si="25"/>
        <v>Q.2</v>
      </c>
      <c r="P306" s="398" t="str">
        <f t="shared" si="26"/>
        <v>Q.2.4</v>
      </c>
      <c r="Q306" s="399" t="str">
        <f t="shared" si="27"/>
        <v>Q - Plumbing</v>
      </c>
      <c r="R306" s="399" t="str">
        <f t="shared" si="28"/>
        <v>Q.2 - General Plumbing</v>
      </c>
      <c r="S306" s="400" t="str">
        <f t="shared" si="29"/>
        <v>Q.2.4 - Replace Electric Water Heater, 40 Gallon</v>
      </c>
      <c r="AB306"/>
    </row>
    <row r="307" spans="2:28" ht="16">
      <c r="B307" s="785" t="s">
        <v>144</v>
      </c>
      <c r="C307" s="786"/>
      <c r="D307" s="395" t="s">
        <v>657</v>
      </c>
      <c r="E307" s="395" t="s">
        <v>143</v>
      </c>
      <c r="F307" s="396">
        <v>2</v>
      </c>
      <c r="G307" s="395" t="s">
        <v>314</v>
      </c>
      <c r="H307" s="396">
        <v>5</v>
      </c>
      <c r="I307" s="395" t="s">
        <v>138</v>
      </c>
      <c r="J307" s="396">
        <v>1</v>
      </c>
      <c r="K307" s="397">
        <v>307.69</v>
      </c>
      <c r="L307" s="397">
        <v>362.92</v>
      </c>
      <c r="M307" s="397"/>
      <c r="N307" s="398" t="str">
        <f t="shared" si="24"/>
        <v>Q</v>
      </c>
      <c r="O307" s="398" t="str">
        <f t="shared" si="25"/>
        <v>Q.2</v>
      </c>
      <c r="P307" s="398" t="str">
        <f t="shared" si="26"/>
        <v>Q.2.5</v>
      </c>
      <c r="Q307" s="399" t="str">
        <f t="shared" si="27"/>
        <v>Q - Plumbing</v>
      </c>
      <c r="R307" s="399" t="str">
        <f t="shared" si="28"/>
        <v>Q.2 - General Plumbing</v>
      </c>
      <c r="S307" s="400" t="str">
        <f t="shared" si="29"/>
        <v>Q.2.5 - Replace Gas Water Heater, 40 Gallon</v>
      </c>
      <c r="AB307"/>
    </row>
    <row r="308" spans="2:28" ht="16">
      <c r="B308" s="785" t="s">
        <v>144</v>
      </c>
      <c r="C308" s="786"/>
      <c r="D308" s="395" t="s">
        <v>657</v>
      </c>
      <c r="E308" s="395" t="s">
        <v>286</v>
      </c>
      <c r="F308" s="396">
        <v>3</v>
      </c>
      <c r="G308" s="395" t="s">
        <v>288</v>
      </c>
      <c r="H308" s="396">
        <v>1</v>
      </c>
      <c r="I308" s="395" t="s">
        <v>138</v>
      </c>
      <c r="J308" s="396">
        <v>1</v>
      </c>
      <c r="K308" s="397">
        <v>3076.92</v>
      </c>
      <c r="L308" s="397">
        <v>2073.83</v>
      </c>
      <c r="M308" s="397"/>
      <c r="N308" s="398" t="str">
        <f t="shared" si="24"/>
        <v>Q</v>
      </c>
      <c r="O308" s="398" t="str">
        <f t="shared" si="25"/>
        <v>Q.3</v>
      </c>
      <c r="P308" s="398" t="str">
        <f t="shared" si="26"/>
        <v>Q.3.1</v>
      </c>
      <c r="Q308" s="399" t="str">
        <f t="shared" si="27"/>
        <v>Q - Plumbing</v>
      </c>
      <c r="R308" s="399" t="str">
        <f t="shared" si="28"/>
        <v>Q.3 - HVAC</v>
      </c>
      <c r="S308" s="400" t="str">
        <f t="shared" si="29"/>
        <v>Q.3.1 - Ac W/ Heating Unit, 1,000 Sf, 2.0 Ton</v>
      </c>
      <c r="AB308"/>
    </row>
    <row r="309" spans="2:28" ht="16">
      <c r="B309" s="785" t="s">
        <v>144</v>
      </c>
      <c r="C309" s="786"/>
      <c r="D309" s="395" t="s">
        <v>657</v>
      </c>
      <c r="E309" s="395" t="s">
        <v>286</v>
      </c>
      <c r="F309" s="396">
        <v>3</v>
      </c>
      <c r="G309" s="395" t="s">
        <v>285</v>
      </c>
      <c r="H309" s="396">
        <v>2</v>
      </c>
      <c r="I309" s="395" t="s">
        <v>138</v>
      </c>
      <c r="J309" s="396">
        <v>1</v>
      </c>
      <c r="K309" s="397">
        <v>3846.15</v>
      </c>
      <c r="L309" s="397">
        <v>2592.29</v>
      </c>
      <c r="M309" s="397"/>
      <c r="N309" s="398" t="str">
        <f t="shared" si="24"/>
        <v>Q</v>
      </c>
      <c r="O309" s="398" t="str">
        <f t="shared" si="25"/>
        <v>Q.3</v>
      </c>
      <c r="P309" s="398" t="str">
        <f t="shared" si="26"/>
        <v>Q.3.2</v>
      </c>
      <c r="Q309" s="399" t="str">
        <f t="shared" si="27"/>
        <v>Q - Plumbing</v>
      </c>
      <c r="R309" s="399" t="str">
        <f t="shared" si="28"/>
        <v>Q.3 - HVAC</v>
      </c>
      <c r="S309" s="400" t="str">
        <f t="shared" si="29"/>
        <v>Q.3.2 - Ac W/ Heating Unit, 2,000 Sf, 3.5 Ton</v>
      </c>
      <c r="AB309"/>
    </row>
    <row r="310" spans="2:28" ht="16">
      <c r="B310" s="785" t="s">
        <v>144</v>
      </c>
      <c r="C310" s="786"/>
      <c r="D310" s="395" t="s">
        <v>657</v>
      </c>
      <c r="E310" s="395" t="s">
        <v>286</v>
      </c>
      <c r="F310" s="396">
        <v>3</v>
      </c>
      <c r="G310" s="395" t="s">
        <v>289</v>
      </c>
      <c r="H310" s="396">
        <v>3</v>
      </c>
      <c r="I310" s="395" t="s">
        <v>138</v>
      </c>
      <c r="J310" s="396">
        <v>1</v>
      </c>
      <c r="K310" s="397">
        <v>4615.38</v>
      </c>
      <c r="L310" s="397">
        <v>3110.74</v>
      </c>
      <c r="M310" s="397"/>
      <c r="N310" s="398" t="str">
        <f t="shared" si="24"/>
        <v>Q</v>
      </c>
      <c r="O310" s="398" t="str">
        <f t="shared" si="25"/>
        <v>Q.3</v>
      </c>
      <c r="P310" s="398" t="str">
        <f t="shared" si="26"/>
        <v>Q.3.3</v>
      </c>
      <c r="Q310" s="399" t="str">
        <f t="shared" si="27"/>
        <v>Q - Plumbing</v>
      </c>
      <c r="R310" s="399" t="str">
        <f t="shared" si="28"/>
        <v>Q.3 - HVAC</v>
      </c>
      <c r="S310" s="400" t="str">
        <f t="shared" si="29"/>
        <v>Q.3.3 - Ac W/ Heating Unit, 3,000 Sf, 5.0 Ton</v>
      </c>
      <c r="AB310"/>
    </row>
    <row r="311" spans="2:28" ht="16">
      <c r="B311" s="785" t="s">
        <v>144</v>
      </c>
      <c r="C311" s="786"/>
      <c r="D311" s="395" t="s">
        <v>657</v>
      </c>
      <c r="E311" s="395" t="s">
        <v>286</v>
      </c>
      <c r="F311" s="396">
        <v>3</v>
      </c>
      <c r="G311" s="395" t="s">
        <v>294</v>
      </c>
      <c r="H311" s="396">
        <v>4</v>
      </c>
      <c r="I311" s="395" t="s">
        <v>186</v>
      </c>
      <c r="J311" s="396">
        <v>1</v>
      </c>
      <c r="K311" s="397"/>
      <c r="L311" s="397"/>
      <c r="M311" s="397">
        <v>250</v>
      </c>
      <c r="N311" s="398" t="str">
        <f t="shared" si="24"/>
        <v>Q</v>
      </c>
      <c r="O311" s="398" t="str">
        <f t="shared" si="25"/>
        <v>Q.3</v>
      </c>
      <c r="P311" s="398" t="str">
        <f t="shared" si="26"/>
        <v>Q.3.4</v>
      </c>
      <c r="Q311" s="399" t="str">
        <f t="shared" si="27"/>
        <v>Q - Plumbing</v>
      </c>
      <c r="R311" s="399" t="str">
        <f t="shared" si="28"/>
        <v>Q.3 - HVAC</v>
      </c>
      <c r="S311" s="400" t="str">
        <f t="shared" si="29"/>
        <v>Q.3.4 - Clean Ductwork</v>
      </c>
      <c r="AB311"/>
    </row>
    <row r="312" spans="2:28" ht="16">
      <c r="B312" s="785" t="s">
        <v>144</v>
      </c>
      <c r="C312" s="786"/>
      <c r="D312" s="395" t="s">
        <v>657</v>
      </c>
      <c r="E312" s="395" t="s">
        <v>286</v>
      </c>
      <c r="F312" s="396">
        <v>3</v>
      </c>
      <c r="G312" s="395" t="s">
        <v>296</v>
      </c>
      <c r="H312" s="396">
        <v>5</v>
      </c>
      <c r="I312" s="395" t="s">
        <v>154</v>
      </c>
      <c r="J312" s="396">
        <v>1</v>
      </c>
      <c r="K312" s="397"/>
      <c r="L312" s="397"/>
      <c r="M312" s="397"/>
      <c r="N312" s="398" t="str">
        <f t="shared" si="24"/>
        <v>Q</v>
      </c>
      <c r="O312" s="398" t="str">
        <f t="shared" si="25"/>
        <v>Q.3</v>
      </c>
      <c r="P312" s="398" t="str">
        <f t="shared" si="26"/>
        <v>Q.3.5</v>
      </c>
      <c r="Q312" s="399" t="str">
        <f t="shared" si="27"/>
        <v>Q - Plumbing</v>
      </c>
      <c r="R312" s="399" t="str">
        <f t="shared" si="28"/>
        <v>Q.3 - HVAC</v>
      </c>
      <c r="S312" s="400" t="str">
        <f t="shared" si="29"/>
        <v>Q.3.5 - Hvac Allowance</v>
      </c>
      <c r="AB312"/>
    </row>
    <row r="313" spans="2:28" ht="16">
      <c r="B313" s="785" t="s">
        <v>144</v>
      </c>
      <c r="C313" s="786"/>
      <c r="D313" s="395" t="s">
        <v>657</v>
      </c>
      <c r="E313" s="395" t="s">
        <v>286</v>
      </c>
      <c r="F313" s="396">
        <v>3</v>
      </c>
      <c r="G313" s="395" t="s">
        <v>297</v>
      </c>
      <c r="H313" s="396">
        <v>6</v>
      </c>
      <c r="I313" s="395" t="s">
        <v>154</v>
      </c>
      <c r="J313" s="396">
        <v>1</v>
      </c>
      <c r="K313" s="397"/>
      <c r="L313" s="397"/>
      <c r="M313" s="397"/>
      <c r="N313" s="398" t="str">
        <f t="shared" si="24"/>
        <v>Q</v>
      </c>
      <c r="O313" s="398" t="str">
        <f t="shared" si="25"/>
        <v>Q.3</v>
      </c>
      <c r="P313" s="398" t="str">
        <f t="shared" si="26"/>
        <v>Q.3.6</v>
      </c>
      <c r="Q313" s="399" t="str">
        <f t="shared" si="27"/>
        <v>Q - Plumbing</v>
      </c>
      <c r="R313" s="399" t="str">
        <f t="shared" si="28"/>
        <v>Q.3 - HVAC</v>
      </c>
      <c r="S313" s="400" t="str">
        <f t="shared" si="29"/>
        <v>Q.3.6 - Hvac Electrical Only Allowance</v>
      </c>
      <c r="AB313"/>
    </row>
    <row r="314" spans="2:28" ht="16">
      <c r="B314" s="785" t="s">
        <v>144</v>
      </c>
      <c r="C314" s="786"/>
      <c r="D314" s="395" t="s">
        <v>657</v>
      </c>
      <c r="E314" s="395" t="s">
        <v>286</v>
      </c>
      <c r="F314" s="396">
        <v>3</v>
      </c>
      <c r="G314" s="395" t="s">
        <v>290</v>
      </c>
      <c r="H314" s="396">
        <v>7</v>
      </c>
      <c r="I314" s="395" t="s">
        <v>138</v>
      </c>
      <c r="J314" s="396">
        <v>1</v>
      </c>
      <c r="K314" s="397"/>
      <c r="L314" s="397"/>
      <c r="M314" s="397">
        <v>250</v>
      </c>
      <c r="N314" s="398" t="str">
        <f t="shared" si="24"/>
        <v>Q</v>
      </c>
      <c r="O314" s="398" t="str">
        <f t="shared" si="25"/>
        <v>Q.3</v>
      </c>
      <c r="P314" s="398" t="str">
        <f t="shared" si="26"/>
        <v>Q.3.7</v>
      </c>
      <c r="Q314" s="399" t="str">
        <f t="shared" si="27"/>
        <v>Q - Plumbing</v>
      </c>
      <c r="R314" s="399" t="str">
        <f t="shared" si="28"/>
        <v>Q.3 - HVAC</v>
      </c>
      <c r="S314" s="400" t="str">
        <f t="shared" si="29"/>
        <v>Q.3.7 - Hvac Equipment Tune-Up/Service Call</v>
      </c>
      <c r="AB314"/>
    </row>
    <row r="315" spans="2:28" ht="16">
      <c r="B315" s="785" t="s">
        <v>144</v>
      </c>
      <c r="C315" s="786"/>
      <c r="D315" s="395" t="s">
        <v>657</v>
      </c>
      <c r="E315" s="395" t="s">
        <v>286</v>
      </c>
      <c r="F315" s="396">
        <v>3</v>
      </c>
      <c r="G315" s="395" t="s">
        <v>292</v>
      </c>
      <c r="H315" s="396">
        <v>8</v>
      </c>
      <c r="I315" s="395" t="s">
        <v>183</v>
      </c>
      <c r="J315" s="396"/>
      <c r="K315" s="397">
        <v>65</v>
      </c>
      <c r="L315" s="397"/>
      <c r="M315" s="397"/>
      <c r="N315" s="398" t="str">
        <f t="shared" si="24"/>
        <v>Q</v>
      </c>
      <c r="O315" s="398" t="str">
        <f t="shared" si="25"/>
        <v>Q.3</v>
      </c>
      <c r="P315" s="398" t="str">
        <f t="shared" si="26"/>
        <v>Q.3.8</v>
      </c>
      <c r="Q315" s="399" t="str">
        <f t="shared" si="27"/>
        <v>Q - Plumbing</v>
      </c>
      <c r="R315" s="399" t="str">
        <f t="shared" si="28"/>
        <v>Q.3 - HVAC</v>
      </c>
      <c r="S315" s="400" t="str">
        <f t="shared" si="29"/>
        <v>Q.3.8 - Hvac Finish Work, Per Hour</v>
      </c>
      <c r="AB315"/>
    </row>
    <row r="316" spans="2:28" ht="16">
      <c r="B316" s="785" t="s">
        <v>144</v>
      </c>
      <c r="C316" s="786"/>
      <c r="D316" s="395" t="s">
        <v>657</v>
      </c>
      <c r="E316" s="395" t="s">
        <v>286</v>
      </c>
      <c r="F316" s="396">
        <v>3</v>
      </c>
      <c r="G316" s="395" t="s">
        <v>287</v>
      </c>
      <c r="H316" s="396">
        <v>9</v>
      </c>
      <c r="I316" s="395" t="s">
        <v>183</v>
      </c>
      <c r="J316" s="396"/>
      <c r="K316" s="397">
        <v>65</v>
      </c>
      <c r="L316" s="397"/>
      <c r="M316" s="397"/>
      <c r="N316" s="398" t="str">
        <f t="shared" si="24"/>
        <v>Q</v>
      </c>
      <c r="O316" s="398" t="str">
        <f t="shared" si="25"/>
        <v>Q.3</v>
      </c>
      <c r="P316" s="398" t="str">
        <f t="shared" si="26"/>
        <v>Q.3.9</v>
      </c>
      <c r="Q316" s="399" t="str">
        <f t="shared" si="27"/>
        <v>Q - Plumbing</v>
      </c>
      <c r="R316" s="399" t="str">
        <f t="shared" si="28"/>
        <v>Q.3 - HVAC</v>
      </c>
      <c r="S316" s="400" t="str">
        <f t="shared" si="29"/>
        <v>Q.3.9 - Hvac Rough-In, Per Hour</v>
      </c>
      <c r="AB316"/>
    </row>
    <row r="317" spans="2:28" ht="16">
      <c r="B317" s="785" t="s">
        <v>144</v>
      </c>
      <c r="C317" s="786"/>
      <c r="D317" s="395" t="s">
        <v>657</v>
      </c>
      <c r="E317" s="395" t="s">
        <v>286</v>
      </c>
      <c r="F317" s="396">
        <v>3</v>
      </c>
      <c r="G317" s="395" t="s">
        <v>293</v>
      </c>
      <c r="H317" s="396">
        <v>10</v>
      </c>
      <c r="I317" s="395" t="s">
        <v>138</v>
      </c>
      <c r="J317" s="396"/>
      <c r="K317" s="397">
        <v>11.54</v>
      </c>
      <c r="L317" s="397">
        <v>15.55</v>
      </c>
      <c r="M317" s="397"/>
      <c r="N317" s="398" t="str">
        <f t="shared" si="24"/>
        <v>Q</v>
      </c>
      <c r="O317" s="398" t="str">
        <f t="shared" si="25"/>
        <v>Q.3</v>
      </c>
      <c r="P317" s="398" t="str">
        <f t="shared" si="26"/>
        <v>Q.3.10</v>
      </c>
      <c r="Q317" s="399" t="str">
        <f t="shared" si="27"/>
        <v>Q - Plumbing</v>
      </c>
      <c r="R317" s="399" t="str">
        <f t="shared" si="28"/>
        <v>Q.3 - HVAC</v>
      </c>
      <c r="S317" s="400" t="str">
        <f t="shared" si="29"/>
        <v>Q.3.10 - Replace Supply Air Grilles/Returns</v>
      </c>
      <c r="AB317"/>
    </row>
    <row r="318" spans="2:28" ht="16">
      <c r="B318" s="785" t="s">
        <v>144</v>
      </c>
      <c r="C318" s="786"/>
      <c r="D318" s="395" t="s">
        <v>657</v>
      </c>
      <c r="E318" s="395" t="s">
        <v>286</v>
      </c>
      <c r="F318" s="396">
        <v>3</v>
      </c>
      <c r="G318" s="395" t="s">
        <v>291</v>
      </c>
      <c r="H318" s="396">
        <v>1</v>
      </c>
      <c r="I318" s="395" t="s">
        <v>138</v>
      </c>
      <c r="J318" s="396">
        <v>1</v>
      </c>
      <c r="K318" s="397">
        <v>76.92</v>
      </c>
      <c r="L318" s="397">
        <v>77.77</v>
      </c>
      <c r="M318" s="397"/>
      <c r="N318" s="398" t="str">
        <f t="shared" si="24"/>
        <v>Q</v>
      </c>
      <c r="O318" s="398" t="str">
        <f t="shared" si="25"/>
        <v>Q.3</v>
      </c>
      <c r="P318" s="398" t="str">
        <f t="shared" si="26"/>
        <v>Q.3.1</v>
      </c>
      <c r="Q318" s="399" t="str">
        <f t="shared" si="27"/>
        <v>Q - Plumbing</v>
      </c>
      <c r="R318" s="399" t="str">
        <f t="shared" si="28"/>
        <v>Q.3 - HVAC</v>
      </c>
      <c r="S318" s="400" t="str">
        <f t="shared" si="29"/>
        <v>Q.3.1 - Replace Thermostat</v>
      </c>
      <c r="AB318"/>
    </row>
    <row r="319" spans="2:28" ht="16">
      <c r="B319" s="785" t="s">
        <v>144</v>
      </c>
      <c r="C319" s="786"/>
      <c r="D319" s="395" t="s">
        <v>657</v>
      </c>
      <c r="E319" s="395" t="s">
        <v>286</v>
      </c>
      <c r="F319" s="396">
        <v>3</v>
      </c>
      <c r="G319" s="395" t="s">
        <v>295</v>
      </c>
      <c r="H319" s="396">
        <v>2</v>
      </c>
      <c r="I319" s="395" t="s">
        <v>138</v>
      </c>
      <c r="J319" s="396">
        <v>1</v>
      </c>
      <c r="K319" s="397"/>
      <c r="L319" s="397"/>
      <c r="M319" s="397">
        <v>400</v>
      </c>
      <c r="N319" s="398" t="str">
        <f t="shared" si="24"/>
        <v>Q</v>
      </c>
      <c r="O319" s="398" t="str">
        <f t="shared" si="25"/>
        <v>Q.3</v>
      </c>
      <c r="P319" s="398" t="str">
        <f t="shared" si="26"/>
        <v>Q.3.2</v>
      </c>
      <c r="Q319" s="399" t="str">
        <f t="shared" si="27"/>
        <v>Q - Plumbing</v>
      </c>
      <c r="R319" s="399" t="str">
        <f t="shared" si="28"/>
        <v>Q.3 - HVAC</v>
      </c>
      <c r="S319" s="400" t="str">
        <f t="shared" si="29"/>
        <v>Q.3.2 - Window Mounted Unit</v>
      </c>
      <c r="AB319"/>
    </row>
    <row r="320" spans="2:28" ht="16">
      <c r="B320" s="785" t="s">
        <v>144</v>
      </c>
      <c r="C320" s="786"/>
      <c r="D320" s="395" t="s">
        <v>657</v>
      </c>
      <c r="E320" s="395" t="s">
        <v>226</v>
      </c>
      <c r="F320" s="396">
        <v>4</v>
      </c>
      <c r="G320" s="395" t="s">
        <v>227</v>
      </c>
      <c r="H320" s="396">
        <v>1</v>
      </c>
      <c r="I320" s="395" t="s">
        <v>138</v>
      </c>
      <c r="J320" s="396">
        <v>1</v>
      </c>
      <c r="K320" s="397">
        <v>76.92</v>
      </c>
      <c r="L320" s="397">
        <v>103.69</v>
      </c>
      <c r="M320" s="397"/>
      <c r="N320" s="398" t="str">
        <f t="shared" si="24"/>
        <v>Q</v>
      </c>
      <c r="O320" s="398" t="str">
        <f t="shared" si="25"/>
        <v>Q.4</v>
      </c>
      <c r="P320" s="398" t="str">
        <f t="shared" si="26"/>
        <v>Q.4.1</v>
      </c>
      <c r="Q320" s="399" t="str">
        <f t="shared" si="27"/>
        <v>Q - Plumbing</v>
      </c>
      <c r="R320" s="399" t="str">
        <f t="shared" si="28"/>
        <v>Q.4 - Kitchen Plumbing</v>
      </c>
      <c r="S320" s="400" t="str">
        <f t="shared" si="29"/>
        <v>Q.4.1 - Garbage Disposal</v>
      </c>
      <c r="AB320"/>
    </row>
    <row r="321" spans="2:28" ht="16">
      <c r="B321" s="785" t="s">
        <v>144</v>
      </c>
      <c r="C321" s="786"/>
      <c r="D321" s="395" t="s">
        <v>657</v>
      </c>
      <c r="E321" s="395" t="s">
        <v>226</v>
      </c>
      <c r="F321" s="396">
        <v>4</v>
      </c>
      <c r="G321" s="395" t="s">
        <v>228</v>
      </c>
      <c r="H321" s="396">
        <v>2</v>
      </c>
      <c r="I321" s="395" t="s">
        <v>138</v>
      </c>
      <c r="J321" s="396">
        <v>1</v>
      </c>
      <c r="K321" s="397">
        <v>76.92</v>
      </c>
      <c r="L321" s="397">
        <v>25.92</v>
      </c>
      <c r="M321" s="397"/>
      <c r="N321" s="398" t="str">
        <f t="shared" si="24"/>
        <v>Q</v>
      </c>
      <c r="O321" s="398" t="str">
        <f t="shared" si="25"/>
        <v>Q.4</v>
      </c>
      <c r="P321" s="398" t="str">
        <f t="shared" si="26"/>
        <v>Q.4.2</v>
      </c>
      <c r="Q321" s="399" t="str">
        <f t="shared" si="27"/>
        <v>Q - Plumbing</v>
      </c>
      <c r="R321" s="399" t="str">
        <f t="shared" si="28"/>
        <v>Q.4 - Kitchen Plumbing</v>
      </c>
      <c r="S321" s="400" t="str">
        <f t="shared" si="29"/>
        <v>Q.4.2 - Hookup Dishwasher</v>
      </c>
      <c r="AB321"/>
    </row>
    <row r="322" spans="2:28" ht="16">
      <c r="B322" s="785" t="s">
        <v>144</v>
      </c>
      <c r="C322" s="786"/>
      <c r="D322" s="395" t="s">
        <v>657</v>
      </c>
      <c r="E322" s="395" t="s">
        <v>226</v>
      </c>
      <c r="F322" s="396">
        <v>4</v>
      </c>
      <c r="G322" s="395" t="s">
        <v>225</v>
      </c>
      <c r="H322" s="396">
        <v>3</v>
      </c>
      <c r="I322" s="395" t="s">
        <v>138</v>
      </c>
      <c r="J322" s="396">
        <v>1</v>
      </c>
      <c r="K322" s="397">
        <v>115.38</v>
      </c>
      <c r="L322" s="397">
        <v>155.54</v>
      </c>
      <c r="M322" s="397"/>
      <c r="N322" s="398" t="str">
        <f t="shared" si="24"/>
        <v>Q</v>
      </c>
      <c r="O322" s="398" t="str">
        <f t="shared" si="25"/>
        <v>Q.4</v>
      </c>
      <c r="P322" s="398" t="str">
        <f t="shared" si="26"/>
        <v>Q.4.3</v>
      </c>
      <c r="Q322" s="399" t="str">
        <f t="shared" si="27"/>
        <v>Q - Plumbing</v>
      </c>
      <c r="R322" s="399" t="str">
        <f t="shared" si="28"/>
        <v>Q.4 - Kitchen Plumbing</v>
      </c>
      <c r="S322" s="400" t="str">
        <f t="shared" si="29"/>
        <v>Q.4.3 - Kitchen Faucet Fixture</v>
      </c>
      <c r="AB322"/>
    </row>
    <row r="323" spans="2:28" ht="16">
      <c r="B323" s="785" t="s">
        <v>144</v>
      </c>
      <c r="C323" s="786"/>
      <c r="D323" s="395" t="s">
        <v>657</v>
      </c>
      <c r="E323" s="395" t="s">
        <v>226</v>
      </c>
      <c r="F323" s="396">
        <v>4</v>
      </c>
      <c r="G323" s="395" t="s">
        <v>230</v>
      </c>
      <c r="H323" s="396">
        <v>4</v>
      </c>
      <c r="I323" s="395" t="s">
        <v>154</v>
      </c>
      <c r="J323" s="396">
        <v>1</v>
      </c>
      <c r="K323" s="397"/>
      <c r="L323" s="397"/>
      <c r="M323" s="397"/>
      <c r="N323" s="398" t="str">
        <f t="shared" si="24"/>
        <v>Q</v>
      </c>
      <c r="O323" s="398" t="str">
        <f t="shared" si="25"/>
        <v>Q.4</v>
      </c>
      <c r="P323" s="398" t="str">
        <f t="shared" si="26"/>
        <v>Q.4.4</v>
      </c>
      <c r="Q323" s="399" t="str">
        <f t="shared" si="27"/>
        <v>Q - Plumbing</v>
      </c>
      <c r="R323" s="399" t="str">
        <f t="shared" si="28"/>
        <v>Q.4 - Kitchen Plumbing</v>
      </c>
      <c r="S323" s="400" t="str">
        <f t="shared" si="29"/>
        <v>Q.4.4 - Kitchen Plumbing Allowance</v>
      </c>
      <c r="AB323"/>
    </row>
    <row r="324" spans="2:28" ht="16">
      <c r="B324" s="785" t="s">
        <v>144</v>
      </c>
      <c r="C324" s="786"/>
      <c r="D324" s="395" t="s">
        <v>657</v>
      </c>
      <c r="E324" s="395" t="s">
        <v>226</v>
      </c>
      <c r="F324" s="396">
        <v>4</v>
      </c>
      <c r="G324" s="395" t="s">
        <v>229</v>
      </c>
      <c r="H324" s="396">
        <v>5</v>
      </c>
      <c r="I324" s="395" t="s">
        <v>138</v>
      </c>
      <c r="J324" s="396">
        <v>1</v>
      </c>
      <c r="K324" s="397">
        <v>38.46</v>
      </c>
      <c r="L324" s="397">
        <v>15.55</v>
      </c>
      <c r="M324" s="397"/>
      <c r="N324" s="398" t="str">
        <f t="shared" si="24"/>
        <v>Q</v>
      </c>
      <c r="O324" s="398" t="str">
        <f t="shared" si="25"/>
        <v>Q.4</v>
      </c>
      <c r="P324" s="398" t="str">
        <f t="shared" si="26"/>
        <v>Q.4.5</v>
      </c>
      <c r="Q324" s="399" t="str">
        <f t="shared" si="27"/>
        <v>Q - Plumbing</v>
      </c>
      <c r="R324" s="399" t="str">
        <f t="shared" si="28"/>
        <v>Q.4 - Kitchen Plumbing</v>
      </c>
      <c r="S324" s="400" t="str">
        <f t="shared" si="29"/>
        <v>Q.4.5 - Refrigerator Water Supply</v>
      </c>
      <c r="AB324"/>
    </row>
    <row r="325" spans="2:28" ht="16">
      <c r="B325" s="785" t="s">
        <v>309</v>
      </c>
      <c r="C325" s="786"/>
      <c r="D325" s="395" t="s">
        <v>658</v>
      </c>
      <c r="E325" s="395" t="s">
        <v>492</v>
      </c>
      <c r="F325" s="396">
        <v>1</v>
      </c>
      <c r="G325" s="395" t="s">
        <v>498</v>
      </c>
      <c r="H325" s="396">
        <v>1</v>
      </c>
      <c r="I325" s="395" t="s">
        <v>154</v>
      </c>
      <c r="J325" s="396">
        <v>1</v>
      </c>
      <c r="K325" s="397"/>
      <c r="L325" s="397"/>
      <c r="M325" s="397"/>
      <c r="N325" s="398" t="str">
        <f t="shared" si="24"/>
        <v>R</v>
      </c>
      <c r="O325" s="398" t="str">
        <f t="shared" si="25"/>
        <v>R.1</v>
      </c>
      <c r="P325" s="398" t="str">
        <f t="shared" si="26"/>
        <v>R.1.1</v>
      </c>
      <c r="Q325" s="399" t="str">
        <f t="shared" si="27"/>
        <v>R - Roofing</v>
      </c>
      <c r="R325" s="399" t="str">
        <f t="shared" si="28"/>
        <v>R.1 - Asphalt Shingle Roof</v>
      </c>
      <c r="S325" s="400" t="str">
        <f t="shared" si="29"/>
        <v>R.1.1 - Asphalt Shingle Roof Allowance</v>
      </c>
      <c r="AB325"/>
    </row>
    <row r="326" spans="2:28" ht="16">
      <c r="B326" s="785" t="s">
        <v>309</v>
      </c>
      <c r="C326" s="786"/>
      <c r="D326" s="395" t="s">
        <v>658</v>
      </c>
      <c r="E326" s="395" t="s">
        <v>492</v>
      </c>
      <c r="F326" s="396">
        <v>1</v>
      </c>
      <c r="G326" s="395" t="s">
        <v>495</v>
      </c>
      <c r="H326" s="396">
        <v>2</v>
      </c>
      <c r="I326" s="395" t="s">
        <v>493</v>
      </c>
      <c r="J326" s="396"/>
      <c r="K326" s="397">
        <v>38.46</v>
      </c>
      <c r="L326" s="397"/>
      <c r="M326" s="397"/>
      <c r="N326" s="398" t="str">
        <f t="shared" ref="N326:N389" si="30">D326</f>
        <v>R</v>
      </c>
      <c r="O326" s="398" t="str">
        <f t="shared" ref="O326:O389" si="31">N326&amp;"."&amp;F326</f>
        <v>R.1</v>
      </c>
      <c r="P326" s="398" t="str">
        <f t="shared" ref="P326:P389" si="32">D326&amp;"."&amp;F326&amp;"."&amp;H326</f>
        <v>R.1.2</v>
      </c>
      <c r="Q326" s="399" t="str">
        <f t="shared" ref="Q326:Q389" si="33">D326&amp;" - "&amp;B326</f>
        <v>R - Roofing</v>
      </c>
      <c r="R326" s="399" t="str">
        <f t="shared" ref="R326:R389" si="34">O326&amp;" - "&amp;E326</f>
        <v>R.1 - Asphalt Shingle Roof</v>
      </c>
      <c r="S326" s="400" t="str">
        <f t="shared" ref="S326:S389" si="35">P326&amp;" - "&amp;G326</f>
        <v>R.1.2 - Demo For Normal Pitch Roof</v>
      </c>
      <c r="AB326"/>
    </row>
    <row r="327" spans="2:28" ht="16">
      <c r="B327" s="785" t="s">
        <v>309</v>
      </c>
      <c r="C327" s="786"/>
      <c r="D327" s="395" t="s">
        <v>658</v>
      </c>
      <c r="E327" s="395" t="s">
        <v>492</v>
      </c>
      <c r="F327" s="396">
        <v>1</v>
      </c>
      <c r="G327" s="395" t="s">
        <v>494</v>
      </c>
      <c r="H327" s="396">
        <v>3</v>
      </c>
      <c r="I327" s="395" t="s">
        <v>493</v>
      </c>
      <c r="J327" s="396"/>
      <c r="K327" s="397">
        <v>53.85</v>
      </c>
      <c r="L327" s="397"/>
      <c r="M327" s="397"/>
      <c r="N327" s="398" t="str">
        <f t="shared" si="30"/>
        <v>R</v>
      </c>
      <c r="O327" s="398" t="str">
        <f t="shared" si="31"/>
        <v>R.1</v>
      </c>
      <c r="P327" s="398" t="str">
        <f t="shared" si="32"/>
        <v>R.1.3</v>
      </c>
      <c r="Q327" s="399" t="str">
        <f t="shared" si="33"/>
        <v>R - Roofing</v>
      </c>
      <c r="R327" s="399" t="str">
        <f t="shared" si="34"/>
        <v>R.1 - Asphalt Shingle Roof</v>
      </c>
      <c r="S327" s="400" t="str">
        <f t="shared" si="35"/>
        <v>R.1.3 - Demo For Steep Pitch Roof</v>
      </c>
      <c r="AB327"/>
    </row>
    <row r="328" spans="2:28" ht="16">
      <c r="B328" s="785" t="s">
        <v>309</v>
      </c>
      <c r="C328" s="786"/>
      <c r="D328" s="395" t="s">
        <v>658</v>
      </c>
      <c r="E328" s="395" t="s">
        <v>492</v>
      </c>
      <c r="F328" s="396">
        <v>1</v>
      </c>
      <c r="G328" s="395" t="s">
        <v>497</v>
      </c>
      <c r="H328" s="396">
        <v>4</v>
      </c>
      <c r="I328" s="395" t="s">
        <v>493</v>
      </c>
      <c r="J328" s="396"/>
      <c r="K328" s="397">
        <v>123.08</v>
      </c>
      <c r="L328" s="397">
        <v>88.14</v>
      </c>
      <c r="M328" s="397"/>
      <c r="N328" s="398" t="str">
        <f t="shared" si="30"/>
        <v>R</v>
      </c>
      <c r="O328" s="398" t="str">
        <f t="shared" si="31"/>
        <v>R.1</v>
      </c>
      <c r="P328" s="398" t="str">
        <f t="shared" si="32"/>
        <v>R.1.4</v>
      </c>
      <c r="Q328" s="399" t="str">
        <f t="shared" si="33"/>
        <v>R - Roofing</v>
      </c>
      <c r="R328" s="399" t="str">
        <f t="shared" si="34"/>
        <v>R.1 - Asphalt Shingle Roof</v>
      </c>
      <c r="S328" s="400" t="str">
        <f t="shared" si="35"/>
        <v>R.1.4 - Roof Demo &amp; Replace, Economy</v>
      </c>
      <c r="AB328"/>
    </row>
    <row r="329" spans="2:28" ht="16">
      <c r="B329" s="785" t="s">
        <v>309</v>
      </c>
      <c r="C329" s="786"/>
      <c r="D329" s="395" t="s">
        <v>658</v>
      </c>
      <c r="E329" s="395" t="s">
        <v>492</v>
      </c>
      <c r="F329" s="396">
        <v>1</v>
      </c>
      <c r="G329" s="395" t="s">
        <v>496</v>
      </c>
      <c r="H329" s="396">
        <v>5</v>
      </c>
      <c r="I329" s="395" t="s">
        <v>493</v>
      </c>
      <c r="J329" s="396"/>
      <c r="K329" s="397">
        <v>169.23</v>
      </c>
      <c r="L329" s="397">
        <v>129.61000000000001</v>
      </c>
      <c r="M329" s="397"/>
      <c r="N329" s="398" t="str">
        <f t="shared" si="30"/>
        <v>R</v>
      </c>
      <c r="O329" s="398" t="str">
        <f t="shared" si="31"/>
        <v>R.1</v>
      </c>
      <c r="P329" s="398" t="str">
        <f t="shared" si="32"/>
        <v>R.1.5</v>
      </c>
      <c r="Q329" s="399" t="str">
        <f t="shared" si="33"/>
        <v>R - Roofing</v>
      </c>
      <c r="R329" s="399" t="str">
        <f t="shared" si="34"/>
        <v>R.1 - Asphalt Shingle Roof</v>
      </c>
      <c r="S329" s="400" t="str">
        <f t="shared" si="35"/>
        <v>R.1.5 - Roof Demo &amp; Replace, Premium</v>
      </c>
      <c r="AB329"/>
    </row>
    <row r="330" spans="2:28" ht="16">
      <c r="B330" s="785" t="s">
        <v>309</v>
      </c>
      <c r="C330" s="786"/>
      <c r="D330" s="395" t="s">
        <v>658</v>
      </c>
      <c r="E330" s="395" t="s">
        <v>492</v>
      </c>
      <c r="F330" s="396">
        <v>1</v>
      </c>
      <c r="G330" s="395" t="s">
        <v>491</v>
      </c>
      <c r="H330" s="396">
        <v>6</v>
      </c>
      <c r="I330" s="395" t="s">
        <v>138</v>
      </c>
      <c r="J330" s="396">
        <v>1</v>
      </c>
      <c r="K330" s="397">
        <v>384.62</v>
      </c>
      <c r="L330" s="397">
        <v>103.69</v>
      </c>
      <c r="M330" s="397"/>
      <c r="N330" s="398" t="str">
        <f t="shared" si="30"/>
        <v>R</v>
      </c>
      <c r="O330" s="398" t="str">
        <f t="shared" si="31"/>
        <v>R.1</v>
      </c>
      <c r="P330" s="398" t="str">
        <f t="shared" si="32"/>
        <v>R.1.6</v>
      </c>
      <c r="Q330" s="399" t="str">
        <f t="shared" si="33"/>
        <v>R - Roofing</v>
      </c>
      <c r="R330" s="399" t="str">
        <f t="shared" si="34"/>
        <v>R.1 - Asphalt Shingle Roof</v>
      </c>
      <c r="S330" s="400" t="str">
        <f t="shared" si="35"/>
        <v>R.1.6 - Roof Repair/Patch, Asphalt</v>
      </c>
      <c r="AB330"/>
    </row>
    <row r="331" spans="2:28" ht="16">
      <c r="B331" s="785" t="s">
        <v>309</v>
      </c>
      <c r="C331" s="786"/>
      <c r="D331" s="395" t="s">
        <v>658</v>
      </c>
      <c r="E331" s="395" t="s">
        <v>308</v>
      </c>
      <c r="F331" s="396">
        <v>2</v>
      </c>
      <c r="G331" s="395" t="s">
        <v>307</v>
      </c>
      <c r="H331" s="396">
        <v>1</v>
      </c>
      <c r="I331" s="395" t="s">
        <v>186</v>
      </c>
      <c r="J331" s="396">
        <v>1</v>
      </c>
      <c r="K331" s="397">
        <v>615.38</v>
      </c>
      <c r="L331" s="397"/>
      <c r="M331" s="397"/>
      <c r="N331" s="398" t="str">
        <f t="shared" si="30"/>
        <v>R</v>
      </c>
      <c r="O331" s="398" t="str">
        <f t="shared" si="31"/>
        <v>R.2</v>
      </c>
      <c r="P331" s="398" t="str">
        <f t="shared" si="32"/>
        <v>R.2.1</v>
      </c>
      <c r="Q331" s="399" t="str">
        <f t="shared" si="33"/>
        <v>R - Roofing</v>
      </c>
      <c r="R331" s="399" t="str">
        <f t="shared" si="34"/>
        <v>R.2 - General Roofing</v>
      </c>
      <c r="S331" s="400" t="str">
        <f t="shared" si="35"/>
        <v>R.2.1 - Clean Gutters &amp; Downspouts</v>
      </c>
      <c r="AB331"/>
    </row>
    <row r="332" spans="2:28" ht="16">
      <c r="B332" s="785" t="s">
        <v>309</v>
      </c>
      <c r="C332" s="786"/>
      <c r="D332" s="395" t="s">
        <v>658</v>
      </c>
      <c r="E332" s="395" t="s">
        <v>308</v>
      </c>
      <c r="F332" s="396">
        <v>2</v>
      </c>
      <c r="G332" s="395" t="s">
        <v>312</v>
      </c>
      <c r="H332" s="396">
        <v>2</v>
      </c>
      <c r="I332" s="395" t="s">
        <v>164</v>
      </c>
      <c r="J332" s="396"/>
      <c r="K332" s="397">
        <v>6.15</v>
      </c>
      <c r="L332" s="397">
        <v>3.11</v>
      </c>
      <c r="M332" s="397"/>
      <c r="N332" s="398" t="str">
        <f t="shared" si="30"/>
        <v>R</v>
      </c>
      <c r="O332" s="398" t="str">
        <f t="shared" si="31"/>
        <v>R.2</v>
      </c>
      <c r="P332" s="398" t="str">
        <f t="shared" si="32"/>
        <v>R.2.2</v>
      </c>
      <c r="Q332" s="399" t="str">
        <f t="shared" si="33"/>
        <v>R - Roofing</v>
      </c>
      <c r="R332" s="399" t="str">
        <f t="shared" si="34"/>
        <v>R.2 - General Roofing</v>
      </c>
      <c r="S332" s="400" t="str">
        <f t="shared" si="35"/>
        <v>R.2.2 - Gutters &amp; Downspouts, Aluminum</v>
      </c>
      <c r="AB332"/>
    </row>
    <row r="333" spans="2:28" ht="16">
      <c r="B333" s="785" t="s">
        <v>309</v>
      </c>
      <c r="C333" s="786"/>
      <c r="D333" s="395" t="s">
        <v>658</v>
      </c>
      <c r="E333" s="395" t="s">
        <v>308</v>
      </c>
      <c r="F333" s="396">
        <v>2</v>
      </c>
      <c r="G333" s="395" t="s">
        <v>311</v>
      </c>
      <c r="H333" s="396">
        <v>3</v>
      </c>
      <c r="I333" s="395" t="s">
        <v>310</v>
      </c>
      <c r="J333" s="396"/>
      <c r="K333" s="397">
        <v>23.08</v>
      </c>
      <c r="L333" s="397">
        <v>25.92</v>
      </c>
      <c r="M333" s="397"/>
      <c r="N333" s="398" t="str">
        <f t="shared" si="30"/>
        <v>R</v>
      </c>
      <c r="O333" s="398" t="str">
        <f t="shared" si="31"/>
        <v>R.2</v>
      </c>
      <c r="P333" s="398" t="str">
        <f t="shared" si="32"/>
        <v>R.2.3</v>
      </c>
      <c r="Q333" s="399" t="str">
        <f t="shared" si="33"/>
        <v>R - Roofing</v>
      </c>
      <c r="R333" s="399" t="str">
        <f t="shared" si="34"/>
        <v>R.2 - General Roofing</v>
      </c>
      <c r="S333" s="400" t="str">
        <f t="shared" si="35"/>
        <v>R.2.3 - Roof Sheathing, Plywood 1/2", Install</v>
      </c>
      <c r="AB333"/>
    </row>
    <row r="334" spans="2:28" ht="16">
      <c r="B334" s="785" t="s">
        <v>309</v>
      </c>
      <c r="C334" s="786"/>
      <c r="D334" s="395" t="s">
        <v>658</v>
      </c>
      <c r="E334" s="395" t="s">
        <v>616</v>
      </c>
      <c r="F334" s="396">
        <v>3</v>
      </c>
      <c r="G334" s="395" t="s">
        <v>495</v>
      </c>
      <c r="H334" s="396">
        <v>1</v>
      </c>
      <c r="I334" s="395" t="s">
        <v>493</v>
      </c>
      <c r="J334" s="396"/>
      <c r="K334" s="397">
        <v>27.69</v>
      </c>
      <c r="L334" s="397"/>
      <c r="M334" s="397"/>
      <c r="N334" s="398" t="str">
        <f t="shared" si="30"/>
        <v>R</v>
      </c>
      <c r="O334" s="398" t="str">
        <f t="shared" si="31"/>
        <v>R.3</v>
      </c>
      <c r="P334" s="398" t="str">
        <f t="shared" si="32"/>
        <v>R.3.1</v>
      </c>
      <c r="Q334" s="399" t="str">
        <f t="shared" si="33"/>
        <v>R - Roofing</v>
      </c>
      <c r="R334" s="399" t="str">
        <f t="shared" si="34"/>
        <v>R.3 - Metal Roof</v>
      </c>
      <c r="S334" s="400" t="str">
        <f t="shared" si="35"/>
        <v>R.3.1 - Demo For Normal Pitch Roof</v>
      </c>
      <c r="AB334"/>
    </row>
    <row r="335" spans="2:28" ht="16">
      <c r="B335" s="785" t="s">
        <v>309</v>
      </c>
      <c r="C335" s="786"/>
      <c r="D335" s="395" t="s">
        <v>658</v>
      </c>
      <c r="E335" s="395" t="s">
        <v>616</v>
      </c>
      <c r="F335" s="396">
        <v>3</v>
      </c>
      <c r="G335" s="395" t="s">
        <v>494</v>
      </c>
      <c r="H335" s="396">
        <v>2</v>
      </c>
      <c r="I335" s="395" t="s">
        <v>493</v>
      </c>
      <c r="J335" s="396"/>
      <c r="K335" s="397">
        <v>33.85</v>
      </c>
      <c r="L335" s="397"/>
      <c r="M335" s="397"/>
      <c r="N335" s="398" t="str">
        <f t="shared" si="30"/>
        <v>R</v>
      </c>
      <c r="O335" s="398" t="str">
        <f t="shared" si="31"/>
        <v>R.3</v>
      </c>
      <c r="P335" s="398" t="str">
        <f t="shared" si="32"/>
        <v>R.3.2</v>
      </c>
      <c r="Q335" s="399" t="str">
        <f t="shared" si="33"/>
        <v>R - Roofing</v>
      </c>
      <c r="R335" s="399" t="str">
        <f t="shared" si="34"/>
        <v>R.3 - Metal Roof</v>
      </c>
      <c r="S335" s="400" t="str">
        <f t="shared" si="35"/>
        <v>R.3.2 - Demo For Steep Pitch Roof</v>
      </c>
      <c r="AB335"/>
    </row>
    <row r="336" spans="2:28" ht="16">
      <c r="B336" s="785" t="s">
        <v>309</v>
      </c>
      <c r="C336" s="786"/>
      <c r="D336" s="395" t="s">
        <v>658</v>
      </c>
      <c r="E336" s="395" t="s">
        <v>616</v>
      </c>
      <c r="F336" s="396">
        <v>3</v>
      </c>
      <c r="G336" s="395" t="s">
        <v>618</v>
      </c>
      <c r="H336" s="396">
        <v>3</v>
      </c>
      <c r="I336" s="395" t="s">
        <v>154</v>
      </c>
      <c r="J336" s="396">
        <v>1</v>
      </c>
      <c r="K336" s="397"/>
      <c r="L336" s="397"/>
      <c r="M336" s="397"/>
      <c r="N336" s="398" t="str">
        <f t="shared" si="30"/>
        <v>R</v>
      </c>
      <c r="O336" s="398" t="str">
        <f t="shared" si="31"/>
        <v>R.3</v>
      </c>
      <c r="P336" s="398" t="str">
        <f t="shared" si="32"/>
        <v>R.3.3</v>
      </c>
      <c r="Q336" s="399" t="str">
        <f t="shared" si="33"/>
        <v>R - Roofing</v>
      </c>
      <c r="R336" s="399" t="str">
        <f t="shared" si="34"/>
        <v>R.3 - Metal Roof</v>
      </c>
      <c r="S336" s="400" t="str">
        <f t="shared" si="35"/>
        <v>R.3.3 - Metal Roof Allowance</v>
      </c>
      <c r="AB336"/>
    </row>
    <row r="337" spans="2:28" ht="16">
      <c r="B337" s="785" t="s">
        <v>309</v>
      </c>
      <c r="C337" s="786"/>
      <c r="D337" s="395" t="s">
        <v>658</v>
      </c>
      <c r="E337" s="395" t="s">
        <v>616</v>
      </c>
      <c r="F337" s="396">
        <v>3</v>
      </c>
      <c r="G337" s="395" t="s">
        <v>497</v>
      </c>
      <c r="H337" s="396">
        <v>4</v>
      </c>
      <c r="I337" s="395" t="s">
        <v>493</v>
      </c>
      <c r="J337" s="396"/>
      <c r="K337" s="397">
        <v>230.77</v>
      </c>
      <c r="L337" s="397">
        <v>77.77</v>
      </c>
      <c r="M337" s="397"/>
      <c r="N337" s="398" t="str">
        <f t="shared" si="30"/>
        <v>R</v>
      </c>
      <c r="O337" s="398" t="str">
        <f t="shared" si="31"/>
        <v>R.3</v>
      </c>
      <c r="P337" s="398" t="str">
        <f t="shared" si="32"/>
        <v>R.3.4</v>
      </c>
      <c r="Q337" s="399" t="str">
        <f t="shared" si="33"/>
        <v>R - Roofing</v>
      </c>
      <c r="R337" s="399" t="str">
        <f t="shared" si="34"/>
        <v>R.3 - Metal Roof</v>
      </c>
      <c r="S337" s="400" t="str">
        <f t="shared" si="35"/>
        <v>R.3.4 - Roof Demo &amp; Replace, Economy</v>
      </c>
      <c r="AB337"/>
    </row>
    <row r="338" spans="2:28" ht="16">
      <c r="B338" s="785" t="s">
        <v>309</v>
      </c>
      <c r="C338" s="786"/>
      <c r="D338" s="395" t="s">
        <v>658</v>
      </c>
      <c r="E338" s="395" t="s">
        <v>616</v>
      </c>
      <c r="F338" s="396">
        <v>3</v>
      </c>
      <c r="G338" s="395" t="s">
        <v>496</v>
      </c>
      <c r="H338" s="396">
        <v>5</v>
      </c>
      <c r="I338" s="395" t="s">
        <v>493</v>
      </c>
      <c r="J338" s="396"/>
      <c r="K338" s="397">
        <v>307.69</v>
      </c>
      <c r="L338" s="397">
        <v>103.69</v>
      </c>
      <c r="M338" s="397"/>
      <c r="N338" s="398" t="str">
        <f t="shared" si="30"/>
        <v>R</v>
      </c>
      <c r="O338" s="398" t="str">
        <f t="shared" si="31"/>
        <v>R.3</v>
      </c>
      <c r="P338" s="398" t="str">
        <f t="shared" si="32"/>
        <v>R.3.5</v>
      </c>
      <c r="Q338" s="399" t="str">
        <f t="shared" si="33"/>
        <v>R - Roofing</v>
      </c>
      <c r="R338" s="399" t="str">
        <f t="shared" si="34"/>
        <v>R.3 - Metal Roof</v>
      </c>
      <c r="S338" s="400" t="str">
        <f t="shared" si="35"/>
        <v>R.3.5 - Roof Demo &amp; Replace, Premium</v>
      </c>
      <c r="AB338"/>
    </row>
    <row r="339" spans="2:28" ht="16">
      <c r="B339" s="785" t="s">
        <v>309</v>
      </c>
      <c r="C339" s="786"/>
      <c r="D339" s="395" t="s">
        <v>658</v>
      </c>
      <c r="E339" s="395" t="s">
        <v>616</v>
      </c>
      <c r="F339" s="396">
        <v>3</v>
      </c>
      <c r="G339" s="395" t="s">
        <v>617</v>
      </c>
      <c r="H339" s="396">
        <v>6</v>
      </c>
      <c r="I339" s="395" t="s">
        <v>138</v>
      </c>
      <c r="J339" s="396">
        <v>1</v>
      </c>
      <c r="K339" s="397">
        <v>384.62</v>
      </c>
      <c r="L339" s="397">
        <v>103.69</v>
      </c>
      <c r="M339" s="397"/>
      <c r="N339" s="398" t="str">
        <f t="shared" si="30"/>
        <v>R</v>
      </c>
      <c r="O339" s="398" t="str">
        <f t="shared" si="31"/>
        <v>R.3</v>
      </c>
      <c r="P339" s="398" t="str">
        <f t="shared" si="32"/>
        <v>R.3.6</v>
      </c>
      <c r="Q339" s="399" t="str">
        <f t="shared" si="33"/>
        <v>R - Roofing</v>
      </c>
      <c r="R339" s="399" t="str">
        <f t="shared" si="34"/>
        <v>R.3 - Metal Roof</v>
      </c>
      <c r="S339" s="400" t="str">
        <f t="shared" si="35"/>
        <v>R.3.6 - Roof Repair/Patch, Caulk</v>
      </c>
      <c r="AB339"/>
    </row>
    <row r="340" spans="2:28" ht="16">
      <c r="B340" s="785" t="s">
        <v>309</v>
      </c>
      <c r="C340" s="786"/>
      <c r="D340" s="395" t="s">
        <v>658</v>
      </c>
      <c r="E340" s="395" t="s">
        <v>590</v>
      </c>
      <c r="F340" s="396">
        <v>4</v>
      </c>
      <c r="G340" s="395" t="s">
        <v>589</v>
      </c>
      <c r="H340" s="396">
        <v>1</v>
      </c>
      <c r="I340" s="395" t="s">
        <v>154</v>
      </c>
      <c r="J340" s="396">
        <v>1</v>
      </c>
      <c r="K340" s="397"/>
      <c r="L340" s="397"/>
      <c r="M340" s="397"/>
      <c r="N340" s="398" t="str">
        <f t="shared" si="30"/>
        <v>R</v>
      </c>
      <c r="O340" s="398" t="str">
        <f t="shared" si="31"/>
        <v>R.4</v>
      </c>
      <c r="P340" s="398" t="str">
        <f t="shared" si="32"/>
        <v>R.4.1</v>
      </c>
      <c r="Q340" s="399" t="str">
        <f t="shared" si="33"/>
        <v>R - Roofing</v>
      </c>
      <c r="R340" s="399" t="str">
        <f t="shared" si="34"/>
        <v>R.4 - Roofing General</v>
      </c>
      <c r="S340" s="400" t="str">
        <f t="shared" si="35"/>
        <v>R.4.1 - Roofing Allowance</v>
      </c>
      <c r="AB340"/>
    </row>
    <row r="341" spans="2:28" ht="16">
      <c r="B341" s="785" t="s">
        <v>309</v>
      </c>
      <c r="C341" s="786"/>
      <c r="D341" s="395" t="s">
        <v>658</v>
      </c>
      <c r="E341" s="395" t="s">
        <v>566</v>
      </c>
      <c r="F341" s="396">
        <v>5</v>
      </c>
      <c r="G341" s="395" t="s">
        <v>565</v>
      </c>
      <c r="H341" s="396">
        <v>1</v>
      </c>
      <c r="I341" s="395" t="s">
        <v>493</v>
      </c>
      <c r="J341" s="396"/>
      <c r="K341" s="397">
        <v>461.54</v>
      </c>
      <c r="L341" s="397">
        <v>518.46</v>
      </c>
      <c r="M341" s="397"/>
      <c r="N341" s="398" t="str">
        <f t="shared" si="30"/>
        <v>R</v>
      </c>
      <c r="O341" s="398" t="str">
        <f t="shared" si="31"/>
        <v>R.5</v>
      </c>
      <c r="P341" s="398" t="str">
        <f t="shared" si="32"/>
        <v>R.5.1</v>
      </c>
      <c r="Q341" s="399" t="str">
        <f t="shared" si="33"/>
        <v>R - Roofing</v>
      </c>
      <c r="R341" s="399" t="str">
        <f t="shared" si="34"/>
        <v>R.5 - Slate/Clay Tile Roofing</v>
      </c>
      <c r="S341" s="400" t="str">
        <f t="shared" si="35"/>
        <v>R.5.1 - Roof Replacement-Demo &amp; Replace, Slate</v>
      </c>
      <c r="AB341"/>
    </row>
    <row r="342" spans="2:28" ht="16">
      <c r="B342" s="785" t="s">
        <v>309</v>
      </c>
      <c r="C342" s="786"/>
      <c r="D342" s="395" t="s">
        <v>658</v>
      </c>
      <c r="E342" s="395" t="s">
        <v>566</v>
      </c>
      <c r="F342" s="396">
        <v>5</v>
      </c>
      <c r="G342" s="395" t="s">
        <v>567</v>
      </c>
      <c r="H342" s="396">
        <v>2</v>
      </c>
      <c r="I342" s="395" t="s">
        <v>154</v>
      </c>
      <c r="J342" s="396">
        <v>1</v>
      </c>
      <c r="K342" s="397"/>
      <c r="L342" s="397"/>
      <c r="M342" s="397"/>
      <c r="N342" s="398" t="str">
        <f t="shared" si="30"/>
        <v>R</v>
      </c>
      <c r="O342" s="398" t="str">
        <f t="shared" si="31"/>
        <v>R.5</v>
      </c>
      <c r="P342" s="398" t="str">
        <f t="shared" si="32"/>
        <v>R.5.2</v>
      </c>
      <c r="Q342" s="399" t="str">
        <f t="shared" si="33"/>
        <v>R - Roofing</v>
      </c>
      <c r="R342" s="399" t="str">
        <f t="shared" si="34"/>
        <v>R.5 - Slate/Clay Tile Roofing</v>
      </c>
      <c r="S342" s="400" t="str">
        <f t="shared" si="35"/>
        <v>R.5.2 - Slate/Cay Tile Roofing Allowance</v>
      </c>
      <c r="AB342"/>
    </row>
    <row r="343" spans="2:28" ht="16">
      <c r="B343" s="785" t="s">
        <v>309</v>
      </c>
      <c r="C343" s="786"/>
      <c r="D343" s="395" t="s">
        <v>658</v>
      </c>
      <c r="E343" s="395" t="s">
        <v>523</v>
      </c>
      <c r="F343" s="396">
        <v>6</v>
      </c>
      <c r="G343" s="395" t="s">
        <v>522</v>
      </c>
      <c r="H343" s="396">
        <v>1</v>
      </c>
      <c r="I343" s="395" t="s">
        <v>138</v>
      </c>
      <c r="J343" s="396">
        <v>1</v>
      </c>
      <c r="K343" s="397">
        <v>384.62</v>
      </c>
      <c r="L343" s="397">
        <v>103.69</v>
      </c>
      <c r="M343" s="397"/>
      <c r="N343" s="398" t="str">
        <f t="shared" si="30"/>
        <v>R</v>
      </c>
      <c r="O343" s="398" t="str">
        <f t="shared" si="31"/>
        <v>R.6</v>
      </c>
      <c r="P343" s="398" t="str">
        <f t="shared" si="32"/>
        <v>R.6.1</v>
      </c>
      <c r="Q343" s="399" t="str">
        <f t="shared" si="33"/>
        <v>R - Roofing</v>
      </c>
      <c r="R343" s="399" t="str">
        <f t="shared" si="34"/>
        <v>R.6 - Wood Shingle Roof</v>
      </c>
      <c r="S343" s="400" t="str">
        <f t="shared" si="35"/>
        <v>R.6.1 - Roof Repair/Patch, Wood</v>
      </c>
      <c r="AB343"/>
    </row>
    <row r="344" spans="2:28" ht="16">
      <c r="B344" s="785" t="s">
        <v>309</v>
      </c>
      <c r="C344" s="786"/>
      <c r="D344" s="395" t="s">
        <v>658</v>
      </c>
      <c r="E344" s="395" t="s">
        <v>523</v>
      </c>
      <c r="F344" s="396">
        <v>6</v>
      </c>
      <c r="G344" s="395" t="s">
        <v>524</v>
      </c>
      <c r="H344" s="396">
        <v>2</v>
      </c>
      <c r="I344" s="395" t="s">
        <v>493</v>
      </c>
      <c r="J344" s="396"/>
      <c r="K344" s="397">
        <v>115.38</v>
      </c>
      <c r="L344" s="397">
        <v>51.85</v>
      </c>
      <c r="M344" s="397"/>
      <c r="N344" s="398" t="str">
        <f t="shared" si="30"/>
        <v>R</v>
      </c>
      <c r="O344" s="398" t="str">
        <f t="shared" si="31"/>
        <v>R.6</v>
      </c>
      <c r="P344" s="398" t="str">
        <f t="shared" si="32"/>
        <v>R.6.2</v>
      </c>
      <c r="Q344" s="399" t="str">
        <f t="shared" si="33"/>
        <v>R - Roofing</v>
      </c>
      <c r="R344" s="399" t="str">
        <f t="shared" si="34"/>
        <v>R.6 - Wood Shingle Roof</v>
      </c>
      <c r="S344" s="400" t="str">
        <f t="shared" si="35"/>
        <v>R.6.2 - Roof Replacement-Demo &amp; Replace</v>
      </c>
      <c r="AB344"/>
    </row>
    <row r="345" spans="2:28" ht="16">
      <c r="B345" s="785" t="s">
        <v>309</v>
      </c>
      <c r="C345" s="786"/>
      <c r="D345" s="395" t="s">
        <v>658</v>
      </c>
      <c r="E345" s="395" t="s">
        <v>523</v>
      </c>
      <c r="F345" s="396">
        <v>6</v>
      </c>
      <c r="G345" s="395" t="s">
        <v>527</v>
      </c>
      <c r="H345" s="396">
        <v>3</v>
      </c>
      <c r="I345" s="395" t="s">
        <v>154</v>
      </c>
      <c r="J345" s="396">
        <v>1</v>
      </c>
      <c r="K345" s="397"/>
      <c r="L345" s="397"/>
      <c r="M345" s="397"/>
      <c r="N345" s="398" t="str">
        <f t="shared" si="30"/>
        <v>R</v>
      </c>
      <c r="O345" s="398" t="str">
        <f t="shared" si="31"/>
        <v>R.6</v>
      </c>
      <c r="P345" s="398" t="str">
        <f t="shared" si="32"/>
        <v>R.6.3</v>
      </c>
      <c r="Q345" s="399" t="str">
        <f t="shared" si="33"/>
        <v>R - Roofing</v>
      </c>
      <c r="R345" s="399" t="str">
        <f t="shared" si="34"/>
        <v>R.6 - Wood Shingle Roof</v>
      </c>
      <c r="S345" s="400" t="str">
        <f t="shared" si="35"/>
        <v>R.6.3 - Wood Shingle Roof Allowance</v>
      </c>
      <c r="AB345"/>
    </row>
    <row r="346" spans="2:28" ht="16">
      <c r="B346" s="785" t="s">
        <v>309</v>
      </c>
      <c r="C346" s="786"/>
      <c r="D346" s="395" t="s">
        <v>658</v>
      </c>
      <c r="E346" s="395" t="s">
        <v>523</v>
      </c>
      <c r="F346" s="396">
        <v>6</v>
      </c>
      <c r="G346" s="395" t="s">
        <v>525</v>
      </c>
      <c r="H346" s="396">
        <v>4</v>
      </c>
      <c r="I346" s="395" t="s">
        <v>493</v>
      </c>
      <c r="J346" s="396"/>
      <c r="K346" s="397">
        <v>384.62</v>
      </c>
      <c r="L346" s="397">
        <v>362.92</v>
      </c>
      <c r="M346" s="397"/>
      <c r="N346" s="398" t="str">
        <f t="shared" si="30"/>
        <v>R</v>
      </c>
      <c r="O346" s="398" t="str">
        <f t="shared" si="31"/>
        <v>R.6</v>
      </c>
      <c r="P346" s="398" t="str">
        <f t="shared" si="32"/>
        <v>R.6.4</v>
      </c>
      <c r="Q346" s="399" t="str">
        <f t="shared" si="33"/>
        <v>R - Roofing</v>
      </c>
      <c r="R346" s="399" t="str">
        <f t="shared" si="34"/>
        <v>R.6 - Wood Shingle Roof</v>
      </c>
      <c r="S346" s="400" t="str">
        <f t="shared" si="35"/>
        <v>R.6.4 - Wood Shingle, High End</v>
      </c>
      <c r="AB346"/>
    </row>
    <row r="347" spans="2:28" ht="16">
      <c r="B347" s="785" t="s">
        <v>309</v>
      </c>
      <c r="C347" s="786"/>
      <c r="D347" s="395" t="s">
        <v>658</v>
      </c>
      <c r="E347" s="395" t="s">
        <v>523</v>
      </c>
      <c r="F347" s="396">
        <v>6</v>
      </c>
      <c r="G347" s="395" t="s">
        <v>526</v>
      </c>
      <c r="H347" s="396">
        <v>5</v>
      </c>
      <c r="I347" s="395" t="s">
        <v>493</v>
      </c>
      <c r="J347" s="396"/>
      <c r="K347" s="397">
        <v>384.62</v>
      </c>
      <c r="L347" s="397">
        <v>181.46</v>
      </c>
      <c r="M347" s="397"/>
      <c r="N347" s="398" t="str">
        <f t="shared" si="30"/>
        <v>R</v>
      </c>
      <c r="O347" s="398" t="str">
        <f t="shared" si="31"/>
        <v>R.6</v>
      </c>
      <c r="P347" s="398" t="str">
        <f t="shared" si="32"/>
        <v>R.6.5</v>
      </c>
      <c r="Q347" s="399" t="str">
        <f t="shared" si="33"/>
        <v>R - Roofing</v>
      </c>
      <c r="R347" s="399" t="str">
        <f t="shared" si="34"/>
        <v>R.6 - Wood Shingle Roof</v>
      </c>
      <c r="S347" s="400" t="str">
        <f t="shared" si="35"/>
        <v>R.6.5 - Wood Shingle, Low End</v>
      </c>
      <c r="AB347"/>
    </row>
    <row r="348" spans="2:28" ht="16">
      <c r="B348" s="785" t="s">
        <v>443</v>
      </c>
      <c r="C348" s="786"/>
      <c r="D348" s="395" t="s">
        <v>659</v>
      </c>
      <c r="E348" s="395" t="s">
        <v>442</v>
      </c>
      <c r="F348" s="396">
        <v>1</v>
      </c>
      <c r="G348" s="395" t="s">
        <v>446</v>
      </c>
      <c r="H348" s="396">
        <v>1</v>
      </c>
      <c r="I348" s="395" t="s">
        <v>154</v>
      </c>
      <c r="J348" s="396">
        <v>1</v>
      </c>
      <c r="K348" s="397"/>
      <c r="L348" s="397"/>
      <c r="M348" s="397"/>
      <c r="N348" s="398" t="str">
        <f t="shared" si="30"/>
        <v>S</v>
      </c>
      <c r="O348" s="398" t="str">
        <f t="shared" si="31"/>
        <v>S.1</v>
      </c>
      <c r="P348" s="398" t="str">
        <f t="shared" si="32"/>
        <v>S.1.1</v>
      </c>
      <c r="Q348" s="399" t="str">
        <f t="shared" si="33"/>
        <v>S - Siding</v>
      </c>
      <c r="R348" s="399" t="str">
        <f t="shared" si="34"/>
        <v>S.1 - Cement Board Siding</v>
      </c>
      <c r="S348" s="400" t="str">
        <f t="shared" si="35"/>
        <v>S.1.1 - Cement Board Allowance</v>
      </c>
      <c r="AB348"/>
    </row>
    <row r="349" spans="2:28" ht="16">
      <c r="B349" s="785" t="s">
        <v>443</v>
      </c>
      <c r="C349" s="786"/>
      <c r="D349" s="395" t="s">
        <v>659</v>
      </c>
      <c r="E349" s="395" t="s">
        <v>442</v>
      </c>
      <c r="F349" s="396">
        <v>1</v>
      </c>
      <c r="G349" s="395" t="s">
        <v>445</v>
      </c>
      <c r="H349" s="396">
        <v>2</v>
      </c>
      <c r="I349" s="395" t="s">
        <v>171</v>
      </c>
      <c r="J349" s="396"/>
      <c r="K349" s="397">
        <v>1.31</v>
      </c>
      <c r="L349" s="397">
        <v>1.04</v>
      </c>
      <c r="M349" s="397"/>
      <c r="N349" s="398" t="str">
        <f t="shared" si="30"/>
        <v>S</v>
      </c>
      <c r="O349" s="398" t="str">
        <f t="shared" si="31"/>
        <v>S.1</v>
      </c>
      <c r="P349" s="398" t="str">
        <f t="shared" si="32"/>
        <v>S.1.2</v>
      </c>
      <c r="Q349" s="399" t="str">
        <f t="shared" si="33"/>
        <v>S - Siding</v>
      </c>
      <c r="R349" s="399" t="str">
        <f t="shared" si="34"/>
        <v>S.1 - Cement Board Siding</v>
      </c>
      <c r="S349" s="400" t="str">
        <f t="shared" si="35"/>
        <v>S.1.2 - Cement Board Siding, 4X8 Panels</v>
      </c>
      <c r="AB349"/>
    </row>
    <row r="350" spans="2:28" ht="16">
      <c r="B350" s="785" t="s">
        <v>443</v>
      </c>
      <c r="C350" s="786"/>
      <c r="D350" s="395" t="s">
        <v>659</v>
      </c>
      <c r="E350" s="395" t="s">
        <v>442</v>
      </c>
      <c r="F350" s="396">
        <v>1</v>
      </c>
      <c r="G350" s="395" t="s">
        <v>444</v>
      </c>
      <c r="H350" s="396">
        <v>3</v>
      </c>
      <c r="I350" s="395" t="s">
        <v>171</v>
      </c>
      <c r="J350" s="396"/>
      <c r="K350" s="397">
        <v>2.31</v>
      </c>
      <c r="L350" s="397">
        <v>1.24</v>
      </c>
      <c r="M350" s="397"/>
      <c r="N350" s="398" t="str">
        <f t="shared" si="30"/>
        <v>S</v>
      </c>
      <c r="O350" s="398" t="str">
        <f t="shared" si="31"/>
        <v>S.1</v>
      </c>
      <c r="P350" s="398" t="str">
        <f t="shared" si="32"/>
        <v>S.1.3</v>
      </c>
      <c r="Q350" s="399" t="str">
        <f t="shared" si="33"/>
        <v>S - Siding</v>
      </c>
      <c r="R350" s="399" t="str">
        <f t="shared" si="34"/>
        <v>S.1 - Cement Board Siding</v>
      </c>
      <c r="S350" s="400" t="str">
        <f t="shared" si="35"/>
        <v>S.1.3 - Cement Board Siding, Lap</v>
      </c>
      <c r="AB350"/>
    </row>
    <row r="351" spans="2:28" ht="16">
      <c r="B351" s="785" t="s">
        <v>443</v>
      </c>
      <c r="C351" s="786"/>
      <c r="D351" s="395" t="s">
        <v>659</v>
      </c>
      <c r="E351" s="395" t="s">
        <v>442</v>
      </c>
      <c r="F351" s="396">
        <v>1</v>
      </c>
      <c r="G351" s="395" t="s">
        <v>441</v>
      </c>
      <c r="H351" s="396">
        <v>4</v>
      </c>
      <c r="I351" s="395" t="s">
        <v>171</v>
      </c>
      <c r="J351" s="396"/>
      <c r="K351" s="397">
        <v>4.2300000000000004</v>
      </c>
      <c r="L351" s="397">
        <v>1.81</v>
      </c>
      <c r="M351" s="397"/>
      <c r="N351" s="398" t="str">
        <f t="shared" si="30"/>
        <v>S</v>
      </c>
      <c r="O351" s="398" t="str">
        <f t="shared" si="31"/>
        <v>S.1</v>
      </c>
      <c r="P351" s="398" t="str">
        <f t="shared" si="32"/>
        <v>S.1.4</v>
      </c>
      <c r="Q351" s="399" t="str">
        <f t="shared" si="33"/>
        <v>S - Siding</v>
      </c>
      <c r="R351" s="399" t="str">
        <f t="shared" si="34"/>
        <v>S.1 - Cement Board Siding</v>
      </c>
      <c r="S351" s="400" t="str">
        <f t="shared" si="35"/>
        <v>S.1.4 - Concrete Board Shingle/Shake</v>
      </c>
      <c r="AB351"/>
    </row>
    <row r="352" spans="2:28" ht="16">
      <c r="B352" s="785" t="s">
        <v>443</v>
      </c>
      <c r="C352" s="786"/>
      <c r="D352" s="395" t="s">
        <v>659</v>
      </c>
      <c r="E352" s="395" t="s">
        <v>615</v>
      </c>
      <c r="F352" s="396">
        <v>2</v>
      </c>
      <c r="G352" s="395" t="s">
        <v>614</v>
      </c>
      <c r="H352" s="396">
        <v>1</v>
      </c>
      <c r="I352" s="395" t="s">
        <v>154</v>
      </c>
      <c r="J352" s="396">
        <v>1</v>
      </c>
      <c r="K352" s="397"/>
      <c r="L352" s="397"/>
      <c r="M352" s="397"/>
      <c r="N352" s="398" t="str">
        <f t="shared" si="30"/>
        <v>S</v>
      </c>
      <c r="O352" s="398" t="str">
        <f t="shared" si="31"/>
        <v>S.2</v>
      </c>
      <c r="P352" s="398" t="str">
        <f t="shared" si="32"/>
        <v>S.2.1</v>
      </c>
      <c r="Q352" s="399" t="str">
        <f t="shared" si="33"/>
        <v>S - Siding</v>
      </c>
      <c r="R352" s="399" t="str">
        <f t="shared" si="34"/>
        <v>S.2 - Metal Siding</v>
      </c>
      <c r="S352" s="400" t="str">
        <f t="shared" si="35"/>
        <v>S.2.1 - Metal Siding Allowance</v>
      </c>
      <c r="AB352"/>
    </row>
    <row r="353" spans="2:28" ht="16">
      <c r="B353" s="785" t="s">
        <v>443</v>
      </c>
      <c r="C353" s="786"/>
      <c r="D353" s="395" t="s">
        <v>659</v>
      </c>
      <c r="E353" s="395" t="s">
        <v>569</v>
      </c>
      <c r="F353" s="396">
        <v>3</v>
      </c>
      <c r="G353" s="395" t="s">
        <v>571</v>
      </c>
      <c r="H353" s="396">
        <v>1</v>
      </c>
      <c r="I353" s="395" t="s">
        <v>171</v>
      </c>
      <c r="J353" s="396"/>
      <c r="K353" s="397">
        <v>1.1499999999999999</v>
      </c>
      <c r="L353" s="397"/>
      <c r="M353" s="397"/>
      <c r="N353" s="398" t="str">
        <f t="shared" si="30"/>
        <v>S</v>
      </c>
      <c r="O353" s="398" t="str">
        <f t="shared" si="31"/>
        <v>S.3</v>
      </c>
      <c r="P353" s="398" t="str">
        <f t="shared" si="32"/>
        <v>S.3.1</v>
      </c>
      <c r="Q353" s="399" t="str">
        <f t="shared" si="33"/>
        <v>S - Siding</v>
      </c>
      <c r="R353" s="399" t="str">
        <f t="shared" si="34"/>
        <v>S.3 - Siding General</v>
      </c>
      <c r="S353" s="400" t="str">
        <f t="shared" si="35"/>
        <v>S.3.1 - Demo Existing Siding</v>
      </c>
      <c r="AB353"/>
    </row>
    <row r="354" spans="2:28" ht="16">
      <c r="B354" s="785" t="s">
        <v>443</v>
      </c>
      <c r="C354" s="786"/>
      <c r="D354" s="395" t="s">
        <v>659</v>
      </c>
      <c r="E354" s="395" t="s">
        <v>569</v>
      </c>
      <c r="F354" s="396">
        <v>3</v>
      </c>
      <c r="G354" s="395" t="s">
        <v>573</v>
      </c>
      <c r="H354" s="396">
        <v>2</v>
      </c>
      <c r="I354" s="395" t="s">
        <v>171</v>
      </c>
      <c r="J354" s="396"/>
      <c r="K354" s="397">
        <v>1.77</v>
      </c>
      <c r="L354" s="397">
        <v>1.3</v>
      </c>
      <c r="M354" s="397"/>
      <c r="N354" s="398" t="str">
        <f t="shared" si="30"/>
        <v>S</v>
      </c>
      <c r="O354" s="398" t="str">
        <f t="shared" si="31"/>
        <v>S.3</v>
      </c>
      <c r="P354" s="398" t="str">
        <f t="shared" si="32"/>
        <v>S.3.2</v>
      </c>
      <c r="Q354" s="399" t="str">
        <f t="shared" si="33"/>
        <v>S - Siding</v>
      </c>
      <c r="R354" s="399" t="str">
        <f t="shared" si="34"/>
        <v>S.3 - Siding General</v>
      </c>
      <c r="S354" s="400" t="str">
        <f t="shared" si="35"/>
        <v>S.3.2 - Plywood Panel, Economy</v>
      </c>
      <c r="AB354"/>
    </row>
    <row r="355" spans="2:28" ht="16">
      <c r="B355" s="785" t="s">
        <v>443</v>
      </c>
      <c r="C355" s="786"/>
      <c r="D355" s="395" t="s">
        <v>659</v>
      </c>
      <c r="E355" s="395" t="s">
        <v>569</v>
      </c>
      <c r="F355" s="396">
        <v>3</v>
      </c>
      <c r="G355" s="395" t="s">
        <v>572</v>
      </c>
      <c r="H355" s="396">
        <v>3</v>
      </c>
      <c r="I355" s="395" t="s">
        <v>171</v>
      </c>
      <c r="J355" s="396"/>
      <c r="K355" s="397">
        <v>1.85</v>
      </c>
      <c r="L355" s="397">
        <v>2.85</v>
      </c>
      <c r="M355" s="397"/>
      <c r="N355" s="398" t="str">
        <f t="shared" si="30"/>
        <v>S</v>
      </c>
      <c r="O355" s="398" t="str">
        <f t="shared" si="31"/>
        <v>S.3</v>
      </c>
      <c r="P355" s="398" t="str">
        <f t="shared" si="32"/>
        <v>S.3.3</v>
      </c>
      <c r="Q355" s="399" t="str">
        <f t="shared" si="33"/>
        <v>S - Siding</v>
      </c>
      <c r="R355" s="399" t="str">
        <f t="shared" si="34"/>
        <v>S.3 - Siding General</v>
      </c>
      <c r="S355" s="400" t="str">
        <f t="shared" si="35"/>
        <v>S.3.3 - Plywood Panel, Premium (Cedar)</v>
      </c>
      <c r="AB355"/>
    </row>
    <row r="356" spans="2:28" ht="16">
      <c r="B356" s="785" t="s">
        <v>443</v>
      </c>
      <c r="C356" s="786"/>
      <c r="D356" s="395" t="s">
        <v>659</v>
      </c>
      <c r="E356" s="395" t="s">
        <v>569</v>
      </c>
      <c r="F356" s="396">
        <v>3</v>
      </c>
      <c r="G356" s="395" t="s">
        <v>576</v>
      </c>
      <c r="H356" s="396">
        <v>4</v>
      </c>
      <c r="I356" s="395" t="s">
        <v>154</v>
      </c>
      <c r="J356" s="396">
        <v>1</v>
      </c>
      <c r="K356" s="397"/>
      <c r="L356" s="397"/>
      <c r="M356" s="397"/>
      <c r="N356" s="398" t="str">
        <f t="shared" si="30"/>
        <v>S</v>
      </c>
      <c r="O356" s="398" t="str">
        <f t="shared" si="31"/>
        <v>S.3</v>
      </c>
      <c r="P356" s="398" t="str">
        <f t="shared" si="32"/>
        <v>S.3.4</v>
      </c>
      <c r="Q356" s="399" t="str">
        <f t="shared" si="33"/>
        <v>S - Siding</v>
      </c>
      <c r="R356" s="399" t="str">
        <f t="shared" si="34"/>
        <v>S.3 - Siding General</v>
      </c>
      <c r="S356" s="400" t="str">
        <f t="shared" si="35"/>
        <v>S.3.4 - Siding Allowance</v>
      </c>
      <c r="AB356"/>
    </row>
    <row r="357" spans="2:28" ht="16">
      <c r="B357" s="785" t="s">
        <v>443</v>
      </c>
      <c r="C357" s="786"/>
      <c r="D357" s="395" t="s">
        <v>659</v>
      </c>
      <c r="E357" s="395" t="s">
        <v>569</v>
      </c>
      <c r="F357" s="396">
        <v>3</v>
      </c>
      <c r="G357" s="395" t="s">
        <v>568</v>
      </c>
      <c r="H357" s="396">
        <v>5</v>
      </c>
      <c r="I357" s="395" t="s">
        <v>138</v>
      </c>
      <c r="J357" s="396"/>
      <c r="K357" s="397">
        <v>192.31</v>
      </c>
      <c r="L357" s="397">
        <v>77.77</v>
      </c>
      <c r="M357" s="397"/>
      <c r="N357" s="398" t="str">
        <f t="shared" si="30"/>
        <v>S</v>
      </c>
      <c r="O357" s="398" t="str">
        <f t="shared" si="31"/>
        <v>S.3</v>
      </c>
      <c r="P357" s="398" t="str">
        <f t="shared" si="32"/>
        <v>S.3.5</v>
      </c>
      <c r="Q357" s="399" t="str">
        <f t="shared" si="33"/>
        <v>S - Siding</v>
      </c>
      <c r="R357" s="399" t="str">
        <f t="shared" si="34"/>
        <v>S.3 - Siding General</v>
      </c>
      <c r="S357" s="400" t="str">
        <f t="shared" si="35"/>
        <v>S.3.5 - Siding Patch, Window/Door, Insulation</v>
      </c>
      <c r="AB357"/>
    </row>
    <row r="358" spans="2:28" ht="16">
      <c r="B358" s="785" t="s">
        <v>443</v>
      </c>
      <c r="C358" s="786"/>
      <c r="D358" s="395" t="s">
        <v>659</v>
      </c>
      <c r="E358" s="395" t="s">
        <v>569</v>
      </c>
      <c r="F358" s="396">
        <v>3</v>
      </c>
      <c r="G358" s="395" t="s">
        <v>574</v>
      </c>
      <c r="H358" s="396">
        <v>6</v>
      </c>
      <c r="I358" s="395" t="s">
        <v>164</v>
      </c>
      <c r="J358" s="396"/>
      <c r="K358" s="397">
        <v>1.92</v>
      </c>
      <c r="L358" s="397">
        <v>0.41</v>
      </c>
      <c r="M358" s="397"/>
      <c r="N358" s="398" t="str">
        <f t="shared" si="30"/>
        <v>S</v>
      </c>
      <c r="O358" s="398" t="str">
        <f t="shared" si="31"/>
        <v>S.3</v>
      </c>
      <c r="P358" s="398" t="str">
        <f t="shared" si="32"/>
        <v>S.3.6</v>
      </c>
      <c r="Q358" s="399" t="str">
        <f t="shared" si="33"/>
        <v>S - Siding</v>
      </c>
      <c r="R358" s="399" t="str">
        <f t="shared" si="34"/>
        <v>S.3 - Siding General</v>
      </c>
      <c r="S358" s="400" t="str">
        <f t="shared" si="35"/>
        <v>S.3.6 - Trim, 1"X3"</v>
      </c>
      <c r="AB358"/>
    </row>
    <row r="359" spans="2:28" ht="16">
      <c r="B359" s="785" t="s">
        <v>443</v>
      </c>
      <c r="C359" s="786"/>
      <c r="D359" s="395" t="s">
        <v>659</v>
      </c>
      <c r="E359" s="395" t="s">
        <v>569</v>
      </c>
      <c r="F359" s="396">
        <v>3</v>
      </c>
      <c r="G359" s="395" t="s">
        <v>570</v>
      </c>
      <c r="H359" s="396">
        <v>7</v>
      </c>
      <c r="I359" s="395" t="s">
        <v>164</v>
      </c>
      <c r="J359" s="396"/>
      <c r="K359" s="397">
        <v>2.31</v>
      </c>
      <c r="L359" s="397">
        <v>0.93</v>
      </c>
      <c r="M359" s="397"/>
      <c r="N359" s="398" t="str">
        <f t="shared" si="30"/>
        <v>S</v>
      </c>
      <c r="O359" s="398" t="str">
        <f t="shared" si="31"/>
        <v>S.3</v>
      </c>
      <c r="P359" s="398" t="str">
        <f t="shared" si="32"/>
        <v>S.3.7</v>
      </c>
      <c r="Q359" s="399" t="str">
        <f t="shared" si="33"/>
        <v>S - Siding</v>
      </c>
      <c r="R359" s="399" t="str">
        <f t="shared" si="34"/>
        <v>S.3 - Siding General</v>
      </c>
      <c r="S359" s="400" t="str">
        <f t="shared" si="35"/>
        <v>S.3.7 - Trim, 1"X4"</v>
      </c>
      <c r="AB359"/>
    </row>
    <row r="360" spans="2:28" ht="16">
      <c r="B360" s="785" t="s">
        <v>443</v>
      </c>
      <c r="C360" s="786"/>
      <c r="D360" s="395" t="s">
        <v>659</v>
      </c>
      <c r="E360" s="395" t="s">
        <v>569</v>
      </c>
      <c r="F360" s="396">
        <v>3</v>
      </c>
      <c r="G360" s="395" t="s">
        <v>575</v>
      </c>
      <c r="H360" s="396">
        <v>8</v>
      </c>
      <c r="I360" s="395" t="s">
        <v>164</v>
      </c>
      <c r="J360" s="396"/>
      <c r="K360" s="397">
        <v>2.31</v>
      </c>
      <c r="L360" s="397">
        <v>1.35</v>
      </c>
      <c r="M360" s="397"/>
      <c r="N360" s="398" t="str">
        <f t="shared" si="30"/>
        <v>S</v>
      </c>
      <c r="O360" s="398" t="str">
        <f t="shared" si="31"/>
        <v>S.3</v>
      </c>
      <c r="P360" s="398" t="str">
        <f t="shared" si="32"/>
        <v>S.3.8</v>
      </c>
      <c r="Q360" s="399" t="str">
        <f t="shared" si="33"/>
        <v>S - Siding</v>
      </c>
      <c r="R360" s="399" t="str">
        <f t="shared" si="34"/>
        <v>S.3 - Siding General</v>
      </c>
      <c r="S360" s="400" t="str">
        <f t="shared" si="35"/>
        <v>S.3.8 - Trim, 1"X6"</v>
      </c>
      <c r="AB360"/>
    </row>
    <row r="361" spans="2:28" ht="16">
      <c r="B361" s="785" t="s">
        <v>443</v>
      </c>
      <c r="C361" s="786"/>
      <c r="D361" s="395" t="s">
        <v>659</v>
      </c>
      <c r="E361" s="395" t="s">
        <v>554</v>
      </c>
      <c r="F361" s="396">
        <v>4</v>
      </c>
      <c r="G361" s="395" t="s">
        <v>553</v>
      </c>
      <c r="H361" s="396">
        <v>1</v>
      </c>
      <c r="I361" s="395" t="s">
        <v>171</v>
      </c>
      <c r="J361" s="396"/>
      <c r="K361" s="397">
        <v>11.15</v>
      </c>
      <c r="L361" s="397">
        <v>3.11</v>
      </c>
      <c r="M361" s="397"/>
      <c r="N361" s="398" t="str">
        <f t="shared" si="30"/>
        <v>S</v>
      </c>
      <c r="O361" s="398" t="str">
        <f t="shared" si="31"/>
        <v>S.4</v>
      </c>
      <c r="P361" s="398" t="str">
        <f t="shared" si="32"/>
        <v>S.4.1</v>
      </c>
      <c r="Q361" s="399" t="str">
        <f t="shared" si="33"/>
        <v>S - Siding</v>
      </c>
      <c r="R361" s="399" t="str">
        <f t="shared" si="34"/>
        <v>S.4 - Stucco Siding</v>
      </c>
      <c r="S361" s="400" t="str">
        <f t="shared" si="35"/>
        <v>S.4.1 - Stucco</v>
      </c>
      <c r="AB361"/>
    </row>
    <row r="362" spans="2:28" ht="16">
      <c r="B362" s="785" t="s">
        <v>443</v>
      </c>
      <c r="C362" s="786"/>
      <c r="D362" s="395" t="s">
        <v>659</v>
      </c>
      <c r="E362" s="395" t="s">
        <v>554</v>
      </c>
      <c r="F362" s="396">
        <v>4</v>
      </c>
      <c r="G362" s="395" t="s">
        <v>555</v>
      </c>
      <c r="H362" s="396">
        <v>2</v>
      </c>
      <c r="I362" s="395" t="s">
        <v>154</v>
      </c>
      <c r="J362" s="396">
        <v>1</v>
      </c>
      <c r="K362" s="397"/>
      <c r="L362" s="397"/>
      <c r="M362" s="397"/>
      <c r="N362" s="398" t="str">
        <f t="shared" si="30"/>
        <v>S</v>
      </c>
      <c r="O362" s="398" t="str">
        <f t="shared" si="31"/>
        <v>S.4</v>
      </c>
      <c r="P362" s="398" t="str">
        <f t="shared" si="32"/>
        <v>S.4.2</v>
      </c>
      <c r="Q362" s="399" t="str">
        <f t="shared" si="33"/>
        <v>S - Siding</v>
      </c>
      <c r="R362" s="399" t="str">
        <f t="shared" si="34"/>
        <v>S.4 - Stucco Siding</v>
      </c>
      <c r="S362" s="400" t="str">
        <f t="shared" si="35"/>
        <v>S.4.2 - Stucco Siding Allowance</v>
      </c>
      <c r="AB362"/>
    </row>
    <row r="363" spans="2:28" ht="16">
      <c r="B363" s="785" t="s">
        <v>443</v>
      </c>
      <c r="C363" s="786"/>
      <c r="D363" s="395" t="s">
        <v>659</v>
      </c>
      <c r="E363" s="395" t="s">
        <v>546</v>
      </c>
      <c r="F363" s="396">
        <v>5</v>
      </c>
      <c r="G363" s="395" t="s">
        <v>548</v>
      </c>
      <c r="H363" s="396">
        <v>1</v>
      </c>
      <c r="I363" s="395" t="s">
        <v>154</v>
      </c>
      <c r="J363" s="396">
        <v>1</v>
      </c>
      <c r="K363" s="397"/>
      <c r="L363" s="397"/>
      <c r="M363" s="397"/>
      <c r="N363" s="398" t="str">
        <f t="shared" si="30"/>
        <v>S</v>
      </c>
      <c r="O363" s="398" t="str">
        <f t="shared" si="31"/>
        <v>S.5</v>
      </c>
      <c r="P363" s="398" t="str">
        <f t="shared" si="32"/>
        <v>S.5.1</v>
      </c>
      <c r="Q363" s="399" t="str">
        <f t="shared" si="33"/>
        <v>S - Siding</v>
      </c>
      <c r="R363" s="399" t="str">
        <f t="shared" si="34"/>
        <v>S.5 - Vinyl Siding</v>
      </c>
      <c r="S363" s="400" t="str">
        <f t="shared" si="35"/>
        <v>S.5.1 - Vinyl Siding Allowance</v>
      </c>
      <c r="AB363"/>
    </row>
    <row r="364" spans="2:28" ht="16">
      <c r="B364" s="785" t="s">
        <v>443</v>
      </c>
      <c r="C364" s="786"/>
      <c r="D364" s="395" t="s">
        <v>659</v>
      </c>
      <c r="E364" s="395" t="s">
        <v>546</v>
      </c>
      <c r="F364" s="396">
        <v>5</v>
      </c>
      <c r="G364" s="395" t="s">
        <v>547</v>
      </c>
      <c r="H364" s="396">
        <v>2</v>
      </c>
      <c r="I364" s="395" t="s">
        <v>171</v>
      </c>
      <c r="J364" s="396"/>
      <c r="K364" s="397">
        <v>4.62</v>
      </c>
      <c r="L364" s="397">
        <v>1.81</v>
      </c>
      <c r="M364" s="397"/>
      <c r="N364" s="398" t="str">
        <f t="shared" si="30"/>
        <v>S</v>
      </c>
      <c r="O364" s="398" t="str">
        <f t="shared" si="31"/>
        <v>S.5</v>
      </c>
      <c r="P364" s="398" t="str">
        <f t="shared" si="32"/>
        <v>S.5.2</v>
      </c>
      <c r="Q364" s="399" t="str">
        <f t="shared" si="33"/>
        <v>S - Siding</v>
      </c>
      <c r="R364" s="399" t="str">
        <f t="shared" si="34"/>
        <v>S.5 - Vinyl Siding</v>
      </c>
      <c r="S364" s="400" t="str">
        <f t="shared" si="35"/>
        <v>S.5.2 - Vinyl Siding, Insulated</v>
      </c>
      <c r="AB364"/>
    </row>
    <row r="365" spans="2:28" ht="16">
      <c r="B365" s="785" t="s">
        <v>443</v>
      </c>
      <c r="C365" s="786"/>
      <c r="D365" s="395" t="s">
        <v>659</v>
      </c>
      <c r="E365" s="395" t="s">
        <v>546</v>
      </c>
      <c r="F365" s="396">
        <v>5</v>
      </c>
      <c r="G365" s="395" t="s">
        <v>545</v>
      </c>
      <c r="H365" s="396">
        <v>3</v>
      </c>
      <c r="I365" s="395" t="s">
        <v>171</v>
      </c>
      <c r="J365" s="396"/>
      <c r="K365" s="397">
        <v>2.31</v>
      </c>
      <c r="L365" s="397">
        <v>1.35</v>
      </c>
      <c r="M365" s="397"/>
      <c r="N365" s="398" t="str">
        <f t="shared" si="30"/>
        <v>S</v>
      </c>
      <c r="O365" s="398" t="str">
        <f t="shared" si="31"/>
        <v>S.5</v>
      </c>
      <c r="P365" s="398" t="str">
        <f t="shared" si="32"/>
        <v>S.5.3</v>
      </c>
      <c r="Q365" s="399" t="str">
        <f t="shared" si="33"/>
        <v>S - Siding</v>
      </c>
      <c r="R365" s="399" t="str">
        <f t="shared" si="34"/>
        <v>S.5 - Vinyl Siding</v>
      </c>
      <c r="S365" s="400" t="str">
        <f t="shared" si="35"/>
        <v>S.5.3 - Vinyl Siding, Non-Insulated</v>
      </c>
      <c r="AB365"/>
    </row>
    <row r="366" spans="2:28" ht="16">
      <c r="B366" s="785" t="s">
        <v>443</v>
      </c>
      <c r="C366" s="786"/>
      <c r="D366" s="395" t="s">
        <v>659</v>
      </c>
      <c r="E366" s="395" t="s">
        <v>516</v>
      </c>
      <c r="F366" s="396">
        <v>6</v>
      </c>
      <c r="G366" s="395" t="s">
        <v>519</v>
      </c>
      <c r="H366" s="396">
        <v>1</v>
      </c>
      <c r="I366" s="395" t="s">
        <v>171</v>
      </c>
      <c r="J366" s="396"/>
      <c r="K366" s="397">
        <v>3.46</v>
      </c>
      <c r="L366" s="397">
        <v>1.04</v>
      </c>
      <c r="M366" s="397"/>
      <c r="N366" s="398" t="str">
        <f t="shared" si="30"/>
        <v>S</v>
      </c>
      <c r="O366" s="398" t="str">
        <f t="shared" si="31"/>
        <v>S.6</v>
      </c>
      <c r="P366" s="398" t="str">
        <f t="shared" si="32"/>
        <v>S.6.1</v>
      </c>
      <c r="Q366" s="399" t="str">
        <f t="shared" si="33"/>
        <v>S - Siding</v>
      </c>
      <c r="R366" s="399" t="str">
        <f t="shared" si="34"/>
        <v>S.6 - Wood Siding</v>
      </c>
      <c r="S366" s="400" t="str">
        <f t="shared" si="35"/>
        <v>S.6.1 - Board And Batten, Economy</v>
      </c>
      <c r="AB366"/>
    </row>
    <row r="367" spans="2:28" ht="16">
      <c r="B367" s="785" t="s">
        <v>443</v>
      </c>
      <c r="C367" s="786"/>
      <c r="D367" s="395" t="s">
        <v>659</v>
      </c>
      <c r="E367" s="395" t="s">
        <v>516</v>
      </c>
      <c r="F367" s="396">
        <v>6</v>
      </c>
      <c r="G367" s="395" t="s">
        <v>518</v>
      </c>
      <c r="H367" s="396">
        <v>2</v>
      </c>
      <c r="I367" s="395" t="s">
        <v>171</v>
      </c>
      <c r="J367" s="396"/>
      <c r="K367" s="397">
        <v>3.85</v>
      </c>
      <c r="L367" s="397">
        <v>1.04</v>
      </c>
      <c r="M367" s="397"/>
      <c r="N367" s="398" t="str">
        <f t="shared" si="30"/>
        <v>S</v>
      </c>
      <c r="O367" s="398" t="str">
        <f t="shared" si="31"/>
        <v>S.6</v>
      </c>
      <c r="P367" s="398" t="str">
        <f t="shared" si="32"/>
        <v>S.6.2</v>
      </c>
      <c r="Q367" s="399" t="str">
        <f t="shared" si="33"/>
        <v>S - Siding</v>
      </c>
      <c r="R367" s="399" t="str">
        <f t="shared" si="34"/>
        <v>S.6 - Wood Siding</v>
      </c>
      <c r="S367" s="400" t="str">
        <f t="shared" si="35"/>
        <v>S.6.2 - Board And Batten, Premium (Cedar)</v>
      </c>
    </row>
    <row r="368" spans="2:28" ht="16">
      <c r="B368" s="785" t="s">
        <v>443</v>
      </c>
      <c r="C368" s="786"/>
      <c r="D368" s="395" t="s">
        <v>659</v>
      </c>
      <c r="E368" s="395" t="s">
        <v>516</v>
      </c>
      <c r="F368" s="396">
        <v>6</v>
      </c>
      <c r="G368" s="395" t="s">
        <v>520</v>
      </c>
      <c r="H368" s="396">
        <v>3</v>
      </c>
      <c r="I368" s="395" t="s">
        <v>171</v>
      </c>
      <c r="J368" s="396"/>
      <c r="K368" s="397">
        <v>1.92</v>
      </c>
      <c r="L368" s="397">
        <v>2.59</v>
      </c>
      <c r="M368" s="397"/>
      <c r="N368" s="398" t="str">
        <f t="shared" si="30"/>
        <v>S</v>
      </c>
      <c r="O368" s="398" t="str">
        <f t="shared" si="31"/>
        <v>S.6</v>
      </c>
      <c r="P368" s="398" t="str">
        <f t="shared" si="32"/>
        <v>S.6.3</v>
      </c>
      <c r="Q368" s="399" t="str">
        <f t="shared" si="33"/>
        <v>S - Siding</v>
      </c>
      <c r="R368" s="399" t="str">
        <f t="shared" si="34"/>
        <v>S.6 - Wood Siding</v>
      </c>
      <c r="S368" s="400" t="str">
        <f t="shared" si="35"/>
        <v>S.6.3 - Tongue And Groove, Economy</v>
      </c>
    </row>
    <row r="369" spans="2:19" ht="16">
      <c r="B369" s="785" t="s">
        <v>443</v>
      </c>
      <c r="C369" s="786"/>
      <c r="D369" s="395" t="s">
        <v>659</v>
      </c>
      <c r="E369" s="395" t="s">
        <v>516</v>
      </c>
      <c r="F369" s="396">
        <v>6</v>
      </c>
      <c r="G369" s="395" t="s">
        <v>515</v>
      </c>
      <c r="H369" s="396">
        <v>4</v>
      </c>
      <c r="I369" s="395" t="s">
        <v>171</v>
      </c>
      <c r="J369" s="396"/>
      <c r="K369" s="397">
        <v>2.69</v>
      </c>
      <c r="L369" s="397">
        <v>4.1500000000000004</v>
      </c>
      <c r="M369" s="397"/>
      <c r="N369" s="398" t="str">
        <f t="shared" si="30"/>
        <v>S</v>
      </c>
      <c r="O369" s="398" t="str">
        <f t="shared" si="31"/>
        <v>S.6</v>
      </c>
      <c r="P369" s="398" t="str">
        <f t="shared" si="32"/>
        <v>S.6.4</v>
      </c>
      <c r="Q369" s="399" t="str">
        <f t="shared" si="33"/>
        <v>S - Siding</v>
      </c>
      <c r="R369" s="399" t="str">
        <f t="shared" si="34"/>
        <v>S.6 - Wood Siding</v>
      </c>
      <c r="S369" s="400" t="str">
        <f t="shared" si="35"/>
        <v>S.6.4 - Tongue And Groove, Premium (Cedar)</v>
      </c>
    </row>
    <row r="370" spans="2:19" ht="16">
      <c r="B370" s="785" t="s">
        <v>443</v>
      </c>
      <c r="C370" s="786"/>
      <c r="D370" s="395" t="s">
        <v>659</v>
      </c>
      <c r="E370" s="395" t="s">
        <v>516</v>
      </c>
      <c r="F370" s="396">
        <v>6</v>
      </c>
      <c r="G370" s="395" t="s">
        <v>517</v>
      </c>
      <c r="H370" s="396">
        <v>5</v>
      </c>
      <c r="I370" s="395" t="s">
        <v>171</v>
      </c>
      <c r="J370" s="396"/>
      <c r="K370" s="397">
        <v>4.2300000000000004</v>
      </c>
      <c r="L370" s="397">
        <v>1.81</v>
      </c>
      <c r="M370" s="397"/>
      <c r="N370" s="398" t="str">
        <f t="shared" si="30"/>
        <v>S</v>
      </c>
      <c r="O370" s="398" t="str">
        <f t="shared" si="31"/>
        <v>S.6</v>
      </c>
      <c r="P370" s="398" t="str">
        <f t="shared" si="32"/>
        <v>S.6.5</v>
      </c>
      <c r="Q370" s="399" t="str">
        <f t="shared" si="33"/>
        <v>S - Siding</v>
      </c>
      <c r="R370" s="399" t="str">
        <f t="shared" si="34"/>
        <v>S.6 - Wood Siding</v>
      </c>
      <c r="S370" s="400" t="str">
        <f t="shared" si="35"/>
        <v>S.6.5 - Wood Shingle/Shake</v>
      </c>
    </row>
    <row r="371" spans="2:19" ht="16">
      <c r="B371" s="785" t="s">
        <v>443</v>
      </c>
      <c r="C371" s="786"/>
      <c r="D371" s="395" t="s">
        <v>659</v>
      </c>
      <c r="E371" s="395" t="s">
        <v>516</v>
      </c>
      <c r="F371" s="396">
        <v>6</v>
      </c>
      <c r="G371" s="395" t="s">
        <v>521</v>
      </c>
      <c r="H371" s="396">
        <v>6</v>
      </c>
      <c r="I371" s="395" t="s">
        <v>154</v>
      </c>
      <c r="J371" s="396">
        <v>1</v>
      </c>
      <c r="K371" s="397"/>
      <c r="L371" s="397"/>
      <c r="M371" s="397"/>
      <c r="N371" s="398" t="str">
        <f t="shared" si="30"/>
        <v>S</v>
      </c>
      <c r="O371" s="398" t="str">
        <f t="shared" si="31"/>
        <v>S.6</v>
      </c>
      <c r="P371" s="398" t="str">
        <f t="shared" si="32"/>
        <v>S.6.6</v>
      </c>
      <c r="Q371" s="399" t="str">
        <f t="shared" si="33"/>
        <v>S - Siding</v>
      </c>
      <c r="R371" s="399" t="str">
        <f t="shared" si="34"/>
        <v>S.6 - Wood Siding</v>
      </c>
      <c r="S371" s="400" t="str">
        <f t="shared" si="35"/>
        <v>S.6.6 - Wood Siding Allowance</v>
      </c>
    </row>
    <row r="372" spans="2:19" ht="16">
      <c r="B372" s="785" t="s">
        <v>174</v>
      </c>
      <c r="C372" s="786"/>
      <c r="D372" s="395" t="s">
        <v>660</v>
      </c>
      <c r="E372" s="395" t="s">
        <v>378</v>
      </c>
      <c r="F372" s="396">
        <v>1</v>
      </c>
      <c r="G372" s="395" t="s">
        <v>377</v>
      </c>
      <c r="H372" s="396">
        <v>1</v>
      </c>
      <c r="I372" s="395" t="s">
        <v>376</v>
      </c>
      <c r="J372" s="396"/>
      <c r="K372" s="397">
        <v>18.46</v>
      </c>
      <c r="L372" s="397"/>
      <c r="M372" s="397"/>
      <c r="N372" s="398" t="str">
        <f t="shared" si="30"/>
        <v>T</v>
      </c>
      <c r="O372" s="398" t="str">
        <f t="shared" si="31"/>
        <v>T.1</v>
      </c>
      <c r="P372" s="398" t="str">
        <f t="shared" si="32"/>
        <v>T.1.1</v>
      </c>
      <c r="Q372" s="399" t="str">
        <f t="shared" si="33"/>
        <v>T - Structural Concrete</v>
      </c>
      <c r="R372" s="399" t="str">
        <f t="shared" si="34"/>
        <v>T.1 - Excavation</v>
      </c>
      <c r="S372" s="400" t="str">
        <f t="shared" si="35"/>
        <v>T.1.1 - Backfill Of Trenches</v>
      </c>
    </row>
    <row r="373" spans="2:19" ht="16">
      <c r="B373" s="785" t="s">
        <v>174</v>
      </c>
      <c r="C373" s="786"/>
      <c r="D373" s="395" t="s">
        <v>660</v>
      </c>
      <c r="E373" s="395" t="s">
        <v>378</v>
      </c>
      <c r="F373" s="396">
        <v>1</v>
      </c>
      <c r="G373" s="395" t="s">
        <v>380</v>
      </c>
      <c r="H373" s="396">
        <v>2</v>
      </c>
      <c r="I373" s="395" t="s">
        <v>154</v>
      </c>
      <c r="J373" s="396">
        <v>1</v>
      </c>
      <c r="K373" s="397"/>
      <c r="L373" s="397"/>
      <c r="M373" s="397"/>
      <c r="N373" s="398" t="str">
        <f t="shared" si="30"/>
        <v>T</v>
      </c>
      <c r="O373" s="398" t="str">
        <f t="shared" si="31"/>
        <v>T.1</v>
      </c>
      <c r="P373" s="398" t="str">
        <f t="shared" si="32"/>
        <v>T.1.2</v>
      </c>
      <c r="Q373" s="399" t="str">
        <f t="shared" si="33"/>
        <v>T - Structural Concrete</v>
      </c>
      <c r="R373" s="399" t="str">
        <f t="shared" si="34"/>
        <v>T.1 - Excavation</v>
      </c>
      <c r="S373" s="400" t="str">
        <f t="shared" si="35"/>
        <v>T.1.2 - Excavation Allowance</v>
      </c>
    </row>
    <row r="374" spans="2:19" ht="16">
      <c r="B374" s="785" t="s">
        <v>174</v>
      </c>
      <c r="C374" s="786"/>
      <c r="D374" s="395" t="s">
        <v>660</v>
      </c>
      <c r="E374" s="395" t="s">
        <v>378</v>
      </c>
      <c r="F374" s="396">
        <v>1</v>
      </c>
      <c r="G374" s="395" t="s">
        <v>379</v>
      </c>
      <c r="H374" s="396">
        <v>3</v>
      </c>
      <c r="I374" s="395" t="s">
        <v>376</v>
      </c>
      <c r="J374" s="396"/>
      <c r="K374" s="397">
        <v>30.77</v>
      </c>
      <c r="L374" s="397"/>
      <c r="M374" s="397"/>
      <c r="N374" s="398" t="str">
        <f t="shared" si="30"/>
        <v>T</v>
      </c>
      <c r="O374" s="398" t="str">
        <f t="shared" si="31"/>
        <v>T.1</v>
      </c>
      <c r="P374" s="398" t="str">
        <f t="shared" si="32"/>
        <v>T.1.3</v>
      </c>
      <c r="Q374" s="399" t="str">
        <f t="shared" si="33"/>
        <v>T - Structural Concrete</v>
      </c>
      <c r="R374" s="399" t="str">
        <f t="shared" si="34"/>
        <v>T.1 - Excavation</v>
      </c>
      <c r="S374" s="400" t="str">
        <f t="shared" si="35"/>
        <v>T.1.3 - Trenching</v>
      </c>
    </row>
    <row r="375" spans="2:19" ht="16">
      <c r="B375" s="785" t="s">
        <v>174</v>
      </c>
      <c r="C375" s="786"/>
      <c r="D375" s="395" t="s">
        <v>660</v>
      </c>
      <c r="E375" s="395" t="s">
        <v>173</v>
      </c>
      <c r="F375" s="396">
        <v>2</v>
      </c>
      <c r="G375" s="395" t="s">
        <v>344</v>
      </c>
      <c r="H375" s="396">
        <v>1</v>
      </c>
      <c r="I375" s="395" t="s">
        <v>164</v>
      </c>
      <c r="J375" s="396"/>
      <c r="K375" s="397">
        <v>30.77</v>
      </c>
      <c r="L375" s="397">
        <v>10.37</v>
      </c>
      <c r="M375" s="397"/>
      <c r="N375" s="398" t="str">
        <f t="shared" si="30"/>
        <v>T</v>
      </c>
      <c r="O375" s="398" t="str">
        <f t="shared" si="31"/>
        <v>T.2</v>
      </c>
      <c r="P375" s="398" t="str">
        <f t="shared" si="32"/>
        <v>T.2.1</v>
      </c>
      <c r="Q375" s="399" t="str">
        <f t="shared" si="33"/>
        <v>T - Structural Concrete</v>
      </c>
      <c r="R375" s="399" t="str">
        <f t="shared" si="34"/>
        <v>T.2 - Foundation</v>
      </c>
      <c r="S375" s="400" t="str">
        <f t="shared" si="35"/>
        <v>T.2.1 - Concrete Footing, 12" Wide</v>
      </c>
    </row>
    <row r="376" spans="2:19" ht="16">
      <c r="B376" s="785" t="s">
        <v>174</v>
      </c>
      <c r="C376" s="786"/>
      <c r="D376" s="395" t="s">
        <v>660</v>
      </c>
      <c r="E376" s="395" t="s">
        <v>173</v>
      </c>
      <c r="F376" s="396">
        <v>2</v>
      </c>
      <c r="G376" s="395" t="s">
        <v>345</v>
      </c>
      <c r="H376" s="396">
        <v>2</v>
      </c>
      <c r="I376" s="395" t="s">
        <v>171</v>
      </c>
      <c r="J376" s="396"/>
      <c r="K376" s="397">
        <v>4.62</v>
      </c>
      <c r="L376" s="397">
        <v>2.59</v>
      </c>
      <c r="M376" s="397"/>
      <c r="N376" s="398" t="str">
        <f t="shared" si="30"/>
        <v>T</v>
      </c>
      <c r="O376" s="398" t="str">
        <f t="shared" si="31"/>
        <v>T.2</v>
      </c>
      <c r="P376" s="398" t="str">
        <f t="shared" si="32"/>
        <v>T.2.2</v>
      </c>
      <c r="Q376" s="399" t="str">
        <f t="shared" si="33"/>
        <v>T - Structural Concrete</v>
      </c>
      <c r="R376" s="399" t="str">
        <f t="shared" si="34"/>
        <v>T.2 - Foundation</v>
      </c>
      <c r="S376" s="400" t="str">
        <f t="shared" si="35"/>
        <v>T.2.2 - Concrete Slab On Grade, 4" Thick</v>
      </c>
    </row>
    <row r="377" spans="2:19" ht="16">
      <c r="B377" s="785" t="s">
        <v>174</v>
      </c>
      <c r="C377" s="786"/>
      <c r="D377" s="395" t="s">
        <v>660</v>
      </c>
      <c r="E377" s="395" t="s">
        <v>173</v>
      </c>
      <c r="F377" s="396">
        <v>2</v>
      </c>
      <c r="G377" s="395" t="s">
        <v>346</v>
      </c>
      <c r="H377" s="396">
        <v>3</v>
      </c>
      <c r="I377" s="395" t="s">
        <v>154</v>
      </c>
      <c r="J377" s="396">
        <v>1</v>
      </c>
      <c r="K377" s="397"/>
      <c r="L377" s="397"/>
      <c r="M377" s="397"/>
      <c r="N377" s="398" t="str">
        <f t="shared" si="30"/>
        <v>T</v>
      </c>
      <c r="O377" s="398" t="str">
        <f t="shared" si="31"/>
        <v>T.2</v>
      </c>
      <c r="P377" s="398" t="str">
        <f t="shared" si="32"/>
        <v>T.2.3</v>
      </c>
      <c r="Q377" s="399" t="str">
        <f t="shared" si="33"/>
        <v>T - Structural Concrete</v>
      </c>
      <c r="R377" s="399" t="str">
        <f t="shared" si="34"/>
        <v>T.2 - Foundation</v>
      </c>
      <c r="S377" s="400" t="str">
        <f t="shared" si="35"/>
        <v>T.2.3 - Foundation Allowance</v>
      </c>
    </row>
    <row r="378" spans="2:19" ht="16">
      <c r="B378" s="785" t="s">
        <v>174</v>
      </c>
      <c r="C378" s="786"/>
      <c r="D378" s="395" t="s">
        <v>660</v>
      </c>
      <c r="E378" s="395" t="s">
        <v>173</v>
      </c>
      <c r="F378" s="396">
        <v>2</v>
      </c>
      <c r="G378" s="395" t="s">
        <v>172</v>
      </c>
      <c r="H378" s="396">
        <v>4</v>
      </c>
      <c r="I378" s="395" t="s">
        <v>171</v>
      </c>
      <c r="J378" s="396"/>
      <c r="K378" s="397"/>
      <c r="L378" s="397"/>
      <c r="M378" s="397">
        <v>3</v>
      </c>
      <c r="N378" s="398" t="str">
        <f t="shared" si="30"/>
        <v>T</v>
      </c>
      <c r="O378" s="398" t="str">
        <f t="shared" si="31"/>
        <v>T.2</v>
      </c>
      <c r="P378" s="398" t="str">
        <f t="shared" si="32"/>
        <v>T.2.4</v>
      </c>
      <c r="Q378" s="399" t="str">
        <f t="shared" si="33"/>
        <v>T - Structural Concrete</v>
      </c>
      <c r="R378" s="399" t="str">
        <f t="shared" si="34"/>
        <v>T.2 - Foundation</v>
      </c>
      <c r="S378" s="400" t="str">
        <f t="shared" si="35"/>
        <v>T.2.4 - Leveling Pier-Beam w/ Peirs</v>
      </c>
    </row>
    <row r="379" spans="2:19" ht="16">
      <c r="B379" s="785" t="s">
        <v>174</v>
      </c>
      <c r="C379" s="786"/>
      <c r="D379" s="395" t="s">
        <v>660</v>
      </c>
      <c r="E379" s="395" t="s">
        <v>173</v>
      </c>
      <c r="F379" s="396">
        <v>2</v>
      </c>
      <c r="G379" s="395" t="s">
        <v>343</v>
      </c>
      <c r="H379" s="396">
        <v>5</v>
      </c>
      <c r="I379" s="395" t="s">
        <v>164</v>
      </c>
      <c r="J379" s="396"/>
      <c r="K379" s="397">
        <v>176.92</v>
      </c>
      <c r="L379" s="397">
        <v>31.11</v>
      </c>
      <c r="M379" s="397"/>
      <c r="N379" s="398" t="str">
        <f t="shared" si="30"/>
        <v>T</v>
      </c>
      <c r="O379" s="398" t="str">
        <f t="shared" si="31"/>
        <v>T.2</v>
      </c>
      <c r="P379" s="398" t="str">
        <f t="shared" si="32"/>
        <v>T.2.5</v>
      </c>
      <c r="Q379" s="399" t="str">
        <f t="shared" si="33"/>
        <v>T - Structural Concrete</v>
      </c>
      <c r="R379" s="399" t="str">
        <f t="shared" si="34"/>
        <v>T.2 - Foundation</v>
      </c>
      <c r="S379" s="400" t="str">
        <f t="shared" si="35"/>
        <v>T.2.5 - Stem Wall, Single Story</v>
      </c>
    </row>
    <row r="380" spans="2:19" ht="16">
      <c r="B380" s="785" t="s">
        <v>174</v>
      </c>
      <c r="C380" s="786"/>
      <c r="D380" s="395" t="s">
        <v>660</v>
      </c>
      <c r="E380" s="395" t="s">
        <v>564</v>
      </c>
      <c r="F380" s="396">
        <v>3</v>
      </c>
      <c r="G380" s="395" t="s">
        <v>563</v>
      </c>
      <c r="H380" s="396">
        <v>1</v>
      </c>
      <c r="I380" s="395" t="s">
        <v>154</v>
      </c>
      <c r="J380" s="396">
        <v>1</v>
      </c>
      <c r="K380" s="397"/>
      <c r="L380" s="397"/>
      <c r="M380" s="397"/>
      <c r="N380" s="398" t="str">
        <f t="shared" si="30"/>
        <v>T</v>
      </c>
      <c r="O380" s="398" t="str">
        <f t="shared" si="31"/>
        <v>T.3</v>
      </c>
      <c r="P380" s="398" t="str">
        <f t="shared" si="32"/>
        <v>T.3.1</v>
      </c>
      <c r="Q380" s="399" t="str">
        <f t="shared" si="33"/>
        <v>T - Structural Concrete</v>
      </c>
      <c r="R380" s="399" t="str">
        <f t="shared" si="34"/>
        <v>T.3 - Structural Concrete General</v>
      </c>
      <c r="S380" s="400" t="str">
        <f t="shared" si="35"/>
        <v>T.3.1 - Structural Concrete Allowance</v>
      </c>
    </row>
    <row r="381" spans="2:19" ht="16">
      <c r="B381" s="785" t="s">
        <v>174</v>
      </c>
      <c r="C381" s="786"/>
      <c r="D381" s="395" t="s">
        <v>660</v>
      </c>
      <c r="E381" s="395" t="s">
        <v>557</v>
      </c>
      <c r="F381" s="396">
        <v>4</v>
      </c>
      <c r="G381" s="395" t="s">
        <v>560</v>
      </c>
      <c r="H381" s="396">
        <v>1</v>
      </c>
      <c r="I381" s="395" t="s">
        <v>138</v>
      </c>
      <c r="J381" s="396">
        <v>1</v>
      </c>
      <c r="K381" s="397"/>
      <c r="L381" s="397"/>
      <c r="M381" s="397">
        <v>800</v>
      </c>
      <c r="N381" s="398" t="str">
        <f t="shared" si="30"/>
        <v>T</v>
      </c>
      <c r="O381" s="398" t="str">
        <f t="shared" si="31"/>
        <v>T.4</v>
      </c>
      <c r="P381" s="398" t="str">
        <f t="shared" si="32"/>
        <v>T.4.1</v>
      </c>
      <c r="Q381" s="399" t="str">
        <f t="shared" si="33"/>
        <v>T - Structural Concrete</v>
      </c>
      <c r="R381" s="399" t="str">
        <f t="shared" si="34"/>
        <v>T.4 - Structural Repairs</v>
      </c>
      <c r="S381" s="400" t="str">
        <f t="shared" si="35"/>
        <v>T.4.1 - Bowing Foundation Walls, Vertical I-Beams</v>
      </c>
    </row>
    <row r="382" spans="2:19" ht="16">
      <c r="B382" s="785" t="s">
        <v>174</v>
      </c>
      <c r="C382" s="786"/>
      <c r="D382" s="395" t="s">
        <v>660</v>
      </c>
      <c r="E382" s="395" t="s">
        <v>557</v>
      </c>
      <c r="F382" s="396">
        <v>4</v>
      </c>
      <c r="G382" s="395" t="s">
        <v>559</v>
      </c>
      <c r="H382" s="396">
        <v>2</v>
      </c>
      <c r="I382" s="395" t="s">
        <v>138</v>
      </c>
      <c r="J382" s="396">
        <v>1</v>
      </c>
      <c r="K382" s="397"/>
      <c r="L382" s="397"/>
      <c r="M382" s="397">
        <v>1100</v>
      </c>
      <c r="N382" s="398" t="str">
        <f t="shared" si="30"/>
        <v>T</v>
      </c>
      <c r="O382" s="398" t="str">
        <f t="shared" si="31"/>
        <v>T.4</v>
      </c>
      <c r="P382" s="398" t="str">
        <f t="shared" si="32"/>
        <v>T.4.2</v>
      </c>
      <c r="Q382" s="399" t="str">
        <f t="shared" si="33"/>
        <v>T - Structural Concrete</v>
      </c>
      <c r="R382" s="399" t="str">
        <f t="shared" si="34"/>
        <v>T.4 - Structural Repairs</v>
      </c>
      <c r="S382" s="400" t="str">
        <f t="shared" si="35"/>
        <v>T.4.2 - Concrete Piers/Underpinning</v>
      </c>
    </row>
    <row r="383" spans="2:19" ht="16">
      <c r="B383" s="785" t="s">
        <v>174</v>
      </c>
      <c r="C383" s="786"/>
      <c r="D383" s="395" t="s">
        <v>660</v>
      </c>
      <c r="E383" s="395" t="s">
        <v>557</v>
      </c>
      <c r="F383" s="396">
        <v>4</v>
      </c>
      <c r="G383" s="395" t="s">
        <v>558</v>
      </c>
      <c r="H383" s="396">
        <v>3</v>
      </c>
      <c r="I383" s="395" t="s">
        <v>164</v>
      </c>
      <c r="J383" s="396"/>
      <c r="K383" s="397"/>
      <c r="L383" s="397"/>
      <c r="M383" s="397">
        <v>70</v>
      </c>
      <c r="N383" s="398" t="str">
        <f t="shared" si="30"/>
        <v>T</v>
      </c>
      <c r="O383" s="398" t="str">
        <f t="shared" si="31"/>
        <v>T.4</v>
      </c>
      <c r="P383" s="398" t="str">
        <f t="shared" si="32"/>
        <v>T.4.3</v>
      </c>
      <c r="Q383" s="399" t="str">
        <f t="shared" si="33"/>
        <v>T - Structural Concrete</v>
      </c>
      <c r="R383" s="399" t="str">
        <f t="shared" si="34"/>
        <v>T.4 - Structural Repairs</v>
      </c>
      <c r="S383" s="400" t="str">
        <f t="shared" si="35"/>
        <v>T.4.3 - Epoxy Crack Injection</v>
      </c>
    </row>
    <row r="384" spans="2:19" ht="16">
      <c r="B384" s="785" t="s">
        <v>174</v>
      </c>
      <c r="C384" s="786"/>
      <c r="D384" s="395" t="s">
        <v>660</v>
      </c>
      <c r="E384" s="395" t="s">
        <v>557</v>
      </c>
      <c r="F384" s="396">
        <v>4</v>
      </c>
      <c r="G384" s="395" t="s">
        <v>556</v>
      </c>
      <c r="H384" s="396">
        <v>4</v>
      </c>
      <c r="I384" s="395" t="s">
        <v>164</v>
      </c>
      <c r="J384" s="396"/>
      <c r="K384" s="397"/>
      <c r="L384" s="397"/>
      <c r="M384" s="397">
        <v>145</v>
      </c>
      <c r="N384" s="398" t="str">
        <f t="shared" si="30"/>
        <v>T</v>
      </c>
      <c r="O384" s="398" t="str">
        <f t="shared" si="31"/>
        <v>T.4</v>
      </c>
      <c r="P384" s="398" t="str">
        <f t="shared" si="32"/>
        <v>T.4.4</v>
      </c>
      <c r="Q384" s="399" t="str">
        <f t="shared" si="33"/>
        <v>T - Structural Concrete</v>
      </c>
      <c r="R384" s="399" t="str">
        <f t="shared" si="34"/>
        <v>T.4 - Structural Repairs</v>
      </c>
      <c r="S384" s="400" t="str">
        <f t="shared" si="35"/>
        <v>T.4.4 - Foundation Waterproofing &amp; Drain Tile</v>
      </c>
    </row>
    <row r="385" spans="2:19" ht="16">
      <c r="B385" s="785" t="s">
        <v>174</v>
      </c>
      <c r="C385" s="786"/>
      <c r="D385" s="395" t="s">
        <v>660</v>
      </c>
      <c r="E385" s="395" t="s">
        <v>557</v>
      </c>
      <c r="F385" s="396">
        <v>4</v>
      </c>
      <c r="G385" s="395" t="s">
        <v>561</v>
      </c>
      <c r="H385" s="396">
        <v>5</v>
      </c>
      <c r="I385" s="395" t="s">
        <v>138</v>
      </c>
      <c r="J385" s="396">
        <v>1</v>
      </c>
      <c r="K385" s="397"/>
      <c r="L385" s="397"/>
      <c r="M385" s="397">
        <v>500</v>
      </c>
      <c r="N385" s="398" t="str">
        <f t="shared" si="30"/>
        <v>T</v>
      </c>
      <c r="O385" s="398" t="str">
        <f t="shared" si="31"/>
        <v>T.4</v>
      </c>
      <c r="P385" s="398" t="str">
        <f t="shared" si="32"/>
        <v>T.4.5</v>
      </c>
      <c r="Q385" s="399" t="str">
        <f t="shared" si="33"/>
        <v>T - Structural Concrete</v>
      </c>
      <c r="R385" s="399" t="str">
        <f t="shared" si="34"/>
        <v>T.4 - Structural Repairs</v>
      </c>
      <c r="S385" s="400" t="str">
        <f t="shared" si="35"/>
        <v>T.4.5 - Stair Mud Jacking, Application</v>
      </c>
    </row>
    <row r="386" spans="2:19" ht="16">
      <c r="B386" s="785" t="s">
        <v>174</v>
      </c>
      <c r="C386" s="786"/>
      <c r="D386" s="395" t="s">
        <v>660</v>
      </c>
      <c r="E386" s="395" t="s">
        <v>557</v>
      </c>
      <c r="F386" s="396">
        <v>4</v>
      </c>
      <c r="G386" s="395" t="s">
        <v>562</v>
      </c>
      <c r="H386" s="396">
        <v>6</v>
      </c>
      <c r="I386" s="395" t="s">
        <v>154</v>
      </c>
      <c r="J386" s="396">
        <v>1</v>
      </c>
      <c r="K386" s="397"/>
      <c r="L386" s="397"/>
      <c r="M386" s="397"/>
      <c r="N386" s="398" t="str">
        <f t="shared" si="30"/>
        <v>T</v>
      </c>
      <c r="O386" s="398" t="str">
        <f t="shared" si="31"/>
        <v>T.4</v>
      </c>
      <c r="P386" s="398" t="str">
        <f t="shared" si="32"/>
        <v>T.4.6</v>
      </c>
      <c r="Q386" s="399" t="str">
        <f t="shared" si="33"/>
        <v>T - Structural Concrete</v>
      </c>
      <c r="R386" s="399" t="str">
        <f t="shared" si="34"/>
        <v>T.4 - Structural Repairs</v>
      </c>
      <c r="S386" s="400" t="str">
        <f t="shared" si="35"/>
        <v>T.4.6 - Structural Repairs Allowance</v>
      </c>
    </row>
    <row r="387" spans="2:19" ht="16">
      <c r="B387" s="785" t="s">
        <v>222</v>
      </c>
      <c r="C387" s="786"/>
      <c r="D387" s="395" t="s">
        <v>661</v>
      </c>
      <c r="E387" s="395" t="s">
        <v>468</v>
      </c>
      <c r="F387" s="396">
        <v>1</v>
      </c>
      <c r="G387" s="395" t="s">
        <v>470</v>
      </c>
      <c r="H387" s="396">
        <v>1</v>
      </c>
      <c r="I387" s="395" t="s">
        <v>154</v>
      </c>
      <c r="J387" s="396">
        <v>1</v>
      </c>
      <c r="K387" s="397"/>
      <c r="L387" s="397"/>
      <c r="M387" s="397"/>
      <c r="N387" s="398" t="str">
        <f t="shared" si="30"/>
        <v>U</v>
      </c>
      <c r="O387" s="398" t="str">
        <f t="shared" si="31"/>
        <v>U.1</v>
      </c>
      <c r="P387" s="398" t="str">
        <f t="shared" si="32"/>
        <v>U.1.1</v>
      </c>
      <c r="Q387" s="399" t="str">
        <f t="shared" si="33"/>
        <v>U - Wall Tiling</v>
      </c>
      <c r="R387" s="399" t="str">
        <f t="shared" si="34"/>
        <v>U.1 - Bathroom Wall Tile</v>
      </c>
      <c r="S387" s="400" t="str">
        <f t="shared" si="35"/>
        <v>U.1.1 - Bathroom Wall Tile Allowance</v>
      </c>
    </row>
    <row r="388" spans="2:19" ht="16">
      <c r="B388" s="785" t="s">
        <v>222</v>
      </c>
      <c r="C388" s="786"/>
      <c r="D388" s="395" t="s">
        <v>661</v>
      </c>
      <c r="E388" s="395" t="s">
        <v>468</v>
      </c>
      <c r="F388" s="396">
        <v>1</v>
      </c>
      <c r="G388" s="395" t="s">
        <v>469</v>
      </c>
      <c r="H388" s="396">
        <v>2</v>
      </c>
      <c r="I388" s="395" t="s">
        <v>171</v>
      </c>
      <c r="J388" s="396"/>
      <c r="K388" s="397">
        <v>7.69</v>
      </c>
      <c r="L388" s="397">
        <v>12.44</v>
      </c>
      <c r="M388" s="397"/>
      <c r="N388" s="398" t="str">
        <f t="shared" si="30"/>
        <v>U</v>
      </c>
      <c r="O388" s="398" t="str">
        <f t="shared" si="31"/>
        <v>U.1</v>
      </c>
      <c r="P388" s="398" t="str">
        <f t="shared" si="32"/>
        <v>U.1.2</v>
      </c>
      <c r="Q388" s="399" t="str">
        <f t="shared" si="33"/>
        <v>U - Wall Tiling</v>
      </c>
      <c r="R388" s="399" t="str">
        <f t="shared" si="34"/>
        <v>U.1 - Bathroom Wall Tile</v>
      </c>
      <c r="S388" s="400" t="str">
        <f t="shared" si="35"/>
        <v>U.1.2 - Shower Tile, Accent Mosaic Tile</v>
      </c>
    </row>
    <row r="389" spans="2:19" ht="16">
      <c r="B389" s="785" t="s">
        <v>222</v>
      </c>
      <c r="C389" s="786"/>
      <c r="D389" s="395" t="s">
        <v>661</v>
      </c>
      <c r="E389" s="395" t="s">
        <v>468</v>
      </c>
      <c r="F389" s="396">
        <v>1</v>
      </c>
      <c r="G389" s="395" t="s">
        <v>467</v>
      </c>
      <c r="H389" s="396">
        <v>3</v>
      </c>
      <c r="I389" s="395" t="s">
        <v>171</v>
      </c>
      <c r="J389" s="396"/>
      <c r="K389" s="397">
        <v>7.69</v>
      </c>
      <c r="L389" s="397">
        <v>4.1500000000000004</v>
      </c>
      <c r="M389" s="397"/>
      <c r="N389" s="398" t="str">
        <f t="shared" si="30"/>
        <v>U</v>
      </c>
      <c r="O389" s="398" t="str">
        <f t="shared" si="31"/>
        <v>U.1</v>
      </c>
      <c r="P389" s="398" t="str">
        <f t="shared" si="32"/>
        <v>U.1.3</v>
      </c>
      <c r="Q389" s="399" t="str">
        <f t="shared" si="33"/>
        <v>U - Wall Tiling</v>
      </c>
      <c r="R389" s="399" t="str">
        <f t="shared" si="34"/>
        <v>U.1 - Bathroom Wall Tile</v>
      </c>
      <c r="S389" s="400" t="str">
        <f t="shared" si="35"/>
        <v>U.1.3 - Shower Tile, Standard On Wall</v>
      </c>
    </row>
    <row r="390" spans="2:19" ht="16">
      <c r="B390" s="785" t="s">
        <v>222</v>
      </c>
      <c r="C390" s="786"/>
      <c r="D390" s="395" t="s">
        <v>661</v>
      </c>
      <c r="E390" s="395" t="s">
        <v>350</v>
      </c>
      <c r="F390" s="396">
        <v>2</v>
      </c>
      <c r="G390" s="395" t="s">
        <v>349</v>
      </c>
      <c r="H390" s="396">
        <v>1</v>
      </c>
      <c r="I390" s="395" t="s">
        <v>171</v>
      </c>
      <c r="J390" s="396"/>
      <c r="K390" s="397">
        <v>15.38</v>
      </c>
      <c r="L390" s="397">
        <v>12.44</v>
      </c>
      <c r="M390" s="397"/>
      <c r="N390" s="398" t="str">
        <f t="shared" ref="N390:N395" si="36">D390</f>
        <v>U</v>
      </c>
      <c r="O390" s="398" t="str">
        <f t="shared" ref="O390:O395" si="37">N390&amp;"."&amp;F390</f>
        <v>U.2</v>
      </c>
      <c r="P390" s="398" t="str">
        <f t="shared" ref="P390:P395" si="38">D390&amp;"."&amp;F390&amp;"."&amp;H390</f>
        <v>U.2.1</v>
      </c>
      <c r="Q390" s="399" t="str">
        <f t="shared" ref="Q390:Q395" si="39">D390&amp;" - "&amp;B390</f>
        <v>U - Wall Tiling</v>
      </c>
      <c r="R390" s="399" t="str">
        <f t="shared" ref="R390:R395" si="40">O390&amp;" - "&amp;E390</f>
        <v>U.2 - Fireplace Tile</v>
      </c>
      <c r="S390" s="400" t="str">
        <f t="shared" ref="S390:S395" si="41">P390&amp;" - "&amp;G390</f>
        <v>U.2.1 - Fireplace Tiling</v>
      </c>
    </row>
    <row r="391" spans="2:19" ht="16">
      <c r="B391" s="785" t="s">
        <v>222</v>
      </c>
      <c r="C391" s="786"/>
      <c r="D391" s="395" t="s">
        <v>661</v>
      </c>
      <c r="E391" s="395" t="s">
        <v>350</v>
      </c>
      <c r="F391" s="396">
        <v>2</v>
      </c>
      <c r="G391" s="395" t="s">
        <v>351</v>
      </c>
      <c r="H391" s="396">
        <v>2</v>
      </c>
      <c r="I391" s="395" t="s">
        <v>154</v>
      </c>
      <c r="J391" s="396">
        <v>1</v>
      </c>
      <c r="K391" s="397"/>
      <c r="L391" s="397"/>
      <c r="M391" s="397"/>
      <c r="N391" s="398" t="str">
        <f t="shared" si="36"/>
        <v>U</v>
      </c>
      <c r="O391" s="398" t="str">
        <f t="shared" si="37"/>
        <v>U.2</v>
      </c>
      <c r="P391" s="398" t="str">
        <f t="shared" si="38"/>
        <v>U.2.2</v>
      </c>
      <c r="Q391" s="399" t="str">
        <f t="shared" si="39"/>
        <v>U - Wall Tiling</v>
      </c>
      <c r="R391" s="399" t="str">
        <f t="shared" si="40"/>
        <v>U.2 - Fireplace Tile</v>
      </c>
      <c r="S391" s="400" t="str">
        <f t="shared" si="41"/>
        <v>U.2.2 - Fireplace Tiling Allowance</v>
      </c>
    </row>
    <row r="392" spans="2:19" ht="16">
      <c r="B392" s="785" t="s">
        <v>222</v>
      </c>
      <c r="C392" s="786"/>
      <c r="D392" s="395" t="s">
        <v>661</v>
      </c>
      <c r="E392" s="395" t="s">
        <v>221</v>
      </c>
      <c r="F392" s="396">
        <v>3</v>
      </c>
      <c r="G392" s="395" t="s">
        <v>220</v>
      </c>
      <c r="H392" s="396">
        <v>1</v>
      </c>
      <c r="I392" s="395" t="s">
        <v>171</v>
      </c>
      <c r="J392" s="396"/>
      <c r="K392" s="397">
        <v>15.38</v>
      </c>
      <c r="L392" s="397">
        <v>12.44</v>
      </c>
      <c r="M392" s="397"/>
      <c r="N392" s="398" t="str">
        <f t="shared" si="36"/>
        <v>U</v>
      </c>
      <c r="O392" s="398" t="str">
        <f t="shared" si="37"/>
        <v>U.3</v>
      </c>
      <c r="P392" s="398" t="str">
        <f t="shared" si="38"/>
        <v>U.3.1</v>
      </c>
      <c r="Q392" s="399" t="str">
        <f t="shared" si="39"/>
        <v>U - Wall Tiling</v>
      </c>
      <c r="R392" s="399" t="str">
        <f t="shared" si="40"/>
        <v>U.3 - Kitchen Wall Tile</v>
      </c>
      <c r="S392" s="400" t="str">
        <f t="shared" si="41"/>
        <v>U.3.1 - Kitchen Backsplash, Mosaic Tile</v>
      </c>
    </row>
    <row r="393" spans="2:19" ht="16">
      <c r="B393" s="785" t="s">
        <v>222</v>
      </c>
      <c r="C393" s="786"/>
      <c r="D393" s="395" t="s">
        <v>661</v>
      </c>
      <c r="E393" s="395" t="s">
        <v>221</v>
      </c>
      <c r="F393" s="396">
        <v>3</v>
      </c>
      <c r="G393" s="395" t="s">
        <v>223</v>
      </c>
      <c r="H393" s="396">
        <v>2</v>
      </c>
      <c r="I393" s="395" t="s">
        <v>171</v>
      </c>
      <c r="J393" s="396"/>
      <c r="K393" s="397">
        <v>7.69</v>
      </c>
      <c r="L393" s="397">
        <v>4.1500000000000004</v>
      </c>
      <c r="M393" s="397"/>
      <c r="N393" s="398" t="str">
        <f t="shared" si="36"/>
        <v>U</v>
      </c>
      <c r="O393" s="398" t="str">
        <f t="shared" si="37"/>
        <v>U.3</v>
      </c>
      <c r="P393" s="398" t="str">
        <f t="shared" si="38"/>
        <v>U.3.2</v>
      </c>
      <c r="Q393" s="399" t="str">
        <f t="shared" si="39"/>
        <v>U - Wall Tiling</v>
      </c>
      <c r="R393" s="399" t="str">
        <f t="shared" si="40"/>
        <v>U.3 - Kitchen Wall Tile</v>
      </c>
      <c r="S393" s="400" t="str">
        <f t="shared" si="41"/>
        <v>U.3.2 - Kitchen Tile, Standard On Wall</v>
      </c>
    </row>
    <row r="394" spans="2:19" ht="16">
      <c r="B394" s="785" t="s">
        <v>222</v>
      </c>
      <c r="C394" s="786"/>
      <c r="D394" s="395" t="s">
        <v>661</v>
      </c>
      <c r="E394" s="395" t="s">
        <v>221</v>
      </c>
      <c r="F394" s="396">
        <v>3</v>
      </c>
      <c r="G394" s="395" t="s">
        <v>224</v>
      </c>
      <c r="H394" s="396">
        <v>3</v>
      </c>
      <c r="I394" s="395" t="s">
        <v>154</v>
      </c>
      <c r="J394" s="396">
        <v>1</v>
      </c>
      <c r="K394" s="397"/>
      <c r="L394" s="397"/>
      <c r="M394" s="397"/>
      <c r="N394" s="398" t="str">
        <f t="shared" si="36"/>
        <v>U</v>
      </c>
      <c r="O394" s="398" t="str">
        <f t="shared" si="37"/>
        <v>U.3</v>
      </c>
      <c r="P394" s="398" t="str">
        <f t="shared" si="38"/>
        <v>U.3.3</v>
      </c>
      <c r="Q394" s="399" t="str">
        <f t="shared" si="39"/>
        <v>U - Wall Tiling</v>
      </c>
      <c r="R394" s="399" t="str">
        <f t="shared" si="40"/>
        <v>U.3 - Kitchen Wall Tile</v>
      </c>
      <c r="S394" s="400" t="str">
        <f t="shared" si="41"/>
        <v>U.3.3 - Kitchen Wall Tile Allowance</v>
      </c>
    </row>
    <row r="395" spans="2:19" ht="16">
      <c r="B395" s="785" t="s">
        <v>222</v>
      </c>
      <c r="C395" s="786"/>
      <c r="D395" s="395" t="s">
        <v>661</v>
      </c>
      <c r="E395" s="395" t="s">
        <v>538</v>
      </c>
      <c r="F395" s="396">
        <v>4</v>
      </c>
      <c r="G395" s="395" t="s">
        <v>537</v>
      </c>
      <c r="H395" s="396">
        <v>1</v>
      </c>
      <c r="I395" s="395" t="s">
        <v>154</v>
      </c>
      <c r="J395" s="396">
        <v>1</v>
      </c>
      <c r="K395" s="397"/>
      <c r="L395" s="397"/>
      <c r="M395" s="397"/>
      <c r="N395" s="398" t="str">
        <f t="shared" si="36"/>
        <v>U</v>
      </c>
      <c r="O395" s="398" t="str">
        <f t="shared" si="37"/>
        <v>U.4</v>
      </c>
      <c r="P395" s="398" t="str">
        <f t="shared" si="38"/>
        <v>U.4.1</v>
      </c>
      <c r="Q395" s="399" t="str">
        <f t="shared" si="39"/>
        <v>U - Wall Tiling</v>
      </c>
      <c r="R395" s="399" t="str">
        <f t="shared" si="40"/>
        <v>U.4 - Wall Tiling General</v>
      </c>
      <c r="S395" s="400" t="str">
        <f t="shared" si="41"/>
        <v>U.4.1 - Wall Tiling Allowance</v>
      </c>
    </row>
    <row r="396" spans="2:19" ht="16">
      <c r="B396" s="785"/>
      <c r="C396" s="786"/>
      <c r="D396" s="395"/>
      <c r="E396" s="395"/>
      <c r="F396" s="396"/>
      <c r="G396" s="395"/>
      <c r="H396" s="396"/>
      <c r="I396" s="395"/>
      <c r="J396" s="396"/>
      <c r="K396" s="397"/>
      <c r="L396" s="397"/>
      <c r="M396" s="397"/>
      <c r="N396" s="398"/>
      <c r="O396" s="398"/>
      <c r="P396" s="398"/>
      <c r="Q396" s="399"/>
      <c r="R396" s="399"/>
      <c r="S396" s="400"/>
    </row>
    <row r="397" spans="2:19" ht="16">
      <c r="B397" s="785"/>
      <c r="C397" s="786"/>
      <c r="D397" s="395"/>
      <c r="E397" s="395"/>
      <c r="F397" s="396"/>
      <c r="G397" s="395"/>
      <c r="H397" s="396"/>
      <c r="I397" s="395"/>
      <c r="J397" s="396"/>
      <c r="K397" s="397"/>
      <c r="L397" s="397"/>
      <c r="M397" s="397"/>
      <c r="N397" s="398"/>
      <c r="O397" s="398"/>
      <c r="P397" s="398"/>
      <c r="Q397" s="399"/>
      <c r="R397" s="399"/>
      <c r="S397" s="400"/>
    </row>
    <row r="398" spans="2:19" ht="16">
      <c r="B398" s="785"/>
      <c r="C398" s="786"/>
      <c r="D398" s="395"/>
      <c r="E398" s="395"/>
      <c r="F398" s="396"/>
      <c r="G398" s="395"/>
      <c r="H398" s="396"/>
      <c r="I398" s="395"/>
      <c r="J398" s="396"/>
      <c r="K398" s="397"/>
      <c r="L398" s="397"/>
      <c r="M398" s="397"/>
      <c r="N398" s="398"/>
      <c r="O398" s="398"/>
      <c r="P398" s="398"/>
      <c r="Q398" s="399"/>
      <c r="R398" s="399"/>
      <c r="S398" s="400"/>
    </row>
    <row r="399" spans="2:19" ht="16">
      <c r="B399" s="785"/>
      <c r="C399" s="786"/>
      <c r="D399" s="395"/>
      <c r="E399" s="395"/>
      <c r="F399" s="396"/>
      <c r="G399" s="395"/>
      <c r="H399" s="396"/>
      <c r="I399" s="395"/>
      <c r="J399" s="396"/>
      <c r="K399" s="397"/>
      <c r="L399" s="397"/>
      <c r="M399" s="397"/>
      <c r="N399" s="398"/>
      <c r="O399" s="398"/>
      <c r="P399" s="398"/>
      <c r="Q399" s="399"/>
      <c r="R399" s="399"/>
      <c r="S399" s="400"/>
    </row>
    <row r="400" spans="2:19" ht="16">
      <c r="B400" s="785"/>
      <c r="C400" s="786"/>
      <c r="D400" s="395"/>
      <c r="E400" s="395"/>
      <c r="F400" s="396"/>
      <c r="G400" s="395"/>
      <c r="H400" s="396"/>
      <c r="I400" s="395"/>
      <c r="J400" s="396"/>
      <c r="K400" s="397"/>
      <c r="L400" s="397"/>
      <c r="M400" s="397"/>
      <c r="N400" s="398"/>
      <c r="O400" s="398"/>
      <c r="P400" s="398"/>
      <c r="Q400" s="399"/>
      <c r="R400" s="399"/>
      <c r="S400" s="400"/>
    </row>
    <row r="401" spans="2:19" ht="16">
      <c r="B401" s="785"/>
      <c r="C401" s="786"/>
      <c r="D401" s="395"/>
      <c r="E401" s="395"/>
      <c r="F401" s="396"/>
      <c r="G401" s="395"/>
      <c r="H401" s="396"/>
      <c r="I401" s="395"/>
      <c r="J401" s="396"/>
      <c r="K401" s="397"/>
      <c r="L401" s="397"/>
      <c r="M401" s="397"/>
      <c r="N401" s="398"/>
      <c r="O401" s="398"/>
      <c r="P401" s="398"/>
      <c r="Q401" s="399"/>
      <c r="R401" s="399"/>
      <c r="S401" s="400"/>
    </row>
    <row r="402" spans="2:19" ht="16">
      <c r="B402" s="785"/>
      <c r="C402" s="786"/>
      <c r="D402" s="395"/>
      <c r="E402" s="395"/>
      <c r="F402" s="396"/>
      <c r="G402" s="395"/>
      <c r="H402" s="396"/>
      <c r="I402" s="395"/>
      <c r="J402" s="396"/>
      <c r="K402" s="397"/>
      <c r="L402" s="397"/>
      <c r="M402" s="397"/>
      <c r="N402" s="398"/>
      <c r="O402" s="398"/>
      <c r="P402" s="398"/>
      <c r="Q402" s="399"/>
      <c r="R402" s="399"/>
      <c r="S402" s="400"/>
    </row>
    <row r="403" spans="2:19" ht="16">
      <c r="B403" s="785"/>
      <c r="C403" s="786"/>
      <c r="D403" s="395"/>
      <c r="E403" s="395"/>
      <c r="F403" s="396"/>
      <c r="G403" s="395"/>
      <c r="H403" s="396"/>
      <c r="I403" s="395"/>
      <c r="J403" s="396"/>
      <c r="K403" s="397"/>
      <c r="L403" s="397"/>
      <c r="M403" s="397"/>
      <c r="N403" s="398"/>
      <c r="O403" s="398"/>
      <c r="P403" s="398"/>
      <c r="Q403" s="399"/>
      <c r="R403" s="399"/>
      <c r="S403" s="400"/>
    </row>
    <row r="404" spans="2:19" ht="16">
      <c r="B404" s="785"/>
      <c r="C404" s="786"/>
      <c r="D404" s="395"/>
      <c r="E404" s="395"/>
      <c r="F404" s="396"/>
      <c r="G404" s="395"/>
      <c r="H404" s="396"/>
      <c r="I404" s="395"/>
      <c r="J404" s="396"/>
      <c r="K404" s="397"/>
      <c r="L404" s="397"/>
      <c r="M404" s="397"/>
      <c r="N404" s="398"/>
      <c r="O404" s="398"/>
      <c r="P404" s="398"/>
      <c r="Q404" s="399"/>
      <c r="R404" s="399"/>
      <c r="S404" s="400"/>
    </row>
    <row r="405" spans="2:19" ht="16">
      <c r="B405" s="785"/>
      <c r="C405" s="786"/>
      <c r="D405" s="395"/>
      <c r="E405" s="395"/>
      <c r="F405" s="396"/>
      <c r="G405" s="395"/>
      <c r="H405" s="396"/>
      <c r="I405" s="395"/>
      <c r="J405" s="396"/>
      <c r="K405" s="397"/>
      <c r="L405" s="397"/>
      <c r="M405" s="397"/>
      <c r="N405" s="398"/>
      <c r="O405" s="398"/>
      <c r="P405" s="398"/>
      <c r="Q405" s="399"/>
      <c r="R405" s="399"/>
      <c r="S405" s="400"/>
    </row>
    <row r="406" spans="2:19" ht="16">
      <c r="B406" s="785"/>
      <c r="C406" s="786"/>
      <c r="D406" s="395"/>
      <c r="E406" s="395"/>
      <c r="F406" s="396"/>
      <c r="G406" s="395"/>
      <c r="H406" s="396"/>
      <c r="I406" s="395"/>
      <c r="J406" s="396"/>
      <c r="K406" s="397"/>
      <c r="L406" s="397"/>
      <c r="M406" s="397"/>
      <c r="N406" s="398"/>
      <c r="O406" s="398"/>
      <c r="P406" s="398"/>
      <c r="Q406" s="399"/>
      <c r="R406" s="399"/>
      <c r="S406" s="400"/>
    </row>
    <row r="407" spans="2:19" ht="16">
      <c r="B407" s="785"/>
      <c r="C407" s="786"/>
      <c r="D407" s="395"/>
      <c r="E407" s="395"/>
      <c r="F407" s="396"/>
      <c r="G407" s="395"/>
      <c r="H407" s="396"/>
      <c r="I407" s="395"/>
      <c r="J407" s="396"/>
      <c r="K407" s="397"/>
      <c r="L407" s="397"/>
      <c r="M407" s="397"/>
      <c r="N407" s="398"/>
      <c r="O407" s="398"/>
      <c r="P407" s="398"/>
      <c r="Q407" s="399"/>
      <c r="R407" s="399"/>
      <c r="S407" s="400"/>
    </row>
    <row r="408" spans="2:19" ht="16">
      <c r="B408" s="785"/>
      <c r="C408" s="786"/>
      <c r="D408" s="395"/>
      <c r="E408" s="395"/>
      <c r="F408" s="396"/>
      <c r="G408" s="395"/>
      <c r="H408" s="396"/>
      <c r="I408" s="395"/>
      <c r="J408" s="396"/>
      <c r="K408" s="397"/>
      <c r="L408" s="397"/>
      <c r="M408" s="397"/>
      <c r="N408" s="398"/>
      <c r="O408" s="398"/>
      <c r="P408" s="398"/>
      <c r="Q408" s="399"/>
      <c r="R408" s="399"/>
      <c r="S408" s="400"/>
    </row>
    <row r="409" spans="2:19" ht="16">
      <c r="B409" s="785"/>
      <c r="C409" s="786"/>
      <c r="D409" s="395"/>
      <c r="E409" s="395"/>
      <c r="F409" s="396"/>
      <c r="G409" s="395"/>
      <c r="H409" s="396"/>
      <c r="I409" s="395"/>
      <c r="J409" s="396"/>
      <c r="K409" s="397"/>
      <c r="L409" s="397"/>
      <c r="M409" s="397"/>
      <c r="N409" s="398"/>
      <c r="O409" s="398"/>
      <c r="P409" s="398"/>
      <c r="Q409" s="399"/>
      <c r="R409" s="399"/>
      <c r="S409" s="400"/>
    </row>
    <row r="410" spans="2:19" ht="16">
      <c r="B410" s="785"/>
      <c r="C410" s="786"/>
      <c r="D410" s="395"/>
      <c r="E410" s="395"/>
      <c r="F410" s="396"/>
      <c r="G410" s="395"/>
      <c r="H410" s="396"/>
      <c r="I410" s="395"/>
      <c r="J410" s="396"/>
      <c r="K410" s="397"/>
      <c r="L410" s="397"/>
      <c r="M410" s="397"/>
      <c r="N410" s="398"/>
      <c r="O410" s="398"/>
      <c r="P410" s="398"/>
      <c r="Q410" s="399"/>
      <c r="R410" s="399"/>
      <c r="S410" s="400"/>
    </row>
    <row r="411" spans="2:19" ht="16">
      <c r="B411" s="785"/>
      <c r="C411" s="786"/>
      <c r="D411" s="395"/>
      <c r="E411" s="395"/>
      <c r="F411" s="396"/>
      <c r="G411" s="395"/>
      <c r="H411" s="396"/>
      <c r="I411" s="395"/>
      <c r="J411" s="396"/>
      <c r="K411" s="397"/>
      <c r="L411" s="397"/>
      <c r="M411" s="397"/>
      <c r="N411" s="398"/>
      <c r="O411" s="398"/>
      <c r="P411" s="398"/>
      <c r="Q411" s="399"/>
      <c r="R411" s="399"/>
      <c r="S411" s="400"/>
    </row>
    <row r="412" spans="2:19" ht="16">
      <c r="B412" s="785"/>
      <c r="C412" s="786"/>
      <c r="D412" s="395"/>
      <c r="E412" s="395"/>
      <c r="F412" s="396"/>
      <c r="G412" s="395"/>
      <c r="H412" s="396"/>
      <c r="I412" s="395"/>
      <c r="J412" s="396"/>
      <c r="K412" s="397"/>
      <c r="L412" s="397"/>
      <c r="M412" s="397"/>
      <c r="N412" s="398"/>
      <c r="O412" s="398"/>
      <c r="P412" s="398"/>
      <c r="Q412" s="399"/>
      <c r="R412" s="399"/>
      <c r="S412" s="400"/>
    </row>
    <row r="413" spans="2:19" ht="16">
      <c r="B413" s="785"/>
      <c r="C413" s="786"/>
      <c r="D413" s="395"/>
      <c r="E413" s="395"/>
      <c r="F413" s="396"/>
      <c r="G413" s="395"/>
      <c r="H413" s="396"/>
      <c r="I413" s="395"/>
      <c r="J413" s="396"/>
      <c r="K413" s="397"/>
      <c r="L413" s="397"/>
      <c r="M413" s="397"/>
      <c r="N413" s="398"/>
      <c r="O413" s="398"/>
      <c r="P413" s="398"/>
      <c r="Q413" s="399"/>
      <c r="R413" s="399"/>
      <c r="S413" s="400"/>
    </row>
    <row r="414" spans="2:19" ht="16">
      <c r="B414" s="785"/>
      <c r="C414" s="786"/>
      <c r="D414" s="395"/>
      <c r="E414" s="395"/>
      <c r="F414" s="396"/>
      <c r="G414" s="395"/>
      <c r="H414" s="396"/>
      <c r="I414" s="395"/>
      <c r="J414" s="396"/>
      <c r="K414" s="397"/>
      <c r="L414" s="397"/>
      <c r="M414" s="397"/>
      <c r="N414" s="398"/>
      <c r="O414" s="398"/>
      <c r="P414" s="398"/>
      <c r="Q414" s="399"/>
      <c r="R414" s="399"/>
      <c r="S414" s="400"/>
    </row>
    <row r="415" spans="2:19" ht="16">
      <c r="B415" s="785"/>
      <c r="C415" s="786"/>
      <c r="D415" s="395"/>
      <c r="E415" s="395"/>
      <c r="F415" s="396"/>
      <c r="G415" s="395"/>
      <c r="H415" s="396"/>
      <c r="I415" s="395"/>
      <c r="J415" s="396"/>
      <c r="K415" s="397"/>
      <c r="L415" s="397"/>
      <c r="M415" s="397"/>
      <c r="N415" s="398"/>
      <c r="O415" s="398"/>
      <c r="P415" s="398"/>
      <c r="Q415" s="399"/>
      <c r="R415" s="399"/>
      <c r="S415" s="400"/>
    </row>
    <row r="416" spans="2:19" ht="16">
      <c r="B416" s="785"/>
      <c r="C416" s="786"/>
      <c r="D416" s="395"/>
      <c r="E416" s="395"/>
      <c r="F416" s="396"/>
      <c r="G416" s="395"/>
      <c r="H416" s="396"/>
      <c r="I416" s="395"/>
      <c r="J416" s="396"/>
      <c r="K416" s="397"/>
      <c r="L416" s="397"/>
      <c r="M416" s="397"/>
      <c r="N416" s="398"/>
      <c r="O416" s="398"/>
      <c r="P416" s="398"/>
      <c r="Q416" s="399"/>
      <c r="R416" s="399"/>
      <c r="S416" s="400"/>
    </row>
    <row r="417" spans="2:19" ht="16">
      <c r="B417" s="785"/>
      <c r="C417" s="786"/>
      <c r="D417" s="395"/>
      <c r="E417" s="395"/>
      <c r="F417" s="396"/>
      <c r="G417" s="395"/>
      <c r="H417" s="396"/>
      <c r="I417" s="395"/>
      <c r="J417" s="396"/>
      <c r="K417" s="397"/>
      <c r="L417" s="397"/>
      <c r="M417" s="397"/>
      <c r="N417" s="398"/>
      <c r="O417" s="398"/>
      <c r="P417" s="398"/>
      <c r="Q417" s="399"/>
      <c r="R417" s="399"/>
      <c r="S417" s="400"/>
    </row>
    <row r="418" spans="2:19" ht="16">
      <c r="B418" s="785"/>
      <c r="C418" s="786"/>
      <c r="D418" s="395"/>
      <c r="E418" s="395"/>
      <c r="F418" s="396"/>
      <c r="G418" s="395"/>
      <c r="H418" s="396"/>
      <c r="I418" s="395"/>
      <c r="J418" s="396"/>
      <c r="K418" s="397"/>
      <c r="L418" s="397"/>
      <c r="M418" s="397"/>
      <c r="N418" s="398"/>
      <c r="O418" s="398"/>
      <c r="P418" s="398"/>
      <c r="Q418" s="399"/>
      <c r="R418" s="399"/>
      <c r="S418" s="400"/>
    </row>
    <row r="419" spans="2:19" ht="16">
      <c r="B419" s="785"/>
      <c r="C419" s="786"/>
      <c r="D419" s="395"/>
      <c r="E419" s="395"/>
      <c r="F419" s="396"/>
      <c r="G419" s="395"/>
      <c r="H419" s="396"/>
      <c r="I419" s="395"/>
      <c r="J419" s="396"/>
      <c r="K419" s="397"/>
      <c r="L419" s="397"/>
      <c r="M419" s="397"/>
      <c r="N419" s="398"/>
      <c r="O419" s="398"/>
      <c r="P419" s="398"/>
      <c r="Q419" s="399"/>
      <c r="R419" s="399"/>
      <c r="S419" s="400"/>
    </row>
    <row r="420" spans="2:19" ht="16">
      <c r="B420" s="785"/>
      <c r="C420" s="786"/>
      <c r="D420" s="395"/>
      <c r="E420" s="395"/>
      <c r="F420" s="396"/>
      <c r="G420" s="395"/>
      <c r="H420" s="396"/>
      <c r="I420" s="395"/>
      <c r="J420" s="396"/>
      <c r="K420" s="397"/>
      <c r="L420" s="397"/>
      <c r="M420" s="397"/>
      <c r="N420" s="398"/>
      <c r="O420" s="398"/>
      <c r="P420" s="398"/>
      <c r="Q420" s="399"/>
      <c r="R420" s="399"/>
      <c r="S420" s="400"/>
    </row>
    <row r="421" spans="2:19" ht="16">
      <c r="B421" s="785"/>
      <c r="C421" s="786"/>
      <c r="D421" s="395"/>
      <c r="E421" s="395"/>
      <c r="F421" s="396"/>
      <c r="G421" s="395"/>
      <c r="H421" s="396"/>
      <c r="I421" s="395"/>
      <c r="J421" s="396"/>
      <c r="K421" s="397"/>
      <c r="L421" s="397"/>
      <c r="M421" s="397"/>
      <c r="N421" s="398"/>
      <c r="O421" s="398"/>
      <c r="P421" s="398"/>
      <c r="Q421" s="399"/>
      <c r="R421" s="399"/>
      <c r="S421" s="400"/>
    </row>
    <row r="422" spans="2:19" ht="16">
      <c r="B422" s="785"/>
      <c r="C422" s="786"/>
      <c r="D422" s="395"/>
      <c r="E422" s="395"/>
      <c r="F422" s="396"/>
      <c r="G422" s="395"/>
      <c r="H422" s="396"/>
      <c r="I422" s="395"/>
      <c r="J422" s="396"/>
      <c r="K422" s="397"/>
      <c r="L422" s="397"/>
      <c r="M422" s="397"/>
      <c r="N422" s="398"/>
      <c r="O422" s="398"/>
      <c r="P422" s="398"/>
      <c r="Q422" s="399"/>
      <c r="R422" s="399"/>
      <c r="S422" s="400"/>
    </row>
    <row r="423" spans="2:19" ht="16">
      <c r="B423" s="785"/>
      <c r="C423" s="786"/>
      <c r="D423" s="395"/>
      <c r="E423" s="395"/>
      <c r="F423" s="396"/>
      <c r="G423" s="395"/>
      <c r="H423" s="396"/>
      <c r="I423" s="395"/>
      <c r="J423" s="396"/>
      <c r="K423" s="397"/>
      <c r="L423" s="397"/>
      <c r="M423" s="397"/>
      <c r="N423" s="398"/>
      <c r="O423" s="398"/>
      <c r="P423" s="398"/>
      <c r="Q423" s="399"/>
      <c r="R423" s="399"/>
      <c r="S423" s="400"/>
    </row>
    <row r="424" spans="2:19" ht="16">
      <c r="B424" s="785"/>
      <c r="C424" s="786"/>
      <c r="D424" s="395"/>
      <c r="E424" s="395"/>
      <c r="F424" s="396"/>
      <c r="G424" s="395"/>
      <c r="H424" s="396"/>
      <c r="I424" s="395"/>
      <c r="J424" s="396"/>
      <c r="K424" s="397"/>
      <c r="L424" s="397"/>
      <c r="M424" s="397"/>
      <c r="N424" s="398"/>
      <c r="O424" s="398"/>
      <c r="P424" s="398"/>
      <c r="Q424" s="399"/>
      <c r="R424" s="399"/>
      <c r="S424" s="400"/>
    </row>
    <row r="425" spans="2:19" ht="16">
      <c r="B425" s="785"/>
      <c r="C425" s="786"/>
      <c r="D425" s="395"/>
      <c r="E425" s="395"/>
      <c r="F425" s="396"/>
      <c r="G425" s="395"/>
      <c r="H425" s="396"/>
      <c r="I425" s="395"/>
      <c r="J425" s="396"/>
      <c r="K425" s="397"/>
      <c r="L425" s="397"/>
      <c r="M425" s="397"/>
      <c r="N425" s="398"/>
      <c r="O425" s="398"/>
      <c r="P425" s="398"/>
      <c r="Q425" s="399"/>
      <c r="R425" s="399"/>
      <c r="S425" s="400"/>
    </row>
    <row r="426" spans="2:19" ht="16">
      <c r="B426" s="785"/>
      <c r="C426" s="786"/>
      <c r="D426" s="395"/>
      <c r="E426" s="395"/>
      <c r="F426" s="396"/>
      <c r="G426" s="395"/>
      <c r="H426" s="396"/>
      <c r="I426" s="395"/>
      <c r="J426" s="396"/>
      <c r="K426" s="397"/>
      <c r="L426" s="397"/>
      <c r="M426" s="397"/>
      <c r="N426" s="398"/>
      <c r="O426" s="398"/>
      <c r="P426" s="398"/>
      <c r="Q426" s="399"/>
      <c r="R426" s="399"/>
      <c r="S426" s="400"/>
    </row>
    <row r="427" spans="2:19" ht="16">
      <c r="B427" s="785"/>
      <c r="C427" s="786"/>
      <c r="D427" s="395"/>
      <c r="E427" s="395"/>
      <c r="F427" s="396"/>
      <c r="G427" s="395"/>
      <c r="H427" s="396"/>
      <c r="I427" s="395"/>
      <c r="J427" s="396"/>
      <c r="K427" s="397"/>
      <c r="L427" s="397"/>
      <c r="M427" s="397"/>
      <c r="N427" s="398"/>
      <c r="O427" s="398"/>
      <c r="P427" s="398"/>
      <c r="Q427" s="399"/>
      <c r="R427" s="399"/>
      <c r="S427" s="400"/>
    </row>
    <row r="428" spans="2:19" ht="16">
      <c r="B428" s="785"/>
      <c r="C428" s="786"/>
      <c r="D428" s="395"/>
      <c r="E428" s="395"/>
      <c r="F428" s="396"/>
      <c r="G428" s="395"/>
      <c r="H428" s="396"/>
      <c r="I428" s="395"/>
      <c r="J428" s="396"/>
      <c r="K428" s="397"/>
      <c r="L428" s="397"/>
      <c r="M428" s="397"/>
      <c r="N428" s="398"/>
      <c r="O428" s="398"/>
      <c r="P428" s="398"/>
      <c r="Q428" s="399"/>
      <c r="R428" s="399"/>
      <c r="S428" s="400"/>
    </row>
    <row r="429" spans="2:19" ht="16">
      <c r="B429" s="785"/>
      <c r="C429" s="786"/>
      <c r="D429" s="395"/>
      <c r="E429" s="395"/>
      <c r="F429" s="396"/>
      <c r="G429" s="395"/>
      <c r="H429" s="396"/>
      <c r="I429" s="395"/>
      <c r="J429" s="396"/>
      <c r="K429" s="397"/>
      <c r="L429" s="397"/>
      <c r="M429" s="397"/>
      <c r="N429" s="398"/>
      <c r="O429" s="398"/>
      <c r="P429" s="398"/>
      <c r="Q429" s="399"/>
      <c r="R429" s="399"/>
      <c r="S429" s="400"/>
    </row>
    <row r="430" spans="2:19" ht="16">
      <c r="B430" s="785"/>
      <c r="C430" s="786"/>
      <c r="D430" s="395"/>
      <c r="E430" s="395"/>
      <c r="F430" s="396"/>
      <c r="G430" s="395"/>
      <c r="H430" s="396"/>
      <c r="I430" s="395"/>
      <c r="J430" s="396"/>
      <c r="K430" s="397"/>
      <c r="L430" s="397"/>
      <c r="M430" s="397"/>
      <c r="N430" s="398"/>
      <c r="O430" s="398"/>
      <c r="P430" s="398"/>
      <c r="Q430" s="399"/>
      <c r="R430" s="399"/>
      <c r="S430" s="400"/>
    </row>
    <row r="431" spans="2:19" ht="16">
      <c r="B431" s="785"/>
      <c r="C431" s="786"/>
      <c r="D431" s="395"/>
      <c r="E431" s="395"/>
      <c r="F431" s="396"/>
      <c r="G431" s="395"/>
      <c r="H431" s="396"/>
      <c r="I431" s="395"/>
      <c r="J431" s="396"/>
      <c r="K431" s="397"/>
      <c r="L431" s="397"/>
      <c r="M431" s="397"/>
      <c r="N431" s="398"/>
      <c r="O431" s="398"/>
      <c r="P431" s="398"/>
      <c r="Q431" s="399"/>
      <c r="R431" s="399"/>
      <c r="S431" s="400"/>
    </row>
    <row r="432" spans="2:19" ht="16">
      <c r="B432" s="785"/>
      <c r="C432" s="786"/>
      <c r="D432" s="395"/>
      <c r="E432" s="395"/>
      <c r="F432" s="396"/>
      <c r="G432" s="395"/>
      <c r="H432" s="396"/>
      <c r="I432" s="395"/>
      <c r="J432" s="396"/>
      <c r="K432" s="397"/>
      <c r="L432" s="397"/>
      <c r="M432" s="397"/>
      <c r="N432" s="398"/>
      <c r="O432" s="398"/>
      <c r="P432" s="398"/>
      <c r="Q432" s="399"/>
      <c r="R432" s="399"/>
      <c r="S432" s="400"/>
    </row>
    <row r="433" spans="2:19" ht="16">
      <c r="B433" s="785"/>
      <c r="C433" s="786"/>
      <c r="D433" s="395"/>
      <c r="E433" s="395"/>
      <c r="F433" s="396"/>
      <c r="G433" s="395"/>
      <c r="H433" s="396"/>
      <c r="I433" s="395"/>
      <c r="J433" s="396"/>
      <c r="K433" s="397"/>
      <c r="L433" s="397"/>
      <c r="M433" s="397"/>
      <c r="N433" s="398"/>
      <c r="O433" s="398"/>
      <c r="P433" s="398"/>
      <c r="Q433" s="399"/>
      <c r="R433" s="399"/>
      <c r="S433" s="400"/>
    </row>
    <row r="434" spans="2:19" ht="16">
      <c r="B434" s="785"/>
      <c r="C434" s="786"/>
      <c r="D434" s="395"/>
      <c r="E434" s="395"/>
      <c r="F434" s="396"/>
      <c r="G434" s="395"/>
      <c r="H434" s="396"/>
      <c r="I434" s="395"/>
      <c r="J434" s="396"/>
      <c r="K434" s="397"/>
      <c r="L434" s="397"/>
      <c r="M434" s="397"/>
      <c r="N434" s="398"/>
      <c r="O434" s="398"/>
      <c r="P434" s="398"/>
      <c r="Q434" s="399"/>
      <c r="R434" s="399"/>
      <c r="S434" s="400"/>
    </row>
    <row r="435" spans="2:19" ht="16">
      <c r="B435" s="785"/>
      <c r="C435" s="786"/>
      <c r="D435" s="395"/>
      <c r="E435" s="395"/>
      <c r="F435" s="396"/>
      <c r="G435" s="395"/>
      <c r="H435" s="396"/>
      <c r="I435" s="395"/>
      <c r="J435" s="396"/>
      <c r="K435" s="397"/>
      <c r="L435" s="397"/>
      <c r="M435" s="397"/>
      <c r="N435" s="398"/>
      <c r="O435" s="398"/>
      <c r="P435" s="398"/>
      <c r="Q435" s="399"/>
      <c r="R435" s="399"/>
      <c r="S435" s="400"/>
    </row>
    <row r="436" spans="2:19" ht="16">
      <c r="B436" s="785"/>
      <c r="C436" s="786"/>
      <c r="D436" s="395"/>
      <c r="E436" s="395"/>
      <c r="F436" s="396"/>
      <c r="G436" s="395"/>
      <c r="H436" s="396"/>
      <c r="I436" s="395"/>
      <c r="J436" s="396"/>
      <c r="K436" s="397"/>
      <c r="L436" s="397"/>
      <c r="M436" s="397"/>
      <c r="N436" s="398"/>
      <c r="O436" s="398"/>
      <c r="P436" s="398"/>
      <c r="Q436" s="399"/>
      <c r="R436" s="399"/>
      <c r="S436" s="400"/>
    </row>
    <row r="437" spans="2:19" ht="16">
      <c r="B437" s="785"/>
      <c r="C437" s="786"/>
      <c r="D437" s="395"/>
      <c r="E437" s="395"/>
      <c r="F437" s="396"/>
      <c r="G437" s="395"/>
      <c r="H437" s="396"/>
      <c r="I437" s="395"/>
      <c r="J437" s="396"/>
      <c r="K437" s="397"/>
      <c r="L437" s="397"/>
      <c r="M437" s="397"/>
      <c r="N437" s="398"/>
      <c r="O437" s="398"/>
      <c r="P437" s="398"/>
      <c r="Q437" s="399"/>
      <c r="R437" s="399"/>
      <c r="S437" s="400"/>
    </row>
    <row r="438" spans="2:19" ht="16">
      <c r="B438" s="785"/>
      <c r="C438" s="786"/>
      <c r="D438" s="395"/>
      <c r="E438" s="395"/>
      <c r="F438" s="396"/>
      <c r="G438" s="395"/>
      <c r="H438" s="396"/>
      <c r="I438" s="395"/>
      <c r="J438" s="396"/>
      <c r="K438" s="397"/>
      <c r="L438" s="397"/>
      <c r="M438" s="397"/>
      <c r="N438" s="398"/>
      <c r="O438" s="398"/>
      <c r="P438" s="398"/>
      <c r="Q438" s="399"/>
      <c r="R438" s="399"/>
      <c r="S438" s="400"/>
    </row>
    <row r="439" spans="2:19" ht="16">
      <c r="B439" s="785"/>
      <c r="C439" s="786"/>
      <c r="D439" s="395"/>
      <c r="E439" s="395"/>
      <c r="F439" s="396"/>
      <c r="G439" s="395"/>
      <c r="H439" s="396"/>
      <c r="I439" s="395"/>
      <c r="J439" s="396"/>
      <c r="K439" s="397"/>
      <c r="L439" s="397"/>
      <c r="M439" s="397"/>
      <c r="N439" s="398"/>
      <c r="O439" s="398"/>
      <c r="P439" s="398"/>
      <c r="Q439" s="399"/>
      <c r="R439" s="399"/>
      <c r="S439" s="400"/>
    </row>
    <row r="440" spans="2:19" ht="16">
      <c r="B440" s="785"/>
      <c r="C440" s="786"/>
      <c r="D440" s="395"/>
      <c r="E440" s="395"/>
      <c r="F440" s="396"/>
      <c r="G440" s="395"/>
      <c r="H440" s="396"/>
      <c r="I440" s="395"/>
      <c r="J440" s="396"/>
      <c r="K440" s="397"/>
      <c r="L440" s="397"/>
      <c r="M440" s="397"/>
      <c r="N440" s="398"/>
      <c r="O440" s="398"/>
      <c r="P440" s="398"/>
      <c r="Q440" s="399"/>
      <c r="R440" s="399"/>
      <c r="S440" s="400"/>
    </row>
    <row r="441" spans="2:19" ht="16">
      <c r="B441" s="785"/>
      <c r="C441" s="786"/>
      <c r="D441" s="395"/>
      <c r="E441" s="395"/>
      <c r="F441" s="396"/>
      <c r="G441" s="395"/>
      <c r="H441" s="396"/>
      <c r="I441" s="395"/>
      <c r="J441" s="396"/>
      <c r="K441" s="397"/>
      <c r="L441" s="397"/>
      <c r="M441" s="397"/>
      <c r="N441" s="398"/>
      <c r="O441" s="398"/>
      <c r="P441" s="398"/>
      <c r="Q441" s="399"/>
      <c r="R441" s="399"/>
      <c r="S441" s="400"/>
    </row>
    <row r="442" spans="2:19" ht="16">
      <c r="B442" s="785"/>
      <c r="C442" s="786"/>
      <c r="D442" s="395"/>
      <c r="E442" s="395"/>
      <c r="F442" s="396"/>
      <c r="G442" s="395"/>
      <c r="H442" s="396"/>
      <c r="I442" s="395"/>
      <c r="J442" s="396"/>
      <c r="K442" s="397"/>
      <c r="L442" s="397"/>
      <c r="M442" s="397"/>
      <c r="N442" s="398"/>
      <c r="O442" s="398"/>
      <c r="P442" s="398"/>
      <c r="Q442" s="399"/>
      <c r="R442" s="399"/>
      <c r="S442" s="400"/>
    </row>
    <row r="443" spans="2:19" ht="16">
      <c r="B443" s="785"/>
      <c r="C443" s="786"/>
      <c r="D443" s="395"/>
      <c r="E443" s="395"/>
      <c r="F443" s="396"/>
      <c r="G443" s="395"/>
      <c r="H443" s="396"/>
      <c r="I443" s="395"/>
      <c r="J443" s="396"/>
      <c r="K443" s="397"/>
      <c r="L443" s="397"/>
      <c r="M443" s="397"/>
      <c r="N443" s="398"/>
      <c r="O443" s="398"/>
      <c r="P443" s="398"/>
      <c r="Q443" s="399"/>
      <c r="R443" s="399"/>
      <c r="S443" s="400"/>
    </row>
    <row r="444" spans="2:19" ht="16">
      <c r="B444" s="785"/>
      <c r="C444" s="786"/>
      <c r="D444" s="395"/>
      <c r="E444" s="395"/>
      <c r="F444" s="396"/>
      <c r="G444" s="395"/>
      <c r="H444" s="396"/>
      <c r="I444" s="395"/>
      <c r="J444" s="396"/>
      <c r="K444" s="397"/>
      <c r="L444" s="397"/>
      <c r="M444" s="397"/>
      <c r="N444" s="398"/>
      <c r="O444" s="398"/>
      <c r="P444" s="398"/>
      <c r="Q444" s="399"/>
      <c r="R444" s="399"/>
      <c r="S444" s="400"/>
    </row>
    <row r="445" spans="2:19" ht="16">
      <c r="B445" s="785"/>
      <c r="C445" s="786"/>
      <c r="D445" s="395"/>
      <c r="E445" s="395"/>
      <c r="F445" s="396"/>
      <c r="G445" s="395"/>
      <c r="H445" s="396"/>
      <c r="I445" s="395"/>
      <c r="J445" s="396"/>
      <c r="K445" s="397"/>
      <c r="L445" s="397"/>
      <c r="M445" s="397"/>
      <c r="N445" s="398"/>
      <c r="O445" s="398"/>
      <c r="P445" s="398"/>
      <c r="Q445" s="399"/>
      <c r="R445" s="399"/>
      <c r="S445" s="400"/>
    </row>
    <row r="446" spans="2:19" ht="16">
      <c r="B446" s="785"/>
      <c r="C446" s="786"/>
      <c r="D446" s="395"/>
      <c r="E446" s="395"/>
      <c r="F446" s="396"/>
      <c r="G446" s="395"/>
      <c r="H446" s="396"/>
      <c r="I446" s="395"/>
      <c r="J446" s="396"/>
      <c r="K446" s="397"/>
      <c r="L446" s="397"/>
      <c r="M446" s="397"/>
      <c r="N446" s="398"/>
      <c r="O446" s="398"/>
      <c r="P446" s="398"/>
      <c r="Q446" s="399"/>
      <c r="R446" s="399"/>
      <c r="S446" s="400"/>
    </row>
    <row r="447" spans="2:19" ht="16">
      <c r="B447" s="785"/>
      <c r="C447" s="786"/>
      <c r="D447" s="395"/>
      <c r="E447" s="395"/>
      <c r="F447" s="396"/>
      <c r="G447" s="395"/>
      <c r="H447" s="396"/>
      <c r="I447" s="395"/>
      <c r="J447" s="396"/>
      <c r="K447" s="397"/>
      <c r="L447" s="397"/>
      <c r="M447" s="397"/>
      <c r="N447" s="398"/>
      <c r="O447" s="398"/>
      <c r="P447" s="398"/>
      <c r="Q447" s="399"/>
      <c r="R447" s="399"/>
      <c r="S447" s="400"/>
    </row>
    <row r="448" spans="2:19" ht="16">
      <c r="B448" s="785"/>
      <c r="C448" s="786"/>
      <c r="D448" s="395"/>
      <c r="E448" s="395"/>
      <c r="F448" s="396"/>
      <c r="G448" s="395"/>
      <c r="H448" s="396"/>
      <c r="I448" s="395"/>
      <c r="J448" s="396"/>
      <c r="K448" s="397"/>
      <c r="L448" s="397"/>
      <c r="M448" s="397"/>
      <c r="N448" s="398"/>
      <c r="O448" s="398"/>
      <c r="P448" s="398"/>
      <c r="Q448" s="399"/>
      <c r="R448" s="399"/>
      <c r="S448" s="400"/>
    </row>
    <row r="449" spans="2:19" ht="16">
      <c r="B449" s="785"/>
      <c r="C449" s="786"/>
      <c r="D449" s="395"/>
      <c r="E449" s="395"/>
      <c r="F449" s="396"/>
      <c r="G449" s="395"/>
      <c r="H449" s="396"/>
      <c r="I449" s="395"/>
      <c r="J449" s="396"/>
      <c r="K449" s="397"/>
      <c r="L449" s="397"/>
      <c r="M449" s="397"/>
      <c r="N449" s="398"/>
      <c r="O449" s="398"/>
      <c r="P449" s="398"/>
      <c r="Q449" s="399"/>
      <c r="R449" s="399"/>
      <c r="S449" s="400"/>
    </row>
    <row r="450" spans="2:19" ht="16">
      <c r="B450" s="785"/>
      <c r="C450" s="786"/>
      <c r="D450" s="395"/>
      <c r="E450" s="395"/>
      <c r="F450" s="396"/>
      <c r="G450" s="395"/>
      <c r="H450" s="396"/>
      <c r="I450" s="395"/>
      <c r="J450" s="396"/>
      <c r="K450" s="397"/>
      <c r="L450" s="397"/>
      <c r="M450" s="397"/>
      <c r="N450" s="398"/>
      <c r="O450" s="398"/>
      <c r="P450" s="398"/>
      <c r="Q450" s="399"/>
      <c r="R450" s="399"/>
      <c r="S450" s="400"/>
    </row>
    <row r="451" spans="2:19" ht="16">
      <c r="B451" s="785"/>
      <c r="C451" s="786"/>
      <c r="D451" s="395"/>
      <c r="E451" s="395"/>
      <c r="F451" s="396"/>
      <c r="G451" s="395"/>
      <c r="H451" s="396"/>
      <c r="I451" s="395"/>
      <c r="J451" s="396"/>
      <c r="K451" s="397"/>
      <c r="L451" s="397"/>
      <c r="M451" s="397"/>
      <c r="N451" s="398"/>
      <c r="O451" s="398"/>
      <c r="P451" s="398"/>
      <c r="Q451" s="399"/>
      <c r="R451" s="399"/>
      <c r="S451" s="400"/>
    </row>
    <row r="452" spans="2:19" ht="16">
      <c r="B452" s="785"/>
      <c r="C452" s="786"/>
      <c r="D452" s="395"/>
      <c r="E452" s="395"/>
      <c r="F452" s="396"/>
      <c r="G452" s="395"/>
      <c r="H452" s="396"/>
      <c r="I452" s="395"/>
      <c r="J452" s="396"/>
      <c r="K452" s="397"/>
      <c r="L452" s="397"/>
      <c r="M452" s="397"/>
      <c r="N452" s="398"/>
      <c r="O452" s="398"/>
      <c r="P452" s="398"/>
      <c r="Q452" s="399"/>
      <c r="R452" s="399"/>
      <c r="S452" s="400"/>
    </row>
    <row r="453" spans="2:19" ht="16">
      <c r="B453" s="785"/>
      <c r="C453" s="786"/>
      <c r="D453" s="395"/>
      <c r="E453" s="395"/>
      <c r="F453" s="396"/>
      <c r="G453" s="395"/>
      <c r="H453" s="396"/>
      <c r="I453" s="395"/>
      <c r="J453" s="396"/>
      <c r="K453" s="397"/>
      <c r="L453" s="397"/>
      <c r="M453" s="397"/>
      <c r="N453" s="398"/>
      <c r="O453" s="398"/>
      <c r="P453" s="398"/>
      <c r="Q453" s="399"/>
      <c r="R453" s="399"/>
      <c r="S453" s="400"/>
    </row>
    <row r="454" spans="2:19" ht="16">
      <c r="B454" s="785"/>
      <c r="C454" s="786"/>
      <c r="D454" s="395"/>
      <c r="E454" s="395"/>
      <c r="F454" s="396"/>
      <c r="G454" s="395"/>
      <c r="H454" s="396"/>
      <c r="I454" s="395"/>
      <c r="J454" s="396"/>
      <c r="K454" s="397"/>
      <c r="L454" s="397"/>
      <c r="M454" s="397"/>
      <c r="N454" s="398"/>
      <c r="O454" s="398"/>
      <c r="P454" s="398"/>
      <c r="Q454" s="399"/>
      <c r="R454" s="399"/>
      <c r="S454" s="400"/>
    </row>
    <row r="455" spans="2:19" ht="16">
      <c r="B455" s="785"/>
      <c r="C455" s="786"/>
      <c r="D455" s="395"/>
      <c r="E455" s="395"/>
      <c r="F455" s="396"/>
      <c r="G455" s="395"/>
      <c r="H455" s="396"/>
      <c r="I455" s="395"/>
      <c r="J455" s="396"/>
      <c r="K455" s="397"/>
      <c r="L455" s="397"/>
      <c r="M455" s="397"/>
      <c r="N455" s="398"/>
      <c r="O455" s="398"/>
      <c r="P455" s="398"/>
      <c r="Q455" s="399"/>
      <c r="R455" s="399"/>
      <c r="S455" s="400"/>
    </row>
    <row r="456" spans="2:19" ht="16">
      <c r="B456" s="785"/>
      <c r="C456" s="786"/>
      <c r="D456" s="395"/>
      <c r="E456" s="395"/>
      <c r="F456" s="396"/>
      <c r="G456" s="395"/>
      <c r="H456" s="396"/>
      <c r="I456" s="395"/>
      <c r="J456" s="396"/>
      <c r="K456" s="397"/>
      <c r="L456" s="397"/>
      <c r="M456" s="397"/>
      <c r="N456" s="398"/>
      <c r="O456" s="398"/>
      <c r="P456" s="398"/>
      <c r="Q456" s="399"/>
      <c r="R456" s="399"/>
      <c r="S456" s="400"/>
    </row>
    <row r="457" spans="2:19" ht="16">
      <c r="B457" s="785"/>
      <c r="C457" s="786"/>
      <c r="D457" s="395"/>
      <c r="E457" s="395"/>
      <c r="F457" s="396"/>
      <c r="G457" s="395"/>
      <c r="H457" s="396"/>
      <c r="I457" s="395"/>
      <c r="J457" s="396"/>
      <c r="K457" s="397"/>
      <c r="L457" s="397"/>
      <c r="M457" s="397"/>
      <c r="N457" s="398"/>
      <c r="O457" s="398"/>
      <c r="P457" s="398"/>
      <c r="Q457" s="399"/>
      <c r="R457" s="399"/>
      <c r="S457" s="400"/>
    </row>
    <row r="458" spans="2:19" ht="16">
      <c r="B458" s="785"/>
      <c r="C458" s="786"/>
      <c r="D458" s="395"/>
      <c r="E458" s="395"/>
      <c r="F458" s="396"/>
      <c r="G458" s="395"/>
      <c r="H458" s="396"/>
      <c r="I458" s="395"/>
      <c r="J458" s="396"/>
      <c r="K458" s="397"/>
      <c r="L458" s="397"/>
      <c r="M458" s="397"/>
      <c r="N458" s="398"/>
      <c r="O458" s="398"/>
      <c r="P458" s="398"/>
      <c r="Q458" s="399"/>
      <c r="R458" s="399"/>
      <c r="S458" s="400"/>
    </row>
    <row r="459" spans="2:19" ht="16">
      <c r="B459" s="785"/>
      <c r="C459" s="786"/>
      <c r="D459" s="395"/>
      <c r="E459" s="395"/>
      <c r="F459" s="396"/>
      <c r="G459" s="395"/>
      <c r="H459" s="396"/>
      <c r="I459" s="395"/>
      <c r="J459" s="396"/>
      <c r="K459" s="397"/>
      <c r="L459" s="397"/>
      <c r="M459" s="397"/>
      <c r="N459" s="398"/>
      <c r="O459" s="398"/>
      <c r="P459" s="398"/>
      <c r="Q459" s="399"/>
      <c r="R459" s="399"/>
      <c r="S459" s="400"/>
    </row>
    <row r="460" spans="2:19" ht="16">
      <c r="B460" s="785"/>
      <c r="C460" s="786"/>
      <c r="D460" s="395"/>
      <c r="E460" s="395"/>
      <c r="F460" s="396"/>
      <c r="G460" s="395"/>
      <c r="H460" s="396"/>
      <c r="I460" s="395"/>
      <c r="J460" s="396"/>
      <c r="K460" s="397"/>
      <c r="L460" s="397"/>
      <c r="M460" s="397"/>
      <c r="N460" s="398"/>
      <c r="O460" s="398"/>
      <c r="P460" s="398"/>
      <c r="Q460" s="399"/>
      <c r="R460" s="399"/>
      <c r="S460" s="400"/>
    </row>
    <row r="461" spans="2:19" ht="16">
      <c r="B461" s="785"/>
      <c r="C461" s="786"/>
      <c r="D461" s="395"/>
      <c r="E461" s="395"/>
      <c r="F461" s="396"/>
      <c r="G461" s="395"/>
      <c r="H461" s="396"/>
      <c r="I461" s="395"/>
      <c r="J461" s="396"/>
      <c r="K461" s="397"/>
      <c r="L461" s="397"/>
      <c r="M461" s="397"/>
      <c r="N461" s="398"/>
      <c r="O461" s="398"/>
      <c r="P461" s="398"/>
      <c r="Q461" s="399"/>
      <c r="R461" s="399"/>
      <c r="S461" s="400"/>
    </row>
    <row r="462" spans="2:19" ht="16">
      <c r="B462" s="785"/>
      <c r="C462" s="786"/>
      <c r="D462" s="395"/>
      <c r="E462" s="395"/>
      <c r="F462" s="396"/>
      <c r="G462" s="395"/>
      <c r="H462" s="396"/>
      <c r="I462" s="395"/>
      <c r="J462" s="396"/>
      <c r="K462" s="397"/>
      <c r="L462" s="397"/>
      <c r="M462" s="397"/>
      <c r="N462" s="398"/>
      <c r="O462" s="398"/>
      <c r="P462" s="398"/>
      <c r="Q462" s="399"/>
      <c r="R462" s="399"/>
      <c r="S462" s="400"/>
    </row>
    <row r="463" spans="2:19" ht="16">
      <c r="B463" s="785"/>
      <c r="C463" s="786"/>
      <c r="D463" s="395"/>
      <c r="E463" s="395"/>
      <c r="F463" s="396"/>
      <c r="G463" s="395"/>
      <c r="H463" s="396"/>
      <c r="I463" s="395"/>
      <c r="J463" s="396"/>
      <c r="K463" s="397"/>
      <c r="L463" s="397"/>
      <c r="M463" s="397"/>
      <c r="N463" s="398"/>
      <c r="O463" s="398"/>
      <c r="P463" s="398"/>
      <c r="Q463" s="399"/>
      <c r="R463" s="399"/>
      <c r="S463" s="400"/>
    </row>
    <row r="464" spans="2:19" ht="16">
      <c r="B464" s="785"/>
      <c r="C464" s="786"/>
      <c r="D464" s="395"/>
      <c r="E464" s="395"/>
      <c r="F464" s="396"/>
      <c r="G464" s="395"/>
      <c r="H464" s="396"/>
      <c r="I464" s="395"/>
      <c r="J464" s="396"/>
      <c r="K464" s="397"/>
      <c r="L464" s="397"/>
      <c r="M464" s="397"/>
      <c r="N464" s="398"/>
      <c r="O464" s="398"/>
      <c r="P464" s="398"/>
      <c r="Q464" s="399"/>
      <c r="R464" s="399"/>
      <c r="S464" s="400"/>
    </row>
    <row r="465" spans="2:19" ht="16">
      <c r="B465" s="785"/>
      <c r="C465" s="786"/>
      <c r="D465" s="395"/>
      <c r="E465" s="395"/>
      <c r="F465" s="396"/>
      <c r="G465" s="395"/>
      <c r="H465" s="396"/>
      <c r="I465" s="395"/>
      <c r="J465" s="396"/>
      <c r="K465" s="397"/>
      <c r="L465" s="397"/>
      <c r="M465" s="397"/>
      <c r="N465" s="398"/>
      <c r="O465" s="398"/>
      <c r="P465" s="398"/>
      <c r="Q465" s="399"/>
      <c r="R465" s="399"/>
      <c r="S465" s="400"/>
    </row>
    <row r="466" spans="2:19" ht="16">
      <c r="B466" s="785"/>
      <c r="C466" s="786"/>
      <c r="D466" s="395"/>
      <c r="E466" s="395"/>
      <c r="F466" s="396"/>
      <c r="G466" s="395"/>
      <c r="H466" s="396"/>
      <c r="I466" s="395"/>
      <c r="J466" s="396"/>
      <c r="K466" s="397"/>
      <c r="L466" s="397"/>
      <c r="M466" s="397"/>
      <c r="N466" s="398"/>
      <c r="O466" s="398"/>
      <c r="P466" s="398"/>
      <c r="Q466" s="399"/>
      <c r="R466" s="399"/>
      <c r="S466" s="400"/>
    </row>
    <row r="467" spans="2:19" ht="16">
      <c r="B467" s="785"/>
      <c r="C467" s="786"/>
      <c r="D467" s="395"/>
      <c r="E467" s="395"/>
      <c r="F467" s="396"/>
      <c r="G467" s="395"/>
      <c r="H467" s="396"/>
      <c r="I467" s="395"/>
      <c r="J467" s="396"/>
      <c r="K467" s="397"/>
      <c r="L467" s="397"/>
      <c r="M467" s="397"/>
      <c r="N467" s="398"/>
      <c r="O467" s="398"/>
      <c r="P467" s="398"/>
      <c r="Q467" s="399"/>
      <c r="R467" s="399"/>
      <c r="S467" s="400"/>
    </row>
    <row r="468" spans="2:19" ht="16">
      <c r="B468" s="785"/>
      <c r="C468" s="786"/>
      <c r="D468" s="395"/>
      <c r="E468" s="395"/>
      <c r="F468" s="396"/>
      <c r="G468" s="395"/>
      <c r="H468" s="396"/>
      <c r="I468" s="395"/>
      <c r="J468" s="396"/>
      <c r="K468" s="397"/>
      <c r="L468" s="397"/>
      <c r="M468" s="397"/>
      <c r="N468" s="398"/>
      <c r="O468" s="398"/>
      <c r="P468" s="398"/>
      <c r="Q468" s="399"/>
      <c r="R468" s="399"/>
      <c r="S468" s="400"/>
    </row>
    <row r="469" spans="2:19" ht="16">
      <c r="B469" s="785"/>
      <c r="C469" s="786"/>
      <c r="D469" s="395"/>
      <c r="E469" s="395"/>
      <c r="F469" s="396"/>
      <c r="G469" s="395"/>
      <c r="H469" s="396"/>
      <c r="I469" s="395"/>
      <c r="J469" s="396"/>
      <c r="K469" s="397"/>
      <c r="L469" s="397"/>
      <c r="M469" s="397"/>
      <c r="N469" s="398"/>
      <c r="O469" s="398"/>
      <c r="P469" s="398"/>
      <c r="Q469" s="399"/>
      <c r="R469" s="399"/>
      <c r="S469" s="400"/>
    </row>
    <row r="470" spans="2:19" ht="16">
      <c r="B470" s="785"/>
      <c r="C470" s="786"/>
      <c r="D470" s="395"/>
      <c r="E470" s="395"/>
      <c r="F470" s="396"/>
      <c r="G470" s="395"/>
      <c r="H470" s="396"/>
      <c r="I470" s="395"/>
      <c r="J470" s="396"/>
      <c r="K470" s="397"/>
      <c r="L470" s="397"/>
      <c r="M470" s="397"/>
      <c r="N470" s="398"/>
      <c r="O470" s="398"/>
      <c r="P470" s="398"/>
      <c r="Q470" s="399"/>
      <c r="R470" s="399"/>
      <c r="S470" s="400"/>
    </row>
    <row r="471" spans="2:19" ht="16">
      <c r="B471" s="785"/>
      <c r="C471" s="786"/>
      <c r="D471" s="395"/>
      <c r="E471" s="395"/>
      <c r="F471" s="396"/>
      <c r="G471" s="395"/>
      <c r="H471" s="396"/>
      <c r="I471" s="395"/>
      <c r="J471" s="396"/>
      <c r="K471" s="397"/>
      <c r="L471" s="397"/>
      <c r="M471" s="397"/>
      <c r="N471" s="398"/>
      <c r="O471" s="398"/>
      <c r="P471" s="398"/>
      <c r="Q471" s="399"/>
      <c r="R471" s="399"/>
      <c r="S471" s="400"/>
    </row>
    <row r="472" spans="2:19" ht="16">
      <c r="B472" s="785"/>
      <c r="C472" s="786"/>
      <c r="D472" s="395"/>
      <c r="E472" s="395"/>
      <c r="F472" s="396"/>
      <c r="G472" s="395"/>
      <c r="H472" s="396"/>
      <c r="I472" s="395"/>
      <c r="J472" s="396"/>
      <c r="K472" s="397"/>
      <c r="L472" s="397"/>
      <c r="M472" s="397"/>
      <c r="N472" s="398"/>
      <c r="O472" s="398"/>
      <c r="P472" s="398"/>
      <c r="Q472" s="399"/>
      <c r="R472" s="399"/>
      <c r="S472" s="400"/>
    </row>
    <row r="473" spans="2:19" ht="16">
      <c r="B473" s="785"/>
      <c r="C473" s="786"/>
      <c r="D473" s="395"/>
      <c r="E473" s="395"/>
      <c r="F473" s="396"/>
      <c r="G473" s="395"/>
      <c r="H473" s="396"/>
      <c r="I473" s="395"/>
      <c r="J473" s="396"/>
      <c r="K473" s="397"/>
      <c r="L473" s="397"/>
      <c r="M473" s="397"/>
      <c r="N473" s="398"/>
      <c r="O473" s="398"/>
      <c r="P473" s="398"/>
      <c r="Q473" s="399"/>
      <c r="R473" s="399"/>
      <c r="S473" s="400"/>
    </row>
    <row r="474" spans="2:19" ht="16">
      <c r="B474" s="785"/>
      <c r="C474" s="786"/>
      <c r="D474" s="395"/>
      <c r="E474" s="395"/>
      <c r="F474" s="396"/>
      <c r="G474" s="395"/>
      <c r="H474" s="396"/>
      <c r="I474" s="395"/>
      <c r="J474" s="396"/>
      <c r="K474" s="397"/>
      <c r="L474" s="397"/>
      <c r="M474" s="397"/>
      <c r="N474" s="398"/>
      <c r="O474" s="398"/>
      <c r="P474" s="398"/>
      <c r="Q474" s="399"/>
      <c r="R474" s="399"/>
      <c r="S474" s="400"/>
    </row>
    <row r="475" spans="2:19" ht="16">
      <c r="B475" s="785"/>
      <c r="C475" s="786"/>
      <c r="D475" s="395"/>
      <c r="E475" s="395"/>
      <c r="F475" s="396"/>
      <c r="G475" s="395"/>
      <c r="H475" s="396"/>
      <c r="I475" s="395"/>
      <c r="J475" s="396"/>
      <c r="K475" s="397"/>
      <c r="L475" s="397"/>
      <c r="M475" s="397"/>
      <c r="N475" s="398"/>
      <c r="O475" s="398"/>
      <c r="P475" s="398"/>
      <c r="Q475" s="399"/>
      <c r="R475" s="399"/>
      <c r="S475" s="400"/>
    </row>
    <row r="476" spans="2:19" ht="16">
      <c r="B476" s="785"/>
      <c r="C476" s="786"/>
      <c r="D476" s="395"/>
      <c r="E476" s="395"/>
      <c r="F476" s="396"/>
      <c r="G476" s="395"/>
      <c r="H476" s="396"/>
      <c r="I476" s="395"/>
      <c r="J476" s="396"/>
      <c r="K476" s="397"/>
      <c r="L476" s="397"/>
      <c r="M476" s="397"/>
      <c r="N476" s="398"/>
      <c r="O476" s="398"/>
      <c r="P476" s="398"/>
      <c r="Q476" s="399"/>
      <c r="R476" s="399"/>
      <c r="S476" s="400"/>
    </row>
    <row r="477" spans="2:19" ht="16">
      <c r="B477" s="785"/>
      <c r="C477" s="786"/>
      <c r="D477" s="395"/>
      <c r="E477" s="395"/>
      <c r="F477" s="396"/>
      <c r="G477" s="395"/>
      <c r="H477" s="396"/>
      <c r="I477" s="395"/>
      <c r="J477" s="396"/>
      <c r="K477" s="397"/>
      <c r="L477" s="397"/>
      <c r="M477" s="397"/>
      <c r="N477" s="398"/>
      <c r="O477" s="398"/>
      <c r="P477" s="398"/>
      <c r="Q477" s="399"/>
      <c r="R477" s="399"/>
      <c r="S477" s="400"/>
    </row>
    <row r="478" spans="2:19" ht="16">
      <c r="B478" s="785"/>
      <c r="C478" s="786"/>
      <c r="D478" s="395"/>
      <c r="E478" s="395"/>
      <c r="F478" s="396"/>
      <c r="G478" s="395"/>
      <c r="H478" s="396"/>
      <c r="I478" s="395"/>
      <c r="J478" s="396"/>
      <c r="K478" s="397"/>
      <c r="L478" s="397"/>
      <c r="M478" s="397"/>
      <c r="N478" s="398"/>
      <c r="O478" s="398"/>
      <c r="P478" s="398"/>
      <c r="Q478" s="399"/>
      <c r="R478" s="399"/>
      <c r="S478" s="400"/>
    </row>
    <row r="479" spans="2:19" ht="16">
      <c r="B479" s="785"/>
      <c r="C479" s="786"/>
      <c r="D479" s="395"/>
      <c r="E479" s="395"/>
      <c r="F479" s="396"/>
      <c r="G479" s="395"/>
      <c r="H479" s="396"/>
      <c r="I479" s="395"/>
      <c r="J479" s="396"/>
      <c r="K479" s="397"/>
      <c r="L479" s="397"/>
      <c r="M479" s="397"/>
      <c r="N479" s="398"/>
      <c r="O479" s="398"/>
      <c r="P479" s="398"/>
      <c r="Q479" s="399"/>
      <c r="R479" s="399"/>
      <c r="S479" s="400"/>
    </row>
    <row r="480" spans="2:19" ht="16">
      <c r="B480" s="785"/>
      <c r="C480" s="786"/>
      <c r="D480" s="395"/>
      <c r="E480" s="395"/>
      <c r="F480" s="396"/>
      <c r="G480" s="395"/>
      <c r="H480" s="396"/>
      <c r="I480" s="395"/>
      <c r="J480" s="396"/>
      <c r="K480" s="397"/>
      <c r="L480" s="397"/>
      <c r="M480" s="397"/>
      <c r="N480" s="398"/>
      <c r="O480" s="398"/>
      <c r="P480" s="398"/>
      <c r="Q480" s="399"/>
      <c r="R480" s="399"/>
      <c r="S480" s="400"/>
    </row>
    <row r="481" spans="2:19" ht="16">
      <c r="B481" s="785"/>
      <c r="C481" s="786"/>
      <c r="D481" s="395"/>
      <c r="E481" s="395"/>
      <c r="F481" s="396"/>
      <c r="G481" s="395"/>
      <c r="H481" s="396"/>
      <c r="I481" s="395"/>
      <c r="J481" s="396"/>
      <c r="K481" s="397"/>
      <c r="L481" s="397"/>
      <c r="M481" s="397"/>
      <c r="N481" s="398"/>
      <c r="O481" s="398"/>
      <c r="P481" s="398"/>
      <c r="Q481" s="399"/>
      <c r="R481" s="399"/>
      <c r="S481" s="400"/>
    </row>
    <row r="482" spans="2:19" ht="16">
      <c r="B482" s="785"/>
      <c r="C482" s="786"/>
      <c r="D482" s="395"/>
      <c r="E482" s="395"/>
      <c r="F482" s="396"/>
      <c r="G482" s="395"/>
      <c r="H482" s="396"/>
      <c r="I482" s="395"/>
      <c r="J482" s="396"/>
      <c r="K482" s="397"/>
      <c r="L482" s="397"/>
      <c r="M482" s="397"/>
      <c r="N482" s="398"/>
      <c r="O482" s="398"/>
      <c r="P482" s="398"/>
      <c r="Q482" s="399"/>
      <c r="R482" s="399"/>
      <c r="S482" s="400"/>
    </row>
    <row r="483" spans="2:19" ht="16">
      <c r="B483" s="785"/>
      <c r="C483" s="786"/>
      <c r="D483" s="395"/>
      <c r="E483" s="395"/>
      <c r="F483" s="396"/>
      <c r="G483" s="395"/>
      <c r="H483" s="396"/>
      <c r="I483" s="395"/>
      <c r="J483" s="396"/>
      <c r="K483" s="397"/>
      <c r="L483" s="397"/>
      <c r="M483" s="397"/>
      <c r="N483" s="398"/>
      <c r="O483" s="398"/>
      <c r="P483" s="398"/>
      <c r="Q483" s="399"/>
      <c r="R483" s="399"/>
      <c r="S483" s="400"/>
    </row>
    <row r="484" spans="2:19" ht="16">
      <c r="B484" s="785"/>
      <c r="C484" s="786"/>
      <c r="D484" s="395"/>
      <c r="E484" s="395"/>
      <c r="F484" s="396"/>
      <c r="G484" s="395"/>
      <c r="H484" s="396"/>
      <c r="I484" s="395"/>
      <c r="J484" s="396"/>
      <c r="K484" s="397"/>
      <c r="L484" s="397"/>
      <c r="M484" s="397"/>
      <c r="N484" s="398"/>
      <c r="O484" s="398"/>
      <c r="P484" s="398"/>
      <c r="Q484" s="399"/>
      <c r="R484" s="399"/>
      <c r="S484" s="400"/>
    </row>
    <row r="485" spans="2:19" ht="16">
      <c r="B485" s="785"/>
      <c r="C485" s="786"/>
      <c r="D485" s="395"/>
      <c r="E485" s="395"/>
      <c r="F485" s="396"/>
      <c r="G485" s="395"/>
      <c r="H485" s="396"/>
      <c r="I485" s="395"/>
      <c r="J485" s="396"/>
      <c r="K485" s="397"/>
      <c r="L485" s="397"/>
      <c r="M485" s="397"/>
      <c r="N485" s="398"/>
      <c r="O485" s="398"/>
      <c r="P485" s="398"/>
      <c r="Q485" s="399"/>
      <c r="R485" s="399"/>
      <c r="S485" s="400"/>
    </row>
    <row r="486" spans="2:19" ht="16">
      <c r="B486" s="785"/>
      <c r="C486" s="786"/>
      <c r="D486" s="395"/>
      <c r="E486" s="395"/>
      <c r="F486" s="396"/>
      <c r="G486" s="395"/>
      <c r="H486" s="396"/>
      <c r="I486" s="395"/>
      <c r="J486" s="396"/>
      <c r="K486" s="397"/>
      <c r="L486" s="397"/>
      <c r="M486" s="397"/>
      <c r="N486" s="398"/>
      <c r="O486" s="398"/>
      <c r="P486" s="398"/>
      <c r="Q486" s="399"/>
      <c r="R486" s="399"/>
      <c r="S486" s="400"/>
    </row>
    <row r="487" spans="2:19" ht="16">
      <c r="B487" s="785"/>
      <c r="C487" s="786"/>
      <c r="D487" s="395"/>
      <c r="E487" s="395"/>
      <c r="F487" s="396"/>
      <c r="G487" s="395"/>
      <c r="H487" s="396"/>
      <c r="I487" s="395"/>
      <c r="J487" s="396"/>
      <c r="K487" s="397"/>
      <c r="L487" s="397"/>
      <c r="M487" s="397"/>
      <c r="N487" s="398"/>
      <c r="O487" s="398"/>
      <c r="P487" s="398"/>
      <c r="Q487" s="399"/>
      <c r="R487" s="399"/>
      <c r="S487" s="400"/>
    </row>
    <row r="488" spans="2:19" ht="16">
      <c r="B488" s="785"/>
      <c r="C488" s="786"/>
      <c r="D488" s="395"/>
      <c r="E488" s="395"/>
      <c r="F488" s="396"/>
      <c r="G488" s="395"/>
      <c r="H488" s="396"/>
      <c r="I488" s="395"/>
      <c r="J488" s="396"/>
      <c r="K488" s="397"/>
      <c r="L488" s="397"/>
      <c r="M488" s="397"/>
      <c r="N488" s="398"/>
      <c r="O488" s="398"/>
      <c r="P488" s="398"/>
      <c r="Q488" s="399"/>
      <c r="R488" s="399"/>
      <c r="S488" s="400"/>
    </row>
    <row r="489" spans="2:19" ht="16">
      <c r="B489" s="785"/>
      <c r="C489" s="786"/>
      <c r="D489" s="395"/>
      <c r="E489" s="395"/>
      <c r="F489" s="396"/>
      <c r="G489" s="395"/>
      <c r="H489" s="396"/>
      <c r="I489" s="395"/>
      <c r="J489" s="396"/>
      <c r="K489" s="397"/>
      <c r="L489" s="397"/>
      <c r="M489" s="397"/>
      <c r="N489" s="398"/>
      <c r="O489" s="398"/>
      <c r="P489" s="398"/>
      <c r="Q489" s="399"/>
      <c r="R489" s="399"/>
      <c r="S489" s="400"/>
    </row>
    <row r="490" spans="2:19" ht="16">
      <c r="B490" s="785"/>
      <c r="C490" s="786"/>
      <c r="D490" s="395"/>
      <c r="E490" s="395"/>
      <c r="F490" s="396"/>
      <c r="G490" s="395"/>
      <c r="H490" s="396"/>
      <c r="I490" s="395"/>
      <c r="J490" s="396"/>
      <c r="K490" s="397"/>
      <c r="L490" s="397"/>
      <c r="M490" s="397"/>
      <c r="N490" s="398"/>
      <c r="O490" s="398"/>
      <c r="P490" s="398"/>
      <c r="Q490" s="399"/>
      <c r="R490" s="399"/>
      <c r="S490" s="400"/>
    </row>
    <row r="491" spans="2:19" ht="16">
      <c r="B491" s="785"/>
      <c r="C491" s="786"/>
      <c r="D491" s="395"/>
      <c r="E491" s="395"/>
      <c r="F491" s="396"/>
      <c r="G491" s="395"/>
      <c r="H491" s="396"/>
      <c r="I491" s="395"/>
      <c r="J491" s="396"/>
      <c r="K491" s="397"/>
      <c r="L491" s="397"/>
      <c r="M491" s="397"/>
      <c r="N491" s="398"/>
      <c r="O491" s="398"/>
      <c r="P491" s="398"/>
      <c r="Q491" s="399"/>
      <c r="R491" s="399"/>
      <c r="S491" s="400"/>
    </row>
    <row r="492" spans="2:19" ht="16">
      <c r="B492" s="785"/>
      <c r="C492" s="786"/>
      <c r="D492" s="395"/>
      <c r="E492" s="395"/>
      <c r="F492" s="396"/>
      <c r="G492" s="395"/>
      <c r="H492" s="396"/>
      <c r="I492" s="395"/>
      <c r="J492" s="396"/>
      <c r="K492" s="397"/>
      <c r="L492" s="397"/>
      <c r="M492" s="397"/>
      <c r="N492" s="398"/>
      <c r="O492" s="398"/>
      <c r="P492" s="398"/>
      <c r="Q492" s="399"/>
      <c r="R492" s="399"/>
      <c r="S492" s="400"/>
    </row>
    <row r="493" spans="2:19" ht="16">
      <c r="B493" s="785"/>
      <c r="C493" s="786"/>
      <c r="D493" s="395"/>
      <c r="E493" s="395"/>
      <c r="F493" s="396"/>
      <c r="G493" s="395"/>
      <c r="H493" s="396"/>
      <c r="I493" s="395"/>
      <c r="J493" s="396"/>
      <c r="K493" s="397"/>
      <c r="L493" s="397"/>
      <c r="M493" s="397"/>
      <c r="N493" s="398"/>
      <c r="O493" s="398"/>
      <c r="P493" s="398"/>
      <c r="Q493" s="399"/>
      <c r="R493" s="399"/>
      <c r="S493" s="400"/>
    </row>
    <row r="494" spans="2:19" ht="16">
      <c r="B494" s="785"/>
      <c r="C494" s="786"/>
      <c r="D494" s="395"/>
      <c r="E494" s="395"/>
      <c r="F494" s="396"/>
      <c r="G494" s="395"/>
      <c r="H494" s="396"/>
      <c r="I494" s="395"/>
      <c r="J494" s="396"/>
      <c r="K494" s="397"/>
      <c r="L494" s="397"/>
      <c r="M494" s="397"/>
      <c r="N494" s="398"/>
      <c r="O494" s="398"/>
      <c r="P494" s="398"/>
      <c r="Q494" s="399"/>
      <c r="R494" s="399"/>
      <c r="S494" s="400"/>
    </row>
    <row r="495" spans="2:19" ht="16">
      <c r="B495" s="785"/>
      <c r="C495" s="786"/>
      <c r="D495" s="395"/>
      <c r="E495" s="395"/>
      <c r="F495" s="396"/>
      <c r="G495" s="395"/>
      <c r="H495" s="396"/>
      <c r="I495" s="395"/>
      <c r="J495" s="396"/>
      <c r="K495" s="397"/>
      <c r="L495" s="397"/>
      <c r="M495" s="397"/>
      <c r="N495" s="398"/>
      <c r="O495" s="398"/>
      <c r="P495" s="398"/>
      <c r="Q495" s="399"/>
      <c r="R495" s="399"/>
      <c r="S495" s="400"/>
    </row>
    <row r="496" spans="2:19" ht="16">
      <c r="B496" s="785"/>
      <c r="C496" s="786"/>
      <c r="D496" s="395"/>
      <c r="E496" s="395"/>
      <c r="F496" s="396"/>
      <c r="G496" s="395"/>
      <c r="H496" s="396"/>
      <c r="I496" s="395"/>
      <c r="J496" s="396"/>
      <c r="K496" s="397"/>
      <c r="L496" s="397"/>
      <c r="M496" s="397"/>
      <c r="N496" s="398"/>
      <c r="O496" s="398"/>
      <c r="P496" s="398"/>
      <c r="Q496" s="399"/>
      <c r="R496" s="399"/>
      <c r="S496" s="400"/>
    </row>
    <row r="497" spans="2:19" ht="16">
      <c r="B497" s="785"/>
      <c r="C497" s="786"/>
      <c r="D497" s="395"/>
      <c r="E497" s="395"/>
      <c r="F497" s="396"/>
      <c r="G497" s="395"/>
      <c r="H497" s="396"/>
      <c r="I497" s="395"/>
      <c r="J497" s="396"/>
      <c r="K497" s="397"/>
      <c r="L497" s="397"/>
      <c r="M497" s="397"/>
      <c r="N497" s="398"/>
      <c r="O497" s="398"/>
      <c r="P497" s="398"/>
      <c r="Q497" s="399"/>
      <c r="R497" s="399"/>
      <c r="S497" s="400"/>
    </row>
    <row r="498" spans="2:19" ht="16">
      <c r="B498" s="785"/>
      <c r="C498" s="786"/>
      <c r="D498" s="395"/>
      <c r="E498" s="395"/>
      <c r="F498" s="396"/>
      <c r="G498" s="395"/>
      <c r="H498" s="396"/>
      <c r="I498" s="395"/>
      <c r="J498" s="396"/>
      <c r="K498" s="397"/>
      <c r="L498" s="397"/>
      <c r="M498" s="397"/>
      <c r="N498" s="398"/>
      <c r="O498" s="398"/>
      <c r="P498" s="398"/>
      <c r="Q498" s="399"/>
      <c r="R498" s="399"/>
      <c r="S498" s="400"/>
    </row>
    <row r="499" spans="2:19" ht="16">
      <c r="B499" s="785"/>
      <c r="C499" s="786"/>
      <c r="D499" s="395"/>
      <c r="E499" s="395"/>
      <c r="F499" s="396"/>
      <c r="G499" s="395"/>
      <c r="H499" s="396"/>
      <c r="I499" s="395"/>
      <c r="J499" s="396"/>
      <c r="K499" s="397"/>
      <c r="L499" s="397"/>
      <c r="M499" s="397"/>
      <c r="N499" s="398"/>
      <c r="O499" s="398"/>
      <c r="P499" s="398"/>
      <c r="Q499" s="399"/>
      <c r="R499" s="399"/>
      <c r="S499" s="400"/>
    </row>
    <row r="500" spans="2:19" ht="16">
      <c r="B500" s="785"/>
      <c r="C500" s="786"/>
      <c r="D500" s="395"/>
      <c r="E500" s="395"/>
      <c r="F500" s="396"/>
      <c r="G500" s="395"/>
      <c r="H500" s="396"/>
      <c r="I500" s="395"/>
      <c r="J500" s="396"/>
      <c r="K500" s="397"/>
      <c r="L500" s="397"/>
      <c r="M500" s="397"/>
      <c r="N500" s="398"/>
      <c r="O500" s="398"/>
      <c r="P500" s="398"/>
      <c r="Q500" s="399"/>
      <c r="R500" s="399"/>
      <c r="S500" s="400"/>
    </row>
    <row r="501" spans="2:19" ht="16">
      <c r="B501" s="785"/>
      <c r="C501" s="786"/>
      <c r="D501" s="395"/>
      <c r="E501" s="395"/>
      <c r="F501" s="396"/>
      <c r="G501" s="395"/>
      <c r="H501" s="396"/>
      <c r="I501" s="395"/>
      <c r="J501" s="396"/>
      <c r="K501" s="397"/>
      <c r="L501" s="397"/>
      <c r="M501" s="397"/>
      <c r="N501" s="398"/>
      <c r="O501" s="398"/>
      <c r="P501" s="398"/>
      <c r="Q501" s="399"/>
      <c r="R501" s="399"/>
      <c r="S501" s="400"/>
    </row>
    <row r="502" spans="2:19" ht="16">
      <c r="B502" s="794"/>
      <c r="C502" s="795"/>
      <c r="D502" s="401"/>
      <c r="E502" s="401"/>
      <c r="F502" s="402"/>
      <c r="G502" s="401"/>
      <c r="H502" s="402"/>
      <c r="I502" s="401"/>
      <c r="J502" s="402"/>
      <c r="K502" s="403"/>
      <c r="L502" s="403"/>
      <c r="M502" s="403"/>
      <c r="N502" s="404"/>
      <c r="O502" s="404"/>
      <c r="P502" s="404"/>
      <c r="Q502" s="405"/>
      <c r="R502" s="405"/>
      <c r="S502" s="406"/>
    </row>
  </sheetData>
  <sheetProtection sheet="1" objects="1" scenarios="1"/>
  <autoFilter ref="B5:M502" xr:uid="{00000000-0001-0000-0900-000000000000}">
    <filterColumn colId="0" showButton="0"/>
  </autoFilter>
  <mergeCells count="499">
    <mergeCell ref="B498:C498"/>
    <mergeCell ref="B499:C499"/>
    <mergeCell ref="B500:C500"/>
    <mergeCell ref="B501:C501"/>
    <mergeCell ref="B502:C502"/>
    <mergeCell ref="B493:C493"/>
    <mergeCell ref="B494:C494"/>
    <mergeCell ref="B495:C495"/>
    <mergeCell ref="B496:C496"/>
    <mergeCell ref="B497:C497"/>
    <mergeCell ref="B488:C488"/>
    <mergeCell ref="B489:C489"/>
    <mergeCell ref="B490:C490"/>
    <mergeCell ref="B491:C491"/>
    <mergeCell ref="B492:C492"/>
    <mergeCell ref="B483:C483"/>
    <mergeCell ref="B484:C484"/>
    <mergeCell ref="B485:C485"/>
    <mergeCell ref="B486:C486"/>
    <mergeCell ref="B487:C487"/>
    <mergeCell ref="B478:C478"/>
    <mergeCell ref="B479:C479"/>
    <mergeCell ref="B480:C480"/>
    <mergeCell ref="B481:C481"/>
    <mergeCell ref="B482:C482"/>
    <mergeCell ref="B473:C473"/>
    <mergeCell ref="B474:C474"/>
    <mergeCell ref="B475:C475"/>
    <mergeCell ref="B476:C476"/>
    <mergeCell ref="B477:C477"/>
    <mergeCell ref="B468:C468"/>
    <mergeCell ref="B469:C469"/>
    <mergeCell ref="B470:C470"/>
    <mergeCell ref="B471:C471"/>
    <mergeCell ref="B472:C472"/>
    <mergeCell ref="B463:C463"/>
    <mergeCell ref="B464:C464"/>
    <mergeCell ref="B465:C465"/>
    <mergeCell ref="B466:C466"/>
    <mergeCell ref="B467:C467"/>
    <mergeCell ref="B458:C458"/>
    <mergeCell ref="B459:C459"/>
    <mergeCell ref="B460:C460"/>
    <mergeCell ref="B461:C461"/>
    <mergeCell ref="B462:C462"/>
    <mergeCell ref="B453:C453"/>
    <mergeCell ref="B454:C454"/>
    <mergeCell ref="B455:C455"/>
    <mergeCell ref="B456:C456"/>
    <mergeCell ref="B457:C457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433:C433"/>
    <mergeCell ref="B434:C434"/>
    <mergeCell ref="B435:C435"/>
    <mergeCell ref="B436:C436"/>
    <mergeCell ref="B437:C437"/>
    <mergeCell ref="B428:C428"/>
    <mergeCell ref="B429:C429"/>
    <mergeCell ref="B430:C430"/>
    <mergeCell ref="B431:C431"/>
    <mergeCell ref="B432:C432"/>
    <mergeCell ref="B423:C423"/>
    <mergeCell ref="B424:C424"/>
    <mergeCell ref="B425:C425"/>
    <mergeCell ref="B426:C426"/>
    <mergeCell ref="B427:C427"/>
    <mergeCell ref="B418:C418"/>
    <mergeCell ref="B419:C419"/>
    <mergeCell ref="B420:C420"/>
    <mergeCell ref="B421:C421"/>
    <mergeCell ref="B422:C422"/>
    <mergeCell ref="B413:C413"/>
    <mergeCell ref="B414:C414"/>
    <mergeCell ref="B415:C415"/>
    <mergeCell ref="B416:C416"/>
    <mergeCell ref="B417:C417"/>
    <mergeCell ref="B408:C408"/>
    <mergeCell ref="B409:C409"/>
    <mergeCell ref="B410:C410"/>
    <mergeCell ref="B411:C411"/>
    <mergeCell ref="B412:C412"/>
    <mergeCell ref="B403:C403"/>
    <mergeCell ref="B404:C404"/>
    <mergeCell ref="B405:C405"/>
    <mergeCell ref="B406:C406"/>
    <mergeCell ref="B407:C407"/>
    <mergeCell ref="B398:C398"/>
    <mergeCell ref="B399:C399"/>
    <mergeCell ref="B400:C400"/>
    <mergeCell ref="B401:C401"/>
    <mergeCell ref="B402:C402"/>
    <mergeCell ref="B393:C393"/>
    <mergeCell ref="B394:C394"/>
    <mergeCell ref="B395:C395"/>
    <mergeCell ref="B396:C396"/>
    <mergeCell ref="B397:C397"/>
    <mergeCell ref="B388:C388"/>
    <mergeCell ref="B389:C389"/>
    <mergeCell ref="B390:C390"/>
    <mergeCell ref="B391:C391"/>
    <mergeCell ref="B392:C392"/>
    <mergeCell ref="B383:C383"/>
    <mergeCell ref="B384:C384"/>
    <mergeCell ref="B385:C385"/>
    <mergeCell ref="B386:C386"/>
    <mergeCell ref="B387:C387"/>
    <mergeCell ref="B378:C378"/>
    <mergeCell ref="B379:C379"/>
    <mergeCell ref="B380:C380"/>
    <mergeCell ref="B381:C381"/>
    <mergeCell ref="B382:C382"/>
    <mergeCell ref="B373:C373"/>
    <mergeCell ref="B374:C374"/>
    <mergeCell ref="B375:C375"/>
    <mergeCell ref="B376:C376"/>
    <mergeCell ref="B377:C377"/>
    <mergeCell ref="B368:C368"/>
    <mergeCell ref="B369:C369"/>
    <mergeCell ref="B370:C370"/>
    <mergeCell ref="B371:C371"/>
    <mergeCell ref="B372:C372"/>
    <mergeCell ref="B363:C363"/>
    <mergeCell ref="B364:C364"/>
    <mergeCell ref="B365:C365"/>
    <mergeCell ref="B366:C366"/>
    <mergeCell ref="B367:C367"/>
    <mergeCell ref="B358:C358"/>
    <mergeCell ref="B359:C359"/>
    <mergeCell ref="B360:C360"/>
    <mergeCell ref="B361:C361"/>
    <mergeCell ref="B362:C362"/>
    <mergeCell ref="B353:C353"/>
    <mergeCell ref="B354:C354"/>
    <mergeCell ref="B355:C355"/>
    <mergeCell ref="B356:C356"/>
    <mergeCell ref="B357:C357"/>
    <mergeCell ref="B348:C348"/>
    <mergeCell ref="B349:C349"/>
    <mergeCell ref="B350:C350"/>
    <mergeCell ref="B351:C351"/>
    <mergeCell ref="B352:C352"/>
    <mergeCell ref="B343:C343"/>
    <mergeCell ref="B344:C344"/>
    <mergeCell ref="B345:C345"/>
    <mergeCell ref="B346:C346"/>
    <mergeCell ref="B347:C347"/>
    <mergeCell ref="B338:C338"/>
    <mergeCell ref="B339:C339"/>
    <mergeCell ref="B340:C340"/>
    <mergeCell ref="B341:C341"/>
    <mergeCell ref="B342:C342"/>
    <mergeCell ref="B333:C333"/>
    <mergeCell ref="B334:C334"/>
    <mergeCell ref="B335:C335"/>
    <mergeCell ref="B336:C336"/>
    <mergeCell ref="B337:C337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18:C318"/>
    <mergeCell ref="B319:C319"/>
    <mergeCell ref="B320:C320"/>
    <mergeCell ref="B321:C321"/>
    <mergeCell ref="B322:C322"/>
    <mergeCell ref="B313:C313"/>
    <mergeCell ref="B314:C314"/>
    <mergeCell ref="B315:C315"/>
    <mergeCell ref="B316:C316"/>
    <mergeCell ref="B317:C317"/>
    <mergeCell ref="B308:C308"/>
    <mergeCell ref="B309:C309"/>
    <mergeCell ref="B310:C310"/>
    <mergeCell ref="B311:C311"/>
    <mergeCell ref="B312:C312"/>
    <mergeCell ref="B303:C303"/>
    <mergeCell ref="B304:C304"/>
    <mergeCell ref="B305:C305"/>
    <mergeCell ref="B306:C306"/>
    <mergeCell ref="B307:C307"/>
    <mergeCell ref="B298:C298"/>
    <mergeCell ref="B299:C299"/>
    <mergeCell ref="B300:C300"/>
    <mergeCell ref="B301:C301"/>
    <mergeCell ref="B302:C302"/>
    <mergeCell ref="B293:C293"/>
    <mergeCell ref="B294:C294"/>
    <mergeCell ref="B295:C295"/>
    <mergeCell ref="B296:C296"/>
    <mergeCell ref="B297:C297"/>
    <mergeCell ref="B288:C288"/>
    <mergeCell ref="B289:C289"/>
    <mergeCell ref="B290:C290"/>
    <mergeCell ref="B291:C291"/>
    <mergeCell ref="B292:C292"/>
    <mergeCell ref="B283:C283"/>
    <mergeCell ref="B284:C284"/>
    <mergeCell ref="B285:C285"/>
    <mergeCell ref="B286:C286"/>
    <mergeCell ref="B287:C287"/>
    <mergeCell ref="B278:C278"/>
    <mergeCell ref="B279:C279"/>
    <mergeCell ref="B280:C280"/>
    <mergeCell ref="B281:C281"/>
    <mergeCell ref="B282:C282"/>
    <mergeCell ref="B273:C273"/>
    <mergeCell ref="B274:C274"/>
    <mergeCell ref="B275:C275"/>
    <mergeCell ref="B276:C276"/>
    <mergeCell ref="B277:C277"/>
    <mergeCell ref="B268:C268"/>
    <mergeCell ref="B269:C269"/>
    <mergeCell ref="B270:C270"/>
    <mergeCell ref="B271:C271"/>
    <mergeCell ref="B272:C272"/>
    <mergeCell ref="B263:C263"/>
    <mergeCell ref="B264:C264"/>
    <mergeCell ref="B265:C265"/>
    <mergeCell ref="B266:C266"/>
    <mergeCell ref="B267:C267"/>
    <mergeCell ref="B258:C258"/>
    <mergeCell ref="B259:C259"/>
    <mergeCell ref="B260:C260"/>
    <mergeCell ref="B261:C261"/>
    <mergeCell ref="B262:C262"/>
    <mergeCell ref="B253:C253"/>
    <mergeCell ref="B254:C254"/>
    <mergeCell ref="B255:C255"/>
    <mergeCell ref="B256:C256"/>
    <mergeCell ref="B257:C257"/>
    <mergeCell ref="B248:C248"/>
    <mergeCell ref="B249:C249"/>
    <mergeCell ref="B250:C250"/>
    <mergeCell ref="B251:C251"/>
    <mergeCell ref="B252:C252"/>
    <mergeCell ref="B243:C243"/>
    <mergeCell ref="B244:C244"/>
    <mergeCell ref="B245:C245"/>
    <mergeCell ref="B246:C246"/>
    <mergeCell ref="B247:C247"/>
    <mergeCell ref="B238:C238"/>
    <mergeCell ref="B239:C239"/>
    <mergeCell ref="B240:C240"/>
    <mergeCell ref="B241:C241"/>
    <mergeCell ref="B242:C242"/>
    <mergeCell ref="B233:C233"/>
    <mergeCell ref="B234:C234"/>
    <mergeCell ref="B235:C235"/>
    <mergeCell ref="B236:C236"/>
    <mergeCell ref="B237:C237"/>
    <mergeCell ref="B228:C228"/>
    <mergeCell ref="B229:C229"/>
    <mergeCell ref="B230:C230"/>
    <mergeCell ref="B231:C231"/>
    <mergeCell ref="B232:C232"/>
    <mergeCell ref="B223:C223"/>
    <mergeCell ref="B224:C224"/>
    <mergeCell ref="B225:C225"/>
    <mergeCell ref="B226:C226"/>
    <mergeCell ref="B227:C227"/>
    <mergeCell ref="B218:C218"/>
    <mergeCell ref="B219:C219"/>
    <mergeCell ref="B220:C220"/>
    <mergeCell ref="B221:C221"/>
    <mergeCell ref="B222:C222"/>
    <mergeCell ref="B213:C213"/>
    <mergeCell ref="B214:C214"/>
    <mergeCell ref="B215:C215"/>
    <mergeCell ref="B216:C216"/>
    <mergeCell ref="B217:C217"/>
    <mergeCell ref="B208:C208"/>
    <mergeCell ref="B209:C209"/>
    <mergeCell ref="B210:C210"/>
    <mergeCell ref="B211:C211"/>
    <mergeCell ref="B212:C212"/>
    <mergeCell ref="B203:C203"/>
    <mergeCell ref="B204:C204"/>
    <mergeCell ref="B205:C205"/>
    <mergeCell ref="B206:C206"/>
    <mergeCell ref="B207:C207"/>
    <mergeCell ref="B198:C198"/>
    <mergeCell ref="B199:C199"/>
    <mergeCell ref="B200:C200"/>
    <mergeCell ref="B201:C201"/>
    <mergeCell ref="B202:C202"/>
    <mergeCell ref="B193:C193"/>
    <mergeCell ref="B194:C194"/>
    <mergeCell ref="B195:C195"/>
    <mergeCell ref="B196:C196"/>
    <mergeCell ref="B197:C197"/>
    <mergeCell ref="B188:C188"/>
    <mergeCell ref="B189:C189"/>
    <mergeCell ref="B190:C190"/>
    <mergeCell ref="B191:C191"/>
    <mergeCell ref="B192:C192"/>
    <mergeCell ref="B183:C183"/>
    <mergeCell ref="B184:C184"/>
    <mergeCell ref="B185:C185"/>
    <mergeCell ref="B186:C186"/>
    <mergeCell ref="B187:C187"/>
    <mergeCell ref="B178:C178"/>
    <mergeCell ref="B179:C179"/>
    <mergeCell ref="B180:C180"/>
    <mergeCell ref="B181:C181"/>
    <mergeCell ref="B182:C182"/>
    <mergeCell ref="B173:C173"/>
    <mergeCell ref="B174:C174"/>
    <mergeCell ref="B175:C175"/>
    <mergeCell ref="B176:C176"/>
    <mergeCell ref="B177:C177"/>
    <mergeCell ref="B168:C168"/>
    <mergeCell ref="B169:C169"/>
    <mergeCell ref="B170:C170"/>
    <mergeCell ref="B171:C171"/>
    <mergeCell ref="B172:C172"/>
    <mergeCell ref="B163:C163"/>
    <mergeCell ref="B164:C164"/>
    <mergeCell ref="B165:C165"/>
    <mergeCell ref="B166:C166"/>
    <mergeCell ref="B167:C167"/>
    <mergeCell ref="B158:C158"/>
    <mergeCell ref="B159:C159"/>
    <mergeCell ref="B160:C160"/>
    <mergeCell ref="B161:C161"/>
    <mergeCell ref="B162:C162"/>
    <mergeCell ref="B153:C153"/>
    <mergeCell ref="B154:C154"/>
    <mergeCell ref="B155:C155"/>
    <mergeCell ref="B156:C156"/>
    <mergeCell ref="B157:C157"/>
    <mergeCell ref="B148:C148"/>
    <mergeCell ref="B149:C149"/>
    <mergeCell ref="B150:C150"/>
    <mergeCell ref="B151:C151"/>
    <mergeCell ref="B152:C152"/>
    <mergeCell ref="B143:C143"/>
    <mergeCell ref="B144:C144"/>
    <mergeCell ref="B145:C145"/>
    <mergeCell ref="B146:C146"/>
    <mergeCell ref="B147:C147"/>
    <mergeCell ref="B138:C138"/>
    <mergeCell ref="B139:C139"/>
    <mergeCell ref="B140:C140"/>
    <mergeCell ref="B141:C141"/>
    <mergeCell ref="B142:C142"/>
    <mergeCell ref="B133:C133"/>
    <mergeCell ref="B134:C134"/>
    <mergeCell ref="B135:C135"/>
    <mergeCell ref="B136:C136"/>
    <mergeCell ref="B137:C137"/>
    <mergeCell ref="B128:C128"/>
    <mergeCell ref="B129:C129"/>
    <mergeCell ref="B130:C130"/>
    <mergeCell ref="B131:C131"/>
    <mergeCell ref="B132:C132"/>
    <mergeCell ref="B123:C123"/>
    <mergeCell ref="B124:C124"/>
    <mergeCell ref="B125:C125"/>
    <mergeCell ref="B126:C126"/>
    <mergeCell ref="B127:C127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102:C102"/>
    <mergeCell ref="B93:C93"/>
    <mergeCell ref="B94:C94"/>
    <mergeCell ref="B95:C95"/>
    <mergeCell ref="B96:C96"/>
    <mergeCell ref="B97:C97"/>
    <mergeCell ref="B88:C88"/>
    <mergeCell ref="B89:C89"/>
    <mergeCell ref="B90:C90"/>
    <mergeCell ref="B91:C91"/>
    <mergeCell ref="B92:C92"/>
    <mergeCell ref="B83:C83"/>
    <mergeCell ref="B84:C84"/>
    <mergeCell ref="B85:C85"/>
    <mergeCell ref="B86:C86"/>
    <mergeCell ref="B87:C87"/>
    <mergeCell ref="B78:C78"/>
    <mergeCell ref="B79:C79"/>
    <mergeCell ref="B80:C80"/>
    <mergeCell ref="B81:C81"/>
    <mergeCell ref="B82:C82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B4:S4"/>
    <mergeCell ref="B7:C7"/>
    <mergeCell ref="B6:C6"/>
    <mergeCell ref="B5:C5"/>
  </mergeCells>
  <dataValidations count="2">
    <dataValidation type="whole" allowBlank="1" showInputMessage="1" showErrorMessage="1" errorTitle="Bounds Error" error="You must enter a whole number between 1 and 10." sqref="F6:F502" xr:uid="{00000000-0002-0000-0900-000000000000}">
      <formula1>1</formula1>
      <formula2>10</formula2>
    </dataValidation>
    <dataValidation type="whole" allowBlank="1" showInputMessage="1" showErrorMessage="1" errorTitle="Bounds Error" error="You must enter a whole number between 1 and 20." sqref="H6:H502" xr:uid="{00000000-0002-0000-0900-000001000000}">
      <formula1>1</formula1>
      <formula2>20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900-000002000000}">
          <x14:formula1>
            <xm:f>'L3'!$B$6:$B$31</xm:f>
          </x14:formula1>
          <xm:sqref>D6:D502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249977111117893"/>
  </sheetPr>
  <dimension ref="B1:BA642"/>
  <sheetViews>
    <sheetView showGridLines="0" zoomScaleNormal="100" workbookViewId="0"/>
  </sheetViews>
  <sheetFormatPr baseColWidth="10" defaultColWidth="9.1640625" defaultRowHeight="15"/>
  <cols>
    <col min="1" max="2" width="3.6640625" style="1" customWidth="1"/>
    <col min="3" max="3" width="31.6640625" style="1" customWidth="1"/>
    <col min="4" max="4" width="7" style="1" customWidth="1"/>
    <col min="5" max="5" width="21.5" style="1" customWidth="1"/>
    <col min="6" max="6" width="7" style="1" customWidth="1"/>
    <col min="7" max="7" width="21.5" style="1" customWidth="1"/>
    <col min="8" max="8" width="7" style="1" customWidth="1"/>
    <col min="9" max="9" width="21.5" style="1" customWidth="1"/>
    <col min="10" max="10" width="7" style="1" customWidth="1"/>
    <col min="11" max="11" width="21.5" style="1" customWidth="1"/>
    <col min="12" max="12" width="7" style="1" customWidth="1"/>
    <col min="13" max="13" width="21.5" style="1" customWidth="1"/>
    <col min="14" max="14" width="7" style="1" customWidth="1"/>
    <col min="15" max="15" width="21.5" style="1" customWidth="1"/>
    <col min="16" max="16" width="7" style="1" customWidth="1"/>
    <col min="17" max="17" width="21.5" style="1" customWidth="1"/>
    <col min="18" max="18" width="7" style="1" customWidth="1"/>
    <col min="19" max="19" width="21.5" style="1" customWidth="1"/>
    <col min="20" max="20" width="7" style="1" customWidth="1"/>
    <col min="21" max="21" width="21.5" style="1" customWidth="1"/>
    <col min="22" max="22" width="7" style="1" customWidth="1"/>
    <col min="23" max="23" width="21.5" style="1" customWidth="1"/>
    <col min="24" max="24" width="7" style="1" customWidth="1"/>
    <col min="25" max="25" width="21.5" style="1" customWidth="1"/>
    <col min="26" max="26" width="7" style="1" customWidth="1"/>
    <col min="27" max="27" width="21.5" style="1" customWidth="1"/>
    <col min="28" max="28" width="7" style="1" customWidth="1"/>
    <col min="29" max="29" width="21.5" style="1" customWidth="1"/>
    <col min="30" max="30" width="7" style="1" customWidth="1"/>
    <col min="31" max="31" width="21.5" style="1" customWidth="1"/>
    <col min="32" max="32" width="7" style="1" customWidth="1"/>
    <col min="33" max="33" width="21.5" style="1" customWidth="1"/>
    <col min="34" max="34" width="7" style="1" customWidth="1"/>
    <col min="35" max="35" width="21.5" style="1" customWidth="1"/>
    <col min="36" max="36" width="7" style="1" customWidth="1"/>
    <col min="37" max="37" width="21.5" style="1" customWidth="1"/>
    <col min="38" max="38" width="7" style="1" customWidth="1"/>
    <col min="39" max="39" width="21.5" style="1" customWidth="1"/>
    <col min="40" max="40" width="7" style="1" customWidth="1"/>
    <col min="41" max="41" width="21.5" style="1" customWidth="1"/>
    <col min="42" max="42" width="7" style="1" customWidth="1"/>
    <col min="43" max="43" width="21.5" style="1" customWidth="1"/>
    <col min="44" max="44" width="7" style="1" customWidth="1"/>
    <col min="45" max="45" width="21.5" style="1" customWidth="1"/>
    <col min="46" max="46" width="7" style="1" customWidth="1"/>
    <col min="47" max="47" width="21.5" style="1" customWidth="1"/>
    <col min="48" max="48" width="7" style="1" customWidth="1"/>
    <col min="49" max="49" width="21.5" style="1" customWidth="1"/>
    <col min="50" max="50" width="7" style="1" customWidth="1"/>
    <col min="51" max="51" width="21.5" style="1" customWidth="1"/>
    <col min="52" max="52" width="7" style="1" customWidth="1"/>
    <col min="53" max="53" width="21.5" style="1" customWidth="1"/>
    <col min="54" max="506" width="9.1640625" style="1" customWidth="1"/>
    <col min="507" max="16384" width="9.1640625" style="1"/>
  </cols>
  <sheetData>
    <row r="1" spans="2:21" s="3" customFormat="1" ht="16">
      <c r="B1" s="2"/>
      <c r="C1" s="2"/>
    </row>
    <row r="2" spans="2:21" s="34" customFormat="1" ht="19">
      <c r="B2" s="419"/>
      <c r="C2" s="33" t="s">
        <v>831</v>
      </c>
    </row>
    <row r="3" spans="2:21">
      <c r="D3" s="15"/>
      <c r="F3" s="20"/>
      <c r="H3" s="20"/>
      <c r="J3" s="21"/>
      <c r="K3" s="19"/>
      <c r="L3" s="19"/>
      <c r="M3" s="19"/>
      <c r="Q3" s="19"/>
      <c r="R3" s="19"/>
      <c r="S3" s="19"/>
      <c r="T3"/>
      <c r="U3"/>
    </row>
    <row r="4" spans="2:21" ht="16">
      <c r="B4" s="797" t="s">
        <v>635</v>
      </c>
      <c r="C4" s="798"/>
    </row>
    <row r="5" spans="2:21" ht="16">
      <c r="B5" s="420" t="s">
        <v>640</v>
      </c>
      <c r="C5" s="421" t="s">
        <v>638</v>
      </c>
    </row>
    <row r="6" spans="2:21" ht="16">
      <c r="B6" s="422" t="s">
        <v>641</v>
      </c>
      <c r="C6" s="423" t="str">
        <f>B6&amp;" - "&amp;IFERROR(INDEX('L2'!$B$6:$B$502,MATCH('L3'!B6,'L2'!$D$6:$D$502,FALSE)), "  ")</f>
        <v>A - General Conditions</v>
      </c>
      <c r="D6" s="1" t="s">
        <v>639</v>
      </c>
    </row>
    <row r="7" spans="2:21" ht="16">
      <c r="B7" s="422" t="s">
        <v>642</v>
      </c>
      <c r="C7" s="423" t="str">
        <f>B7&amp;" - "&amp;IFERROR(INDEX('L2'!$B$6:$B$502,MATCH('L3'!B7,'L2'!$D$6:$D$502,FALSE)), "  ")</f>
        <v>B - Appliances</v>
      </c>
      <c r="D7" s="1" t="s">
        <v>639</v>
      </c>
    </row>
    <row r="8" spans="2:21" ht="16">
      <c r="B8" s="422" t="s">
        <v>643</v>
      </c>
      <c r="C8" s="423" t="str">
        <f>B8&amp;" - "&amp;IFERROR(INDEX('L2'!$B$6:$B$502,MATCH('L3'!B8,'L2'!$D$6:$D$502,FALSE)), "  ")</f>
        <v>C - Cabinets and Countertops</v>
      </c>
      <c r="D8" s="1" t="s">
        <v>639</v>
      </c>
    </row>
    <row r="9" spans="2:21" ht="16">
      <c r="B9" s="422" t="s">
        <v>644</v>
      </c>
      <c r="C9" s="423" t="str">
        <f>B9&amp;" - "&amp;IFERROR(INDEX('L2'!$B$6:$B$502,MATCH('L3'!B9,'L2'!$D$6:$D$502,FALSE)), "  ")</f>
        <v>D - Concrete And Flatwork</v>
      </c>
      <c r="D9" s="1" t="s">
        <v>639</v>
      </c>
    </row>
    <row r="10" spans="2:21" ht="16">
      <c r="B10" s="422" t="s">
        <v>645</v>
      </c>
      <c r="C10" s="423" t="str">
        <f>B10&amp;" - "&amp;IFERROR(INDEX('L2'!$B$6:$B$502,MATCH('L3'!B10,'L2'!$D$6:$D$502,FALSE)), "  ")</f>
        <v>E - Decking and Patios</v>
      </c>
      <c r="D10" s="1" t="s">
        <v>639</v>
      </c>
    </row>
    <row r="11" spans="2:21" ht="16">
      <c r="B11" s="422" t="s">
        <v>646</v>
      </c>
      <c r="C11" s="423" t="str">
        <f>B11&amp;" - "&amp;IFERROR(INDEX('L2'!$B$6:$B$502,MATCH('L3'!B11,'L2'!$D$6:$D$502,FALSE)), "  ")</f>
        <v>F - Demolition and Abatement</v>
      </c>
      <c r="D11" s="1" t="s">
        <v>639</v>
      </c>
    </row>
    <row r="12" spans="2:21" ht="16">
      <c r="B12" s="422" t="s">
        <v>647</v>
      </c>
      <c r="C12" s="423" t="str">
        <f>B12&amp;" - "&amp;IFERROR(INDEX('L2'!$B$6:$B$502,MATCH('L3'!B12,'L2'!$D$6:$D$502,FALSE)), "  ")</f>
        <v>G - Electrical</v>
      </c>
      <c r="D12" s="1" t="s">
        <v>639</v>
      </c>
    </row>
    <row r="13" spans="2:21" ht="16">
      <c r="B13" s="422" t="s">
        <v>648</v>
      </c>
      <c r="C13" s="423" t="str">
        <f>B13&amp;" - "&amp;IFERROR(INDEX('L2'!$B$6:$B$502,MATCH('L3'!B13,'L2'!$D$6:$D$502,FALSE)), "  ")</f>
        <v>H - Exterior Doors and Windows</v>
      </c>
      <c r="D13" s="1" t="s">
        <v>639</v>
      </c>
    </row>
    <row r="14" spans="2:21" ht="16">
      <c r="B14" s="422" t="s">
        <v>649</v>
      </c>
      <c r="C14" s="423" t="str">
        <f>B14&amp;" - "&amp;IFERROR(INDEX('L2'!$B$6:$B$502,MATCH('L3'!B14,'L2'!$D$6:$D$502,FALSE)), "  ")</f>
        <v>I - Flooring</v>
      </c>
      <c r="D14" s="1" t="s">
        <v>639</v>
      </c>
    </row>
    <row r="15" spans="2:21" ht="16">
      <c r="B15" s="422" t="s">
        <v>650</v>
      </c>
      <c r="C15" s="423" t="str">
        <f>B15&amp;" - "&amp;IFERROR(INDEX('L2'!$B$6:$B$502,MATCH('L3'!B15,'L2'!$D$6:$D$502,FALSE)), "  ")</f>
        <v>J - Framing and Drywall</v>
      </c>
      <c r="D15" s="1" t="s">
        <v>639</v>
      </c>
    </row>
    <row r="16" spans="2:21" ht="16">
      <c r="B16" s="422" t="s">
        <v>651</v>
      </c>
      <c r="C16" s="423" t="str">
        <f>B16&amp;" - "&amp;IFERROR(INDEX('L2'!$B$6:$B$502,MATCH('L3'!B16,'L2'!$D$6:$D$502,FALSE)), "  ")</f>
        <v>K - Interior Doors and Trim</v>
      </c>
      <c r="D16" s="1" t="s">
        <v>639</v>
      </c>
    </row>
    <row r="17" spans="2:4" ht="16">
      <c r="B17" s="422" t="s">
        <v>652</v>
      </c>
      <c r="C17" s="423" t="str">
        <f>B17&amp;" - "&amp;IFERROR(INDEX('L2'!$B$6:$B$502,MATCH('L3'!B17,'L2'!$D$6:$D$502,FALSE)), "  ")</f>
        <v>L - Landscaping</v>
      </c>
      <c r="D17" s="1" t="s">
        <v>639</v>
      </c>
    </row>
    <row r="18" spans="2:4" ht="16">
      <c r="B18" s="422" t="s">
        <v>653</v>
      </c>
      <c r="C18" s="423" t="str">
        <f>B18&amp;" - "&amp;IFERROR(INDEX('L2'!$B$6:$B$502,MATCH('L3'!B18,'L2'!$D$6:$D$502,FALSE)), "  ")</f>
        <v>M - Masonry</v>
      </c>
      <c r="D18" s="1" t="s">
        <v>639</v>
      </c>
    </row>
    <row r="19" spans="2:4" ht="16">
      <c r="B19" s="422" t="s">
        <v>654</v>
      </c>
      <c r="C19" s="423" t="str">
        <f>B19&amp;" - "&amp;IFERROR(INDEX('L2'!$B$6:$B$502,MATCH('L3'!B19,'L2'!$D$6:$D$502,FALSE)), "  ")</f>
        <v>N - Miscellaneous</v>
      </c>
      <c r="D19" s="1" t="s">
        <v>639</v>
      </c>
    </row>
    <row r="20" spans="2:4" ht="16">
      <c r="B20" s="422" t="s">
        <v>655</v>
      </c>
      <c r="C20" s="423" t="str">
        <f>B20&amp;" - "&amp;IFERROR(INDEX('L2'!$B$6:$B$502,MATCH('L3'!B20,'L2'!$D$6:$D$502,FALSE)), "  ")</f>
        <v>O - Painting</v>
      </c>
      <c r="D20" s="1" t="s">
        <v>639</v>
      </c>
    </row>
    <row r="21" spans="2:4" ht="16">
      <c r="B21" s="422" t="s">
        <v>656</v>
      </c>
      <c r="C21" s="423" t="str">
        <f>B21&amp;" - "&amp;IFERROR(INDEX('L2'!$B$6:$B$502,MATCH('L3'!B21,'L2'!$D$6:$D$502,FALSE)), "  ")</f>
        <v>P - Per Room</v>
      </c>
      <c r="D21" s="1" t="s">
        <v>639</v>
      </c>
    </row>
    <row r="22" spans="2:4" ht="16">
      <c r="B22" s="422" t="s">
        <v>657</v>
      </c>
      <c r="C22" s="423" t="str">
        <f>B22&amp;" - "&amp;IFERROR(INDEX('L2'!$B$6:$B$502,MATCH('L3'!B22,'L2'!$D$6:$D$502,FALSE)), "  ")</f>
        <v>Q - Plumbing</v>
      </c>
      <c r="D22" s="1" t="s">
        <v>639</v>
      </c>
    </row>
    <row r="23" spans="2:4" ht="16">
      <c r="B23" s="422" t="s">
        <v>658</v>
      </c>
      <c r="C23" s="423" t="str">
        <f>B23&amp;" - "&amp;IFERROR(INDEX('L2'!$B$6:$B$502,MATCH('L3'!B23,'L2'!$D$6:$D$502,FALSE)), "  ")</f>
        <v>R - Roofing</v>
      </c>
      <c r="D23" s="1" t="s">
        <v>639</v>
      </c>
    </row>
    <row r="24" spans="2:4" ht="16">
      <c r="B24" s="422" t="s">
        <v>659</v>
      </c>
      <c r="C24" s="423" t="str">
        <f>B24&amp;" - "&amp;IFERROR(INDEX('L2'!$B$6:$B$502,MATCH('L3'!B24,'L2'!$D$6:$D$502,FALSE)), "  ")</f>
        <v>S - Siding</v>
      </c>
      <c r="D24" s="1" t="s">
        <v>639</v>
      </c>
    </row>
    <row r="25" spans="2:4" ht="16">
      <c r="B25" s="422" t="s">
        <v>660</v>
      </c>
      <c r="C25" s="423" t="str">
        <f>B25&amp;" - "&amp;IFERROR(INDEX('L2'!$B$6:$B$502,MATCH('L3'!B25,'L2'!$D$6:$D$502,FALSE)), "  ")</f>
        <v>T - Structural Concrete</v>
      </c>
      <c r="D25" s="1" t="s">
        <v>639</v>
      </c>
    </row>
    <row r="26" spans="2:4" ht="16">
      <c r="B26" s="422" t="s">
        <v>661</v>
      </c>
      <c r="C26" s="423" t="str">
        <f>B26&amp;" - "&amp;IFERROR(INDEX('L2'!$B$6:$B$502,MATCH('L3'!B26,'L2'!$D$6:$D$502,FALSE)), "  ")</f>
        <v>U - Wall Tiling</v>
      </c>
      <c r="D26" s="1" t="s">
        <v>639</v>
      </c>
    </row>
    <row r="27" spans="2:4" ht="16">
      <c r="B27" s="422" t="s">
        <v>662</v>
      </c>
      <c r="C27" s="423" t="str">
        <f>B27&amp;" - "&amp;IFERROR(INDEX('L2'!$B$6:$B$502,MATCH('L3'!B27,'L2'!$D$6:$D$502,FALSE)), "  ")</f>
        <v xml:space="preserve">V -   </v>
      </c>
      <c r="D27" s="1" t="s">
        <v>639</v>
      </c>
    </row>
    <row r="28" spans="2:4" ht="16">
      <c r="B28" s="422" t="s">
        <v>663</v>
      </c>
      <c r="C28" s="423" t="str">
        <f>B28&amp;" - "&amp;IFERROR(INDEX('L2'!$B$6:$B$502,MATCH('L3'!B28,'L2'!$D$6:$D$502,FALSE)), "  ")</f>
        <v xml:space="preserve">W -   </v>
      </c>
      <c r="D28" s="1" t="s">
        <v>639</v>
      </c>
    </row>
    <row r="29" spans="2:4" ht="16">
      <c r="B29" s="422" t="s">
        <v>664</v>
      </c>
      <c r="C29" s="423" t="str">
        <f>B29&amp;" - "&amp;IFERROR(INDEX('L2'!$B$6:$B$502,MATCH('L3'!B29,'L2'!$D$6:$D$502,FALSE)), "  ")</f>
        <v xml:space="preserve">X -   </v>
      </c>
      <c r="D29" s="1" t="s">
        <v>639</v>
      </c>
    </row>
    <row r="30" spans="2:4" ht="16">
      <c r="B30" s="422" t="s">
        <v>665</v>
      </c>
      <c r="C30" s="423" t="str">
        <f>B30&amp;" - "&amp;IFERROR(INDEX('L2'!$B$6:$B$502,MATCH('L3'!B30,'L2'!$D$6:$D$502,FALSE)), "  ")</f>
        <v xml:space="preserve">Y -   </v>
      </c>
      <c r="D30" s="1" t="s">
        <v>639</v>
      </c>
    </row>
    <row r="31" spans="2:4" ht="16">
      <c r="B31" s="424" t="s">
        <v>666</v>
      </c>
      <c r="C31" s="425" t="str">
        <f>B31&amp;" - "&amp;IFERROR(INDEX('L2'!$B$6:$B$502,MATCH('L3'!B31,'L2'!$D$6:$D$502,FALSE)), "  ")</f>
        <v xml:space="preserve">Z -   </v>
      </c>
      <c r="D31" s="1" t="s">
        <v>639</v>
      </c>
    </row>
    <row r="33" spans="2:53" ht="16">
      <c r="B33" s="796" t="s">
        <v>636</v>
      </c>
      <c r="C33" s="796"/>
      <c r="D33" s="796"/>
      <c r="E33" s="796"/>
      <c r="F33" s="796"/>
      <c r="G33" s="796"/>
      <c r="H33" s="796"/>
      <c r="I33" s="796"/>
      <c r="J33" s="796"/>
      <c r="K33" s="796"/>
      <c r="L33" s="796"/>
      <c r="M33" s="796"/>
      <c r="N33" s="796"/>
      <c r="O33" s="796"/>
      <c r="P33" s="796"/>
      <c r="Q33" s="796"/>
      <c r="R33" s="796"/>
      <c r="S33" s="796"/>
      <c r="T33" s="796"/>
      <c r="U33" s="796"/>
      <c r="V33" s="796"/>
      <c r="W33" s="796"/>
      <c r="X33" s="796"/>
      <c r="Y33" s="796"/>
      <c r="Z33" s="796"/>
      <c r="AA33" s="796"/>
      <c r="AB33" s="796"/>
      <c r="AC33" s="796"/>
      <c r="AD33" s="796"/>
      <c r="AE33" s="796"/>
      <c r="AF33" s="796"/>
      <c r="AG33" s="796"/>
      <c r="AH33" s="796"/>
      <c r="AI33" s="796"/>
      <c r="AJ33" s="796"/>
      <c r="AK33" s="796"/>
      <c r="AL33" s="796"/>
      <c r="AM33" s="796"/>
      <c r="AN33" s="796"/>
      <c r="AO33" s="796"/>
      <c r="AP33" s="796"/>
      <c r="AQ33" s="796"/>
      <c r="AR33" s="796"/>
      <c r="AS33" s="796"/>
      <c r="AT33" s="796"/>
      <c r="AU33" s="796"/>
      <c r="AV33" s="796"/>
      <c r="AW33" s="796"/>
      <c r="AX33" s="796"/>
      <c r="AY33" s="796"/>
      <c r="AZ33" s="796"/>
      <c r="BA33" s="796"/>
    </row>
    <row r="34" spans="2:53" ht="16">
      <c r="B34" s="40" t="str">
        <f>B6</f>
        <v>A</v>
      </c>
      <c r="C34" s="40" t="str">
        <f>INDEX($C$6:$C$31,MATCH(B34,$B$6:$B$31,0))</f>
        <v>A - General Conditions</v>
      </c>
      <c r="D34" s="40" t="str">
        <f>B7</f>
        <v>B</v>
      </c>
      <c r="E34" s="40" t="str">
        <f>INDEX($C$6:$C$31,MATCH(D34,$B$6:$B$31,0))</f>
        <v>B - Appliances</v>
      </c>
      <c r="F34" s="40" t="str">
        <f>B8</f>
        <v>C</v>
      </c>
      <c r="G34" s="40" t="str">
        <f>INDEX($C$6:$C$31,MATCH(F34,$B$6:$B$31,0))</f>
        <v>C - Cabinets and Countertops</v>
      </c>
      <c r="H34" s="40" t="str">
        <f>B9</f>
        <v>D</v>
      </c>
      <c r="I34" s="40" t="str">
        <f>INDEX($C$6:$C$31,MATCH(H34,$B$6:$B$31,0))</f>
        <v>D - Concrete And Flatwork</v>
      </c>
      <c r="J34" s="40" t="str">
        <f>B10</f>
        <v>E</v>
      </c>
      <c r="K34" s="40" t="str">
        <f>INDEX($C$6:$C$31,MATCH(J34,$B$6:$B$31,0))</f>
        <v>E - Decking and Patios</v>
      </c>
      <c r="L34" s="40" t="str">
        <f>B11</f>
        <v>F</v>
      </c>
      <c r="M34" s="40" t="str">
        <f>INDEX($C$6:$C$31,MATCH(L34,$B$6:$B$31,0))</f>
        <v>F - Demolition and Abatement</v>
      </c>
      <c r="N34" s="40" t="str">
        <f>B12</f>
        <v>G</v>
      </c>
      <c r="O34" s="40" t="str">
        <f>INDEX($C$6:$C$31,MATCH(N34,$B$6:$B$31,0))</f>
        <v>G - Electrical</v>
      </c>
      <c r="P34" s="40" t="str">
        <f>B13</f>
        <v>H</v>
      </c>
      <c r="Q34" s="40" t="str">
        <f>INDEX($C$6:$C$31,MATCH(P34,$B$6:$B$31,0))</f>
        <v>H - Exterior Doors and Windows</v>
      </c>
      <c r="R34" s="40" t="str">
        <f>B14</f>
        <v>I</v>
      </c>
      <c r="S34" s="40" t="str">
        <f>INDEX($C$6:$C$31,MATCH(R34,$B$6:$B$31,0))</f>
        <v>I - Flooring</v>
      </c>
      <c r="T34" s="40" t="str">
        <f>B15</f>
        <v>J</v>
      </c>
      <c r="U34" s="40" t="str">
        <f>INDEX($C$6:$C$31,MATCH(T34,$B$6:$B$31,0))</f>
        <v>J - Framing and Drywall</v>
      </c>
      <c r="V34" s="40" t="str">
        <f>B16</f>
        <v>K</v>
      </c>
      <c r="W34" s="40" t="str">
        <f>INDEX($C$6:$C$31,MATCH(V34,$B$6:$B$31,0))</f>
        <v>K - Interior Doors and Trim</v>
      </c>
      <c r="X34" s="40" t="str">
        <f>B17</f>
        <v>L</v>
      </c>
      <c r="Y34" s="40" t="str">
        <f>INDEX($C$6:$C$31,MATCH(X34,$B$6:$B$31,0))</f>
        <v>L - Landscaping</v>
      </c>
      <c r="Z34" s="40" t="str">
        <f>B18</f>
        <v>M</v>
      </c>
      <c r="AA34" s="40" t="str">
        <f>INDEX($C$6:$C$31,MATCH(Z34,$B$6:$B$31,0))</f>
        <v>M - Masonry</v>
      </c>
      <c r="AB34" s="40" t="str">
        <f>B19</f>
        <v>N</v>
      </c>
      <c r="AC34" s="40" t="str">
        <f>INDEX($C$6:$C$31,MATCH(AB34,$B$6:$B$31,0))</f>
        <v>N - Miscellaneous</v>
      </c>
      <c r="AD34" s="40" t="str">
        <f>B20</f>
        <v>O</v>
      </c>
      <c r="AE34" s="40" t="str">
        <f>INDEX($C$6:$C$31,MATCH(AD34,$B$6:$B$31,0))</f>
        <v>O - Painting</v>
      </c>
      <c r="AF34" s="40" t="str">
        <f>B21</f>
        <v>P</v>
      </c>
      <c r="AG34" s="40" t="str">
        <f>INDEX($C$6:$C$31,MATCH(AF34,$B$6:$B$31,0))</f>
        <v>P - Per Room</v>
      </c>
      <c r="AH34" s="40" t="str">
        <f>B22</f>
        <v>Q</v>
      </c>
      <c r="AI34" s="40" t="str">
        <f>INDEX($C$6:$C$31,MATCH(AH34,$B$6:$B$31,0))</f>
        <v>Q - Plumbing</v>
      </c>
      <c r="AJ34" s="40" t="str">
        <f>B23</f>
        <v>R</v>
      </c>
      <c r="AK34" s="40" t="str">
        <f>INDEX($C$6:$C$31,MATCH(AJ34,$B$6:$B$31,0))</f>
        <v>R - Roofing</v>
      </c>
      <c r="AL34" s="40" t="str">
        <f>B24</f>
        <v>S</v>
      </c>
      <c r="AM34" s="40" t="str">
        <f>INDEX($C$6:$C$31,MATCH(AL34,$B$6:$B$31,0))</f>
        <v>S - Siding</v>
      </c>
      <c r="AN34" s="40" t="str">
        <f>B25</f>
        <v>T</v>
      </c>
      <c r="AO34" s="40" t="str">
        <f>INDEX($C$6:$C$31,MATCH(AN34,$B$6:$B$31,0))</f>
        <v>T - Structural Concrete</v>
      </c>
      <c r="AP34" s="40" t="str">
        <f>B26</f>
        <v>U</v>
      </c>
      <c r="AQ34" s="40" t="str">
        <f>INDEX($C$6:$C$31,MATCH(AP34,$B$6:$B$31,0))</f>
        <v>U - Wall Tiling</v>
      </c>
      <c r="AR34" s="40" t="str">
        <f>B27</f>
        <v>V</v>
      </c>
      <c r="AS34" s="40" t="str">
        <f>INDEX($C$6:$C$31,MATCH(AR34,$B$6:$B$31,0))</f>
        <v xml:space="preserve">V -   </v>
      </c>
      <c r="AT34" s="40" t="str">
        <f>B28</f>
        <v>W</v>
      </c>
      <c r="AU34" s="40" t="str">
        <f>INDEX($C$6:$C$31,MATCH(AT34,$B$6:$B$31,0))</f>
        <v xml:space="preserve">W -   </v>
      </c>
      <c r="AV34" s="40" t="str">
        <f>B29</f>
        <v>X</v>
      </c>
      <c r="AW34" s="40" t="str">
        <f>INDEX($C$6:$C$31,MATCH(AV34,$B$6:$B$31,0))</f>
        <v xml:space="preserve">X -   </v>
      </c>
      <c r="AX34" s="40" t="str">
        <f>B30</f>
        <v>Y</v>
      </c>
      <c r="AY34" s="40" t="str">
        <f>INDEX($C$6:$C$31,MATCH(AX34,$B$6:$B$31,0))</f>
        <v xml:space="preserve">Y -   </v>
      </c>
      <c r="AZ34" s="40" t="str">
        <f>B31</f>
        <v>Z</v>
      </c>
      <c r="BA34" s="40" t="str">
        <f>INDEX($C$6:$C$31,MATCH(AZ34,$B$6:$B$31,0))</f>
        <v xml:space="preserve">Z -   </v>
      </c>
    </row>
    <row r="35" spans="2:53" s="18" customFormat="1" ht="16">
      <c r="B35" s="16" t="str">
        <f>B$34&amp;".1"</f>
        <v>A.1</v>
      </c>
      <c r="C35" s="17" t="str">
        <f>B35&amp;" - "&amp;IFERROR(INDEX('L2'!$E$6:$E$502,MATCH(B35,'L2'!$O$6:$O$502,0)),"  ")</f>
        <v>A.1 - General Conditions</v>
      </c>
      <c r="D35" s="16" t="str">
        <f>D$34&amp;".1"</f>
        <v>B.1</v>
      </c>
      <c r="E35" s="17" t="str">
        <f>D35&amp;" - "&amp;IFERROR(INDEX('L2'!$E$6:$E$502,MATCH(D35,'L2'!$O$6:$O$502,0)),"  ")</f>
        <v>B.1 - Appliances General</v>
      </c>
      <c r="F35" s="16" t="str">
        <f>F$34&amp;".1"</f>
        <v>C.1</v>
      </c>
      <c r="G35" s="17" t="str">
        <f>F35&amp;" - "&amp;IFERROR(INDEX('L2'!$E$6:$E$502,MATCH(F35,'L2'!$O$6:$O$502,0)),"  ")</f>
        <v>C.1 - Cabinets and Countertops General</v>
      </c>
      <c r="H35" s="16" t="str">
        <f>H$34&amp;".1"</f>
        <v>D.1</v>
      </c>
      <c r="I35" s="17" t="str">
        <f>H35&amp;" - "&amp;IFERROR(INDEX('L2'!$E$6:$E$502,MATCH(H35,'L2'!$O$6:$O$502,0)),"  ")</f>
        <v>D.1 - Asphalt</v>
      </c>
      <c r="J35" s="16" t="str">
        <f>J$34&amp;".1"</f>
        <v>E.1</v>
      </c>
      <c r="K35" s="17" t="str">
        <f>J35&amp;" - "&amp;IFERROR(INDEX('L2'!$E$6:$E$502,MATCH(J35,'L2'!$O$6:$O$502,0)),"  ")</f>
        <v>E.1 - Covered Patio</v>
      </c>
      <c r="L35" s="16" t="str">
        <f>L$34&amp;".1"</f>
        <v>F.1</v>
      </c>
      <c r="M35" s="17" t="str">
        <f>L35&amp;" - "&amp;IFERROR(INDEX('L2'!$E$6:$E$502,MATCH(L35,'L2'!$O$6:$O$502,0)),"  ")</f>
        <v>F.1 - Abatement</v>
      </c>
      <c r="N35" s="16" t="str">
        <f>N$34&amp;".1"</f>
        <v>G.1</v>
      </c>
      <c r="O35" s="17" t="str">
        <f>N35&amp;" - "&amp;IFERROR(INDEX('L2'!$E$6:$E$502,MATCH(N35,'L2'!$O$6:$O$502,0)),"  ")</f>
        <v>G.1 - Electrical General</v>
      </c>
      <c r="P35" s="16" t="str">
        <f>P$34&amp;".1"</f>
        <v>H.1</v>
      </c>
      <c r="Q35" s="17" t="str">
        <f>P35&amp;" - "&amp;IFERROR(INDEX('L2'!$E$6:$E$502,MATCH(P35,'L2'!$O$6:$O$502,0)),"  ")</f>
        <v>H.1 - Exterior Doors</v>
      </c>
      <c r="R35" s="16" t="str">
        <f>R$34&amp;".1"</f>
        <v>I.1</v>
      </c>
      <c r="S35" s="17" t="str">
        <f>R35&amp;" - "&amp;IFERROR(INDEX('L2'!$E$6:$E$502,MATCH(R35,'L2'!$O$6:$O$502,0)),"  ")</f>
        <v>I.1 - Bathroom Flooring</v>
      </c>
      <c r="T35" s="16" t="str">
        <f>T$34&amp;".1"</f>
        <v>J.1</v>
      </c>
      <c r="U35" s="17" t="str">
        <f>T35&amp;" - "&amp;IFERROR(INDEX('L2'!$E$6:$E$502,MATCH(T35,'L2'!$O$6:$O$502,0)),"  ")</f>
        <v>J.1 - Framing</v>
      </c>
      <c r="V35" s="16" t="str">
        <f>V$34&amp;".1"</f>
        <v>K.1</v>
      </c>
      <c r="W35" s="17" t="str">
        <f>V35&amp;" - "&amp;IFERROR(INDEX('L2'!$E$6:$E$502,MATCH(V35,'L2'!$O$6:$O$502,0)),"  ")</f>
        <v>K.1 - Carpentry / Trim</v>
      </c>
      <c r="X35" s="16" t="str">
        <f>X$34&amp;".1"</f>
        <v>L.1</v>
      </c>
      <c r="Y35" s="17" t="str">
        <f>X35&amp;" - "&amp;IFERROR(INDEX('L2'!$E$6:$E$502,MATCH(X35,'L2'!$O$6:$O$502,0)),"  ")</f>
        <v>L.1 - Exterior Structures</v>
      </c>
      <c r="Z35" s="16" t="str">
        <f>Z$34&amp;".1"</f>
        <v>M.1</v>
      </c>
      <c r="AA35" s="17" t="str">
        <f>Z35&amp;" - "&amp;IFERROR(INDEX('L2'!$E$6:$E$502,MATCH(Z35,'L2'!$O$6:$O$502,0)),"  ")</f>
        <v>M.1 - Masonry</v>
      </c>
      <c r="AB35" s="16" t="str">
        <f>AB$34&amp;".1"</f>
        <v>N.1</v>
      </c>
      <c r="AC35" s="17" t="str">
        <f>AB35&amp;" - "&amp;IFERROR(INDEX('L2'!$E$6:$E$502,MATCH(AB35,'L2'!$O$6:$O$502,0)),"  ")</f>
        <v>N.1 - Miscellaneous</v>
      </c>
      <c r="AD35" s="16" t="str">
        <f>AD$34&amp;".1"</f>
        <v>O.1</v>
      </c>
      <c r="AE35" s="17" t="str">
        <f>AD35&amp;" - "&amp;IFERROR(INDEX('L2'!$E$6:$E$502,MATCH(AD35,'L2'!$O$6:$O$502,0)),"  ")</f>
        <v>O.1 - Exterior Painting</v>
      </c>
      <c r="AF35" s="16" t="str">
        <f>AF$34&amp;".1"</f>
        <v>P.1</v>
      </c>
      <c r="AG35" s="17" t="str">
        <f>AF35&amp;" - "&amp;IFERROR(INDEX('L2'!$E$6:$E$502,MATCH(AF35,'L2'!$O$6:$O$502,0)),"  ")</f>
        <v>P.1 - Room by Room</v>
      </c>
      <c r="AH35" s="16" t="str">
        <f>AH$34&amp;".1"</f>
        <v>Q.1</v>
      </c>
      <c r="AI35" s="17" t="str">
        <f>AH35&amp;" - "&amp;IFERROR(INDEX('L2'!$E$6:$E$502,MATCH(AH35,'L2'!$O$6:$O$502,0)),"  ")</f>
        <v>Q.1 - Bathroom Plumbing</v>
      </c>
      <c r="AJ35" s="16" t="str">
        <f>AJ$34&amp;".1"</f>
        <v>R.1</v>
      </c>
      <c r="AK35" s="17" t="str">
        <f>AJ35&amp;" - "&amp;IFERROR(INDEX('L2'!$E$6:$E$502,MATCH(AJ35,'L2'!$O$6:$O$502,0)),"  ")</f>
        <v>R.1 - Asphalt Shingle Roof</v>
      </c>
      <c r="AL35" s="16" t="str">
        <f>AL$34&amp;".1"</f>
        <v>S.1</v>
      </c>
      <c r="AM35" s="17" t="str">
        <f>AL35&amp;" - "&amp;IFERROR(INDEX('L2'!$E$6:$E$502,MATCH(AL35,'L2'!$O$6:$O$502,0)),"  ")</f>
        <v>S.1 - Cement Board Siding</v>
      </c>
      <c r="AN35" s="16" t="str">
        <f>AN$34&amp;".1"</f>
        <v>T.1</v>
      </c>
      <c r="AO35" s="17" t="str">
        <f>AN35&amp;" - "&amp;IFERROR(INDEX('L2'!$E$6:$E$502,MATCH(AN35,'L2'!$O$6:$O$502,0)),"  ")</f>
        <v>T.1 - Excavation</v>
      </c>
      <c r="AP35" s="16" t="str">
        <f>AP$34&amp;".1"</f>
        <v>U.1</v>
      </c>
      <c r="AQ35" s="17" t="str">
        <f>AP35&amp;" - "&amp;IFERROR(INDEX('L2'!$E$6:$E$502,MATCH(AP35,'L2'!$O$6:$O$502,0)),"  ")</f>
        <v>U.1 - Bathroom Wall Tile</v>
      </c>
      <c r="AR35" s="16" t="str">
        <f>AR$34&amp;".1"</f>
        <v>V.1</v>
      </c>
      <c r="AS35" s="17" t="str">
        <f>AR35&amp;" - "&amp;IFERROR(INDEX('L2'!$E$6:$E$502,MATCH(AR35,'L2'!$O$6:$O$502,0)),"  ")</f>
        <v xml:space="preserve">V.1 -   </v>
      </c>
      <c r="AT35" s="16" t="str">
        <f>AT$34&amp;".1"</f>
        <v>W.1</v>
      </c>
      <c r="AU35" s="17" t="str">
        <f>AT35&amp;" - "&amp;IFERROR(INDEX('L2'!$E$6:$E$502,MATCH(AT35,'L2'!$O$6:$O$502,0)),"  ")</f>
        <v xml:space="preserve">W.1 -   </v>
      </c>
      <c r="AV35" s="16" t="str">
        <f>AV$34&amp;".1"</f>
        <v>X.1</v>
      </c>
      <c r="AW35" s="17" t="str">
        <f>AV35&amp;" - "&amp;IFERROR(INDEX('L2'!$E$6:$E$502,MATCH(AV35,'L2'!$O$6:$O$502,0)),"  ")</f>
        <v xml:space="preserve">X.1 -   </v>
      </c>
      <c r="AX35" s="16" t="str">
        <f>AX$34&amp;".1"</f>
        <v>Y.1</v>
      </c>
      <c r="AY35" s="17" t="str">
        <f>AX35&amp;" - "&amp;IFERROR(INDEX('L2'!$E$6:$E$502,MATCH(AX35,'L2'!$O$6:$O$502,0)),"  ")</f>
        <v xml:space="preserve">Y.1 -   </v>
      </c>
      <c r="AZ35" s="16" t="str">
        <f>AZ$34&amp;".1"</f>
        <v>Z.1</v>
      </c>
      <c r="BA35" s="17" t="str">
        <f>AZ35&amp;" - "&amp;IFERROR(INDEX('L2'!$E$6:$E$502,MATCH(AZ35,'L2'!$O$6:$O$502,0)),"  ")</f>
        <v xml:space="preserve">Z.1 -   </v>
      </c>
    </row>
    <row r="36" spans="2:53" s="18" customFormat="1" ht="16">
      <c r="B36" s="16" t="str">
        <f>B$34&amp;"."&amp;RIGHT(B35,LEN(B35)-2)+1</f>
        <v>A.2</v>
      </c>
      <c r="C36" s="17" t="str">
        <f>B36&amp;" - "&amp;IFERROR(INDEX('L2'!$E$6:$E$502,MATCH(B36,'L2'!$O$6:$O$502,0)),"  ")</f>
        <v>A.2 - Listing Expenses</v>
      </c>
      <c r="D36" s="16" t="str">
        <f>D$34&amp;"."&amp;RIGHT(D35,LEN(D35)-2)+1</f>
        <v>B.2</v>
      </c>
      <c r="E36" s="17" t="str">
        <f>D36&amp;" - "&amp;IFERROR(INDEX('L2'!$E$6:$E$502,MATCH(D36,'L2'!$O$6:$O$502,0)),"  ")</f>
        <v>B.2 - Kitchen Appliances</v>
      </c>
      <c r="F36" s="16" t="str">
        <f>F$34&amp;"."&amp;RIGHT(F35,LEN(F35)-2)+1</f>
        <v>C.2</v>
      </c>
      <c r="G36" s="17" t="str">
        <f>F36&amp;" - "&amp;IFERROR(INDEX('L2'!$E$6:$E$502,MATCH(F36,'L2'!$O$6:$O$502,0)),"  ")</f>
        <v>C.2 - Bathroom Cabinets</v>
      </c>
      <c r="H36" s="16" t="str">
        <f>H$34&amp;"."&amp;RIGHT(H35,LEN(H35)-2)+1</f>
        <v>D.2</v>
      </c>
      <c r="I36" s="17" t="str">
        <f>H36&amp;" - "&amp;IFERROR(INDEX('L2'!$E$6:$E$502,MATCH(H36,'L2'!$O$6:$O$502,0)),"  ")</f>
        <v>D.2 - Concrete</v>
      </c>
      <c r="J36" s="16" t="str">
        <f>J$34&amp;"."&amp;RIGHT(J35,LEN(J35)-2)+1</f>
        <v>E.2</v>
      </c>
      <c r="K36" s="17" t="str">
        <f>J36&amp;" - "&amp;IFERROR(INDEX('L2'!$E$6:$E$502,MATCH(J36,'L2'!$O$6:$O$502,0)),"  ")</f>
        <v>E.2 - Decking</v>
      </c>
      <c r="L36" s="16" t="str">
        <f>L$34&amp;"."&amp;RIGHT(L35,LEN(L35)-2)+1</f>
        <v>F.2</v>
      </c>
      <c r="M36" s="17" t="str">
        <f>L36&amp;" - "&amp;IFERROR(INDEX('L2'!$E$6:$E$502,MATCH(L36,'L2'!$O$6:$O$502,0)),"  ")</f>
        <v>F.2 - Demolition</v>
      </c>
      <c r="N36" s="16" t="str">
        <f>N$34&amp;"."&amp;RIGHT(N35,LEN(N35)-2)+1</f>
        <v>G.2</v>
      </c>
      <c r="O36" s="17" t="str">
        <f>N36&amp;" - "&amp;IFERROR(INDEX('L2'!$E$6:$E$502,MATCH(N36,'L2'!$O$6:$O$502,0)),"  ")</f>
        <v>G.2 - Electrical Major</v>
      </c>
      <c r="P36" s="16" t="str">
        <f>P$34&amp;"."&amp;RIGHT(P35,LEN(P35)-2)+1</f>
        <v>H.2</v>
      </c>
      <c r="Q36" s="17" t="str">
        <f>P36&amp;" - "&amp;IFERROR(INDEX('L2'!$E$6:$E$502,MATCH(P36,'L2'!$O$6:$O$502,0)),"  ")</f>
        <v>H.2 - Exterior Doors and Windows General</v>
      </c>
      <c r="R36" s="16" t="str">
        <f>R$34&amp;"."&amp;RIGHT(R35,LEN(R35)-2)+1</f>
        <v>I.2</v>
      </c>
      <c r="S36" s="17" t="str">
        <f>R36&amp;" - "&amp;IFERROR(INDEX('L2'!$E$6:$E$502,MATCH(R36,'L2'!$O$6:$O$502,0)),"  ")</f>
        <v>I.2 - Carpeting</v>
      </c>
      <c r="T36" s="16" t="str">
        <f>T$34&amp;"."&amp;RIGHT(T35,LEN(T35)-2)+1</f>
        <v>J.2</v>
      </c>
      <c r="U36" s="17" t="str">
        <f>T36&amp;" - "&amp;IFERROR(INDEX('L2'!$E$6:$E$502,MATCH(T36,'L2'!$O$6:$O$502,0)),"  ")</f>
        <v>J.2 - Framing and Drywall General</v>
      </c>
      <c r="V36" s="16" t="str">
        <f>V$34&amp;"."&amp;RIGHT(V35,LEN(V35)-2)+1</f>
        <v>K.2</v>
      </c>
      <c r="W36" s="17" t="str">
        <f>V36&amp;" - "&amp;IFERROR(INDEX('L2'!$E$6:$E$502,MATCH(V36,'L2'!$O$6:$O$502,0)),"  ")</f>
        <v>K.2 - Closets</v>
      </c>
      <c r="X36" s="16" t="str">
        <f>X$34&amp;"."&amp;RIGHT(X35,LEN(X35)-2)+1</f>
        <v>L.2</v>
      </c>
      <c r="Y36" s="17" t="str">
        <f>X36&amp;" - "&amp;IFERROR(INDEX('L2'!$E$6:$E$502,MATCH(X36,'L2'!$O$6:$O$502,0)),"  ")</f>
        <v>L.2 - Fencing</v>
      </c>
      <c r="Z36" s="16" t="str">
        <f>Z$34&amp;"."&amp;RIGHT(Z35,LEN(Z35)-2)+1</f>
        <v>M.2</v>
      </c>
      <c r="AA36" s="17" t="str">
        <f>Z36&amp;" - "&amp;IFERROR(INDEX('L2'!$E$6:$E$502,MATCH(Z36,'L2'!$O$6:$O$502,0)),"  ")</f>
        <v>M.2 - Masonry Preparation</v>
      </c>
      <c r="AB36" s="16" t="str">
        <f>AB$34&amp;"."&amp;RIGHT(AB35,LEN(AB35)-2)+1</f>
        <v>N.2</v>
      </c>
      <c r="AC36" s="17" t="str">
        <f>AB36&amp;" - "&amp;IFERROR(INDEX('L2'!$E$6:$E$502,MATCH(AB36,'L2'!$O$6:$O$502,0)),"  ")</f>
        <v xml:space="preserve">N.2 -   </v>
      </c>
      <c r="AD36" s="16" t="str">
        <f>AD$34&amp;"."&amp;RIGHT(AD35,LEN(AD35)-2)+1</f>
        <v>O.2</v>
      </c>
      <c r="AE36" s="17" t="str">
        <f>AD36&amp;" - "&amp;IFERROR(INDEX('L2'!$E$6:$E$502,MATCH(AD36,'L2'!$O$6:$O$502,0)),"  ")</f>
        <v>O.2 - Interior Painting</v>
      </c>
      <c r="AF36" s="16" t="str">
        <f>AF$34&amp;"."&amp;RIGHT(AF35,LEN(AF35)-2)+1</f>
        <v>P.2</v>
      </c>
      <c r="AG36" s="17" t="str">
        <f>AF36&amp;" - "&amp;IFERROR(INDEX('L2'!$E$6:$E$502,MATCH(AF36,'L2'!$O$6:$O$502,0)),"  ")</f>
        <v>P.2 - Whole House</v>
      </c>
      <c r="AH36" s="16" t="str">
        <f>AH$34&amp;"."&amp;RIGHT(AH35,LEN(AH35)-2)+1</f>
        <v>Q.2</v>
      </c>
      <c r="AI36" s="17" t="str">
        <f>AH36&amp;" - "&amp;IFERROR(INDEX('L2'!$E$6:$E$502,MATCH(AH36,'L2'!$O$6:$O$502,0)),"  ")</f>
        <v>Q.2 - General Plumbing</v>
      </c>
      <c r="AJ36" s="16" t="str">
        <f>AJ$34&amp;"."&amp;RIGHT(AJ35,LEN(AJ35)-2)+1</f>
        <v>R.2</v>
      </c>
      <c r="AK36" s="17" t="str">
        <f>AJ36&amp;" - "&amp;IFERROR(INDEX('L2'!$E$6:$E$502,MATCH(AJ36,'L2'!$O$6:$O$502,0)),"  ")</f>
        <v>R.2 - General Roofing</v>
      </c>
      <c r="AL36" s="16" t="str">
        <f>AL$34&amp;"."&amp;RIGHT(AL35,LEN(AL35)-2)+1</f>
        <v>S.2</v>
      </c>
      <c r="AM36" s="17" t="str">
        <f>AL36&amp;" - "&amp;IFERROR(INDEX('L2'!$E$6:$E$502,MATCH(AL36,'L2'!$O$6:$O$502,0)),"  ")</f>
        <v>S.2 - Metal Siding</v>
      </c>
      <c r="AN36" s="16" t="str">
        <f>AN$34&amp;"."&amp;RIGHT(AN35,LEN(AN35)-2)+1</f>
        <v>T.2</v>
      </c>
      <c r="AO36" s="17" t="str">
        <f>AN36&amp;" - "&amp;IFERROR(INDEX('L2'!$E$6:$E$502,MATCH(AN36,'L2'!$O$6:$O$502,0)),"  ")</f>
        <v>T.2 - Foundation</v>
      </c>
      <c r="AP36" s="16" t="str">
        <f>AP$34&amp;"."&amp;RIGHT(AP35,LEN(AP35)-2)+1</f>
        <v>U.2</v>
      </c>
      <c r="AQ36" s="17" t="str">
        <f>AP36&amp;" - "&amp;IFERROR(INDEX('L2'!$E$6:$E$502,MATCH(AP36,'L2'!$O$6:$O$502,0)),"  ")</f>
        <v>U.2 - Fireplace Tile</v>
      </c>
      <c r="AR36" s="16" t="str">
        <f>AR$34&amp;"."&amp;RIGHT(AR35,LEN(AR35)-2)+1</f>
        <v>V.2</v>
      </c>
      <c r="AS36" s="17" t="str">
        <f>AR36&amp;" - "&amp;IFERROR(INDEX('L2'!$E$6:$E$502,MATCH(AR36,'L2'!$O$6:$O$502,0)),"  ")</f>
        <v xml:space="preserve">V.2 -   </v>
      </c>
      <c r="AT36" s="16" t="str">
        <f>AT$34&amp;"."&amp;RIGHT(AT35,LEN(AT35)-2)+1</f>
        <v>W.2</v>
      </c>
      <c r="AU36" s="17" t="str">
        <f>AT36&amp;" - "&amp;IFERROR(INDEX('L2'!$E$6:$E$502,MATCH(AT36,'L2'!$O$6:$O$502,0)),"  ")</f>
        <v xml:space="preserve">W.2 -   </v>
      </c>
      <c r="AV36" s="16" t="str">
        <f>AV$34&amp;"."&amp;RIGHT(AV35,LEN(AV35)-2)+1</f>
        <v>X.2</v>
      </c>
      <c r="AW36" s="17" t="str">
        <f>AV36&amp;" - "&amp;IFERROR(INDEX('L2'!$E$6:$E$502,MATCH(AV36,'L2'!$O$6:$O$502,0)),"  ")</f>
        <v xml:space="preserve">X.2 -   </v>
      </c>
      <c r="AX36" s="16" t="str">
        <f>AX$34&amp;"."&amp;RIGHT(AX35,LEN(AX35)-2)+1</f>
        <v>Y.2</v>
      </c>
      <c r="AY36" s="17" t="str">
        <f>AX36&amp;" - "&amp;IFERROR(INDEX('L2'!$E$6:$E$502,MATCH(AX36,'L2'!$O$6:$O$502,0)),"  ")</f>
        <v xml:space="preserve">Y.2 -   </v>
      </c>
      <c r="AZ36" s="16" t="str">
        <f>AZ$34&amp;"."&amp;RIGHT(AZ35,LEN(AZ35)-2)+1</f>
        <v>Z.2</v>
      </c>
      <c r="BA36" s="17" t="str">
        <f>AZ36&amp;" - "&amp;IFERROR(INDEX('L2'!$E$6:$E$502,MATCH(AZ36,'L2'!$O$6:$O$502,0)),"  ")</f>
        <v xml:space="preserve">Z.2 -   </v>
      </c>
    </row>
    <row r="37" spans="2:53" s="18" customFormat="1" ht="16">
      <c r="B37" s="16" t="str">
        <f t="shared" ref="B37:AZ44" si="0">B$34&amp;"."&amp;RIGHT(B36,LEN(B36)-2)+1</f>
        <v>A.3</v>
      </c>
      <c r="C37" s="17" t="str">
        <f>B37&amp;" - "&amp;IFERROR(INDEX('L2'!$E$6:$E$502,MATCH(B37,'L2'!$O$6:$O$502,0)),"  ")</f>
        <v>A.3 - Permiting General</v>
      </c>
      <c r="D37" s="16" t="str">
        <f t="shared" si="0"/>
        <v>B.3</v>
      </c>
      <c r="E37" s="17" t="str">
        <f>D37&amp;" - "&amp;IFERROR(INDEX('L2'!$E$6:$E$502,MATCH(D37,'L2'!$O$6:$O$502,0)),"  ")</f>
        <v xml:space="preserve">B.3 -   </v>
      </c>
      <c r="F37" s="16" t="str">
        <f t="shared" si="0"/>
        <v>C.3</v>
      </c>
      <c r="G37" s="17" t="str">
        <f>F37&amp;" - "&amp;IFERROR(INDEX('L2'!$E$6:$E$502,MATCH(F37,'L2'!$O$6:$O$502,0)),"  ")</f>
        <v>C.3 - Countertops</v>
      </c>
      <c r="H37" s="16" t="str">
        <f t="shared" si="0"/>
        <v>D.3</v>
      </c>
      <c r="I37" s="17" t="str">
        <f>H37&amp;" - "&amp;IFERROR(INDEX('L2'!$E$6:$E$502,MATCH(H37,'L2'!$O$6:$O$502,0)),"  ")</f>
        <v>D.3 - Concrete and Flatwork General</v>
      </c>
      <c r="J37" s="16" t="str">
        <f t="shared" si="0"/>
        <v>E.3</v>
      </c>
      <c r="K37" s="17" t="str">
        <f>J37&amp;" - "&amp;IFERROR(INDEX('L2'!$E$6:$E$502,MATCH(J37,'L2'!$O$6:$O$502,0)),"  ")</f>
        <v>E.3 - Decking and Patios General</v>
      </c>
      <c r="L37" s="16" t="str">
        <f t="shared" si="0"/>
        <v>F.3</v>
      </c>
      <c r="M37" s="17" t="str">
        <f>L37&amp;" - "&amp;IFERROR(INDEX('L2'!$E$6:$E$502,MATCH(L37,'L2'!$O$6:$O$502,0)),"  ")</f>
        <v>F.3 - Demolition and Abatement General</v>
      </c>
      <c r="N37" s="16" t="str">
        <f t="shared" si="0"/>
        <v>G.3</v>
      </c>
      <c r="O37" s="17" t="str">
        <f>N37&amp;" - "&amp;IFERROR(INDEX('L2'!$E$6:$E$502,MATCH(N37,'L2'!$O$6:$O$502,0)),"  ")</f>
        <v>G.3 - Electrical Minor</v>
      </c>
      <c r="P37" s="16" t="str">
        <f t="shared" si="0"/>
        <v>H.3</v>
      </c>
      <c r="Q37" s="17" t="str">
        <f>P37&amp;" - "&amp;IFERROR(INDEX('L2'!$E$6:$E$502,MATCH(P37,'L2'!$O$6:$O$502,0)),"  ")</f>
        <v>H.3 - Garage Doors</v>
      </c>
      <c r="R37" s="16" t="str">
        <f t="shared" si="0"/>
        <v>I.3</v>
      </c>
      <c r="S37" s="17" t="str">
        <f>R37&amp;" - "&amp;IFERROR(INDEX('L2'!$E$6:$E$502,MATCH(R37,'L2'!$O$6:$O$502,0)),"  ")</f>
        <v>I.3 - Flooring General</v>
      </c>
      <c r="T37" s="16" t="str">
        <f t="shared" si="0"/>
        <v>J.3</v>
      </c>
      <c r="U37" s="17" t="str">
        <f>T37&amp;" - "&amp;IFERROR(INDEX('L2'!$E$6:$E$502,MATCH(T37,'L2'!$O$6:$O$502,0)),"  ")</f>
        <v>J.3 - Insulation</v>
      </c>
      <c r="V37" s="16" t="str">
        <f t="shared" si="0"/>
        <v>K.3</v>
      </c>
      <c r="W37" s="17" t="str">
        <f>V37&amp;" - "&amp;IFERROR(INDEX('L2'!$E$6:$E$502,MATCH(V37,'L2'!$O$6:$O$502,0)),"  ")</f>
        <v>K.3 - Interior Doors</v>
      </c>
      <c r="X37" s="16" t="str">
        <f t="shared" si="0"/>
        <v>L.3</v>
      </c>
      <c r="Y37" s="17" t="str">
        <f>X37&amp;" - "&amp;IFERROR(INDEX('L2'!$E$6:$E$502,MATCH(X37,'L2'!$O$6:$O$502,0)),"  ")</f>
        <v>L.3 - Landscaping</v>
      </c>
      <c r="Z37" s="16" t="str">
        <f t="shared" si="0"/>
        <v>M.3</v>
      </c>
      <c r="AA37" s="17" t="str">
        <f>Z37&amp;" - "&amp;IFERROR(INDEX('L2'!$E$6:$E$502,MATCH(Z37,'L2'!$O$6:$O$502,0)),"  ")</f>
        <v xml:space="preserve">M.3 -   </v>
      </c>
      <c r="AB37" s="16" t="str">
        <f t="shared" si="0"/>
        <v>N.3</v>
      </c>
      <c r="AC37" s="17" t="str">
        <f>AB37&amp;" - "&amp;IFERROR(INDEX('L2'!$E$6:$E$502,MATCH(AB37,'L2'!$O$6:$O$502,0)),"  ")</f>
        <v xml:space="preserve">N.3 -   </v>
      </c>
      <c r="AD37" s="16" t="str">
        <f t="shared" si="0"/>
        <v>O.3</v>
      </c>
      <c r="AE37" s="17" t="str">
        <f>AD37&amp;" - "&amp;IFERROR(INDEX('L2'!$E$6:$E$502,MATCH(AD37,'L2'!$O$6:$O$502,0)),"  ")</f>
        <v>O.3 - Painting General</v>
      </c>
      <c r="AF37" s="16" t="str">
        <f t="shared" si="0"/>
        <v>P.3</v>
      </c>
      <c r="AG37" s="17" t="str">
        <f>AF37&amp;" - "&amp;IFERROR(INDEX('L2'!$E$6:$E$502,MATCH(AF37,'L2'!$O$6:$O$502,0)),"  ")</f>
        <v xml:space="preserve">P.3 -   </v>
      </c>
      <c r="AH37" s="16" t="str">
        <f t="shared" si="0"/>
        <v>Q.3</v>
      </c>
      <c r="AI37" s="17" t="str">
        <f>AH37&amp;" - "&amp;IFERROR(INDEX('L2'!$E$6:$E$502,MATCH(AH37,'L2'!$O$6:$O$502,0)),"  ")</f>
        <v>Q.3 - HVAC</v>
      </c>
      <c r="AJ37" s="16" t="str">
        <f t="shared" si="0"/>
        <v>R.3</v>
      </c>
      <c r="AK37" s="17" t="str">
        <f>AJ37&amp;" - "&amp;IFERROR(INDEX('L2'!$E$6:$E$502,MATCH(AJ37,'L2'!$O$6:$O$502,0)),"  ")</f>
        <v>R.3 - Metal Roof</v>
      </c>
      <c r="AL37" s="16" t="str">
        <f t="shared" si="0"/>
        <v>S.3</v>
      </c>
      <c r="AM37" s="17" t="str">
        <f>AL37&amp;" - "&amp;IFERROR(INDEX('L2'!$E$6:$E$502,MATCH(AL37,'L2'!$O$6:$O$502,0)),"  ")</f>
        <v>S.3 - Siding General</v>
      </c>
      <c r="AN37" s="16" t="str">
        <f t="shared" si="0"/>
        <v>T.3</v>
      </c>
      <c r="AO37" s="17" t="str">
        <f>AN37&amp;" - "&amp;IFERROR(INDEX('L2'!$E$6:$E$502,MATCH(AN37,'L2'!$O$6:$O$502,0)),"  ")</f>
        <v>T.3 - Structural Concrete General</v>
      </c>
      <c r="AP37" s="16" t="str">
        <f t="shared" si="0"/>
        <v>U.3</v>
      </c>
      <c r="AQ37" s="17" t="str">
        <f>AP37&amp;" - "&amp;IFERROR(INDEX('L2'!$E$6:$E$502,MATCH(AP37,'L2'!$O$6:$O$502,0)),"  ")</f>
        <v>U.3 - Kitchen Wall Tile</v>
      </c>
      <c r="AR37" s="16" t="str">
        <f t="shared" si="0"/>
        <v>V.3</v>
      </c>
      <c r="AS37" s="17" t="str">
        <f>AR37&amp;" - "&amp;IFERROR(INDEX('L2'!$E$6:$E$502,MATCH(AR37,'L2'!$O$6:$O$502,0)),"  ")</f>
        <v xml:space="preserve">V.3 -   </v>
      </c>
      <c r="AT37" s="16" t="str">
        <f t="shared" si="0"/>
        <v>W.3</v>
      </c>
      <c r="AU37" s="17" t="str">
        <f>AT37&amp;" - "&amp;IFERROR(INDEX('L2'!$E$6:$E$502,MATCH(AT37,'L2'!$O$6:$O$502,0)),"  ")</f>
        <v xml:space="preserve">W.3 -   </v>
      </c>
      <c r="AV37" s="16" t="str">
        <f t="shared" si="0"/>
        <v>X.3</v>
      </c>
      <c r="AW37" s="17" t="str">
        <f>AV37&amp;" - "&amp;IFERROR(INDEX('L2'!$E$6:$E$502,MATCH(AV37,'L2'!$O$6:$O$502,0)),"  ")</f>
        <v xml:space="preserve">X.3 -   </v>
      </c>
      <c r="AX37" s="16" t="str">
        <f t="shared" si="0"/>
        <v>Y.3</v>
      </c>
      <c r="AY37" s="17" t="str">
        <f>AX37&amp;" - "&amp;IFERROR(INDEX('L2'!$E$6:$E$502,MATCH(AX37,'L2'!$O$6:$O$502,0)),"  ")</f>
        <v xml:space="preserve">Y.3 -   </v>
      </c>
      <c r="AZ37" s="16" t="str">
        <f t="shared" si="0"/>
        <v>Z.3</v>
      </c>
      <c r="BA37" s="17" t="str">
        <f>AZ37&amp;" - "&amp;IFERROR(INDEX('L2'!$E$6:$E$502,MATCH(AZ37,'L2'!$O$6:$O$502,0)),"  ")</f>
        <v xml:space="preserve">Z.3 -   </v>
      </c>
    </row>
    <row r="38" spans="2:53" s="18" customFormat="1" ht="16">
      <c r="B38" s="16" t="str">
        <f t="shared" si="0"/>
        <v>A.4</v>
      </c>
      <c r="C38" s="17" t="str">
        <f>B38&amp;" - "&amp;IFERROR(INDEX('L2'!$E$6:$E$502,MATCH(B38,'L2'!$O$6:$O$502,0)),"  ")</f>
        <v xml:space="preserve">A.4 -   </v>
      </c>
      <c r="D38" s="16" t="str">
        <f t="shared" si="0"/>
        <v>B.4</v>
      </c>
      <c r="E38" s="17" t="str">
        <f>D38&amp;" - "&amp;IFERROR(INDEX('L2'!$E$6:$E$502,MATCH(D38,'L2'!$O$6:$O$502,0)),"  ")</f>
        <v xml:space="preserve">B.4 -   </v>
      </c>
      <c r="F38" s="16" t="str">
        <f t="shared" si="0"/>
        <v>C.4</v>
      </c>
      <c r="G38" s="17" t="str">
        <f>F38&amp;" - "&amp;IFERROR(INDEX('L2'!$E$6:$E$502,MATCH(F38,'L2'!$O$6:$O$502,0)),"  ")</f>
        <v>C.4 - Kitchen Cabinets</v>
      </c>
      <c r="H38" s="16" t="str">
        <f t="shared" si="0"/>
        <v>D.4</v>
      </c>
      <c r="I38" s="17" t="str">
        <f>H38&amp;" - "&amp;IFERROR(INDEX('L2'!$E$6:$E$502,MATCH(H38,'L2'!$O$6:$O$502,0)),"  ")</f>
        <v>D.4 - Pavers</v>
      </c>
      <c r="J38" s="16" t="str">
        <f t="shared" si="0"/>
        <v>E.4</v>
      </c>
      <c r="K38" s="17" t="str">
        <f>J38&amp;" - "&amp;IFERROR(INDEX('L2'!$E$6:$E$502,MATCH(J38,'L2'!$O$6:$O$502,0)),"  ")</f>
        <v xml:space="preserve">E.4 -   </v>
      </c>
      <c r="L38" s="16" t="str">
        <f t="shared" si="0"/>
        <v>F.4</v>
      </c>
      <c r="M38" s="17" t="str">
        <f>L38&amp;" - "&amp;IFERROR(INDEX('L2'!$E$6:$E$502,MATCH(L38,'L2'!$O$6:$O$502,0)),"  ")</f>
        <v xml:space="preserve">F.4 -   </v>
      </c>
      <c r="N38" s="16" t="str">
        <f t="shared" si="0"/>
        <v>G.4</v>
      </c>
      <c r="O38" s="17" t="str">
        <f>N38&amp;" - "&amp;IFERROR(INDEX('L2'!$E$6:$E$502,MATCH(N38,'L2'!$O$6:$O$502,0)),"  ")</f>
        <v>G.4 - Lighting</v>
      </c>
      <c r="P38" s="16" t="str">
        <f t="shared" si="0"/>
        <v>H.4</v>
      </c>
      <c r="Q38" s="17" t="str">
        <f>P38&amp;" - "&amp;IFERROR(INDEX('L2'!$E$6:$E$502,MATCH(P38,'L2'!$O$6:$O$502,0)),"  ")</f>
        <v>H.4 - Windows</v>
      </c>
      <c r="R38" s="16" t="str">
        <f t="shared" si="0"/>
        <v>I.4</v>
      </c>
      <c r="S38" s="17" t="str">
        <f>R38&amp;" - "&amp;IFERROR(INDEX('L2'!$E$6:$E$502,MATCH(R38,'L2'!$O$6:$O$502,0)),"  ")</f>
        <v>I.4 - Hardwood Floor Refinishing</v>
      </c>
      <c r="T38" s="16" t="str">
        <f t="shared" si="0"/>
        <v>J.4</v>
      </c>
      <c r="U38" s="17" t="str">
        <f>T38&amp;" - "&amp;IFERROR(INDEX('L2'!$E$6:$E$502,MATCH(T38,'L2'!$O$6:$O$502,0)),"  ")</f>
        <v>J.4 - Sheetrock/Drywall</v>
      </c>
      <c r="V38" s="16" t="str">
        <f t="shared" si="0"/>
        <v>K.4</v>
      </c>
      <c r="W38" s="17" t="str">
        <f>V38&amp;" - "&amp;IFERROR(INDEX('L2'!$E$6:$E$502,MATCH(V38,'L2'!$O$6:$O$502,0)),"  ")</f>
        <v>K.4 - Interior Doors and Trim General</v>
      </c>
      <c r="X38" s="16" t="str">
        <f t="shared" si="0"/>
        <v>L.4</v>
      </c>
      <c r="Y38" s="17" t="str">
        <f>X38&amp;" - "&amp;IFERROR(INDEX('L2'!$E$6:$E$502,MATCH(X38,'L2'!$O$6:$O$502,0)),"  ")</f>
        <v>L.4 - Pools</v>
      </c>
      <c r="Z38" s="16" t="str">
        <f t="shared" si="0"/>
        <v>M.4</v>
      </c>
      <c r="AA38" s="17" t="str">
        <f>Z38&amp;" - "&amp;IFERROR(INDEX('L2'!$E$6:$E$502,MATCH(Z38,'L2'!$O$6:$O$502,0)),"  ")</f>
        <v xml:space="preserve">M.4 -   </v>
      </c>
      <c r="AB38" s="16" t="str">
        <f t="shared" si="0"/>
        <v>N.4</v>
      </c>
      <c r="AC38" s="17" t="str">
        <f>AB38&amp;" - "&amp;IFERROR(INDEX('L2'!$E$6:$E$502,MATCH(AB38,'L2'!$O$6:$O$502,0)),"  ")</f>
        <v xml:space="preserve">N.4 -   </v>
      </c>
      <c r="AD38" s="16" t="str">
        <f t="shared" si="0"/>
        <v>O.4</v>
      </c>
      <c r="AE38" s="17" t="str">
        <f>AD38&amp;" - "&amp;IFERROR(INDEX('L2'!$E$6:$E$502,MATCH(AD38,'L2'!$O$6:$O$502,0)),"  ")</f>
        <v xml:space="preserve">O.4 -   </v>
      </c>
      <c r="AF38" s="16" t="str">
        <f t="shared" si="0"/>
        <v>P.4</v>
      </c>
      <c r="AG38" s="17" t="str">
        <f>AF38&amp;" - "&amp;IFERROR(INDEX('L2'!$E$6:$E$502,MATCH(AF38,'L2'!$O$6:$O$502,0)),"  ")</f>
        <v xml:space="preserve">P.4 -   </v>
      </c>
      <c r="AH38" s="16" t="str">
        <f t="shared" si="0"/>
        <v>Q.4</v>
      </c>
      <c r="AI38" s="17" t="str">
        <f>AH38&amp;" - "&amp;IFERROR(INDEX('L2'!$E$6:$E$502,MATCH(AH38,'L2'!$O$6:$O$502,0)),"  ")</f>
        <v>Q.4 - Kitchen Plumbing</v>
      </c>
      <c r="AJ38" s="16" t="str">
        <f t="shared" si="0"/>
        <v>R.4</v>
      </c>
      <c r="AK38" s="17" t="str">
        <f>AJ38&amp;" - "&amp;IFERROR(INDEX('L2'!$E$6:$E$502,MATCH(AJ38,'L2'!$O$6:$O$502,0)),"  ")</f>
        <v>R.4 - Roofing General</v>
      </c>
      <c r="AL38" s="16" t="str">
        <f t="shared" si="0"/>
        <v>S.4</v>
      </c>
      <c r="AM38" s="17" t="str">
        <f>AL38&amp;" - "&amp;IFERROR(INDEX('L2'!$E$6:$E$502,MATCH(AL38,'L2'!$O$6:$O$502,0)),"  ")</f>
        <v>S.4 - Stucco Siding</v>
      </c>
      <c r="AN38" s="16" t="str">
        <f t="shared" si="0"/>
        <v>T.4</v>
      </c>
      <c r="AO38" s="17" t="str">
        <f>AN38&amp;" - "&amp;IFERROR(INDEX('L2'!$E$6:$E$502,MATCH(AN38,'L2'!$O$6:$O$502,0)),"  ")</f>
        <v>T.4 - Structural Repairs</v>
      </c>
      <c r="AP38" s="16" t="str">
        <f t="shared" si="0"/>
        <v>U.4</v>
      </c>
      <c r="AQ38" s="17" t="str">
        <f>AP38&amp;" - "&amp;IFERROR(INDEX('L2'!$E$6:$E$502,MATCH(AP38,'L2'!$O$6:$O$502,0)),"  ")</f>
        <v>U.4 - Wall Tiling General</v>
      </c>
      <c r="AR38" s="16" t="str">
        <f t="shared" si="0"/>
        <v>V.4</v>
      </c>
      <c r="AS38" s="17" t="str">
        <f>AR38&amp;" - "&amp;IFERROR(INDEX('L2'!$E$6:$E$502,MATCH(AR38,'L2'!$O$6:$O$502,0)),"  ")</f>
        <v xml:space="preserve">V.4 -   </v>
      </c>
      <c r="AT38" s="16" t="str">
        <f t="shared" si="0"/>
        <v>W.4</v>
      </c>
      <c r="AU38" s="17" t="str">
        <f>AT38&amp;" - "&amp;IFERROR(INDEX('L2'!$E$6:$E$502,MATCH(AT38,'L2'!$O$6:$O$502,0)),"  ")</f>
        <v xml:space="preserve">W.4 -   </v>
      </c>
      <c r="AV38" s="16" t="str">
        <f t="shared" si="0"/>
        <v>X.4</v>
      </c>
      <c r="AW38" s="17" t="str">
        <f>AV38&amp;" - "&amp;IFERROR(INDEX('L2'!$E$6:$E$502,MATCH(AV38,'L2'!$O$6:$O$502,0)),"  ")</f>
        <v xml:space="preserve">X.4 -   </v>
      </c>
      <c r="AX38" s="16" t="str">
        <f t="shared" si="0"/>
        <v>Y.4</v>
      </c>
      <c r="AY38" s="17" t="str">
        <f>AX38&amp;" - "&amp;IFERROR(INDEX('L2'!$E$6:$E$502,MATCH(AX38,'L2'!$O$6:$O$502,0)),"  ")</f>
        <v xml:space="preserve">Y.4 -   </v>
      </c>
      <c r="AZ38" s="16" t="str">
        <f t="shared" si="0"/>
        <v>Z.4</v>
      </c>
      <c r="BA38" s="17" t="str">
        <f>AZ38&amp;" - "&amp;IFERROR(INDEX('L2'!$E$6:$E$502,MATCH(AZ38,'L2'!$O$6:$O$502,0)),"  ")</f>
        <v xml:space="preserve">Z.4 -   </v>
      </c>
    </row>
    <row r="39" spans="2:53" s="18" customFormat="1" ht="16">
      <c r="B39" s="16" t="str">
        <f t="shared" si="0"/>
        <v>A.5</v>
      </c>
      <c r="C39" s="17" t="str">
        <f>B39&amp;" - "&amp;IFERROR(INDEX('L2'!$E$6:$E$502,MATCH(B39,'L2'!$O$6:$O$502,0)),"  ")</f>
        <v xml:space="preserve">A.5 -   </v>
      </c>
      <c r="D39" s="16" t="str">
        <f t="shared" si="0"/>
        <v>B.5</v>
      </c>
      <c r="E39" s="17" t="str">
        <f>D39&amp;" - "&amp;IFERROR(INDEX('L2'!$E$6:$E$502,MATCH(D39,'L2'!$O$6:$O$502,0)),"  ")</f>
        <v xml:space="preserve">B.5 -   </v>
      </c>
      <c r="F39" s="16" t="str">
        <f t="shared" si="0"/>
        <v>C.5</v>
      </c>
      <c r="G39" s="17" t="str">
        <f>F39&amp;" - "&amp;IFERROR(INDEX('L2'!$E$6:$E$502,MATCH(F39,'L2'!$O$6:$O$502,0)),"  ")</f>
        <v xml:space="preserve">C.5 -   </v>
      </c>
      <c r="H39" s="16" t="str">
        <f t="shared" si="0"/>
        <v>D.5</v>
      </c>
      <c r="I39" s="17" t="str">
        <f>H39&amp;" - "&amp;IFERROR(INDEX('L2'!$E$6:$E$502,MATCH(H39,'L2'!$O$6:$O$502,0)),"  ")</f>
        <v xml:space="preserve">D.5 -   </v>
      </c>
      <c r="J39" s="16" t="str">
        <f t="shared" si="0"/>
        <v>E.5</v>
      </c>
      <c r="K39" s="17" t="str">
        <f>J39&amp;" - "&amp;IFERROR(INDEX('L2'!$E$6:$E$502,MATCH(J39,'L2'!$O$6:$O$502,0)),"  ")</f>
        <v xml:space="preserve">E.5 -   </v>
      </c>
      <c r="L39" s="16" t="str">
        <f t="shared" si="0"/>
        <v>F.5</v>
      </c>
      <c r="M39" s="17" t="str">
        <f>L39&amp;" - "&amp;IFERROR(INDEX('L2'!$E$6:$E$502,MATCH(L39,'L2'!$O$6:$O$502,0)),"  ")</f>
        <v xml:space="preserve">F.5 -   </v>
      </c>
      <c r="N39" s="16" t="str">
        <f t="shared" si="0"/>
        <v>G.5</v>
      </c>
      <c r="O39" s="17" t="str">
        <f>N39&amp;" - "&amp;IFERROR(INDEX('L2'!$E$6:$E$502,MATCH(N39,'L2'!$O$6:$O$502,0)),"  ")</f>
        <v xml:space="preserve">G.5 -   </v>
      </c>
      <c r="P39" s="16" t="str">
        <f t="shared" si="0"/>
        <v>H.5</v>
      </c>
      <c r="Q39" s="17" t="str">
        <f>P39&amp;" - "&amp;IFERROR(INDEX('L2'!$E$6:$E$502,MATCH(P39,'L2'!$O$6:$O$502,0)),"  ")</f>
        <v xml:space="preserve">H.5 -   </v>
      </c>
      <c r="R39" s="16" t="str">
        <f t="shared" si="0"/>
        <v>I.5</v>
      </c>
      <c r="S39" s="17" t="str">
        <f>R39&amp;" - "&amp;IFERROR(INDEX('L2'!$E$6:$E$502,MATCH(R39,'L2'!$O$6:$O$502,0)),"  ")</f>
        <v>I.5 - Hardwood Flooring</v>
      </c>
      <c r="T39" s="16" t="str">
        <f t="shared" si="0"/>
        <v>J.5</v>
      </c>
      <c r="U39" s="17" t="str">
        <f>T39&amp;" - "&amp;IFERROR(INDEX('L2'!$E$6:$E$502,MATCH(T39,'L2'!$O$6:$O$502,0)),"  ")</f>
        <v xml:space="preserve">J.5 -   </v>
      </c>
      <c r="V39" s="16" t="str">
        <f t="shared" si="0"/>
        <v>K.5</v>
      </c>
      <c r="W39" s="17" t="str">
        <f>V39&amp;" - "&amp;IFERROR(INDEX('L2'!$E$6:$E$502,MATCH(V39,'L2'!$O$6:$O$502,0)),"  ")</f>
        <v xml:space="preserve">K.5 -   </v>
      </c>
      <c r="X39" s="16" t="str">
        <f t="shared" si="0"/>
        <v>L.5</v>
      </c>
      <c r="Y39" s="17" t="str">
        <f>X39&amp;" - "&amp;IFERROR(INDEX('L2'!$E$6:$E$502,MATCH(X39,'L2'!$O$6:$O$502,0)),"  ")</f>
        <v xml:space="preserve">L.5 -   </v>
      </c>
      <c r="Z39" s="16" t="str">
        <f t="shared" si="0"/>
        <v>M.5</v>
      </c>
      <c r="AA39" s="17" t="str">
        <f>Z39&amp;" - "&amp;IFERROR(INDEX('L2'!$E$6:$E$502,MATCH(Z39,'L2'!$O$6:$O$502,0)),"  ")</f>
        <v xml:space="preserve">M.5 -   </v>
      </c>
      <c r="AB39" s="16" t="str">
        <f t="shared" si="0"/>
        <v>N.5</v>
      </c>
      <c r="AC39" s="17" t="str">
        <f>AB39&amp;" - "&amp;IFERROR(INDEX('L2'!$E$6:$E$502,MATCH(AB39,'L2'!$O$6:$O$502,0)),"  ")</f>
        <v xml:space="preserve">N.5 -   </v>
      </c>
      <c r="AD39" s="16" t="str">
        <f t="shared" si="0"/>
        <v>O.5</v>
      </c>
      <c r="AE39" s="17" t="str">
        <f>AD39&amp;" - "&amp;IFERROR(INDEX('L2'!$E$6:$E$502,MATCH(AD39,'L2'!$O$6:$O$502,0)),"  ")</f>
        <v xml:space="preserve">O.5 -   </v>
      </c>
      <c r="AF39" s="16" t="str">
        <f t="shared" si="0"/>
        <v>P.5</v>
      </c>
      <c r="AG39" s="17" t="str">
        <f>AF39&amp;" - "&amp;IFERROR(INDEX('L2'!$E$6:$E$502,MATCH(AF39,'L2'!$O$6:$O$502,0)),"  ")</f>
        <v xml:space="preserve">P.5 -   </v>
      </c>
      <c r="AH39" s="16" t="str">
        <f t="shared" si="0"/>
        <v>Q.5</v>
      </c>
      <c r="AI39" s="17" t="str">
        <f>AH39&amp;" - "&amp;IFERROR(INDEX('L2'!$E$6:$E$502,MATCH(AH39,'L2'!$O$6:$O$502,0)),"  ")</f>
        <v xml:space="preserve">Q.5 -   </v>
      </c>
      <c r="AJ39" s="16" t="str">
        <f t="shared" si="0"/>
        <v>R.5</v>
      </c>
      <c r="AK39" s="17" t="str">
        <f>AJ39&amp;" - "&amp;IFERROR(INDEX('L2'!$E$6:$E$502,MATCH(AJ39,'L2'!$O$6:$O$502,0)),"  ")</f>
        <v>R.5 - Slate/Clay Tile Roofing</v>
      </c>
      <c r="AL39" s="16" t="str">
        <f t="shared" si="0"/>
        <v>S.5</v>
      </c>
      <c r="AM39" s="17" t="str">
        <f>AL39&amp;" - "&amp;IFERROR(INDEX('L2'!$E$6:$E$502,MATCH(AL39,'L2'!$O$6:$O$502,0)),"  ")</f>
        <v>S.5 - Vinyl Siding</v>
      </c>
      <c r="AN39" s="16" t="str">
        <f t="shared" si="0"/>
        <v>T.5</v>
      </c>
      <c r="AO39" s="17" t="str">
        <f>AN39&amp;" - "&amp;IFERROR(INDEX('L2'!$E$6:$E$502,MATCH(AN39,'L2'!$O$6:$O$502,0)),"  ")</f>
        <v xml:space="preserve">T.5 -   </v>
      </c>
      <c r="AP39" s="16" t="str">
        <f t="shared" si="0"/>
        <v>U.5</v>
      </c>
      <c r="AQ39" s="17" t="str">
        <f>AP39&amp;" - "&amp;IFERROR(INDEX('L2'!$E$6:$E$502,MATCH(AP39,'L2'!$O$6:$O$502,0)),"  ")</f>
        <v xml:space="preserve">U.5 -   </v>
      </c>
      <c r="AR39" s="16" t="str">
        <f t="shared" si="0"/>
        <v>V.5</v>
      </c>
      <c r="AS39" s="17" t="str">
        <f>AR39&amp;" - "&amp;IFERROR(INDEX('L2'!$E$6:$E$502,MATCH(AR39,'L2'!$O$6:$O$502,0)),"  ")</f>
        <v xml:space="preserve">V.5 -   </v>
      </c>
      <c r="AT39" s="16" t="str">
        <f t="shared" si="0"/>
        <v>W.5</v>
      </c>
      <c r="AU39" s="17" t="str">
        <f>AT39&amp;" - "&amp;IFERROR(INDEX('L2'!$E$6:$E$502,MATCH(AT39,'L2'!$O$6:$O$502,0)),"  ")</f>
        <v xml:space="preserve">W.5 -   </v>
      </c>
      <c r="AV39" s="16" t="str">
        <f t="shared" si="0"/>
        <v>X.5</v>
      </c>
      <c r="AW39" s="17" t="str">
        <f>AV39&amp;" - "&amp;IFERROR(INDEX('L2'!$E$6:$E$502,MATCH(AV39,'L2'!$O$6:$O$502,0)),"  ")</f>
        <v xml:space="preserve">X.5 -   </v>
      </c>
      <c r="AX39" s="16" t="str">
        <f t="shared" si="0"/>
        <v>Y.5</v>
      </c>
      <c r="AY39" s="17" t="str">
        <f>AX39&amp;" - "&amp;IFERROR(INDEX('L2'!$E$6:$E$502,MATCH(AX39,'L2'!$O$6:$O$502,0)),"  ")</f>
        <v xml:space="preserve">Y.5 -   </v>
      </c>
      <c r="AZ39" s="16" t="str">
        <f t="shared" si="0"/>
        <v>Z.5</v>
      </c>
      <c r="BA39" s="17" t="str">
        <f>AZ39&amp;" - "&amp;IFERROR(INDEX('L2'!$E$6:$E$502,MATCH(AZ39,'L2'!$O$6:$O$502,0)),"  ")</f>
        <v xml:space="preserve">Z.5 -   </v>
      </c>
    </row>
    <row r="40" spans="2:53" s="18" customFormat="1" ht="16">
      <c r="B40" s="16" t="str">
        <f t="shared" si="0"/>
        <v>A.6</v>
      </c>
      <c r="C40" s="17" t="str">
        <f>B40&amp;" - "&amp;IFERROR(INDEX('L2'!$E$6:$E$502,MATCH(B40,'L2'!$O$6:$O$502,0)),"  ")</f>
        <v xml:space="preserve">A.6 -   </v>
      </c>
      <c r="D40" s="16" t="str">
        <f t="shared" si="0"/>
        <v>B.6</v>
      </c>
      <c r="E40" s="17" t="str">
        <f>D40&amp;" - "&amp;IFERROR(INDEX('L2'!$E$6:$E$502,MATCH(D40,'L2'!$O$6:$O$502,0)),"  ")</f>
        <v xml:space="preserve">B.6 -   </v>
      </c>
      <c r="F40" s="16" t="str">
        <f t="shared" si="0"/>
        <v>C.6</v>
      </c>
      <c r="G40" s="17" t="str">
        <f>F40&amp;" - "&amp;IFERROR(INDEX('L2'!$E$6:$E$502,MATCH(F40,'L2'!$O$6:$O$502,0)),"  ")</f>
        <v xml:space="preserve">C.6 -   </v>
      </c>
      <c r="H40" s="16" t="str">
        <f t="shared" si="0"/>
        <v>D.6</v>
      </c>
      <c r="I40" s="17" t="str">
        <f>H40&amp;" - "&amp;IFERROR(INDEX('L2'!$E$6:$E$502,MATCH(H40,'L2'!$O$6:$O$502,0)),"  ")</f>
        <v xml:space="preserve">D.6 -   </v>
      </c>
      <c r="J40" s="16" t="str">
        <f t="shared" si="0"/>
        <v>E.6</v>
      </c>
      <c r="K40" s="17" t="str">
        <f>J40&amp;" - "&amp;IFERROR(INDEX('L2'!$E$6:$E$502,MATCH(J40,'L2'!$O$6:$O$502,0)),"  ")</f>
        <v xml:space="preserve">E.6 -   </v>
      </c>
      <c r="L40" s="16" t="str">
        <f t="shared" si="0"/>
        <v>F.6</v>
      </c>
      <c r="M40" s="17" t="str">
        <f>L40&amp;" - "&amp;IFERROR(INDEX('L2'!$E$6:$E$502,MATCH(L40,'L2'!$O$6:$O$502,0)),"  ")</f>
        <v xml:space="preserve">F.6 -   </v>
      </c>
      <c r="N40" s="16" t="str">
        <f t="shared" si="0"/>
        <v>G.6</v>
      </c>
      <c r="O40" s="17" t="str">
        <f>N40&amp;" - "&amp;IFERROR(INDEX('L2'!$E$6:$E$502,MATCH(N40,'L2'!$O$6:$O$502,0)),"  ")</f>
        <v xml:space="preserve">G.6 -   </v>
      </c>
      <c r="P40" s="16" t="str">
        <f t="shared" si="0"/>
        <v>H.6</v>
      </c>
      <c r="Q40" s="17" t="str">
        <f>P40&amp;" - "&amp;IFERROR(INDEX('L2'!$E$6:$E$502,MATCH(P40,'L2'!$O$6:$O$502,0)),"  ")</f>
        <v xml:space="preserve">H.6 -   </v>
      </c>
      <c r="R40" s="16" t="str">
        <f t="shared" si="0"/>
        <v>I.6</v>
      </c>
      <c r="S40" s="17" t="str">
        <f>R40&amp;" - "&amp;IFERROR(INDEX('L2'!$E$6:$E$502,MATCH(R40,'L2'!$O$6:$O$502,0)),"  ")</f>
        <v>I.6 - Kitchen Flooring</v>
      </c>
      <c r="T40" s="16" t="str">
        <f t="shared" si="0"/>
        <v>J.6</v>
      </c>
      <c r="U40" s="17" t="str">
        <f>T40&amp;" - "&amp;IFERROR(INDEX('L2'!$E$6:$E$502,MATCH(T40,'L2'!$O$6:$O$502,0)),"  ")</f>
        <v xml:space="preserve">J.6 -   </v>
      </c>
      <c r="V40" s="16" t="str">
        <f t="shared" si="0"/>
        <v>K.6</v>
      </c>
      <c r="W40" s="17" t="str">
        <f>V40&amp;" - "&amp;IFERROR(INDEX('L2'!$E$6:$E$502,MATCH(V40,'L2'!$O$6:$O$502,0)),"  ")</f>
        <v xml:space="preserve">K.6 -   </v>
      </c>
      <c r="X40" s="16" t="str">
        <f t="shared" si="0"/>
        <v>L.6</v>
      </c>
      <c r="Y40" s="17" t="str">
        <f>X40&amp;" - "&amp;IFERROR(INDEX('L2'!$E$6:$E$502,MATCH(X40,'L2'!$O$6:$O$502,0)),"  ")</f>
        <v xml:space="preserve">L.6 -   </v>
      </c>
      <c r="Z40" s="16" t="str">
        <f t="shared" si="0"/>
        <v>M.6</v>
      </c>
      <c r="AA40" s="17" t="str">
        <f>Z40&amp;" - "&amp;IFERROR(INDEX('L2'!$E$6:$E$502,MATCH(Z40,'L2'!$O$6:$O$502,0)),"  ")</f>
        <v xml:space="preserve">M.6 -   </v>
      </c>
      <c r="AB40" s="16" t="str">
        <f t="shared" si="0"/>
        <v>N.6</v>
      </c>
      <c r="AC40" s="17" t="str">
        <f>AB40&amp;" - "&amp;IFERROR(INDEX('L2'!$E$6:$E$502,MATCH(AB40,'L2'!$O$6:$O$502,0)),"  ")</f>
        <v xml:space="preserve">N.6 -   </v>
      </c>
      <c r="AD40" s="16" t="str">
        <f t="shared" si="0"/>
        <v>O.6</v>
      </c>
      <c r="AE40" s="17" t="str">
        <f>AD40&amp;" - "&amp;IFERROR(INDEX('L2'!$E$6:$E$502,MATCH(AD40,'L2'!$O$6:$O$502,0)),"  ")</f>
        <v xml:space="preserve">O.6 -   </v>
      </c>
      <c r="AF40" s="16" t="str">
        <f t="shared" si="0"/>
        <v>P.6</v>
      </c>
      <c r="AG40" s="17" t="str">
        <f>AF40&amp;" - "&amp;IFERROR(INDEX('L2'!$E$6:$E$502,MATCH(AF40,'L2'!$O$6:$O$502,0)),"  ")</f>
        <v xml:space="preserve">P.6 -   </v>
      </c>
      <c r="AH40" s="16" t="str">
        <f t="shared" si="0"/>
        <v>Q.6</v>
      </c>
      <c r="AI40" s="17" t="str">
        <f>AH40&amp;" - "&amp;IFERROR(INDEX('L2'!$E$6:$E$502,MATCH(AH40,'L2'!$O$6:$O$502,0)),"  ")</f>
        <v xml:space="preserve">Q.6 -   </v>
      </c>
      <c r="AJ40" s="16" t="str">
        <f t="shared" si="0"/>
        <v>R.6</v>
      </c>
      <c r="AK40" s="17" t="str">
        <f>AJ40&amp;" - "&amp;IFERROR(INDEX('L2'!$E$6:$E$502,MATCH(AJ40,'L2'!$O$6:$O$502,0)),"  ")</f>
        <v>R.6 - Wood Shingle Roof</v>
      </c>
      <c r="AL40" s="16" t="str">
        <f t="shared" si="0"/>
        <v>S.6</v>
      </c>
      <c r="AM40" s="17" t="str">
        <f>AL40&amp;" - "&amp;IFERROR(INDEX('L2'!$E$6:$E$502,MATCH(AL40,'L2'!$O$6:$O$502,0)),"  ")</f>
        <v>S.6 - Wood Siding</v>
      </c>
      <c r="AN40" s="16" t="str">
        <f t="shared" si="0"/>
        <v>T.6</v>
      </c>
      <c r="AO40" s="17" t="str">
        <f>AN40&amp;" - "&amp;IFERROR(INDEX('L2'!$E$6:$E$502,MATCH(AN40,'L2'!$O$6:$O$502,0)),"  ")</f>
        <v xml:space="preserve">T.6 -   </v>
      </c>
      <c r="AP40" s="16" t="str">
        <f t="shared" si="0"/>
        <v>U.6</v>
      </c>
      <c r="AQ40" s="17" t="str">
        <f>AP40&amp;" - "&amp;IFERROR(INDEX('L2'!$E$6:$E$502,MATCH(AP40,'L2'!$O$6:$O$502,0)),"  ")</f>
        <v xml:space="preserve">U.6 -   </v>
      </c>
      <c r="AR40" s="16" t="str">
        <f t="shared" si="0"/>
        <v>V.6</v>
      </c>
      <c r="AS40" s="17" t="str">
        <f>AR40&amp;" - "&amp;IFERROR(INDEX('L2'!$E$6:$E$502,MATCH(AR40,'L2'!$O$6:$O$502,0)),"  ")</f>
        <v xml:space="preserve">V.6 -   </v>
      </c>
      <c r="AT40" s="16" t="str">
        <f t="shared" si="0"/>
        <v>W.6</v>
      </c>
      <c r="AU40" s="17" t="str">
        <f>AT40&amp;" - "&amp;IFERROR(INDEX('L2'!$E$6:$E$502,MATCH(AT40,'L2'!$O$6:$O$502,0)),"  ")</f>
        <v xml:space="preserve">W.6 -   </v>
      </c>
      <c r="AV40" s="16" t="str">
        <f t="shared" si="0"/>
        <v>X.6</v>
      </c>
      <c r="AW40" s="17" t="str">
        <f>AV40&amp;" - "&amp;IFERROR(INDEX('L2'!$E$6:$E$502,MATCH(AV40,'L2'!$O$6:$O$502,0)),"  ")</f>
        <v xml:space="preserve">X.6 -   </v>
      </c>
      <c r="AX40" s="16" t="str">
        <f t="shared" si="0"/>
        <v>Y.6</v>
      </c>
      <c r="AY40" s="17" t="str">
        <f>AX40&amp;" - "&amp;IFERROR(INDEX('L2'!$E$6:$E$502,MATCH(AX40,'L2'!$O$6:$O$502,0)),"  ")</f>
        <v xml:space="preserve">Y.6 -   </v>
      </c>
      <c r="AZ40" s="16" t="str">
        <f t="shared" si="0"/>
        <v>Z.6</v>
      </c>
      <c r="BA40" s="17" t="str">
        <f>AZ40&amp;" - "&amp;IFERROR(INDEX('L2'!$E$6:$E$502,MATCH(AZ40,'L2'!$O$6:$O$502,0)),"  ")</f>
        <v xml:space="preserve">Z.6 -   </v>
      </c>
    </row>
    <row r="41" spans="2:53" s="18" customFormat="1" ht="16">
      <c r="B41" s="16" t="str">
        <f t="shared" si="0"/>
        <v>A.7</v>
      </c>
      <c r="C41" s="17" t="str">
        <f>B41&amp;" - "&amp;IFERROR(INDEX('L2'!$E$6:$E$502,MATCH(B41,'L2'!$O$6:$O$502,0)),"  ")</f>
        <v xml:space="preserve">A.7 -   </v>
      </c>
      <c r="D41" s="16" t="str">
        <f t="shared" si="0"/>
        <v>B.7</v>
      </c>
      <c r="E41" s="17" t="str">
        <f>D41&amp;" - "&amp;IFERROR(INDEX('L2'!$E$6:$E$502,MATCH(D41,'L2'!$O$6:$O$502,0)),"  ")</f>
        <v xml:space="preserve">B.7 -   </v>
      </c>
      <c r="F41" s="16" t="str">
        <f t="shared" si="0"/>
        <v>C.7</v>
      </c>
      <c r="G41" s="17" t="str">
        <f>F41&amp;" - "&amp;IFERROR(INDEX('L2'!$E$6:$E$502,MATCH(F41,'L2'!$O$6:$O$502,0)),"  ")</f>
        <v xml:space="preserve">C.7 -   </v>
      </c>
      <c r="H41" s="16" t="str">
        <f t="shared" si="0"/>
        <v>D.7</v>
      </c>
      <c r="I41" s="17" t="str">
        <f>H41&amp;" - "&amp;IFERROR(INDEX('L2'!$E$6:$E$502,MATCH(H41,'L2'!$O$6:$O$502,0)),"  ")</f>
        <v xml:space="preserve">D.7 -   </v>
      </c>
      <c r="J41" s="16" t="str">
        <f t="shared" si="0"/>
        <v>E.7</v>
      </c>
      <c r="K41" s="17" t="str">
        <f>J41&amp;" - "&amp;IFERROR(INDEX('L2'!$E$6:$E$502,MATCH(J41,'L2'!$O$6:$O$502,0)),"  ")</f>
        <v xml:space="preserve">E.7 -   </v>
      </c>
      <c r="L41" s="16" t="str">
        <f t="shared" si="0"/>
        <v>F.7</v>
      </c>
      <c r="M41" s="17" t="str">
        <f>L41&amp;" - "&amp;IFERROR(INDEX('L2'!$E$6:$E$502,MATCH(L41,'L2'!$O$6:$O$502,0)),"  ")</f>
        <v xml:space="preserve">F.7 -   </v>
      </c>
      <c r="N41" s="16" t="str">
        <f t="shared" si="0"/>
        <v>G.7</v>
      </c>
      <c r="O41" s="17" t="str">
        <f>N41&amp;" - "&amp;IFERROR(INDEX('L2'!$E$6:$E$502,MATCH(N41,'L2'!$O$6:$O$502,0)),"  ")</f>
        <v xml:space="preserve">G.7 -   </v>
      </c>
      <c r="P41" s="16" t="str">
        <f t="shared" si="0"/>
        <v>H.7</v>
      </c>
      <c r="Q41" s="17" t="str">
        <f>P41&amp;" - "&amp;IFERROR(INDEX('L2'!$E$6:$E$502,MATCH(P41,'L2'!$O$6:$O$502,0)),"  ")</f>
        <v xml:space="preserve">H.7 -   </v>
      </c>
      <c r="R41" s="16" t="str">
        <f t="shared" si="0"/>
        <v>I.7</v>
      </c>
      <c r="S41" s="17" t="str">
        <f>R41&amp;" - "&amp;IFERROR(INDEX('L2'!$E$6:$E$502,MATCH(R41,'L2'!$O$6:$O$502,0)),"  ")</f>
        <v>I.7 - Laminate Wood Flooring</v>
      </c>
      <c r="T41" s="16" t="str">
        <f t="shared" si="0"/>
        <v>J.7</v>
      </c>
      <c r="U41" s="17" t="str">
        <f>T41&amp;" - "&amp;IFERROR(INDEX('L2'!$E$6:$E$502,MATCH(T41,'L2'!$O$6:$O$502,0)),"  ")</f>
        <v xml:space="preserve">J.7 -   </v>
      </c>
      <c r="V41" s="16" t="str">
        <f t="shared" si="0"/>
        <v>K.7</v>
      </c>
      <c r="W41" s="17" t="str">
        <f>V41&amp;" - "&amp;IFERROR(INDEX('L2'!$E$6:$E$502,MATCH(V41,'L2'!$O$6:$O$502,0)),"  ")</f>
        <v xml:space="preserve">K.7 -   </v>
      </c>
      <c r="X41" s="16" t="str">
        <f t="shared" si="0"/>
        <v>L.7</v>
      </c>
      <c r="Y41" s="17" t="str">
        <f>X41&amp;" - "&amp;IFERROR(INDEX('L2'!$E$6:$E$502,MATCH(X41,'L2'!$O$6:$O$502,0)),"  ")</f>
        <v xml:space="preserve">L.7 -   </v>
      </c>
      <c r="Z41" s="16" t="str">
        <f t="shared" si="0"/>
        <v>M.7</v>
      </c>
      <c r="AA41" s="17" t="str">
        <f>Z41&amp;" - "&amp;IFERROR(INDEX('L2'!$E$6:$E$502,MATCH(Z41,'L2'!$O$6:$O$502,0)),"  ")</f>
        <v xml:space="preserve">M.7 -   </v>
      </c>
      <c r="AB41" s="16" t="str">
        <f t="shared" si="0"/>
        <v>N.7</v>
      </c>
      <c r="AC41" s="17" t="str">
        <f>AB41&amp;" - "&amp;IFERROR(INDEX('L2'!$E$6:$E$502,MATCH(AB41,'L2'!$O$6:$O$502,0)),"  ")</f>
        <v xml:space="preserve">N.7 -   </v>
      </c>
      <c r="AD41" s="16" t="str">
        <f t="shared" si="0"/>
        <v>O.7</v>
      </c>
      <c r="AE41" s="17" t="str">
        <f>AD41&amp;" - "&amp;IFERROR(INDEX('L2'!$E$6:$E$502,MATCH(AD41,'L2'!$O$6:$O$502,0)),"  ")</f>
        <v xml:space="preserve">O.7 -   </v>
      </c>
      <c r="AF41" s="16" t="str">
        <f t="shared" si="0"/>
        <v>P.7</v>
      </c>
      <c r="AG41" s="17" t="str">
        <f>AF41&amp;" - "&amp;IFERROR(INDEX('L2'!$E$6:$E$502,MATCH(AF41,'L2'!$O$6:$O$502,0)),"  ")</f>
        <v xml:space="preserve">P.7 -   </v>
      </c>
      <c r="AH41" s="16" t="str">
        <f t="shared" si="0"/>
        <v>Q.7</v>
      </c>
      <c r="AI41" s="17" t="str">
        <f>AH41&amp;" - "&amp;IFERROR(INDEX('L2'!$E$6:$E$502,MATCH(AH41,'L2'!$O$6:$O$502,0)),"  ")</f>
        <v xml:space="preserve">Q.7 -   </v>
      </c>
      <c r="AJ41" s="16" t="str">
        <f t="shared" si="0"/>
        <v>R.7</v>
      </c>
      <c r="AK41" s="17" t="str">
        <f>AJ41&amp;" - "&amp;IFERROR(INDEX('L2'!$E$6:$E$502,MATCH(AJ41,'L2'!$O$6:$O$502,0)),"  ")</f>
        <v xml:space="preserve">R.7 -   </v>
      </c>
      <c r="AL41" s="16" t="str">
        <f t="shared" si="0"/>
        <v>S.7</v>
      </c>
      <c r="AM41" s="17" t="str">
        <f>AL41&amp;" - "&amp;IFERROR(INDEX('L2'!$E$6:$E$502,MATCH(AL41,'L2'!$O$6:$O$502,0)),"  ")</f>
        <v xml:space="preserve">S.7 -   </v>
      </c>
      <c r="AN41" s="16" t="str">
        <f t="shared" si="0"/>
        <v>T.7</v>
      </c>
      <c r="AO41" s="17" t="str">
        <f>AN41&amp;" - "&amp;IFERROR(INDEX('L2'!$E$6:$E$502,MATCH(AN41,'L2'!$O$6:$O$502,0)),"  ")</f>
        <v xml:space="preserve">T.7 -   </v>
      </c>
      <c r="AP41" s="16" t="str">
        <f t="shared" si="0"/>
        <v>U.7</v>
      </c>
      <c r="AQ41" s="17" t="str">
        <f>AP41&amp;" - "&amp;IFERROR(INDEX('L2'!$E$6:$E$502,MATCH(AP41,'L2'!$O$6:$O$502,0)),"  ")</f>
        <v xml:space="preserve">U.7 -   </v>
      </c>
      <c r="AR41" s="16" t="str">
        <f t="shared" si="0"/>
        <v>V.7</v>
      </c>
      <c r="AS41" s="17" t="str">
        <f>AR41&amp;" - "&amp;IFERROR(INDEX('L2'!$E$6:$E$502,MATCH(AR41,'L2'!$O$6:$O$502,0)),"  ")</f>
        <v xml:space="preserve">V.7 -   </v>
      </c>
      <c r="AT41" s="16" t="str">
        <f t="shared" si="0"/>
        <v>W.7</v>
      </c>
      <c r="AU41" s="17" t="str">
        <f>AT41&amp;" - "&amp;IFERROR(INDEX('L2'!$E$6:$E$502,MATCH(AT41,'L2'!$O$6:$O$502,0)),"  ")</f>
        <v xml:space="preserve">W.7 -   </v>
      </c>
      <c r="AV41" s="16" t="str">
        <f t="shared" si="0"/>
        <v>X.7</v>
      </c>
      <c r="AW41" s="17" t="str">
        <f>AV41&amp;" - "&amp;IFERROR(INDEX('L2'!$E$6:$E$502,MATCH(AV41,'L2'!$O$6:$O$502,0)),"  ")</f>
        <v xml:space="preserve">X.7 -   </v>
      </c>
      <c r="AX41" s="16" t="str">
        <f t="shared" si="0"/>
        <v>Y.7</v>
      </c>
      <c r="AY41" s="17" t="str">
        <f>AX41&amp;" - "&amp;IFERROR(INDEX('L2'!$E$6:$E$502,MATCH(AX41,'L2'!$O$6:$O$502,0)),"  ")</f>
        <v xml:space="preserve">Y.7 -   </v>
      </c>
      <c r="AZ41" s="16" t="str">
        <f t="shared" si="0"/>
        <v>Z.7</v>
      </c>
      <c r="BA41" s="17" t="str">
        <f>AZ41&amp;" - "&amp;IFERROR(INDEX('L2'!$E$6:$E$502,MATCH(AZ41,'L2'!$O$6:$O$502,0)),"  ")</f>
        <v xml:space="preserve">Z.7 -   </v>
      </c>
    </row>
    <row r="42" spans="2:53" s="18" customFormat="1" ht="16">
      <c r="B42" s="16" t="str">
        <f t="shared" si="0"/>
        <v>A.8</v>
      </c>
      <c r="C42" s="17" t="str">
        <f>B42&amp;" - "&amp;IFERROR(INDEX('L2'!$E$6:$E$502,MATCH(B42,'L2'!$O$6:$O$502,0)),"  ")</f>
        <v xml:space="preserve">A.8 -   </v>
      </c>
      <c r="D42" s="16" t="str">
        <f t="shared" si="0"/>
        <v>B.8</v>
      </c>
      <c r="E42" s="17" t="str">
        <f>D42&amp;" - "&amp;IFERROR(INDEX('L2'!$E$6:$E$502,MATCH(D42,'L2'!$O$6:$O$502,0)),"  ")</f>
        <v xml:space="preserve">B.8 -   </v>
      </c>
      <c r="F42" s="16" t="str">
        <f t="shared" si="0"/>
        <v>C.8</v>
      </c>
      <c r="G42" s="17" t="str">
        <f>F42&amp;" - "&amp;IFERROR(INDEX('L2'!$E$6:$E$502,MATCH(F42,'L2'!$O$6:$O$502,0)),"  ")</f>
        <v xml:space="preserve">C.8 -   </v>
      </c>
      <c r="H42" s="16" t="str">
        <f t="shared" si="0"/>
        <v>D.8</v>
      </c>
      <c r="I42" s="17" t="str">
        <f>H42&amp;" - "&amp;IFERROR(INDEX('L2'!$E$6:$E$502,MATCH(H42,'L2'!$O$6:$O$502,0)),"  ")</f>
        <v xml:space="preserve">D.8 -   </v>
      </c>
      <c r="J42" s="16" t="str">
        <f t="shared" si="0"/>
        <v>E.8</v>
      </c>
      <c r="K42" s="17" t="str">
        <f>J42&amp;" - "&amp;IFERROR(INDEX('L2'!$E$6:$E$502,MATCH(J42,'L2'!$O$6:$O$502,0)),"  ")</f>
        <v xml:space="preserve">E.8 -   </v>
      </c>
      <c r="L42" s="16" t="str">
        <f t="shared" si="0"/>
        <v>F.8</v>
      </c>
      <c r="M42" s="17" t="str">
        <f>L42&amp;" - "&amp;IFERROR(INDEX('L2'!$E$6:$E$502,MATCH(L42,'L2'!$O$6:$O$502,0)),"  ")</f>
        <v xml:space="preserve">F.8 -   </v>
      </c>
      <c r="N42" s="16" t="str">
        <f t="shared" si="0"/>
        <v>G.8</v>
      </c>
      <c r="O42" s="17" t="str">
        <f>N42&amp;" - "&amp;IFERROR(INDEX('L2'!$E$6:$E$502,MATCH(N42,'L2'!$O$6:$O$502,0)),"  ")</f>
        <v xml:space="preserve">G.8 -   </v>
      </c>
      <c r="P42" s="16" t="str">
        <f t="shared" si="0"/>
        <v>H.8</v>
      </c>
      <c r="Q42" s="17" t="str">
        <f>P42&amp;" - "&amp;IFERROR(INDEX('L2'!$E$6:$E$502,MATCH(P42,'L2'!$O$6:$O$502,0)),"  ")</f>
        <v xml:space="preserve">H.8 -   </v>
      </c>
      <c r="R42" s="16" t="str">
        <f t="shared" si="0"/>
        <v>I.8</v>
      </c>
      <c r="S42" s="17" t="str">
        <f>R42&amp;" - "&amp;IFERROR(INDEX('L2'!$E$6:$E$502,MATCH(R42,'L2'!$O$6:$O$502,0)),"  ")</f>
        <v>I.8 - Sheet Vinyl</v>
      </c>
      <c r="T42" s="16" t="str">
        <f t="shared" si="0"/>
        <v>J.8</v>
      </c>
      <c r="U42" s="17" t="str">
        <f>T42&amp;" - "&amp;IFERROR(INDEX('L2'!$E$6:$E$502,MATCH(T42,'L2'!$O$6:$O$502,0)),"  ")</f>
        <v xml:space="preserve">J.8 -   </v>
      </c>
      <c r="V42" s="16" t="str">
        <f t="shared" si="0"/>
        <v>K.8</v>
      </c>
      <c r="W42" s="17" t="str">
        <f>V42&amp;" - "&amp;IFERROR(INDEX('L2'!$E$6:$E$502,MATCH(V42,'L2'!$O$6:$O$502,0)),"  ")</f>
        <v xml:space="preserve">K.8 -   </v>
      </c>
      <c r="X42" s="16" t="str">
        <f t="shared" si="0"/>
        <v>L.8</v>
      </c>
      <c r="Y42" s="17" t="str">
        <f>X42&amp;" - "&amp;IFERROR(INDEX('L2'!$E$6:$E$502,MATCH(X42,'L2'!$O$6:$O$502,0)),"  ")</f>
        <v xml:space="preserve">L.8 -   </v>
      </c>
      <c r="Z42" s="16" t="str">
        <f t="shared" si="0"/>
        <v>M.8</v>
      </c>
      <c r="AA42" s="17" t="str">
        <f>Z42&amp;" - "&amp;IFERROR(INDEX('L2'!$E$6:$E$502,MATCH(Z42,'L2'!$O$6:$O$502,0)),"  ")</f>
        <v xml:space="preserve">M.8 -   </v>
      </c>
      <c r="AB42" s="16" t="str">
        <f t="shared" si="0"/>
        <v>N.8</v>
      </c>
      <c r="AC42" s="17" t="str">
        <f>AB42&amp;" - "&amp;IFERROR(INDEX('L2'!$E$6:$E$502,MATCH(AB42,'L2'!$O$6:$O$502,0)),"  ")</f>
        <v xml:space="preserve">N.8 -   </v>
      </c>
      <c r="AD42" s="16" t="str">
        <f t="shared" si="0"/>
        <v>O.8</v>
      </c>
      <c r="AE42" s="17" t="str">
        <f>AD42&amp;" - "&amp;IFERROR(INDEX('L2'!$E$6:$E$502,MATCH(AD42,'L2'!$O$6:$O$502,0)),"  ")</f>
        <v xml:space="preserve">O.8 -   </v>
      </c>
      <c r="AF42" s="16" t="str">
        <f t="shared" si="0"/>
        <v>P.8</v>
      </c>
      <c r="AG42" s="17" t="str">
        <f>AF42&amp;" - "&amp;IFERROR(INDEX('L2'!$E$6:$E$502,MATCH(AF42,'L2'!$O$6:$O$502,0)),"  ")</f>
        <v xml:space="preserve">P.8 -   </v>
      </c>
      <c r="AH42" s="16" t="str">
        <f t="shared" si="0"/>
        <v>Q.8</v>
      </c>
      <c r="AI42" s="17" t="str">
        <f>AH42&amp;" - "&amp;IFERROR(INDEX('L2'!$E$6:$E$502,MATCH(AH42,'L2'!$O$6:$O$502,0)),"  ")</f>
        <v xml:space="preserve">Q.8 -   </v>
      </c>
      <c r="AJ42" s="16" t="str">
        <f t="shared" si="0"/>
        <v>R.8</v>
      </c>
      <c r="AK42" s="17" t="str">
        <f>AJ42&amp;" - "&amp;IFERROR(INDEX('L2'!$E$6:$E$502,MATCH(AJ42,'L2'!$O$6:$O$502,0)),"  ")</f>
        <v xml:space="preserve">R.8 -   </v>
      </c>
      <c r="AL42" s="16" t="str">
        <f t="shared" si="0"/>
        <v>S.8</v>
      </c>
      <c r="AM42" s="17" t="str">
        <f>AL42&amp;" - "&amp;IFERROR(INDEX('L2'!$E$6:$E$502,MATCH(AL42,'L2'!$O$6:$O$502,0)),"  ")</f>
        <v xml:space="preserve">S.8 -   </v>
      </c>
      <c r="AN42" s="16" t="str">
        <f t="shared" si="0"/>
        <v>T.8</v>
      </c>
      <c r="AO42" s="17" t="str">
        <f>AN42&amp;" - "&amp;IFERROR(INDEX('L2'!$E$6:$E$502,MATCH(AN42,'L2'!$O$6:$O$502,0)),"  ")</f>
        <v xml:space="preserve">T.8 -   </v>
      </c>
      <c r="AP42" s="16" t="str">
        <f t="shared" si="0"/>
        <v>U.8</v>
      </c>
      <c r="AQ42" s="17" t="str">
        <f>AP42&amp;" - "&amp;IFERROR(INDEX('L2'!$E$6:$E$502,MATCH(AP42,'L2'!$O$6:$O$502,0)),"  ")</f>
        <v xml:space="preserve">U.8 -   </v>
      </c>
      <c r="AR42" s="16" t="str">
        <f t="shared" si="0"/>
        <v>V.8</v>
      </c>
      <c r="AS42" s="17" t="str">
        <f>AR42&amp;" - "&amp;IFERROR(INDEX('L2'!$E$6:$E$502,MATCH(AR42,'L2'!$O$6:$O$502,0)),"  ")</f>
        <v xml:space="preserve">V.8 -   </v>
      </c>
      <c r="AT42" s="16" t="str">
        <f t="shared" si="0"/>
        <v>W.8</v>
      </c>
      <c r="AU42" s="17" t="str">
        <f>AT42&amp;" - "&amp;IFERROR(INDEX('L2'!$E$6:$E$502,MATCH(AT42,'L2'!$O$6:$O$502,0)),"  ")</f>
        <v xml:space="preserve">W.8 -   </v>
      </c>
      <c r="AV42" s="16" t="str">
        <f t="shared" si="0"/>
        <v>X.8</v>
      </c>
      <c r="AW42" s="17" t="str">
        <f>AV42&amp;" - "&amp;IFERROR(INDEX('L2'!$E$6:$E$502,MATCH(AV42,'L2'!$O$6:$O$502,0)),"  ")</f>
        <v xml:space="preserve">X.8 -   </v>
      </c>
      <c r="AX42" s="16" t="str">
        <f t="shared" si="0"/>
        <v>Y.8</v>
      </c>
      <c r="AY42" s="17" t="str">
        <f>AX42&amp;" - "&amp;IFERROR(INDEX('L2'!$E$6:$E$502,MATCH(AX42,'L2'!$O$6:$O$502,0)),"  ")</f>
        <v xml:space="preserve">Y.8 -   </v>
      </c>
      <c r="AZ42" s="16" t="str">
        <f t="shared" si="0"/>
        <v>Z.8</v>
      </c>
      <c r="BA42" s="17" t="str">
        <f>AZ42&amp;" - "&amp;IFERROR(INDEX('L2'!$E$6:$E$502,MATCH(AZ42,'L2'!$O$6:$O$502,0)),"  ")</f>
        <v xml:space="preserve">Z.8 -   </v>
      </c>
    </row>
    <row r="43" spans="2:53" s="18" customFormat="1" ht="16">
      <c r="B43" s="16" t="str">
        <f t="shared" si="0"/>
        <v>A.9</v>
      </c>
      <c r="C43" s="17" t="str">
        <f>B43&amp;" - "&amp;IFERROR(INDEX('L2'!$E$6:$E$502,MATCH(B43,'L2'!$O$6:$O$502,0)),"  ")</f>
        <v xml:space="preserve">A.9 -   </v>
      </c>
      <c r="D43" s="16" t="str">
        <f t="shared" si="0"/>
        <v>B.9</v>
      </c>
      <c r="E43" s="17" t="str">
        <f>D43&amp;" - "&amp;IFERROR(INDEX('L2'!$E$6:$E$502,MATCH(D43,'L2'!$O$6:$O$502,0)),"  ")</f>
        <v xml:space="preserve">B.9 -   </v>
      </c>
      <c r="F43" s="16" t="str">
        <f t="shared" si="0"/>
        <v>C.9</v>
      </c>
      <c r="G43" s="17" t="str">
        <f>F43&amp;" - "&amp;IFERROR(INDEX('L2'!$E$6:$E$502,MATCH(F43,'L2'!$O$6:$O$502,0)),"  ")</f>
        <v xml:space="preserve">C.9 -   </v>
      </c>
      <c r="H43" s="16" t="str">
        <f t="shared" si="0"/>
        <v>D.9</v>
      </c>
      <c r="I43" s="17" t="str">
        <f>H43&amp;" - "&amp;IFERROR(INDEX('L2'!$E$6:$E$502,MATCH(H43,'L2'!$O$6:$O$502,0)),"  ")</f>
        <v xml:space="preserve">D.9 -   </v>
      </c>
      <c r="J43" s="16" t="str">
        <f t="shared" si="0"/>
        <v>E.9</v>
      </c>
      <c r="K43" s="17" t="str">
        <f>J43&amp;" - "&amp;IFERROR(INDEX('L2'!$E$6:$E$502,MATCH(J43,'L2'!$O$6:$O$502,0)),"  ")</f>
        <v xml:space="preserve">E.9 -   </v>
      </c>
      <c r="L43" s="16" t="str">
        <f t="shared" si="0"/>
        <v>F.9</v>
      </c>
      <c r="M43" s="17" t="str">
        <f>L43&amp;" - "&amp;IFERROR(INDEX('L2'!$E$6:$E$502,MATCH(L43,'L2'!$O$6:$O$502,0)),"  ")</f>
        <v xml:space="preserve">F.9 -   </v>
      </c>
      <c r="N43" s="16" t="str">
        <f t="shared" si="0"/>
        <v>G.9</v>
      </c>
      <c r="O43" s="17" t="str">
        <f>N43&amp;" - "&amp;IFERROR(INDEX('L2'!$E$6:$E$502,MATCH(N43,'L2'!$O$6:$O$502,0)),"  ")</f>
        <v xml:space="preserve">G.9 -   </v>
      </c>
      <c r="P43" s="16" t="str">
        <f t="shared" si="0"/>
        <v>H.9</v>
      </c>
      <c r="Q43" s="17" t="str">
        <f>P43&amp;" - "&amp;IFERROR(INDEX('L2'!$E$6:$E$502,MATCH(P43,'L2'!$O$6:$O$502,0)),"  ")</f>
        <v xml:space="preserve">H.9 -   </v>
      </c>
      <c r="R43" s="16" t="str">
        <f t="shared" si="0"/>
        <v>I.9</v>
      </c>
      <c r="S43" s="17" t="str">
        <f>R43&amp;" - "&amp;IFERROR(INDEX('L2'!$E$6:$E$502,MATCH(R43,'L2'!$O$6:$O$502,0)),"  ")</f>
        <v>I.9 - Tiling</v>
      </c>
      <c r="T43" s="16" t="str">
        <f t="shared" si="0"/>
        <v>J.9</v>
      </c>
      <c r="U43" s="17" t="str">
        <f>T43&amp;" - "&amp;IFERROR(INDEX('L2'!$E$6:$E$502,MATCH(T43,'L2'!$O$6:$O$502,0)),"  ")</f>
        <v xml:space="preserve">J.9 -   </v>
      </c>
      <c r="V43" s="16" t="str">
        <f t="shared" si="0"/>
        <v>K.9</v>
      </c>
      <c r="W43" s="17" t="str">
        <f>V43&amp;" - "&amp;IFERROR(INDEX('L2'!$E$6:$E$502,MATCH(V43,'L2'!$O$6:$O$502,0)),"  ")</f>
        <v xml:space="preserve">K.9 -   </v>
      </c>
      <c r="X43" s="16" t="str">
        <f t="shared" si="0"/>
        <v>L.9</v>
      </c>
      <c r="Y43" s="17" t="str">
        <f>X43&amp;" - "&amp;IFERROR(INDEX('L2'!$E$6:$E$502,MATCH(X43,'L2'!$O$6:$O$502,0)),"  ")</f>
        <v xml:space="preserve">L.9 -   </v>
      </c>
      <c r="Z43" s="16" t="str">
        <f t="shared" si="0"/>
        <v>M.9</v>
      </c>
      <c r="AA43" s="17" t="str">
        <f>Z43&amp;" - "&amp;IFERROR(INDEX('L2'!$E$6:$E$502,MATCH(Z43,'L2'!$O$6:$O$502,0)),"  ")</f>
        <v xml:space="preserve">M.9 -   </v>
      </c>
      <c r="AB43" s="16" t="str">
        <f t="shared" si="0"/>
        <v>N.9</v>
      </c>
      <c r="AC43" s="17" t="str">
        <f>AB43&amp;" - "&amp;IFERROR(INDEX('L2'!$E$6:$E$502,MATCH(AB43,'L2'!$O$6:$O$502,0)),"  ")</f>
        <v xml:space="preserve">N.9 -   </v>
      </c>
      <c r="AD43" s="16" t="str">
        <f t="shared" si="0"/>
        <v>O.9</v>
      </c>
      <c r="AE43" s="17" t="str">
        <f>AD43&amp;" - "&amp;IFERROR(INDEX('L2'!$E$6:$E$502,MATCH(AD43,'L2'!$O$6:$O$502,0)),"  ")</f>
        <v xml:space="preserve">O.9 -   </v>
      </c>
      <c r="AF43" s="16" t="str">
        <f t="shared" si="0"/>
        <v>P.9</v>
      </c>
      <c r="AG43" s="17" t="str">
        <f>AF43&amp;" - "&amp;IFERROR(INDEX('L2'!$E$6:$E$502,MATCH(AF43,'L2'!$O$6:$O$502,0)),"  ")</f>
        <v xml:space="preserve">P.9 -   </v>
      </c>
      <c r="AH43" s="16" t="str">
        <f t="shared" si="0"/>
        <v>Q.9</v>
      </c>
      <c r="AI43" s="17" t="str">
        <f>AH43&amp;" - "&amp;IFERROR(INDEX('L2'!$E$6:$E$502,MATCH(AH43,'L2'!$O$6:$O$502,0)),"  ")</f>
        <v xml:space="preserve">Q.9 -   </v>
      </c>
      <c r="AJ43" s="16" t="str">
        <f t="shared" si="0"/>
        <v>R.9</v>
      </c>
      <c r="AK43" s="17" t="str">
        <f>AJ43&amp;" - "&amp;IFERROR(INDEX('L2'!$E$6:$E$502,MATCH(AJ43,'L2'!$O$6:$O$502,0)),"  ")</f>
        <v xml:space="preserve">R.9 -   </v>
      </c>
      <c r="AL43" s="16" t="str">
        <f t="shared" si="0"/>
        <v>S.9</v>
      </c>
      <c r="AM43" s="17" t="str">
        <f>AL43&amp;" - "&amp;IFERROR(INDEX('L2'!$E$6:$E$502,MATCH(AL43,'L2'!$O$6:$O$502,0)),"  ")</f>
        <v xml:space="preserve">S.9 -   </v>
      </c>
      <c r="AN43" s="16" t="str">
        <f t="shared" si="0"/>
        <v>T.9</v>
      </c>
      <c r="AO43" s="17" t="str">
        <f>AN43&amp;" - "&amp;IFERROR(INDEX('L2'!$E$6:$E$502,MATCH(AN43,'L2'!$O$6:$O$502,0)),"  ")</f>
        <v xml:space="preserve">T.9 -   </v>
      </c>
      <c r="AP43" s="16" t="str">
        <f t="shared" si="0"/>
        <v>U.9</v>
      </c>
      <c r="AQ43" s="17" t="str">
        <f>AP43&amp;" - "&amp;IFERROR(INDEX('L2'!$E$6:$E$502,MATCH(AP43,'L2'!$O$6:$O$502,0)),"  ")</f>
        <v xml:space="preserve">U.9 -   </v>
      </c>
      <c r="AR43" s="16" t="str">
        <f t="shared" si="0"/>
        <v>V.9</v>
      </c>
      <c r="AS43" s="17" t="str">
        <f>AR43&amp;" - "&amp;IFERROR(INDEX('L2'!$E$6:$E$502,MATCH(AR43,'L2'!$O$6:$O$502,0)),"  ")</f>
        <v xml:space="preserve">V.9 -   </v>
      </c>
      <c r="AT43" s="16" t="str">
        <f t="shared" si="0"/>
        <v>W.9</v>
      </c>
      <c r="AU43" s="17" t="str">
        <f>AT43&amp;" - "&amp;IFERROR(INDEX('L2'!$E$6:$E$502,MATCH(AT43,'L2'!$O$6:$O$502,0)),"  ")</f>
        <v xml:space="preserve">W.9 -   </v>
      </c>
      <c r="AV43" s="16" t="str">
        <f t="shared" si="0"/>
        <v>X.9</v>
      </c>
      <c r="AW43" s="17" t="str">
        <f>AV43&amp;" - "&amp;IFERROR(INDEX('L2'!$E$6:$E$502,MATCH(AV43,'L2'!$O$6:$O$502,0)),"  ")</f>
        <v xml:space="preserve">X.9 -   </v>
      </c>
      <c r="AX43" s="16" t="str">
        <f t="shared" si="0"/>
        <v>Y.9</v>
      </c>
      <c r="AY43" s="17" t="str">
        <f>AX43&amp;" - "&amp;IFERROR(INDEX('L2'!$E$6:$E$502,MATCH(AX43,'L2'!$O$6:$O$502,0)),"  ")</f>
        <v xml:space="preserve">Y.9 -   </v>
      </c>
      <c r="AZ43" s="16" t="str">
        <f t="shared" si="0"/>
        <v>Z.9</v>
      </c>
      <c r="BA43" s="17" t="str">
        <f>AZ43&amp;" - "&amp;IFERROR(INDEX('L2'!$E$6:$E$502,MATCH(AZ43,'L2'!$O$6:$O$502,0)),"  ")</f>
        <v xml:space="preserve">Z.9 -   </v>
      </c>
    </row>
    <row r="44" spans="2:53" s="18" customFormat="1" ht="16">
      <c r="B44" s="16" t="str">
        <f t="shared" si="0"/>
        <v>A.10</v>
      </c>
      <c r="C44" s="17" t="str">
        <f>B44&amp;" - "&amp;IFERROR(INDEX('L2'!$E$6:$E$502,MATCH(B44,'L2'!$O$6:$O$502,0)),"  ")</f>
        <v xml:space="preserve">A.10 -   </v>
      </c>
      <c r="D44" s="16" t="str">
        <f t="shared" si="0"/>
        <v>B.10</v>
      </c>
      <c r="E44" s="17" t="str">
        <f>D44&amp;" - "&amp;IFERROR(INDEX('L2'!$E$6:$E$502,MATCH(D44,'L2'!$O$6:$O$502,0)),"  ")</f>
        <v xml:space="preserve">B.10 -   </v>
      </c>
      <c r="F44" s="16" t="str">
        <f t="shared" si="0"/>
        <v>C.10</v>
      </c>
      <c r="G44" s="17" t="str">
        <f>F44&amp;" - "&amp;IFERROR(INDEX('L2'!$E$6:$E$502,MATCH(F44,'L2'!$O$6:$O$502,0)),"  ")</f>
        <v xml:space="preserve">C.10 -   </v>
      </c>
      <c r="H44" s="16" t="str">
        <f t="shared" si="0"/>
        <v>D.10</v>
      </c>
      <c r="I44" s="17" t="str">
        <f>H44&amp;" - "&amp;IFERROR(INDEX('L2'!$E$6:$E$502,MATCH(H44,'L2'!$O$6:$O$502,0)),"  ")</f>
        <v xml:space="preserve">D.10 -   </v>
      </c>
      <c r="J44" s="16" t="str">
        <f t="shared" si="0"/>
        <v>E.10</v>
      </c>
      <c r="K44" s="17" t="str">
        <f>J44&amp;" - "&amp;IFERROR(INDEX('L2'!$E$6:$E$502,MATCH(J44,'L2'!$O$6:$O$502,0)),"  ")</f>
        <v xml:space="preserve">E.10 -   </v>
      </c>
      <c r="L44" s="16" t="str">
        <f t="shared" si="0"/>
        <v>F.10</v>
      </c>
      <c r="M44" s="17" t="str">
        <f>L44&amp;" - "&amp;IFERROR(INDEX('L2'!$E$6:$E$502,MATCH(L44,'L2'!$O$6:$O$502,0)),"  ")</f>
        <v xml:space="preserve">F.10 -   </v>
      </c>
      <c r="N44" s="16" t="str">
        <f t="shared" si="0"/>
        <v>G.10</v>
      </c>
      <c r="O44" s="17" t="str">
        <f>N44&amp;" - "&amp;IFERROR(INDEX('L2'!$E$6:$E$502,MATCH(N44,'L2'!$O$6:$O$502,0)),"  ")</f>
        <v xml:space="preserve">G.10 -   </v>
      </c>
      <c r="P44" s="16" t="str">
        <f t="shared" si="0"/>
        <v>H.10</v>
      </c>
      <c r="Q44" s="17" t="str">
        <f>P44&amp;" - "&amp;IFERROR(INDEX('L2'!$E$6:$E$502,MATCH(P44,'L2'!$O$6:$O$502,0)),"  ")</f>
        <v xml:space="preserve">H.10 -   </v>
      </c>
      <c r="R44" s="16" t="str">
        <f t="shared" si="0"/>
        <v>I.10</v>
      </c>
      <c r="S44" s="17" t="str">
        <f>R44&amp;" - "&amp;IFERROR(INDEX('L2'!$E$6:$E$502,MATCH(R44,'L2'!$O$6:$O$502,0)),"  ")</f>
        <v>I.10 - Vinyl Tile</v>
      </c>
      <c r="T44" s="16" t="str">
        <f t="shared" si="0"/>
        <v>J.10</v>
      </c>
      <c r="U44" s="17" t="str">
        <f>T44&amp;" - "&amp;IFERROR(INDEX('L2'!$E$6:$E$502,MATCH(T44,'L2'!$O$6:$O$502,0)),"  ")</f>
        <v xml:space="preserve">J.10 -   </v>
      </c>
      <c r="V44" s="16" t="str">
        <f t="shared" si="0"/>
        <v>K.10</v>
      </c>
      <c r="W44" s="17" t="str">
        <f>V44&amp;" - "&amp;IFERROR(INDEX('L2'!$E$6:$E$502,MATCH(V44,'L2'!$O$6:$O$502,0)),"  ")</f>
        <v xml:space="preserve">K.10 -   </v>
      </c>
      <c r="X44" s="16" t="str">
        <f t="shared" si="0"/>
        <v>L.10</v>
      </c>
      <c r="Y44" s="17" t="str">
        <f>X44&amp;" - "&amp;IFERROR(INDEX('L2'!$E$6:$E$502,MATCH(X44,'L2'!$O$6:$O$502,0)),"  ")</f>
        <v xml:space="preserve">L.10 -   </v>
      </c>
      <c r="Z44" s="16" t="str">
        <f t="shared" si="0"/>
        <v>M.10</v>
      </c>
      <c r="AA44" s="17" t="str">
        <f>Z44&amp;" - "&amp;IFERROR(INDEX('L2'!$E$6:$E$502,MATCH(Z44,'L2'!$O$6:$O$502,0)),"  ")</f>
        <v xml:space="preserve">M.10 -   </v>
      </c>
      <c r="AB44" s="16" t="str">
        <f t="shared" si="0"/>
        <v>N.10</v>
      </c>
      <c r="AC44" s="17" t="str">
        <f>AB44&amp;" - "&amp;IFERROR(INDEX('L2'!$E$6:$E$502,MATCH(AB44,'L2'!$O$6:$O$502,0)),"  ")</f>
        <v xml:space="preserve">N.10 -   </v>
      </c>
      <c r="AD44" s="16" t="str">
        <f t="shared" si="0"/>
        <v>O.10</v>
      </c>
      <c r="AE44" s="17" t="str">
        <f>AD44&amp;" - "&amp;IFERROR(INDEX('L2'!$E$6:$E$502,MATCH(AD44,'L2'!$O$6:$O$502,0)),"  ")</f>
        <v xml:space="preserve">O.10 -   </v>
      </c>
      <c r="AF44" s="16" t="str">
        <f t="shared" si="0"/>
        <v>P.10</v>
      </c>
      <c r="AG44" s="17" t="str">
        <f>AF44&amp;" - "&amp;IFERROR(INDEX('L2'!$E$6:$E$502,MATCH(AF44,'L2'!$O$6:$O$502,0)),"  ")</f>
        <v xml:space="preserve">P.10 -   </v>
      </c>
      <c r="AH44" s="16" t="str">
        <f t="shared" si="0"/>
        <v>Q.10</v>
      </c>
      <c r="AI44" s="17" t="str">
        <f>AH44&amp;" - "&amp;IFERROR(INDEX('L2'!$E$6:$E$502,MATCH(AH44,'L2'!$O$6:$O$502,0)),"  ")</f>
        <v xml:space="preserve">Q.10 -   </v>
      </c>
      <c r="AJ44" s="16" t="str">
        <f t="shared" si="0"/>
        <v>R.10</v>
      </c>
      <c r="AK44" s="17" t="str">
        <f>AJ44&amp;" - "&amp;IFERROR(INDEX('L2'!$E$6:$E$502,MATCH(AJ44,'L2'!$O$6:$O$502,0)),"  ")</f>
        <v xml:space="preserve">R.10 -   </v>
      </c>
      <c r="AL44" s="16" t="str">
        <f t="shared" si="0"/>
        <v>S.10</v>
      </c>
      <c r="AM44" s="17" t="str">
        <f>AL44&amp;" - "&amp;IFERROR(INDEX('L2'!$E$6:$E$502,MATCH(AL44,'L2'!$O$6:$O$502,0)),"  ")</f>
        <v xml:space="preserve">S.10 -   </v>
      </c>
      <c r="AN44" s="16" t="str">
        <f t="shared" si="0"/>
        <v>T.10</v>
      </c>
      <c r="AO44" s="17" t="str">
        <f>AN44&amp;" - "&amp;IFERROR(INDEX('L2'!$E$6:$E$502,MATCH(AN44,'L2'!$O$6:$O$502,0)),"  ")</f>
        <v xml:space="preserve">T.10 -   </v>
      </c>
      <c r="AP44" s="16" t="str">
        <f t="shared" si="0"/>
        <v>U.10</v>
      </c>
      <c r="AQ44" s="17" t="str">
        <f>AP44&amp;" - "&amp;IFERROR(INDEX('L2'!$E$6:$E$502,MATCH(AP44,'L2'!$O$6:$O$502,0)),"  ")</f>
        <v xml:space="preserve">U.10 -   </v>
      </c>
      <c r="AR44" s="16" t="str">
        <f t="shared" si="0"/>
        <v>V.10</v>
      </c>
      <c r="AS44" s="17" t="str">
        <f>AR44&amp;" - "&amp;IFERROR(INDEX('L2'!$E$6:$E$502,MATCH(AR44,'L2'!$O$6:$O$502,0)),"  ")</f>
        <v xml:space="preserve">V.10 -   </v>
      </c>
      <c r="AT44" s="16" t="str">
        <f t="shared" si="0"/>
        <v>W.10</v>
      </c>
      <c r="AU44" s="17" t="str">
        <f>AT44&amp;" - "&amp;IFERROR(INDEX('L2'!$E$6:$E$502,MATCH(AT44,'L2'!$O$6:$O$502,0)),"  ")</f>
        <v xml:space="preserve">W.10 -   </v>
      </c>
      <c r="AV44" s="16" t="str">
        <f t="shared" si="0"/>
        <v>X.10</v>
      </c>
      <c r="AW44" s="17" t="str">
        <f>AV44&amp;" - "&amp;IFERROR(INDEX('L2'!$E$6:$E$502,MATCH(AV44,'L2'!$O$6:$O$502,0)),"  ")</f>
        <v xml:space="preserve">X.10 -   </v>
      </c>
      <c r="AX44" s="16" t="str">
        <f t="shared" si="0"/>
        <v>Y.10</v>
      </c>
      <c r="AY44" s="17" t="str">
        <f>AX44&amp;" - "&amp;IFERROR(INDEX('L2'!$E$6:$E$502,MATCH(AX44,'L2'!$O$6:$O$502,0)),"  ")</f>
        <v xml:space="preserve">Y.10 -   </v>
      </c>
      <c r="AZ44" s="16" t="str">
        <f t="shared" si="0"/>
        <v>Z.10</v>
      </c>
      <c r="BA44" s="17" t="str">
        <f>AZ44&amp;" - "&amp;IFERROR(INDEX('L2'!$E$6:$E$502,MATCH(AZ44,'L2'!$O$6:$O$502,0)),"  ")</f>
        <v xml:space="preserve">Z.10 -   </v>
      </c>
    </row>
    <row r="46" spans="2:53" ht="16">
      <c r="B46" s="796" t="str">
        <f>"Level 3 - "&amp;INDEX($C$6:$C$31,MATCH($B$6,$B$6:$B$31,0))&amp;" ("&amp;$B$6&amp;")"</f>
        <v>Level 3 - A - General Conditions (A)</v>
      </c>
      <c r="C46" s="796"/>
      <c r="D46" s="796"/>
      <c r="E46" s="796"/>
      <c r="F46" s="796"/>
      <c r="G46" s="796"/>
      <c r="H46" s="796"/>
      <c r="I46" s="796"/>
      <c r="J46" s="796"/>
      <c r="K46" s="796"/>
      <c r="L46" s="796"/>
      <c r="M46" s="796"/>
      <c r="N46" s="796"/>
      <c r="O46" s="796"/>
      <c r="P46" s="796"/>
      <c r="Q46" s="796"/>
      <c r="R46" s="796"/>
      <c r="S46" s="796"/>
      <c r="T46" s="796"/>
      <c r="U46" s="796"/>
    </row>
    <row r="47" spans="2:53" ht="16">
      <c r="B47" s="40" t="str">
        <f>MID(B46,LEN(B46)-1,1)&amp;".1"</f>
        <v>A.1</v>
      </c>
      <c r="C47" s="40" t="str">
        <f>IFERROR(INDEX('L2'!$E$6:$E$502,MATCH(B47,'L2'!$O$6:$O$502,0)),"  ")</f>
        <v>General Conditions</v>
      </c>
      <c r="D47" s="40" t="str">
        <f>LEFT(B47,1)&amp;"."&amp;RIGHT(B47,1)+1</f>
        <v>A.2</v>
      </c>
      <c r="E47" s="40" t="str">
        <f>IFERROR(INDEX('L2'!$E$6:$E$502,MATCH(D47,'L2'!$O$6:$O$502,0)),"  ")</f>
        <v>Listing Expenses</v>
      </c>
      <c r="F47" s="40" t="str">
        <f>LEFT(D47,1)&amp;"."&amp;RIGHT(D47,1)+1</f>
        <v>A.3</v>
      </c>
      <c r="G47" s="40" t="str">
        <f>IFERROR(INDEX('L2'!$E$6:$E$502,MATCH(F47,'L2'!$O$6:$O$502,0)),"  ")</f>
        <v>Permiting General</v>
      </c>
      <c r="H47" s="40" t="str">
        <f>LEFT(F47,1)&amp;"."&amp;RIGHT(F47,1)+1</f>
        <v>A.4</v>
      </c>
      <c r="I47" s="40" t="str">
        <f>IFERROR(INDEX('L2'!$E$6:$E$502,MATCH(H47,'L2'!$O$6:$O$502,0)),"  ")</f>
        <v xml:space="preserve">  </v>
      </c>
      <c r="J47" s="40" t="str">
        <f>LEFT(H47,1)&amp;"."&amp;RIGHT(H47,1)+1</f>
        <v>A.5</v>
      </c>
      <c r="K47" s="40" t="str">
        <f>IFERROR(INDEX('L2'!$E$6:$E$502,MATCH(J47,'L2'!$O$6:$O$502,0)),"  ")</f>
        <v xml:space="preserve">  </v>
      </c>
      <c r="L47" s="40" t="str">
        <f>LEFT(J47,1)&amp;"."&amp;RIGHT(J47,1)+1</f>
        <v>A.6</v>
      </c>
      <c r="M47" s="40" t="str">
        <f>IFERROR(INDEX('L2'!$E$6:$E$502,MATCH(L47,'L2'!$O$6:$O$502,0)),"  ")</f>
        <v xml:space="preserve">  </v>
      </c>
      <c r="N47" s="40" t="str">
        <f>LEFT(L47,1)&amp;"."&amp;RIGHT(L47,1)+1</f>
        <v>A.7</v>
      </c>
      <c r="O47" s="40" t="str">
        <f>IFERROR(INDEX('L2'!$E$6:$E$502,MATCH(N47,'L2'!$O$6:$O$502,0)),"  ")</f>
        <v xml:space="preserve">  </v>
      </c>
      <c r="P47" s="40" t="str">
        <f>LEFT(N47,1)&amp;"."&amp;RIGHT(N47,1)+1</f>
        <v>A.8</v>
      </c>
      <c r="Q47" s="40" t="str">
        <f>IFERROR(INDEX('L2'!$E$6:$E$502,MATCH(P47,'L2'!$O$6:$O$502,0)),"  ")</f>
        <v xml:space="preserve">  </v>
      </c>
      <c r="R47" s="40" t="str">
        <f>LEFT(P47,1)&amp;"."&amp;RIGHT(P47,1)+1</f>
        <v>A.9</v>
      </c>
      <c r="S47" s="40" t="str">
        <f>IFERROR(INDEX('L2'!$E$6:$E$502,MATCH(R47,'L2'!$O$6:$O$502,0)),"  ")</f>
        <v xml:space="preserve">  </v>
      </c>
      <c r="T47" s="40" t="str">
        <f>LEFT(R47,1)&amp;"."&amp;RIGHT(R47,1)+1</f>
        <v>A.10</v>
      </c>
      <c r="U47" s="40" t="str">
        <f>IFERROR(INDEX('L2'!$E$6:$E$502,MATCH(T47,'L2'!$O$6:$O$502,0)),"  ")</f>
        <v xml:space="preserve">  </v>
      </c>
    </row>
    <row r="48" spans="2:53" s="18" customFormat="1" ht="16">
      <c r="B48" s="16" t="str">
        <f>B47&amp;".1"</f>
        <v>A.1.1</v>
      </c>
      <c r="C48" s="17" t="str">
        <f>B48&amp;" - "&amp;IFERROR(INDEX('L2'!$G$6:$G$502,MATCH(B48,'L2'!$P$6:$P$502,0)),"  ")</f>
        <v>A.1.1 - Dumpster Rental</v>
      </c>
      <c r="D48" s="16" t="str">
        <f>D47&amp;".1"</f>
        <v>A.2.1</v>
      </c>
      <c r="E48" s="17" t="str">
        <f>D48&amp;" - "&amp;IFERROR(INDEX('L2'!$G$6:$G$502,MATCH(D48,'L2'!$P$6:$P$502,0)),"  ")</f>
        <v>A.2.1 - Final Cleaning</v>
      </c>
      <c r="F48" s="16" t="str">
        <f>F47&amp;".1"</f>
        <v>A.3.1</v>
      </c>
      <c r="G48" s="17" t="str">
        <f>F48&amp;" - "&amp;IFERROR(INDEX('L2'!$G$6:$G$502,MATCH(F48,'L2'!$P$6:$P$502,0)),"  ")</f>
        <v>A.3.1 - Architectural /Engineering Fees</v>
      </c>
      <c r="H48" s="16" t="str">
        <f>H47&amp;".1"</f>
        <v>A.4.1</v>
      </c>
      <c r="I48" s="17" t="str">
        <f>H48&amp;" - "&amp;IFERROR(INDEX('L2'!$G$6:$G$502,MATCH(H48,'L2'!$P$6:$P$502,0)),"  ")</f>
        <v xml:space="preserve">A.4.1 -   </v>
      </c>
      <c r="J48" s="16" t="str">
        <f>J47&amp;".1"</f>
        <v>A.5.1</v>
      </c>
      <c r="K48" s="17" t="str">
        <f>J48&amp;" - "&amp;IFERROR(INDEX('L2'!$G$6:$G$502,MATCH(J48,'L2'!$P$6:$P$502,0)),"  ")</f>
        <v xml:space="preserve">A.5.1 -   </v>
      </c>
      <c r="L48" s="16" t="str">
        <f>L47&amp;".1"</f>
        <v>A.6.1</v>
      </c>
      <c r="M48" s="17" t="str">
        <f>L48&amp;" - "&amp;IFERROR(INDEX('L2'!$G$6:$G$502,MATCH(L48,'L2'!$P$6:$P$502,0)),"  ")</f>
        <v xml:space="preserve">A.6.1 -   </v>
      </c>
      <c r="N48" s="16" t="str">
        <f>N47&amp;".1"</f>
        <v>A.7.1</v>
      </c>
      <c r="O48" s="17" t="str">
        <f>N48&amp;" - "&amp;IFERROR(INDEX('L2'!$G$6:$G$502,MATCH(N48,'L2'!$P$6:$P$502,0)),"  ")</f>
        <v xml:space="preserve">A.7.1 -   </v>
      </c>
      <c r="P48" s="16" t="str">
        <f>P47&amp;".1"</f>
        <v>A.8.1</v>
      </c>
      <c r="Q48" s="17" t="str">
        <f>P48&amp;" - "&amp;IFERROR(INDEX('L2'!$G$6:$G$502,MATCH(P48,'L2'!$P$6:$P$502,0)),"  ")</f>
        <v xml:space="preserve">A.8.1 -   </v>
      </c>
      <c r="R48" s="16" t="str">
        <f>R47&amp;".1"</f>
        <v>A.9.1</v>
      </c>
      <c r="S48" s="17" t="str">
        <f>R48&amp;" - "&amp;IFERROR(INDEX('L2'!$G$6:$G$502,MATCH(R48,'L2'!$P$6:$P$502,0)),"  ")</f>
        <v xml:space="preserve">A.9.1 -   </v>
      </c>
      <c r="T48" s="16" t="str">
        <f>T47&amp;".1"</f>
        <v>A.10.1</v>
      </c>
      <c r="U48" s="17" t="str">
        <f>T48&amp;" - "&amp;IFERROR(INDEX('L2'!$G$6:$G$502,MATCH(T48,'L2'!$P$6:$P$502,0)),"  ")</f>
        <v xml:space="preserve">A.10.1 -   </v>
      </c>
    </row>
    <row r="49" spans="2:21" s="18" customFormat="1" ht="16">
      <c r="B49" s="16" t="str">
        <f>B47&amp;"."&amp;RIGHT(B48,LEN(B48)-4)+1</f>
        <v>A.1.2</v>
      </c>
      <c r="C49" s="17" t="str">
        <f>B49&amp;" - "&amp;IFERROR(INDEX('L2'!$G$6:$G$502,MATCH(B49,'L2'!$P$6:$P$502,0)),"  ")</f>
        <v>A.1.2 - General Conditions Allowance</v>
      </c>
      <c r="D49" s="16" t="str">
        <f>D47&amp;"."&amp;RIGHT(D48,LEN(D48)-4)+1</f>
        <v>A.2.2</v>
      </c>
      <c r="E49" s="17" t="str">
        <f>D49&amp;" - "&amp;IFERROR(INDEX('L2'!$G$6:$G$502,MATCH(D49,'L2'!$P$6:$P$502,0)),"  ")</f>
        <v>A.2.2 - Listing Expenses Allowance</v>
      </c>
      <c r="F49" s="16" t="str">
        <f>F47&amp;"."&amp;RIGHT(F48,LEN(F48)-4)+1</f>
        <v>A.3.2</v>
      </c>
      <c r="G49" s="17" t="str">
        <f>F49&amp;" - "&amp;IFERROR(INDEX('L2'!$G$6:$G$502,MATCH(F49,'L2'!$P$6:$P$502,0)),"  ")</f>
        <v>A.3.2 - Construction Permits, Large</v>
      </c>
      <c r="H49" s="16" t="str">
        <f>H47&amp;"."&amp;RIGHT(H48,LEN(H48)-4)+1</f>
        <v>A.4.2</v>
      </c>
      <c r="I49" s="17" t="str">
        <f>H49&amp;" - "&amp;IFERROR(INDEX('L2'!$G$6:$G$502,MATCH(H49,'L2'!$P$6:$P$502,0)),"  ")</f>
        <v xml:space="preserve">A.4.2 -   </v>
      </c>
      <c r="J49" s="16" t="str">
        <f>J47&amp;"."&amp;RIGHT(J48,LEN(J48)-4)+1</f>
        <v>A.5.2</v>
      </c>
      <c r="K49" s="17" t="str">
        <f>J49&amp;" - "&amp;IFERROR(INDEX('L2'!$G$6:$G$502,MATCH(J49,'L2'!$P$6:$P$502,0)),"  ")</f>
        <v xml:space="preserve">A.5.2 -   </v>
      </c>
      <c r="L49" s="16" t="str">
        <f>L47&amp;"."&amp;RIGHT(L48,LEN(L48)-4)+1</f>
        <v>A.6.2</v>
      </c>
      <c r="M49" s="17" t="str">
        <f>L49&amp;" - "&amp;IFERROR(INDEX('L2'!$G$6:$G$502,MATCH(L49,'L2'!$P$6:$P$502,0)),"  ")</f>
        <v xml:space="preserve">A.6.2 -   </v>
      </c>
      <c r="N49" s="16" t="str">
        <f>N47&amp;"."&amp;RIGHT(N48,LEN(N48)-4)+1</f>
        <v>A.7.2</v>
      </c>
      <c r="O49" s="17" t="str">
        <f>N49&amp;" - "&amp;IFERROR(INDEX('L2'!$G$6:$G$502,MATCH(N49,'L2'!$P$6:$P$502,0)),"  ")</f>
        <v xml:space="preserve">A.7.2 -   </v>
      </c>
      <c r="P49" s="16" t="str">
        <f>P47&amp;"."&amp;RIGHT(P48,LEN(P48)-4)+1</f>
        <v>A.8.2</v>
      </c>
      <c r="Q49" s="17" t="str">
        <f>P49&amp;" - "&amp;IFERROR(INDEX('L2'!$G$6:$G$502,MATCH(P49,'L2'!$P$6:$P$502,0)),"  ")</f>
        <v xml:space="preserve">A.8.2 -   </v>
      </c>
      <c r="R49" s="16" t="str">
        <f>R47&amp;"."&amp;RIGHT(R48,LEN(R48)-4)+1</f>
        <v>A.9.2</v>
      </c>
      <c r="S49" s="17" t="str">
        <f>R49&amp;" - "&amp;IFERROR(INDEX('L2'!$G$6:$G$502,MATCH(R49,'L2'!$P$6:$P$502,0)),"  ")</f>
        <v xml:space="preserve">A.9.2 -   </v>
      </c>
      <c r="T49" s="16" t="str">
        <f>T47&amp;"."&amp;RIGHT(T48,LEN(T48)-5)+1</f>
        <v>A.10.2</v>
      </c>
      <c r="U49" s="17" t="str">
        <f>T49&amp;" - "&amp;IFERROR(INDEX('L2'!$G$6:$G$502,MATCH(T49,'L2'!$P$6:$P$502,0)),"  ")</f>
        <v xml:space="preserve">A.10.2 -   </v>
      </c>
    </row>
    <row r="50" spans="2:21" s="18" customFormat="1" ht="16">
      <c r="B50" s="16" t="str">
        <f>B47&amp;"."&amp;RIGHT(B49,LEN(B49)-4)+1</f>
        <v>A.1.3</v>
      </c>
      <c r="C50" s="17" t="str">
        <f>B50&amp;" - "&amp;IFERROR(INDEX('L2'!$G$6:$G$502,MATCH(B50,'L2'!$P$6:$P$502,0)),"  ")</f>
        <v>A.1.3 - Initiate Utilities</v>
      </c>
      <c r="D50" s="16" t="str">
        <f>D47&amp;"."&amp;RIGHT(D49,LEN(D49)-4)+1</f>
        <v>A.2.3</v>
      </c>
      <c r="E50" s="17" t="str">
        <f>D50&amp;" - "&amp;IFERROR(INDEX('L2'!$G$6:$G$502,MATCH(D50,'L2'!$P$6:$P$502,0)),"  ")</f>
        <v>A.2.3 - Professional Photos</v>
      </c>
      <c r="F50" s="16" t="str">
        <f>F47&amp;"."&amp;RIGHT(F49,LEN(F49)-4)+1</f>
        <v>A.3.3</v>
      </c>
      <c r="G50" s="17" t="str">
        <f>F50&amp;" - "&amp;IFERROR(INDEX('L2'!$G$6:$G$502,MATCH(F50,'L2'!$P$6:$P$502,0)),"  ")</f>
        <v>A.3.3 - Construction Permits, Medium</v>
      </c>
      <c r="H50" s="16" t="str">
        <f>H47&amp;"."&amp;RIGHT(H49,LEN(H49)-4)+1</f>
        <v>A.4.3</v>
      </c>
      <c r="I50" s="17" t="str">
        <f>H50&amp;" - "&amp;IFERROR(INDEX('L2'!$G$6:$G$502,MATCH(H50,'L2'!$P$6:$P$502,0)),"  ")</f>
        <v xml:space="preserve">A.4.3 -   </v>
      </c>
      <c r="J50" s="16" t="str">
        <f>J47&amp;"."&amp;RIGHT(J49,LEN(J49)-4)+1</f>
        <v>A.5.3</v>
      </c>
      <c r="K50" s="17" t="str">
        <f>J50&amp;" - "&amp;IFERROR(INDEX('L2'!$G$6:$G$502,MATCH(J50,'L2'!$P$6:$P$502,0)),"  ")</f>
        <v xml:space="preserve">A.5.3 -   </v>
      </c>
      <c r="L50" s="16" t="str">
        <f>L47&amp;"."&amp;RIGHT(L49,LEN(L49)-4)+1</f>
        <v>A.6.3</v>
      </c>
      <c r="M50" s="17" t="str">
        <f>L50&amp;" - "&amp;IFERROR(INDEX('L2'!$G$6:$G$502,MATCH(L50,'L2'!$P$6:$P$502,0)),"  ")</f>
        <v xml:space="preserve">A.6.3 -   </v>
      </c>
      <c r="N50" s="16" t="str">
        <f>N47&amp;"."&amp;RIGHT(N49,LEN(N49)-4)+1</f>
        <v>A.7.3</v>
      </c>
      <c r="O50" s="17" t="str">
        <f>N50&amp;" - "&amp;IFERROR(INDEX('L2'!$G$6:$G$502,MATCH(N50,'L2'!$P$6:$P$502,0)),"  ")</f>
        <v xml:space="preserve">A.7.3 -   </v>
      </c>
      <c r="P50" s="16" t="str">
        <f>P47&amp;"."&amp;RIGHT(P49,LEN(P49)-4)+1</f>
        <v>A.8.3</v>
      </c>
      <c r="Q50" s="17" t="str">
        <f>P50&amp;" - "&amp;IFERROR(INDEX('L2'!$G$6:$G$502,MATCH(P50,'L2'!$P$6:$P$502,0)),"  ")</f>
        <v xml:space="preserve">A.8.3 -   </v>
      </c>
      <c r="R50" s="16" t="str">
        <f>R47&amp;"."&amp;RIGHT(R49,LEN(R49)-4)+1</f>
        <v>A.9.3</v>
      </c>
      <c r="S50" s="17" t="str">
        <f>R50&amp;" - "&amp;IFERROR(INDEX('L2'!$G$6:$G$502,MATCH(R50,'L2'!$P$6:$P$502,0)),"  ")</f>
        <v xml:space="preserve">A.9.3 -   </v>
      </c>
      <c r="T50" s="16" t="str">
        <f>T47&amp;"."&amp;RIGHT(T49,LEN(T49)-5)+1</f>
        <v>A.10.3</v>
      </c>
      <c r="U50" s="17" t="str">
        <f>T50&amp;" - "&amp;IFERROR(INDEX('L2'!$G$6:$G$502,MATCH(T50,'L2'!$P$6:$P$502,0)),"  ")</f>
        <v xml:space="preserve">A.10.3 -   </v>
      </c>
    </row>
    <row r="51" spans="2:21" s="18" customFormat="1" ht="16">
      <c r="B51" s="16" t="str">
        <f>B47&amp;"."&amp;RIGHT(B50,LEN(B50)-4)+1</f>
        <v>A.1.4</v>
      </c>
      <c r="C51" s="17" t="str">
        <f>B51&amp;" - "&amp;IFERROR(INDEX('L2'!$G$6:$G$502,MATCH(B51,'L2'!$P$6:$P$502,0)),"  ")</f>
        <v>A.1.4 - Power Wash House</v>
      </c>
      <c r="D51" s="16" t="str">
        <f>D47&amp;"."&amp;RIGHT(D50,LEN(D50)-4)+1</f>
        <v>A.2.4</v>
      </c>
      <c r="E51" s="17" t="str">
        <f>D51&amp;" - "&amp;IFERROR(INDEX('L2'!$G$6:$G$502,MATCH(D51,'L2'!$P$6:$P$502,0)),"  ")</f>
        <v>A.2.4 - Rekey/Supra/Lock Box</v>
      </c>
      <c r="F51" s="16" t="str">
        <f>F47&amp;"."&amp;RIGHT(F50,LEN(F50)-4)+1</f>
        <v>A.3.4</v>
      </c>
      <c r="G51" s="17" t="str">
        <f>F51&amp;" - "&amp;IFERROR(INDEX('L2'!$G$6:$G$502,MATCH(F51,'L2'!$P$6:$P$502,0)),"  ")</f>
        <v>A.3.4 - Construction Permits, Small</v>
      </c>
      <c r="H51" s="16" t="str">
        <f>H47&amp;"."&amp;RIGHT(H50,LEN(H50)-4)+1</f>
        <v>A.4.4</v>
      </c>
      <c r="I51" s="17" t="str">
        <f>H51&amp;" - "&amp;IFERROR(INDEX('L2'!$G$6:$G$502,MATCH(H51,'L2'!$P$6:$P$502,0)),"  ")</f>
        <v xml:space="preserve">A.4.4 -   </v>
      </c>
      <c r="J51" s="16" t="str">
        <f>J47&amp;"."&amp;RIGHT(J50,LEN(J50)-4)+1</f>
        <v>A.5.4</v>
      </c>
      <c r="K51" s="17" t="str">
        <f>J51&amp;" - "&amp;IFERROR(INDEX('L2'!$G$6:$G$502,MATCH(J51,'L2'!$P$6:$P$502,0)),"  ")</f>
        <v xml:space="preserve">A.5.4 -   </v>
      </c>
      <c r="L51" s="16" t="str">
        <f>L47&amp;"."&amp;RIGHT(L50,LEN(L50)-4)+1</f>
        <v>A.6.4</v>
      </c>
      <c r="M51" s="17" t="str">
        <f>L51&amp;" - "&amp;IFERROR(INDEX('L2'!$G$6:$G$502,MATCH(L51,'L2'!$P$6:$P$502,0)),"  ")</f>
        <v xml:space="preserve">A.6.4 -   </v>
      </c>
      <c r="N51" s="16" t="str">
        <f>N47&amp;"."&amp;RIGHT(N50,LEN(N50)-4)+1</f>
        <v>A.7.4</v>
      </c>
      <c r="O51" s="17" t="str">
        <f>N51&amp;" - "&amp;IFERROR(INDEX('L2'!$G$6:$G$502,MATCH(N51,'L2'!$P$6:$P$502,0)),"  ")</f>
        <v xml:space="preserve">A.7.4 -   </v>
      </c>
      <c r="P51" s="16" t="str">
        <f>P47&amp;"."&amp;RIGHT(P50,LEN(P50)-4)+1</f>
        <v>A.8.4</v>
      </c>
      <c r="Q51" s="17" t="str">
        <f>P51&amp;" - "&amp;IFERROR(INDEX('L2'!$G$6:$G$502,MATCH(P51,'L2'!$P$6:$P$502,0)),"  ")</f>
        <v xml:space="preserve">A.8.4 -   </v>
      </c>
      <c r="R51" s="16" t="str">
        <f>R47&amp;"."&amp;RIGHT(R50,LEN(R50)-4)+1</f>
        <v>A.9.4</v>
      </c>
      <c r="S51" s="17" t="str">
        <f>R51&amp;" - "&amp;IFERROR(INDEX('L2'!$G$6:$G$502,MATCH(R51,'L2'!$P$6:$P$502,0)),"  ")</f>
        <v xml:space="preserve">A.9.4 -   </v>
      </c>
      <c r="T51" s="16" t="str">
        <f>T47&amp;"."&amp;RIGHT(T50,LEN(T50)-5)+1</f>
        <v>A.10.4</v>
      </c>
      <c r="U51" s="17" t="str">
        <f>T51&amp;" - "&amp;IFERROR(INDEX('L2'!$G$6:$G$502,MATCH(T51,'L2'!$P$6:$P$502,0)),"  ")</f>
        <v xml:space="preserve">A.10.4 -   </v>
      </c>
    </row>
    <row r="52" spans="2:21" s="18" customFormat="1" ht="16">
      <c r="B52" s="16" t="str">
        <f>B47&amp;"."&amp;RIGHT(B51,LEN(B51)-4)+1</f>
        <v>A.1.5</v>
      </c>
      <c r="C52" s="17" t="str">
        <f>B52&amp;" - "&amp;IFERROR(INDEX('L2'!$G$6:$G$502,MATCH(B52,'L2'!$P$6:$P$502,0)),"  ")</f>
        <v>A.1.5 - Project Management</v>
      </c>
      <c r="D52" s="16" t="str">
        <f>D47&amp;"."&amp;RIGHT(D51,LEN(D51)-4)+1</f>
        <v>A.2.5</v>
      </c>
      <c r="E52" s="17" t="str">
        <f>D52&amp;" - "&amp;IFERROR(INDEX('L2'!$G$6:$G$502,MATCH(D52,'L2'!$P$6:$P$502,0)),"  ")</f>
        <v xml:space="preserve">A.2.5 -   </v>
      </c>
      <c r="F52" s="16" t="str">
        <f>F47&amp;"."&amp;RIGHT(F51,LEN(F51)-4)+1</f>
        <v>A.3.5</v>
      </c>
      <c r="G52" s="17" t="str">
        <f>F52&amp;" - "&amp;IFERROR(INDEX('L2'!$G$6:$G$502,MATCH(F52,'L2'!$P$6:$P$502,0)),"  ")</f>
        <v>A.3.5 - Permiting Allowance</v>
      </c>
      <c r="H52" s="16" t="str">
        <f>H47&amp;"."&amp;RIGHT(H51,LEN(H51)-4)+1</f>
        <v>A.4.5</v>
      </c>
      <c r="I52" s="17" t="str">
        <f>H52&amp;" - "&amp;IFERROR(INDEX('L2'!$G$6:$G$502,MATCH(H52,'L2'!$P$6:$P$502,0)),"  ")</f>
        <v xml:space="preserve">A.4.5 -   </v>
      </c>
      <c r="J52" s="16" t="str">
        <f>J47&amp;"."&amp;RIGHT(J51,LEN(J51)-4)+1</f>
        <v>A.5.5</v>
      </c>
      <c r="K52" s="17" t="str">
        <f>J52&amp;" - "&amp;IFERROR(INDEX('L2'!$G$6:$G$502,MATCH(J52,'L2'!$P$6:$P$502,0)),"  ")</f>
        <v xml:space="preserve">A.5.5 -   </v>
      </c>
      <c r="L52" s="16" t="str">
        <f>L47&amp;"."&amp;RIGHT(L51,LEN(L51)-4)+1</f>
        <v>A.6.5</v>
      </c>
      <c r="M52" s="17" t="str">
        <f>L52&amp;" - "&amp;IFERROR(INDEX('L2'!$G$6:$G$502,MATCH(L52,'L2'!$P$6:$P$502,0)),"  ")</f>
        <v xml:space="preserve">A.6.5 -   </v>
      </c>
      <c r="N52" s="16" t="str">
        <f>N47&amp;"."&amp;RIGHT(N51,LEN(N51)-4)+1</f>
        <v>A.7.5</v>
      </c>
      <c r="O52" s="17" t="str">
        <f>N52&amp;" - "&amp;IFERROR(INDEX('L2'!$G$6:$G$502,MATCH(N52,'L2'!$P$6:$P$502,0)),"  ")</f>
        <v xml:space="preserve">A.7.5 -   </v>
      </c>
      <c r="P52" s="16" t="str">
        <f>P47&amp;"."&amp;RIGHT(P51,LEN(P51)-4)+1</f>
        <v>A.8.5</v>
      </c>
      <c r="Q52" s="17" t="str">
        <f>P52&amp;" - "&amp;IFERROR(INDEX('L2'!$G$6:$G$502,MATCH(P52,'L2'!$P$6:$P$502,0)),"  ")</f>
        <v xml:space="preserve">A.8.5 -   </v>
      </c>
      <c r="R52" s="16" t="str">
        <f>R47&amp;"."&amp;RIGHT(R51,LEN(R51)-4)+1</f>
        <v>A.9.5</v>
      </c>
      <c r="S52" s="17" t="str">
        <f>R52&amp;" - "&amp;IFERROR(INDEX('L2'!$G$6:$G$502,MATCH(R52,'L2'!$P$6:$P$502,0)),"  ")</f>
        <v xml:space="preserve">A.9.5 -   </v>
      </c>
      <c r="T52" s="16" t="str">
        <f>T47&amp;"."&amp;RIGHT(T51,LEN(T51)-5)+1</f>
        <v>A.10.5</v>
      </c>
      <c r="U52" s="17" t="str">
        <f>T52&amp;" - "&amp;IFERROR(INDEX('L2'!$G$6:$G$502,MATCH(T52,'L2'!$P$6:$P$502,0)),"  ")</f>
        <v xml:space="preserve">A.10.5 -   </v>
      </c>
    </row>
    <row r="53" spans="2:21" s="18" customFormat="1" ht="16">
      <c r="B53" s="16" t="str">
        <f>B47&amp;"."&amp;RIGHT(B52,LEN(B52)-4)+1</f>
        <v>A.1.6</v>
      </c>
      <c r="C53" s="17" t="str">
        <f>B53&amp;" - "&amp;IFERROR(INDEX('L2'!$G$6:$G$502,MATCH(B53,'L2'!$P$6:$P$502,0)),"  ")</f>
        <v>A.1.6 - Storage Container</v>
      </c>
      <c r="D53" s="16" t="str">
        <f>D47&amp;"."&amp;RIGHT(D52,LEN(D52)-4)+1</f>
        <v>A.2.6</v>
      </c>
      <c r="E53" s="17" t="str">
        <f>D53&amp;" - "&amp;IFERROR(INDEX('L2'!$G$6:$G$502,MATCH(D53,'L2'!$P$6:$P$502,0)),"  ")</f>
        <v xml:space="preserve">A.2.6 -   </v>
      </c>
      <c r="F53" s="16" t="str">
        <f>F47&amp;"."&amp;RIGHT(F52,LEN(F52)-4)+1</f>
        <v>A.3.6</v>
      </c>
      <c r="G53" s="17" t="str">
        <f>F53&amp;" - "&amp;IFERROR(INDEX('L2'!$G$6:$G$502,MATCH(F53,'L2'!$P$6:$P$502,0)),"  ")</f>
        <v xml:space="preserve">A.3.6 -   </v>
      </c>
      <c r="H53" s="16" t="str">
        <f>H47&amp;"."&amp;RIGHT(H52,LEN(H52)-4)+1</f>
        <v>A.4.6</v>
      </c>
      <c r="I53" s="17" t="str">
        <f>H53&amp;" - "&amp;IFERROR(INDEX('L2'!$G$6:$G$502,MATCH(H53,'L2'!$P$6:$P$502,0)),"  ")</f>
        <v xml:space="preserve">A.4.6 -   </v>
      </c>
      <c r="J53" s="16" t="str">
        <f>J47&amp;"."&amp;RIGHT(J52,LEN(J52)-4)+1</f>
        <v>A.5.6</v>
      </c>
      <c r="K53" s="17" t="str">
        <f>J53&amp;" - "&amp;IFERROR(INDEX('L2'!$G$6:$G$502,MATCH(J53,'L2'!$P$6:$P$502,0)),"  ")</f>
        <v xml:space="preserve">A.5.6 -   </v>
      </c>
      <c r="L53" s="16" t="str">
        <f>L47&amp;"."&amp;RIGHT(L52,LEN(L52)-4)+1</f>
        <v>A.6.6</v>
      </c>
      <c r="M53" s="17" t="str">
        <f>L53&amp;" - "&amp;IFERROR(INDEX('L2'!$G$6:$G$502,MATCH(L53,'L2'!$P$6:$P$502,0)),"  ")</f>
        <v xml:space="preserve">A.6.6 -   </v>
      </c>
      <c r="N53" s="16" t="str">
        <f>N47&amp;"."&amp;RIGHT(N52,LEN(N52)-4)+1</f>
        <v>A.7.6</v>
      </c>
      <c r="O53" s="17" t="str">
        <f>N53&amp;" - "&amp;IFERROR(INDEX('L2'!$G$6:$G$502,MATCH(N53,'L2'!$P$6:$P$502,0)),"  ")</f>
        <v xml:space="preserve">A.7.6 -   </v>
      </c>
      <c r="P53" s="16" t="str">
        <f>P47&amp;"."&amp;RIGHT(P52,LEN(P52)-4)+1</f>
        <v>A.8.6</v>
      </c>
      <c r="Q53" s="17" t="str">
        <f>P53&amp;" - "&amp;IFERROR(INDEX('L2'!$G$6:$G$502,MATCH(P53,'L2'!$P$6:$P$502,0)),"  ")</f>
        <v xml:space="preserve">A.8.6 -   </v>
      </c>
      <c r="R53" s="16" t="str">
        <f>R47&amp;"."&amp;RIGHT(R52,LEN(R52)-4)+1</f>
        <v>A.9.6</v>
      </c>
      <c r="S53" s="17" t="str">
        <f>R53&amp;" - "&amp;IFERROR(INDEX('L2'!$G$6:$G$502,MATCH(R53,'L2'!$P$6:$P$502,0)),"  ")</f>
        <v xml:space="preserve">A.9.6 -   </v>
      </c>
      <c r="T53" s="16" t="str">
        <f>T47&amp;"."&amp;RIGHT(T52,LEN(T52)-5)+1</f>
        <v>A.10.6</v>
      </c>
      <c r="U53" s="17" t="str">
        <f>T53&amp;" - "&amp;IFERROR(INDEX('L2'!$G$6:$G$502,MATCH(T53,'L2'!$P$6:$P$502,0)),"  ")</f>
        <v xml:space="preserve">A.10.6 -   </v>
      </c>
    </row>
    <row r="54" spans="2:21" s="18" customFormat="1" ht="16">
      <c r="B54" s="16" t="str">
        <f>B47&amp;"."&amp;RIGHT(B53,LEN(B53)-4)+1</f>
        <v>A.1.7</v>
      </c>
      <c r="C54" s="17" t="str">
        <f>B54&amp;" - "&amp;IFERROR(INDEX('L2'!$G$6:$G$502,MATCH(B54,'L2'!$P$6:$P$502,0)),"  ")</f>
        <v>A.1.7 - Utility Expense</v>
      </c>
      <c r="D54" s="16" t="str">
        <f>D47&amp;"."&amp;RIGHT(D53,LEN(D53)-4)+1</f>
        <v>A.2.7</v>
      </c>
      <c r="E54" s="17" t="str">
        <f>D54&amp;" - "&amp;IFERROR(INDEX('L2'!$G$6:$G$502,MATCH(D54,'L2'!$P$6:$P$502,0)),"  ")</f>
        <v xml:space="preserve">A.2.7 -   </v>
      </c>
      <c r="F54" s="16" t="str">
        <f>F47&amp;"."&amp;RIGHT(F53,LEN(F53)-4)+1</f>
        <v>A.3.7</v>
      </c>
      <c r="G54" s="17" t="str">
        <f>F54&amp;" - "&amp;IFERROR(INDEX('L2'!$G$6:$G$502,MATCH(F54,'L2'!$P$6:$P$502,0)),"  ")</f>
        <v xml:space="preserve">A.3.7 -   </v>
      </c>
      <c r="H54" s="16" t="str">
        <f>H47&amp;"."&amp;RIGHT(H53,LEN(H53)-4)+1</f>
        <v>A.4.7</v>
      </c>
      <c r="I54" s="17" t="str">
        <f>H54&amp;" - "&amp;IFERROR(INDEX('L2'!$G$6:$G$502,MATCH(H54,'L2'!$P$6:$P$502,0)),"  ")</f>
        <v xml:space="preserve">A.4.7 -   </v>
      </c>
      <c r="J54" s="16" t="str">
        <f>J47&amp;"."&amp;RIGHT(J53,LEN(J53)-4)+1</f>
        <v>A.5.7</v>
      </c>
      <c r="K54" s="17" t="str">
        <f>J54&amp;" - "&amp;IFERROR(INDEX('L2'!$G$6:$G$502,MATCH(J54,'L2'!$P$6:$P$502,0)),"  ")</f>
        <v xml:space="preserve">A.5.7 -   </v>
      </c>
      <c r="L54" s="16" t="str">
        <f>L47&amp;"."&amp;RIGHT(L53,LEN(L53)-4)+1</f>
        <v>A.6.7</v>
      </c>
      <c r="M54" s="17" t="str">
        <f>L54&amp;" - "&amp;IFERROR(INDEX('L2'!$G$6:$G$502,MATCH(L54,'L2'!$P$6:$P$502,0)),"  ")</f>
        <v xml:space="preserve">A.6.7 -   </v>
      </c>
      <c r="N54" s="16" t="str">
        <f>N47&amp;"."&amp;RIGHT(N53,LEN(N53)-4)+1</f>
        <v>A.7.7</v>
      </c>
      <c r="O54" s="17" t="str">
        <f>N54&amp;" - "&amp;IFERROR(INDEX('L2'!$G$6:$G$502,MATCH(N54,'L2'!$P$6:$P$502,0)),"  ")</f>
        <v xml:space="preserve">A.7.7 -   </v>
      </c>
      <c r="P54" s="16" t="str">
        <f>P47&amp;"."&amp;RIGHT(P53,LEN(P53)-4)+1</f>
        <v>A.8.7</v>
      </c>
      <c r="Q54" s="17" t="str">
        <f>P54&amp;" - "&amp;IFERROR(INDEX('L2'!$G$6:$G$502,MATCH(P54,'L2'!$P$6:$P$502,0)),"  ")</f>
        <v xml:space="preserve">A.8.7 -   </v>
      </c>
      <c r="R54" s="16" t="str">
        <f>R47&amp;"."&amp;RIGHT(R53,LEN(R53)-4)+1</f>
        <v>A.9.7</v>
      </c>
      <c r="S54" s="17" t="str">
        <f>R54&amp;" - "&amp;IFERROR(INDEX('L2'!$G$6:$G$502,MATCH(R54,'L2'!$P$6:$P$502,0)),"  ")</f>
        <v xml:space="preserve">A.9.7 -   </v>
      </c>
      <c r="T54" s="16" t="str">
        <f>T47&amp;"."&amp;RIGHT(T53,LEN(T53)-5)+1</f>
        <v>A.10.7</v>
      </c>
      <c r="U54" s="17" t="str">
        <f>T54&amp;" - "&amp;IFERROR(INDEX('L2'!$G$6:$G$502,MATCH(T54,'L2'!$P$6:$P$502,0)),"  ")</f>
        <v xml:space="preserve">A.10.7 -   </v>
      </c>
    </row>
    <row r="55" spans="2:21" s="18" customFormat="1" ht="16">
      <c r="B55" s="16" t="str">
        <f>B47&amp;"."&amp;RIGHT(B54,LEN(B54)-4)+1</f>
        <v>A.1.8</v>
      </c>
      <c r="C55" s="17" t="str">
        <f>B55&amp;" - "&amp;IFERROR(INDEX('L2'!$G$6:$G$502,MATCH(B55,'L2'!$P$6:$P$502,0)),"  ")</f>
        <v xml:space="preserve">A.1.8 -   </v>
      </c>
      <c r="D55" s="16" t="str">
        <f>D47&amp;"."&amp;RIGHT(D54,LEN(D54)-4)+1</f>
        <v>A.2.8</v>
      </c>
      <c r="E55" s="17" t="str">
        <f>D55&amp;" - "&amp;IFERROR(INDEX('L2'!$G$6:$G$502,MATCH(D55,'L2'!$P$6:$P$502,0)),"  ")</f>
        <v xml:space="preserve">A.2.8 -   </v>
      </c>
      <c r="F55" s="16" t="str">
        <f>F47&amp;"."&amp;RIGHT(F54,LEN(F54)-4)+1</f>
        <v>A.3.8</v>
      </c>
      <c r="G55" s="17" t="str">
        <f>F55&amp;" - "&amp;IFERROR(INDEX('L2'!$G$6:$G$502,MATCH(F55,'L2'!$P$6:$P$502,0)),"  ")</f>
        <v xml:space="preserve">A.3.8 -   </v>
      </c>
      <c r="H55" s="16" t="str">
        <f>H47&amp;"."&amp;RIGHT(H54,LEN(H54)-4)+1</f>
        <v>A.4.8</v>
      </c>
      <c r="I55" s="17" t="str">
        <f>H55&amp;" - "&amp;IFERROR(INDEX('L2'!$G$6:$G$502,MATCH(H55,'L2'!$P$6:$P$502,0)),"  ")</f>
        <v xml:space="preserve">A.4.8 -   </v>
      </c>
      <c r="J55" s="16" t="str">
        <f>J47&amp;"."&amp;RIGHT(J54,LEN(J54)-4)+1</f>
        <v>A.5.8</v>
      </c>
      <c r="K55" s="17" t="str">
        <f>J55&amp;" - "&amp;IFERROR(INDEX('L2'!$G$6:$G$502,MATCH(J55,'L2'!$P$6:$P$502,0)),"  ")</f>
        <v xml:space="preserve">A.5.8 -   </v>
      </c>
      <c r="L55" s="16" t="str">
        <f>L47&amp;"."&amp;RIGHT(L54,LEN(L54)-4)+1</f>
        <v>A.6.8</v>
      </c>
      <c r="M55" s="17" t="str">
        <f>L55&amp;" - "&amp;IFERROR(INDEX('L2'!$G$6:$G$502,MATCH(L55,'L2'!$P$6:$P$502,0)),"  ")</f>
        <v xml:space="preserve">A.6.8 -   </v>
      </c>
      <c r="N55" s="16" t="str">
        <f>N47&amp;"."&amp;RIGHT(N54,LEN(N54)-4)+1</f>
        <v>A.7.8</v>
      </c>
      <c r="O55" s="17" t="str">
        <f>N55&amp;" - "&amp;IFERROR(INDEX('L2'!$G$6:$G$502,MATCH(N55,'L2'!$P$6:$P$502,0)),"  ")</f>
        <v xml:space="preserve">A.7.8 -   </v>
      </c>
      <c r="P55" s="16" t="str">
        <f>P47&amp;"."&amp;RIGHT(P54,LEN(P54)-4)+1</f>
        <v>A.8.8</v>
      </c>
      <c r="Q55" s="17" t="str">
        <f>P55&amp;" - "&amp;IFERROR(INDEX('L2'!$G$6:$G$502,MATCH(P55,'L2'!$P$6:$P$502,0)),"  ")</f>
        <v xml:space="preserve">A.8.8 -   </v>
      </c>
      <c r="R55" s="16" t="str">
        <f>R47&amp;"."&amp;RIGHT(R54,LEN(R54)-4)+1</f>
        <v>A.9.8</v>
      </c>
      <c r="S55" s="17" t="str">
        <f>R55&amp;" - "&amp;IFERROR(INDEX('L2'!$G$6:$G$502,MATCH(R55,'L2'!$P$6:$P$502,0)),"  ")</f>
        <v xml:space="preserve">A.9.8 -   </v>
      </c>
      <c r="T55" s="16" t="str">
        <f>T47&amp;"."&amp;RIGHT(T54,LEN(T54)-5)+1</f>
        <v>A.10.8</v>
      </c>
      <c r="U55" s="17" t="str">
        <f>T55&amp;" - "&amp;IFERROR(INDEX('L2'!$G$6:$G$502,MATCH(T55,'L2'!$P$6:$P$502,0)),"  ")</f>
        <v xml:space="preserve">A.10.8 -   </v>
      </c>
    </row>
    <row r="56" spans="2:21" s="18" customFormat="1" ht="16">
      <c r="B56" s="16" t="str">
        <f>B47&amp;"."&amp;RIGHT(B55,LEN(B55)-4)+1</f>
        <v>A.1.9</v>
      </c>
      <c r="C56" s="17" t="str">
        <f>B56&amp;" - "&amp;IFERROR(INDEX('L2'!$G$6:$G$502,MATCH(B56,'L2'!$P$6:$P$502,0)),"  ")</f>
        <v xml:space="preserve">A.1.9 -   </v>
      </c>
      <c r="D56" s="16" t="str">
        <f>D47&amp;"."&amp;RIGHT(D55,LEN(D55)-4)+1</f>
        <v>A.2.9</v>
      </c>
      <c r="E56" s="17" t="str">
        <f>D56&amp;" - "&amp;IFERROR(INDEX('L2'!$G$6:$G$502,MATCH(D56,'L2'!$P$6:$P$502,0)),"  ")</f>
        <v xml:space="preserve">A.2.9 -   </v>
      </c>
      <c r="F56" s="16" t="str">
        <f>F47&amp;"."&amp;RIGHT(F55,LEN(F55)-4)+1</f>
        <v>A.3.9</v>
      </c>
      <c r="G56" s="17" t="str">
        <f>F56&amp;" - "&amp;IFERROR(INDEX('L2'!$G$6:$G$502,MATCH(F56,'L2'!$P$6:$P$502,0)),"  ")</f>
        <v xml:space="preserve">A.3.9 -   </v>
      </c>
      <c r="H56" s="16" t="str">
        <f>H47&amp;"."&amp;RIGHT(H55,LEN(H55)-4)+1</f>
        <v>A.4.9</v>
      </c>
      <c r="I56" s="17" t="str">
        <f>H56&amp;" - "&amp;IFERROR(INDEX('L2'!$G$6:$G$502,MATCH(H56,'L2'!$P$6:$P$502,0)),"  ")</f>
        <v xml:space="preserve">A.4.9 -   </v>
      </c>
      <c r="J56" s="16" t="str">
        <f>J47&amp;"."&amp;RIGHT(J55,LEN(J55)-4)+1</f>
        <v>A.5.9</v>
      </c>
      <c r="K56" s="17" t="str">
        <f>J56&amp;" - "&amp;IFERROR(INDEX('L2'!$G$6:$G$502,MATCH(J56,'L2'!$P$6:$P$502,0)),"  ")</f>
        <v xml:space="preserve">A.5.9 -   </v>
      </c>
      <c r="L56" s="16" t="str">
        <f>L47&amp;"."&amp;RIGHT(L55,LEN(L55)-4)+1</f>
        <v>A.6.9</v>
      </c>
      <c r="M56" s="17" t="str">
        <f>L56&amp;" - "&amp;IFERROR(INDEX('L2'!$G$6:$G$502,MATCH(L56,'L2'!$P$6:$P$502,0)),"  ")</f>
        <v xml:space="preserve">A.6.9 -   </v>
      </c>
      <c r="N56" s="16" t="str">
        <f>N47&amp;"."&amp;RIGHT(N55,LEN(N55)-4)+1</f>
        <v>A.7.9</v>
      </c>
      <c r="O56" s="17" t="str">
        <f>N56&amp;" - "&amp;IFERROR(INDEX('L2'!$G$6:$G$502,MATCH(N56,'L2'!$P$6:$P$502,0)),"  ")</f>
        <v xml:space="preserve">A.7.9 -   </v>
      </c>
      <c r="P56" s="16" t="str">
        <f>P47&amp;"."&amp;RIGHT(P55,LEN(P55)-4)+1</f>
        <v>A.8.9</v>
      </c>
      <c r="Q56" s="17" t="str">
        <f>P56&amp;" - "&amp;IFERROR(INDEX('L2'!$G$6:$G$502,MATCH(P56,'L2'!$P$6:$P$502,0)),"  ")</f>
        <v xml:space="preserve">A.8.9 -   </v>
      </c>
      <c r="R56" s="16" t="str">
        <f>R47&amp;"."&amp;RIGHT(R55,LEN(R55)-4)+1</f>
        <v>A.9.9</v>
      </c>
      <c r="S56" s="17" t="str">
        <f>R56&amp;" - "&amp;IFERROR(INDEX('L2'!$G$6:$G$502,MATCH(R56,'L2'!$P$6:$P$502,0)),"  ")</f>
        <v xml:space="preserve">A.9.9 -   </v>
      </c>
      <c r="T56" s="16" t="str">
        <f>T47&amp;"."&amp;RIGHT(T55,LEN(T55)-5)+1</f>
        <v>A.10.9</v>
      </c>
      <c r="U56" s="17" t="str">
        <f>T56&amp;" - "&amp;IFERROR(INDEX('L2'!$G$6:$G$502,MATCH(T56,'L2'!$P$6:$P$502,0)),"  ")</f>
        <v xml:space="preserve">A.10.9 -   </v>
      </c>
    </row>
    <row r="57" spans="2:21" s="18" customFormat="1" ht="16">
      <c r="B57" s="16" t="str">
        <f>B47&amp;"."&amp;RIGHT(B56,LEN(B56)-4)+1</f>
        <v>A.1.10</v>
      </c>
      <c r="C57" s="17" t="str">
        <f>B57&amp;" - "&amp;IFERROR(INDEX('L2'!$G$6:$G$502,MATCH(B57,'L2'!$P$6:$P$502,0)),"  ")</f>
        <v xml:space="preserve">A.1.10 -   </v>
      </c>
      <c r="D57" s="16" t="str">
        <f>D47&amp;"."&amp;RIGHT(D56,LEN(D56)-4)+1</f>
        <v>A.2.10</v>
      </c>
      <c r="E57" s="17" t="str">
        <f>D57&amp;" - "&amp;IFERROR(INDEX('L2'!$G$6:$G$502,MATCH(D57,'L2'!$P$6:$P$502,0)),"  ")</f>
        <v xml:space="preserve">A.2.10 -   </v>
      </c>
      <c r="F57" s="16" t="str">
        <f>F47&amp;"."&amp;RIGHT(F56,LEN(F56)-4)+1</f>
        <v>A.3.10</v>
      </c>
      <c r="G57" s="17" t="str">
        <f>F57&amp;" - "&amp;IFERROR(INDEX('L2'!$G$6:$G$502,MATCH(F57,'L2'!$P$6:$P$502,0)),"  ")</f>
        <v xml:space="preserve">A.3.10 -   </v>
      </c>
      <c r="H57" s="16" t="str">
        <f>H47&amp;"."&amp;RIGHT(H56,LEN(H56)-4)+1</f>
        <v>A.4.10</v>
      </c>
      <c r="I57" s="17" t="str">
        <f>H57&amp;" - "&amp;IFERROR(INDEX('L2'!$G$6:$G$502,MATCH(H57,'L2'!$P$6:$P$502,0)),"  ")</f>
        <v xml:space="preserve">A.4.10 -   </v>
      </c>
      <c r="J57" s="16" t="str">
        <f>J47&amp;"."&amp;RIGHT(J56,LEN(J56)-4)+1</f>
        <v>A.5.10</v>
      </c>
      <c r="K57" s="17" t="str">
        <f>J57&amp;" - "&amp;IFERROR(INDEX('L2'!$G$6:$G$502,MATCH(J57,'L2'!$P$6:$P$502,0)),"  ")</f>
        <v xml:space="preserve">A.5.10 -   </v>
      </c>
      <c r="L57" s="16" t="str">
        <f>L47&amp;"."&amp;RIGHT(L56,LEN(L56)-4)+1</f>
        <v>A.6.10</v>
      </c>
      <c r="M57" s="17" t="str">
        <f>L57&amp;" - "&amp;IFERROR(INDEX('L2'!$G$6:$G$502,MATCH(L57,'L2'!$P$6:$P$502,0)),"  ")</f>
        <v xml:space="preserve">A.6.10 -   </v>
      </c>
      <c r="N57" s="16" t="str">
        <f>N47&amp;"."&amp;RIGHT(N56,LEN(N56)-4)+1</f>
        <v>A.7.10</v>
      </c>
      <c r="O57" s="17" t="str">
        <f>N57&amp;" - "&amp;IFERROR(INDEX('L2'!$G$6:$G$502,MATCH(N57,'L2'!$P$6:$P$502,0)),"  ")</f>
        <v xml:space="preserve">A.7.10 -   </v>
      </c>
      <c r="P57" s="16" t="str">
        <f>P47&amp;"."&amp;RIGHT(P56,LEN(P56)-4)+1</f>
        <v>A.8.10</v>
      </c>
      <c r="Q57" s="17" t="str">
        <f>P57&amp;" - "&amp;IFERROR(INDEX('L2'!$G$6:$G$502,MATCH(P57,'L2'!$P$6:$P$502,0)),"  ")</f>
        <v xml:space="preserve">A.8.10 -   </v>
      </c>
      <c r="R57" s="16" t="str">
        <f>R47&amp;"."&amp;RIGHT(R56,LEN(R56)-4)+1</f>
        <v>A.9.10</v>
      </c>
      <c r="S57" s="17" t="str">
        <f>R57&amp;" - "&amp;IFERROR(INDEX('L2'!$G$6:$G$502,MATCH(R57,'L2'!$P$6:$P$502,0)),"  ")</f>
        <v xml:space="preserve">A.9.10 -   </v>
      </c>
      <c r="T57" s="16" t="str">
        <f>T47&amp;"."&amp;RIGHT(T56,LEN(T56)-5)+1</f>
        <v>A.10.10</v>
      </c>
      <c r="U57" s="17" t="str">
        <f>T57&amp;" - "&amp;IFERROR(INDEX('L2'!$G$6:$G$502,MATCH(T57,'L2'!$P$6:$P$502,0)),"  ")</f>
        <v xml:space="preserve">A.10.10 -   </v>
      </c>
    </row>
    <row r="58" spans="2:21" s="18" customFormat="1" ht="16">
      <c r="B58" s="16" t="str">
        <f>B47&amp;"."&amp;RIGHT(B57,LEN(B57)-4)+1</f>
        <v>A.1.11</v>
      </c>
      <c r="C58" s="17" t="str">
        <f>B58&amp;" - "&amp;IFERROR(INDEX('L2'!$G$6:$G$502,MATCH(B58,'L2'!$P$6:$P$502,0)),"  ")</f>
        <v xml:space="preserve">A.1.11 -   </v>
      </c>
      <c r="D58" s="16" t="str">
        <f>D47&amp;"."&amp;RIGHT(D57,LEN(D57)-4)+1</f>
        <v>A.2.11</v>
      </c>
      <c r="E58" s="17" t="str">
        <f>D58&amp;" - "&amp;IFERROR(INDEX('L2'!$G$6:$G$502,MATCH(D58,'L2'!$P$6:$P$502,0)),"  ")</f>
        <v xml:space="preserve">A.2.11 -   </v>
      </c>
      <c r="F58" s="16" t="str">
        <f>F47&amp;"."&amp;RIGHT(F57,LEN(F57)-4)+1</f>
        <v>A.3.11</v>
      </c>
      <c r="G58" s="17" t="str">
        <f>F58&amp;" - "&amp;IFERROR(INDEX('L2'!$G$6:$G$502,MATCH(F58,'L2'!$P$6:$P$502,0)),"  ")</f>
        <v xml:space="preserve">A.3.11 -   </v>
      </c>
      <c r="H58" s="16" t="str">
        <f>H47&amp;"."&amp;RIGHT(H57,LEN(H57)-4)+1</f>
        <v>A.4.11</v>
      </c>
      <c r="I58" s="17" t="str">
        <f>H58&amp;" - "&amp;IFERROR(INDEX('L2'!$G$6:$G$502,MATCH(H58,'L2'!$P$6:$P$502,0)),"  ")</f>
        <v xml:space="preserve">A.4.11 -   </v>
      </c>
      <c r="J58" s="16" t="str">
        <f>J47&amp;"."&amp;RIGHT(J57,LEN(J57)-4)+1</f>
        <v>A.5.11</v>
      </c>
      <c r="K58" s="17" t="str">
        <f>J58&amp;" - "&amp;IFERROR(INDEX('L2'!$G$6:$G$502,MATCH(J58,'L2'!$P$6:$P$502,0)),"  ")</f>
        <v xml:space="preserve">A.5.11 -   </v>
      </c>
      <c r="L58" s="16" t="str">
        <f>L47&amp;"."&amp;RIGHT(L57,LEN(L57)-4)+1</f>
        <v>A.6.11</v>
      </c>
      <c r="M58" s="17" t="str">
        <f>L58&amp;" - "&amp;IFERROR(INDEX('L2'!$G$6:$G$502,MATCH(L58,'L2'!$P$6:$P$502,0)),"  ")</f>
        <v xml:space="preserve">A.6.11 -   </v>
      </c>
      <c r="N58" s="16" t="str">
        <f>N47&amp;"."&amp;RIGHT(N57,LEN(N57)-4)+1</f>
        <v>A.7.11</v>
      </c>
      <c r="O58" s="17" t="str">
        <f>N58&amp;" - "&amp;IFERROR(INDEX('L2'!$G$6:$G$502,MATCH(N58,'L2'!$P$6:$P$502,0)),"  ")</f>
        <v xml:space="preserve">A.7.11 -   </v>
      </c>
      <c r="P58" s="16" t="str">
        <f>P47&amp;"."&amp;RIGHT(P57,LEN(P57)-4)+1</f>
        <v>A.8.11</v>
      </c>
      <c r="Q58" s="17" t="str">
        <f>P58&amp;" - "&amp;IFERROR(INDEX('L2'!$G$6:$G$502,MATCH(P58,'L2'!$P$6:$P$502,0)),"  ")</f>
        <v xml:space="preserve">A.8.11 -   </v>
      </c>
      <c r="R58" s="16" t="str">
        <f>R47&amp;"."&amp;RIGHT(R57,LEN(R57)-4)+1</f>
        <v>A.9.11</v>
      </c>
      <c r="S58" s="17" t="str">
        <f>R58&amp;" - "&amp;IFERROR(INDEX('L2'!$G$6:$G$502,MATCH(R58,'L2'!$P$6:$P$502,0)),"  ")</f>
        <v xml:space="preserve">A.9.11 -   </v>
      </c>
      <c r="T58" s="16" t="str">
        <f>T47&amp;"."&amp;RIGHT(T57,LEN(T57)-5)+1</f>
        <v>A.10.11</v>
      </c>
      <c r="U58" s="17" t="str">
        <f>T58&amp;" - "&amp;IFERROR(INDEX('L2'!$G$6:$G$502,MATCH(T58,'L2'!$P$6:$P$502,0)),"  ")</f>
        <v xml:space="preserve">A.10.11 -   </v>
      </c>
    </row>
    <row r="59" spans="2:21" s="18" customFormat="1" ht="16">
      <c r="B59" s="16" t="str">
        <f>B47&amp;"."&amp;RIGHT(B58,LEN(B58)-4)+1</f>
        <v>A.1.12</v>
      </c>
      <c r="C59" s="17" t="str">
        <f>B59&amp;" - "&amp;IFERROR(INDEX('L2'!$G$6:$G$502,MATCH(B59,'L2'!$P$6:$P$502,0)),"  ")</f>
        <v xml:space="preserve">A.1.12 -   </v>
      </c>
      <c r="D59" s="16" t="str">
        <f>D47&amp;"."&amp;RIGHT(D58,LEN(D58)-4)+1</f>
        <v>A.2.12</v>
      </c>
      <c r="E59" s="17" t="str">
        <f>D59&amp;" - "&amp;IFERROR(INDEX('L2'!$G$6:$G$502,MATCH(D59,'L2'!$P$6:$P$502,0)),"  ")</f>
        <v xml:space="preserve">A.2.12 -   </v>
      </c>
      <c r="F59" s="16" t="str">
        <f>F47&amp;"."&amp;RIGHT(F58,LEN(F58)-4)+1</f>
        <v>A.3.12</v>
      </c>
      <c r="G59" s="17" t="str">
        <f>F59&amp;" - "&amp;IFERROR(INDEX('L2'!$G$6:$G$502,MATCH(F59,'L2'!$P$6:$P$502,0)),"  ")</f>
        <v xml:space="preserve">A.3.12 -   </v>
      </c>
      <c r="H59" s="16" t="str">
        <f>H47&amp;"."&amp;RIGHT(H58,LEN(H58)-4)+1</f>
        <v>A.4.12</v>
      </c>
      <c r="I59" s="17" t="str">
        <f>H59&amp;" - "&amp;IFERROR(INDEX('L2'!$G$6:$G$502,MATCH(H59,'L2'!$P$6:$P$502,0)),"  ")</f>
        <v xml:space="preserve">A.4.12 -   </v>
      </c>
      <c r="J59" s="16" t="str">
        <f>J47&amp;"."&amp;RIGHT(J58,LEN(J58)-4)+1</f>
        <v>A.5.12</v>
      </c>
      <c r="K59" s="17" t="str">
        <f>J59&amp;" - "&amp;IFERROR(INDEX('L2'!$G$6:$G$502,MATCH(J59,'L2'!$P$6:$P$502,0)),"  ")</f>
        <v xml:space="preserve">A.5.12 -   </v>
      </c>
      <c r="L59" s="16" t="str">
        <f>L47&amp;"."&amp;RIGHT(L58,LEN(L58)-4)+1</f>
        <v>A.6.12</v>
      </c>
      <c r="M59" s="17" t="str">
        <f>L59&amp;" - "&amp;IFERROR(INDEX('L2'!$G$6:$G$502,MATCH(L59,'L2'!$P$6:$P$502,0)),"  ")</f>
        <v xml:space="preserve">A.6.12 -   </v>
      </c>
      <c r="N59" s="16" t="str">
        <f>N47&amp;"."&amp;RIGHT(N58,LEN(N58)-4)+1</f>
        <v>A.7.12</v>
      </c>
      <c r="O59" s="17" t="str">
        <f>N59&amp;" - "&amp;IFERROR(INDEX('L2'!$G$6:$G$502,MATCH(N59,'L2'!$P$6:$P$502,0)),"  ")</f>
        <v xml:space="preserve">A.7.12 -   </v>
      </c>
      <c r="P59" s="16" t="str">
        <f>P47&amp;"."&amp;RIGHT(P58,LEN(P58)-4)+1</f>
        <v>A.8.12</v>
      </c>
      <c r="Q59" s="17" t="str">
        <f>P59&amp;" - "&amp;IFERROR(INDEX('L2'!$G$6:$G$502,MATCH(P59,'L2'!$P$6:$P$502,0)),"  ")</f>
        <v xml:space="preserve">A.8.12 -   </v>
      </c>
      <c r="R59" s="16" t="str">
        <f>R47&amp;"."&amp;RIGHT(R58,LEN(R58)-4)+1</f>
        <v>A.9.12</v>
      </c>
      <c r="S59" s="17" t="str">
        <f>R59&amp;" - "&amp;IFERROR(INDEX('L2'!$G$6:$G$502,MATCH(R59,'L2'!$P$6:$P$502,0)),"  ")</f>
        <v xml:space="preserve">A.9.12 -   </v>
      </c>
      <c r="T59" s="16" t="str">
        <f>T47&amp;"."&amp;RIGHT(T58,LEN(T58)-5)+1</f>
        <v>A.10.12</v>
      </c>
      <c r="U59" s="17" t="str">
        <f>T59&amp;" - "&amp;IFERROR(INDEX('L2'!$G$6:$G$502,MATCH(T59,'L2'!$P$6:$P$502,0)),"  ")</f>
        <v xml:space="preserve">A.10.12 -   </v>
      </c>
    </row>
    <row r="60" spans="2:21" s="18" customFormat="1" ht="16">
      <c r="B60" s="16" t="str">
        <f>B47&amp;"."&amp;RIGHT(B59,LEN(B59)-4)+1</f>
        <v>A.1.13</v>
      </c>
      <c r="C60" s="17" t="str">
        <f>B60&amp;" - "&amp;IFERROR(INDEX('L2'!$G$6:$G$502,MATCH(B60,'L2'!$P$6:$P$502,0)),"  ")</f>
        <v xml:space="preserve">A.1.13 -   </v>
      </c>
      <c r="D60" s="16" t="str">
        <f>D47&amp;"."&amp;RIGHT(D59,LEN(D59)-4)+1</f>
        <v>A.2.13</v>
      </c>
      <c r="E60" s="17" t="str">
        <f>D60&amp;" - "&amp;IFERROR(INDEX('L2'!$G$6:$G$502,MATCH(D60,'L2'!$P$6:$P$502,0)),"  ")</f>
        <v xml:space="preserve">A.2.13 -   </v>
      </c>
      <c r="F60" s="16" t="str">
        <f>F47&amp;"."&amp;RIGHT(F59,LEN(F59)-4)+1</f>
        <v>A.3.13</v>
      </c>
      <c r="G60" s="17" t="str">
        <f>F60&amp;" - "&amp;IFERROR(INDEX('L2'!$G$6:$G$502,MATCH(F60,'L2'!$P$6:$P$502,0)),"  ")</f>
        <v xml:space="preserve">A.3.13 -   </v>
      </c>
      <c r="H60" s="16" t="str">
        <f>H47&amp;"."&amp;RIGHT(H59,LEN(H59)-4)+1</f>
        <v>A.4.13</v>
      </c>
      <c r="I60" s="17" t="str">
        <f>H60&amp;" - "&amp;IFERROR(INDEX('L2'!$G$6:$G$502,MATCH(H60,'L2'!$P$6:$P$502,0)),"  ")</f>
        <v xml:space="preserve">A.4.13 -   </v>
      </c>
      <c r="J60" s="16" t="str">
        <f>J47&amp;"."&amp;RIGHT(J59,LEN(J59)-4)+1</f>
        <v>A.5.13</v>
      </c>
      <c r="K60" s="17" t="str">
        <f>J60&amp;" - "&amp;IFERROR(INDEX('L2'!$G$6:$G$502,MATCH(J60,'L2'!$P$6:$P$502,0)),"  ")</f>
        <v xml:space="preserve">A.5.13 -   </v>
      </c>
      <c r="L60" s="16" t="str">
        <f>L47&amp;"."&amp;RIGHT(L59,LEN(L59)-4)+1</f>
        <v>A.6.13</v>
      </c>
      <c r="M60" s="17" t="str">
        <f>L60&amp;" - "&amp;IFERROR(INDEX('L2'!$G$6:$G$502,MATCH(L60,'L2'!$P$6:$P$502,0)),"  ")</f>
        <v xml:space="preserve">A.6.13 -   </v>
      </c>
      <c r="N60" s="16" t="str">
        <f>N47&amp;"."&amp;RIGHT(N59,LEN(N59)-4)+1</f>
        <v>A.7.13</v>
      </c>
      <c r="O60" s="17" t="str">
        <f>N60&amp;" - "&amp;IFERROR(INDEX('L2'!$G$6:$G$502,MATCH(N60,'L2'!$P$6:$P$502,0)),"  ")</f>
        <v xml:space="preserve">A.7.13 -   </v>
      </c>
      <c r="P60" s="16" t="str">
        <f>P47&amp;"."&amp;RIGHT(P59,LEN(P59)-4)+1</f>
        <v>A.8.13</v>
      </c>
      <c r="Q60" s="17" t="str">
        <f>P60&amp;" - "&amp;IFERROR(INDEX('L2'!$G$6:$G$502,MATCH(P60,'L2'!$P$6:$P$502,0)),"  ")</f>
        <v xml:space="preserve">A.8.13 -   </v>
      </c>
      <c r="R60" s="16" t="str">
        <f>R47&amp;"."&amp;RIGHT(R59,LEN(R59)-4)+1</f>
        <v>A.9.13</v>
      </c>
      <c r="S60" s="17" t="str">
        <f>R60&amp;" - "&amp;IFERROR(INDEX('L2'!$G$6:$G$502,MATCH(R60,'L2'!$P$6:$P$502,0)),"  ")</f>
        <v xml:space="preserve">A.9.13 -   </v>
      </c>
      <c r="T60" s="16" t="str">
        <f>T47&amp;"."&amp;RIGHT(T59,LEN(T59)-5)+1</f>
        <v>A.10.13</v>
      </c>
      <c r="U60" s="17" t="str">
        <f>T60&amp;" - "&amp;IFERROR(INDEX('L2'!$G$6:$G$502,MATCH(T60,'L2'!$P$6:$P$502,0)),"  ")</f>
        <v xml:space="preserve">A.10.13 -   </v>
      </c>
    </row>
    <row r="61" spans="2:21" s="18" customFormat="1" ht="16">
      <c r="B61" s="16" t="str">
        <f>B47&amp;"."&amp;RIGHT(B60,LEN(B60)-4)+1</f>
        <v>A.1.14</v>
      </c>
      <c r="C61" s="17" t="str">
        <f>B61&amp;" - "&amp;IFERROR(INDEX('L2'!$G$6:$G$502,MATCH(B61,'L2'!$P$6:$P$502,0)),"  ")</f>
        <v xml:space="preserve">A.1.14 -   </v>
      </c>
      <c r="D61" s="16" t="str">
        <f>D47&amp;"."&amp;RIGHT(D60,LEN(D60)-4)+1</f>
        <v>A.2.14</v>
      </c>
      <c r="E61" s="17" t="str">
        <f>D61&amp;" - "&amp;IFERROR(INDEX('L2'!$G$6:$G$502,MATCH(D61,'L2'!$P$6:$P$502,0)),"  ")</f>
        <v xml:space="preserve">A.2.14 -   </v>
      </c>
      <c r="F61" s="16" t="str">
        <f>F47&amp;"."&amp;RIGHT(F60,LEN(F60)-4)+1</f>
        <v>A.3.14</v>
      </c>
      <c r="G61" s="17" t="str">
        <f>F61&amp;" - "&amp;IFERROR(INDEX('L2'!$G$6:$G$502,MATCH(F61,'L2'!$P$6:$P$502,0)),"  ")</f>
        <v xml:space="preserve">A.3.14 -   </v>
      </c>
      <c r="H61" s="16" t="str">
        <f>H47&amp;"."&amp;RIGHT(H60,LEN(H60)-4)+1</f>
        <v>A.4.14</v>
      </c>
      <c r="I61" s="17" t="str">
        <f>H61&amp;" - "&amp;IFERROR(INDEX('L2'!$G$6:$G$502,MATCH(H61,'L2'!$P$6:$P$502,0)),"  ")</f>
        <v xml:space="preserve">A.4.14 -   </v>
      </c>
      <c r="J61" s="16" t="str">
        <f>J47&amp;"."&amp;RIGHT(J60,LEN(J60)-4)+1</f>
        <v>A.5.14</v>
      </c>
      <c r="K61" s="17" t="str">
        <f>J61&amp;" - "&amp;IFERROR(INDEX('L2'!$G$6:$G$502,MATCH(J61,'L2'!$P$6:$P$502,0)),"  ")</f>
        <v xml:space="preserve">A.5.14 -   </v>
      </c>
      <c r="L61" s="16" t="str">
        <f>L47&amp;"."&amp;RIGHT(L60,LEN(L60)-4)+1</f>
        <v>A.6.14</v>
      </c>
      <c r="M61" s="17" t="str">
        <f>L61&amp;" - "&amp;IFERROR(INDEX('L2'!$G$6:$G$502,MATCH(L61,'L2'!$P$6:$P$502,0)),"  ")</f>
        <v xml:space="preserve">A.6.14 -   </v>
      </c>
      <c r="N61" s="16" t="str">
        <f>N47&amp;"."&amp;RIGHT(N60,LEN(N60)-4)+1</f>
        <v>A.7.14</v>
      </c>
      <c r="O61" s="17" t="str">
        <f>N61&amp;" - "&amp;IFERROR(INDEX('L2'!$G$6:$G$502,MATCH(N61,'L2'!$P$6:$P$502,0)),"  ")</f>
        <v xml:space="preserve">A.7.14 -   </v>
      </c>
      <c r="P61" s="16" t="str">
        <f>P47&amp;"."&amp;RIGHT(P60,LEN(P60)-4)+1</f>
        <v>A.8.14</v>
      </c>
      <c r="Q61" s="17" t="str">
        <f>P61&amp;" - "&amp;IFERROR(INDEX('L2'!$G$6:$G$502,MATCH(P61,'L2'!$P$6:$P$502,0)),"  ")</f>
        <v xml:space="preserve">A.8.14 -   </v>
      </c>
      <c r="R61" s="16" t="str">
        <f>R47&amp;"."&amp;RIGHT(R60,LEN(R60)-4)+1</f>
        <v>A.9.14</v>
      </c>
      <c r="S61" s="17" t="str">
        <f>R61&amp;" - "&amp;IFERROR(INDEX('L2'!$G$6:$G$502,MATCH(R61,'L2'!$P$6:$P$502,0)),"  ")</f>
        <v xml:space="preserve">A.9.14 -   </v>
      </c>
      <c r="T61" s="16" t="str">
        <f>T47&amp;"."&amp;RIGHT(T60,LEN(T60)-5)+1</f>
        <v>A.10.14</v>
      </c>
      <c r="U61" s="17" t="str">
        <f>T61&amp;" - "&amp;IFERROR(INDEX('L2'!$G$6:$G$502,MATCH(T61,'L2'!$P$6:$P$502,0)),"  ")</f>
        <v xml:space="preserve">A.10.14 -   </v>
      </c>
    </row>
    <row r="62" spans="2:21" s="18" customFormat="1" ht="16">
      <c r="B62" s="16" t="str">
        <f>B47&amp;"."&amp;RIGHT(B61,LEN(B61)-4)+1</f>
        <v>A.1.15</v>
      </c>
      <c r="C62" s="17" t="str">
        <f>B62&amp;" - "&amp;IFERROR(INDEX('L2'!$G$6:$G$502,MATCH(B62,'L2'!$P$6:$P$502,0)),"  ")</f>
        <v xml:space="preserve">A.1.15 -   </v>
      </c>
      <c r="D62" s="16" t="str">
        <f>D47&amp;"."&amp;RIGHT(D61,LEN(D61)-4)+1</f>
        <v>A.2.15</v>
      </c>
      <c r="E62" s="17" t="str">
        <f>D62&amp;" - "&amp;IFERROR(INDEX('L2'!$G$6:$G$502,MATCH(D62,'L2'!$P$6:$P$502,0)),"  ")</f>
        <v xml:space="preserve">A.2.15 -   </v>
      </c>
      <c r="F62" s="16" t="str">
        <f>F47&amp;"."&amp;RIGHT(F61,LEN(F61)-4)+1</f>
        <v>A.3.15</v>
      </c>
      <c r="G62" s="17" t="str">
        <f>F62&amp;" - "&amp;IFERROR(INDEX('L2'!$G$6:$G$502,MATCH(F62,'L2'!$P$6:$P$502,0)),"  ")</f>
        <v xml:space="preserve">A.3.15 -   </v>
      </c>
      <c r="H62" s="16" t="str">
        <f>H47&amp;"."&amp;RIGHT(H61,LEN(H61)-4)+1</f>
        <v>A.4.15</v>
      </c>
      <c r="I62" s="17" t="str">
        <f>H62&amp;" - "&amp;IFERROR(INDEX('L2'!$G$6:$G$502,MATCH(H62,'L2'!$P$6:$P$502,0)),"  ")</f>
        <v xml:space="preserve">A.4.15 -   </v>
      </c>
      <c r="J62" s="16" t="str">
        <f>J47&amp;"."&amp;RIGHT(J61,LEN(J61)-4)+1</f>
        <v>A.5.15</v>
      </c>
      <c r="K62" s="17" t="str">
        <f>J62&amp;" - "&amp;IFERROR(INDEX('L2'!$G$6:$G$502,MATCH(J62,'L2'!$P$6:$P$502,0)),"  ")</f>
        <v xml:space="preserve">A.5.15 -   </v>
      </c>
      <c r="L62" s="16" t="str">
        <f>L47&amp;"."&amp;RIGHT(L61,LEN(L61)-4)+1</f>
        <v>A.6.15</v>
      </c>
      <c r="M62" s="17" t="str">
        <f>L62&amp;" - "&amp;IFERROR(INDEX('L2'!$G$6:$G$502,MATCH(L62,'L2'!$P$6:$P$502,0)),"  ")</f>
        <v xml:space="preserve">A.6.15 -   </v>
      </c>
      <c r="N62" s="16" t="str">
        <f>N47&amp;"."&amp;RIGHT(N61,LEN(N61)-4)+1</f>
        <v>A.7.15</v>
      </c>
      <c r="O62" s="17" t="str">
        <f>N62&amp;" - "&amp;IFERROR(INDEX('L2'!$G$6:$G$502,MATCH(N62,'L2'!$P$6:$P$502,0)),"  ")</f>
        <v xml:space="preserve">A.7.15 -   </v>
      </c>
      <c r="P62" s="16" t="str">
        <f>P47&amp;"."&amp;RIGHT(P61,LEN(P61)-4)+1</f>
        <v>A.8.15</v>
      </c>
      <c r="Q62" s="17" t="str">
        <f>P62&amp;" - "&amp;IFERROR(INDEX('L2'!$G$6:$G$502,MATCH(P62,'L2'!$P$6:$P$502,0)),"  ")</f>
        <v xml:space="preserve">A.8.15 -   </v>
      </c>
      <c r="R62" s="16" t="str">
        <f>R47&amp;"."&amp;RIGHT(R61,LEN(R61)-4)+1</f>
        <v>A.9.15</v>
      </c>
      <c r="S62" s="17" t="str">
        <f>R62&amp;" - "&amp;IFERROR(INDEX('L2'!$G$6:$G$502,MATCH(R62,'L2'!$P$6:$P$502,0)),"  ")</f>
        <v xml:space="preserve">A.9.15 -   </v>
      </c>
      <c r="T62" s="16" t="str">
        <f>T47&amp;"."&amp;RIGHT(T61,LEN(T61)-5)+1</f>
        <v>A.10.15</v>
      </c>
      <c r="U62" s="17" t="str">
        <f>T62&amp;" - "&amp;IFERROR(INDEX('L2'!$G$6:$G$502,MATCH(T62,'L2'!$P$6:$P$502,0)),"  ")</f>
        <v xml:space="preserve">A.10.15 -   </v>
      </c>
    </row>
    <row r="63" spans="2:21" s="18" customFormat="1" ht="16">
      <c r="B63" s="16" t="str">
        <f>B47&amp;"."&amp;RIGHT(B62,LEN(B62)-4)+1</f>
        <v>A.1.16</v>
      </c>
      <c r="C63" s="17" t="str">
        <f>B63&amp;" - "&amp;IFERROR(INDEX('L2'!$G$6:$G$502,MATCH(B63,'L2'!$P$6:$P$502,0)),"  ")</f>
        <v xml:space="preserve">A.1.16 -   </v>
      </c>
      <c r="D63" s="16" t="str">
        <f>D47&amp;"."&amp;RIGHT(D62,LEN(D62)-4)+1</f>
        <v>A.2.16</v>
      </c>
      <c r="E63" s="17" t="str">
        <f>D63&amp;" - "&amp;IFERROR(INDEX('L2'!$G$6:$G$502,MATCH(D63,'L2'!$P$6:$P$502,0)),"  ")</f>
        <v xml:space="preserve">A.2.16 -   </v>
      </c>
      <c r="F63" s="16" t="str">
        <f>F47&amp;"."&amp;RIGHT(F62,LEN(F62)-4)+1</f>
        <v>A.3.16</v>
      </c>
      <c r="G63" s="17" t="str">
        <f>F63&amp;" - "&amp;IFERROR(INDEX('L2'!$G$6:$G$502,MATCH(F63,'L2'!$P$6:$P$502,0)),"  ")</f>
        <v xml:space="preserve">A.3.16 -   </v>
      </c>
      <c r="H63" s="16" t="str">
        <f>H47&amp;"."&amp;RIGHT(H62,LEN(H62)-4)+1</f>
        <v>A.4.16</v>
      </c>
      <c r="I63" s="17" t="str">
        <f>H63&amp;" - "&amp;IFERROR(INDEX('L2'!$G$6:$G$502,MATCH(H63,'L2'!$P$6:$P$502,0)),"  ")</f>
        <v xml:space="preserve">A.4.16 -   </v>
      </c>
      <c r="J63" s="16" t="str">
        <f>J47&amp;"."&amp;RIGHT(J62,LEN(J62)-4)+1</f>
        <v>A.5.16</v>
      </c>
      <c r="K63" s="17" t="str">
        <f>J63&amp;" - "&amp;IFERROR(INDEX('L2'!$G$6:$G$502,MATCH(J63,'L2'!$P$6:$P$502,0)),"  ")</f>
        <v xml:space="preserve">A.5.16 -   </v>
      </c>
      <c r="L63" s="16" t="str">
        <f>L47&amp;"."&amp;RIGHT(L62,LEN(L62)-4)+1</f>
        <v>A.6.16</v>
      </c>
      <c r="M63" s="17" t="str">
        <f>L63&amp;" - "&amp;IFERROR(INDEX('L2'!$G$6:$G$502,MATCH(L63,'L2'!$P$6:$P$502,0)),"  ")</f>
        <v xml:space="preserve">A.6.16 -   </v>
      </c>
      <c r="N63" s="16" t="str">
        <f>N47&amp;"."&amp;RIGHT(N62,LEN(N62)-4)+1</f>
        <v>A.7.16</v>
      </c>
      <c r="O63" s="17" t="str">
        <f>N63&amp;" - "&amp;IFERROR(INDEX('L2'!$G$6:$G$502,MATCH(N63,'L2'!$P$6:$P$502,0)),"  ")</f>
        <v xml:space="preserve">A.7.16 -   </v>
      </c>
      <c r="P63" s="16" t="str">
        <f>P47&amp;"."&amp;RIGHT(P62,LEN(P62)-4)+1</f>
        <v>A.8.16</v>
      </c>
      <c r="Q63" s="17" t="str">
        <f>P63&amp;" - "&amp;IFERROR(INDEX('L2'!$G$6:$G$502,MATCH(P63,'L2'!$P$6:$P$502,0)),"  ")</f>
        <v xml:space="preserve">A.8.16 -   </v>
      </c>
      <c r="R63" s="16" t="str">
        <f>R47&amp;"."&amp;RIGHT(R62,LEN(R62)-4)+1</f>
        <v>A.9.16</v>
      </c>
      <c r="S63" s="17" t="str">
        <f>R63&amp;" - "&amp;IFERROR(INDEX('L2'!$G$6:$G$502,MATCH(R63,'L2'!$P$6:$P$502,0)),"  ")</f>
        <v xml:space="preserve">A.9.16 -   </v>
      </c>
      <c r="T63" s="16" t="str">
        <f>T47&amp;"."&amp;RIGHT(T62,LEN(T62)-5)+1</f>
        <v>A.10.16</v>
      </c>
      <c r="U63" s="17" t="str">
        <f>T63&amp;" - "&amp;IFERROR(INDEX('L2'!$G$6:$G$502,MATCH(T63,'L2'!$P$6:$P$502,0)),"  ")</f>
        <v xml:space="preserve">A.10.16 -   </v>
      </c>
    </row>
    <row r="64" spans="2:21" s="18" customFormat="1" ht="16">
      <c r="B64" s="16" t="str">
        <f>B47&amp;"."&amp;RIGHT(B63,LEN(B63)-4)+1</f>
        <v>A.1.17</v>
      </c>
      <c r="C64" s="17" t="str">
        <f>B64&amp;" - "&amp;IFERROR(INDEX('L2'!$G$6:$G$502,MATCH(B64,'L2'!$P$6:$P$502,0)),"  ")</f>
        <v xml:space="preserve">A.1.17 -   </v>
      </c>
      <c r="D64" s="16" t="str">
        <f>D47&amp;"."&amp;RIGHT(D63,LEN(D63)-4)+1</f>
        <v>A.2.17</v>
      </c>
      <c r="E64" s="17" t="str">
        <f>D64&amp;" - "&amp;IFERROR(INDEX('L2'!$G$6:$G$502,MATCH(D64,'L2'!$P$6:$P$502,0)),"  ")</f>
        <v xml:space="preserve">A.2.17 -   </v>
      </c>
      <c r="F64" s="16" t="str">
        <f>F47&amp;"."&amp;RIGHT(F63,LEN(F63)-4)+1</f>
        <v>A.3.17</v>
      </c>
      <c r="G64" s="17" t="str">
        <f>F64&amp;" - "&amp;IFERROR(INDEX('L2'!$G$6:$G$502,MATCH(F64,'L2'!$P$6:$P$502,0)),"  ")</f>
        <v xml:space="preserve">A.3.17 -   </v>
      </c>
      <c r="H64" s="16" t="str">
        <f>H47&amp;"."&amp;RIGHT(H63,LEN(H63)-4)+1</f>
        <v>A.4.17</v>
      </c>
      <c r="I64" s="17" t="str">
        <f>H64&amp;" - "&amp;IFERROR(INDEX('L2'!$G$6:$G$502,MATCH(H64,'L2'!$P$6:$P$502,0)),"  ")</f>
        <v xml:space="preserve">A.4.17 -   </v>
      </c>
      <c r="J64" s="16" t="str">
        <f>J47&amp;"."&amp;RIGHT(J63,LEN(J63)-4)+1</f>
        <v>A.5.17</v>
      </c>
      <c r="K64" s="17" t="str">
        <f>J64&amp;" - "&amp;IFERROR(INDEX('L2'!$G$6:$G$502,MATCH(J64,'L2'!$P$6:$P$502,0)),"  ")</f>
        <v xml:space="preserve">A.5.17 -   </v>
      </c>
      <c r="L64" s="16" t="str">
        <f>L47&amp;"."&amp;RIGHT(L63,LEN(L63)-4)+1</f>
        <v>A.6.17</v>
      </c>
      <c r="M64" s="17" t="str">
        <f>L64&amp;" - "&amp;IFERROR(INDEX('L2'!$G$6:$G$502,MATCH(L64,'L2'!$P$6:$P$502,0)),"  ")</f>
        <v xml:space="preserve">A.6.17 -   </v>
      </c>
      <c r="N64" s="16" t="str">
        <f>N47&amp;"."&amp;RIGHT(N63,LEN(N63)-4)+1</f>
        <v>A.7.17</v>
      </c>
      <c r="O64" s="17" t="str">
        <f>N64&amp;" - "&amp;IFERROR(INDEX('L2'!$G$6:$G$502,MATCH(N64,'L2'!$P$6:$P$502,0)),"  ")</f>
        <v xml:space="preserve">A.7.17 -   </v>
      </c>
      <c r="P64" s="16" t="str">
        <f>P47&amp;"."&amp;RIGHT(P63,LEN(P63)-4)+1</f>
        <v>A.8.17</v>
      </c>
      <c r="Q64" s="17" t="str">
        <f>P64&amp;" - "&amp;IFERROR(INDEX('L2'!$G$6:$G$502,MATCH(P64,'L2'!$P$6:$P$502,0)),"  ")</f>
        <v xml:space="preserve">A.8.17 -   </v>
      </c>
      <c r="R64" s="16" t="str">
        <f>R47&amp;"."&amp;RIGHT(R63,LEN(R63)-4)+1</f>
        <v>A.9.17</v>
      </c>
      <c r="S64" s="17" t="str">
        <f>R64&amp;" - "&amp;IFERROR(INDEX('L2'!$G$6:$G$502,MATCH(R64,'L2'!$P$6:$P$502,0)),"  ")</f>
        <v xml:space="preserve">A.9.17 -   </v>
      </c>
      <c r="T64" s="16" t="str">
        <f>T47&amp;"."&amp;RIGHT(T63,LEN(T63)-5)+1</f>
        <v>A.10.17</v>
      </c>
      <c r="U64" s="17" t="str">
        <f>T64&amp;" - "&amp;IFERROR(INDEX('L2'!$G$6:$G$502,MATCH(T64,'L2'!$P$6:$P$502,0)),"  ")</f>
        <v xml:space="preserve">A.10.17 -   </v>
      </c>
    </row>
    <row r="65" spans="2:21" s="18" customFormat="1" ht="16">
      <c r="B65" s="16" t="str">
        <f>B47&amp;"."&amp;RIGHT(B64,LEN(B64)-4)+1</f>
        <v>A.1.18</v>
      </c>
      <c r="C65" s="17" t="str">
        <f>B65&amp;" - "&amp;IFERROR(INDEX('L2'!$G$6:$G$502,MATCH(B65,'L2'!$P$6:$P$502,0)),"  ")</f>
        <v xml:space="preserve">A.1.18 -   </v>
      </c>
      <c r="D65" s="16" t="str">
        <f>D47&amp;"."&amp;RIGHT(D64,LEN(D64)-4)+1</f>
        <v>A.2.18</v>
      </c>
      <c r="E65" s="17" t="str">
        <f>D65&amp;" - "&amp;IFERROR(INDEX('L2'!$G$6:$G$502,MATCH(D65,'L2'!$P$6:$P$502,0)),"  ")</f>
        <v xml:space="preserve">A.2.18 -   </v>
      </c>
      <c r="F65" s="16" t="str">
        <f>F47&amp;"."&amp;RIGHT(F64,LEN(F64)-4)+1</f>
        <v>A.3.18</v>
      </c>
      <c r="G65" s="17" t="str">
        <f>F65&amp;" - "&amp;IFERROR(INDEX('L2'!$G$6:$G$502,MATCH(F65,'L2'!$P$6:$P$502,0)),"  ")</f>
        <v xml:space="preserve">A.3.18 -   </v>
      </c>
      <c r="H65" s="16" t="str">
        <f>H47&amp;"."&amp;RIGHT(H64,LEN(H64)-4)+1</f>
        <v>A.4.18</v>
      </c>
      <c r="I65" s="17" t="str">
        <f>H65&amp;" - "&amp;IFERROR(INDEX('L2'!$G$6:$G$502,MATCH(H65,'L2'!$P$6:$P$502,0)),"  ")</f>
        <v xml:space="preserve">A.4.18 -   </v>
      </c>
      <c r="J65" s="16" t="str">
        <f>J47&amp;"."&amp;RIGHT(J64,LEN(J64)-4)+1</f>
        <v>A.5.18</v>
      </c>
      <c r="K65" s="17" t="str">
        <f>J65&amp;" - "&amp;IFERROR(INDEX('L2'!$G$6:$G$502,MATCH(J65,'L2'!$P$6:$P$502,0)),"  ")</f>
        <v xml:space="preserve">A.5.18 -   </v>
      </c>
      <c r="L65" s="16" t="str">
        <f>L47&amp;"."&amp;RIGHT(L64,LEN(L64)-4)+1</f>
        <v>A.6.18</v>
      </c>
      <c r="M65" s="17" t="str">
        <f>L65&amp;" - "&amp;IFERROR(INDEX('L2'!$G$6:$G$502,MATCH(L65,'L2'!$P$6:$P$502,0)),"  ")</f>
        <v xml:space="preserve">A.6.18 -   </v>
      </c>
      <c r="N65" s="16" t="str">
        <f>N47&amp;"."&amp;RIGHT(N64,LEN(N64)-4)+1</f>
        <v>A.7.18</v>
      </c>
      <c r="O65" s="17" t="str">
        <f>N65&amp;" - "&amp;IFERROR(INDEX('L2'!$G$6:$G$502,MATCH(N65,'L2'!$P$6:$P$502,0)),"  ")</f>
        <v xml:space="preserve">A.7.18 -   </v>
      </c>
      <c r="P65" s="16" t="str">
        <f>P47&amp;"."&amp;RIGHT(P64,LEN(P64)-4)+1</f>
        <v>A.8.18</v>
      </c>
      <c r="Q65" s="17" t="str">
        <f>P65&amp;" - "&amp;IFERROR(INDEX('L2'!$G$6:$G$502,MATCH(P65,'L2'!$P$6:$P$502,0)),"  ")</f>
        <v xml:space="preserve">A.8.18 -   </v>
      </c>
      <c r="R65" s="16" t="str">
        <f>R47&amp;"."&amp;RIGHT(R64,LEN(R64)-4)+1</f>
        <v>A.9.18</v>
      </c>
      <c r="S65" s="17" t="str">
        <f>R65&amp;" - "&amp;IFERROR(INDEX('L2'!$G$6:$G$502,MATCH(R65,'L2'!$P$6:$P$502,0)),"  ")</f>
        <v xml:space="preserve">A.9.18 -   </v>
      </c>
      <c r="T65" s="16" t="str">
        <f>T47&amp;"."&amp;RIGHT(T64,LEN(T64)-5)+1</f>
        <v>A.10.18</v>
      </c>
      <c r="U65" s="17" t="str">
        <f>T65&amp;" - "&amp;IFERROR(INDEX('L2'!$G$6:$G$502,MATCH(T65,'L2'!$P$6:$P$502,0)),"  ")</f>
        <v xml:space="preserve">A.10.18 -   </v>
      </c>
    </row>
    <row r="66" spans="2:21" s="18" customFormat="1" ht="16">
      <c r="B66" s="16" t="str">
        <f>B47&amp;"."&amp;RIGHT(B65,LEN(B65)-4)+1</f>
        <v>A.1.19</v>
      </c>
      <c r="C66" s="17" t="str">
        <f>B66&amp;" - "&amp;IFERROR(INDEX('L2'!$G$6:$G$502,MATCH(B66,'L2'!$P$6:$P$502,0)),"  ")</f>
        <v xml:space="preserve">A.1.19 -   </v>
      </c>
      <c r="D66" s="16" t="str">
        <f>D47&amp;"."&amp;RIGHT(D65,LEN(D65)-4)+1</f>
        <v>A.2.19</v>
      </c>
      <c r="E66" s="17" t="str">
        <f>D66&amp;" - "&amp;IFERROR(INDEX('L2'!$G$6:$G$502,MATCH(D66,'L2'!$P$6:$P$502,0)),"  ")</f>
        <v xml:space="preserve">A.2.19 -   </v>
      </c>
      <c r="F66" s="16" t="str">
        <f>F47&amp;"."&amp;RIGHT(F65,LEN(F65)-4)+1</f>
        <v>A.3.19</v>
      </c>
      <c r="G66" s="17" t="str">
        <f>F66&amp;" - "&amp;IFERROR(INDEX('L2'!$G$6:$G$502,MATCH(F66,'L2'!$P$6:$P$502,0)),"  ")</f>
        <v xml:space="preserve">A.3.19 -   </v>
      </c>
      <c r="H66" s="16" t="str">
        <f>H47&amp;"."&amp;RIGHT(H65,LEN(H65)-4)+1</f>
        <v>A.4.19</v>
      </c>
      <c r="I66" s="17" t="str">
        <f>H66&amp;" - "&amp;IFERROR(INDEX('L2'!$G$6:$G$502,MATCH(H66,'L2'!$P$6:$P$502,0)),"  ")</f>
        <v xml:space="preserve">A.4.19 -   </v>
      </c>
      <c r="J66" s="16" t="str">
        <f>J47&amp;"."&amp;RIGHT(J65,LEN(J65)-4)+1</f>
        <v>A.5.19</v>
      </c>
      <c r="K66" s="17" t="str">
        <f>J66&amp;" - "&amp;IFERROR(INDEX('L2'!$G$6:$G$502,MATCH(J66,'L2'!$P$6:$P$502,0)),"  ")</f>
        <v xml:space="preserve">A.5.19 -   </v>
      </c>
      <c r="L66" s="16" t="str">
        <f>L47&amp;"."&amp;RIGHT(L65,LEN(L65)-4)+1</f>
        <v>A.6.19</v>
      </c>
      <c r="M66" s="17" t="str">
        <f>L66&amp;" - "&amp;IFERROR(INDEX('L2'!$G$6:$G$502,MATCH(L66,'L2'!$P$6:$P$502,0)),"  ")</f>
        <v xml:space="preserve">A.6.19 -   </v>
      </c>
      <c r="N66" s="16" t="str">
        <f>N47&amp;"."&amp;RIGHT(N65,LEN(N65)-4)+1</f>
        <v>A.7.19</v>
      </c>
      <c r="O66" s="17" t="str">
        <f>N66&amp;" - "&amp;IFERROR(INDEX('L2'!$G$6:$G$502,MATCH(N66,'L2'!$P$6:$P$502,0)),"  ")</f>
        <v xml:space="preserve">A.7.19 -   </v>
      </c>
      <c r="P66" s="16" t="str">
        <f>P47&amp;"."&amp;RIGHT(P65,LEN(P65)-4)+1</f>
        <v>A.8.19</v>
      </c>
      <c r="Q66" s="17" t="str">
        <f>P66&amp;" - "&amp;IFERROR(INDEX('L2'!$G$6:$G$502,MATCH(P66,'L2'!$P$6:$P$502,0)),"  ")</f>
        <v xml:space="preserve">A.8.19 -   </v>
      </c>
      <c r="R66" s="16" t="str">
        <f>R47&amp;"."&amp;RIGHT(R65,LEN(R65)-4)+1</f>
        <v>A.9.19</v>
      </c>
      <c r="S66" s="17" t="str">
        <f>R66&amp;" - "&amp;IFERROR(INDEX('L2'!$G$6:$G$502,MATCH(R66,'L2'!$P$6:$P$502,0)),"  ")</f>
        <v xml:space="preserve">A.9.19 -   </v>
      </c>
      <c r="T66" s="16" t="str">
        <f>T47&amp;"."&amp;RIGHT(T65,LEN(T65)-5)+1</f>
        <v>A.10.19</v>
      </c>
      <c r="U66" s="17" t="str">
        <f>T66&amp;" - "&amp;IFERROR(INDEX('L2'!$G$6:$G$502,MATCH(T66,'L2'!$P$6:$P$502,0)),"  ")</f>
        <v xml:space="preserve">A.10.19 -   </v>
      </c>
    </row>
    <row r="67" spans="2:21" s="18" customFormat="1" ht="16">
      <c r="B67" s="16" t="str">
        <f>B47&amp;"."&amp;RIGHT(B66,LEN(B66)-4)+1</f>
        <v>A.1.20</v>
      </c>
      <c r="C67" s="17" t="str">
        <f>B67&amp;" - "&amp;IFERROR(INDEX('L2'!$G$6:$G$502,MATCH(B67,'L2'!$P$6:$P$502,0)),"  ")</f>
        <v xml:space="preserve">A.1.20 -   </v>
      </c>
      <c r="D67" s="16" t="str">
        <f>D47&amp;"."&amp;RIGHT(D66,LEN(D66)-4)+1</f>
        <v>A.2.20</v>
      </c>
      <c r="E67" s="17" t="str">
        <f>D67&amp;" - "&amp;IFERROR(INDEX('L2'!$G$6:$G$502,MATCH(D67,'L2'!$P$6:$P$502,0)),"  ")</f>
        <v xml:space="preserve">A.2.20 -   </v>
      </c>
      <c r="F67" s="16" t="str">
        <f>F47&amp;"."&amp;RIGHT(F66,LEN(F66)-4)+1</f>
        <v>A.3.20</v>
      </c>
      <c r="G67" s="17" t="str">
        <f>F67&amp;" - "&amp;IFERROR(INDEX('L2'!$G$6:$G$502,MATCH(F67,'L2'!$P$6:$P$502,0)),"  ")</f>
        <v xml:space="preserve">A.3.20 -   </v>
      </c>
      <c r="H67" s="16" t="str">
        <f>H47&amp;"."&amp;RIGHT(H66,LEN(H66)-4)+1</f>
        <v>A.4.20</v>
      </c>
      <c r="I67" s="17" t="str">
        <f>H67&amp;" - "&amp;IFERROR(INDEX('L2'!$G$6:$G$502,MATCH(H67,'L2'!$P$6:$P$502,0)),"  ")</f>
        <v xml:space="preserve">A.4.20 -   </v>
      </c>
      <c r="J67" s="16" t="str">
        <f>J47&amp;"."&amp;RIGHT(J66,LEN(J66)-4)+1</f>
        <v>A.5.20</v>
      </c>
      <c r="K67" s="17" t="str">
        <f>J67&amp;" - "&amp;IFERROR(INDEX('L2'!$G$6:$G$502,MATCH(J67,'L2'!$P$6:$P$502,0)),"  ")</f>
        <v xml:space="preserve">A.5.20 -   </v>
      </c>
      <c r="L67" s="16" t="str">
        <f>L47&amp;"."&amp;RIGHT(L66,LEN(L66)-4)+1</f>
        <v>A.6.20</v>
      </c>
      <c r="M67" s="17" t="str">
        <f>L67&amp;" - "&amp;IFERROR(INDEX('L2'!$G$6:$G$502,MATCH(L67,'L2'!$P$6:$P$502,0)),"  ")</f>
        <v xml:space="preserve">A.6.20 -   </v>
      </c>
      <c r="N67" s="16" t="str">
        <f>N47&amp;"."&amp;RIGHT(N66,LEN(N66)-4)+1</f>
        <v>A.7.20</v>
      </c>
      <c r="O67" s="17" t="str">
        <f>N67&amp;" - "&amp;IFERROR(INDEX('L2'!$G$6:$G$502,MATCH(N67,'L2'!$P$6:$P$502,0)),"  ")</f>
        <v xml:space="preserve">A.7.20 -   </v>
      </c>
      <c r="P67" s="16" t="str">
        <f>P47&amp;"."&amp;RIGHT(P66,LEN(P66)-4)+1</f>
        <v>A.8.20</v>
      </c>
      <c r="Q67" s="17" t="str">
        <f>P67&amp;" - "&amp;IFERROR(INDEX('L2'!$G$6:$G$502,MATCH(P67,'L2'!$P$6:$P$502,0)),"  ")</f>
        <v xml:space="preserve">A.8.20 -   </v>
      </c>
      <c r="R67" s="16" t="str">
        <f>R47&amp;"."&amp;RIGHT(R66,LEN(R66)-4)+1</f>
        <v>A.9.20</v>
      </c>
      <c r="S67" s="17" t="str">
        <f>R67&amp;" - "&amp;IFERROR(INDEX('L2'!$G$6:$G$502,MATCH(R67,'L2'!$P$6:$P$502,0)),"  ")</f>
        <v xml:space="preserve">A.9.20 -   </v>
      </c>
      <c r="T67" s="16" t="str">
        <f>T47&amp;"."&amp;RIGHT(T66,LEN(T66)-5)+1</f>
        <v>A.10.20</v>
      </c>
      <c r="U67" s="17" t="str">
        <f>T67&amp;" - "&amp;IFERROR(INDEX('L2'!$G$6:$G$502,MATCH(T67,'L2'!$P$6:$P$502,0)),"  ")</f>
        <v xml:space="preserve">A.10.20 -   </v>
      </c>
    </row>
    <row r="69" spans="2:21" ht="16">
      <c r="B69" s="796" t="str">
        <f>"Level 3 - "&amp;INDEX($C$6:$C$31,MATCH($B$7,$B$6:$B$31,0))&amp;" ("&amp;$B$7&amp;")"</f>
        <v>Level 3 - B - Appliances (B)</v>
      </c>
      <c r="C69" s="796"/>
      <c r="D69" s="796"/>
      <c r="E69" s="796"/>
      <c r="F69" s="796"/>
      <c r="G69" s="796"/>
      <c r="H69" s="796"/>
      <c r="I69" s="796"/>
      <c r="J69" s="796"/>
      <c r="K69" s="796"/>
      <c r="L69" s="796"/>
      <c r="M69" s="796"/>
      <c r="N69" s="796"/>
      <c r="O69" s="796"/>
      <c r="P69" s="796"/>
      <c r="Q69" s="796"/>
      <c r="R69" s="796"/>
      <c r="S69" s="796"/>
      <c r="T69" s="796"/>
      <c r="U69" s="796"/>
    </row>
    <row r="70" spans="2:21" ht="16">
      <c r="B70" s="40" t="str">
        <f>MID(B69,LEN(B69)-1,1)&amp;".1"</f>
        <v>B.1</v>
      </c>
      <c r="C70" s="40" t="str">
        <f>IFERROR(INDEX('L2'!$E$6:$E$502,MATCH(B70,'L2'!$O$6:$O$502,0)),"  ")</f>
        <v>Appliances General</v>
      </c>
      <c r="D70" s="40" t="str">
        <f>LEFT(B70,1)&amp;"."&amp;RIGHT(B70,1)+1</f>
        <v>B.2</v>
      </c>
      <c r="E70" s="40" t="str">
        <f>IFERROR(INDEX('L2'!$E$6:$E$502,MATCH(D70,'L2'!$O$6:$O$502,0)),"  ")</f>
        <v>Kitchen Appliances</v>
      </c>
      <c r="F70" s="40" t="str">
        <f>LEFT(D70,1)&amp;"."&amp;RIGHT(D70,1)+1</f>
        <v>B.3</v>
      </c>
      <c r="G70" s="40" t="str">
        <f>IFERROR(INDEX('L2'!$E$6:$E$502,MATCH(F70,'L2'!$O$6:$O$502,0)),"  ")</f>
        <v xml:space="preserve">  </v>
      </c>
      <c r="H70" s="40" t="str">
        <f>LEFT(F70,1)&amp;"."&amp;RIGHT(F70,1)+1</f>
        <v>B.4</v>
      </c>
      <c r="I70" s="40" t="str">
        <f>IFERROR(INDEX('L2'!$E$6:$E$502,MATCH(H70,'L2'!$O$6:$O$502,0)),"  ")</f>
        <v xml:space="preserve">  </v>
      </c>
      <c r="J70" s="40" t="str">
        <f>LEFT(H70,1)&amp;"."&amp;RIGHT(H70,1)+1</f>
        <v>B.5</v>
      </c>
      <c r="K70" s="40" t="str">
        <f>IFERROR(INDEX('L2'!$E$6:$E$502,MATCH(J70,'L2'!$O$6:$O$502,0)),"  ")</f>
        <v xml:space="preserve">  </v>
      </c>
      <c r="L70" s="40" t="str">
        <f>LEFT(J70,1)&amp;"."&amp;RIGHT(J70,1)+1</f>
        <v>B.6</v>
      </c>
      <c r="M70" s="40" t="str">
        <f>IFERROR(INDEX('L2'!$E$6:$E$502,MATCH(L70,'L2'!$O$6:$O$502,0)),"  ")</f>
        <v xml:space="preserve">  </v>
      </c>
      <c r="N70" s="40" t="str">
        <f>LEFT(L70,1)&amp;"."&amp;RIGHT(L70,1)+1</f>
        <v>B.7</v>
      </c>
      <c r="O70" s="40" t="str">
        <f>IFERROR(INDEX('L2'!$E$6:$E$502,MATCH(N70,'L2'!$O$6:$O$502,0)),"  ")</f>
        <v xml:space="preserve">  </v>
      </c>
      <c r="P70" s="40" t="str">
        <f>LEFT(N70,1)&amp;"."&amp;RIGHT(N70,1)+1</f>
        <v>B.8</v>
      </c>
      <c r="Q70" s="40" t="str">
        <f>IFERROR(INDEX('L2'!$E$6:$E$502,MATCH(P70,'L2'!$O$6:$O$502,0)),"  ")</f>
        <v xml:space="preserve">  </v>
      </c>
      <c r="R70" s="40" t="str">
        <f>LEFT(P70,1)&amp;"."&amp;RIGHT(P70,1)+1</f>
        <v>B.9</v>
      </c>
      <c r="S70" s="40" t="str">
        <f>IFERROR(INDEX('L2'!$E$6:$E$502,MATCH(R70,'L2'!$O$6:$O$502,0)),"  ")</f>
        <v xml:space="preserve">  </v>
      </c>
      <c r="T70" s="40" t="str">
        <f>LEFT(R70,1)&amp;"."&amp;RIGHT(R70,1)+1</f>
        <v>B.10</v>
      </c>
      <c r="U70" s="40" t="str">
        <f>IFERROR(INDEX('L2'!$E$6:$E$502,MATCH(T70,'L2'!$O$6:$O$502,0)),"  ")</f>
        <v xml:space="preserve">  </v>
      </c>
    </row>
    <row r="71" spans="2:21" s="18" customFormat="1" ht="16">
      <c r="B71" s="16" t="str">
        <f>B70&amp;".1"</f>
        <v>B.1.1</v>
      </c>
      <c r="C71" s="17" t="str">
        <f>B71&amp;" - "&amp;IFERROR(INDEX('L2'!$G$6:$G$502,MATCH(B71,'L2'!$P$6:$P$502,0)),"  ")</f>
        <v>B.1.1 - Appliance Delivery</v>
      </c>
      <c r="D71" s="16" t="str">
        <f>D70&amp;".1"</f>
        <v>B.2.1</v>
      </c>
      <c r="E71" s="17" t="str">
        <f>D71&amp;" - "&amp;IFERROR(INDEX('L2'!$G$6:$G$502,MATCH(D71,'L2'!$P$6:$P$502,0)),"  ")</f>
        <v>B.2.1 - Dishwasher, Average</v>
      </c>
      <c r="F71" s="16" t="str">
        <f>F70&amp;".1"</f>
        <v>B.3.1</v>
      </c>
      <c r="G71" s="17" t="str">
        <f>F71&amp;" - "&amp;IFERROR(INDEX('L2'!$G$6:$G$502,MATCH(F71,'L2'!$P$6:$P$502,0)),"  ")</f>
        <v xml:space="preserve">B.3.1 -   </v>
      </c>
      <c r="H71" s="16" t="str">
        <f>H70&amp;".1"</f>
        <v>B.4.1</v>
      </c>
      <c r="I71" s="17" t="str">
        <f>H71&amp;" - "&amp;IFERROR(INDEX('L2'!$G$6:$G$502,MATCH(H71,'L2'!$P$6:$P$502,0)),"  ")</f>
        <v xml:space="preserve">B.4.1 -   </v>
      </c>
      <c r="J71" s="16" t="str">
        <f>J70&amp;".1"</f>
        <v>B.5.1</v>
      </c>
      <c r="K71" s="17" t="str">
        <f>J71&amp;" - "&amp;IFERROR(INDEX('L2'!$G$6:$G$502,MATCH(J71,'L2'!$P$6:$P$502,0)),"  ")</f>
        <v xml:space="preserve">B.5.1 -   </v>
      </c>
      <c r="L71" s="16" t="str">
        <f>L70&amp;".1"</f>
        <v>B.6.1</v>
      </c>
      <c r="M71" s="17" t="str">
        <f>L71&amp;" - "&amp;IFERROR(INDEX('L2'!$G$6:$G$502,MATCH(L71,'L2'!$P$6:$P$502,0)),"  ")</f>
        <v xml:space="preserve">B.6.1 -   </v>
      </c>
      <c r="N71" s="16" t="str">
        <f>N70&amp;".1"</f>
        <v>B.7.1</v>
      </c>
      <c r="O71" s="17" t="str">
        <f>N71&amp;" - "&amp;IFERROR(INDEX('L2'!$G$6:$G$502,MATCH(N71,'L2'!$P$6:$P$502,0)),"  ")</f>
        <v xml:space="preserve">B.7.1 -   </v>
      </c>
      <c r="P71" s="16" t="str">
        <f>P70&amp;".1"</f>
        <v>B.8.1</v>
      </c>
      <c r="Q71" s="17" t="str">
        <f>P71&amp;" - "&amp;IFERROR(INDEX('L2'!$G$6:$G$502,MATCH(P71,'L2'!$P$6:$P$502,0)),"  ")</f>
        <v xml:space="preserve">B.8.1 -   </v>
      </c>
      <c r="R71" s="16" t="str">
        <f>R70&amp;".1"</f>
        <v>B.9.1</v>
      </c>
      <c r="S71" s="17" t="str">
        <f>R71&amp;" - "&amp;IFERROR(INDEX('L2'!$G$6:$G$502,MATCH(R71,'L2'!$P$6:$P$502,0)),"  ")</f>
        <v xml:space="preserve">B.9.1 -   </v>
      </c>
      <c r="T71" s="16" t="str">
        <f>T70&amp;".1"</f>
        <v>B.10.1</v>
      </c>
      <c r="U71" s="17" t="str">
        <f>T71&amp;" - "&amp;IFERROR(INDEX('L2'!$G$6:$G$502,MATCH(T71,'L2'!$P$6:$P$502,0)),"  ")</f>
        <v xml:space="preserve">B.10.1 -   </v>
      </c>
    </row>
    <row r="72" spans="2:21" s="18" customFormat="1" ht="16">
      <c r="B72" s="16" t="str">
        <f>B70&amp;"."&amp;RIGHT(B71,LEN(B71)-4)+1</f>
        <v>B.1.2</v>
      </c>
      <c r="C72" s="17" t="str">
        <f>B72&amp;" - "&amp;IFERROR(INDEX('L2'!$G$6:$G$502,MATCH(B72,'L2'!$P$6:$P$502,0)),"  ")</f>
        <v>B.1.2 - Appliances Allowance</v>
      </c>
      <c r="D72" s="16" t="str">
        <f>D70&amp;"."&amp;RIGHT(D71,LEN(D71)-4)+1</f>
        <v>B.2.2</v>
      </c>
      <c r="E72" s="17" t="str">
        <f>D72&amp;" - "&amp;IFERROR(INDEX('L2'!$G$6:$G$502,MATCH(D72,'L2'!$P$6:$P$502,0)),"  ")</f>
        <v>B.2.2 - Dishwasher, Economy</v>
      </c>
      <c r="F72" s="16" t="str">
        <f>F70&amp;"."&amp;RIGHT(F71,LEN(F71)-4)+1</f>
        <v>B.3.2</v>
      </c>
      <c r="G72" s="17" t="str">
        <f>F72&amp;" - "&amp;IFERROR(INDEX('L2'!$G$6:$G$502,MATCH(F72,'L2'!$P$6:$P$502,0)),"  ")</f>
        <v xml:space="preserve">B.3.2 -   </v>
      </c>
      <c r="H72" s="16" t="str">
        <f>H70&amp;"."&amp;RIGHT(H71,LEN(H71)-4)+1</f>
        <v>B.4.2</v>
      </c>
      <c r="I72" s="17" t="str">
        <f>H72&amp;" - "&amp;IFERROR(INDEX('L2'!$G$6:$G$502,MATCH(H72,'L2'!$P$6:$P$502,0)),"  ")</f>
        <v xml:space="preserve">B.4.2 -   </v>
      </c>
      <c r="J72" s="16" t="str">
        <f>J70&amp;"."&amp;RIGHT(J71,LEN(J71)-4)+1</f>
        <v>B.5.2</v>
      </c>
      <c r="K72" s="17" t="str">
        <f>J72&amp;" - "&amp;IFERROR(INDEX('L2'!$G$6:$G$502,MATCH(J72,'L2'!$P$6:$P$502,0)),"  ")</f>
        <v xml:space="preserve">B.5.2 -   </v>
      </c>
      <c r="L72" s="16" t="str">
        <f>L70&amp;"."&amp;RIGHT(L71,LEN(L71)-4)+1</f>
        <v>B.6.2</v>
      </c>
      <c r="M72" s="17" t="str">
        <f>L72&amp;" - "&amp;IFERROR(INDEX('L2'!$G$6:$G$502,MATCH(L72,'L2'!$P$6:$P$502,0)),"  ")</f>
        <v xml:space="preserve">B.6.2 -   </v>
      </c>
      <c r="N72" s="16" t="str">
        <f>N70&amp;"."&amp;RIGHT(N71,LEN(N71)-4)+1</f>
        <v>B.7.2</v>
      </c>
      <c r="O72" s="17" t="str">
        <f>N72&amp;" - "&amp;IFERROR(INDEX('L2'!$G$6:$G$502,MATCH(N72,'L2'!$P$6:$P$502,0)),"  ")</f>
        <v xml:space="preserve">B.7.2 -   </v>
      </c>
      <c r="P72" s="16" t="str">
        <f>P70&amp;"."&amp;RIGHT(P71,LEN(P71)-4)+1</f>
        <v>B.8.2</v>
      </c>
      <c r="Q72" s="17" t="str">
        <f>P72&amp;" - "&amp;IFERROR(INDEX('L2'!$G$6:$G$502,MATCH(P72,'L2'!$P$6:$P$502,0)),"  ")</f>
        <v xml:space="preserve">B.8.2 -   </v>
      </c>
      <c r="R72" s="16" t="str">
        <f>R70&amp;"."&amp;RIGHT(R71,LEN(R71)-4)+1</f>
        <v>B.9.2</v>
      </c>
      <c r="S72" s="17" t="str">
        <f>R72&amp;" - "&amp;IFERROR(INDEX('L2'!$G$6:$G$502,MATCH(R72,'L2'!$P$6:$P$502,0)),"  ")</f>
        <v xml:space="preserve">B.9.2 -   </v>
      </c>
      <c r="T72" s="16" t="str">
        <f>T70&amp;"."&amp;RIGHT(T71,LEN(T71)-5)+1</f>
        <v>B.10.2</v>
      </c>
      <c r="U72" s="17" t="str">
        <f>T72&amp;" - "&amp;IFERROR(INDEX('L2'!$G$6:$G$502,MATCH(T72,'L2'!$P$6:$P$502,0)),"  ")</f>
        <v xml:space="preserve">B.10.2 -   </v>
      </c>
    </row>
    <row r="73" spans="2:21" s="18" customFormat="1" ht="16">
      <c r="B73" s="16" t="str">
        <f>B70&amp;"."&amp;RIGHT(B72,LEN(B72)-4)+1</f>
        <v>B.1.3</v>
      </c>
      <c r="C73" s="17" t="str">
        <f>B73&amp;" - "&amp;IFERROR(INDEX('L2'!$G$6:$G$502,MATCH(B73,'L2'!$P$6:$P$502,0)),"  ")</f>
        <v xml:space="preserve">B.1.3 -   </v>
      </c>
      <c r="D73" s="16" t="str">
        <f>D70&amp;"."&amp;RIGHT(D72,LEN(D72)-4)+1</f>
        <v>B.2.3</v>
      </c>
      <c r="E73" s="17" t="str">
        <f>D73&amp;" - "&amp;IFERROR(INDEX('L2'!$G$6:$G$502,MATCH(D73,'L2'!$P$6:$P$502,0)),"  ")</f>
        <v>B.2.3 - Dishwasher, Premium</v>
      </c>
      <c r="F73" s="16" t="str">
        <f>F70&amp;"."&amp;RIGHT(F72,LEN(F72)-4)+1</f>
        <v>B.3.3</v>
      </c>
      <c r="G73" s="17" t="str">
        <f>F73&amp;" - "&amp;IFERROR(INDEX('L2'!$G$6:$G$502,MATCH(F73,'L2'!$P$6:$P$502,0)),"  ")</f>
        <v xml:space="preserve">B.3.3 -   </v>
      </c>
      <c r="H73" s="16" t="str">
        <f>H70&amp;"."&amp;RIGHT(H72,LEN(H72)-4)+1</f>
        <v>B.4.3</v>
      </c>
      <c r="I73" s="17" t="str">
        <f>H73&amp;" - "&amp;IFERROR(INDEX('L2'!$G$6:$G$502,MATCH(H73,'L2'!$P$6:$P$502,0)),"  ")</f>
        <v xml:space="preserve">B.4.3 -   </v>
      </c>
      <c r="J73" s="16" t="str">
        <f>J70&amp;"."&amp;RIGHT(J72,LEN(J72)-4)+1</f>
        <v>B.5.3</v>
      </c>
      <c r="K73" s="17" t="str">
        <f>J73&amp;" - "&amp;IFERROR(INDEX('L2'!$G$6:$G$502,MATCH(J73,'L2'!$P$6:$P$502,0)),"  ")</f>
        <v xml:space="preserve">B.5.3 -   </v>
      </c>
      <c r="L73" s="16" t="str">
        <f>L70&amp;"."&amp;RIGHT(L72,LEN(L72)-4)+1</f>
        <v>B.6.3</v>
      </c>
      <c r="M73" s="17" t="str">
        <f>L73&amp;" - "&amp;IFERROR(INDEX('L2'!$G$6:$G$502,MATCH(L73,'L2'!$P$6:$P$502,0)),"  ")</f>
        <v xml:space="preserve">B.6.3 -   </v>
      </c>
      <c r="N73" s="16" t="str">
        <f>N70&amp;"."&amp;RIGHT(N72,LEN(N72)-4)+1</f>
        <v>B.7.3</v>
      </c>
      <c r="O73" s="17" t="str">
        <f>N73&amp;" - "&amp;IFERROR(INDEX('L2'!$G$6:$G$502,MATCH(N73,'L2'!$P$6:$P$502,0)),"  ")</f>
        <v xml:space="preserve">B.7.3 -   </v>
      </c>
      <c r="P73" s="16" t="str">
        <f>P70&amp;"."&amp;RIGHT(P72,LEN(P72)-4)+1</f>
        <v>B.8.3</v>
      </c>
      <c r="Q73" s="17" t="str">
        <f>P73&amp;" - "&amp;IFERROR(INDEX('L2'!$G$6:$G$502,MATCH(P73,'L2'!$P$6:$P$502,0)),"  ")</f>
        <v xml:space="preserve">B.8.3 -   </v>
      </c>
      <c r="R73" s="16" t="str">
        <f>R70&amp;"."&amp;RIGHT(R72,LEN(R72)-4)+1</f>
        <v>B.9.3</v>
      </c>
      <c r="S73" s="17" t="str">
        <f>R73&amp;" - "&amp;IFERROR(INDEX('L2'!$G$6:$G$502,MATCH(R73,'L2'!$P$6:$P$502,0)),"  ")</f>
        <v xml:space="preserve">B.9.3 -   </v>
      </c>
      <c r="T73" s="16" t="str">
        <f>T70&amp;"."&amp;RIGHT(T72,LEN(T72)-5)+1</f>
        <v>B.10.3</v>
      </c>
      <c r="U73" s="17" t="str">
        <f>T73&amp;" - "&amp;IFERROR(INDEX('L2'!$G$6:$G$502,MATCH(T73,'L2'!$P$6:$P$502,0)),"  ")</f>
        <v xml:space="preserve">B.10.3 -   </v>
      </c>
    </row>
    <row r="74" spans="2:21" s="18" customFormat="1" ht="16">
      <c r="B74" s="16" t="str">
        <f>B70&amp;"."&amp;RIGHT(B73,LEN(B73)-4)+1</f>
        <v>B.1.4</v>
      </c>
      <c r="C74" s="17" t="str">
        <f>B74&amp;" - "&amp;IFERROR(INDEX('L2'!$G$6:$G$502,MATCH(B74,'L2'!$P$6:$P$502,0)),"  ")</f>
        <v xml:space="preserve">B.1.4 -   </v>
      </c>
      <c r="D74" s="16" t="str">
        <f>D70&amp;"."&amp;RIGHT(D73,LEN(D73)-4)+1</f>
        <v>B.2.4</v>
      </c>
      <c r="E74" s="17" t="str">
        <f>D74&amp;" - "&amp;IFERROR(INDEX('L2'!$G$6:$G$502,MATCH(D74,'L2'!$P$6:$P$502,0)),"  ")</f>
        <v>B.2.4 - Kitchen Appliances Allowance</v>
      </c>
      <c r="F74" s="16" t="str">
        <f>F70&amp;"."&amp;RIGHT(F73,LEN(F73)-4)+1</f>
        <v>B.3.4</v>
      </c>
      <c r="G74" s="17" t="str">
        <f>F74&amp;" - "&amp;IFERROR(INDEX('L2'!$G$6:$G$502,MATCH(F74,'L2'!$P$6:$P$502,0)),"  ")</f>
        <v xml:space="preserve">B.3.4 -   </v>
      </c>
      <c r="H74" s="16" t="str">
        <f>H70&amp;"."&amp;RIGHT(H73,LEN(H73)-4)+1</f>
        <v>B.4.4</v>
      </c>
      <c r="I74" s="17" t="str">
        <f>H74&amp;" - "&amp;IFERROR(INDEX('L2'!$G$6:$G$502,MATCH(H74,'L2'!$P$6:$P$502,0)),"  ")</f>
        <v xml:space="preserve">B.4.4 -   </v>
      </c>
      <c r="J74" s="16" t="str">
        <f>J70&amp;"."&amp;RIGHT(J73,LEN(J73)-4)+1</f>
        <v>B.5.4</v>
      </c>
      <c r="K74" s="17" t="str">
        <f>J74&amp;" - "&amp;IFERROR(INDEX('L2'!$G$6:$G$502,MATCH(J74,'L2'!$P$6:$P$502,0)),"  ")</f>
        <v xml:space="preserve">B.5.4 -   </v>
      </c>
      <c r="L74" s="16" t="str">
        <f>L70&amp;"."&amp;RIGHT(L73,LEN(L73)-4)+1</f>
        <v>B.6.4</v>
      </c>
      <c r="M74" s="17" t="str">
        <f>L74&amp;" - "&amp;IFERROR(INDEX('L2'!$G$6:$G$502,MATCH(L74,'L2'!$P$6:$P$502,0)),"  ")</f>
        <v xml:space="preserve">B.6.4 -   </v>
      </c>
      <c r="N74" s="16" t="str">
        <f>N70&amp;"."&amp;RIGHT(N73,LEN(N73)-4)+1</f>
        <v>B.7.4</v>
      </c>
      <c r="O74" s="17" t="str">
        <f>N74&amp;" - "&amp;IFERROR(INDEX('L2'!$G$6:$G$502,MATCH(N74,'L2'!$P$6:$P$502,0)),"  ")</f>
        <v xml:space="preserve">B.7.4 -   </v>
      </c>
      <c r="P74" s="16" t="str">
        <f>P70&amp;"."&amp;RIGHT(P73,LEN(P73)-4)+1</f>
        <v>B.8.4</v>
      </c>
      <c r="Q74" s="17" t="str">
        <f>P74&amp;" - "&amp;IFERROR(INDEX('L2'!$G$6:$G$502,MATCH(P74,'L2'!$P$6:$P$502,0)),"  ")</f>
        <v xml:space="preserve">B.8.4 -   </v>
      </c>
      <c r="R74" s="16" t="str">
        <f>R70&amp;"."&amp;RIGHT(R73,LEN(R73)-4)+1</f>
        <v>B.9.4</v>
      </c>
      <c r="S74" s="17" t="str">
        <f>R74&amp;" - "&amp;IFERROR(INDEX('L2'!$G$6:$G$502,MATCH(R74,'L2'!$P$6:$P$502,0)),"  ")</f>
        <v xml:space="preserve">B.9.4 -   </v>
      </c>
      <c r="T74" s="16" t="str">
        <f>T70&amp;"."&amp;RIGHT(T73,LEN(T73)-5)+1</f>
        <v>B.10.4</v>
      </c>
      <c r="U74" s="17" t="str">
        <f>T74&amp;" - "&amp;IFERROR(INDEX('L2'!$G$6:$G$502,MATCH(T74,'L2'!$P$6:$P$502,0)),"  ")</f>
        <v xml:space="preserve">B.10.4 -   </v>
      </c>
    </row>
    <row r="75" spans="2:21" s="18" customFormat="1" ht="16">
      <c r="B75" s="16" t="str">
        <f>B70&amp;"."&amp;RIGHT(B74,LEN(B74)-4)+1</f>
        <v>B.1.5</v>
      </c>
      <c r="C75" s="17" t="str">
        <f>B75&amp;" - "&amp;IFERROR(INDEX('L2'!$G$6:$G$502,MATCH(B75,'L2'!$P$6:$P$502,0)),"  ")</f>
        <v xml:space="preserve">B.1.5 -   </v>
      </c>
      <c r="D75" s="16" t="str">
        <f>D70&amp;"."&amp;RIGHT(D74,LEN(D74)-4)+1</f>
        <v>B.2.5</v>
      </c>
      <c r="E75" s="17" t="str">
        <f>D75&amp;" - "&amp;IFERROR(INDEX('L2'!$G$6:$G$502,MATCH(D75,'L2'!$P$6:$P$502,0)),"  ")</f>
        <v>B.2.5 - Microwave</v>
      </c>
      <c r="F75" s="16" t="str">
        <f>F70&amp;"."&amp;RIGHT(F74,LEN(F74)-4)+1</f>
        <v>B.3.5</v>
      </c>
      <c r="G75" s="17" t="str">
        <f>F75&amp;" - "&amp;IFERROR(INDEX('L2'!$G$6:$G$502,MATCH(F75,'L2'!$P$6:$P$502,0)),"  ")</f>
        <v xml:space="preserve">B.3.5 -   </v>
      </c>
      <c r="H75" s="16" t="str">
        <f>H70&amp;"."&amp;RIGHT(H74,LEN(H74)-4)+1</f>
        <v>B.4.5</v>
      </c>
      <c r="I75" s="17" t="str">
        <f>H75&amp;" - "&amp;IFERROR(INDEX('L2'!$G$6:$G$502,MATCH(H75,'L2'!$P$6:$P$502,0)),"  ")</f>
        <v xml:space="preserve">B.4.5 -   </v>
      </c>
      <c r="J75" s="16" t="str">
        <f>J70&amp;"."&amp;RIGHT(J74,LEN(J74)-4)+1</f>
        <v>B.5.5</v>
      </c>
      <c r="K75" s="17" t="str">
        <f>J75&amp;" - "&amp;IFERROR(INDEX('L2'!$G$6:$G$502,MATCH(J75,'L2'!$P$6:$P$502,0)),"  ")</f>
        <v xml:space="preserve">B.5.5 -   </v>
      </c>
      <c r="L75" s="16" t="str">
        <f>L70&amp;"."&amp;RIGHT(L74,LEN(L74)-4)+1</f>
        <v>B.6.5</v>
      </c>
      <c r="M75" s="17" t="str">
        <f>L75&amp;" - "&amp;IFERROR(INDEX('L2'!$G$6:$G$502,MATCH(L75,'L2'!$P$6:$P$502,0)),"  ")</f>
        <v xml:space="preserve">B.6.5 -   </v>
      </c>
      <c r="N75" s="16" t="str">
        <f>N70&amp;"."&amp;RIGHT(N74,LEN(N74)-4)+1</f>
        <v>B.7.5</v>
      </c>
      <c r="O75" s="17" t="str">
        <f>N75&amp;" - "&amp;IFERROR(INDEX('L2'!$G$6:$G$502,MATCH(N75,'L2'!$P$6:$P$502,0)),"  ")</f>
        <v xml:space="preserve">B.7.5 -   </v>
      </c>
      <c r="P75" s="16" t="str">
        <f>P70&amp;"."&amp;RIGHT(P74,LEN(P74)-4)+1</f>
        <v>B.8.5</v>
      </c>
      <c r="Q75" s="17" t="str">
        <f>P75&amp;" - "&amp;IFERROR(INDEX('L2'!$G$6:$G$502,MATCH(P75,'L2'!$P$6:$P$502,0)),"  ")</f>
        <v xml:space="preserve">B.8.5 -   </v>
      </c>
      <c r="R75" s="16" t="str">
        <f>R70&amp;"."&amp;RIGHT(R74,LEN(R74)-4)+1</f>
        <v>B.9.5</v>
      </c>
      <c r="S75" s="17" t="str">
        <f>R75&amp;" - "&amp;IFERROR(INDEX('L2'!$G$6:$G$502,MATCH(R75,'L2'!$P$6:$P$502,0)),"  ")</f>
        <v xml:space="preserve">B.9.5 -   </v>
      </c>
      <c r="T75" s="16" t="str">
        <f>T70&amp;"."&amp;RIGHT(T74,LEN(T74)-5)+1</f>
        <v>B.10.5</v>
      </c>
      <c r="U75" s="17" t="str">
        <f>T75&amp;" - "&amp;IFERROR(INDEX('L2'!$G$6:$G$502,MATCH(T75,'L2'!$P$6:$P$502,0)),"  ")</f>
        <v xml:space="preserve">B.10.5 -   </v>
      </c>
    </row>
    <row r="76" spans="2:21" s="18" customFormat="1" ht="16">
      <c r="B76" s="16" t="str">
        <f>B70&amp;"."&amp;RIGHT(B75,LEN(B75)-4)+1</f>
        <v>B.1.6</v>
      </c>
      <c r="C76" s="17" t="str">
        <f>B76&amp;" - "&amp;IFERROR(INDEX('L2'!$G$6:$G$502,MATCH(B76,'L2'!$P$6:$P$502,0)),"  ")</f>
        <v xml:space="preserve">B.1.6 -   </v>
      </c>
      <c r="D76" s="16" t="str">
        <f>D70&amp;"."&amp;RIGHT(D75,LEN(D75)-4)+1</f>
        <v>B.2.6</v>
      </c>
      <c r="E76" s="17" t="str">
        <f>D76&amp;" - "&amp;IFERROR(INDEX('L2'!$G$6:$G$502,MATCH(D76,'L2'!$P$6:$P$502,0)),"  ")</f>
        <v>B.2.6 - Range Hood, Island</v>
      </c>
      <c r="F76" s="16" t="str">
        <f>F70&amp;"."&amp;RIGHT(F75,LEN(F75)-4)+1</f>
        <v>B.3.6</v>
      </c>
      <c r="G76" s="17" t="str">
        <f>F76&amp;" - "&amp;IFERROR(INDEX('L2'!$G$6:$G$502,MATCH(F76,'L2'!$P$6:$P$502,0)),"  ")</f>
        <v xml:space="preserve">B.3.6 -   </v>
      </c>
      <c r="H76" s="16" t="str">
        <f>H70&amp;"."&amp;RIGHT(H75,LEN(H75)-4)+1</f>
        <v>B.4.6</v>
      </c>
      <c r="I76" s="17" t="str">
        <f>H76&amp;" - "&amp;IFERROR(INDEX('L2'!$G$6:$G$502,MATCH(H76,'L2'!$P$6:$P$502,0)),"  ")</f>
        <v xml:space="preserve">B.4.6 -   </v>
      </c>
      <c r="J76" s="16" t="str">
        <f>J70&amp;"."&amp;RIGHT(J75,LEN(J75)-4)+1</f>
        <v>B.5.6</v>
      </c>
      <c r="K76" s="17" t="str">
        <f>J76&amp;" - "&amp;IFERROR(INDEX('L2'!$G$6:$G$502,MATCH(J76,'L2'!$P$6:$P$502,0)),"  ")</f>
        <v xml:space="preserve">B.5.6 -   </v>
      </c>
      <c r="L76" s="16" t="str">
        <f>L70&amp;"."&amp;RIGHT(L75,LEN(L75)-4)+1</f>
        <v>B.6.6</v>
      </c>
      <c r="M76" s="17" t="str">
        <f>L76&amp;" - "&amp;IFERROR(INDEX('L2'!$G$6:$G$502,MATCH(L76,'L2'!$P$6:$P$502,0)),"  ")</f>
        <v xml:space="preserve">B.6.6 -   </v>
      </c>
      <c r="N76" s="16" t="str">
        <f>N70&amp;"."&amp;RIGHT(N75,LEN(N75)-4)+1</f>
        <v>B.7.6</v>
      </c>
      <c r="O76" s="17" t="str">
        <f>N76&amp;" - "&amp;IFERROR(INDEX('L2'!$G$6:$G$502,MATCH(N76,'L2'!$P$6:$P$502,0)),"  ")</f>
        <v xml:space="preserve">B.7.6 -   </v>
      </c>
      <c r="P76" s="16" t="str">
        <f>P70&amp;"."&amp;RIGHT(P75,LEN(P75)-4)+1</f>
        <v>B.8.6</v>
      </c>
      <c r="Q76" s="17" t="str">
        <f>P76&amp;" - "&amp;IFERROR(INDEX('L2'!$G$6:$G$502,MATCH(P76,'L2'!$P$6:$P$502,0)),"  ")</f>
        <v xml:space="preserve">B.8.6 -   </v>
      </c>
      <c r="R76" s="16" t="str">
        <f>R70&amp;"."&amp;RIGHT(R75,LEN(R75)-4)+1</f>
        <v>B.9.6</v>
      </c>
      <c r="S76" s="17" t="str">
        <f>R76&amp;" - "&amp;IFERROR(INDEX('L2'!$G$6:$G$502,MATCH(R76,'L2'!$P$6:$P$502,0)),"  ")</f>
        <v xml:space="preserve">B.9.6 -   </v>
      </c>
      <c r="T76" s="16" t="str">
        <f>T70&amp;"."&amp;RIGHT(T75,LEN(T75)-5)+1</f>
        <v>B.10.6</v>
      </c>
      <c r="U76" s="17" t="str">
        <f>T76&amp;" - "&amp;IFERROR(INDEX('L2'!$G$6:$G$502,MATCH(T76,'L2'!$P$6:$P$502,0)),"  ")</f>
        <v xml:space="preserve">B.10.6 -   </v>
      </c>
    </row>
    <row r="77" spans="2:21" s="18" customFormat="1" ht="16">
      <c r="B77" s="16" t="str">
        <f>B70&amp;"."&amp;RIGHT(B76,LEN(B76)-4)+1</f>
        <v>B.1.7</v>
      </c>
      <c r="C77" s="17" t="str">
        <f>B77&amp;" - "&amp;IFERROR(INDEX('L2'!$G$6:$G$502,MATCH(B77,'L2'!$P$6:$P$502,0)),"  ")</f>
        <v xml:space="preserve">B.1.7 -   </v>
      </c>
      <c r="D77" s="16" t="str">
        <f>D70&amp;"."&amp;RIGHT(D76,LEN(D76)-4)+1</f>
        <v>B.2.7</v>
      </c>
      <c r="E77" s="17" t="str">
        <f>D77&amp;" - "&amp;IFERROR(INDEX('L2'!$G$6:$G$502,MATCH(D77,'L2'!$P$6:$P$502,0)),"  ")</f>
        <v>B.2.7 - Range Hood, Under Cabinet</v>
      </c>
      <c r="F77" s="16" t="str">
        <f>F70&amp;"."&amp;RIGHT(F76,LEN(F76)-4)+1</f>
        <v>B.3.7</v>
      </c>
      <c r="G77" s="17" t="str">
        <f>F77&amp;" - "&amp;IFERROR(INDEX('L2'!$G$6:$G$502,MATCH(F77,'L2'!$P$6:$P$502,0)),"  ")</f>
        <v xml:space="preserve">B.3.7 -   </v>
      </c>
      <c r="H77" s="16" t="str">
        <f>H70&amp;"."&amp;RIGHT(H76,LEN(H76)-4)+1</f>
        <v>B.4.7</v>
      </c>
      <c r="I77" s="17" t="str">
        <f>H77&amp;" - "&amp;IFERROR(INDEX('L2'!$G$6:$G$502,MATCH(H77,'L2'!$P$6:$P$502,0)),"  ")</f>
        <v xml:space="preserve">B.4.7 -   </v>
      </c>
      <c r="J77" s="16" t="str">
        <f>J70&amp;"."&amp;RIGHT(J76,LEN(J76)-4)+1</f>
        <v>B.5.7</v>
      </c>
      <c r="K77" s="17" t="str">
        <f>J77&amp;" - "&amp;IFERROR(INDEX('L2'!$G$6:$G$502,MATCH(J77,'L2'!$P$6:$P$502,0)),"  ")</f>
        <v xml:space="preserve">B.5.7 -   </v>
      </c>
      <c r="L77" s="16" t="str">
        <f>L70&amp;"."&amp;RIGHT(L76,LEN(L76)-4)+1</f>
        <v>B.6.7</v>
      </c>
      <c r="M77" s="17" t="str">
        <f>L77&amp;" - "&amp;IFERROR(INDEX('L2'!$G$6:$G$502,MATCH(L77,'L2'!$P$6:$P$502,0)),"  ")</f>
        <v xml:space="preserve">B.6.7 -   </v>
      </c>
      <c r="N77" s="16" t="str">
        <f>N70&amp;"."&amp;RIGHT(N76,LEN(N76)-4)+1</f>
        <v>B.7.7</v>
      </c>
      <c r="O77" s="17" t="str">
        <f>N77&amp;" - "&amp;IFERROR(INDEX('L2'!$G$6:$G$502,MATCH(N77,'L2'!$P$6:$P$502,0)),"  ")</f>
        <v xml:space="preserve">B.7.7 -   </v>
      </c>
      <c r="P77" s="16" t="str">
        <f>P70&amp;"."&amp;RIGHT(P76,LEN(P76)-4)+1</f>
        <v>B.8.7</v>
      </c>
      <c r="Q77" s="17" t="str">
        <f>P77&amp;" - "&amp;IFERROR(INDEX('L2'!$G$6:$G$502,MATCH(P77,'L2'!$P$6:$P$502,0)),"  ")</f>
        <v xml:space="preserve">B.8.7 -   </v>
      </c>
      <c r="R77" s="16" t="str">
        <f>R70&amp;"."&amp;RIGHT(R76,LEN(R76)-4)+1</f>
        <v>B.9.7</v>
      </c>
      <c r="S77" s="17" t="str">
        <f>R77&amp;" - "&amp;IFERROR(INDEX('L2'!$G$6:$G$502,MATCH(R77,'L2'!$P$6:$P$502,0)),"  ")</f>
        <v xml:space="preserve">B.9.7 -   </v>
      </c>
      <c r="T77" s="16" t="str">
        <f>T70&amp;"."&amp;RIGHT(T76,LEN(T76)-5)+1</f>
        <v>B.10.7</v>
      </c>
      <c r="U77" s="17" t="str">
        <f>T77&amp;" - "&amp;IFERROR(INDEX('L2'!$G$6:$G$502,MATCH(T77,'L2'!$P$6:$P$502,0)),"  ")</f>
        <v xml:space="preserve">B.10.7 -   </v>
      </c>
    </row>
    <row r="78" spans="2:21" s="18" customFormat="1" ht="16">
      <c r="B78" s="16" t="str">
        <f>B70&amp;"."&amp;RIGHT(B77,LEN(B77)-4)+1</f>
        <v>B.1.8</v>
      </c>
      <c r="C78" s="17" t="str">
        <f>B78&amp;" - "&amp;IFERROR(INDEX('L2'!$G$6:$G$502,MATCH(B78,'L2'!$P$6:$P$502,0)),"  ")</f>
        <v xml:space="preserve">B.1.8 -   </v>
      </c>
      <c r="D78" s="16" t="str">
        <f>D70&amp;"."&amp;RIGHT(D77,LEN(D77)-4)+1</f>
        <v>B.2.8</v>
      </c>
      <c r="E78" s="17" t="str">
        <f>D78&amp;" - "&amp;IFERROR(INDEX('L2'!$G$6:$G$502,MATCH(D78,'L2'!$P$6:$P$502,0)),"  ")</f>
        <v>B.2.8 - Range Hood, Wall Mounted</v>
      </c>
      <c r="F78" s="16" t="str">
        <f>F70&amp;"."&amp;RIGHT(F77,LEN(F77)-4)+1</f>
        <v>B.3.8</v>
      </c>
      <c r="G78" s="17" t="str">
        <f>F78&amp;" - "&amp;IFERROR(INDEX('L2'!$G$6:$G$502,MATCH(F78,'L2'!$P$6:$P$502,0)),"  ")</f>
        <v xml:space="preserve">B.3.8 -   </v>
      </c>
      <c r="H78" s="16" t="str">
        <f>H70&amp;"."&amp;RIGHT(H77,LEN(H77)-4)+1</f>
        <v>B.4.8</v>
      </c>
      <c r="I78" s="17" t="str">
        <f>H78&amp;" - "&amp;IFERROR(INDEX('L2'!$G$6:$G$502,MATCH(H78,'L2'!$P$6:$P$502,0)),"  ")</f>
        <v xml:space="preserve">B.4.8 -   </v>
      </c>
      <c r="J78" s="16" t="str">
        <f>J70&amp;"."&amp;RIGHT(J77,LEN(J77)-4)+1</f>
        <v>B.5.8</v>
      </c>
      <c r="K78" s="17" t="str">
        <f>J78&amp;" - "&amp;IFERROR(INDEX('L2'!$G$6:$G$502,MATCH(J78,'L2'!$P$6:$P$502,0)),"  ")</f>
        <v xml:space="preserve">B.5.8 -   </v>
      </c>
      <c r="L78" s="16" t="str">
        <f>L70&amp;"."&amp;RIGHT(L77,LEN(L77)-4)+1</f>
        <v>B.6.8</v>
      </c>
      <c r="M78" s="17" t="str">
        <f>L78&amp;" - "&amp;IFERROR(INDEX('L2'!$G$6:$G$502,MATCH(L78,'L2'!$P$6:$P$502,0)),"  ")</f>
        <v xml:space="preserve">B.6.8 -   </v>
      </c>
      <c r="N78" s="16" t="str">
        <f>N70&amp;"."&amp;RIGHT(N77,LEN(N77)-4)+1</f>
        <v>B.7.8</v>
      </c>
      <c r="O78" s="17" t="str">
        <f>N78&amp;" - "&amp;IFERROR(INDEX('L2'!$G$6:$G$502,MATCH(N78,'L2'!$P$6:$P$502,0)),"  ")</f>
        <v xml:space="preserve">B.7.8 -   </v>
      </c>
      <c r="P78" s="16" t="str">
        <f>P70&amp;"."&amp;RIGHT(P77,LEN(P77)-4)+1</f>
        <v>B.8.8</v>
      </c>
      <c r="Q78" s="17" t="str">
        <f>P78&amp;" - "&amp;IFERROR(INDEX('L2'!$G$6:$G$502,MATCH(P78,'L2'!$P$6:$P$502,0)),"  ")</f>
        <v xml:space="preserve">B.8.8 -   </v>
      </c>
      <c r="R78" s="16" t="str">
        <f>R70&amp;"."&amp;RIGHT(R77,LEN(R77)-4)+1</f>
        <v>B.9.8</v>
      </c>
      <c r="S78" s="17" t="str">
        <f>R78&amp;" - "&amp;IFERROR(INDEX('L2'!$G$6:$G$502,MATCH(R78,'L2'!$P$6:$P$502,0)),"  ")</f>
        <v xml:space="preserve">B.9.8 -   </v>
      </c>
      <c r="T78" s="16" t="str">
        <f>T70&amp;"."&amp;RIGHT(T77,LEN(T77)-5)+1</f>
        <v>B.10.8</v>
      </c>
      <c r="U78" s="17" t="str">
        <f>T78&amp;" - "&amp;IFERROR(INDEX('L2'!$G$6:$G$502,MATCH(T78,'L2'!$P$6:$P$502,0)),"  ")</f>
        <v xml:space="preserve">B.10.8 -   </v>
      </c>
    </row>
    <row r="79" spans="2:21" s="18" customFormat="1" ht="16">
      <c r="B79" s="16" t="str">
        <f>B70&amp;"."&amp;RIGHT(B78,LEN(B78)-4)+1</f>
        <v>B.1.9</v>
      </c>
      <c r="C79" s="17" t="str">
        <f>B79&amp;" - "&amp;IFERROR(INDEX('L2'!$G$6:$G$502,MATCH(B79,'L2'!$P$6:$P$502,0)),"  ")</f>
        <v xml:space="preserve">B.1.9 -   </v>
      </c>
      <c r="D79" s="16" t="str">
        <f>D70&amp;"."&amp;RIGHT(D78,LEN(D78)-4)+1</f>
        <v>B.2.9</v>
      </c>
      <c r="E79" s="17" t="str">
        <f>D79&amp;" - "&amp;IFERROR(INDEX('L2'!$G$6:$G$502,MATCH(D79,'L2'!$P$6:$P$502,0)),"  ")</f>
        <v>B.2.9 - Range, Average</v>
      </c>
      <c r="F79" s="16" t="str">
        <f>F70&amp;"."&amp;RIGHT(F78,LEN(F78)-4)+1</f>
        <v>B.3.9</v>
      </c>
      <c r="G79" s="17" t="str">
        <f>F79&amp;" - "&amp;IFERROR(INDEX('L2'!$G$6:$G$502,MATCH(F79,'L2'!$P$6:$P$502,0)),"  ")</f>
        <v xml:space="preserve">B.3.9 -   </v>
      </c>
      <c r="H79" s="16" t="str">
        <f>H70&amp;"."&amp;RIGHT(H78,LEN(H78)-4)+1</f>
        <v>B.4.9</v>
      </c>
      <c r="I79" s="17" t="str">
        <f>H79&amp;" - "&amp;IFERROR(INDEX('L2'!$G$6:$G$502,MATCH(H79,'L2'!$P$6:$P$502,0)),"  ")</f>
        <v xml:space="preserve">B.4.9 -   </v>
      </c>
      <c r="J79" s="16" t="str">
        <f>J70&amp;"."&amp;RIGHT(J78,LEN(J78)-4)+1</f>
        <v>B.5.9</v>
      </c>
      <c r="K79" s="17" t="str">
        <f>J79&amp;" - "&amp;IFERROR(INDEX('L2'!$G$6:$G$502,MATCH(J79,'L2'!$P$6:$P$502,0)),"  ")</f>
        <v xml:space="preserve">B.5.9 -   </v>
      </c>
      <c r="L79" s="16" t="str">
        <f>L70&amp;"."&amp;RIGHT(L78,LEN(L78)-4)+1</f>
        <v>B.6.9</v>
      </c>
      <c r="M79" s="17" t="str">
        <f>L79&amp;" - "&amp;IFERROR(INDEX('L2'!$G$6:$G$502,MATCH(L79,'L2'!$P$6:$P$502,0)),"  ")</f>
        <v xml:space="preserve">B.6.9 -   </v>
      </c>
      <c r="N79" s="16" t="str">
        <f>N70&amp;"."&amp;RIGHT(N78,LEN(N78)-4)+1</f>
        <v>B.7.9</v>
      </c>
      <c r="O79" s="17" t="str">
        <f>N79&amp;" - "&amp;IFERROR(INDEX('L2'!$G$6:$G$502,MATCH(N79,'L2'!$P$6:$P$502,0)),"  ")</f>
        <v xml:space="preserve">B.7.9 -   </v>
      </c>
      <c r="P79" s="16" t="str">
        <f>P70&amp;"."&amp;RIGHT(P78,LEN(P78)-4)+1</f>
        <v>B.8.9</v>
      </c>
      <c r="Q79" s="17" t="str">
        <f>P79&amp;" - "&amp;IFERROR(INDEX('L2'!$G$6:$G$502,MATCH(P79,'L2'!$P$6:$P$502,0)),"  ")</f>
        <v xml:space="preserve">B.8.9 -   </v>
      </c>
      <c r="R79" s="16" t="str">
        <f>R70&amp;"."&amp;RIGHT(R78,LEN(R78)-4)+1</f>
        <v>B.9.9</v>
      </c>
      <c r="S79" s="17" t="str">
        <f>R79&amp;" - "&amp;IFERROR(INDEX('L2'!$G$6:$G$502,MATCH(R79,'L2'!$P$6:$P$502,0)),"  ")</f>
        <v xml:space="preserve">B.9.9 -   </v>
      </c>
      <c r="T79" s="16" t="str">
        <f>T70&amp;"."&amp;RIGHT(T78,LEN(T78)-5)+1</f>
        <v>B.10.9</v>
      </c>
      <c r="U79" s="17" t="str">
        <f>T79&amp;" - "&amp;IFERROR(INDEX('L2'!$G$6:$G$502,MATCH(T79,'L2'!$P$6:$P$502,0)),"  ")</f>
        <v xml:space="preserve">B.10.9 -   </v>
      </c>
    </row>
    <row r="80" spans="2:21" s="18" customFormat="1" ht="16">
      <c r="B80" s="16" t="str">
        <f>B70&amp;"."&amp;RIGHT(B79,LEN(B79)-4)+1</f>
        <v>B.1.10</v>
      </c>
      <c r="C80" s="17" t="str">
        <f>B80&amp;" - "&amp;IFERROR(INDEX('L2'!$G$6:$G$502,MATCH(B80,'L2'!$P$6:$P$502,0)),"  ")</f>
        <v xml:space="preserve">B.1.10 -   </v>
      </c>
      <c r="D80" s="16" t="str">
        <f>D70&amp;"."&amp;RIGHT(D79,LEN(D79)-4)+1</f>
        <v>B.2.10</v>
      </c>
      <c r="E80" s="17" t="str">
        <f>D80&amp;" - "&amp;IFERROR(INDEX('L2'!$G$6:$G$502,MATCH(D80,'L2'!$P$6:$P$502,0)),"  ")</f>
        <v>B.2.10 - Range, Economy</v>
      </c>
      <c r="F80" s="16" t="str">
        <f>F70&amp;"."&amp;RIGHT(F79,LEN(F79)-4)+1</f>
        <v>B.3.10</v>
      </c>
      <c r="G80" s="17" t="str">
        <f>F80&amp;" - "&amp;IFERROR(INDEX('L2'!$G$6:$G$502,MATCH(F80,'L2'!$P$6:$P$502,0)),"  ")</f>
        <v xml:space="preserve">B.3.10 -   </v>
      </c>
      <c r="H80" s="16" t="str">
        <f>H70&amp;"."&amp;RIGHT(H79,LEN(H79)-4)+1</f>
        <v>B.4.10</v>
      </c>
      <c r="I80" s="17" t="str">
        <f>H80&amp;" - "&amp;IFERROR(INDEX('L2'!$G$6:$G$502,MATCH(H80,'L2'!$P$6:$P$502,0)),"  ")</f>
        <v xml:space="preserve">B.4.10 -   </v>
      </c>
      <c r="J80" s="16" t="str">
        <f>J70&amp;"."&amp;RIGHT(J79,LEN(J79)-4)+1</f>
        <v>B.5.10</v>
      </c>
      <c r="K80" s="17" t="str">
        <f>J80&amp;" - "&amp;IFERROR(INDEX('L2'!$G$6:$G$502,MATCH(J80,'L2'!$P$6:$P$502,0)),"  ")</f>
        <v xml:space="preserve">B.5.10 -   </v>
      </c>
      <c r="L80" s="16" t="str">
        <f>L70&amp;"."&amp;RIGHT(L79,LEN(L79)-4)+1</f>
        <v>B.6.10</v>
      </c>
      <c r="M80" s="17" t="str">
        <f>L80&amp;" - "&amp;IFERROR(INDEX('L2'!$G$6:$G$502,MATCH(L80,'L2'!$P$6:$P$502,0)),"  ")</f>
        <v xml:space="preserve">B.6.10 -   </v>
      </c>
      <c r="N80" s="16" t="str">
        <f>N70&amp;"."&amp;RIGHT(N79,LEN(N79)-4)+1</f>
        <v>B.7.10</v>
      </c>
      <c r="O80" s="17" t="str">
        <f>N80&amp;" - "&amp;IFERROR(INDEX('L2'!$G$6:$G$502,MATCH(N80,'L2'!$P$6:$P$502,0)),"  ")</f>
        <v xml:space="preserve">B.7.10 -   </v>
      </c>
      <c r="P80" s="16" t="str">
        <f>P70&amp;"."&amp;RIGHT(P79,LEN(P79)-4)+1</f>
        <v>B.8.10</v>
      </c>
      <c r="Q80" s="17" t="str">
        <f>P80&amp;" - "&amp;IFERROR(INDEX('L2'!$G$6:$G$502,MATCH(P80,'L2'!$P$6:$P$502,0)),"  ")</f>
        <v xml:space="preserve">B.8.10 -   </v>
      </c>
      <c r="R80" s="16" t="str">
        <f>R70&amp;"."&amp;RIGHT(R79,LEN(R79)-4)+1</f>
        <v>B.9.10</v>
      </c>
      <c r="S80" s="17" t="str">
        <f>R80&amp;" - "&amp;IFERROR(INDEX('L2'!$G$6:$G$502,MATCH(R80,'L2'!$P$6:$P$502,0)),"  ")</f>
        <v xml:space="preserve">B.9.10 -   </v>
      </c>
      <c r="T80" s="16" t="str">
        <f>T70&amp;"."&amp;RIGHT(T79,LEN(T79)-5)+1</f>
        <v>B.10.10</v>
      </c>
      <c r="U80" s="17" t="str">
        <f>T80&amp;" - "&amp;IFERROR(INDEX('L2'!$G$6:$G$502,MATCH(T80,'L2'!$P$6:$P$502,0)),"  ")</f>
        <v xml:space="preserve">B.10.10 -   </v>
      </c>
    </row>
    <row r="81" spans="2:21" s="18" customFormat="1" ht="16">
      <c r="B81" s="16" t="str">
        <f>B70&amp;"."&amp;RIGHT(B80,LEN(B80)-4)+1</f>
        <v>B.1.11</v>
      </c>
      <c r="C81" s="17" t="str">
        <f>B81&amp;" - "&amp;IFERROR(INDEX('L2'!$G$6:$G$502,MATCH(B81,'L2'!$P$6:$P$502,0)),"  ")</f>
        <v xml:space="preserve">B.1.11 -   </v>
      </c>
      <c r="D81" s="16" t="str">
        <f>D70&amp;"."&amp;RIGHT(D80,LEN(D80)-4)+1</f>
        <v>B.2.11</v>
      </c>
      <c r="E81" s="17" t="str">
        <f>D81&amp;" - "&amp;IFERROR(INDEX('L2'!$G$6:$G$502,MATCH(D81,'L2'!$P$6:$P$502,0)),"  ")</f>
        <v xml:space="preserve">B.2.11 -   </v>
      </c>
      <c r="F81" s="16" t="str">
        <f>F70&amp;"."&amp;RIGHT(F80,LEN(F80)-4)+1</f>
        <v>B.3.11</v>
      </c>
      <c r="G81" s="17" t="str">
        <f>F81&amp;" - "&amp;IFERROR(INDEX('L2'!$G$6:$G$502,MATCH(F81,'L2'!$P$6:$P$502,0)),"  ")</f>
        <v xml:space="preserve">B.3.11 -   </v>
      </c>
      <c r="H81" s="16" t="str">
        <f>H70&amp;"."&amp;RIGHT(H80,LEN(H80)-4)+1</f>
        <v>B.4.11</v>
      </c>
      <c r="I81" s="17" t="str">
        <f>H81&amp;" - "&amp;IFERROR(INDEX('L2'!$G$6:$G$502,MATCH(H81,'L2'!$P$6:$P$502,0)),"  ")</f>
        <v xml:space="preserve">B.4.11 -   </v>
      </c>
      <c r="J81" s="16" t="str">
        <f>J70&amp;"."&amp;RIGHT(J80,LEN(J80)-4)+1</f>
        <v>B.5.11</v>
      </c>
      <c r="K81" s="17" t="str">
        <f>J81&amp;" - "&amp;IFERROR(INDEX('L2'!$G$6:$G$502,MATCH(J81,'L2'!$P$6:$P$502,0)),"  ")</f>
        <v xml:space="preserve">B.5.11 -   </v>
      </c>
      <c r="L81" s="16" t="str">
        <f>L70&amp;"."&amp;RIGHT(L80,LEN(L80)-4)+1</f>
        <v>B.6.11</v>
      </c>
      <c r="M81" s="17" t="str">
        <f>L81&amp;" - "&amp;IFERROR(INDEX('L2'!$G$6:$G$502,MATCH(L81,'L2'!$P$6:$P$502,0)),"  ")</f>
        <v xml:space="preserve">B.6.11 -   </v>
      </c>
      <c r="N81" s="16" t="str">
        <f>N70&amp;"."&amp;RIGHT(N80,LEN(N80)-4)+1</f>
        <v>B.7.11</v>
      </c>
      <c r="O81" s="17" t="str">
        <f>N81&amp;" - "&amp;IFERROR(INDEX('L2'!$G$6:$G$502,MATCH(N81,'L2'!$P$6:$P$502,0)),"  ")</f>
        <v xml:space="preserve">B.7.11 -   </v>
      </c>
      <c r="P81" s="16" t="str">
        <f>P70&amp;"."&amp;RIGHT(P80,LEN(P80)-4)+1</f>
        <v>B.8.11</v>
      </c>
      <c r="Q81" s="17" t="str">
        <f>P81&amp;" - "&amp;IFERROR(INDEX('L2'!$G$6:$G$502,MATCH(P81,'L2'!$P$6:$P$502,0)),"  ")</f>
        <v xml:space="preserve">B.8.11 -   </v>
      </c>
      <c r="R81" s="16" t="str">
        <f>R70&amp;"."&amp;RIGHT(R80,LEN(R80)-4)+1</f>
        <v>B.9.11</v>
      </c>
      <c r="S81" s="17" t="str">
        <f>R81&amp;" - "&amp;IFERROR(INDEX('L2'!$G$6:$G$502,MATCH(R81,'L2'!$P$6:$P$502,0)),"  ")</f>
        <v xml:space="preserve">B.9.11 -   </v>
      </c>
      <c r="T81" s="16" t="str">
        <f>T70&amp;"."&amp;RIGHT(T80,LEN(T80)-5)+1</f>
        <v>B.10.11</v>
      </c>
      <c r="U81" s="17" t="str">
        <f>T81&amp;" - "&amp;IFERROR(INDEX('L2'!$G$6:$G$502,MATCH(T81,'L2'!$P$6:$P$502,0)),"  ")</f>
        <v xml:space="preserve">B.10.11 -   </v>
      </c>
    </row>
    <row r="82" spans="2:21" s="18" customFormat="1" ht="16">
      <c r="B82" s="16" t="str">
        <f>B70&amp;"."&amp;RIGHT(B81,LEN(B81)-4)+1</f>
        <v>B.1.12</v>
      </c>
      <c r="C82" s="17" t="str">
        <f>B82&amp;" - "&amp;IFERROR(INDEX('L2'!$G$6:$G$502,MATCH(B82,'L2'!$P$6:$P$502,0)),"  ")</f>
        <v xml:space="preserve">B.1.12 -   </v>
      </c>
      <c r="D82" s="16" t="str">
        <f>D70&amp;"."&amp;RIGHT(D81,LEN(D81)-4)+1</f>
        <v>B.2.12</v>
      </c>
      <c r="E82" s="17" t="str">
        <f>D82&amp;" - "&amp;IFERROR(INDEX('L2'!$G$6:$G$502,MATCH(D82,'L2'!$P$6:$P$502,0)),"  ")</f>
        <v xml:space="preserve">B.2.12 -   </v>
      </c>
      <c r="F82" s="16" t="str">
        <f>F70&amp;"."&amp;RIGHT(F81,LEN(F81)-4)+1</f>
        <v>B.3.12</v>
      </c>
      <c r="G82" s="17" t="str">
        <f>F82&amp;" - "&amp;IFERROR(INDEX('L2'!$G$6:$G$502,MATCH(F82,'L2'!$P$6:$P$502,0)),"  ")</f>
        <v xml:space="preserve">B.3.12 -   </v>
      </c>
      <c r="H82" s="16" t="str">
        <f>H70&amp;"."&amp;RIGHT(H81,LEN(H81)-4)+1</f>
        <v>B.4.12</v>
      </c>
      <c r="I82" s="17" t="str">
        <f>H82&amp;" - "&amp;IFERROR(INDEX('L2'!$G$6:$G$502,MATCH(H82,'L2'!$P$6:$P$502,0)),"  ")</f>
        <v xml:space="preserve">B.4.12 -   </v>
      </c>
      <c r="J82" s="16" t="str">
        <f>J70&amp;"."&amp;RIGHT(J81,LEN(J81)-4)+1</f>
        <v>B.5.12</v>
      </c>
      <c r="K82" s="17" t="str">
        <f>J82&amp;" - "&amp;IFERROR(INDEX('L2'!$G$6:$G$502,MATCH(J82,'L2'!$P$6:$P$502,0)),"  ")</f>
        <v xml:space="preserve">B.5.12 -   </v>
      </c>
      <c r="L82" s="16" t="str">
        <f>L70&amp;"."&amp;RIGHT(L81,LEN(L81)-4)+1</f>
        <v>B.6.12</v>
      </c>
      <c r="M82" s="17" t="str">
        <f>L82&amp;" - "&amp;IFERROR(INDEX('L2'!$G$6:$G$502,MATCH(L82,'L2'!$P$6:$P$502,0)),"  ")</f>
        <v xml:space="preserve">B.6.12 -   </v>
      </c>
      <c r="N82" s="16" t="str">
        <f>N70&amp;"."&amp;RIGHT(N81,LEN(N81)-4)+1</f>
        <v>B.7.12</v>
      </c>
      <c r="O82" s="17" t="str">
        <f>N82&amp;" - "&amp;IFERROR(INDEX('L2'!$G$6:$G$502,MATCH(N82,'L2'!$P$6:$P$502,0)),"  ")</f>
        <v xml:space="preserve">B.7.12 -   </v>
      </c>
      <c r="P82" s="16" t="str">
        <f>P70&amp;"."&amp;RIGHT(P81,LEN(P81)-4)+1</f>
        <v>B.8.12</v>
      </c>
      <c r="Q82" s="17" t="str">
        <f>P82&amp;" - "&amp;IFERROR(INDEX('L2'!$G$6:$G$502,MATCH(P82,'L2'!$P$6:$P$502,0)),"  ")</f>
        <v xml:space="preserve">B.8.12 -   </v>
      </c>
      <c r="R82" s="16" t="str">
        <f>R70&amp;"."&amp;RIGHT(R81,LEN(R81)-4)+1</f>
        <v>B.9.12</v>
      </c>
      <c r="S82" s="17" t="str">
        <f>R82&amp;" - "&amp;IFERROR(INDEX('L2'!$G$6:$G$502,MATCH(R82,'L2'!$P$6:$P$502,0)),"  ")</f>
        <v xml:space="preserve">B.9.12 -   </v>
      </c>
      <c r="T82" s="16" t="str">
        <f>T70&amp;"."&amp;RIGHT(T81,LEN(T81)-5)+1</f>
        <v>B.10.12</v>
      </c>
      <c r="U82" s="17" t="str">
        <f>T82&amp;" - "&amp;IFERROR(INDEX('L2'!$G$6:$G$502,MATCH(T82,'L2'!$P$6:$P$502,0)),"  ")</f>
        <v xml:space="preserve">B.10.12 -   </v>
      </c>
    </row>
    <row r="83" spans="2:21" s="18" customFormat="1" ht="16">
      <c r="B83" s="16" t="str">
        <f>B70&amp;"."&amp;RIGHT(B82,LEN(B82)-4)+1</f>
        <v>B.1.13</v>
      </c>
      <c r="C83" s="17" t="str">
        <f>B83&amp;" - "&amp;IFERROR(INDEX('L2'!$G$6:$G$502,MATCH(B83,'L2'!$P$6:$P$502,0)),"  ")</f>
        <v xml:space="preserve">B.1.13 -   </v>
      </c>
      <c r="D83" s="16" t="str">
        <f>D70&amp;"."&amp;RIGHT(D82,LEN(D82)-4)+1</f>
        <v>B.2.13</v>
      </c>
      <c r="E83" s="17" t="str">
        <f>D83&amp;" - "&amp;IFERROR(INDEX('L2'!$G$6:$G$502,MATCH(D83,'L2'!$P$6:$P$502,0)),"  ")</f>
        <v xml:space="preserve">B.2.13 -   </v>
      </c>
      <c r="F83" s="16" t="str">
        <f>F70&amp;"."&amp;RIGHT(F82,LEN(F82)-4)+1</f>
        <v>B.3.13</v>
      </c>
      <c r="G83" s="17" t="str">
        <f>F83&amp;" - "&amp;IFERROR(INDEX('L2'!$G$6:$G$502,MATCH(F83,'L2'!$P$6:$P$502,0)),"  ")</f>
        <v xml:space="preserve">B.3.13 -   </v>
      </c>
      <c r="H83" s="16" t="str">
        <f>H70&amp;"."&amp;RIGHT(H82,LEN(H82)-4)+1</f>
        <v>B.4.13</v>
      </c>
      <c r="I83" s="17" t="str">
        <f>H83&amp;" - "&amp;IFERROR(INDEX('L2'!$G$6:$G$502,MATCH(H83,'L2'!$P$6:$P$502,0)),"  ")</f>
        <v xml:space="preserve">B.4.13 -   </v>
      </c>
      <c r="J83" s="16" t="str">
        <f>J70&amp;"."&amp;RIGHT(J82,LEN(J82)-4)+1</f>
        <v>B.5.13</v>
      </c>
      <c r="K83" s="17" t="str">
        <f>J83&amp;" - "&amp;IFERROR(INDEX('L2'!$G$6:$G$502,MATCH(J83,'L2'!$P$6:$P$502,0)),"  ")</f>
        <v xml:space="preserve">B.5.13 -   </v>
      </c>
      <c r="L83" s="16" t="str">
        <f>L70&amp;"."&amp;RIGHT(L82,LEN(L82)-4)+1</f>
        <v>B.6.13</v>
      </c>
      <c r="M83" s="17" t="str">
        <f>L83&amp;" - "&amp;IFERROR(INDEX('L2'!$G$6:$G$502,MATCH(L83,'L2'!$P$6:$P$502,0)),"  ")</f>
        <v xml:space="preserve">B.6.13 -   </v>
      </c>
      <c r="N83" s="16" t="str">
        <f>N70&amp;"."&amp;RIGHT(N82,LEN(N82)-4)+1</f>
        <v>B.7.13</v>
      </c>
      <c r="O83" s="17" t="str">
        <f>N83&amp;" - "&amp;IFERROR(INDEX('L2'!$G$6:$G$502,MATCH(N83,'L2'!$P$6:$P$502,0)),"  ")</f>
        <v xml:space="preserve">B.7.13 -   </v>
      </c>
      <c r="P83" s="16" t="str">
        <f>P70&amp;"."&amp;RIGHT(P82,LEN(P82)-4)+1</f>
        <v>B.8.13</v>
      </c>
      <c r="Q83" s="17" t="str">
        <f>P83&amp;" - "&amp;IFERROR(INDEX('L2'!$G$6:$G$502,MATCH(P83,'L2'!$P$6:$P$502,0)),"  ")</f>
        <v xml:space="preserve">B.8.13 -   </v>
      </c>
      <c r="R83" s="16" t="str">
        <f>R70&amp;"."&amp;RIGHT(R82,LEN(R82)-4)+1</f>
        <v>B.9.13</v>
      </c>
      <c r="S83" s="17" t="str">
        <f>R83&amp;" - "&amp;IFERROR(INDEX('L2'!$G$6:$G$502,MATCH(R83,'L2'!$P$6:$P$502,0)),"  ")</f>
        <v xml:space="preserve">B.9.13 -   </v>
      </c>
      <c r="T83" s="16" t="str">
        <f>T70&amp;"."&amp;RIGHT(T82,LEN(T82)-5)+1</f>
        <v>B.10.13</v>
      </c>
      <c r="U83" s="17" t="str">
        <f>T83&amp;" - "&amp;IFERROR(INDEX('L2'!$G$6:$G$502,MATCH(T83,'L2'!$P$6:$P$502,0)),"  ")</f>
        <v xml:space="preserve">B.10.13 -   </v>
      </c>
    </row>
    <row r="84" spans="2:21" s="18" customFormat="1" ht="16">
      <c r="B84" s="16" t="str">
        <f>B70&amp;"."&amp;RIGHT(B83,LEN(B83)-4)+1</f>
        <v>B.1.14</v>
      </c>
      <c r="C84" s="17" t="str">
        <f>B84&amp;" - "&amp;IFERROR(INDEX('L2'!$G$6:$G$502,MATCH(B84,'L2'!$P$6:$P$502,0)),"  ")</f>
        <v xml:space="preserve">B.1.14 -   </v>
      </c>
      <c r="D84" s="16" t="str">
        <f>D70&amp;"."&amp;RIGHT(D83,LEN(D83)-4)+1</f>
        <v>B.2.14</v>
      </c>
      <c r="E84" s="17" t="str">
        <f>D84&amp;" - "&amp;IFERROR(INDEX('L2'!$G$6:$G$502,MATCH(D84,'L2'!$P$6:$P$502,0)),"  ")</f>
        <v xml:space="preserve">B.2.14 -   </v>
      </c>
      <c r="F84" s="16" t="str">
        <f>F70&amp;"."&amp;RIGHT(F83,LEN(F83)-4)+1</f>
        <v>B.3.14</v>
      </c>
      <c r="G84" s="17" t="str">
        <f>F84&amp;" - "&amp;IFERROR(INDEX('L2'!$G$6:$G$502,MATCH(F84,'L2'!$P$6:$P$502,0)),"  ")</f>
        <v xml:space="preserve">B.3.14 -   </v>
      </c>
      <c r="H84" s="16" t="str">
        <f>H70&amp;"."&amp;RIGHT(H83,LEN(H83)-4)+1</f>
        <v>B.4.14</v>
      </c>
      <c r="I84" s="17" t="str">
        <f>H84&amp;" - "&amp;IFERROR(INDEX('L2'!$G$6:$G$502,MATCH(H84,'L2'!$P$6:$P$502,0)),"  ")</f>
        <v xml:space="preserve">B.4.14 -   </v>
      </c>
      <c r="J84" s="16" t="str">
        <f>J70&amp;"."&amp;RIGHT(J83,LEN(J83)-4)+1</f>
        <v>B.5.14</v>
      </c>
      <c r="K84" s="17" t="str">
        <f>J84&amp;" - "&amp;IFERROR(INDEX('L2'!$G$6:$G$502,MATCH(J84,'L2'!$P$6:$P$502,0)),"  ")</f>
        <v xml:space="preserve">B.5.14 -   </v>
      </c>
      <c r="L84" s="16" t="str">
        <f>L70&amp;"."&amp;RIGHT(L83,LEN(L83)-4)+1</f>
        <v>B.6.14</v>
      </c>
      <c r="M84" s="17" t="str">
        <f>L84&amp;" - "&amp;IFERROR(INDEX('L2'!$G$6:$G$502,MATCH(L84,'L2'!$P$6:$P$502,0)),"  ")</f>
        <v xml:space="preserve">B.6.14 -   </v>
      </c>
      <c r="N84" s="16" t="str">
        <f>N70&amp;"."&amp;RIGHT(N83,LEN(N83)-4)+1</f>
        <v>B.7.14</v>
      </c>
      <c r="O84" s="17" t="str">
        <f>N84&amp;" - "&amp;IFERROR(INDEX('L2'!$G$6:$G$502,MATCH(N84,'L2'!$P$6:$P$502,0)),"  ")</f>
        <v xml:space="preserve">B.7.14 -   </v>
      </c>
      <c r="P84" s="16" t="str">
        <f>P70&amp;"."&amp;RIGHT(P83,LEN(P83)-4)+1</f>
        <v>B.8.14</v>
      </c>
      <c r="Q84" s="17" t="str">
        <f>P84&amp;" - "&amp;IFERROR(INDEX('L2'!$G$6:$G$502,MATCH(P84,'L2'!$P$6:$P$502,0)),"  ")</f>
        <v xml:space="preserve">B.8.14 -   </v>
      </c>
      <c r="R84" s="16" t="str">
        <f>R70&amp;"."&amp;RIGHT(R83,LEN(R83)-4)+1</f>
        <v>B.9.14</v>
      </c>
      <c r="S84" s="17" t="str">
        <f>R84&amp;" - "&amp;IFERROR(INDEX('L2'!$G$6:$G$502,MATCH(R84,'L2'!$P$6:$P$502,0)),"  ")</f>
        <v xml:space="preserve">B.9.14 -   </v>
      </c>
      <c r="T84" s="16" t="str">
        <f>T70&amp;"."&amp;RIGHT(T83,LEN(T83)-5)+1</f>
        <v>B.10.14</v>
      </c>
      <c r="U84" s="17" t="str">
        <f>T84&amp;" - "&amp;IFERROR(INDEX('L2'!$G$6:$G$502,MATCH(T84,'L2'!$P$6:$P$502,0)),"  ")</f>
        <v xml:space="preserve">B.10.14 -   </v>
      </c>
    </row>
    <row r="85" spans="2:21" s="18" customFormat="1" ht="16">
      <c r="B85" s="16" t="str">
        <f>B70&amp;"."&amp;RIGHT(B84,LEN(B84)-4)+1</f>
        <v>B.1.15</v>
      </c>
      <c r="C85" s="17" t="str">
        <f>B85&amp;" - "&amp;IFERROR(INDEX('L2'!$G$6:$G$502,MATCH(B85,'L2'!$P$6:$P$502,0)),"  ")</f>
        <v xml:space="preserve">B.1.15 -   </v>
      </c>
      <c r="D85" s="16" t="str">
        <f>D70&amp;"."&amp;RIGHT(D84,LEN(D84)-4)+1</f>
        <v>B.2.15</v>
      </c>
      <c r="E85" s="17" t="str">
        <f>D85&amp;" - "&amp;IFERROR(INDEX('L2'!$G$6:$G$502,MATCH(D85,'L2'!$P$6:$P$502,0)),"  ")</f>
        <v xml:space="preserve">B.2.15 -   </v>
      </c>
      <c r="F85" s="16" t="str">
        <f>F70&amp;"."&amp;RIGHT(F84,LEN(F84)-4)+1</f>
        <v>B.3.15</v>
      </c>
      <c r="G85" s="17" t="str">
        <f>F85&amp;" - "&amp;IFERROR(INDEX('L2'!$G$6:$G$502,MATCH(F85,'L2'!$P$6:$P$502,0)),"  ")</f>
        <v xml:space="preserve">B.3.15 -   </v>
      </c>
      <c r="H85" s="16" t="str">
        <f>H70&amp;"."&amp;RIGHT(H84,LEN(H84)-4)+1</f>
        <v>B.4.15</v>
      </c>
      <c r="I85" s="17" t="str">
        <f>H85&amp;" - "&amp;IFERROR(INDEX('L2'!$G$6:$G$502,MATCH(H85,'L2'!$P$6:$P$502,0)),"  ")</f>
        <v xml:space="preserve">B.4.15 -   </v>
      </c>
      <c r="J85" s="16" t="str">
        <f>J70&amp;"."&amp;RIGHT(J84,LEN(J84)-4)+1</f>
        <v>B.5.15</v>
      </c>
      <c r="K85" s="17" t="str">
        <f>J85&amp;" - "&amp;IFERROR(INDEX('L2'!$G$6:$G$502,MATCH(J85,'L2'!$P$6:$P$502,0)),"  ")</f>
        <v xml:space="preserve">B.5.15 -   </v>
      </c>
      <c r="L85" s="16" t="str">
        <f>L70&amp;"."&amp;RIGHT(L84,LEN(L84)-4)+1</f>
        <v>B.6.15</v>
      </c>
      <c r="M85" s="17" t="str">
        <f>L85&amp;" - "&amp;IFERROR(INDEX('L2'!$G$6:$G$502,MATCH(L85,'L2'!$P$6:$P$502,0)),"  ")</f>
        <v xml:space="preserve">B.6.15 -   </v>
      </c>
      <c r="N85" s="16" t="str">
        <f>N70&amp;"."&amp;RIGHT(N84,LEN(N84)-4)+1</f>
        <v>B.7.15</v>
      </c>
      <c r="O85" s="17" t="str">
        <f>N85&amp;" - "&amp;IFERROR(INDEX('L2'!$G$6:$G$502,MATCH(N85,'L2'!$P$6:$P$502,0)),"  ")</f>
        <v xml:space="preserve">B.7.15 -   </v>
      </c>
      <c r="P85" s="16" t="str">
        <f>P70&amp;"."&amp;RIGHT(P84,LEN(P84)-4)+1</f>
        <v>B.8.15</v>
      </c>
      <c r="Q85" s="17" t="str">
        <f>P85&amp;" - "&amp;IFERROR(INDEX('L2'!$G$6:$G$502,MATCH(P85,'L2'!$P$6:$P$502,0)),"  ")</f>
        <v xml:space="preserve">B.8.15 -   </v>
      </c>
      <c r="R85" s="16" t="str">
        <f>R70&amp;"."&amp;RIGHT(R84,LEN(R84)-4)+1</f>
        <v>B.9.15</v>
      </c>
      <c r="S85" s="17" t="str">
        <f>R85&amp;" - "&amp;IFERROR(INDEX('L2'!$G$6:$G$502,MATCH(R85,'L2'!$P$6:$P$502,0)),"  ")</f>
        <v xml:space="preserve">B.9.15 -   </v>
      </c>
      <c r="T85" s="16" t="str">
        <f>T70&amp;"."&amp;RIGHT(T84,LEN(T84)-5)+1</f>
        <v>B.10.15</v>
      </c>
      <c r="U85" s="17" t="str">
        <f>T85&amp;" - "&amp;IFERROR(INDEX('L2'!$G$6:$G$502,MATCH(T85,'L2'!$P$6:$P$502,0)),"  ")</f>
        <v xml:space="preserve">B.10.15 -   </v>
      </c>
    </row>
    <row r="86" spans="2:21" s="18" customFormat="1" ht="16">
      <c r="B86" s="16" t="str">
        <f>B70&amp;"."&amp;RIGHT(B85,LEN(B85)-4)+1</f>
        <v>B.1.16</v>
      </c>
      <c r="C86" s="17" t="str">
        <f>B86&amp;" - "&amp;IFERROR(INDEX('L2'!$G$6:$G$502,MATCH(B86,'L2'!$P$6:$P$502,0)),"  ")</f>
        <v xml:space="preserve">B.1.16 -   </v>
      </c>
      <c r="D86" s="16" t="str">
        <f>D70&amp;"."&amp;RIGHT(D85,LEN(D85)-4)+1</f>
        <v>B.2.16</v>
      </c>
      <c r="E86" s="17" t="str">
        <f>D86&amp;" - "&amp;IFERROR(INDEX('L2'!$G$6:$G$502,MATCH(D86,'L2'!$P$6:$P$502,0)),"  ")</f>
        <v xml:space="preserve">B.2.16 -   </v>
      </c>
      <c r="F86" s="16" t="str">
        <f>F70&amp;"."&amp;RIGHT(F85,LEN(F85)-4)+1</f>
        <v>B.3.16</v>
      </c>
      <c r="G86" s="17" t="str">
        <f>F86&amp;" - "&amp;IFERROR(INDEX('L2'!$G$6:$G$502,MATCH(F86,'L2'!$P$6:$P$502,0)),"  ")</f>
        <v xml:space="preserve">B.3.16 -   </v>
      </c>
      <c r="H86" s="16" t="str">
        <f>H70&amp;"."&amp;RIGHT(H85,LEN(H85)-4)+1</f>
        <v>B.4.16</v>
      </c>
      <c r="I86" s="17" t="str">
        <f>H86&amp;" - "&amp;IFERROR(INDEX('L2'!$G$6:$G$502,MATCH(H86,'L2'!$P$6:$P$502,0)),"  ")</f>
        <v xml:space="preserve">B.4.16 -   </v>
      </c>
      <c r="J86" s="16" t="str">
        <f>J70&amp;"."&amp;RIGHT(J85,LEN(J85)-4)+1</f>
        <v>B.5.16</v>
      </c>
      <c r="K86" s="17" t="str">
        <f>J86&amp;" - "&amp;IFERROR(INDEX('L2'!$G$6:$G$502,MATCH(J86,'L2'!$P$6:$P$502,0)),"  ")</f>
        <v xml:space="preserve">B.5.16 -   </v>
      </c>
      <c r="L86" s="16" t="str">
        <f>L70&amp;"."&amp;RIGHT(L85,LEN(L85)-4)+1</f>
        <v>B.6.16</v>
      </c>
      <c r="M86" s="17" t="str">
        <f>L86&amp;" - "&amp;IFERROR(INDEX('L2'!$G$6:$G$502,MATCH(L86,'L2'!$P$6:$P$502,0)),"  ")</f>
        <v xml:space="preserve">B.6.16 -   </v>
      </c>
      <c r="N86" s="16" t="str">
        <f>N70&amp;"."&amp;RIGHT(N85,LEN(N85)-4)+1</f>
        <v>B.7.16</v>
      </c>
      <c r="O86" s="17" t="str">
        <f>N86&amp;" - "&amp;IFERROR(INDEX('L2'!$G$6:$G$502,MATCH(N86,'L2'!$P$6:$P$502,0)),"  ")</f>
        <v xml:space="preserve">B.7.16 -   </v>
      </c>
      <c r="P86" s="16" t="str">
        <f>P70&amp;"."&amp;RIGHT(P85,LEN(P85)-4)+1</f>
        <v>B.8.16</v>
      </c>
      <c r="Q86" s="17" t="str">
        <f>P86&amp;" - "&amp;IFERROR(INDEX('L2'!$G$6:$G$502,MATCH(P86,'L2'!$P$6:$P$502,0)),"  ")</f>
        <v xml:space="preserve">B.8.16 -   </v>
      </c>
      <c r="R86" s="16" t="str">
        <f>R70&amp;"."&amp;RIGHT(R85,LEN(R85)-4)+1</f>
        <v>B.9.16</v>
      </c>
      <c r="S86" s="17" t="str">
        <f>R86&amp;" - "&amp;IFERROR(INDEX('L2'!$G$6:$G$502,MATCH(R86,'L2'!$P$6:$P$502,0)),"  ")</f>
        <v xml:space="preserve">B.9.16 -   </v>
      </c>
      <c r="T86" s="16" t="str">
        <f>T70&amp;"."&amp;RIGHT(T85,LEN(T85)-5)+1</f>
        <v>B.10.16</v>
      </c>
      <c r="U86" s="17" t="str">
        <f>T86&amp;" - "&amp;IFERROR(INDEX('L2'!$G$6:$G$502,MATCH(T86,'L2'!$P$6:$P$502,0)),"  ")</f>
        <v xml:space="preserve">B.10.16 -   </v>
      </c>
    </row>
    <row r="87" spans="2:21" s="18" customFormat="1" ht="16">
      <c r="B87" s="16" t="str">
        <f>B70&amp;"."&amp;RIGHT(B86,LEN(B86)-4)+1</f>
        <v>B.1.17</v>
      </c>
      <c r="C87" s="17" t="str">
        <f>B87&amp;" - "&amp;IFERROR(INDEX('L2'!$G$6:$G$502,MATCH(B87,'L2'!$P$6:$P$502,0)),"  ")</f>
        <v xml:space="preserve">B.1.17 -   </v>
      </c>
      <c r="D87" s="16" t="str">
        <f>D70&amp;"."&amp;RIGHT(D86,LEN(D86)-4)+1</f>
        <v>B.2.17</v>
      </c>
      <c r="E87" s="17" t="str">
        <f>D87&amp;" - "&amp;IFERROR(INDEX('L2'!$G$6:$G$502,MATCH(D87,'L2'!$P$6:$P$502,0)),"  ")</f>
        <v xml:space="preserve">B.2.17 -   </v>
      </c>
      <c r="F87" s="16" t="str">
        <f>F70&amp;"."&amp;RIGHT(F86,LEN(F86)-4)+1</f>
        <v>B.3.17</v>
      </c>
      <c r="G87" s="17" t="str">
        <f>F87&amp;" - "&amp;IFERROR(INDEX('L2'!$G$6:$G$502,MATCH(F87,'L2'!$P$6:$P$502,0)),"  ")</f>
        <v xml:space="preserve">B.3.17 -   </v>
      </c>
      <c r="H87" s="16" t="str">
        <f>H70&amp;"."&amp;RIGHT(H86,LEN(H86)-4)+1</f>
        <v>B.4.17</v>
      </c>
      <c r="I87" s="17" t="str">
        <f>H87&amp;" - "&amp;IFERROR(INDEX('L2'!$G$6:$G$502,MATCH(H87,'L2'!$P$6:$P$502,0)),"  ")</f>
        <v xml:space="preserve">B.4.17 -   </v>
      </c>
      <c r="J87" s="16" t="str">
        <f>J70&amp;"."&amp;RIGHT(J86,LEN(J86)-4)+1</f>
        <v>B.5.17</v>
      </c>
      <c r="K87" s="17" t="str">
        <f>J87&amp;" - "&amp;IFERROR(INDEX('L2'!$G$6:$G$502,MATCH(J87,'L2'!$P$6:$P$502,0)),"  ")</f>
        <v xml:space="preserve">B.5.17 -   </v>
      </c>
      <c r="L87" s="16" t="str">
        <f>L70&amp;"."&amp;RIGHT(L86,LEN(L86)-4)+1</f>
        <v>B.6.17</v>
      </c>
      <c r="M87" s="17" t="str">
        <f>L87&amp;" - "&amp;IFERROR(INDEX('L2'!$G$6:$G$502,MATCH(L87,'L2'!$P$6:$P$502,0)),"  ")</f>
        <v xml:space="preserve">B.6.17 -   </v>
      </c>
      <c r="N87" s="16" t="str">
        <f>N70&amp;"."&amp;RIGHT(N86,LEN(N86)-4)+1</f>
        <v>B.7.17</v>
      </c>
      <c r="O87" s="17" t="str">
        <f>N87&amp;" - "&amp;IFERROR(INDEX('L2'!$G$6:$G$502,MATCH(N87,'L2'!$P$6:$P$502,0)),"  ")</f>
        <v xml:space="preserve">B.7.17 -   </v>
      </c>
      <c r="P87" s="16" t="str">
        <f>P70&amp;"."&amp;RIGHT(P86,LEN(P86)-4)+1</f>
        <v>B.8.17</v>
      </c>
      <c r="Q87" s="17" t="str">
        <f>P87&amp;" - "&amp;IFERROR(INDEX('L2'!$G$6:$G$502,MATCH(P87,'L2'!$P$6:$P$502,0)),"  ")</f>
        <v xml:space="preserve">B.8.17 -   </v>
      </c>
      <c r="R87" s="16" t="str">
        <f>R70&amp;"."&amp;RIGHT(R86,LEN(R86)-4)+1</f>
        <v>B.9.17</v>
      </c>
      <c r="S87" s="17" t="str">
        <f>R87&amp;" - "&amp;IFERROR(INDEX('L2'!$G$6:$G$502,MATCH(R87,'L2'!$P$6:$P$502,0)),"  ")</f>
        <v xml:space="preserve">B.9.17 -   </v>
      </c>
      <c r="T87" s="16" t="str">
        <f>T70&amp;"."&amp;RIGHT(T86,LEN(T86)-5)+1</f>
        <v>B.10.17</v>
      </c>
      <c r="U87" s="17" t="str">
        <f>T87&amp;" - "&amp;IFERROR(INDEX('L2'!$G$6:$G$502,MATCH(T87,'L2'!$P$6:$P$502,0)),"  ")</f>
        <v xml:space="preserve">B.10.17 -   </v>
      </c>
    </row>
    <row r="88" spans="2:21" s="18" customFormat="1" ht="16">
      <c r="B88" s="16" t="str">
        <f>B70&amp;"."&amp;RIGHT(B87,LEN(B87)-4)+1</f>
        <v>B.1.18</v>
      </c>
      <c r="C88" s="17" t="str">
        <f>B88&amp;" - "&amp;IFERROR(INDEX('L2'!$G$6:$G$502,MATCH(B88,'L2'!$P$6:$P$502,0)),"  ")</f>
        <v xml:space="preserve">B.1.18 -   </v>
      </c>
      <c r="D88" s="16" t="str">
        <f>D70&amp;"."&amp;RIGHT(D87,LEN(D87)-4)+1</f>
        <v>B.2.18</v>
      </c>
      <c r="E88" s="17" t="str">
        <f>D88&amp;" - "&amp;IFERROR(INDEX('L2'!$G$6:$G$502,MATCH(D88,'L2'!$P$6:$P$502,0)),"  ")</f>
        <v xml:space="preserve">B.2.18 -   </v>
      </c>
      <c r="F88" s="16" t="str">
        <f>F70&amp;"."&amp;RIGHT(F87,LEN(F87)-4)+1</f>
        <v>B.3.18</v>
      </c>
      <c r="G88" s="17" t="str">
        <f>F88&amp;" - "&amp;IFERROR(INDEX('L2'!$G$6:$G$502,MATCH(F88,'L2'!$P$6:$P$502,0)),"  ")</f>
        <v xml:space="preserve">B.3.18 -   </v>
      </c>
      <c r="H88" s="16" t="str">
        <f>H70&amp;"."&amp;RIGHT(H87,LEN(H87)-4)+1</f>
        <v>B.4.18</v>
      </c>
      <c r="I88" s="17" t="str">
        <f>H88&amp;" - "&amp;IFERROR(INDEX('L2'!$G$6:$G$502,MATCH(H88,'L2'!$P$6:$P$502,0)),"  ")</f>
        <v xml:space="preserve">B.4.18 -   </v>
      </c>
      <c r="J88" s="16" t="str">
        <f>J70&amp;"."&amp;RIGHT(J87,LEN(J87)-4)+1</f>
        <v>B.5.18</v>
      </c>
      <c r="K88" s="17" t="str">
        <f>J88&amp;" - "&amp;IFERROR(INDEX('L2'!$G$6:$G$502,MATCH(J88,'L2'!$P$6:$P$502,0)),"  ")</f>
        <v xml:space="preserve">B.5.18 -   </v>
      </c>
      <c r="L88" s="16" t="str">
        <f>L70&amp;"."&amp;RIGHT(L87,LEN(L87)-4)+1</f>
        <v>B.6.18</v>
      </c>
      <c r="M88" s="17" t="str">
        <f>L88&amp;" - "&amp;IFERROR(INDEX('L2'!$G$6:$G$502,MATCH(L88,'L2'!$P$6:$P$502,0)),"  ")</f>
        <v xml:space="preserve">B.6.18 -   </v>
      </c>
      <c r="N88" s="16" t="str">
        <f>N70&amp;"."&amp;RIGHT(N87,LEN(N87)-4)+1</f>
        <v>B.7.18</v>
      </c>
      <c r="O88" s="17" t="str">
        <f>N88&amp;" - "&amp;IFERROR(INDEX('L2'!$G$6:$G$502,MATCH(N88,'L2'!$P$6:$P$502,0)),"  ")</f>
        <v xml:space="preserve">B.7.18 -   </v>
      </c>
      <c r="P88" s="16" t="str">
        <f>P70&amp;"."&amp;RIGHT(P87,LEN(P87)-4)+1</f>
        <v>B.8.18</v>
      </c>
      <c r="Q88" s="17" t="str">
        <f>P88&amp;" - "&amp;IFERROR(INDEX('L2'!$G$6:$G$502,MATCH(P88,'L2'!$P$6:$P$502,0)),"  ")</f>
        <v xml:space="preserve">B.8.18 -   </v>
      </c>
      <c r="R88" s="16" t="str">
        <f>R70&amp;"."&amp;RIGHT(R87,LEN(R87)-4)+1</f>
        <v>B.9.18</v>
      </c>
      <c r="S88" s="17" t="str">
        <f>R88&amp;" - "&amp;IFERROR(INDEX('L2'!$G$6:$G$502,MATCH(R88,'L2'!$P$6:$P$502,0)),"  ")</f>
        <v xml:space="preserve">B.9.18 -   </v>
      </c>
      <c r="T88" s="16" t="str">
        <f>T70&amp;"."&amp;RIGHT(T87,LEN(T87)-5)+1</f>
        <v>B.10.18</v>
      </c>
      <c r="U88" s="17" t="str">
        <f>T88&amp;" - "&amp;IFERROR(INDEX('L2'!$G$6:$G$502,MATCH(T88,'L2'!$P$6:$P$502,0)),"  ")</f>
        <v xml:space="preserve">B.10.18 -   </v>
      </c>
    </row>
    <row r="89" spans="2:21" s="18" customFormat="1" ht="16">
      <c r="B89" s="16" t="str">
        <f>B70&amp;"."&amp;RIGHT(B88,LEN(B88)-4)+1</f>
        <v>B.1.19</v>
      </c>
      <c r="C89" s="17" t="str">
        <f>B89&amp;" - "&amp;IFERROR(INDEX('L2'!$G$6:$G$502,MATCH(B89,'L2'!$P$6:$P$502,0)),"  ")</f>
        <v xml:space="preserve">B.1.19 -   </v>
      </c>
      <c r="D89" s="16" t="str">
        <f>D70&amp;"."&amp;RIGHT(D88,LEN(D88)-4)+1</f>
        <v>B.2.19</v>
      </c>
      <c r="E89" s="17" t="str">
        <f>D89&amp;" - "&amp;IFERROR(INDEX('L2'!$G$6:$G$502,MATCH(D89,'L2'!$P$6:$P$502,0)),"  ")</f>
        <v xml:space="preserve">B.2.19 -   </v>
      </c>
      <c r="F89" s="16" t="str">
        <f>F70&amp;"."&amp;RIGHT(F88,LEN(F88)-4)+1</f>
        <v>B.3.19</v>
      </c>
      <c r="G89" s="17" t="str">
        <f>F89&amp;" - "&amp;IFERROR(INDEX('L2'!$G$6:$G$502,MATCH(F89,'L2'!$P$6:$P$502,0)),"  ")</f>
        <v xml:space="preserve">B.3.19 -   </v>
      </c>
      <c r="H89" s="16" t="str">
        <f>H70&amp;"."&amp;RIGHT(H88,LEN(H88)-4)+1</f>
        <v>B.4.19</v>
      </c>
      <c r="I89" s="17" t="str">
        <f>H89&amp;" - "&amp;IFERROR(INDEX('L2'!$G$6:$G$502,MATCH(H89,'L2'!$P$6:$P$502,0)),"  ")</f>
        <v xml:space="preserve">B.4.19 -   </v>
      </c>
      <c r="J89" s="16" t="str">
        <f>J70&amp;"."&amp;RIGHT(J88,LEN(J88)-4)+1</f>
        <v>B.5.19</v>
      </c>
      <c r="K89" s="17" t="str">
        <f>J89&amp;" - "&amp;IFERROR(INDEX('L2'!$G$6:$G$502,MATCH(J89,'L2'!$P$6:$P$502,0)),"  ")</f>
        <v xml:space="preserve">B.5.19 -   </v>
      </c>
      <c r="L89" s="16" t="str">
        <f>L70&amp;"."&amp;RIGHT(L88,LEN(L88)-4)+1</f>
        <v>B.6.19</v>
      </c>
      <c r="M89" s="17" t="str">
        <f>L89&amp;" - "&amp;IFERROR(INDEX('L2'!$G$6:$G$502,MATCH(L89,'L2'!$P$6:$P$502,0)),"  ")</f>
        <v xml:space="preserve">B.6.19 -   </v>
      </c>
      <c r="N89" s="16" t="str">
        <f>N70&amp;"."&amp;RIGHT(N88,LEN(N88)-4)+1</f>
        <v>B.7.19</v>
      </c>
      <c r="O89" s="17" t="str">
        <f>N89&amp;" - "&amp;IFERROR(INDEX('L2'!$G$6:$G$502,MATCH(N89,'L2'!$P$6:$P$502,0)),"  ")</f>
        <v xml:space="preserve">B.7.19 -   </v>
      </c>
      <c r="P89" s="16" t="str">
        <f>P70&amp;"."&amp;RIGHT(P88,LEN(P88)-4)+1</f>
        <v>B.8.19</v>
      </c>
      <c r="Q89" s="17" t="str">
        <f>P89&amp;" - "&amp;IFERROR(INDEX('L2'!$G$6:$G$502,MATCH(P89,'L2'!$P$6:$P$502,0)),"  ")</f>
        <v xml:space="preserve">B.8.19 -   </v>
      </c>
      <c r="R89" s="16" t="str">
        <f>R70&amp;"."&amp;RIGHT(R88,LEN(R88)-4)+1</f>
        <v>B.9.19</v>
      </c>
      <c r="S89" s="17" t="str">
        <f>R89&amp;" - "&amp;IFERROR(INDEX('L2'!$G$6:$G$502,MATCH(R89,'L2'!$P$6:$P$502,0)),"  ")</f>
        <v xml:space="preserve">B.9.19 -   </v>
      </c>
      <c r="T89" s="16" t="str">
        <f>T70&amp;"."&amp;RIGHT(T88,LEN(T88)-5)+1</f>
        <v>B.10.19</v>
      </c>
      <c r="U89" s="17" t="str">
        <f>T89&amp;" - "&amp;IFERROR(INDEX('L2'!$G$6:$G$502,MATCH(T89,'L2'!$P$6:$P$502,0)),"  ")</f>
        <v xml:space="preserve">B.10.19 -   </v>
      </c>
    </row>
    <row r="90" spans="2:21" s="18" customFormat="1" ht="16">
      <c r="B90" s="16" t="str">
        <f>B70&amp;"."&amp;RIGHT(B89,LEN(B89)-4)+1</f>
        <v>B.1.20</v>
      </c>
      <c r="C90" s="17" t="str">
        <f>B90&amp;" - "&amp;IFERROR(INDEX('L2'!$G$6:$G$502,MATCH(B90,'L2'!$P$6:$P$502,0)),"  ")</f>
        <v xml:space="preserve">B.1.20 -   </v>
      </c>
      <c r="D90" s="16" t="str">
        <f>D70&amp;"."&amp;RIGHT(D89,LEN(D89)-4)+1</f>
        <v>B.2.20</v>
      </c>
      <c r="E90" s="17" t="str">
        <f>D90&amp;" - "&amp;IFERROR(INDEX('L2'!$G$6:$G$502,MATCH(D90,'L2'!$P$6:$P$502,0)),"  ")</f>
        <v xml:space="preserve">B.2.20 -   </v>
      </c>
      <c r="F90" s="16" t="str">
        <f>F70&amp;"."&amp;RIGHT(F89,LEN(F89)-4)+1</f>
        <v>B.3.20</v>
      </c>
      <c r="G90" s="17" t="str">
        <f>F90&amp;" - "&amp;IFERROR(INDEX('L2'!$G$6:$G$502,MATCH(F90,'L2'!$P$6:$P$502,0)),"  ")</f>
        <v xml:space="preserve">B.3.20 -   </v>
      </c>
      <c r="H90" s="16" t="str">
        <f>H70&amp;"."&amp;RIGHT(H89,LEN(H89)-4)+1</f>
        <v>B.4.20</v>
      </c>
      <c r="I90" s="17" t="str">
        <f>H90&amp;" - "&amp;IFERROR(INDEX('L2'!$G$6:$G$502,MATCH(H90,'L2'!$P$6:$P$502,0)),"  ")</f>
        <v xml:space="preserve">B.4.20 -   </v>
      </c>
      <c r="J90" s="16" t="str">
        <f>J70&amp;"."&amp;RIGHT(J89,LEN(J89)-4)+1</f>
        <v>B.5.20</v>
      </c>
      <c r="K90" s="17" t="str">
        <f>J90&amp;" - "&amp;IFERROR(INDEX('L2'!$G$6:$G$502,MATCH(J90,'L2'!$P$6:$P$502,0)),"  ")</f>
        <v xml:space="preserve">B.5.20 -   </v>
      </c>
      <c r="L90" s="16" t="str">
        <f>L70&amp;"."&amp;RIGHT(L89,LEN(L89)-4)+1</f>
        <v>B.6.20</v>
      </c>
      <c r="M90" s="17" t="str">
        <f>L90&amp;" - "&amp;IFERROR(INDEX('L2'!$G$6:$G$502,MATCH(L90,'L2'!$P$6:$P$502,0)),"  ")</f>
        <v xml:space="preserve">B.6.20 -   </v>
      </c>
      <c r="N90" s="16" t="str">
        <f>N70&amp;"."&amp;RIGHT(N89,LEN(N89)-4)+1</f>
        <v>B.7.20</v>
      </c>
      <c r="O90" s="17" t="str">
        <f>N90&amp;" - "&amp;IFERROR(INDEX('L2'!$G$6:$G$502,MATCH(N90,'L2'!$P$6:$P$502,0)),"  ")</f>
        <v xml:space="preserve">B.7.20 -   </v>
      </c>
      <c r="P90" s="16" t="str">
        <f>P70&amp;"."&amp;RIGHT(P89,LEN(P89)-4)+1</f>
        <v>B.8.20</v>
      </c>
      <c r="Q90" s="17" t="str">
        <f>P90&amp;" - "&amp;IFERROR(INDEX('L2'!$G$6:$G$502,MATCH(P90,'L2'!$P$6:$P$502,0)),"  ")</f>
        <v xml:space="preserve">B.8.20 -   </v>
      </c>
      <c r="R90" s="16" t="str">
        <f>R70&amp;"."&amp;RIGHT(R89,LEN(R89)-4)+1</f>
        <v>B.9.20</v>
      </c>
      <c r="S90" s="17" t="str">
        <f>R90&amp;" - "&amp;IFERROR(INDEX('L2'!$G$6:$G$502,MATCH(R90,'L2'!$P$6:$P$502,0)),"  ")</f>
        <v xml:space="preserve">B.9.20 -   </v>
      </c>
      <c r="T90" s="16" t="str">
        <f>T70&amp;"."&amp;RIGHT(T89,LEN(T89)-5)+1</f>
        <v>B.10.20</v>
      </c>
      <c r="U90" s="17" t="str">
        <f>T90&amp;" - "&amp;IFERROR(INDEX('L2'!$G$6:$G$502,MATCH(T90,'L2'!$P$6:$P$502,0)),"  ")</f>
        <v xml:space="preserve">B.10.20 -   </v>
      </c>
    </row>
    <row r="92" spans="2:21" ht="16">
      <c r="B92" s="796" t="str">
        <f>"Level 3 - "&amp;INDEX($C$6:$C$31,MATCH($B$8,$B$6:$B$31,0))&amp;" ("&amp;$B$8&amp;")"</f>
        <v>Level 3 - C - Cabinets and Countertops (C)</v>
      </c>
      <c r="C92" s="796"/>
      <c r="D92" s="796"/>
      <c r="E92" s="796"/>
      <c r="F92" s="796"/>
      <c r="G92" s="796"/>
      <c r="H92" s="796"/>
      <c r="I92" s="796"/>
      <c r="J92" s="796"/>
      <c r="K92" s="796"/>
      <c r="L92" s="796"/>
      <c r="M92" s="796"/>
      <c r="N92" s="796"/>
      <c r="O92" s="796"/>
      <c r="P92" s="796"/>
      <c r="Q92" s="796"/>
      <c r="R92" s="796"/>
      <c r="S92" s="796"/>
      <c r="T92" s="796"/>
      <c r="U92" s="796"/>
    </row>
    <row r="93" spans="2:21" ht="16">
      <c r="B93" s="40" t="str">
        <f>MID(B92,LEN(B92)-1,1)&amp;".1"</f>
        <v>C.1</v>
      </c>
      <c r="C93" s="40" t="str">
        <f>IFERROR(INDEX('L2'!$E$6:$E$502,MATCH(B93,'L2'!$O$6:$O$502,0)),"  ")</f>
        <v>Cabinets and Countertops General</v>
      </c>
      <c r="D93" s="40" t="str">
        <f>LEFT(B93,1)&amp;"."&amp;RIGHT(B93,1)+1</f>
        <v>C.2</v>
      </c>
      <c r="E93" s="40" t="str">
        <f>IFERROR(INDEX('L2'!$E$6:$E$502,MATCH(D93,'L2'!$O$6:$O$502,0)),"  ")</f>
        <v>Bathroom Cabinets</v>
      </c>
      <c r="F93" s="40" t="str">
        <f>LEFT(D93,1)&amp;"."&amp;RIGHT(D93,1)+1</f>
        <v>C.3</v>
      </c>
      <c r="G93" s="40" t="str">
        <f>IFERROR(INDEX('L2'!$E$6:$E$502,MATCH(F93,'L2'!$O$6:$O$502,0)),"  ")</f>
        <v>Countertops</v>
      </c>
      <c r="H93" s="40" t="str">
        <f>LEFT(F93,1)&amp;"."&amp;RIGHT(F93,1)+1</f>
        <v>C.4</v>
      </c>
      <c r="I93" s="40" t="str">
        <f>IFERROR(INDEX('L2'!$E$6:$E$502,MATCH(H93,'L2'!$O$6:$O$502,0)),"  ")</f>
        <v>Kitchen Cabinets</v>
      </c>
      <c r="J93" s="40" t="str">
        <f>LEFT(H93,1)&amp;"."&amp;RIGHT(H93,1)+1</f>
        <v>C.5</v>
      </c>
      <c r="K93" s="40" t="str">
        <f>IFERROR(INDEX('L2'!$E$6:$E$502,MATCH(J93,'L2'!$O$6:$O$502,0)),"  ")</f>
        <v xml:space="preserve">  </v>
      </c>
      <c r="L93" s="40" t="str">
        <f>LEFT(J93,1)&amp;"."&amp;RIGHT(J93,1)+1</f>
        <v>C.6</v>
      </c>
      <c r="M93" s="40" t="str">
        <f>IFERROR(INDEX('L2'!$E$6:$E$502,MATCH(L93,'L2'!$O$6:$O$502,0)),"  ")</f>
        <v xml:space="preserve">  </v>
      </c>
      <c r="N93" s="40" t="str">
        <f>LEFT(L93,1)&amp;"."&amp;RIGHT(L93,1)+1</f>
        <v>C.7</v>
      </c>
      <c r="O93" s="40" t="str">
        <f>IFERROR(INDEX('L2'!$E$6:$E$502,MATCH(N93,'L2'!$O$6:$O$502,0)),"  ")</f>
        <v xml:space="preserve">  </v>
      </c>
      <c r="P93" s="40" t="str">
        <f>LEFT(N93,1)&amp;"."&amp;RIGHT(N93,1)+1</f>
        <v>C.8</v>
      </c>
      <c r="Q93" s="40" t="str">
        <f>IFERROR(INDEX('L2'!$E$6:$E$502,MATCH(P93,'L2'!$O$6:$O$502,0)),"  ")</f>
        <v xml:space="preserve">  </v>
      </c>
      <c r="R93" s="40" t="str">
        <f>LEFT(P93,1)&amp;"."&amp;RIGHT(P93,1)+1</f>
        <v>C.9</v>
      </c>
      <c r="S93" s="40" t="str">
        <f>IFERROR(INDEX('L2'!$E$6:$E$502,MATCH(R93,'L2'!$O$6:$O$502,0)),"  ")</f>
        <v xml:space="preserve">  </v>
      </c>
      <c r="T93" s="40" t="str">
        <f>LEFT(R93,1)&amp;"."&amp;RIGHT(R93,1)+1</f>
        <v>C.10</v>
      </c>
      <c r="U93" s="40" t="str">
        <f>IFERROR(INDEX('L2'!$E$6:$E$502,MATCH(T93,'L2'!$O$6:$O$502,0)),"  ")</f>
        <v xml:space="preserve">  </v>
      </c>
    </row>
    <row r="94" spans="2:21" s="18" customFormat="1" ht="16">
      <c r="B94" s="16" t="str">
        <f>B93&amp;".1"</f>
        <v>C.1.1</v>
      </c>
      <c r="C94" s="17" t="str">
        <f>B94&amp;" - "&amp;IFERROR(INDEX('L2'!$G$6:$G$502,MATCH(B94,'L2'!$P$6:$P$502,0)),"  ")</f>
        <v>C.1.1 - Cabinets and Countertops Allowance</v>
      </c>
      <c r="D94" s="16" t="str">
        <f>D93&amp;".1"</f>
        <v>C.2.1</v>
      </c>
      <c r="E94" s="17" t="str">
        <f>D94&amp;" - "&amp;IFERROR(INDEX('L2'!$G$6:$G$502,MATCH(D94,'L2'!$P$6:$P$502,0)),"  ")</f>
        <v>C.2.1 - Bath Accessories, Towel Bar, Toilet Disp</v>
      </c>
      <c r="F94" s="16" t="str">
        <f>F93&amp;".1"</f>
        <v>C.3.1</v>
      </c>
      <c r="G94" s="17" t="str">
        <f>F94&amp;" - "&amp;IFERROR(INDEX('L2'!$G$6:$G$502,MATCH(F94,'L2'!$P$6:$P$502,0)),"  ")</f>
        <v>C.3.1 - Countertops Allowance</v>
      </c>
      <c r="H94" s="16" t="str">
        <f>H93&amp;".1"</f>
        <v>C.4.1</v>
      </c>
      <c r="I94" s="17" t="str">
        <f>H94&amp;" - "&amp;IFERROR(INDEX('L2'!$G$6:$G$502,MATCH(H94,'L2'!$P$6:$P$502,0)),"  ")</f>
        <v>C.4.1 - Cabinet Installation, Hourly</v>
      </c>
      <c r="J94" s="16" t="str">
        <f>J93&amp;".1"</f>
        <v>C.5.1</v>
      </c>
      <c r="K94" s="17" t="str">
        <f>J94&amp;" - "&amp;IFERROR(INDEX('L2'!$G$6:$G$502,MATCH(J94,'L2'!$P$6:$P$502,0)),"  ")</f>
        <v xml:space="preserve">C.5.1 -   </v>
      </c>
      <c r="L94" s="16" t="str">
        <f>L93&amp;".1"</f>
        <v>C.6.1</v>
      </c>
      <c r="M94" s="17" t="str">
        <f>L94&amp;" - "&amp;IFERROR(INDEX('L2'!$G$6:$G$502,MATCH(L94,'L2'!$P$6:$P$502,0)),"  ")</f>
        <v xml:space="preserve">C.6.1 -   </v>
      </c>
      <c r="N94" s="16" t="str">
        <f>N93&amp;".1"</f>
        <v>C.7.1</v>
      </c>
      <c r="O94" s="17" t="str">
        <f>N94&amp;" - "&amp;IFERROR(INDEX('L2'!$G$6:$G$502,MATCH(N94,'L2'!$P$6:$P$502,0)),"  ")</f>
        <v xml:space="preserve">C.7.1 -   </v>
      </c>
      <c r="P94" s="16" t="str">
        <f>P93&amp;".1"</f>
        <v>C.8.1</v>
      </c>
      <c r="Q94" s="17" t="str">
        <f>P94&amp;" - "&amp;IFERROR(INDEX('L2'!$G$6:$G$502,MATCH(P94,'L2'!$P$6:$P$502,0)),"  ")</f>
        <v xml:space="preserve">C.8.1 -   </v>
      </c>
      <c r="R94" s="16" t="str">
        <f>R93&amp;".1"</f>
        <v>C.9.1</v>
      </c>
      <c r="S94" s="17" t="str">
        <f>R94&amp;" - "&amp;IFERROR(INDEX('L2'!$G$6:$G$502,MATCH(R94,'L2'!$P$6:$P$502,0)),"  ")</f>
        <v xml:space="preserve">C.9.1 -   </v>
      </c>
      <c r="T94" s="16" t="str">
        <f>T93&amp;".1"</f>
        <v>C.10.1</v>
      </c>
      <c r="U94" s="17" t="str">
        <f>T94&amp;" - "&amp;IFERROR(INDEX('L2'!$G$6:$G$502,MATCH(T94,'L2'!$P$6:$P$502,0)),"  ")</f>
        <v xml:space="preserve">C.10.1 -   </v>
      </c>
    </row>
    <row r="95" spans="2:21" s="18" customFormat="1" ht="16">
      <c r="B95" s="16" t="str">
        <f>B93&amp;"."&amp;RIGHT(B94,LEN(B94)-4)+1</f>
        <v>C.1.2</v>
      </c>
      <c r="C95" s="17" t="str">
        <f>B95&amp;" - "&amp;IFERROR(INDEX('L2'!$G$6:$G$502,MATCH(B95,'L2'!$P$6:$P$502,0)),"  ")</f>
        <v>C.1.2 - Cabinets Delivery</v>
      </c>
      <c r="D95" s="16" t="str">
        <f>D93&amp;"."&amp;RIGHT(D94,LEN(D94)-4)+1</f>
        <v>C.2.2</v>
      </c>
      <c r="E95" s="17" t="str">
        <f>D95&amp;" - "&amp;IFERROR(INDEX('L2'!$G$6:$G$502,MATCH(D95,'L2'!$P$6:$P$502,0)),"  ")</f>
        <v>C.2.2 - Bathroom Cabinet Door Pulls</v>
      </c>
      <c r="F95" s="16" t="str">
        <f>F93&amp;"."&amp;RIGHT(F94,LEN(F94)-4)+1</f>
        <v>C.3.2</v>
      </c>
      <c r="G95" s="17" t="str">
        <f>F95&amp;" - "&amp;IFERROR(INDEX('L2'!$G$6:$G$502,MATCH(F95,'L2'!$P$6:$P$502,0)),"  ")</f>
        <v>C.3.2 - Countertops Installation, Hourly</v>
      </c>
      <c r="H95" s="16" t="str">
        <f>H93&amp;"."&amp;RIGHT(H94,LEN(H94)-4)+1</f>
        <v>C.4.2</v>
      </c>
      <c r="I95" s="17" t="str">
        <f>H95&amp;" - "&amp;IFERROR(INDEX('L2'!$G$6:$G$502,MATCH(H95,'L2'!$P$6:$P$502,0)),"  ")</f>
        <v>C.4.2 - Kitchen Cabinet Door Pulls</v>
      </c>
      <c r="J95" s="16" t="str">
        <f>J93&amp;"."&amp;RIGHT(J94,LEN(J94)-4)+1</f>
        <v>C.5.2</v>
      </c>
      <c r="K95" s="17" t="str">
        <f>J95&amp;" - "&amp;IFERROR(INDEX('L2'!$G$6:$G$502,MATCH(J95,'L2'!$P$6:$P$502,0)),"  ")</f>
        <v xml:space="preserve">C.5.2 -   </v>
      </c>
      <c r="L95" s="16" t="str">
        <f>L93&amp;"."&amp;RIGHT(L94,LEN(L94)-4)+1</f>
        <v>C.6.2</v>
      </c>
      <c r="M95" s="17" t="str">
        <f>L95&amp;" - "&amp;IFERROR(INDEX('L2'!$G$6:$G$502,MATCH(L95,'L2'!$P$6:$P$502,0)),"  ")</f>
        <v xml:space="preserve">C.6.2 -   </v>
      </c>
      <c r="N95" s="16" t="str">
        <f>N93&amp;"."&amp;RIGHT(N94,LEN(N94)-4)+1</f>
        <v>C.7.2</v>
      </c>
      <c r="O95" s="17" t="str">
        <f>N95&amp;" - "&amp;IFERROR(INDEX('L2'!$G$6:$G$502,MATCH(N95,'L2'!$P$6:$P$502,0)),"  ")</f>
        <v xml:space="preserve">C.7.2 -   </v>
      </c>
      <c r="P95" s="16" t="str">
        <f>P93&amp;"."&amp;RIGHT(P94,LEN(P94)-4)+1</f>
        <v>C.8.2</v>
      </c>
      <c r="Q95" s="17" t="str">
        <f>P95&amp;" - "&amp;IFERROR(INDEX('L2'!$G$6:$G$502,MATCH(P95,'L2'!$P$6:$P$502,0)),"  ")</f>
        <v xml:space="preserve">C.8.2 -   </v>
      </c>
      <c r="R95" s="16" t="str">
        <f>R93&amp;"."&amp;RIGHT(R94,LEN(R94)-4)+1</f>
        <v>C.9.2</v>
      </c>
      <c r="S95" s="17" t="str">
        <f>R95&amp;" - "&amp;IFERROR(INDEX('L2'!$G$6:$G$502,MATCH(R95,'L2'!$P$6:$P$502,0)),"  ")</f>
        <v xml:space="preserve">C.9.2 -   </v>
      </c>
      <c r="T95" s="16" t="str">
        <f>T93&amp;"."&amp;RIGHT(T94,LEN(T94)-5)+1</f>
        <v>C.10.2</v>
      </c>
      <c r="U95" s="17" t="str">
        <f>T95&amp;" - "&amp;IFERROR(INDEX('L2'!$G$6:$G$502,MATCH(T95,'L2'!$P$6:$P$502,0)),"  ")</f>
        <v xml:space="preserve">C.10.2 -   </v>
      </c>
    </row>
    <row r="96" spans="2:21" s="18" customFormat="1" ht="16">
      <c r="B96" s="16" t="str">
        <f>B93&amp;"."&amp;RIGHT(B95,LEN(B95)-4)+1</f>
        <v>C.1.3</v>
      </c>
      <c r="C96" s="17" t="str">
        <f>B96&amp;" - "&amp;IFERROR(INDEX('L2'!$G$6:$G$502,MATCH(B96,'L2'!$P$6:$P$502,0)),"  ")</f>
        <v>C.1.3 - Countertop Delivery</v>
      </c>
      <c r="D96" s="16" t="str">
        <f>D93&amp;"."&amp;RIGHT(D95,LEN(D95)-4)+1</f>
        <v>C.2.3</v>
      </c>
      <c r="E96" s="17" t="str">
        <f>D96&amp;" - "&amp;IFERROR(INDEX('L2'!$G$6:$G$502,MATCH(D96,'L2'!$P$6:$P$502,0)),"  ")</f>
        <v>C.2.3 - Bathroom Cabinets Allowance</v>
      </c>
      <c r="F96" s="16" t="str">
        <f>F93&amp;"."&amp;RIGHT(F95,LEN(F95)-4)+1</f>
        <v>C.3.3</v>
      </c>
      <c r="G96" s="17" t="str">
        <f>F96&amp;" - "&amp;IFERROR(INDEX('L2'!$G$6:$G$502,MATCH(F96,'L2'!$P$6:$P$502,0)),"  ")</f>
        <v>C.3.3 - Countertops Stone (LF)</v>
      </c>
      <c r="H96" s="16" t="str">
        <f>H93&amp;"."&amp;RIGHT(H95,LEN(H95)-4)+1</f>
        <v>C.4.3</v>
      </c>
      <c r="I96" s="17" t="str">
        <f>H96&amp;" - "&amp;IFERROR(INDEX('L2'!$G$6:$G$502,MATCH(H96,'L2'!$P$6:$P$502,0)),"  ")</f>
        <v>C.4.3 - Kitchen Cabinets (Base and Upper)</v>
      </c>
      <c r="J96" s="16" t="str">
        <f>J93&amp;"."&amp;RIGHT(J95,LEN(J95)-4)+1</f>
        <v>C.5.3</v>
      </c>
      <c r="K96" s="17" t="str">
        <f>J96&amp;" - "&amp;IFERROR(INDEX('L2'!$G$6:$G$502,MATCH(J96,'L2'!$P$6:$P$502,0)),"  ")</f>
        <v xml:space="preserve">C.5.3 -   </v>
      </c>
      <c r="L96" s="16" t="str">
        <f>L93&amp;"."&amp;RIGHT(L95,LEN(L95)-4)+1</f>
        <v>C.6.3</v>
      </c>
      <c r="M96" s="17" t="str">
        <f>L96&amp;" - "&amp;IFERROR(INDEX('L2'!$G$6:$G$502,MATCH(L96,'L2'!$P$6:$P$502,0)),"  ")</f>
        <v xml:space="preserve">C.6.3 -   </v>
      </c>
      <c r="N96" s="16" t="str">
        <f>N93&amp;"."&amp;RIGHT(N95,LEN(N95)-4)+1</f>
        <v>C.7.3</v>
      </c>
      <c r="O96" s="17" t="str">
        <f>N96&amp;" - "&amp;IFERROR(INDEX('L2'!$G$6:$G$502,MATCH(N96,'L2'!$P$6:$P$502,0)),"  ")</f>
        <v xml:space="preserve">C.7.3 -   </v>
      </c>
      <c r="P96" s="16" t="str">
        <f>P93&amp;"."&amp;RIGHT(P95,LEN(P95)-4)+1</f>
        <v>C.8.3</v>
      </c>
      <c r="Q96" s="17" t="str">
        <f>P96&amp;" - "&amp;IFERROR(INDEX('L2'!$G$6:$G$502,MATCH(P96,'L2'!$P$6:$P$502,0)),"  ")</f>
        <v xml:space="preserve">C.8.3 -   </v>
      </c>
      <c r="R96" s="16" t="str">
        <f>R93&amp;"."&amp;RIGHT(R95,LEN(R95)-4)+1</f>
        <v>C.9.3</v>
      </c>
      <c r="S96" s="17" t="str">
        <f>R96&amp;" - "&amp;IFERROR(INDEX('L2'!$G$6:$G$502,MATCH(R96,'L2'!$P$6:$P$502,0)),"  ")</f>
        <v xml:space="preserve">C.9.3 -   </v>
      </c>
      <c r="T96" s="16" t="str">
        <f>T93&amp;"."&amp;RIGHT(T95,LEN(T95)-5)+1</f>
        <v>C.10.3</v>
      </c>
      <c r="U96" s="17" t="str">
        <f>T96&amp;" - "&amp;IFERROR(INDEX('L2'!$G$6:$G$502,MATCH(T96,'L2'!$P$6:$P$502,0)),"  ")</f>
        <v xml:space="preserve">C.10.3 -   </v>
      </c>
    </row>
    <row r="97" spans="2:21" s="18" customFormat="1" ht="16">
      <c r="B97" s="16" t="str">
        <f>B93&amp;"."&amp;RIGHT(B96,LEN(B96)-4)+1</f>
        <v>C.1.4</v>
      </c>
      <c r="C97" s="17" t="str">
        <f>B97&amp;" - "&amp;IFERROR(INDEX('L2'!$G$6:$G$502,MATCH(B97,'L2'!$P$6:$P$502,0)),"  ")</f>
        <v xml:space="preserve">C.1.4 -   </v>
      </c>
      <c r="D97" s="16" t="str">
        <f>D93&amp;"."&amp;RIGHT(D96,LEN(D96)-4)+1</f>
        <v>C.2.4</v>
      </c>
      <c r="E97" s="17" t="str">
        <f>D97&amp;" - "&amp;IFERROR(INDEX('L2'!$G$6:$G$502,MATCH(D97,'L2'!$P$6:$P$502,0)),"  ")</f>
        <v>C.2.4 - Bathroom Mirrors</v>
      </c>
      <c r="F97" s="16" t="str">
        <f>F93&amp;"."&amp;RIGHT(F96,LEN(F96)-4)+1</f>
        <v>C.3.4</v>
      </c>
      <c r="G97" s="17" t="str">
        <f>F97&amp;" - "&amp;IFERROR(INDEX('L2'!$G$6:$G$502,MATCH(F97,'L2'!$P$6:$P$502,0)),"  ")</f>
        <v>C.3.4 - Countertops Stone (SF)</v>
      </c>
      <c r="H97" s="16" t="str">
        <f>H93&amp;"."&amp;RIGHT(H96,LEN(H96)-4)+1</f>
        <v>C.4.4</v>
      </c>
      <c r="I97" s="17" t="str">
        <f>H97&amp;" - "&amp;IFERROR(INDEX('L2'!$G$6:$G$502,MATCH(H97,'L2'!$P$6:$P$502,0)),"  ")</f>
        <v>C.4.4 - Kitchen Cabinets (Base Only)</v>
      </c>
      <c r="J97" s="16" t="str">
        <f>J93&amp;"."&amp;RIGHT(J96,LEN(J96)-4)+1</f>
        <v>C.5.4</v>
      </c>
      <c r="K97" s="17" t="str">
        <f>J97&amp;" - "&amp;IFERROR(INDEX('L2'!$G$6:$G$502,MATCH(J97,'L2'!$P$6:$P$502,0)),"  ")</f>
        <v xml:space="preserve">C.5.4 -   </v>
      </c>
      <c r="L97" s="16" t="str">
        <f>L93&amp;"."&amp;RIGHT(L96,LEN(L96)-4)+1</f>
        <v>C.6.4</v>
      </c>
      <c r="M97" s="17" t="str">
        <f>L97&amp;" - "&amp;IFERROR(INDEX('L2'!$G$6:$G$502,MATCH(L97,'L2'!$P$6:$P$502,0)),"  ")</f>
        <v xml:space="preserve">C.6.4 -   </v>
      </c>
      <c r="N97" s="16" t="str">
        <f>N93&amp;"."&amp;RIGHT(N96,LEN(N96)-4)+1</f>
        <v>C.7.4</v>
      </c>
      <c r="O97" s="17" t="str">
        <f>N97&amp;" - "&amp;IFERROR(INDEX('L2'!$G$6:$G$502,MATCH(N97,'L2'!$P$6:$P$502,0)),"  ")</f>
        <v xml:space="preserve">C.7.4 -   </v>
      </c>
      <c r="P97" s="16" t="str">
        <f>P93&amp;"."&amp;RIGHT(P96,LEN(P96)-4)+1</f>
        <v>C.8.4</v>
      </c>
      <c r="Q97" s="17" t="str">
        <f>P97&amp;" - "&amp;IFERROR(INDEX('L2'!$G$6:$G$502,MATCH(P97,'L2'!$P$6:$P$502,0)),"  ")</f>
        <v xml:space="preserve">C.8.4 -   </v>
      </c>
      <c r="R97" s="16" t="str">
        <f>R93&amp;"."&amp;RIGHT(R96,LEN(R96)-4)+1</f>
        <v>C.9.4</v>
      </c>
      <c r="S97" s="17" t="str">
        <f>R97&amp;" - "&amp;IFERROR(INDEX('L2'!$G$6:$G$502,MATCH(R97,'L2'!$P$6:$P$502,0)),"  ")</f>
        <v xml:space="preserve">C.9.4 -   </v>
      </c>
      <c r="T97" s="16" t="str">
        <f>T93&amp;"."&amp;RIGHT(T96,LEN(T96)-5)+1</f>
        <v>C.10.4</v>
      </c>
      <c r="U97" s="17" t="str">
        <f>T97&amp;" - "&amp;IFERROR(INDEX('L2'!$G$6:$G$502,MATCH(T97,'L2'!$P$6:$P$502,0)),"  ")</f>
        <v xml:space="preserve">C.10.4 -   </v>
      </c>
    </row>
    <row r="98" spans="2:21" s="18" customFormat="1" ht="16">
      <c r="B98" s="16" t="str">
        <f>B93&amp;"."&amp;RIGHT(B97,LEN(B97)-4)+1</f>
        <v>C.1.5</v>
      </c>
      <c r="C98" s="17" t="str">
        <f>B98&amp;" - "&amp;IFERROR(INDEX('L2'!$G$6:$G$502,MATCH(B98,'L2'!$P$6:$P$502,0)),"  ")</f>
        <v xml:space="preserve">C.1.5 -   </v>
      </c>
      <c r="D98" s="16" t="str">
        <f>D93&amp;"."&amp;RIGHT(D97,LEN(D97)-4)+1</f>
        <v>C.2.5</v>
      </c>
      <c r="E98" s="17" t="str">
        <f>D98&amp;" - "&amp;IFERROR(INDEX('L2'!$G$6:$G$502,MATCH(D98,'L2'!$P$6:$P$502,0)),"  ")</f>
        <v>C.2.5 - Cabinet Installation, Hourly</v>
      </c>
      <c r="F98" s="16" t="str">
        <f>F93&amp;"."&amp;RIGHT(F97,LEN(F97)-4)+1</f>
        <v>C.3.5</v>
      </c>
      <c r="G98" s="17" t="str">
        <f>F98&amp;" - "&amp;IFERROR(INDEX('L2'!$G$6:$G$502,MATCH(F98,'L2'!$P$6:$P$502,0)),"  ")</f>
        <v>C.3.5 - Plastic Laminate Countertop</v>
      </c>
      <c r="H98" s="16" t="str">
        <f>H93&amp;"."&amp;RIGHT(H97,LEN(H97)-4)+1</f>
        <v>C.4.5</v>
      </c>
      <c r="I98" s="17" t="str">
        <f>H98&amp;" - "&amp;IFERROR(INDEX('L2'!$G$6:$G$502,MATCH(H98,'L2'!$P$6:$P$502,0)),"  ")</f>
        <v>C.4.5 - Kitchen Cabinets (Upper Only)</v>
      </c>
      <c r="J98" s="16" t="str">
        <f>J93&amp;"."&amp;RIGHT(J97,LEN(J97)-4)+1</f>
        <v>C.5.5</v>
      </c>
      <c r="K98" s="17" t="str">
        <f>J98&amp;" - "&amp;IFERROR(INDEX('L2'!$G$6:$G$502,MATCH(J98,'L2'!$P$6:$P$502,0)),"  ")</f>
        <v xml:space="preserve">C.5.5 -   </v>
      </c>
      <c r="L98" s="16" t="str">
        <f>L93&amp;"."&amp;RIGHT(L97,LEN(L97)-4)+1</f>
        <v>C.6.5</v>
      </c>
      <c r="M98" s="17" t="str">
        <f>L98&amp;" - "&amp;IFERROR(INDEX('L2'!$G$6:$G$502,MATCH(L98,'L2'!$P$6:$P$502,0)),"  ")</f>
        <v xml:space="preserve">C.6.5 -   </v>
      </c>
      <c r="N98" s="16" t="str">
        <f>N93&amp;"."&amp;RIGHT(N97,LEN(N97)-4)+1</f>
        <v>C.7.5</v>
      </c>
      <c r="O98" s="17" t="str">
        <f>N98&amp;" - "&amp;IFERROR(INDEX('L2'!$G$6:$G$502,MATCH(N98,'L2'!$P$6:$P$502,0)),"  ")</f>
        <v xml:space="preserve">C.7.5 -   </v>
      </c>
      <c r="P98" s="16" t="str">
        <f>P93&amp;"."&amp;RIGHT(P97,LEN(P97)-4)+1</f>
        <v>C.8.5</v>
      </c>
      <c r="Q98" s="17" t="str">
        <f>P98&amp;" - "&amp;IFERROR(INDEX('L2'!$G$6:$G$502,MATCH(P98,'L2'!$P$6:$P$502,0)),"  ")</f>
        <v xml:space="preserve">C.8.5 -   </v>
      </c>
      <c r="R98" s="16" t="str">
        <f>R93&amp;"."&amp;RIGHT(R97,LEN(R97)-4)+1</f>
        <v>C.9.5</v>
      </c>
      <c r="S98" s="17" t="str">
        <f>R98&amp;" - "&amp;IFERROR(INDEX('L2'!$G$6:$G$502,MATCH(R98,'L2'!$P$6:$P$502,0)),"  ")</f>
        <v xml:space="preserve">C.9.5 -   </v>
      </c>
      <c r="T98" s="16" t="str">
        <f>T93&amp;"."&amp;RIGHT(T97,LEN(T97)-5)+1</f>
        <v>C.10.5</v>
      </c>
      <c r="U98" s="17" t="str">
        <f>T98&amp;" - "&amp;IFERROR(INDEX('L2'!$G$6:$G$502,MATCH(T98,'L2'!$P$6:$P$502,0)),"  ")</f>
        <v xml:space="preserve">C.10.5 -   </v>
      </c>
    </row>
    <row r="99" spans="2:21" s="18" customFormat="1" ht="16">
      <c r="B99" s="16" t="str">
        <f>B93&amp;"."&amp;RIGHT(B98,LEN(B98)-4)+1</f>
        <v>C.1.6</v>
      </c>
      <c r="C99" s="17" t="str">
        <f>B99&amp;" - "&amp;IFERROR(INDEX('L2'!$G$6:$G$502,MATCH(B99,'L2'!$P$6:$P$502,0)),"  ")</f>
        <v xml:space="preserve">C.1.6 -   </v>
      </c>
      <c r="D99" s="16" t="str">
        <f>D93&amp;"."&amp;RIGHT(D98,LEN(D98)-4)+1</f>
        <v>C.2.6</v>
      </c>
      <c r="E99" s="17" t="str">
        <f>D99&amp;" - "&amp;IFERROR(INDEX('L2'!$G$6:$G$502,MATCH(D99,'L2'!$P$6:$P$502,0)),"  ")</f>
        <v>C.2.6 - Vanity Cabinet</v>
      </c>
      <c r="F99" s="16" t="str">
        <f>F93&amp;"."&amp;RIGHT(F98,LEN(F98)-4)+1</f>
        <v>C.3.6</v>
      </c>
      <c r="G99" s="17" t="str">
        <f>F99&amp;" - "&amp;IFERROR(INDEX('L2'!$G$6:$G$502,MATCH(F99,'L2'!$P$6:$P$502,0)),"  ")</f>
        <v xml:space="preserve">C.3.6 -   </v>
      </c>
      <c r="H99" s="16" t="str">
        <f>H93&amp;"."&amp;RIGHT(H98,LEN(H98)-4)+1</f>
        <v>C.4.6</v>
      </c>
      <c r="I99" s="17" t="str">
        <f>H99&amp;" - "&amp;IFERROR(INDEX('L2'!$G$6:$G$502,MATCH(H99,'L2'!$P$6:$P$502,0)),"  ")</f>
        <v>C.4.6 - Kitchen Cabinets Allowance</v>
      </c>
      <c r="J99" s="16" t="str">
        <f>J93&amp;"."&amp;RIGHT(J98,LEN(J98)-4)+1</f>
        <v>C.5.6</v>
      </c>
      <c r="K99" s="17" t="str">
        <f>J99&amp;" - "&amp;IFERROR(INDEX('L2'!$G$6:$G$502,MATCH(J99,'L2'!$P$6:$P$502,0)),"  ")</f>
        <v xml:space="preserve">C.5.6 -   </v>
      </c>
      <c r="L99" s="16" t="str">
        <f>L93&amp;"."&amp;RIGHT(L98,LEN(L98)-4)+1</f>
        <v>C.6.6</v>
      </c>
      <c r="M99" s="17" t="str">
        <f>L99&amp;" - "&amp;IFERROR(INDEX('L2'!$G$6:$G$502,MATCH(L99,'L2'!$P$6:$P$502,0)),"  ")</f>
        <v xml:space="preserve">C.6.6 -   </v>
      </c>
      <c r="N99" s="16" t="str">
        <f>N93&amp;"."&amp;RIGHT(N98,LEN(N98)-4)+1</f>
        <v>C.7.6</v>
      </c>
      <c r="O99" s="17" t="str">
        <f>N99&amp;" - "&amp;IFERROR(INDEX('L2'!$G$6:$G$502,MATCH(N99,'L2'!$P$6:$P$502,0)),"  ")</f>
        <v xml:space="preserve">C.7.6 -   </v>
      </c>
      <c r="P99" s="16" t="str">
        <f>P93&amp;"."&amp;RIGHT(P98,LEN(P98)-4)+1</f>
        <v>C.8.6</v>
      </c>
      <c r="Q99" s="17" t="str">
        <f>P99&amp;" - "&amp;IFERROR(INDEX('L2'!$G$6:$G$502,MATCH(P99,'L2'!$P$6:$P$502,0)),"  ")</f>
        <v xml:space="preserve">C.8.6 -   </v>
      </c>
      <c r="R99" s="16" t="str">
        <f>R93&amp;"."&amp;RIGHT(R98,LEN(R98)-4)+1</f>
        <v>C.9.6</v>
      </c>
      <c r="S99" s="17" t="str">
        <f>R99&amp;" - "&amp;IFERROR(INDEX('L2'!$G$6:$G$502,MATCH(R99,'L2'!$P$6:$P$502,0)),"  ")</f>
        <v xml:space="preserve">C.9.6 -   </v>
      </c>
      <c r="T99" s="16" t="str">
        <f>T93&amp;"."&amp;RIGHT(T98,LEN(T98)-5)+1</f>
        <v>C.10.6</v>
      </c>
      <c r="U99" s="17" t="str">
        <f>T99&amp;" - "&amp;IFERROR(INDEX('L2'!$G$6:$G$502,MATCH(T99,'L2'!$P$6:$P$502,0)),"  ")</f>
        <v xml:space="preserve">C.10.6 -   </v>
      </c>
    </row>
    <row r="100" spans="2:21" s="18" customFormat="1" ht="16">
      <c r="B100" s="16" t="str">
        <f>B93&amp;"."&amp;RIGHT(B99,LEN(B99)-4)+1</f>
        <v>C.1.7</v>
      </c>
      <c r="C100" s="17" t="str">
        <f>B100&amp;" - "&amp;IFERROR(INDEX('L2'!$G$6:$G$502,MATCH(B100,'L2'!$P$6:$P$502,0)),"  ")</f>
        <v xml:space="preserve">C.1.7 -   </v>
      </c>
      <c r="D100" s="16" t="str">
        <f>D93&amp;"."&amp;RIGHT(D99,LEN(D99)-4)+1</f>
        <v>C.2.7</v>
      </c>
      <c r="E100" s="17" t="str">
        <f>D100&amp;" - "&amp;IFERROR(INDEX('L2'!$G$6:$G$502,MATCH(D100,'L2'!$P$6:$P$502,0)),"  ")</f>
        <v>C.2.7 - Vanity Countertop, Stone/Solid Surface</v>
      </c>
      <c r="F100" s="16" t="str">
        <f>F93&amp;"."&amp;RIGHT(F99,LEN(F99)-4)+1</f>
        <v>C.3.7</v>
      </c>
      <c r="G100" s="17" t="str">
        <f>F100&amp;" - "&amp;IFERROR(INDEX('L2'!$G$6:$G$502,MATCH(F100,'L2'!$P$6:$P$502,0)),"  ")</f>
        <v xml:space="preserve">C.3.7 -   </v>
      </c>
      <c r="H100" s="16" t="str">
        <f>H93&amp;"."&amp;RIGHT(H99,LEN(H99)-4)+1</f>
        <v>C.4.7</v>
      </c>
      <c r="I100" s="17" t="str">
        <f>H100&amp;" - "&amp;IFERROR(INDEX('L2'!$G$6:$G$502,MATCH(H100,'L2'!$P$6:$P$502,0)),"  ")</f>
        <v>C.4.7 - Kitchen Sink Bowl, Economy, Undermount</v>
      </c>
      <c r="J100" s="16" t="str">
        <f>J93&amp;"."&amp;RIGHT(J99,LEN(J99)-4)+1</f>
        <v>C.5.7</v>
      </c>
      <c r="K100" s="17" t="str">
        <f>J100&amp;" - "&amp;IFERROR(INDEX('L2'!$G$6:$G$502,MATCH(J100,'L2'!$P$6:$P$502,0)),"  ")</f>
        <v xml:space="preserve">C.5.7 -   </v>
      </c>
      <c r="L100" s="16" t="str">
        <f>L93&amp;"."&amp;RIGHT(L99,LEN(L99)-4)+1</f>
        <v>C.6.7</v>
      </c>
      <c r="M100" s="17" t="str">
        <f>L100&amp;" - "&amp;IFERROR(INDEX('L2'!$G$6:$G$502,MATCH(L100,'L2'!$P$6:$P$502,0)),"  ")</f>
        <v xml:space="preserve">C.6.7 -   </v>
      </c>
      <c r="N100" s="16" t="str">
        <f>N93&amp;"."&amp;RIGHT(N99,LEN(N99)-4)+1</f>
        <v>C.7.7</v>
      </c>
      <c r="O100" s="17" t="str">
        <f>N100&amp;" - "&amp;IFERROR(INDEX('L2'!$G$6:$G$502,MATCH(N100,'L2'!$P$6:$P$502,0)),"  ")</f>
        <v xml:space="preserve">C.7.7 -   </v>
      </c>
      <c r="P100" s="16" t="str">
        <f>P93&amp;"."&amp;RIGHT(P99,LEN(P99)-4)+1</f>
        <v>C.8.7</v>
      </c>
      <c r="Q100" s="17" t="str">
        <f>P100&amp;" - "&amp;IFERROR(INDEX('L2'!$G$6:$G$502,MATCH(P100,'L2'!$P$6:$P$502,0)),"  ")</f>
        <v xml:space="preserve">C.8.7 -   </v>
      </c>
      <c r="R100" s="16" t="str">
        <f>R93&amp;"."&amp;RIGHT(R99,LEN(R99)-4)+1</f>
        <v>C.9.7</v>
      </c>
      <c r="S100" s="17" t="str">
        <f>R100&amp;" - "&amp;IFERROR(INDEX('L2'!$G$6:$G$502,MATCH(R100,'L2'!$P$6:$P$502,0)),"  ")</f>
        <v xml:space="preserve">C.9.7 -   </v>
      </c>
      <c r="T100" s="16" t="str">
        <f>T93&amp;"."&amp;RIGHT(T99,LEN(T99)-5)+1</f>
        <v>C.10.7</v>
      </c>
      <c r="U100" s="17" t="str">
        <f>T100&amp;" - "&amp;IFERROR(INDEX('L2'!$G$6:$G$502,MATCH(T100,'L2'!$P$6:$P$502,0)),"  ")</f>
        <v xml:space="preserve">C.10.7 -   </v>
      </c>
    </row>
    <row r="101" spans="2:21" s="18" customFormat="1" ht="16">
      <c r="B101" s="16" t="str">
        <f>B93&amp;"."&amp;RIGHT(B100,LEN(B100)-4)+1</f>
        <v>C.1.8</v>
      </c>
      <c r="C101" s="17" t="str">
        <f>B101&amp;" - "&amp;IFERROR(INDEX('L2'!$G$6:$G$502,MATCH(B101,'L2'!$P$6:$P$502,0)),"  ")</f>
        <v xml:space="preserve">C.1.8 -   </v>
      </c>
      <c r="D101" s="16" t="str">
        <f>D93&amp;"."&amp;RIGHT(D100,LEN(D100)-4)+1</f>
        <v>C.2.8</v>
      </c>
      <c r="E101" s="17" t="str">
        <f>D101&amp;" - "&amp;IFERROR(INDEX('L2'!$G$6:$G$502,MATCH(D101,'L2'!$P$6:$P$502,0)),"  ")</f>
        <v xml:space="preserve">C.2.8 -   </v>
      </c>
      <c r="F101" s="16" t="str">
        <f>F93&amp;"."&amp;RIGHT(F100,LEN(F100)-4)+1</f>
        <v>C.3.8</v>
      </c>
      <c r="G101" s="17" t="str">
        <f>F101&amp;" - "&amp;IFERROR(INDEX('L2'!$G$6:$G$502,MATCH(F101,'L2'!$P$6:$P$502,0)),"  ")</f>
        <v xml:space="preserve">C.3.8 -   </v>
      </c>
      <c r="H101" s="16" t="str">
        <f>H93&amp;"."&amp;RIGHT(H100,LEN(H100)-4)+1</f>
        <v>C.4.8</v>
      </c>
      <c r="I101" s="17" t="str">
        <f>H101&amp;" - "&amp;IFERROR(INDEX('L2'!$G$6:$G$502,MATCH(H101,'L2'!$P$6:$P$502,0)),"  ")</f>
        <v>C.4.8 - Kitchen Sink Bowl, Stainless, Undermount</v>
      </c>
      <c r="J101" s="16" t="str">
        <f>J93&amp;"."&amp;RIGHT(J100,LEN(J100)-4)+1</f>
        <v>C.5.8</v>
      </c>
      <c r="K101" s="17" t="str">
        <f>J101&amp;" - "&amp;IFERROR(INDEX('L2'!$G$6:$G$502,MATCH(J101,'L2'!$P$6:$P$502,0)),"  ")</f>
        <v xml:space="preserve">C.5.8 -   </v>
      </c>
      <c r="L101" s="16" t="str">
        <f>L93&amp;"."&amp;RIGHT(L100,LEN(L100)-4)+1</f>
        <v>C.6.8</v>
      </c>
      <c r="M101" s="17" t="str">
        <f>L101&amp;" - "&amp;IFERROR(INDEX('L2'!$G$6:$G$502,MATCH(L101,'L2'!$P$6:$P$502,0)),"  ")</f>
        <v xml:space="preserve">C.6.8 -   </v>
      </c>
      <c r="N101" s="16" t="str">
        <f>N93&amp;"."&amp;RIGHT(N100,LEN(N100)-4)+1</f>
        <v>C.7.8</v>
      </c>
      <c r="O101" s="17" t="str">
        <f>N101&amp;" - "&amp;IFERROR(INDEX('L2'!$G$6:$G$502,MATCH(N101,'L2'!$P$6:$P$502,0)),"  ")</f>
        <v xml:space="preserve">C.7.8 -   </v>
      </c>
      <c r="P101" s="16" t="str">
        <f>P93&amp;"."&amp;RIGHT(P100,LEN(P100)-4)+1</f>
        <v>C.8.8</v>
      </c>
      <c r="Q101" s="17" t="str">
        <f>P101&amp;" - "&amp;IFERROR(INDEX('L2'!$G$6:$G$502,MATCH(P101,'L2'!$P$6:$P$502,0)),"  ")</f>
        <v xml:space="preserve">C.8.8 -   </v>
      </c>
      <c r="R101" s="16" t="str">
        <f>R93&amp;"."&amp;RIGHT(R100,LEN(R100)-4)+1</f>
        <v>C.9.8</v>
      </c>
      <c r="S101" s="17" t="str">
        <f>R101&amp;" - "&amp;IFERROR(INDEX('L2'!$G$6:$G$502,MATCH(R101,'L2'!$P$6:$P$502,0)),"  ")</f>
        <v xml:space="preserve">C.9.8 -   </v>
      </c>
      <c r="T101" s="16" t="str">
        <f>T93&amp;"."&amp;RIGHT(T100,LEN(T100)-5)+1</f>
        <v>C.10.8</v>
      </c>
      <c r="U101" s="17" t="str">
        <f>T101&amp;" - "&amp;IFERROR(INDEX('L2'!$G$6:$G$502,MATCH(T101,'L2'!$P$6:$P$502,0)),"  ")</f>
        <v xml:space="preserve">C.10.8 -   </v>
      </c>
    </row>
    <row r="102" spans="2:21" s="18" customFormat="1" ht="16">
      <c r="B102" s="16" t="str">
        <f>B93&amp;"."&amp;RIGHT(B101,LEN(B101)-4)+1</f>
        <v>C.1.9</v>
      </c>
      <c r="C102" s="17" t="str">
        <f>B102&amp;" - "&amp;IFERROR(INDEX('L2'!$G$6:$G$502,MATCH(B102,'L2'!$P$6:$P$502,0)),"  ")</f>
        <v xml:space="preserve">C.1.9 -   </v>
      </c>
      <c r="D102" s="16" t="str">
        <f>D93&amp;"."&amp;RIGHT(D101,LEN(D101)-4)+1</f>
        <v>C.2.9</v>
      </c>
      <c r="E102" s="17" t="str">
        <f>D102&amp;" - "&amp;IFERROR(INDEX('L2'!$G$6:$G$502,MATCH(D102,'L2'!$P$6:$P$502,0)),"  ")</f>
        <v xml:space="preserve">C.2.9 -   </v>
      </c>
      <c r="F102" s="16" t="str">
        <f>F93&amp;"."&amp;RIGHT(F101,LEN(F101)-4)+1</f>
        <v>C.3.9</v>
      </c>
      <c r="G102" s="17" t="str">
        <f>F102&amp;" - "&amp;IFERROR(INDEX('L2'!$G$6:$G$502,MATCH(F102,'L2'!$P$6:$P$502,0)),"  ")</f>
        <v xml:space="preserve">C.3.9 -   </v>
      </c>
      <c r="H102" s="16" t="str">
        <f>H93&amp;"."&amp;RIGHT(H101,LEN(H101)-4)+1</f>
        <v>C.4.9</v>
      </c>
      <c r="I102" s="17" t="str">
        <f>H102&amp;" - "&amp;IFERROR(INDEX('L2'!$G$6:$G$502,MATCH(H102,'L2'!$P$6:$P$502,0)),"  ")</f>
        <v>C.4.9 - Replace Cabinet Doors, Only</v>
      </c>
      <c r="J102" s="16" t="str">
        <f>J93&amp;"."&amp;RIGHT(J101,LEN(J101)-4)+1</f>
        <v>C.5.9</v>
      </c>
      <c r="K102" s="17" t="str">
        <f>J102&amp;" - "&amp;IFERROR(INDEX('L2'!$G$6:$G$502,MATCH(J102,'L2'!$P$6:$P$502,0)),"  ")</f>
        <v xml:space="preserve">C.5.9 -   </v>
      </c>
      <c r="L102" s="16" t="str">
        <f>L93&amp;"."&amp;RIGHT(L101,LEN(L101)-4)+1</f>
        <v>C.6.9</v>
      </c>
      <c r="M102" s="17" t="str">
        <f>L102&amp;" - "&amp;IFERROR(INDEX('L2'!$G$6:$G$502,MATCH(L102,'L2'!$P$6:$P$502,0)),"  ")</f>
        <v xml:space="preserve">C.6.9 -   </v>
      </c>
      <c r="N102" s="16" t="str">
        <f>N93&amp;"."&amp;RIGHT(N101,LEN(N101)-4)+1</f>
        <v>C.7.9</v>
      </c>
      <c r="O102" s="17" t="str">
        <f>N102&amp;" - "&amp;IFERROR(INDEX('L2'!$G$6:$G$502,MATCH(N102,'L2'!$P$6:$P$502,0)),"  ")</f>
        <v xml:space="preserve">C.7.9 -   </v>
      </c>
      <c r="P102" s="16" t="str">
        <f>P93&amp;"."&amp;RIGHT(P101,LEN(P101)-4)+1</f>
        <v>C.8.9</v>
      </c>
      <c r="Q102" s="17" t="str">
        <f>P102&amp;" - "&amp;IFERROR(INDEX('L2'!$G$6:$G$502,MATCH(P102,'L2'!$P$6:$P$502,0)),"  ")</f>
        <v xml:space="preserve">C.8.9 -   </v>
      </c>
      <c r="R102" s="16" t="str">
        <f>R93&amp;"."&amp;RIGHT(R101,LEN(R101)-4)+1</f>
        <v>C.9.9</v>
      </c>
      <c r="S102" s="17" t="str">
        <f>R102&amp;" - "&amp;IFERROR(INDEX('L2'!$G$6:$G$502,MATCH(R102,'L2'!$P$6:$P$502,0)),"  ")</f>
        <v xml:space="preserve">C.9.9 -   </v>
      </c>
      <c r="T102" s="16" t="str">
        <f>T93&amp;"."&amp;RIGHT(T101,LEN(T101)-5)+1</f>
        <v>C.10.9</v>
      </c>
      <c r="U102" s="17" t="str">
        <f>T102&amp;" - "&amp;IFERROR(INDEX('L2'!$G$6:$G$502,MATCH(T102,'L2'!$P$6:$P$502,0)),"  ")</f>
        <v xml:space="preserve">C.10.9 -   </v>
      </c>
    </row>
    <row r="103" spans="2:21" s="18" customFormat="1" ht="16">
      <c r="B103" s="16" t="str">
        <f>B93&amp;"."&amp;RIGHT(B102,LEN(B102)-4)+1</f>
        <v>C.1.10</v>
      </c>
      <c r="C103" s="17" t="str">
        <f>B103&amp;" - "&amp;IFERROR(INDEX('L2'!$G$6:$G$502,MATCH(B103,'L2'!$P$6:$P$502,0)),"  ")</f>
        <v xml:space="preserve">C.1.10 -   </v>
      </c>
      <c r="D103" s="16" t="str">
        <f>D93&amp;"."&amp;RIGHT(D102,LEN(D102)-4)+1</f>
        <v>C.2.10</v>
      </c>
      <c r="E103" s="17" t="str">
        <f>D103&amp;" - "&amp;IFERROR(INDEX('L2'!$G$6:$G$502,MATCH(D103,'L2'!$P$6:$P$502,0)),"  ")</f>
        <v xml:space="preserve">C.2.10 -   </v>
      </c>
      <c r="F103" s="16" t="str">
        <f>F93&amp;"."&amp;RIGHT(F102,LEN(F102)-4)+1</f>
        <v>C.3.10</v>
      </c>
      <c r="G103" s="17" t="str">
        <f>F103&amp;" - "&amp;IFERROR(INDEX('L2'!$G$6:$G$502,MATCH(F103,'L2'!$P$6:$P$502,0)),"  ")</f>
        <v xml:space="preserve">C.3.10 -   </v>
      </c>
      <c r="H103" s="16" t="str">
        <f>H93&amp;"."&amp;RIGHT(H102,LEN(H102)-4)+1</f>
        <v>C.4.10</v>
      </c>
      <c r="I103" s="17" t="str">
        <f>H103&amp;" - "&amp;IFERROR(INDEX('L2'!$G$6:$G$502,MATCH(H103,'L2'!$P$6:$P$502,0)),"  ")</f>
        <v>C.4.10 - Replace Cabinet Drawer Fronts, Only</v>
      </c>
      <c r="J103" s="16" t="str">
        <f>J93&amp;"."&amp;RIGHT(J102,LEN(J102)-4)+1</f>
        <v>C.5.10</v>
      </c>
      <c r="K103" s="17" t="str">
        <f>J103&amp;" - "&amp;IFERROR(INDEX('L2'!$G$6:$G$502,MATCH(J103,'L2'!$P$6:$P$502,0)),"  ")</f>
        <v xml:space="preserve">C.5.10 -   </v>
      </c>
      <c r="L103" s="16" t="str">
        <f>L93&amp;"."&amp;RIGHT(L102,LEN(L102)-4)+1</f>
        <v>C.6.10</v>
      </c>
      <c r="M103" s="17" t="str">
        <f>L103&amp;" - "&amp;IFERROR(INDEX('L2'!$G$6:$G$502,MATCH(L103,'L2'!$P$6:$P$502,0)),"  ")</f>
        <v xml:space="preserve">C.6.10 -   </v>
      </c>
      <c r="N103" s="16" t="str">
        <f>N93&amp;"."&amp;RIGHT(N102,LEN(N102)-4)+1</f>
        <v>C.7.10</v>
      </c>
      <c r="O103" s="17" t="str">
        <f>N103&amp;" - "&amp;IFERROR(INDEX('L2'!$G$6:$G$502,MATCH(N103,'L2'!$P$6:$P$502,0)),"  ")</f>
        <v xml:space="preserve">C.7.10 -   </v>
      </c>
      <c r="P103" s="16" t="str">
        <f>P93&amp;"."&amp;RIGHT(P102,LEN(P102)-4)+1</f>
        <v>C.8.10</v>
      </c>
      <c r="Q103" s="17" t="str">
        <f>P103&amp;" - "&amp;IFERROR(INDEX('L2'!$G$6:$G$502,MATCH(P103,'L2'!$P$6:$P$502,0)),"  ")</f>
        <v xml:space="preserve">C.8.10 -   </v>
      </c>
      <c r="R103" s="16" t="str">
        <f>R93&amp;"."&amp;RIGHT(R102,LEN(R102)-4)+1</f>
        <v>C.9.10</v>
      </c>
      <c r="S103" s="17" t="str">
        <f>R103&amp;" - "&amp;IFERROR(INDEX('L2'!$G$6:$G$502,MATCH(R103,'L2'!$P$6:$P$502,0)),"  ")</f>
        <v xml:space="preserve">C.9.10 -   </v>
      </c>
      <c r="T103" s="16" t="str">
        <f>T93&amp;"."&amp;RIGHT(T102,LEN(T102)-5)+1</f>
        <v>C.10.10</v>
      </c>
      <c r="U103" s="17" t="str">
        <f>T103&amp;" - "&amp;IFERROR(INDEX('L2'!$G$6:$G$502,MATCH(T103,'L2'!$P$6:$P$502,0)),"  ")</f>
        <v xml:space="preserve">C.10.10 -   </v>
      </c>
    </row>
    <row r="104" spans="2:21" s="18" customFormat="1" ht="16">
      <c r="B104" s="16" t="str">
        <f>B93&amp;"."&amp;RIGHT(B103,LEN(B103)-4)+1</f>
        <v>C.1.11</v>
      </c>
      <c r="C104" s="17" t="str">
        <f>B104&amp;" - "&amp;IFERROR(INDEX('L2'!$G$6:$G$502,MATCH(B104,'L2'!$P$6:$P$502,0)),"  ")</f>
        <v xml:space="preserve">C.1.11 -   </v>
      </c>
      <c r="D104" s="16" t="str">
        <f>D93&amp;"."&amp;RIGHT(D103,LEN(D103)-4)+1</f>
        <v>C.2.11</v>
      </c>
      <c r="E104" s="17" t="str">
        <f>D104&amp;" - "&amp;IFERROR(INDEX('L2'!$G$6:$G$502,MATCH(D104,'L2'!$P$6:$P$502,0)),"  ")</f>
        <v xml:space="preserve">C.2.11 -   </v>
      </c>
      <c r="F104" s="16" t="str">
        <f>F93&amp;"."&amp;RIGHT(F103,LEN(F103)-4)+1</f>
        <v>C.3.11</v>
      </c>
      <c r="G104" s="17" t="str">
        <f>F104&amp;" - "&amp;IFERROR(INDEX('L2'!$G$6:$G$502,MATCH(F104,'L2'!$P$6:$P$502,0)),"  ")</f>
        <v xml:space="preserve">C.3.11 -   </v>
      </c>
      <c r="H104" s="16" t="str">
        <f>H93&amp;"."&amp;RIGHT(H103,LEN(H103)-4)+1</f>
        <v>C.4.11</v>
      </c>
      <c r="I104" s="17" t="str">
        <f>H104&amp;" - "&amp;IFERROR(INDEX('L2'!$G$6:$G$502,MATCH(H104,'L2'!$P$6:$P$502,0)),"  ")</f>
        <v xml:space="preserve">C.4.11 -   </v>
      </c>
      <c r="J104" s="16" t="str">
        <f>J93&amp;"."&amp;RIGHT(J103,LEN(J103)-4)+1</f>
        <v>C.5.11</v>
      </c>
      <c r="K104" s="17" t="str">
        <f>J104&amp;" - "&amp;IFERROR(INDEX('L2'!$G$6:$G$502,MATCH(J104,'L2'!$P$6:$P$502,0)),"  ")</f>
        <v xml:space="preserve">C.5.11 -   </v>
      </c>
      <c r="L104" s="16" t="str">
        <f>L93&amp;"."&amp;RIGHT(L103,LEN(L103)-4)+1</f>
        <v>C.6.11</v>
      </c>
      <c r="M104" s="17" t="str">
        <f>L104&amp;" - "&amp;IFERROR(INDEX('L2'!$G$6:$G$502,MATCH(L104,'L2'!$P$6:$P$502,0)),"  ")</f>
        <v xml:space="preserve">C.6.11 -   </v>
      </c>
      <c r="N104" s="16" t="str">
        <f>N93&amp;"."&amp;RIGHT(N103,LEN(N103)-4)+1</f>
        <v>C.7.11</v>
      </c>
      <c r="O104" s="17" t="str">
        <f>N104&amp;" - "&amp;IFERROR(INDEX('L2'!$G$6:$G$502,MATCH(N104,'L2'!$P$6:$P$502,0)),"  ")</f>
        <v xml:space="preserve">C.7.11 -   </v>
      </c>
      <c r="P104" s="16" t="str">
        <f>P93&amp;"."&amp;RIGHT(P103,LEN(P103)-4)+1</f>
        <v>C.8.11</v>
      </c>
      <c r="Q104" s="17" t="str">
        <f>P104&amp;" - "&amp;IFERROR(INDEX('L2'!$G$6:$G$502,MATCH(P104,'L2'!$P$6:$P$502,0)),"  ")</f>
        <v xml:space="preserve">C.8.11 -   </v>
      </c>
      <c r="R104" s="16" t="str">
        <f>R93&amp;"."&amp;RIGHT(R103,LEN(R103)-4)+1</f>
        <v>C.9.11</v>
      </c>
      <c r="S104" s="17" t="str">
        <f>R104&amp;" - "&amp;IFERROR(INDEX('L2'!$G$6:$G$502,MATCH(R104,'L2'!$P$6:$P$502,0)),"  ")</f>
        <v xml:space="preserve">C.9.11 -   </v>
      </c>
      <c r="T104" s="16" t="str">
        <f>T93&amp;"."&amp;RIGHT(T103,LEN(T103)-5)+1</f>
        <v>C.10.11</v>
      </c>
      <c r="U104" s="17" t="str">
        <f>T104&amp;" - "&amp;IFERROR(INDEX('L2'!$G$6:$G$502,MATCH(T104,'L2'!$P$6:$P$502,0)),"  ")</f>
        <v xml:space="preserve">C.10.11 -   </v>
      </c>
    </row>
    <row r="105" spans="2:21" s="18" customFormat="1" ht="16">
      <c r="B105" s="16" t="str">
        <f>B93&amp;"."&amp;RIGHT(B104,LEN(B104)-4)+1</f>
        <v>C.1.12</v>
      </c>
      <c r="C105" s="17" t="str">
        <f>B105&amp;" - "&amp;IFERROR(INDEX('L2'!$G$6:$G$502,MATCH(B105,'L2'!$P$6:$P$502,0)),"  ")</f>
        <v xml:space="preserve">C.1.12 -   </v>
      </c>
      <c r="D105" s="16" t="str">
        <f>D93&amp;"."&amp;RIGHT(D104,LEN(D104)-4)+1</f>
        <v>C.2.12</v>
      </c>
      <c r="E105" s="17" t="str">
        <f>D105&amp;" - "&amp;IFERROR(INDEX('L2'!$G$6:$G$502,MATCH(D105,'L2'!$P$6:$P$502,0)),"  ")</f>
        <v xml:space="preserve">C.2.12 -   </v>
      </c>
      <c r="F105" s="16" t="str">
        <f>F93&amp;"."&amp;RIGHT(F104,LEN(F104)-4)+1</f>
        <v>C.3.12</v>
      </c>
      <c r="G105" s="17" t="str">
        <f>F105&amp;" - "&amp;IFERROR(INDEX('L2'!$G$6:$G$502,MATCH(F105,'L2'!$P$6:$P$502,0)),"  ")</f>
        <v xml:space="preserve">C.3.12 -   </v>
      </c>
      <c r="H105" s="16" t="str">
        <f>H93&amp;"."&amp;RIGHT(H104,LEN(H104)-4)+1</f>
        <v>C.4.12</v>
      </c>
      <c r="I105" s="17" t="str">
        <f>H105&amp;" - "&amp;IFERROR(INDEX('L2'!$G$6:$G$502,MATCH(H105,'L2'!$P$6:$P$502,0)),"  ")</f>
        <v xml:space="preserve">C.4.12 -   </v>
      </c>
      <c r="J105" s="16" t="str">
        <f>J93&amp;"."&amp;RIGHT(J104,LEN(J104)-4)+1</f>
        <v>C.5.12</v>
      </c>
      <c r="K105" s="17" t="str">
        <f>J105&amp;" - "&amp;IFERROR(INDEX('L2'!$G$6:$G$502,MATCH(J105,'L2'!$P$6:$P$502,0)),"  ")</f>
        <v xml:space="preserve">C.5.12 -   </v>
      </c>
      <c r="L105" s="16" t="str">
        <f>L93&amp;"."&amp;RIGHT(L104,LEN(L104)-4)+1</f>
        <v>C.6.12</v>
      </c>
      <c r="M105" s="17" t="str">
        <f>L105&amp;" - "&amp;IFERROR(INDEX('L2'!$G$6:$G$502,MATCH(L105,'L2'!$P$6:$P$502,0)),"  ")</f>
        <v xml:space="preserve">C.6.12 -   </v>
      </c>
      <c r="N105" s="16" t="str">
        <f>N93&amp;"."&amp;RIGHT(N104,LEN(N104)-4)+1</f>
        <v>C.7.12</v>
      </c>
      <c r="O105" s="17" t="str">
        <f>N105&amp;" - "&amp;IFERROR(INDEX('L2'!$G$6:$G$502,MATCH(N105,'L2'!$P$6:$P$502,0)),"  ")</f>
        <v xml:space="preserve">C.7.12 -   </v>
      </c>
      <c r="P105" s="16" t="str">
        <f>P93&amp;"."&amp;RIGHT(P104,LEN(P104)-4)+1</f>
        <v>C.8.12</v>
      </c>
      <c r="Q105" s="17" t="str">
        <f>P105&amp;" - "&amp;IFERROR(INDEX('L2'!$G$6:$G$502,MATCH(P105,'L2'!$P$6:$P$502,0)),"  ")</f>
        <v xml:space="preserve">C.8.12 -   </v>
      </c>
      <c r="R105" s="16" t="str">
        <f>R93&amp;"."&amp;RIGHT(R104,LEN(R104)-4)+1</f>
        <v>C.9.12</v>
      </c>
      <c r="S105" s="17" t="str">
        <f>R105&amp;" - "&amp;IFERROR(INDEX('L2'!$G$6:$G$502,MATCH(R105,'L2'!$P$6:$P$502,0)),"  ")</f>
        <v xml:space="preserve">C.9.12 -   </v>
      </c>
      <c r="T105" s="16" t="str">
        <f>T93&amp;"."&amp;RIGHT(T104,LEN(T104)-5)+1</f>
        <v>C.10.12</v>
      </c>
      <c r="U105" s="17" t="str">
        <f>T105&amp;" - "&amp;IFERROR(INDEX('L2'!$G$6:$G$502,MATCH(T105,'L2'!$P$6:$P$502,0)),"  ")</f>
        <v xml:space="preserve">C.10.12 -   </v>
      </c>
    </row>
    <row r="106" spans="2:21" s="18" customFormat="1" ht="16">
      <c r="B106" s="16" t="str">
        <f>B93&amp;"."&amp;RIGHT(B105,LEN(B105)-4)+1</f>
        <v>C.1.13</v>
      </c>
      <c r="C106" s="17" t="str">
        <f>B106&amp;" - "&amp;IFERROR(INDEX('L2'!$G$6:$G$502,MATCH(B106,'L2'!$P$6:$P$502,0)),"  ")</f>
        <v xml:space="preserve">C.1.13 -   </v>
      </c>
      <c r="D106" s="16" t="str">
        <f>D93&amp;"."&amp;RIGHT(D105,LEN(D105)-4)+1</f>
        <v>C.2.13</v>
      </c>
      <c r="E106" s="17" t="str">
        <f>D106&amp;" - "&amp;IFERROR(INDEX('L2'!$G$6:$G$502,MATCH(D106,'L2'!$P$6:$P$502,0)),"  ")</f>
        <v xml:space="preserve">C.2.13 -   </v>
      </c>
      <c r="F106" s="16" t="str">
        <f>F93&amp;"."&amp;RIGHT(F105,LEN(F105)-4)+1</f>
        <v>C.3.13</v>
      </c>
      <c r="G106" s="17" t="str">
        <f>F106&amp;" - "&amp;IFERROR(INDEX('L2'!$G$6:$G$502,MATCH(F106,'L2'!$P$6:$P$502,0)),"  ")</f>
        <v xml:space="preserve">C.3.13 -   </v>
      </c>
      <c r="H106" s="16" t="str">
        <f>H93&amp;"."&amp;RIGHT(H105,LEN(H105)-4)+1</f>
        <v>C.4.13</v>
      </c>
      <c r="I106" s="17" t="str">
        <f>H106&amp;" - "&amp;IFERROR(INDEX('L2'!$G$6:$G$502,MATCH(H106,'L2'!$P$6:$P$502,0)),"  ")</f>
        <v xml:space="preserve">C.4.13 -   </v>
      </c>
      <c r="J106" s="16" t="str">
        <f>J93&amp;"."&amp;RIGHT(J105,LEN(J105)-4)+1</f>
        <v>C.5.13</v>
      </c>
      <c r="K106" s="17" t="str">
        <f>J106&amp;" - "&amp;IFERROR(INDEX('L2'!$G$6:$G$502,MATCH(J106,'L2'!$P$6:$P$502,0)),"  ")</f>
        <v xml:space="preserve">C.5.13 -   </v>
      </c>
      <c r="L106" s="16" t="str">
        <f>L93&amp;"."&amp;RIGHT(L105,LEN(L105)-4)+1</f>
        <v>C.6.13</v>
      </c>
      <c r="M106" s="17" t="str">
        <f>L106&amp;" - "&amp;IFERROR(INDEX('L2'!$G$6:$G$502,MATCH(L106,'L2'!$P$6:$P$502,0)),"  ")</f>
        <v xml:space="preserve">C.6.13 -   </v>
      </c>
      <c r="N106" s="16" t="str">
        <f>N93&amp;"."&amp;RIGHT(N105,LEN(N105)-4)+1</f>
        <v>C.7.13</v>
      </c>
      <c r="O106" s="17" t="str">
        <f>N106&amp;" - "&amp;IFERROR(INDEX('L2'!$G$6:$G$502,MATCH(N106,'L2'!$P$6:$P$502,0)),"  ")</f>
        <v xml:space="preserve">C.7.13 -   </v>
      </c>
      <c r="P106" s="16" t="str">
        <f>P93&amp;"."&amp;RIGHT(P105,LEN(P105)-4)+1</f>
        <v>C.8.13</v>
      </c>
      <c r="Q106" s="17" t="str">
        <f>P106&amp;" - "&amp;IFERROR(INDEX('L2'!$G$6:$G$502,MATCH(P106,'L2'!$P$6:$P$502,0)),"  ")</f>
        <v xml:space="preserve">C.8.13 -   </v>
      </c>
      <c r="R106" s="16" t="str">
        <f>R93&amp;"."&amp;RIGHT(R105,LEN(R105)-4)+1</f>
        <v>C.9.13</v>
      </c>
      <c r="S106" s="17" t="str">
        <f>R106&amp;" - "&amp;IFERROR(INDEX('L2'!$G$6:$G$502,MATCH(R106,'L2'!$P$6:$P$502,0)),"  ")</f>
        <v xml:space="preserve">C.9.13 -   </v>
      </c>
      <c r="T106" s="16" t="str">
        <f>T93&amp;"."&amp;RIGHT(T105,LEN(T105)-5)+1</f>
        <v>C.10.13</v>
      </c>
      <c r="U106" s="17" t="str">
        <f>T106&amp;" - "&amp;IFERROR(INDEX('L2'!$G$6:$G$502,MATCH(T106,'L2'!$P$6:$P$502,0)),"  ")</f>
        <v xml:space="preserve">C.10.13 -   </v>
      </c>
    </row>
    <row r="107" spans="2:21" s="18" customFormat="1" ht="16">
      <c r="B107" s="16" t="str">
        <f>B93&amp;"."&amp;RIGHT(B106,LEN(B106)-4)+1</f>
        <v>C.1.14</v>
      </c>
      <c r="C107" s="17" t="str">
        <f>B107&amp;" - "&amp;IFERROR(INDEX('L2'!$G$6:$G$502,MATCH(B107,'L2'!$P$6:$P$502,0)),"  ")</f>
        <v xml:space="preserve">C.1.14 -   </v>
      </c>
      <c r="D107" s="16" t="str">
        <f>D93&amp;"."&amp;RIGHT(D106,LEN(D106)-4)+1</f>
        <v>C.2.14</v>
      </c>
      <c r="E107" s="17" t="str">
        <f>D107&amp;" - "&amp;IFERROR(INDEX('L2'!$G$6:$G$502,MATCH(D107,'L2'!$P$6:$P$502,0)),"  ")</f>
        <v xml:space="preserve">C.2.14 -   </v>
      </c>
      <c r="F107" s="16" t="str">
        <f>F93&amp;"."&amp;RIGHT(F106,LEN(F106)-4)+1</f>
        <v>C.3.14</v>
      </c>
      <c r="G107" s="17" t="str">
        <f>F107&amp;" - "&amp;IFERROR(INDEX('L2'!$G$6:$G$502,MATCH(F107,'L2'!$P$6:$P$502,0)),"  ")</f>
        <v xml:space="preserve">C.3.14 -   </v>
      </c>
      <c r="H107" s="16" t="str">
        <f>H93&amp;"."&amp;RIGHT(H106,LEN(H106)-4)+1</f>
        <v>C.4.14</v>
      </c>
      <c r="I107" s="17" t="str">
        <f>H107&amp;" - "&amp;IFERROR(INDEX('L2'!$G$6:$G$502,MATCH(H107,'L2'!$P$6:$P$502,0)),"  ")</f>
        <v xml:space="preserve">C.4.14 -   </v>
      </c>
      <c r="J107" s="16" t="str">
        <f>J93&amp;"."&amp;RIGHT(J106,LEN(J106)-4)+1</f>
        <v>C.5.14</v>
      </c>
      <c r="K107" s="17" t="str">
        <f>J107&amp;" - "&amp;IFERROR(INDEX('L2'!$G$6:$G$502,MATCH(J107,'L2'!$P$6:$P$502,0)),"  ")</f>
        <v xml:space="preserve">C.5.14 -   </v>
      </c>
      <c r="L107" s="16" t="str">
        <f>L93&amp;"."&amp;RIGHT(L106,LEN(L106)-4)+1</f>
        <v>C.6.14</v>
      </c>
      <c r="M107" s="17" t="str">
        <f>L107&amp;" - "&amp;IFERROR(INDEX('L2'!$G$6:$G$502,MATCH(L107,'L2'!$P$6:$P$502,0)),"  ")</f>
        <v xml:space="preserve">C.6.14 -   </v>
      </c>
      <c r="N107" s="16" t="str">
        <f>N93&amp;"."&amp;RIGHT(N106,LEN(N106)-4)+1</f>
        <v>C.7.14</v>
      </c>
      <c r="O107" s="17" t="str">
        <f>N107&amp;" - "&amp;IFERROR(INDEX('L2'!$G$6:$G$502,MATCH(N107,'L2'!$P$6:$P$502,0)),"  ")</f>
        <v xml:space="preserve">C.7.14 -   </v>
      </c>
      <c r="P107" s="16" t="str">
        <f>P93&amp;"."&amp;RIGHT(P106,LEN(P106)-4)+1</f>
        <v>C.8.14</v>
      </c>
      <c r="Q107" s="17" t="str">
        <f>P107&amp;" - "&amp;IFERROR(INDEX('L2'!$G$6:$G$502,MATCH(P107,'L2'!$P$6:$P$502,0)),"  ")</f>
        <v xml:space="preserve">C.8.14 -   </v>
      </c>
      <c r="R107" s="16" t="str">
        <f>R93&amp;"."&amp;RIGHT(R106,LEN(R106)-4)+1</f>
        <v>C.9.14</v>
      </c>
      <c r="S107" s="17" t="str">
        <f>R107&amp;" - "&amp;IFERROR(INDEX('L2'!$G$6:$G$502,MATCH(R107,'L2'!$P$6:$P$502,0)),"  ")</f>
        <v xml:space="preserve">C.9.14 -   </v>
      </c>
      <c r="T107" s="16" t="str">
        <f>T93&amp;"."&amp;RIGHT(T106,LEN(T106)-5)+1</f>
        <v>C.10.14</v>
      </c>
      <c r="U107" s="17" t="str">
        <f>T107&amp;" - "&amp;IFERROR(INDEX('L2'!$G$6:$G$502,MATCH(T107,'L2'!$P$6:$P$502,0)),"  ")</f>
        <v xml:space="preserve">C.10.14 -   </v>
      </c>
    </row>
    <row r="108" spans="2:21" s="18" customFormat="1" ht="16">
      <c r="B108" s="16" t="str">
        <f>B93&amp;"."&amp;RIGHT(B107,LEN(B107)-4)+1</f>
        <v>C.1.15</v>
      </c>
      <c r="C108" s="17" t="str">
        <f>B108&amp;" - "&amp;IFERROR(INDEX('L2'!$G$6:$G$502,MATCH(B108,'L2'!$P$6:$P$502,0)),"  ")</f>
        <v xml:space="preserve">C.1.15 -   </v>
      </c>
      <c r="D108" s="16" t="str">
        <f>D93&amp;"."&amp;RIGHT(D107,LEN(D107)-4)+1</f>
        <v>C.2.15</v>
      </c>
      <c r="E108" s="17" t="str">
        <f>D108&amp;" - "&amp;IFERROR(INDEX('L2'!$G$6:$G$502,MATCH(D108,'L2'!$P$6:$P$502,0)),"  ")</f>
        <v xml:space="preserve">C.2.15 -   </v>
      </c>
      <c r="F108" s="16" t="str">
        <f>F93&amp;"."&amp;RIGHT(F107,LEN(F107)-4)+1</f>
        <v>C.3.15</v>
      </c>
      <c r="G108" s="17" t="str">
        <f>F108&amp;" - "&amp;IFERROR(INDEX('L2'!$G$6:$G$502,MATCH(F108,'L2'!$P$6:$P$502,0)),"  ")</f>
        <v xml:space="preserve">C.3.15 -   </v>
      </c>
      <c r="H108" s="16" t="str">
        <f>H93&amp;"."&amp;RIGHT(H107,LEN(H107)-4)+1</f>
        <v>C.4.15</v>
      </c>
      <c r="I108" s="17" t="str">
        <f>H108&amp;" - "&amp;IFERROR(INDEX('L2'!$G$6:$G$502,MATCH(H108,'L2'!$P$6:$P$502,0)),"  ")</f>
        <v xml:space="preserve">C.4.15 -   </v>
      </c>
      <c r="J108" s="16" t="str">
        <f>J93&amp;"."&amp;RIGHT(J107,LEN(J107)-4)+1</f>
        <v>C.5.15</v>
      </c>
      <c r="K108" s="17" t="str">
        <f>J108&amp;" - "&amp;IFERROR(INDEX('L2'!$G$6:$G$502,MATCH(J108,'L2'!$P$6:$P$502,0)),"  ")</f>
        <v xml:space="preserve">C.5.15 -   </v>
      </c>
      <c r="L108" s="16" t="str">
        <f>L93&amp;"."&amp;RIGHT(L107,LEN(L107)-4)+1</f>
        <v>C.6.15</v>
      </c>
      <c r="M108" s="17" t="str">
        <f>L108&amp;" - "&amp;IFERROR(INDEX('L2'!$G$6:$G$502,MATCH(L108,'L2'!$P$6:$P$502,0)),"  ")</f>
        <v xml:space="preserve">C.6.15 -   </v>
      </c>
      <c r="N108" s="16" t="str">
        <f>N93&amp;"."&amp;RIGHT(N107,LEN(N107)-4)+1</f>
        <v>C.7.15</v>
      </c>
      <c r="O108" s="17" t="str">
        <f>N108&amp;" - "&amp;IFERROR(INDEX('L2'!$G$6:$G$502,MATCH(N108,'L2'!$P$6:$P$502,0)),"  ")</f>
        <v xml:space="preserve">C.7.15 -   </v>
      </c>
      <c r="P108" s="16" t="str">
        <f>P93&amp;"."&amp;RIGHT(P107,LEN(P107)-4)+1</f>
        <v>C.8.15</v>
      </c>
      <c r="Q108" s="17" t="str">
        <f>P108&amp;" - "&amp;IFERROR(INDEX('L2'!$G$6:$G$502,MATCH(P108,'L2'!$P$6:$P$502,0)),"  ")</f>
        <v xml:space="preserve">C.8.15 -   </v>
      </c>
      <c r="R108" s="16" t="str">
        <f>R93&amp;"."&amp;RIGHT(R107,LEN(R107)-4)+1</f>
        <v>C.9.15</v>
      </c>
      <c r="S108" s="17" t="str">
        <f>R108&amp;" - "&amp;IFERROR(INDEX('L2'!$G$6:$G$502,MATCH(R108,'L2'!$P$6:$P$502,0)),"  ")</f>
        <v xml:space="preserve">C.9.15 -   </v>
      </c>
      <c r="T108" s="16" t="str">
        <f>T93&amp;"."&amp;RIGHT(T107,LEN(T107)-5)+1</f>
        <v>C.10.15</v>
      </c>
      <c r="U108" s="17" t="str">
        <f>T108&amp;" - "&amp;IFERROR(INDEX('L2'!$G$6:$G$502,MATCH(T108,'L2'!$P$6:$P$502,0)),"  ")</f>
        <v xml:space="preserve">C.10.15 -   </v>
      </c>
    </row>
    <row r="109" spans="2:21" s="18" customFormat="1" ht="16">
      <c r="B109" s="16" t="str">
        <f>B93&amp;"."&amp;RIGHT(B108,LEN(B108)-4)+1</f>
        <v>C.1.16</v>
      </c>
      <c r="C109" s="17" t="str">
        <f>B109&amp;" - "&amp;IFERROR(INDEX('L2'!$G$6:$G$502,MATCH(B109,'L2'!$P$6:$P$502,0)),"  ")</f>
        <v xml:space="preserve">C.1.16 -   </v>
      </c>
      <c r="D109" s="16" t="str">
        <f>D93&amp;"."&amp;RIGHT(D108,LEN(D108)-4)+1</f>
        <v>C.2.16</v>
      </c>
      <c r="E109" s="17" t="str">
        <f>D109&amp;" - "&amp;IFERROR(INDEX('L2'!$G$6:$G$502,MATCH(D109,'L2'!$P$6:$P$502,0)),"  ")</f>
        <v xml:space="preserve">C.2.16 -   </v>
      </c>
      <c r="F109" s="16" t="str">
        <f>F93&amp;"."&amp;RIGHT(F108,LEN(F108)-4)+1</f>
        <v>C.3.16</v>
      </c>
      <c r="G109" s="17" t="str">
        <f>F109&amp;" - "&amp;IFERROR(INDEX('L2'!$G$6:$G$502,MATCH(F109,'L2'!$P$6:$P$502,0)),"  ")</f>
        <v xml:space="preserve">C.3.16 -   </v>
      </c>
      <c r="H109" s="16" t="str">
        <f>H93&amp;"."&amp;RIGHT(H108,LEN(H108)-4)+1</f>
        <v>C.4.16</v>
      </c>
      <c r="I109" s="17" t="str">
        <f>H109&amp;" - "&amp;IFERROR(INDEX('L2'!$G$6:$G$502,MATCH(H109,'L2'!$P$6:$P$502,0)),"  ")</f>
        <v xml:space="preserve">C.4.16 -   </v>
      </c>
      <c r="J109" s="16" t="str">
        <f>J93&amp;"."&amp;RIGHT(J108,LEN(J108)-4)+1</f>
        <v>C.5.16</v>
      </c>
      <c r="K109" s="17" t="str">
        <f>J109&amp;" - "&amp;IFERROR(INDEX('L2'!$G$6:$G$502,MATCH(J109,'L2'!$P$6:$P$502,0)),"  ")</f>
        <v xml:space="preserve">C.5.16 -   </v>
      </c>
      <c r="L109" s="16" t="str">
        <f>L93&amp;"."&amp;RIGHT(L108,LEN(L108)-4)+1</f>
        <v>C.6.16</v>
      </c>
      <c r="M109" s="17" t="str">
        <f>L109&amp;" - "&amp;IFERROR(INDEX('L2'!$G$6:$G$502,MATCH(L109,'L2'!$P$6:$P$502,0)),"  ")</f>
        <v xml:space="preserve">C.6.16 -   </v>
      </c>
      <c r="N109" s="16" t="str">
        <f>N93&amp;"."&amp;RIGHT(N108,LEN(N108)-4)+1</f>
        <v>C.7.16</v>
      </c>
      <c r="O109" s="17" t="str">
        <f>N109&amp;" - "&amp;IFERROR(INDEX('L2'!$G$6:$G$502,MATCH(N109,'L2'!$P$6:$P$502,0)),"  ")</f>
        <v xml:space="preserve">C.7.16 -   </v>
      </c>
      <c r="P109" s="16" t="str">
        <f>P93&amp;"."&amp;RIGHT(P108,LEN(P108)-4)+1</f>
        <v>C.8.16</v>
      </c>
      <c r="Q109" s="17" t="str">
        <f>P109&amp;" - "&amp;IFERROR(INDEX('L2'!$G$6:$G$502,MATCH(P109,'L2'!$P$6:$P$502,0)),"  ")</f>
        <v xml:space="preserve">C.8.16 -   </v>
      </c>
      <c r="R109" s="16" t="str">
        <f>R93&amp;"."&amp;RIGHT(R108,LEN(R108)-4)+1</f>
        <v>C.9.16</v>
      </c>
      <c r="S109" s="17" t="str">
        <f>R109&amp;" - "&amp;IFERROR(INDEX('L2'!$G$6:$G$502,MATCH(R109,'L2'!$P$6:$P$502,0)),"  ")</f>
        <v xml:space="preserve">C.9.16 -   </v>
      </c>
      <c r="T109" s="16" t="str">
        <f>T93&amp;"."&amp;RIGHT(T108,LEN(T108)-5)+1</f>
        <v>C.10.16</v>
      </c>
      <c r="U109" s="17" t="str">
        <f>T109&amp;" - "&amp;IFERROR(INDEX('L2'!$G$6:$G$502,MATCH(T109,'L2'!$P$6:$P$502,0)),"  ")</f>
        <v xml:space="preserve">C.10.16 -   </v>
      </c>
    </row>
    <row r="110" spans="2:21" s="18" customFormat="1" ht="16">
      <c r="B110" s="16" t="str">
        <f>B93&amp;"."&amp;RIGHT(B109,LEN(B109)-4)+1</f>
        <v>C.1.17</v>
      </c>
      <c r="C110" s="17" t="str">
        <f>B110&amp;" - "&amp;IFERROR(INDEX('L2'!$G$6:$G$502,MATCH(B110,'L2'!$P$6:$P$502,0)),"  ")</f>
        <v xml:space="preserve">C.1.17 -   </v>
      </c>
      <c r="D110" s="16" t="str">
        <f>D93&amp;"."&amp;RIGHT(D109,LEN(D109)-4)+1</f>
        <v>C.2.17</v>
      </c>
      <c r="E110" s="17" t="str">
        <f>D110&amp;" - "&amp;IFERROR(INDEX('L2'!$G$6:$G$502,MATCH(D110,'L2'!$P$6:$P$502,0)),"  ")</f>
        <v xml:space="preserve">C.2.17 -   </v>
      </c>
      <c r="F110" s="16" t="str">
        <f>F93&amp;"."&amp;RIGHT(F109,LEN(F109)-4)+1</f>
        <v>C.3.17</v>
      </c>
      <c r="G110" s="17" t="str">
        <f>F110&amp;" - "&amp;IFERROR(INDEX('L2'!$G$6:$G$502,MATCH(F110,'L2'!$P$6:$P$502,0)),"  ")</f>
        <v xml:space="preserve">C.3.17 -   </v>
      </c>
      <c r="H110" s="16" t="str">
        <f>H93&amp;"."&amp;RIGHT(H109,LEN(H109)-4)+1</f>
        <v>C.4.17</v>
      </c>
      <c r="I110" s="17" t="str">
        <f>H110&amp;" - "&amp;IFERROR(INDEX('L2'!$G$6:$G$502,MATCH(H110,'L2'!$P$6:$P$502,0)),"  ")</f>
        <v xml:space="preserve">C.4.17 -   </v>
      </c>
      <c r="J110" s="16" t="str">
        <f>J93&amp;"."&amp;RIGHT(J109,LEN(J109)-4)+1</f>
        <v>C.5.17</v>
      </c>
      <c r="K110" s="17" t="str">
        <f>J110&amp;" - "&amp;IFERROR(INDEX('L2'!$G$6:$G$502,MATCH(J110,'L2'!$P$6:$P$502,0)),"  ")</f>
        <v xml:space="preserve">C.5.17 -   </v>
      </c>
      <c r="L110" s="16" t="str">
        <f>L93&amp;"."&amp;RIGHT(L109,LEN(L109)-4)+1</f>
        <v>C.6.17</v>
      </c>
      <c r="M110" s="17" t="str">
        <f>L110&amp;" - "&amp;IFERROR(INDEX('L2'!$G$6:$G$502,MATCH(L110,'L2'!$P$6:$P$502,0)),"  ")</f>
        <v xml:space="preserve">C.6.17 -   </v>
      </c>
      <c r="N110" s="16" t="str">
        <f>N93&amp;"."&amp;RIGHT(N109,LEN(N109)-4)+1</f>
        <v>C.7.17</v>
      </c>
      <c r="O110" s="17" t="str">
        <f>N110&amp;" - "&amp;IFERROR(INDEX('L2'!$G$6:$G$502,MATCH(N110,'L2'!$P$6:$P$502,0)),"  ")</f>
        <v xml:space="preserve">C.7.17 -   </v>
      </c>
      <c r="P110" s="16" t="str">
        <f>P93&amp;"."&amp;RIGHT(P109,LEN(P109)-4)+1</f>
        <v>C.8.17</v>
      </c>
      <c r="Q110" s="17" t="str">
        <f>P110&amp;" - "&amp;IFERROR(INDEX('L2'!$G$6:$G$502,MATCH(P110,'L2'!$P$6:$P$502,0)),"  ")</f>
        <v xml:space="preserve">C.8.17 -   </v>
      </c>
      <c r="R110" s="16" t="str">
        <f>R93&amp;"."&amp;RIGHT(R109,LEN(R109)-4)+1</f>
        <v>C.9.17</v>
      </c>
      <c r="S110" s="17" t="str">
        <f>R110&amp;" - "&amp;IFERROR(INDEX('L2'!$G$6:$G$502,MATCH(R110,'L2'!$P$6:$P$502,0)),"  ")</f>
        <v xml:space="preserve">C.9.17 -   </v>
      </c>
      <c r="T110" s="16" t="str">
        <f>T93&amp;"."&amp;RIGHT(T109,LEN(T109)-5)+1</f>
        <v>C.10.17</v>
      </c>
      <c r="U110" s="17" t="str">
        <f>T110&amp;" - "&amp;IFERROR(INDEX('L2'!$G$6:$G$502,MATCH(T110,'L2'!$P$6:$P$502,0)),"  ")</f>
        <v xml:space="preserve">C.10.17 -   </v>
      </c>
    </row>
    <row r="111" spans="2:21" s="18" customFormat="1" ht="16">
      <c r="B111" s="16" t="str">
        <f>B93&amp;"."&amp;RIGHT(B110,LEN(B110)-4)+1</f>
        <v>C.1.18</v>
      </c>
      <c r="C111" s="17" t="str">
        <f>B111&amp;" - "&amp;IFERROR(INDEX('L2'!$G$6:$G$502,MATCH(B111,'L2'!$P$6:$P$502,0)),"  ")</f>
        <v xml:space="preserve">C.1.18 -   </v>
      </c>
      <c r="D111" s="16" t="str">
        <f>D93&amp;"."&amp;RIGHT(D110,LEN(D110)-4)+1</f>
        <v>C.2.18</v>
      </c>
      <c r="E111" s="17" t="str">
        <f>D111&amp;" - "&amp;IFERROR(INDEX('L2'!$G$6:$G$502,MATCH(D111,'L2'!$P$6:$P$502,0)),"  ")</f>
        <v xml:space="preserve">C.2.18 -   </v>
      </c>
      <c r="F111" s="16" t="str">
        <f>F93&amp;"."&amp;RIGHT(F110,LEN(F110)-4)+1</f>
        <v>C.3.18</v>
      </c>
      <c r="G111" s="17" t="str">
        <f>F111&amp;" - "&amp;IFERROR(INDEX('L2'!$G$6:$G$502,MATCH(F111,'L2'!$P$6:$P$502,0)),"  ")</f>
        <v xml:space="preserve">C.3.18 -   </v>
      </c>
      <c r="H111" s="16" t="str">
        <f>H93&amp;"."&amp;RIGHT(H110,LEN(H110)-4)+1</f>
        <v>C.4.18</v>
      </c>
      <c r="I111" s="17" t="str">
        <f>H111&amp;" - "&amp;IFERROR(INDEX('L2'!$G$6:$G$502,MATCH(H111,'L2'!$P$6:$P$502,0)),"  ")</f>
        <v xml:space="preserve">C.4.18 -   </v>
      </c>
      <c r="J111" s="16" t="str">
        <f>J93&amp;"."&amp;RIGHT(J110,LEN(J110)-4)+1</f>
        <v>C.5.18</v>
      </c>
      <c r="K111" s="17" t="str">
        <f>J111&amp;" - "&amp;IFERROR(INDEX('L2'!$G$6:$G$502,MATCH(J111,'L2'!$P$6:$P$502,0)),"  ")</f>
        <v xml:space="preserve">C.5.18 -   </v>
      </c>
      <c r="L111" s="16" t="str">
        <f>L93&amp;"."&amp;RIGHT(L110,LEN(L110)-4)+1</f>
        <v>C.6.18</v>
      </c>
      <c r="M111" s="17" t="str">
        <f>L111&amp;" - "&amp;IFERROR(INDEX('L2'!$G$6:$G$502,MATCH(L111,'L2'!$P$6:$P$502,0)),"  ")</f>
        <v xml:space="preserve">C.6.18 -   </v>
      </c>
      <c r="N111" s="16" t="str">
        <f>N93&amp;"."&amp;RIGHT(N110,LEN(N110)-4)+1</f>
        <v>C.7.18</v>
      </c>
      <c r="O111" s="17" t="str">
        <f>N111&amp;" - "&amp;IFERROR(INDEX('L2'!$G$6:$G$502,MATCH(N111,'L2'!$P$6:$P$502,0)),"  ")</f>
        <v xml:space="preserve">C.7.18 -   </v>
      </c>
      <c r="P111" s="16" t="str">
        <f>P93&amp;"."&amp;RIGHT(P110,LEN(P110)-4)+1</f>
        <v>C.8.18</v>
      </c>
      <c r="Q111" s="17" t="str">
        <f>P111&amp;" - "&amp;IFERROR(INDEX('L2'!$G$6:$G$502,MATCH(P111,'L2'!$P$6:$P$502,0)),"  ")</f>
        <v xml:space="preserve">C.8.18 -   </v>
      </c>
      <c r="R111" s="16" t="str">
        <f>R93&amp;"."&amp;RIGHT(R110,LEN(R110)-4)+1</f>
        <v>C.9.18</v>
      </c>
      <c r="S111" s="17" t="str">
        <f>R111&amp;" - "&amp;IFERROR(INDEX('L2'!$G$6:$G$502,MATCH(R111,'L2'!$P$6:$P$502,0)),"  ")</f>
        <v xml:space="preserve">C.9.18 -   </v>
      </c>
      <c r="T111" s="16" t="str">
        <f>T93&amp;"."&amp;RIGHT(T110,LEN(T110)-5)+1</f>
        <v>C.10.18</v>
      </c>
      <c r="U111" s="17" t="str">
        <f>T111&amp;" - "&amp;IFERROR(INDEX('L2'!$G$6:$G$502,MATCH(T111,'L2'!$P$6:$P$502,0)),"  ")</f>
        <v xml:space="preserve">C.10.18 -   </v>
      </c>
    </row>
    <row r="112" spans="2:21" s="18" customFormat="1" ht="16">
      <c r="B112" s="16" t="str">
        <f>B93&amp;"."&amp;RIGHT(B111,LEN(B111)-4)+1</f>
        <v>C.1.19</v>
      </c>
      <c r="C112" s="17" t="str">
        <f>B112&amp;" - "&amp;IFERROR(INDEX('L2'!$G$6:$G$502,MATCH(B112,'L2'!$P$6:$P$502,0)),"  ")</f>
        <v xml:space="preserve">C.1.19 -   </v>
      </c>
      <c r="D112" s="16" t="str">
        <f>D93&amp;"."&amp;RIGHT(D111,LEN(D111)-4)+1</f>
        <v>C.2.19</v>
      </c>
      <c r="E112" s="17" t="str">
        <f>D112&amp;" - "&amp;IFERROR(INDEX('L2'!$G$6:$G$502,MATCH(D112,'L2'!$P$6:$P$502,0)),"  ")</f>
        <v xml:space="preserve">C.2.19 -   </v>
      </c>
      <c r="F112" s="16" t="str">
        <f>F93&amp;"."&amp;RIGHT(F111,LEN(F111)-4)+1</f>
        <v>C.3.19</v>
      </c>
      <c r="G112" s="17" t="str">
        <f>F112&amp;" - "&amp;IFERROR(INDEX('L2'!$G$6:$G$502,MATCH(F112,'L2'!$P$6:$P$502,0)),"  ")</f>
        <v xml:space="preserve">C.3.19 -   </v>
      </c>
      <c r="H112" s="16" t="str">
        <f>H93&amp;"."&amp;RIGHT(H111,LEN(H111)-4)+1</f>
        <v>C.4.19</v>
      </c>
      <c r="I112" s="17" t="str">
        <f>H112&amp;" - "&amp;IFERROR(INDEX('L2'!$G$6:$G$502,MATCH(H112,'L2'!$P$6:$P$502,0)),"  ")</f>
        <v xml:space="preserve">C.4.19 -   </v>
      </c>
      <c r="J112" s="16" t="str">
        <f>J93&amp;"."&amp;RIGHT(J111,LEN(J111)-4)+1</f>
        <v>C.5.19</v>
      </c>
      <c r="K112" s="17" t="str">
        <f>J112&amp;" - "&amp;IFERROR(INDEX('L2'!$G$6:$G$502,MATCH(J112,'L2'!$P$6:$P$502,0)),"  ")</f>
        <v xml:space="preserve">C.5.19 -   </v>
      </c>
      <c r="L112" s="16" t="str">
        <f>L93&amp;"."&amp;RIGHT(L111,LEN(L111)-4)+1</f>
        <v>C.6.19</v>
      </c>
      <c r="M112" s="17" t="str">
        <f>L112&amp;" - "&amp;IFERROR(INDEX('L2'!$G$6:$G$502,MATCH(L112,'L2'!$P$6:$P$502,0)),"  ")</f>
        <v xml:space="preserve">C.6.19 -   </v>
      </c>
      <c r="N112" s="16" t="str">
        <f>N93&amp;"."&amp;RIGHT(N111,LEN(N111)-4)+1</f>
        <v>C.7.19</v>
      </c>
      <c r="O112" s="17" t="str">
        <f>N112&amp;" - "&amp;IFERROR(INDEX('L2'!$G$6:$G$502,MATCH(N112,'L2'!$P$6:$P$502,0)),"  ")</f>
        <v xml:space="preserve">C.7.19 -   </v>
      </c>
      <c r="P112" s="16" t="str">
        <f>P93&amp;"."&amp;RIGHT(P111,LEN(P111)-4)+1</f>
        <v>C.8.19</v>
      </c>
      <c r="Q112" s="17" t="str">
        <f>P112&amp;" - "&amp;IFERROR(INDEX('L2'!$G$6:$G$502,MATCH(P112,'L2'!$P$6:$P$502,0)),"  ")</f>
        <v xml:space="preserve">C.8.19 -   </v>
      </c>
      <c r="R112" s="16" t="str">
        <f>R93&amp;"."&amp;RIGHT(R111,LEN(R111)-4)+1</f>
        <v>C.9.19</v>
      </c>
      <c r="S112" s="17" t="str">
        <f>R112&amp;" - "&amp;IFERROR(INDEX('L2'!$G$6:$G$502,MATCH(R112,'L2'!$P$6:$P$502,0)),"  ")</f>
        <v xml:space="preserve">C.9.19 -   </v>
      </c>
      <c r="T112" s="16" t="str">
        <f>T93&amp;"."&amp;RIGHT(T111,LEN(T111)-5)+1</f>
        <v>C.10.19</v>
      </c>
      <c r="U112" s="17" t="str">
        <f>T112&amp;" - "&amp;IFERROR(INDEX('L2'!$G$6:$G$502,MATCH(T112,'L2'!$P$6:$P$502,0)),"  ")</f>
        <v xml:space="preserve">C.10.19 -   </v>
      </c>
    </row>
    <row r="113" spans="2:21" s="18" customFormat="1" ht="16">
      <c r="B113" s="16" t="str">
        <f>B93&amp;"."&amp;RIGHT(B112,LEN(B112)-4)+1</f>
        <v>C.1.20</v>
      </c>
      <c r="C113" s="17" t="str">
        <f>B113&amp;" - "&amp;IFERROR(INDEX('L2'!$G$6:$G$502,MATCH(B113,'L2'!$P$6:$P$502,0)),"  ")</f>
        <v xml:space="preserve">C.1.20 -   </v>
      </c>
      <c r="D113" s="16" t="str">
        <f>D93&amp;"."&amp;RIGHT(D112,LEN(D112)-4)+1</f>
        <v>C.2.20</v>
      </c>
      <c r="E113" s="17" t="str">
        <f>D113&amp;" - "&amp;IFERROR(INDEX('L2'!$G$6:$G$502,MATCH(D113,'L2'!$P$6:$P$502,0)),"  ")</f>
        <v xml:space="preserve">C.2.20 -   </v>
      </c>
      <c r="F113" s="16" t="str">
        <f>F93&amp;"."&amp;RIGHT(F112,LEN(F112)-4)+1</f>
        <v>C.3.20</v>
      </c>
      <c r="G113" s="17" t="str">
        <f>F113&amp;" - "&amp;IFERROR(INDEX('L2'!$G$6:$G$502,MATCH(F113,'L2'!$P$6:$P$502,0)),"  ")</f>
        <v xml:space="preserve">C.3.20 -   </v>
      </c>
      <c r="H113" s="16" t="str">
        <f>H93&amp;"."&amp;RIGHT(H112,LEN(H112)-4)+1</f>
        <v>C.4.20</v>
      </c>
      <c r="I113" s="17" t="str">
        <f>H113&amp;" - "&amp;IFERROR(INDEX('L2'!$G$6:$G$502,MATCH(H113,'L2'!$P$6:$P$502,0)),"  ")</f>
        <v xml:space="preserve">C.4.20 -   </v>
      </c>
      <c r="J113" s="16" t="str">
        <f>J93&amp;"."&amp;RIGHT(J112,LEN(J112)-4)+1</f>
        <v>C.5.20</v>
      </c>
      <c r="K113" s="17" t="str">
        <f>J113&amp;" - "&amp;IFERROR(INDEX('L2'!$G$6:$G$502,MATCH(J113,'L2'!$P$6:$P$502,0)),"  ")</f>
        <v xml:space="preserve">C.5.20 -   </v>
      </c>
      <c r="L113" s="16" t="str">
        <f>L93&amp;"."&amp;RIGHT(L112,LEN(L112)-4)+1</f>
        <v>C.6.20</v>
      </c>
      <c r="M113" s="17" t="str">
        <f>L113&amp;" - "&amp;IFERROR(INDEX('L2'!$G$6:$G$502,MATCH(L113,'L2'!$P$6:$P$502,0)),"  ")</f>
        <v xml:space="preserve">C.6.20 -   </v>
      </c>
      <c r="N113" s="16" t="str">
        <f>N93&amp;"."&amp;RIGHT(N112,LEN(N112)-4)+1</f>
        <v>C.7.20</v>
      </c>
      <c r="O113" s="17" t="str">
        <f>N113&amp;" - "&amp;IFERROR(INDEX('L2'!$G$6:$G$502,MATCH(N113,'L2'!$P$6:$P$502,0)),"  ")</f>
        <v xml:space="preserve">C.7.20 -   </v>
      </c>
      <c r="P113" s="16" t="str">
        <f>P93&amp;"."&amp;RIGHT(P112,LEN(P112)-4)+1</f>
        <v>C.8.20</v>
      </c>
      <c r="Q113" s="17" t="str">
        <f>P113&amp;" - "&amp;IFERROR(INDEX('L2'!$G$6:$G$502,MATCH(P113,'L2'!$P$6:$P$502,0)),"  ")</f>
        <v xml:space="preserve">C.8.20 -   </v>
      </c>
      <c r="R113" s="16" t="str">
        <f>R93&amp;"."&amp;RIGHT(R112,LEN(R112)-4)+1</f>
        <v>C.9.20</v>
      </c>
      <c r="S113" s="17" t="str">
        <f>R113&amp;" - "&amp;IFERROR(INDEX('L2'!$G$6:$G$502,MATCH(R113,'L2'!$P$6:$P$502,0)),"  ")</f>
        <v xml:space="preserve">C.9.20 -   </v>
      </c>
      <c r="T113" s="16" t="str">
        <f>T93&amp;"."&amp;RIGHT(T112,LEN(T112)-5)+1</f>
        <v>C.10.20</v>
      </c>
      <c r="U113" s="17" t="str">
        <f>T113&amp;" - "&amp;IFERROR(INDEX('L2'!$G$6:$G$502,MATCH(T113,'L2'!$P$6:$P$502,0)),"  ")</f>
        <v xml:space="preserve">C.10.20 -   </v>
      </c>
    </row>
    <row r="115" spans="2:21" ht="16">
      <c r="B115" s="796" t="str">
        <f>"Level 3 - "&amp;INDEX($C$6:$C$31,MATCH($B$9,$B$6:$B$31,0))&amp;" ("&amp;$B$9&amp;")"</f>
        <v>Level 3 - D - Concrete And Flatwork (D)</v>
      </c>
      <c r="C115" s="796"/>
      <c r="D115" s="796"/>
      <c r="E115" s="796"/>
      <c r="F115" s="796"/>
      <c r="G115" s="796"/>
      <c r="H115" s="796"/>
      <c r="I115" s="796"/>
      <c r="J115" s="796"/>
      <c r="K115" s="796"/>
      <c r="L115" s="796"/>
      <c r="M115" s="796"/>
      <c r="N115" s="796"/>
      <c r="O115" s="796"/>
      <c r="P115" s="796"/>
      <c r="Q115" s="796"/>
      <c r="R115" s="796"/>
      <c r="S115" s="796"/>
      <c r="T115" s="796"/>
      <c r="U115" s="796"/>
    </row>
    <row r="116" spans="2:21" ht="16">
      <c r="B116" s="40" t="str">
        <f>MID(B115,LEN(B115)-1,1)&amp;".1"</f>
        <v>D.1</v>
      </c>
      <c r="C116" s="40" t="str">
        <f>IFERROR(INDEX('L2'!$E$6:$E$502,MATCH(B116,'L2'!$O$6:$O$502,0)),"  ")</f>
        <v>Asphalt</v>
      </c>
      <c r="D116" s="40" t="str">
        <f>LEFT(B116,1)&amp;"."&amp;RIGHT(B116,1)+1</f>
        <v>D.2</v>
      </c>
      <c r="E116" s="40" t="str">
        <f>IFERROR(INDEX('L2'!$E$6:$E$502,MATCH(D116,'L2'!$O$6:$O$502,0)),"  ")</f>
        <v>Concrete</v>
      </c>
      <c r="F116" s="40" t="str">
        <f>LEFT(D116,1)&amp;"."&amp;RIGHT(D116,1)+1</f>
        <v>D.3</v>
      </c>
      <c r="G116" s="40" t="str">
        <f>IFERROR(INDEX('L2'!$E$6:$E$502,MATCH(F116,'L2'!$O$6:$O$502,0)),"  ")</f>
        <v>Concrete and Flatwork General</v>
      </c>
      <c r="H116" s="40" t="str">
        <f>LEFT(F116,1)&amp;"."&amp;RIGHT(F116,1)+1</f>
        <v>D.4</v>
      </c>
      <c r="I116" s="40" t="str">
        <f>IFERROR(INDEX('L2'!$E$6:$E$502,MATCH(H116,'L2'!$O$6:$O$502,0)),"  ")</f>
        <v>Pavers</v>
      </c>
      <c r="J116" s="40" t="str">
        <f>LEFT(H116,1)&amp;"."&amp;RIGHT(H116,1)+1</f>
        <v>D.5</v>
      </c>
      <c r="K116" s="40" t="str">
        <f>IFERROR(INDEX('L2'!$E$6:$E$502,MATCH(J116,'L2'!$O$6:$O$502,0)),"  ")</f>
        <v xml:space="preserve">  </v>
      </c>
      <c r="L116" s="40" t="str">
        <f>LEFT(J116,1)&amp;"."&amp;RIGHT(J116,1)+1</f>
        <v>D.6</v>
      </c>
      <c r="M116" s="40" t="str">
        <f>IFERROR(INDEX('L2'!$E$6:$E$502,MATCH(L116,'L2'!$O$6:$O$502,0)),"  ")</f>
        <v xml:space="preserve">  </v>
      </c>
      <c r="N116" s="40" t="str">
        <f>LEFT(L116,1)&amp;"."&amp;RIGHT(L116,1)+1</f>
        <v>D.7</v>
      </c>
      <c r="O116" s="40" t="str">
        <f>IFERROR(INDEX('L2'!$E$6:$E$502,MATCH(N116,'L2'!$O$6:$O$502,0)),"  ")</f>
        <v xml:space="preserve">  </v>
      </c>
      <c r="P116" s="40" t="str">
        <f>LEFT(N116,1)&amp;"."&amp;RIGHT(N116,1)+1</f>
        <v>D.8</v>
      </c>
      <c r="Q116" s="40" t="str">
        <f>IFERROR(INDEX('L2'!$E$6:$E$502,MATCH(P116,'L2'!$O$6:$O$502,0)),"  ")</f>
        <v xml:space="preserve">  </v>
      </c>
      <c r="R116" s="40" t="str">
        <f>LEFT(P116,1)&amp;"."&amp;RIGHT(P116,1)+1</f>
        <v>D.9</v>
      </c>
      <c r="S116" s="40" t="str">
        <f>IFERROR(INDEX('L2'!$E$6:$E$502,MATCH(R116,'L2'!$O$6:$O$502,0)),"  ")</f>
        <v xml:space="preserve">  </v>
      </c>
      <c r="T116" s="40" t="str">
        <f>LEFT(R116,1)&amp;"."&amp;RIGHT(R116,1)+1</f>
        <v>D.10</v>
      </c>
      <c r="U116" s="40" t="str">
        <f>IFERROR(INDEX('L2'!$E$6:$E$502,MATCH(T116,'L2'!$O$6:$O$502,0)),"  ")</f>
        <v xml:space="preserve">  </v>
      </c>
    </row>
    <row r="117" spans="2:21" s="18" customFormat="1" ht="16">
      <c r="B117" s="16" t="str">
        <f>B116&amp;".1"</f>
        <v>D.1.1</v>
      </c>
      <c r="C117" s="17" t="str">
        <f>B117&amp;" - "&amp;IFERROR(INDEX('L2'!$G$6:$G$502,MATCH(B117,'L2'!$P$6:$P$502,0)),"  ")</f>
        <v>D.1.1 - Asphalt Allowance</v>
      </c>
      <c r="D117" s="16" t="str">
        <f>D116&amp;".1"</f>
        <v>D.2.1</v>
      </c>
      <c r="E117" s="17" t="str">
        <f>D117&amp;" - "&amp;IFERROR(INDEX('L2'!$G$6:$G$502,MATCH(D117,'L2'!$P$6:$P$502,0)),"  ")</f>
        <v>D.2.1 - Base Rock For Concrete Pavement, 4" Thick</v>
      </c>
      <c r="F117" s="16" t="str">
        <f>F116&amp;".1"</f>
        <v>D.3.1</v>
      </c>
      <c r="G117" s="17" t="str">
        <f>F117&amp;" - "&amp;IFERROR(INDEX('L2'!$G$6:$G$502,MATCH(F117,'L2'!$P$6:$P$502,0)),"  ")</f>
        <v>D.3.1 - Concrete And Flatwork Allowance</v>
      </c>
      <c r="H117" s="16" t="str">
        <f>H116&amp;".1"</f>
        <v>D.4.1</v>
      </c>
      <c r="I117" s="17" t="str">
        <f>H117&amp;" - "&amp;IFERROR(INDEX('L2'!$G$6:$G$502,MATCH(H117,'L2'!$P$6:$P$502,0)),"  ")</f>
        <v>D.4.1 - Brick Pavers W/ Mortar Base</v>
      </c>
      <c r="J117" s="16" t="str">
        <f>J116&amp;".1"</f>
        <v>D.5.1</v>
      </c>
      <c r="K117" s="17" t="str">
        <f>J117&amp;" - "&amp;IFERROR(INDEX('L2'!$G$6:$G$502,MATCH(J117,'L2'!$P$6:$P$502,0)),"  ")</f>
        <v xml:space="preserve">D.5.1 -   </v>
      </c>
      <c r="L117" s="16" t="str">
        <f>L116&amp;".1"</f>
        <v>D.6.1</v>
      </c>
      <c r="M117" s="17" t="str">
        <f>L117&amp;" - "&amp;IFERROR(INDEX('L2'!$G$6:$G$502,MATCH(L117,'L2'!$P$6:$P$502,0)),"  ")</f>
        <v xml:space="preserve">D.6.1 -   </v>
      </c>
      <c r="N117" s="16" t="str">
        <f>N116&amp;".1"</f>
        <v>D.7.1</v>
      </c>
      <c r="O117" s="17" t="str">
        <f>N117&amp;" - "&amp;IFERROR(INDEX('L2'!$G$6:$G$502,MATCH(N117,'L2'!$P$6:$P$502,0)),"  ")</f>
        <v xml:space="preserve">D.7.1 -   </v>
      </c>
      <c r="P117" s="16" t="str">
        <f>P116&amp;".1"</f>
        <v>D.8.1</v>
      </c>
      <c r="Q117" s="17" t="str">
        <f>P117&amp;" - "&amp;IFERROR(INDEX('L2'!$G$6:$G$502,MATCH(P117,'L2'!$P$6:$P$502,0)),"  ")</f>
        <v xml:space="preserve">D.8.1 -   </v>
      </c>
      <c r="R117" s="16" t="str">
        <f>R116&amp;".1"</f>
        <v>D.9.1</v>
      </c>
      <c r="S117" s="17" t="str">
        <f>R117&amp;" - "&amp;IFERROR(INDEX('L2'!$G$6:$G$502,MATCH(R117,'L2'!$P$6:$P$502,0)),"  ")</f>
        <v xml:space="preserve">D.9.1 -   </v>
      </c>
      <c r="T117" s="16" t="str">
        <f>T116&amp;".1"</f>
        <v>D.10.1</v>
      </c>
      <c r="U117" s="17" t="str">
        <f>T117&amp;" - "&amp;IFERROR(INDEX('L2'!$G$6:$G$502,MATCH(T117,'L2'!$P$6:$P$502,0)),"  ")</f>
        <v xml:space="preserve">D.10.1 -   </v>
      </c>
    </row>
    <row r="118" spans="2:21" s="18" customFormat="1" ht="16">
      <c r="B118" s="16" t="str">
        <f>B116&amp;"."&amp;RIGHT(B117,LEN(B117)-4)+1</f>
        <v>D.1.2</v>
      </c>
      <c r="C118" s="17" t="str">
        <f>B118&amp;" - "&amp;IFERROR(INDEX('L2'!$G$6:$G$502,MATCH(B118,'L2'!$P$6:$P$502,0)),"  ")</f>
        <v>D.1.2 - Asphalt Pavement, 1" Thick</v>
      </c>
      <c r="D118" s="16" t="str">
        <f>D116&amp;"."&amp;RIGHT(D117,LEN(D117)-4)+1</f>
        <v>D.2.2</v>
      </c>
      <c r="E118" s="17" t="str">
        <f>D118&amp;" - "&amp;IFERROR(INDEX('L2'!$G$6:$G$502,MATCH(D118,'L2'!$P$6:$P$502,0)),"  ")</f>
        <v>D.2.2 - Concrete Allowance</v>
      </c>
      <c r="F118" s="16" t="str">
        <f>F116&amp;"."&amp;RIGHT(F117,LEN(F117)-4)+1</f>
        <v>D.3.2</v>
      </c>
      <c r="G118" s="17" t="str">
        <f>F118&amp;" - "&amp;IFERROR(INDEX('L2'!$G$6:$G$502,MATCH(F118,'L2'!$P$6:$P$502,0)),"  ")</f>
        <v xml:space="preserve">D.3.2 -   </v>
      </c>
      <c r="H118" s="16" t="str">
        <f>H116&amp;"."&amp;RIGHT(H117,LEN(H117)-4)+1</f>
        <v>D.4.2</v>
      </c>
      <c r="I118" s="17" t="str">
        <f>H118&amp;" - "&amp;IFERROR(INDEX('L2'!$G$6:$G$502,MATCH(H118,'L2'!$P$6:$P$502,0)),"  ")</f>
        <v>D.4.2 - Brick Pavers W/ Sand Base</v>
      </c>
      <c r="J118" s="16" t="str">
        <f>J116&amp;"."&amp;RIGHT(J117,LEN(J117)-4)+1</f>
        <v>D.5.2</v>
      </c>
      <c r="K118" s="17" t="str">
        <f>J118&amp;" - "&amp;IFERROR(INDEX('L2'!$G$6:$G$502,MATCH(J118,'L2'!$P$6:$P$502,0)),"  ")</f>
        <v xml:space="preserve">D.5.2 -   </v>
      </c>
      <c r="L118" s="16" t="str">
        <f>L116&amp;"."&amp;RIGHT(L117,LEN(L117)-4)+1</f>
        <v>D.6.2</v>
      </c>
      <c r="M118" s="17" t="str">
        <f>L118&amp;" - "&amp;IFERROR(INDEX('L2'!$G$6:$G$502,MATCH(L118,'L2'!$P$6:$P$502,0)),"  ")</f>
        <v xml:space="preserve">D.6.2 -   </v>
      </c>
      <c r="N118" s="16" t="str">
        <f>N116&amp;"."&amp;RIGHT(N117,LEN(N117)-4)+1</f>
        <v>D.7.2</v>
      </c>
      <c r="O118" s="17" t="str">
        <f>N118&amp;" - "&amp;IFERROR(INDEX('L2'!$G$6:$G$502,MATCH(N118,'L2'!$P$6:$P$502,0)),"  ")</f>
        <v xml:space="preserve">D.7.2 -   </v>
      </c>
      <c r="P118" s="16" t="str">
        <f>P116&amp;"."&amp;RIGHT(P117,LEN(P117)-4)+1</f>
        <v>D.8.2</v>
      </c>
      <c r="Q118" s="17" t="str">
        <f>P118&amp;" - "&amp;IFERROR(INDEX('L2'!$G$6:$G$502,MATCH(P118,'L2'!$P$6:$P$502,0)),"  ")</f>
        <v xml:space="preserve">D.8.2 -   </v>
      </c>
      <c r="R118" s="16" t="str">
        <f>R116&amp;"."&amp;RIGHT(R117,LEN(R117)-4)+1</f>
        <v>D.9.2</v>
      </c>
      <c r="S118" s="17" t="str">
        <f>R118&amp;" - "&amp;IFERROR(INDEX('L2'!$G$6:$G$502,MATCH(R118,'L2'!$P$6:$P$502,0)),"  ")</f>
        <v xml:space="preserve">D.9.2 -   </v>
      </c>
      <c r="T118" s="16" t="str">
        <f>T116&amp;"."&amp;RIGHT(T117,LEN(T117)-5)+1</f>
        <v>D.10.2</v>
      </c>
      <c r="U118" s="17" t="str">
        <f>T118&amp;" - "&amp;IFERROR(INDEX('L2'!$G$6:$G$502,MATCH(T118,'L2'!$P$6:$P$502,0)),"  ")</f>
        <v xml:space="preserve">D.10.2 -   </v>
      </c>
    </row>
    <row r="119" spans="2:21" s="18" customFormat="1" ht="16">
      <c r="B119" s="16" t="str">
        <f>B116&amp;"."&amp;RIGHT(B118,LEN(B118)-4)+1</f>
        <v>D.1.3</v>
      </c>
      <c r="C119" s="17" t="str">
        <f>B119&amp;" - "&amp;IFERROR(INDEX('L2'!$G$6:$G$502,MATCH(B119,'L2'!$P$6:$P$502,0)),"  ")</f>
        <v>D.1.3 - Asphalt Pavement, 5" Thick</v>
      </c>
      <c r="D119" s="16" t="str">
        <f>D116&amp;"."&amp;RIGHT(D118,LEN(D118)-4)+1</f>
        <v>D.2.3</v>
      </c>
      <c r="E119" s="17" t="str">
        <f>D119&amp;" - "&amp;IFERROR(INDEX('L2'!$G$6:$G$502,MATCH(D119,'L2'!$P$6:$P$502,0)),"  ")</f>
        <v>D.2.3 - Concrete Driveway/Patio, 6" Thick</v>
      </c>
      <c r="F119" s="16" t="str">
        <f>F116&amp;"."&amp;RIGHT(F118,LEN(F118)-4)+1</f>
        <v>D.3.3</v>
      </c>
      <c r="G119" s="17" t="str">
        <f>F119&amp;" - "&amp;IFERROR(INDEX('L2'!$G$6:$G$502,MATCH(F119,'L2'!$P$6:$P$502,0)),"  ")</f>
        <v xml:space="preserve">D.3.3 -   </v>
      </c>
      <c r="H119" s="16" t="str">
        <f>H116&amp;"."&amp;RIGHT(H118,LEN(H118)-4)+1</f>
        <v>D.4.3</v>
      </c>
      <c r="I119" s="17" t="str">
        <f>H119&amp;" - "&amp;IFERROR(INDEX('L2'!$G$6:$G$502,MATCH(H119,'L2'!$P$6:$P$502,0)),"  ")</f>
        <v>D.4.3 - Pavers Allowance</v>
      </c>
      <c r="J119" s="16" t="str">
        <f>J116&amp;"."&amp;RIGHT(J118,LEN(J118)-4)+1</f>
        <v>D.5.3</v>
      </c>
      <c r="K119" s="17" t="str">
        <f>J119&amp;" - "&amp;IFERROR(INDEX('L2'!$G$6:$G$502,MATCH(J119,'L2'!$P$6:$P$502,0)),"  ")</f>
        <v xml:space="preserve">D.5.3 -   </v>
      </c>
      <c r="L119" s="16" t="str">
        <f>L116&amp;"."&amp;RIGHT(L118,LEN(L118)-4)+1</f>
        <v>D.6.3</v>
      </c>
      <c r="M119" s="17" t="str">
        <f>L119&amp;" - "&amp;IFERROR(INDEX('L2'!$G$6:$G$502,MATCH(L119,'L2'!$P$6:$P$502,0)),"  ")</f>
        <v xml:space="preserve">D.6.3 -   </v>
      </c>
      <c r="N119" s="16" t="str">
        <f>N116&amp;"."&amp;RIGHT(N118,LEN(N118)-4)+1</f>
        <v>D.7.3</v>
      </c>
      <c r="O119" s="17" t="str">
        <f>N119&amp;" - "&amp;IFERROR(INDEX('L2'!$G$6:$G$502,MATCH(N119,'L2'!$P$6:$P$502,0)),"  ")</f>
        <v xml:space="preserve">D.7.3 -   </v>
      </c>
      <c r="P119" s="16" t="str">
        <f>P116&amp;"."&amp;RIGHT(P118,LEN(P118)-4)+1</f>
        <v>D.8.3</v>
      </c>
      <c r="Q119" s="17" t="str">
        <f>P119&amp;" - "&amp;IFERROR(INDEX('L2'!$G$6:$G$502,MATCH(P119,'L2'!$P$6:$P$502,0)),"  ")</f>
        <v xml:space="preserve">D.8.3 -   </v>
      </c>
      <c r="R119" s="16" t="str">
        <f>R116&amp;"."&amp;RIGHT(R118,LEN(R118)-4)+1</f>
        <v>D.9.3</v>
      </c>
      <c r="S119" s="17" t="str">
        <f>R119&amp;" - "&amp;IFERROR(INDEX('L2'!$G$6:$G$502,MATCH(R119,'L2'!$P$6:$P$502,0)),"  ")</f>
        <v xml:space="preserve">D.9.3 -   </v>
      </c>
      <c r="T119" s="16" t="str">
        <f>T116&amp;"."&amp;RIGHT(T118,LEN(T118)-5)+1</f>
        <v>D.10.3</v>
      </c>
      <c r="U119" s="17" t="str">
        <f>T119&amp;" - "&amp;IFERROR(INDEX('L2'!$G$6:$G$502,MATCH(T119,'L2'!$P$6:$P$502,0)),"  ")</f>
        <v xml:space="preserve">D.10.3 -   </v>
      </c>
    </row>
    <row r="120" spans="2:21" s="18" customFormat="1" ht="16">
      <c r="B120" s="16" t="str">
        <f>B116&amp;"."&amp;RIGHT(B119,LEN(B119)-4)+1</f>
        <v>D.1.4</v>
      </c>
      <c r="C120" s="17" t="str">
        <f>B120&amp;" - "&amp;IFERROR(INDEX('L2'!$G$6:$G$502,MATCH(B120,'L2'!$P$6:$P$502,0)),"  ")</f>
        <v>D.1.4 - Asphalt Pavement, 7" Thick</v>
      </c>
      <c r="D120" s="16" t="str">
        <f>D116&amp;"."&amp;RIGHT(D119,LEN(D119)-4)+1</f>
        <v>D.2.4</v>
      </c>
      <c r="E120" s="17" t="str">
        <f>D120&amp;" - "&amp;IFERROR(INDEX('L2'!$G$6:$G$502,MATCH(D120,'L2'!$P$6:$P$502,0)),"  ")</f>
        <v>D.2.4 - Concrete Sidewalk, 4" Thick</v>
      </c>
      <c r="F120" s="16" t="str">
        <f>F116&amp;"."&amp;RIGHT(F119,LEN(F119)-4)+1</f>
        <v>D.3.4</v>
      </c>
      <c r="G120" s="17" t="str">
        <f>F120&amp;" - "&amp;IFERROR(INDEX('L2'!$G$6:$G$502,MATCH(F120,'L2'!$P$6:$P$502,0)),"  ")</f>
        <v xml:space="preserve">D.3.4 -   </v>
      </c>
      <c r="H120" s="16" t="str">
        <f>H116&amp;"."&amp;RIGHT(H119,LEN(H119)-4)+1</f>
        <v>D.4.4</v>
      </c>
      <c r="I120" s="17" t="str">
        <f>H120&amp;" - "&amp;IFERROR(INDEX('L2'!$G$6:$G$502,MATCH(H120,'L2'!$P$6:$P$502,0)),"  ")</f>
        <v xml:space="preserve">D.4.4 -   </v>
      </c>
      <c r="J120" s="16" t="str">
        <f>J116&amp;"."&amp;RIGHT(J119,LEN(J119)-4)+1</f>
        <v>D.5.4</v>
      </c>
      <c r="K120" s="17" t="str">
        <f>J120&amp;" - "&amp;IFERROR(INDEX('L2'!$G$6:$G$502,MATCH(J120,'L2'!$P$6:$P$502,0)),"  ")</f>
        <v xml:space="preserve">D.5.4 -   </v>
      </c>
      <c r="L120" s="16" t="str">
        <f>L116&amp;"."&amp;RIGHT(L119,LEN(L119)-4)+1</f>
        <v>D.6.4</v>
      </c>
      <c r="M120" s="17" t="str">
        <f>L120&amp;" - "&amp;IFERROR(INDEX('L2'!$G$6:$G$502,MATCH(L120,'L2'!$P$6:$P$502,0)),"  ")</f>
        <v xml:space="preserve">D.6.4 -   </v>
      </c>
      <c r="N120" s="16" t="str">
        <f>N116&amp;"."&amp;RIGHT(N119,LEN(N119)-4)+1</f>
        <v>D.7.4</v>
      </c>
      <c r="O120" s="17" t="str">
        <f>N120&amp;" - "&amp;IFERROR(INDEX('L2'!$G$6:$G$502,MATCH(N120,'L2'!$P$6:$P$502,0)),"  ")</f>
        <v xml:space="preserve">D.7.4 -   </v>
      </c>
      <c r="P120" s="16" t="str">
        <f>P116&amp;"."&amp;RIGHT(P119,LEN(P119)-4)+1</f>
        <v>D.8.4</v>
      </c>
      <c r="Q120" s="17" t="str">
        <f>P120&amp;" - "&amp;IFERROR(INDEX('L2'!$G$6:$G$502,MATCH(P120,'L2'!$P$6:$P$502,0)),"  ")</f>
        <v xml:space="preserve">D.8.4 -   </v>
      </c>
      <c r="R120" s="16" t="str">
        <f>R116&amp;"."&amp;RIGHT(R119,LEN(R119)-4)+1</f>
        <v>D.9.4</v>
      </c>
      <c r="S120" s="17" t="str">
        <f>R120&amp;" - "&amp;IFERROR(INDEX('L2'!$G$6:$G$502,MATCH(R120,'L2'!$P$6:$P$502,0)),"  ")</f>
        <v xml:space="preserve">D.9.4 -   </v>
      </c>
      <c r="T120" s="16" t="str">
        <f>T116&amp;"."&amp;RIGHT(T119,LEN(T119)-5)+1</f>
        <v>D.10.4</v>
      </c>
      <c r="U120" s="17" t="str">
        <f>T120&amp;" - "&amp;IFERROR(INDEX('L2'!$G$6:$G$502,MATCH(T120,'L2'!$P$6:$P$502,0)),"  ")</f>
        <v xml:space="preserve">D.10.4 -   </v>
      </c>
    </row>
    <row r="121" spans="2:21" s="18" customFormat="1" ht="16">
      <c r="B121" s="16" t="str">
        <f>B116&amp;"."&amp;RIGHT(B120,LEN(B120)-4)+1</f>
        <v>D.1.5</v>
      </c>
      <c r="C121" s="17" t="str">
        <f>B121&amp;" - "&amp;IFERROR(INDEX('L2'!$G$6:$G$502,MATCH(B121,'L2'!$P$6:$P$502,0)),"  ")</f>
        <v>D.1.5 - Asphalt Seal Coat</v>
      </c>
      <c r="D121" s="16" t="str">
        <f>D116&amp;"."&amp;RIGHT(D120,LEN(D120)-4)+1</f>
        <v>D.2.5</v>
      </c>
      <c r="E121" s="17" t="str">
        <f>D121&amp;" - "&amp;IFERROR(INDEX('L2'!$G$6:$G$502,MATCH(D121,'L2'!$P$6:$P$502,0)),"  ")</f>
        <v xml:space="preserve">D.2.5 -   </v>
      </c>
      <c r="F121" s="16" t="str">
        <f>F116&amp;"."&amp;RIGHT(F120,LEN(F120)-4)+1</f>
        <v>D.3.5</v>
      </c>
      <c r="G121" s="17" t="str">
        <f>F121&amp;" - "&amp;IFERROR(INDEX('L2'!$G$6:$G$502,MATCH(F121,'L2'!$P$6:$P$502,0)),"  ")</f>
        <v xml:space="preserve">D.3.5 -   </v>
      </c>
      <c r="H121" s="16" t="str">
        <f>H116&amp;"."&amp;RIGHT(H120,LEN(H120)-4)+1</f>
        <v>D.4.5</v>
      </c>
      <c r="I121" s="17" t="str">
        <f>H121&amp;" - "&amp;IFERROR(INDEX('L2'!$G$6:$G$502,MATCH(H121,'L2'!$P$6:$P$502,0)),"  ")</f>
        <v xml:space="preserve">D.4.5 -   </v>
      </c>
      <c r="J121" s="16" t="str">
        <f>J116&amp;"."&amp;RIGHT(J120,LEN(J120)-4)+1</f>
        <v>D.5.5</v>
      </c>
      <c r="K121" s="17" t="str">
        <f>J121&amp;" - "&amp;IFERROR(INDEX('L2'!$G$6:$G$502,MATCH(J121,'L2'!$P$6:$P$502,0)),"  ")</f>
        <v xml:space="preserve">D.5.5 -   </v>
      </c>
      <c r="L121" s="16" t="str">
        <f>L116&amp;"."&amp;RIGHT(L120,LEN(L120)-4)+1</f>
        <v>D.6.5</v>
      </c>
      <c r="M121" s="17" t="str">
        <f>L121&amp;" - "&amp;IFERROR(INDEX('L2'!$G$6:$G$502,MATCH(L121,'L2'!$P$6:$P$502,0)),"  ")</f>
        <v xml:space="preserve">D.6.5 -   </v>
      </c>
      <c r="N121" s="16" t="str">
        <f>N116&amp;"."&amp;RIGHT(N120,LEN(N120)-4)+1</f>
        <v>D.7.5</v>
      </c>
      <c r="O121" s="17" t="str">
        <f>N121&amp;" - "&amp;IFERROR(INDEX('L2'!$G$6:$G$502,MATCH(N121,'L2'!$P$6:$P$502,0)),"  ")</f>
        <v xml:space="preserve">D.7.5 -   </v>
      </c>
      <c r="P121" s="16" t="str">
        <f>P116&amp;"."&amp;RIGHT(P120,LEN(P120)-4)+1</f>
        <v>D.8.5</v>
      </c>
      <c r="Q121" s="17" t="str">
        <f>P121&amp;" - "&amp;IFERROR(INDEX('L2'!$G$6:$G$502,MATCH(P121,'L2'!$P$6:$P$502,0)),"  ")</f>
        <v xml:space="preserve">D.8.5 -   </v>
      </c>
      <c r="R121" s="16" t="str">
        <f>R116&amp;"."&amp;RIGHT(R120,LEN(R120)-4)+1</f>
        <v>D.9.5</v>
      </c>
      <c r="S121" s="17" t="str">
        <f>R121&amp;" - "&amp;IFERROR(INDEX('L2'!$G$6:$G$502,MATCH(R121,'L2'!$P$6:$P$502,0)),"  ")</f>
        <v xml:space="preserve">D.9.5 -   </v>
      </c>
      <c r="T121" s="16" t="str">
        <f>T116&amp;"."&amp;RIGHT(T120,LEN(T120)-5)+1</f>
        <v>D.10.5</v>
      </c>
      <c r="U121" s="17" t="str">
        <f>T121&amp;" - "&amp;IFERROR(INDEX('L2'!$G$6:$G$502,MATCH(T121,'L2'!$P$6:$P$502,0)),"  ")</f>
        <v xml:space="preserve">D.10.5 -   </v>
      </c>
    </row>
    <row r="122" spans="2:21" s="18" customFormat="1" ht="16">
      <c r="B122" s="16" t="str">
        <f>B116&amp;"."&amp;RIGHT(B121,LEN(B121)-4)+1</f>
        <v>D.1.6</v>
      </c>
      <c r="C122" s="17" t="str">
        <f>B122&amp;" - "&amp;IFERROR(INDEX('L2'!$G$6:$G$502,MATCH(B122,'L2'!$P$6:$P$502,0)),"  ")</f>
        <v>D.1.6 - Base Rock For Asphalt Pavement, 4" Thick</v>
      </c>
      <c r="D122" s="16" t="str">
        <f>D116&amp;"."&amp;RIGHT(D121,LEN(D121)-4)+1</f>
        <v>D.2.6</v>
      </c>
      <c r="E122" s="17" t="str">
        <f>D122&amp;" - "&amp;IFERROR(INDEX('L2'!$G$6:$G$502,MATCH(D122,'L2'!$P$6:$P$502,0)),"  ")</f>
        <v xml:space="preserve">D.2.6 -   </v>
      </c>
      <c r="F122" s="16" t="str">
        <f>F116&amp;"."&amp;RIGHT(F121,LEN(F121)-4)+1</f>
        <v>D.3.6</v>
      </c>
      <c r="G122" s="17" t="str">
        <f>F122&amp;" - "&amp;IFERROR(INDEX('L2'!$G$6:$G$502,MATCH(F122,'L2'!$P$6:$P$502,0)),"  ")</f>
        <v xml:space="preserve">D.3.6 -   </v>
      </c>
      <c r="H122" s="16" t="str">
        <f>H116&amp;"."&amp;RIGHT(H121,LEN(H121)-4)+1</f>
        <v>D.4.6</v>
      </c>
      <c r="I122" s="17" t="str">
        <f>H122&amp;" - "&amp;IFERROR(INDEX('L2'!$G$6:$G$502,MATCH(H122,'L2'!$P$6:$P$502,0)),"  ")</f>
        <v xml:space="preserve">D.4.6 -   </v>
      </c>
      <c r="J122" s="16" t="str">
        <f>J116&amp;"."&amp;RIGHT(J121,LEN(J121)-4)+1</f>
        <v>D.5.6</v>
      </c>
      <c r="K122" s="17" t="str">
        <f>J122&amp;" - "&amp;IFERROR(INDEX('L2'!$G$6:$G$502,MATCH(J122,'L2'!$P$6:$P$502,0)),"  ")</f>
        <v xml:space="preserve">D.5.6 -   </v>
      </c>
      <c r="L122" s="16" t="str">
        <f>L116&amp;"."&amp;RIGHT(L121,LEN(L121)-4)+1</f>
        <v>D.6.6</v>
      </c>
      <c r="M122" s="17" t="str">
        <f>L122&amp;" - "&amp;IFERROR(INDEX('L2'!$G$6:$G$502,MATCH(L122,'L2'!$P$6:$P$502,0)),"  ")</f>
        <v xml:space="preserve">D.6.6 -   </v>
      </c>
      <c r="N122" s="16" t="str">
        <f>N116&amp;"."&amp;RIGHT(N121,LEN(N121)-4)+1</f>
        <v>D.7.6</v>
      </c>
      <c r="O122" s="17" t="str">
        <f>N122&amp;" - "&amp;IFERROR(INDEX('L2'!$G$6:$G$502,MATCH(N122,'L2'!$P$6:$P$502,0)),"  ")</f>
        <v xml:space="preserve">D.7.6 -   </v>
      </c>
      <c r="P122" s="16" t="str">
        <f>P116&amp;"."&amp;RIGHT(P121,LEN(P121)-4)+1</f>
        <v>D.8.6</v>
      </c>
      <c r="Q122" s="17" t="str">
        <f>P122&amp;" - "&amp;IFERROR(INDEX('L2'!$G$6:$G$502,MATCH(P122,'L2'!$P$6:$P$502,0)),"  ")</f>
        <v xml:space="preserve">D.8.6 -   </v>
      </c>
      <c r="R122" s="16" t="str">
        <f>R116&amp;"."&amp;RIGHT(R121,LEN(R121)-4)+1</f>
        <v>D.9.6</v>
      </c>
      <c r="S122" s="17" t="str">
        <f>R122&amp;" - "&amp;IFERROR(INDEX('L2'!$G$6:$G$502,MATCH(R122,'L2'!$P$6:$P$502,0)),"  ")</f>
        <v xml:space="preserve">D.9.6 -   </v>
      </c>
      <c r="T122" s="16" t="str">
        <f>T116&amp;"."&amp;RIGHT(T121,LEN(T121)-5)+1</f>
        <v>D.10.6</v>
      </c>
      <c r="U122" s="17" t="str">
        <f>T122&amp;" - "&amp;IFERROR(INDEX('L2'!$G$6:$G$502,MATCH(T122,'L2'!$P$6:$P$502,0)),"  ")</f>
        <v xml:space="preserve">D.10.6 -   </v>
      </c>
    </row>
    <row r="123" spans="2:21" s="18" customFormat="1" ht="16">
      <c r="B123" s="16" t="str">
        <f>B116&amp;"."&amp;RIGHT(B122,LEN(B122)-4)+1</f>
        <v>D.1.7</v>
      </c>
      <c r="C123" s="17" t="str">
        <f>B123&amp;" - "&amp;IFERROR(INDEX('L2'!$G$6:$G$502,MATCH(B123,'L2'!$P$6:$P$502,0)),"  ")</f>
        <v xml:space="preserve">D.1.7 -   </v>
      </c>
      <c r="D123" s="16" t="str">
        <f>D116&amp;"."&amp;RIGHT(D122,LEN(D122)-4)+1</f>
        <v>D.2.7</v>
      </c>
      <c r="E123" s="17" t="str">
        <f>D123&amp;" - "&amp;IFERROR(INDEX('L2'!$G$6:$G$502,MATCH(D123,'L2'!$P$6:$P$502,0)),"  ")</f>
        <v xml:space="preserve">D.2.7 -   </v>
      </c>
      <c r="F123" s="16" t="str">
        <f>F116&amp;"."&amp;RIGHT(F122,LEN(F122)-4)+1</f>
        <v>D.3.7</v>
      </c>
      <c r="G123" s="17" t="str">
        <f>F123&amp;" - "&amp;IFERROR(INDEX('L2'!$G$6:$G$502,MATCH(F123,'L2'!$P$6:$P$502,0)),"  ")</f>
        <v xml:space="preserve">D.3.7 -   </v>
      </c>
      <c r="H123" s="16" t="str">
        <f>H116&amp;"."&amp;RIGHT(H122,LEN(H122)-4)+1</f>
        <v>D.4.7</v>
      </c>
      <c r="I123" s="17" t="str">
        <f>H123&amp;" - "&amp;IFERROR(INDEX('L2'!$G$6:$G$502,MATCH(H123,'L2'!$P$6:$P$502,0)),"  ")</f>
        <v xml:space="preserve">D.4.7 -   </v>
      </c>
      <c r="J123" s="16" t="str">
        <f>J116&amp;"."&amp;RIGHT(J122,LEN(J122)-4)+1</f>
        <v>D.5.7</v>
      </c>
      <c r="K123" s="17" t="str">
        <f>J123&amp;" - "&amp;IFERROR(INDEX('L2'!$G$6:$G$502,MATCH(J123,'L2'!$P$6:$P$502,0)),"  ")</f>
        <v xml:space="preserve">D.5.7 -   </v>
      </c>
      <c r="L123" s="16" t="str">
        <f>L116&amp;"."&amp;RIGHT(L122,LEN(L122)-4)+1</f>
        <v>D.6.7</v>
      </c>
      <c r="M123" s="17" t="str">
        <f>L123&amp;" - "&amp;IFERROR(INDEX('L2'!$G$6:$G$502,MATCH(L123,'L2'!$P$6:$P$502,0)),"  ")</f>
        <v xml:space="preserve">D.6.7 -   </v>
      </c>
      <c r="N123" s="16" t="str">
        <f>N116&amp;"."&amp;RIGHT(N122,LEN(N122)-4)+1</f>
        <v>D.7.7</v>
      </c>
      <c r="O123" s="17" t="str">
        <f>N123&amp;" - "&amp;IFERROR(INDEX('L2'!$G$6:$G$502,MATCH(N123,'L2'!$P$6:$P$502,0)),"  ")</f>
        <v xml:space="preserve">D.7.7 -   </v>
      </c>
      <c r="P123" s="16" t="str">
        <f>P116&amp;"."&amp;RIGHT(P122,LEN(P122)-4)+1</f>
        <v>D.8.7</v>
      </c>
      <c r="Q123" s="17" t="str">
        <f>P123&amp;" - "&amp;IFERROR(INDEX('L2'!$G$6:$G$502,MATCH(P123,'L2'!$P$6:$P$502,0)),"  ")</f>
        <v xml:space="preserve">D.8.7 -   </v>
      </c>
      <c r="R123" s="16" t="str">
        <f>R116&amp;"."&amp;RIGHT(R122,LEN(R122)-4)+1</f>
        <v>D.9.7</v>
      </c>
      <c r="S123" s="17" t="str">
        <f>R123&amp;" - "&amp;IFERROR(INDEX('L2'!$G$6:$G$502,MATCH(R123,'L2'!$P$6:$P$502,0)),"  ")</f>
        <v xml:space="preserve">D.9.7 -   </v>
      </c>
      <c r="T123" s="16" t="str">
        <f>T116&amp;"."&amp;RIGHT(T122,LEN(T122)-5)+1</f>
        <v>D.10.7</v>
      </c>
      <c r="U123" s="17" t="str">
        <f>T123&amp;" - "&amp;IFERROR(INDEX('L2'!$G$6:$G$502,MATCH(T123,'L2'!$P$6:$P$502,0)),"  ")</f>
        <v xml:space="preserve">D.10.7 -   </v>
      </c>
    </row>
    <row r="124" spans="2:21" s="18" customFormat="1" ht="16">
      <c r="B124" s="16" t="str">
        <f>B116&amp;"."&amp;RIGHT(B123,LEN(B123)-4)+1</f>
        <v>D.1.8</v>
      </c>
      <c r="C124" s="17" t="str">
        <f>B124&amp;" - "&amp;IFERROR(INDEX('L2'!$G$6:$G$502,MATCH(B124,'L2'!$P$6:$P$502,0)),"  ")</f>
        <v xml:space="preserve">D.1.8 -   </v>
      </c>
      <c r="D124" s="16" t="str">
        <f>D116&amp;"."&amp;RIGHT(D123,LEN(D123)-4)+1</f>
        <v>D.2.8</v>
      </c>
      <c r="E124" s="17" t="str">
        <f>D124&amp;" - "&amp;IFERROR(INDEX('L2'!$G$6:$G$502,MATCH(D124,'L2'!$P$6:$P$502,0)),"  ")</f>
        <v xml:space="preserve">D.2.8 -   </v>
      </c>
      <c r="F124" s="16" t="str">
        <f>F116&amp;"."&amp;RIGHT(F123,LEN(F123)-4)+1</f>
        <v>D.3.8</v>
      </c>
      <c r="G124" s="17" t="str">
        <f>F124&amp;" - "&amp;IFERROR(INDEX('L2'!$G$6:$G$502,MATCH(F124,'L2'!$P$6:$P$502,0)),"  ")</f>
        <v xml:space="preserve">D.3.8 -   </v>
      </c>
      <c r="H124" s="16" t="str">
        <f>H116&amp;"."&amp;RIGHT(H123,LEN(H123)-4)+1</f>
        <v>D.4.8</v>
      </c>
      <c r="I124" s="17" t="str">
        <f>H124&amp;" - "&amp;IFERROR(INDEX('L2'!$G$6:$G$502,MATCH(H124,'L2'!$P$6:$P$502,0)),"  ")</f>
        <v xml:space="preserve">D.4.8 -   </v>
      </c>
      <c r="J124" s="16" t="str">
        <f>J116&amp;"."&amp;RIGHT(J123,LEN(J123)-4)+1</f>
        <v>D.5.8</v>
      </c>
      <c r="K124" s="17" t="str">
        <f>J124&amp;" - "&amp;IFERROR(INDEX('L2'!$G$6:$G$502,MATCH(J124,'L2'!$P$6:$P$502,0)),"  ")</f>
        <v xml:space="preserve">D.5.8 -   </v>
      </c>
      <c r="L124" s="16" t="str">
        <f>L116&amp;"."&amp;RIGHT(L123,LEN(L123)-4)+1</f>
        <v>D.6.8</v>
      </c>
      <c r="M124" s="17" t="str">
        <f>L124&amp;" - "&amp;IFERROR(INDEX('L2'!$G$6:$G$502,MATCH(L124,'L2'!$P$6:$P$502,0)),"  ")</f>
        <v xml:space="preserve">D.6.8 -   </v>
      </c>
      <c r="N124" s="16" t="str">
        <f>N116&amp;"."&amp;RIGHT(N123,LEN(N123)-4)+1</f>
        <v>D.7.8</v>
      </c>
      <c r="O124" s="17" t="str">
        <f>N124&amp;" - "&amp;IFERROR(INDEX('L2'!$G$6:$G$502,MATCH(N124,'L2'!$P$6:$P$502,0)),"  ")</f>
        <v xml:space="preserve">D.7.8 -   </v>
      </c>
      <c r="P124" s="16" t="str">
        <f>P116&amp;"."&amp;RIGHT(P123,LEN(P123)-4)+1</f>
        <v>D.8.8</v>
      </c>
      <c r="Q124" s="17" t="str">
        <f>P124&amp;" - "&amp;IFERROR(INDEX('L2'!$G$6:$G$502,MATCH(P124,'L2'!$P$6:$P$502,0)),"  ")</f>
        <v xml:space="preserve">D.8.8 -   </v>
      </c>
      <c r="R124" s="16" t="str">
        <f>R116&amp;"."&amp;RIGHT(R123,LEN(R123)-4)+1</f>
        <v>D.9.8</v>
      </c>
      <c r="S124" s="17" t="str">
        <f>R124&amp;" - "&amp;IFERROR(INDEX('L2'!$G$6:$G$502,MATCH(R124,'L2'!$P$6:$P$502,0)),"  ")</f>
        <v xml:space="preserve">D.9.8 -   </v>
      </c>
      <c r="T124" s="16" t="str">
        <f>T116&amp;"."&amp;RIGHT(T123,LEN(T123)-5)+1</f>
        <v>D.10.8</v>
      </c>
      <c r="U124" s="17" t="str">
        <f>T124&amp;" - "&amp;IFERROR(INDEX('L2'!$G$6:$G$502,MATCH(T124,'L2'!$P$6:$P$502,0)),"  ")</f>
        <v xml:space="preserve">D.10.8 -   </v>
      </c>
    </row>
    <row r="125" spans="2:21" s="18" customFormat="1" ht="16">
      <c r="B125" s="16" t="str">
        <f>B116&amp;"."&amp;RIGHT(B124,LEN(B124)-4)+1</f>
        <v>D.1.9</v>
      </c>
      <c r="C125" s="17" t="str">
        <f>B125&amp;" - "&amp;IFERROR(INDEX('L2'!$G$6:$G$502,MATCH(B125,'L2'!$P$6:$P$502,0)),"  ")</f>
        <v xml:space="preserve">D.1.9 -   </v>
      </c>
      <c r="D125" s="16" t="str">
        <f>D116&amp;"."&amp;RIGHT(D124,LEN(D124)-4)+1</f>
        <v>D.2.9</v>
      </c>
      <c r="E125" s="17" t="str">
        <f>D125&amp;" - "&amp;IFERROR(INDEX('L2'!$G$6:$G$502,MATCH(D125,'L2'!$P$6:$P$502,0)),"  ")</f>
        <v xml:space="preserve">D.2.9 -   </v>
      </c>
      <c r="F125" s="16" t="str">
        <f>F116&amp;"."&amp;RIGHT(F124,LEN(F124)-4)+1</f>
        <v>D.3.9</v>
      </c>
      <c r="G125" s="17" t="str">
        <f>F125&amp;" - "&amp;IFERROR(INDEX('L2'!$G$6:$G$502,MATCH(F125,'L2'!$P$6:$P$502,0)),"  ")</f>
        <v xml:space="preserve">D.3.9 -   </v>
      </c>
      <c r="H125" s="16" t="str">
        <f>H116&amp;"."&amp;RIGHT(H124,LEN(H124)-4)+1</f>
        <v>D.4.9</v>
      </c>
      <c r="I125" s="17" t="str">
        <f>H125&amp;" - "&amp;IFERROR(INDEX('L2'!$G$6:$G$502,MATCH(H125,'L2'!$P$6:$P$502,0)),"  ")</f>
        <v xml:space="preserve">D.4.9 -   </v>
      </c>
      <c r="J125" s="16" t="str">
        <f>J116&amp;"."&amp;RIGHT(J124,LEN(J124)-4)+1</f>
        <v>D.5.9</v>
      </c>
      <c r="K125" s="17" t="str">
        <f>J125&amp;" - "&amp;IFERROR(INDEX('L2'!$G$6:$G$502,MATCH(J125,'L2'!$P$6:$P$502,0)),"  ")</f>
        <v xml:space="preserve">D.5.9 -   </v>
      </c>
      <c r="L125" s="16" t="str">
        <f>L116&amp;"."&amp;RIGHT(L124,LEN(L124)-4)+1</f>
        <v>D.6.9</v>
      </c>
      <c r="M125" s="17" t="str">
        <f>L125&amp;" - "&amp;IFERROR(INDEX('L2'!$G$6:$G$502,MATCH(L125,'L2'!$P$6:$P$502,0)),"  ")</f>
        <v xml:space="preserve">D.6.9 -   </v>
      </c>
      <c r="N125" s="16" t="str">
        <f>N116&amp;"."&amp;RIGHT(N124,LEN(N124)-4)+1</f>
        <v>D.7.9</v>
      </c>
      <c r="O125" s="17" t="str">
        <f>N125&amp;" - "&amp;IFERROR(INDEX('L2'!$G$6:$G$502,MATCH(N125,'L2'!$P$6:$P$502,0)),"  ")</f>
        <v xml:space="preserve">D.7.9 -   </v>
      </c>
      <c r="P125" s="16" t="str">
        <f>P116&amp;"."&amp;RIGHT(P124,LEN(P124)-4)+1</f>
        <v>D.8.9</v>
      </c>
      <c r="Q125" s="17" t="str">
        <f>P125&amp;" - "&amp;IFERROR(INDEX('L2'!$G$6:$G$502,MATCH(P125,'L2'!$P$6:$P$502,0)),"  ")</f>
        <v xml:space="preserve">D.8.9 -   </v>
      </c>
      <c r="R125" s="16" t="str">
        <f>R116&amp;"."&amp;RIGHT(R124,LEN(R124)-4)+1</f>
        <v>D.9.9</v>
      </c>
      <c r="S125" s="17" t="str">
        <f>R125&amp;" - "&amp;IFERROR(INDEX('L2'!$G$6:$G$502,MATCH(R125,'L2'!$P$6:$P$502,0)),"  ")</f>
        <v xml:space="preserve">D.9.9 -   </v>
      </c>
      <c r="T125" s="16" t="str">
        <f>T116&amp;"."&amp;RIGHT(T124,LEN(T124)-5)+1</f>
        <v>D.10.9</v>
      </c>
      <c r="U125" s="17" t="str">
        <f>T125&amp;" - "&amp;IFERROR(INDEX('L2'!$G$6:$G$502,MATCH(T125,'L2'!$P$6:$P$502,0)),"  ")</f>
        <v xml:space="preserve">D.10.9 -   </v>
      </c>
    </row>
    <row r="126" spans="2:21" s="18" customFormat="1" ht="16">
      <c r="B126" s="16" t="str">
        <f>B116&amp;"."&amp;RIGHT(B125,LEN(B125)-4)+1</f>
        <v>D.1.10</v>
      </c>
      <c r="C126" s="17" t="str">
        <f>B126&amp;" - "&amp;IFERROR(INDEX('L2'!$G$6:$G$502,MATCH(B126,'L2'!$P$6:$P$502,0)),"  ")</f>
        <v xml:space="preserve">D.1.10 -   </v>
      </c>
      <c r="D126" s="16" t="str">
        <f>D116&amp;"."&amp;RIGHT(D125,LEN(D125)-4)+1</f>
        <v>D.2.10</v>
      </c>
      <c r="E126" s="17" t="str">
        <f>D126&amp;" - "&amp;IFERROR(INDEX('L2'!$G$6:$G$502,MATCH(D126,'L2'!$P$6:$P$502,0)),"  ")</f>
        <v xml:space="preserve">D.2.10 -   </v>
      </c>
      <c r="F126" s="16" t="str">
        <f>F116&amp;"."&amp;RIGHT(F125,LEN(F125)-4)+1</f>
        <v>D.3.10</v>
      </c>
      <c r="G126" s="17" t="str">
        <f>F126&amp;" - "&amp;IFERROR(INDEX('L2'!$G$6:$G$502,MATCH(F126,'L2'!$P$6:$P$502,0)),"  ")</f>
        <v xml:space="preserve">D.3.10 -   </v>
      </c>
      <c r="H126" s="16" t="str">
        <f>H116&amp;"."&amp;RIGHT(H125,LEN(H125)-4)+1</f>
        <v>D.4.10</v>
      </c>
      <c r="I126" s="17" t="str">
        <f>H126&amp;" - "&amp;IFERROR(INDEX('L2'!$G$6:$G$502,MATCH(H126,'L2'!$P$6:$P$502,0)),"  ")</f>
        <v xml:space="preserve">D.4.10 -   </v>
      </c>
      <c r="J126" s="16" t="str">
        <f>J116&amp;"."&amp;RIGHT(J125,LEN(J125)-4)+1</f>
        <v>D.5.10</v>
      </c>
      <c r="K126" s="17" t="str">
        <f>J126&amp;" - "&amp;IFERROR(INDEX('L2'!$G$6:$G$502,MATCH(J126,'L2'!$P$6:$P$502,0)),"  ")</f>
        <v xml:space="preserve">D.5.10 -   </v>
      </c>
      <c r="L126" s="16" t="str">
        <f>L116&amp;"."&amp;RIGHT(L125,LEN(L125)-4)+1</f>
        <v>D.6.10</v>
      </c>
      <c r="M126" s="17" t="str">
        <f>L126&amp;" - "&amp;IFERROR(INDEX('L2'!$G$6:$G$502,MATCH(L126,'L2'!$P$6:$P$502,0)),"  ")</f>
        <v xml:space="preserve">D.6.10 -   </v>
      </c>
      <c r="N126" s="16" t="str">
        <f>N116&amp;"."&amp;RIGHT(N125,LEN(N125)-4)+1</f>
        <v>D.7.10</v>
      </c>
      <c r="O126" s="17" t="str">
        <f>N126&amp;" - "&amp;IFERROR(INDEX('L2'!$G$6:$G$502,MATCH(N126,'L2'!$P$6:$P$502,0)),"  ")</f>
        <v xml:space="preserve">D.7.10 -   </v>
      </c>
      <c r="P126" s="16" t="str">
        <f>P116&amp;"."&amp;RIGHT(P125,LEN(P125)-4)+1</f>
        <v>D.8.10</v>
      </c>
      <c r="Q126" s="17" t="str">
        <f>P126&amp;" - "&amp;IFERROR(INDEX('L2'!$G$6:$G$502,MATCH(P126,'L2'!$P$6:$P$502,0)),"  ")</f>
        <v xml:space="preserve">D.8.10 -   </v>
      </c>
      <c r="R126" s="16" t="str">
        <f>R116&amp;"."&amp;RIGHT(R125,LEN(R125)-4)+1</f>
        <v>D.9.10</v>
      </c>
      <c r="S126" s="17" t="str">
        <f>R126&amp;" - "&amp;IFERROR(INDEX('L2'!$G$6:$G$502,MATCH(R126,'L2'!$P$6:$P$502,0)),"  ")</f>
        <v xml:space="preserve">D.9.10 -   </v>
      </c>
      <c r="T126" s="16" t="str">
        <f>T116&amp;"."&amp;RIGHT(T125,LEN(T125)-5)+1</f>
        <v>D.10.10</v>
      </c>
      <c r="U126" s="17" t="str">
        <f>T126&amp;" - "&amp;IFERROR(INDEX('L2'!$G$6:$G$502,MATCH(T126,'L2'!$P$6:$P$502,0)),"  ")</f>
        <v xml:space="preserve">D.10.10 -   </v>
      </c>
    </row>
    <row r="127" spans="2:21" s="18" customFormat="1" ht="16">
      <c r="B127" s="16" t="str">
        <f>B116&amp;"."&amp;RIGHT(B126,LEN(B126)-4)+1</f>
        <v>D.1.11</v>
      </c>
      <c r="C127" s="17" t="str">
        <f>B127&amp;" - "&amp;IFERROR(INDEX('L2'!$G$6:$G$502,MATCH(B127,'L2'!$P$6:$P$502,0)),"  ")</f>
        <v xml:space="preserve">D.1.11 -   </v>
      </c>
      <c r="D127" s="16" t="str">
        <f>D116&amp;"."&amp;RIGHT(D126,LEN(D126)-4)+1</f>
        <v>D.2.11</v>
      </c>
      <c r="E127" s="17" t="str">
        <f>D127&amp;" - "&amp;IFERROR(INDEX('L2'!$G$6:$G$502,MATCH(D127,'L2'!$P$6:$P$502,0)),"  ")</f>
        <v xml:space="preserve">D.2.11 -   </v>
      </c>
      <c r="F127" s="16" t="str">
        <f>F116&amp;"."&amp;RIGHT(F126,LEN(F126)-4)+1</f>
        <v>D.3.11</v>
      </c>
      <c r="G127" s="17" t="str">
        <f>F127&amp;" - "&amp;IFERROR(INDEX('L2'!$G$6:$G$502,MATCH(F127,'L2'!$P$6:$P$502,0)),"  ")</f>
        <v xml:space="preserve">D.3.11 -   </v>
      </c>
      <c r="H127" s="16" t="str">
        <f>H116&amp;"."&amp;RIGHT(H126,LEN(H126)-4)+1</f>
        <v>D.4.11</v>
      </c>
      <c r="I127" s="17" t="str">
        <f>H127&amp;" - "&amp;IFERROR(INDEX('L2'!$G$6:$G$502,MATCH(H127,'L2'!$P$6:$P$502,0)),"  ")</f>
        <v xml:space="preserve">D.4.11 -   </v>
      </c>
      <c r="J127" s="16" t="str">
        <f>J116&amp;"."&amp;RIGHT(J126,LEN(J126)-4)+1</f>
        <v>D.5.11</v>
      </c>
      <c r="K127" s="17" t="str">
        <f>J127&amp;" - "&amp;IFERROR(INDEX('L2'!$G$6:$G$502,MATCH(J127,'L2'!$P$6:$P$502,0)),"  ")</f>
        <v xml:space="preserve">D.5.11 -   </v>
      </c>
      <c r="L127" s="16" t="str">
        <f>L116&amp;"."&amp;RIGHT(L126,LEN(L126)-4)+1</f>
        <v>D.6.11</v>
      </c>
      <c r="M127" s="17" t="str">
        <f>L127&amp;" - "&amp;IFERROR(INDEX('L2'!$G$6:$G$502,MATCH(L127,'L2'!$P$6:$P$502,0)),"  ")</f>
        <v xml:space="preserve">D.6.11 -   </v>
      </c>
      <c r="N127" s="16" t="str">
        <f>N116&amp;"."&amp;RIGHT(N126,LEN(N126)-4)+1</f>
        <v>D.7.11</v>
      </c>
      <c r="O127" s="17" t="str">
        <f>N127&amp;" - "&amp;IFERROR(INDEX('L2'!$G$6:$G$502,MATCH(N127,'L2'!$P$6:$P$502,0)),"  ")</f>
        <v xml:space="preserve">D.7.11 -   </v>
      </c>
      <c r="P127" s="16" t="str">
        <f>P116&amp;"."&amp;RIGHT(P126,LEN(P126)-4)+1</f>
        <v>D.8.11</v>
      </c>
      <c r="Q127" s="17" t="str">
        <f>P127&amp;" - "&amp;IFERROR(INDEX('L2'!$G$6:$G$502,MATCH(P127,'L2'!$P$6:$P$502,0)),"  ")</f>
        <v xml:space="preserve">D.8.11 -   </v>
      </c>
      <c r="R127" s="16" t="str">
        <f>R116&amp;"."&amp;RIGHT(R126,LEN(R126)-4)+1</f>
        <v>D.9.11</v>
      </c>
      <c r="S127" s="17" t="str">
        <f>R127&amp;" - "&amp;IFERROR(INDEX('L2'!$G$6:$G$502,MATCH(R127,'L2'!$P$6:$P$502,0)),"  ")</f>
        <v xml:space="preserve">D.9.11 -   </v>
      </c>
      <c r="T127" s="16" t="str">
        <f>T116&amp;"."&amp;RIGHT(T126,LEN(T126)-5)+1</f>
        <v>D.10.11</v>
      </c>
      <c r="U127" s="17" t="str">
        <f>T127&amp;" - "&amp;IFERROR(INDEX('L2'!$G$6:$G$502,MATCH(T127,'L2'!$P$6:$P$502,0)),"  ")</f>
        <v xml:space="preserve">D.10.11 -   </v>
      </c>
    </row>
    <row r="128" spans="2:21" s="18" customFormat="1" ht="16">
      <c r="B128" s="16" t="str">
        <f>B116&amp;"."&amp;RIGHT(B127,LEN(B127)-4)+1</f>
        <v>D.1.12</v>
      </c>
      <c r="C128" s="17" t="str">
        <f>B128&amp;" - "&amp;IFERROR(INDEX('L2'!$G$6:$G$502,MATCH(B128,'L2'!$P$6:$P$502,0)),"  ")</f>
        <v xml:space="preserve">D.1.12 -   </v>
      </c>
      <c r="D128" s="16" t="str">
        <f>D116&amp;"."&amp;RIGHT(D127,LEN(D127)-4)+1</f>
        <v>D.2.12</v>
      </c>
      <c r="E128" s="17" t="str">
        <f>D128&amp;" - "&amp;IFERROR(INDEX('L2'!$G$6:$G$502,MATCH(D128,'L2'!$P$6:$P$502,0)),"  ")</f>
        <v xml:space="preserve">D.2.12 -   </v>
      </c>
      <c r="F128" s="16" t="str">
        <f>F116&amp;"."&amp;RIGHT(F127,LEN(F127)-4)+1</f>
        <v>D.3.12</v>
      </c>
      <c r="G128" s="17" t="str">
        <f>F128&amp;" - "&amp;IFERROR(INDEX('L2'!$G$6:$G$502,MATCH(F128,'L2'!$P$6:$P$502,0)),"  ")</f>
        <v xml:space="preserve">D.3.12 -   </v>
      </c>
      <c r="H128" s="16" t="str">
        <f>H116&amp;"."&amp;RIGHT(H127,LEN(H127)-4)+1</f>
        <v>D.4.12</v>
      </c>
      <c r="I128" s="17" t="str">
        <f>H128&amp;" - "&amp;IFERROR(INDEX('L2'!$G$6:$G$502,MATCH(H128,'L2'!$P$6:$P$502,0)),"  ")</f>
        <v xml:space="preserve">D.4.12 -   </v>
      </c>
      <c r="J128" s="16" t="str">
        <f>J116&amp;"."&amp;RIGHT(J127,LEN(J127)-4)+1</f>
        <v>D.5.12</v>
      </c>
      <c r="K128" s="17" t="str">
        <f>J128&amp;" - "&amp;IFERROR(INDEX('L2'!$G$6:$G$502,MATCH(J128,'L2'!$P$6:$P$502,0)),"  ")</f>
        <v xml:space="preserve">D.5.12 -   </v>
      </c>
      <c r="L128" s="16" t="str">
        <f>L116&amp;"."&amp;RIGHT(L127,LEN(L127)-4)+1</f>
        <v>D.6.12</v>
      </c>
      <c r="M128" s="17" t="str">
        <f>L128&amp;" - "&amp;IFERROR(INDEX('L2'!$G$6:$G$502,MATCH(L128,'L2'!$P$6:$P$502,0)),"  ")</f>
        <v xml:space="preserve">D.6.12 -   </v>
      </c>
      <c r="N128" s="16" t="str">
        <f>N116&amp;"."&amp;RIGHT(N127,LEN(N127)-4)+1</f>
        <v>D.7.12</v>
      </c>
      <c r="O128" s="17" t="str">
        <f>N128&amp;" - "&amp;IFERROR(INDEX('L2'!$G$6:$G$502,MATCH(N128,'L2'!$P$6:$P$502,0)),"  ")</f>
        <v xml:space="preserve">D.7.12 -   </v>
      </c>
      <c r="P128" s="16" t="str">
        <f>P116&amp;"."&amp;RIGHT(P127,LEN(P127)-4)+1</f>
        <v>D.8.12</v>
      </c>
      <c r="Q128" s="17" t="str">
        <f>P128&amp;" - "&amp;IFERROR(INDEX('L2'!$G$6:$G$502,MATCH(P128,'L2'!$P$6:$P$502,0)),"  ")</f>
        <v xml:space="preserve">D.8.12 -   </v>
      </c>
      <c r="R128" s="16" t="str">
        <f>R116&amp;"."&amp;RIGHT(R127,LEN(R127)-4)+1</f>
        <v>D.9.12</v>
      </c>
      <c r="S128" s="17" t="str">
        <f>R128&amp;" - "&amp;IFERROR(INDEX('L2'!$G$6:$G$502,MATCH(R128,'L2'!$P$6:$P$502,0)),"  ")</f>
        <v xml:space="preserve">D.9.12 -   </v>
      </c>
      <c r="T128" s="16" t="str">
        <f>T116&amp;"."&amp;RIGHT(T127,LEN(T127)-5)+1</f>
        <v>D.10.12</v>
      </c>
      <c r="U128" s="17" t="str">
        <f>T128&amp;" - "&amp;IFERROR(INDEX('L2'!$G$6:$G$502,MATCH(T128,'L2'!$P$6:$P$502,0)),"  ")</f>
        <v xml:space="preserve">D.10.12 -   </v>
      </c>
    </row>
    <row r="129" spans="2:21" s="18" customFormat="1" ht="16">
      <c r="B129" s="16" t="str">
        <f>B116&amp;"."&amp;RIGHT(B128,LEN(B128)-4)+1</f>
        <v>D.1.13</v>
      </c>
      <c r="C129" s="17" t="str">
        <f>B129&amp;" - "&amp;IFERROR(INDEX('L2'!$G$6:$G$502,MATCH(B129,'L2'!$P$6:$P$502,0)),"  ")</f>
        <v xml:space="preserve">D.1.13 -   </v>
      </c>
      <c r="D129" s="16" t="str">
        <f>D116&amp;"."&amp;RIGHT(D128,LEN(D128)-4)+1</f>
        <v>D.2.13</v>
      </c>
      <c r="E129" s="17" t="str">
        <f>D129&amp;" - "&amp;IFERROR(INDEX('L2'!$G$6:$G$502,MATCH(D129,'L2'!$P$6:$P$502,0)),"  ")</f>
        <v xml:space="preserve">D.2.13 -   </v>
      </c>
      <c r="F129" s="16" t="str">
        <f>F116&amp;"."&amp;RIGHT(F128,LEN(F128)-4)+1</f>
        <v>D.3.13</v>
      </c>
      <c r="G129" s="17" t="str">
        <f>F129&amp;" - "&amp;IFERROR(INDEX('L2'!$G$6:$G$502,MATCH(F129,'L2'!$P$6:$P$502,0)),"  ")</f>
        <v xml:space="preserve">D.3.13 -   </v>
      </c>
      <c r="H129" s="16" t="str">
        <f>H116&amp;"."&amp;RIGHT(H128,LEN(H128)-4)+1</f>
        <v>D.4.13</v>
      </c>
      <c r="I129" s="17" t="str">
        <f>H129&amp;" - "&amp;IFERROR(INDEX('L2'!$G$6:$G$502,MATCH(H129,'L2'!$P$6:$P$502,0)),"  ")</f>
        <v xml:space="preserve">D.4.13 -   </v>
      </c>
      <c r="J129" s="16" t="str">
        <f>J116&amp;"."&amp;RIGHT(J128,LEN(J128)-4)+1</f>
        <v>D.5.13</v>
      </c>
      <c r="K129" s="17" t="str">
        <f>J129&amp;" - "&amp;IFERROR(INDEX('L2'!$G$6:$G$502,MATCH(J129,'L2'!$P$6:$P$502,0)),"  ")</f>
        <v xml:space="preserve">D.5.13 -   </v>
      </c>
      <c r="L129" s="16" t="str">
        <f>L116&amp;"."&amp;RIGHT(L128,LEN(L128)-4)+1</f>
        <v>D.6.13</v>
      </c>
      <c r="M129" s="17" t="str">
        <f>L129&amp;" - "&amp;IFERROR(INDEX('L2'!$G$6:$G$502,MATCH(L129,'L2'!$P$6:$P$502,0)),"  ")</f>
        <v xml:space="preserve">D.6.13 -   </v>
      </c>
      <c r="N129" s="16" t="str">
        <f>N116&amp;"."&amp;RIGHT(N128,LEN(N128)-4)+1</f>
        <v>D.7.13</v>
      </c>
      <c r="O129" s="17" t="str">
        <f>N129&amp;" - "&amp;IFERROR(INDEX('L2'!$G$6:$G$502,MATCH(N129,'L2'!$P$6:$P$502,0)),"  ")</f>
        <v xml:space="preserve">D.7.13 -   </v>
      </c>
      <c r="P129" s="16" t="str">
        <f>P116&amp;"."&amp;RIGHT(P128,LEN(P128)-4)+1</f>
        <v>D.8.13</v>
      </c>
      <c r="Q129" s="17" t="str">
        <f>P129&amp;" - "&amp;IFERROR(INDEX('L2'!$G$6:$G$502,MATCH(P129,'L2'!$P$6:$P$502,0)),"  ")</f>
        <v xml:space="preserve">D.8.13 -   </v>
      </c>
      <c r="R129" s="16" t="str">
        <f>R116&amp;"."&amp;RIGHT(R128,LEN(R128)-4)+1</f>
        <v>D.9.13</v>
      </c>
      <c r="S129" s="17" t="str">
        <f>R129&amp;" - "&amp;IFERROR(INDEX('L2'!$G$6:$G$502,MATCH(R129,'L2'!$P$6:$P$502,0)),"  ")</f>
        <v xml:space="preserve">D.9.13 -   </v>
      </c>
      <c r="T129" s="16" t="str">
        <f>T116&amp;"."&amp;RIGHT(T128,LEN(T128)-5)+1</f>
        <v>D.10.13</v>
      </c>
      <c r="U129" s="17" t="str">
        <f>T129&amp;" - "&amp;IFERROR(INDEX('L2'!$G$6:$G$502,MATCH(T129,'L2'!$P$6:$P$502,0)),"  ")</f>
        <v xml:space="preserve">D.10.13 -   </v>
      </c>
    </row>
    <row r="130" spans="2:21" s="18" customFormat="1" ht="16">
      <c r="B130" s="16" t="str">
        <f>B116&amp;"."&amp;RIGHT(B129,LEN(B129)-4)+1</f>
        <v>D.1.14</v>
      </c>
      <c r="C130" s="17" t="str">
        <f>B130&amp;" - "&amp;IFERROR(INDEX('L2'!$G$6:$G$502,MATCH(B130,'L2'!$P$6:$P$502,0)),"  ")</f>
        <v xml:space="preserve">D.1.14 -   </v>
      </c>
      <c r="D130" s="16" t="str">
        <f>D116&amp;"."&amp;RIGHT(D129,LEN(D129)-4)+1</f>
        <v>D.2.14</v>
      </c>
      <c r="E130" s="17" t="str">
        <f>D130&amp;" - "&amp;IFERROR(INDEX('L2'!$G$6:$G$502,MATCH(D130,'L2'!$P$6:$P$502,0)),"  ")</f>
        <v xml:space="preserve">D.2.14 -   </v>
      </c>
      <c r="F130" s="16" t="str">
        <f>F116&amp;"."&amp;RIGHT(F129,LEN(F129)-4)+1</f>
        <v>D.3.14</v>
      </c>
      <c r="G130" s="17" t="str">
        <f>F130&amp;" - "&amp;IFERROR(INDEX('L2'!$G$6:$G$502,MATCH(F130,'L2'!$P$6:$P$502,0)),"  ")</f>
        <v xml:space="preserve">D.3.14 -   </v>
      </c>
      <c r="H130" s="16" t="str">
        <f>H116&amp;"."&amp;RIGHT(H129,LEN(H129)-4)+1</f>
        <v>D.4.14</v>
      </c>
      <c r="I130" s="17" t="str">
        <f>H130&amp;" - "&amp;IFERROR(INDEX('L2'!$G$6:$G$502,MATCH(H130,'L2'!$P$6:$P$502,0)),"  ")</f>
        <v xml:space="preserve">D.4.14 -   </v>
      </c>
      <c r="J130" s="16" t="str">
        <f>J116&amp;"."&amp;RIGHT(J129,LEN(J129)-4)+1</f>
        <v>D.5.14</v>
      </c>
      <c r="K130" s="17" t="str">
        <f>J130&amp;" - "&amp;IFERROR(INDEX('L2'!$G$6:$G$502,MATCH(J130,'L2'!$P$6:$P$502,0)),"  ")</f>
        <v xml:space="preserve">D.5.14 -   </v>
      </c>
      <c r="L130" s="16" t="str">
        <f>L116&amp;"."&amp;RIGHT(L129,LEN(L129)-4)+1</f>
        <v>D.6.14</v>
      </c>
      <c r="M130" s="17" t="str">
        <f>L130&amp;" - "&amp;IFERROR(INDEX('L2'!$G$6:$G$502,MATCH(L130,'L2'!$P$6:$P$502,0)),"  ")</f>
        <v xml:space="preserve">D.6.14 -   </v>
      </c>
      <c r="N130" s="16" t="str">
        <f>N116&amp;"."&amp;RIGHT(N129,LEN(N129)-4)+1</f>
        <v>D.7.14</v>
      </c>
      <c r="O130" s="17" t="str">
        <f>N130&amp;" - "&amp;IFERROR(INDEX('L2'!$G$6:$G$502,MATCH(N130,'L2'!$P$6:$P$502,0)),"  ")</f>
        <v xml:space="preserve">D.7.14 -   </v>
      </c>
      <c r="P130" s="16" t="str">
        <f>P116&amp;"."&amp;RIGHT(P129,LEN(P129)-4)+1</f>
        <v>D.8.14</v>
      </c>
      <c r="Q130" s="17" t="str">
        <f>P130&amp;" - "&amp;IFERROR(INDEX('L2'!$G$6:$G$502,MATCH(P130,'L2'!$P$6:$P$502,0)),"  ")</f>
        <v xml:space="preserve">D.8.14 -   </v>
      </c>
      <c r="R130" s="16" t="str">
        <f>R116&amp;"."&amp;RIGHT(R129,LEN(R129)-4)+1</f>
        <v>D.9.14</v>
      </c>
      <c r="S130" s="17" t="str">
        <f>R130&amp;" - "&amp;IFERROR(INDEX('L2'!$G$6:$G$502,MATCH(R130,'L2'!$P$6:$P$502,0)),"  ")</f>
        <v xml:space="preserve">D.9.14 -   </v>
      </c>
      <c r="T130" s="16" t="str">
        <f>T116&amp;"."&amp;RIGHT(T129,LEN(T129)-5)+1</f>
        <v>D.10.14</v>
      </c>
      <c r="U130" s="17" t="str">
        <f>T130&amp;" - "&amp;IFERROR(INDEX('L2'!$G$6:$G$502,MATCH(T130,'L2'!$P$6:$P$502,0)),"  ")</f>
        <v xml:space="preserve">D.10.14 -   </v>
      </c>
    </row>
    <row r="131" spans="2:21" s="18" customFormat="1" ht="16">
      <c r="B131" s="16" t="str">
        <f>B116&amp;"."&amp;RIGHT(B130,LEN(B130)-4)+1</f>
        <v>D.1.15</v>
      </c>
      <c r="C131" s="17" t="str">
        <f>B131&amp;" - "&amp;IFERROR(INDEX('L2'!$G$6:$G$502,MATCH(B131,'L2'!$P$6:$P$502,0)),"  ")</f>
        <v xml:space="preserve">D.1.15 -   </v>
      </c>
      <c r="D131" s="16" t="str">
        <f>D116&amp;"."&amp;RIGHT(D130,LEN(D130)-4)+1</f>
        <v>D.2.15</v>
      </c>
      <c r="E131" s="17" t="str">
        <f>D131&amp;" - "&amp;IFERROR(INDEX('L2'!$G$6:$G$502,MATCH(D131,'L2'!$P$6:$P$502,0)),"  ")</f>
        <v xml:space="preserve">D.2.15 -   </v>
      </c>
      <c r="F131" s="16" t="str">
        <f>F116&amp;"."&amp;RIGHT(F130,LEN(F130)-4)+1</f>
        <v>D.3.15</v>
      </c>
      <c r="G131" s="17" t="str">
        <f>F131&amp;" - "&amp;IFERROR(INDEX('L2'!$G$6:$G$502,MATCH(F131,'L2'!$P$6:$P$502,0)),"  ")</f>
        <v xml:space="preserve">D.3.15 -   </v>
      </c>
      <c r="H131" s="16" t="str">
        <f>H116&amp;"."&amp;RIGHT(H130,LEN(H130)-4)+1</f>
        <v>D.4.15</v>
      </c>
      <c r="I131" s="17" t="str">
        <f>H131&amp;" - "&amp;IFERROR(INDEX('L2'!$G$6:$G$502,MATCH(H131,'L2'!$P$6:$P$502,0)),"  ")</f>
        <v xml:space="preserve">D.4.15 -   </v>
      </c>
      <c r="J131" s="16" t="str">
        <f>J116&amp;"."&amp;RIGHT(J130,LEN(J130)-4)+1</f>
        <v>D.5.15</v>
      </c>
      <c r="K131" s="17" t="str">
        <f>J131&amp;" - "&amp;IFERROR(INDEX('L2'!$G$6:$G$502,MATCH(J131,'L2'!$P$6:$P$502,0)),"  ")</f>
        <v xml:space="preserve">D.5.15 -   </v>
      </c>
      <c r="L131" s="16" t="str">
        <f>L116&amp;"."&amp;RIGHT(L130,LEN(L130)-4)+1</f>
        <v>D.6.15</v>
      </c>
      <c r="M131" s="17" t="str">
        <f>L131&amp;" - "&amp;IFERROR(INDEX('L2'!$G$6:$G$502,MATCH(L131,'L2'!$P$6:$P$502,0)),"  ")</f>
        <v xml:space="preserve">D.6.15 -   </v>
      </c>
      <c r="N131" s="16" t="str">
        <f>N116&amp;"."&amp;RIGHT(N130,LEN(N130)-4)+1</f>
        <v>D.7.15</v>
      </c>
      <c r="O131" s="17" t="str">
        <f>N131&amp;" - "&amp;IFERROR(INDEX('L2'!$G$6:$G$502,MATCH(N131,'L2'!$P$6:$P$502,0)),"  ")</f>
        <v xml:space="preserve">D.7.15 -   </v>
      </c>
      <c r="P131" s="16" t="str">
        <f>P116&amp;"."&amp;RIGHT(P130,LEN(P130)-4)+1</f>
        <v>D.8.15</v>
      </c>
      <c r="Q131" s="17" t="str">
        <f>P131&amp;" - "&amp;IFERROR(INDEX('L2'!$G$6:$G$502,MATCH(P131,'L2'!$P$6:$P$502,0)),"  ")</f>
        <v xml:space="preserve">D.8.15 -   </v>
      </c>
      <c r="R131" s="16" t="str">
        <f>R116&amp;"."&amp;RIGHT(R130,LEN(R130)-4)+1</f>
        <v>D.9.15</v>
      </c>
      <c r="S131" s="17" t="str">
        <f>R131&amp;" - "&amp;IFERROR(INDEX('L2'!$G$6:$G$502,MATCH(R131,'L2'!$P$6:$P$502,0)),"  ")</f>
        <v xml:space="preserve">D.9.15 -   </v>
      </c>
      <c r="T131" s="16" t="str">
        <f>T116&amp;"."&amp;RIGHT(T130,LEN(T130)-5)+1</f>
        <v>D.10.15</v>
      </c>
      <c r="U131" s="17" t="str">
        <f>T131&amp;" - "&amp;IFERROR(INDEX('L2'!$G$6:$G$502,MATCH(T131,'L2'!$P$6:$P$502,0)),"  ")</f>
        <v xml:space="preserve">D.10.15 -   </v>
      </c>
    </row>
    <row r="132" spans="2:21" s="18" customFormat="1" ht="16">
      <c r="B132" s="16" t="str">
        <f>B116&amp;"."&amp;RIGHT(B131,LEN(B131)-4)+1</f>
        <v>D.1.16</v>
      </c>
      <c r="C132" s="17" t="str">
        <f>B132&amp;" - "&amp;IFERROR(INDEX('L2'!$G$6:$G$502,MATCH(B132,'L2'!$P$6:$P$502,0)),"  ")</f>
        <v xml:space="preserve">D.1.16 -   </v>
      </c>
      <c r="D132" s="16" t="str">
        <f>D116&amp;"."&amp;RIGHT(D131,LEN(D131)-4)+1</f>
        <v>D.2.16</v>
      </c>
      <c r="E132" s="17" t="str">
        <f>D132&amp;" - "&amp;IFERROR(INDEX('L2'!$G$6:$G$502,MATCH(D132,'L2'!$P$6:$P$502,0)),"  ")</f>
        <v xml:space="preserve">D.2.16 -   </v>
      </c>
      <c r="F132" s="16" t="str">
        <f>F116&amp;"."&amp;RIGHT(F131,LEN(F131)-4)+1</f>
        <v>D.3.16</v>
      </c>
      <c r="G132" s="17" t="str">
        <f>F132&amp;" - "&amp;IFERROR(INDEX('L2'!$G$6:$G$502,MATCH(F132,'L2'!$P$6:$P$502,0)),"  ")</f>
        <v xml:space="preserve">D.3.16 -   </v>
      </c>
      <c r="H132" s="16" t="str">
        <f>H116&amp;"."&amp;RIGHT(H131,LEN(H131)-4)+1</f>
        <v>D.4.16</v>
      </c>
      <c r="I132" s="17" t="str">
        <f>H132&amp;" - "&amp;IFERROR(INDEX('L2'!$G$6:$G$502,MATCH(H132,'L2'!$P$6:$P$502,0)),"  ")</f>
        <v xml:space="preserve">D.4.16 -   </v>
      </c>
      <c r="J132" s="16" t="str">
        <f>J116&amp;"."&amp;RIGHT(J131,LEN(J131)-4)+1</f>
        <v>D.5.16</v>
      </c>
      <c r="K132" s="17" t="str">
        <f>J132&amp;" - "&amp;IFERROR(INDEX('L2'!$G$6:$G$502,MATCH(J132,'L2'!$P$6:$P$502,0)),"  ")</f>
        <v xml:space="preserve">D.5.16 -   </v>
      </c>
      <c r="L132" s="16" t="str">
        <f>L116&amp;"."&amp;RIGHT(L131,LEN(L131)-4)+1</f>
        <v>D.6.16</v>
      </c>
      <c r="M132" s="17" t="str">
        <f>L132&amp;" - "&amp;IFERROR(INDEX('L2'!$G$6:$G$502,MATCH(L132,'L2'!$P$6:$P$502,0)),"  ")</f>
        <v xml:space="preserve">D.6.16 -   </v>
      </c>
      <c r="N132" s="16" t="str">
        <f>N116&amp;"."&amp;RIGHT(N131,LEN(N131)-4)+1</f>
        <v>D.7.16</v>
      </c>
      <c r="O132" s="17" t="str">
        <f>N132&amp;" - "&amp;IFERROR(INDEX('L2'!$G$6:$G$502,MATCH(N132,'L2'!$P$6:$P$502,0)),"  ")</f>
        <v xml:space="preserve">D.7.16 -   </v>
      </c>
      <c r="P132" s="16" t="str">
        <f>P116&amp;"."&amp;RIGHT(P131,LEN(P131)-4)+1</f>
        <v>D.8.16</v>
      </c>
      <c r="Q132" s="17" t="str">
        <f>P132&amp;" - "&amp;IFERROR(INDEX('L2'!$G$6:$G$502,MATCH(P132,'L2'!$P$6:$P$502,0)),"  ")</f>
        <v xml:space="preserve">D.8.16 -   </v>
      </c>
      <c r="R132" s="16" t="str">
        <f>R116&amp;"."&amp;RIGHT(R131,LEN(R131)-4)+1</f>
        <v>D.9.16</v>
      </c>
      <c r="S132" s="17" t="str">
        <f>R132&amp;" - "&amp;IFERROR(INDEX('L2'!$G$6:$G$502,MATCH(R132,'L2'!$P$6:$P$502,0)),"  ")</f>
        <v xml:space="preserve">D.9.16 -   </v>
      </c>
      <c r="T132" s="16" t="str">
        <f>T116&amp;"."&amp;RIGHT(T131,LEN(T131)-5)+1</f>
        <v>D.10.16</v>
      </c>
      <c r="U132" s="17" t="str">
        <f>T132&amp;" - "&amp;IFERROR(INDEX('L2'!$G$6:$G$502,MATCH(T132,'L2'!$P$6:$P$502,0)),"  ")</f>
        <v xml:space="preserve">D.10.16 -   </v>
      </c>
    </row>
    <row r="133" spans="2:21" s="18" customFormat="1" ht="16">
      <c r="B133" s="16" t="str">
        <f>B116&amp;"."&amp;RIGHT(B132,LEN(B132)-4)+1</f>
        <v>D.1.17</v>
      </c>
      <c r="C133" s="17" t="str">
        <f>B133&amp;" - "&amp;IFERROR(INDEX('L2'!$G$6:$G$502,MATCH(B133,'L2'!$P$6:$P$502,0)),"  ")</f>
        <v xml:space="preserve">D.1.17 -   </v>
      </c>
      <c r="D133" s="16" t="str">
        <f>D116&amp;"."&amp;RIGHT(D132,LEN(D132)-4)+1</f>
        <v>D.2.17</v>
      </c>
      <c r="E133" s="17" t="str">
        <f>D133&amp;" - "&amp;IFERROR(INDEX('L2'!$G$6:$G$502,MATCH(D133,'L2'!$P$6:$P$502,0)),"  ")</f>
        <v xml:space="preserve">D.2.17 -   </v>
      </c>
      <c r="F133" s="16" t="str">
        <f>F116&amp;"."&amp;RIGHT(F132,LEN(F132)-4)+1</f>
        <v>D.3.17</v>
      </c>
      <c r="G133" s="17" t="str">
        <f>F133&amp;" - "&amp;IFERROR(INDEX('L2'!$G$6:$G$502,MATCH(F133,'L2'!$P$6:$P$502,0)),"  ")</f>
        <v xml:space="preserve">D.3.17 -   </v>
      </c>
      <c r="H133" s="16" t="str">
        <f>H116&amp;"."&amp;RIGHT(H132,LEN(H132)-4)+1</f>
        <v>D.4.17</v>
      </c>
      <c r="I133" s="17" t="str">
        <f>H133&amp;" - "&amp;IFERROR(INDEX('L2'!$G$6:$G$502,MATCH(H133,'L2'!$P$6:$P$502,0)),"  ")</f>
        <v xml:space="preserve">D.4.17 -   </v>
      </c>
      <c r="J133" s="16" t="str">
        <f>J116&amp;"."&amp;RIGHT(J132,LEN(J132)-4)+1</f>
        <v>D.5.17</v>
      </c>
      <c r="K133" s="17" t="str">
        <f>J133&amp;" - "&amp;IFERROR(INDEX('L2'!$G$6:$G$502,MATCH(J133,'L2'!$P$6:$P$502,0)),"  ")</f>
        <v xml:space="preserve">D.5.17 -   </v>
      </c>
      <c r="L133" s="16" t="str">
        <f>L116&amp;"."&amp;RIGHT(L132,LEN(L132)-4)+1</f>
        <v>D.6.17</v>
      </c>
      <c r="M133" s="17" t="str">
        <f>L133&amp;" - "&amp;IFERROR(INDEX('L2'!$G$6:$G$502,MATCH(L133,'L2'!$P$6:$P$502,0)),"  ")</f>
        <v xml:space="preserve">D.6.17 -   </v>
      </c>
      <c r="N133" s="16" t="str">
        <f>N116&amp;"."&amp;RIGHT(N132,LEN(N132)-4)+1</f>
        <v>D.7.17</v>
      </c>
      <c r="O133" s="17" t="str">
        <f>N133&amp;" - "&amp;IFERROR(INDEX('L2'!$G$6:$G$502,MATCH(N133,'L2'!$P$6:$P$502,0)),"  ")</f>
        <v xml:space="preserve">D.7.17 -   </v>
      </c>
      <c r="P133" s="16" t="str">
        <f>P116&amp;"."&amp;RIGHT(P132,LEN(P132)-4)+1</f>
        <v>D.8.17</v>
      </c>
      <c r="Q133" s="17" t="str">
        <f>P133&amp;" - "&amp;IFERROR(INDEX('L2'!$G$6:$G$502,MATCH(P133,'L2'!$P$6:$P$502,0)),"  ")</f>
        <v xml:space="preserve">D.8.17 -   </v>
      </c>
      <c r="R133" s="16" t="str">
        <f>R116&amp;"."&amp;RIGHT(R132,LEN(R132)-4)+1</f>
        <v>D.9.17</v>
      </c>
      <c r="S133" s="17" t="str">
        <f>R133&amp;" - "&amp;IFERROR(INDEX('L2'!$G$6:$G$502,MATCH(R133,'L2'!$P$6:$P$502,0)),"  ")</f>
        <v xml:space="preserve">D.9.17 -   </v>
      </c>
      <c r="T133" s="16" t="str">
        <f>T116&amp;"."&amp;RIGHT(T132,LEN(T132)-5)+1</f>
        <v>D.10.17</v>
      </c>
      <c r="U133" s="17" t="str">
        <f>T133&amp;" - "&amp;IFERROR(INDEX('L2'!$G$6:$G$502,MATCH(T133,'L2'!$P$6:$P$502,0)),"  ")</f>
        <v xml:space="preserve">D.10.17 -   </v>
      </c>
    </row>
    <row r="134" spans="2:21" s="18" customFormat="1" ht="16">
      <c r="B134" s="16" t="str">
        <f>B116&amp;"."&amp;RIGHT(B133,LEN(B133)-4)+1</f>
        <v>D.1.18</v>
      </c>
      <c r="C134" s="17" t="str">
        <f>B134&amp;" - "&amp;IFERROR(INDEX('L2'!$G$6:$G$502,MATCH(B134,'L2'!$P$6:$P$502,0)),"  ")</f>
        <v xml:space="preserve">D.1.18 -   </v>
      </c>
      <c r="D134" s="16" t="str">
        <f>D116&amp;"."&amp;RIGHT(D133,LEN(D133)-4)+1</f>
        <v>D.2.18</v>
      </c>
      <c r="E134" s="17" t="str">
        <f>D134&amp;" - "&amp;IFERROR(INDEX('L2'!$G$6:$G$502,MATCH(D134,'L2'!$P$6:$P$502,0)),"  ")</f>
        <v xml:space="preserve">D.2.18 -   </v>
      </c>
      <c r="F134" s="16" t="str">
        <f>F116&amp;"."&amp;RIGHT(F133,LEN(F133)-4)+1</f>
        <v>D.3.18</v>
      </c>
      <c r="G134" s="17" t="str">
        <f>F134&amp;" - "&amp;IFERROR(INDEX('L2'!$G$6:$G$502,MATCH(F134,'L2'!$P$6:$P$502,0)),"  ")</f>
        <v xml:space="preserve">D.3.18 -   </v>
      </c>
      <c r="H134" s="16" t="str">
        <f>H116&amp;"."&amp;RIGHT(H133,LEN(H133)-4)+1</f>
        <v>D.4.18</v>
      </c>
      <c r="I134" s="17" t="str">
        <f>H134&amp;" - "&amp;IFERROR(INDEX('L2'!$G$6:$G$502,MATCH(H134,'L2'!$P$6:$P$502,0)),"  ")</f>
        <v xml:space="preserve">D.4.18 -   </v>
      </c>
      <c r="J134" s="16" t="str">
        <f>J116&amp;"."&amp;RIGHT(J133,LEN(J133)-4)+1</f>
        <v>D.5.18</v>
      </c>
      <c r="K134" s="17" t="str">
        <f>J134&amp;" - "&amp;IFERROR(INDEX('L2'!$G$6:$G$502,MATCH(J134,'L2'!$P$6:$P$502,0)),"  ")</f>
        <v xml:space="preserve">D.5.18 -   </v>
      </c>
      <c r="L134" s="16" t="str">
        <f>L116&amp;"."&amp;RIGHT(L133,LEN(L133)-4)+1</f>
        <v>D.6.18</v>
      </c>
      <c r="M134" s="17" t="str">
        <f>L134&amp;" - "&amp;IFERROR(INDEX('L2'!$G$6:$G$502,MATCH(L134,'L2'!$P$6:$P$502,0)),"  ")</f>
        <v xml:space="preserve">D.6.18 -   </v>
      </c>
      <c r="N134" s="16" t="str">
        <f>N116&amp;"."&amp;RIGHT(N133,LEN(N133)-4)+1</f>
        <v>D.7.18</v>
      </c>
      <c r="O134" s="17" t="str">
        <f>N134&amp;" - "&amp;IFERROR(INDEX('L2'!$G$6:$G$502,MATCH(N134,'L2'!$P$6:$P$502,0)),"  ")</f>
        <v xml:space="preserve">D.7.18 -   </v>
      </c>
      <c r="P134" s="16" t="str">
        <f>P116&amp;"."&amp;RIGHT(P133,LEN(P133)-4)+1</f>
        <v>D.8.18</v>
      </c>
      <c r="Q134" s="17" t="str">
        <f>P134&amp;" - "&amp;IFERROR(INDEX('L2'!$G$6:$G$502,MATCH(P134,'L2'!$P$6:$P$502,0)),"  ")</f>
        <v xml:space="preserve">D.8.18 -   </v>
      </c>
      <c r="R134" s="16" t="str">
        <f>R116&amp;"."&amp;RIGHT(R133,LEN(R133)-4)+1</f>
        <v>D.9.18</v>
      </c>
      <c r="S134" s="17" t="str">
        <f>R134&amp;" - "&amp;IFERROR(INDEX('L2'!$G$6:$G$502,MATCH(R134,'L2'!$P$6:$P$502,0)),"  ")</f>
        <v xml:space="preserve">D.9.18 -   </v>
      </c>
      <c r="T134" s="16" t="str">
        <f>T116&amp;"."&amp;RIGHT(T133,LEN(T133)-5)+1</f>
        <v>D.10.18</v>
      </c>
      <c r="U134" s="17" t="str">
        <f>T134&amp;" - "&amp;IFERROR(INDEX('L2'!$G$6:$G$502,MATCH(T134,'L2'!$P$6:$P$502,0)),"  ")</f>
        <v xml:space="preserve">D.10.18 -   </v>
      </c>
    </row>
    <row r="135" spans="2:21" s="18" customFormat="1" ht="16">
      <c r="B135" s="16" t="str">
        <f>B116&amp;"."&amp;RIGHT(B134,LEN(B134)-4)+1</f>
        <v>D.1.19</v>
      </c>
      <c r="C135" s="17" t="str">
        <f>B135&amp;" - "&amp;IFERROR(INDEX('L2'!$G$6:$G$502,MATCH(B135,'L2'!$P$6:$P$502,0)),"  ")</f>
        <v xml:space="preserve">D.1.19 -   </v>
      </c>
      <c r="D135" s="16" t="str">
        <f>D116&amp;"."&amp;RIGHT(D134,LEN(D134)-4)+1</f>
        <v>D.2.19</v>
      </c>
      <c r="E135" s="17" t="str">
        <f>D135&amp;" - "&amp;IFERROR(INDEX('L2'!$G$6:$G$502,MATCH(D135,'L2'!$P$6:$P$502,0)),"  ")</f>
        <v xml:space="preserve">D.2.19 -   </v>
      </c>
      <c r="F135" s="16" t="str">
        <f>F116&amp;"."&amp;RIGHT(F134,LEN(F134)-4)+1</f>
        <v>D.3.19</v>
      </c>
      <c r="G135" s="17" t="str">
        <f>F135&amp;" - "&amp;IFERROR(INDEX('L2'!$G$6:$G$502,MATCH(F135,'L2'!$P$6:$P$502,0)),"  ")</f>
        <v xml:space="preserve">D.3.19 -   </v>
      </c>
      <c r="H135" s="16" t="str">
        <f>H116&amp;"."&amp;RIGHT(H134,LEN(H134)-4)+1</f>
        <v>D.4.19</v>
      </c>
      <c r="I135" s="17" t="str">
        <f>H135&amp;" - "&amp;IFERROR(INDEX('L2'!$G$6:$G$502,MATCH(H135,'L2'!$P$6:$P$502,0)),"  ")</f>
        <v xml:space="preserve">D.4.19 -   </v>
      </c>
      <c r="J135" s="16" t="str">
        <f>J116&amp;"."&amp;RIGHT(J134,LEN(J134)-4)+1</f>
        <v>D.5.19</v>
      </c>
      <c r="K135" s="17" t="str">
        <f>J135&amp;" - "&amp;IFERROR(INDEX('L2'!$G$6:$G$502,MATCH(J135,'L2'!$P$6:$P$502,0)),"  ")</f>
        <v xml:space="preserve">D.5.19 -   </v>
      </c>
      <c r="L135" s="16" t="str">
        <f>L116&amp;"."&amp;RIGHT(L134,LEN(L134)-4)+1</f>
        <v>D.6.19</v>
      </c>
      <c r="M135" s="17" t="str">
        <f>L135&amp;" - "&amp;IFERROR(INDEX('L2'!$G$6:$G$502,MATCH(L135,'L2'!$P$6:$P$502,0)),"  ")</f>
        <v xml:space="preserve">D.6.19 -   </v>
      </c>
      <c r="N135" s="16" t="str">
        <f>N116&amp;"."&amp;RIGHT(N134,LEN(N134)-4)+1</f>
        <v>D.7.19</v>
      </c>
      <c r="O135" s="17" t="str">
        <f>N135&amp;" - "&amp;IFERROR(INDEX('L2'!$G$6:$G$502,MATCH(N135,'L2'!$P$6:$P$502,0)),"  ")</f>
        <v xml:space="preserve">D.7.19 -   </v>
      </c>
      <c r="P135" s="16" t="str">
        <f>P116&amp;"."&amp;RIGHT(P134,LEN(P134)-4)+1</f>
        <v>D.8.19</v>
      </c>
      <c r="Q135" s="17" t="str">
        <f>P135&amp;" - "&amp;IFERROR(INDEX('L2'!$G$6:$G$502,MATCH(P135,'L2'!$P$6:$P$502,0)),"  ")</f>
        <v xml:space="preserve">D.8.19 -   </v>
      </c>
      <c r="R135" s="16" t="str">
        <f>R116&amp;"."&amp;RIGHT(R134,LEN(R134)-4)+1</f>
        <v>D.9.19</v>
      </c>
      <c r="S135" s="17" t="str">
        <f>R135&amp;" - "&amp;IFERROR(INDEX('L2'!$G$6:$G$502,MATCH(R135,'L2'!$P$6:$P$502,0)),"  ")</f>
        <v xml:space="preserve">D.9.19 -   </v>
      </c>
      <c r="T135" s="16" t="str">
        <f>T116&amp;"."&amp;RIGHT(T134,LEN(T134)-5)+1</f>
        <v>D.10.19</v>
      </c>
      <c r="U135" s="17" t="str">
        <f>T135&amp;" - "&amp;IFERROR(INDEX('L2'!$G$6:$G$502,MATCH(T135,'L2'!$P$6:$P$502,0)),"  ")</f>
        <v xml:space="preserve">D.10.19 -   </v>
      </c>
    </row>
    <row r="136" spans="2:21" s="18" customFormat="1" ht="16">
      <c r="B136" s="16" t="str">
        <f>B116&amp;"."&amp;RIGHT(B135,LEN(B135)-4)+1</f>
        <v>D.1.20</v>
      </c>
      <c r="C136" s="17" t="str">
        <f>B136&amp;" - "&amp;IFERROR(INDEX('L2'!$G$6:$G$502,MATCH(B136,'L2'!$P$6:$P$502,0)),"  ")</f>
        <v xml:space="preserve">D.1.20 -   </v>
      </c>
      <c r="D136" s="16" t="str">
        <f>D116&amp;"."&amp;RIGHT(D135,LEN(D135)-4)+1</f>
        <v>D.2.20</v>
      </c>
      <c r="E136" s="17" t="str">
        <f>D136&amp;" - "&amp;IFERROR(INDEX('L2'!$G$6:$G$502,MATCH(D136,'L2'!$P$6:$P$502,0)),"  ")</f>
        <v xml:space="preserve">D.2.20 -   </v>
      </c>
      <c r="F136" s="16" t="str">
        <f>F116&amp;"."&amp;RIGHT(F135,LEN(F135)-4)+1</f>
        <v>D.3.20</v>
      </c>
      <c r="G136" s="17" t="str">
        <f>F136&amp;" - "&amp;IFERROR(INDEX('L2'!$G$6:$G$502,MATCH(F136,'L2'!$P$6:$P$502,0)),"  ")</f>
        <v xml:space="preserve">D.3.20 -   </v>
      </c>
      <c r="H136" s="16" t="str">
        <f>H116&amp;"."&amp;RIGHT(H135,LEN(H135)-4)+1</f>
        <v>D.4.20</v>
      </c>
      <c r="I136" s="17" t="str">
        <f>H136&amp;" - "&amp;IFERROR(INDEX('L2'!$G$6:$G$502,MATCH(H136,'L2'!$P$6:$P$502,0)),"  ")</f>
        <v xml:space="preserve">D.4.20 -   </v>
      </c>
      <c r="J136" s="16" t="str">
        <f>J116&amp;"."&amp;RIGHT(J135,LEN(J135)-4)+1</f>
        <v>D.5.20</v>
      </c>
      <c r="K136" s="17" t="str">
        <f>J136&amp;" - "&amp;IFERROR(INDEX('L2'!$G$6:$G$502,MATCH(J136,'L2'!$P$6:$P$502,0)),"  ")</f>
        <v xml:space="preserve">D.5.20 -   </v>
      </c>
      <c r="L136" s="16" t="str">
        <f>L116&amp;"."&amp;RIGHT(L135,LEN(L135)-4)+1</f>
        <v>D.6.20</v>
      </c>
      <c r="M136" s="17" t="str">
        <f>L136&amp;" - "&amp;IFERROR(INDEX('L2'!$G$6:$G$502,MATCH(L136,'L2'!$P$6:$P$502,0)),"  ")</f>
        <v xml:space="preserve">D.6.20 -   </v>
      </c>
      <c r="N136" s="16" t="str">
        <f>N116&amp;"."&amp;RIGHT(N135,LEN(N135)-4)+1</f>
        <v>D.7.20</v>
      </c>
      <c r="O136" s="17" t="str">
        <f>N136&amp;" - "&amp;IFERROR(INDEX('L2'!$G$6:$G$502,MATCH(N136,'L2'!$P$6:$P$502,0)),"  ")</f>
        <v xml:space="preserve">D.7.20 -   </v>
      </c>
      <c r="P136" s="16" t="str">
        <f>P116&amp;"."&amp;RIGHT(P135,LEN(P135)-4)+1</f>
        <v>D.8.20</v>
      </c>
      <c r="Q136" s="17" t="str">
        <f>P136&amp;" - "&amp;IFERROR(INDEX('L2'!$G$6:$G$502,MATCH(P136,'L2'!$P$6:$P$502,0)),"  ")</f>
        <v xml:space="preserve">D.8.20 -   </v>
      </c>
      <c r="R136" s="16" t="str">
        <f>R116&amp;"."&amp;RIGHT(R135,LEN(R135)-4)+1</f>
        <v>D.9.20</v>
      </c>
      <c r="S136" s="17" t="str">
        <f>R136&amp;" - "&amp;IFERROR(INDEX('L2'!$G$6:$G$502,MATCH(R136,'L2'!$P$6:$P$502,0)),"  ")</f>
        <v xml:space="preserve">D.9.20 -   </v>
      </c>
      <c r="T136" s="16" t="str">
        <f>T116&amp;"."&amp;RIGHT(T135,LEN(T135)-5)+1</f>
        <v>D.10.20</v>
      </c>
      <c r="U136" s="17" t="str">
        <f>T136&amp;" - "&amp;IFERROR(INDEX('L2'!$G$6:$G$502,MATCH(T136,'L2'!$P$6:$P$502,0)),"  ")</f>
        <v xml:space="preserve">D.10.20 -   </v>
      </c>
    </row>
    <row r="138" spans="2:21" ht="16">
      <c r="B138" s="796" t="str">
        <f>"Level 3 - "&amp;INDEX($C$6:$C$31,MATCH($B$10,$B$6:$B$31,0))&amp;" ("&amp;$B$10&amp;")"</f>
        <v>Level 3 - E - Decking and Patios (E)</v>
      </c>
      <c r="C138" s="796"/>
      <c r="D138" s="796"/>
      <c r="E138" s="796"/>
      <c r="F138" s="796"/>
      <c r="G138" s="796"/>
      <c r="H138" s="796"/>
      <c r="I138" s="796"/>
      <c r="J138" s="796"/>
      <c r="K138" s="796"/>
      <c r="L138" s="796"/>
      <c r="M138" s="796"/>
      <c r="N138" s="796"/>
      <c r="O138" s="796"/>
      <c r="P138" s="796"/>
      <c r="Q138" s="796"/>
      <c r="R138" s="796"/>
      <c r="S138" s="796"/>
      <c r="T138" s="796"/>
      <c r="U138" s="796"/>
    </row>
    <row r="139" spans="2:21" ht="16">
      <c r="B139" s="40" t="str">
        <f>MID(B138,LEN(B138)-1,1)&amp;".1"</f>
        <v>E.1</v>
      </c>
      <c r="C139" s="40" t="str">
        <f>IFERROR(INDEX('L2'!$E$6:$E$502,MATCH(B139,'L2'!$O$6:$O$502,0)),"  ")</f>
        <v>Covered Patio</v>
      </c>
      <c r="D139" s="40" t="str">
        <f>LEFT(B139,1)&amp;"."&amp;RIGHT(B139,1)+1</f>
        <v>E.2</v>
      </c>
      <c r="E139" s="40" t="str">
        <f>IFERROR(INDEX('L2'!$E$6:$E$502,MATCH(D139,'L2'!$O$6:$O$502,0)),"  ")</f>
        <v>Decking</v>
      </c>
      <c r="F139" s="40" t="str">
        <f>LEFT(D139,1)&amp;"."&amp;RIGHT(D139,1)+1</f>
        <v>E.3</v>
      </c>
      <c r="G139" s="40" t="str">
        <f>IFERROR(INDEX('L2'!$E$6:$E$502,MATCH(F139,'L2'!$O$6:$O$502,0)),"  ")</f>
        <v>Decking and Patios General</v>
      </c>
      <c r="H139" s="40" t="str">
        <f>LEFT(F139,1)&amp;"."&amp;RIGHT(F139,1)+1</f>
        <v>E.4</v>
      </c>
      <c r="I139" s="40" t="str">
        <f>IFERROR(INDEX('L2'!$E$6:$E$502,MATCH(H139,'L2'!$O$6:$O$502,0)),"  ")</f>
        <v xml:space="preserve">  </v>
      </c>
      <c r="J139" s="40" t="str">
        <f>LEFT(H139,1)&amp;"."&amp;RIGHT(H139,1)+1</f>
        <v>E.5</v>
      </c>
      <c r="K139" s="40" t="str">
        <f>IFERROR(INDEX('L2'!$E$6:$E$502,MATCH(J139,'L2'!$O$6:$O$502,0)),"  ")</f>
        <v xml:space="preserve">  </v>
      </c>
      <c r="L139" s="40" t="str">
        <f>LEFT(J139,1)&amp;"."&amp;RIGHT(J139,1)+1</f>
        <v>E.6</v>
      </c>
      <c r="M139" s="40" t="str">
        <f>IFERROR(INDEX('L2'!$E$6:$E$502,MATCH(L139,'L2'!$O$6:$O$502,0)),"  ")</f>
        <v xml:space="preserve">  </v>
      </c>
      <c r="N139" s="40" t="str">
        <f>LEFT(L139,1)&amp;"."&amp;RIGHT(L139,1)+1</f>
        <v>E.7</v>
      </c>
      <c r="O139" s="40" t="str">
        <f>IFERROR(INDEX('L2'!$E$6:$E$502,MATCH(N139,'L2'!$O$6:$O$502,0)),"  ")</f>
        <v xml:space="preserve">  </v>
      </c>
      <c r="P139" s="40" t="str">
        <f>LEFT(N139,1)&amp;"."&amp;RIGHT(N139,1)+1</f>
        <v>E.8</v>
      </c>
      <c r="Q139" s="40" t="str">
        <f>IFERROR(INDEX('L2'!$E$6:$E$502,MATCH(P139,'L2'!$O$6:$O$502,0)),"  ")</f>
        <v xml:space="preserve">  </v>
      </c>
      <c r="R139" s="40" t="str">
        <f>LEFT(P139,1)&amp;"."&amp;RIGHT(P139,1)+1</f>
        <v>E.9</v>
      </c>
      <c r="S139" s="40" t="str">
        <f>IFERROR(INDEX('L2'!$E$6:$E$502,MATCH(R139,'L2'!$O$6:$O$502,0)),"  ")</f>
        <v xml:space="preserve">  </v>
      </c>
      <c r="T139" s="40" t="str">
        <f>LEFT(R139,1)&amp;"."&amp;RIGHT(R139,1)+1</f>
        <v>E.10</v>
      </c>
      <c r="U139" s="40" t="str">
        <f>IFERROR(INDEX('L2'!$E$6:$E$502,MATCH(T139,'L2'!$O$6:$O$502,0)),"  ")</f>
        <v xml:space="preserve">  </v>
      </c>
    </row>
    <row r="140" spans="2:21" s="18" customFormat="1" ht="16">
      <c r="B140" s="16" t="str">
        <f>B139&amp;".1"</f>
        <v>E.1.1</v>
      </c>
      <c r="C140" s="17" t="str">
        <f>B140&amp;" - "&amp;IFERROR(INDEX('L2'!$G$6:$G$502,MATCH(B140,'L2'!$P$6:$P$502,0)),"  ")</f>
        <v>E.1.1 - Covered Patio Allowance</v>
      </c>
      <c r="D140" s="16" t="str">
        <f>D139&amp;".1"</f>
        <v>E.2.1</v>
      </c>
      <c r="E140" s="17" t="str">
        <f>D140&amp;" - "&amp;IFERROR(INDEX('L2'!$G$6:$G$502,MATCH(D140,'L2'!$P$6:$P$502,0)),"  ")</f>
        <v>E.2.1 - Decking Allowance</v>
      </c>
      <c r="F140" s="16" t="str">
        <f>F139&amp;".1"</f>
        <v>E.3.1</v>
      </c>
      <c r="G140" s="17" t="str">
        <f>F140&amp;" - "&amp;IFERROR(INDEX('L2'!$G$6:$G$502,MATCH(F140,'L2'!$P$6:$P$502,0)),"  ")</f>
        <v>E.3.1 - Decking And Patios Allowance</v>
      </c>
      <c r="H140" s="16" t="str">
        <f>H139&amp;".1"</f>
        <v>E.4.1</v>
      </c>
      <c r="I140" s="17" t="str">
        <f>H140&amp;" - "&amp;IFERROR(INDEX('L2'!$G$6:$G$502,MATCH(H140,'L2'!$P$6:$P$502,0)),"  ")</f>
        <v xml:space="preserve">E.4.1 -   </v>
      </c>
      <c r="J140" s="16" t="str">
        <f>J139&amp;".1"</f>
        <v>E.5.1</v>
      </c>
      <c r="K140" s="17" t="str">
        <f>J140&amp;" - "&amp;IFERROR(INDEX('L2'!$G$6:$G$502,MATCH(J140,'L2'!$P$6:$P$502,0)),"  ")</f>
        <v xml:space="preserve">E.5.1 -   </v>
      </c>
      <c r="L140" s="16" t="str">
        <f>L139&amp;".1"</f>
        <v>E.6.1</v>
      </c>
      <c r="M140" s="17" t="str">
        <f>L140&amp;" - "&amp;IFERROR(INDEX('L2'!$G$6:$G$502,MATCH(L140,'L2'!$P$6:$P$502,0)),"  ")</f>
        <v xml:space="preserve">E.6.1 -   </v>
      </c>
      <c r="N140" s="16" t="str">
        <f>N139&amp;".1"</f>
        <v>E.7.1</v>
      </c>
      <c r="O140" s="17" t="str">
        <f>N140&amp;" - "&amp;IFERROR(INDEX('L2'!$G$6:$G$502,MATCH(N140,'L2'!$P$6:$P$502,0)),"  ")</f>
        <v xml:space="preserve">E.7.1 -   </v>
      </c>
      <c r="P140" s="16" t="str">
        <f>P139&amp;".1"</f>
        <v>E.8.1</v>
      </c>
      <c r="Q140" s="17" t="str">
        <f>P140&amp;" - "&amp;IFERROR(INDEX('L2'!$G$6:$G$502,MATCH(P140,'L2'!$P$6:$P$502,0)),"  ")</f>
        <v xml:space="preserve">E.8.1 -   </v>
      </c>
      <c r="R140" s="16" t="str">
        <f>R139&amp;".1"</f>
        <v>E.9.1</v>
      </c>
      <c r="S140" s="17" t="str">
        <f>R140&amp;" - "&amp;IFERROR(INDEX('L2'!$G$6:$G$502,MATCH(R140,'L2'!$P$6:$P$502,0)),"  ")</f>
        <v xml:space="preserve">E.9.1 -   </v>
      </c>
      <c r="T140" s="16" t="str">
        <f>T139&amp;".1"</f>
        <v>E.10.1</v>
      </c>
      <c r="U140" s="17" t="str">
        <f>T140&amp;" - "&amp;IFERROR(INDEX('L2'!$G$6:$G$502,MATCH(T140,'L2'!$P$6:$P$502,0)),"  ")</f>
        <v xml:space="preserve">E.10.1 -   </v>
      </c>
    </row>
    <row r="141" spans="2:21" s="18" customFormat="1" ht="16">
      <c r="B141" s="16" t="str">
        <f>B139&amp;"."&amp;RIGHT(B140,LEN(B140)-4)+1</f>
        <v>E.1.2</v>
      </c>
      <c r="C141" s="17" t="str">
        <f>B141&amp;" - "&amp;IFERROR(INDEX('L2'!$G$6:$G$502,MATCH(B141,'L2'!$P$6:$P$502,0)),"  ")</f>
        <v>E.1.2 - Covered Patio Floor, Roof Frame, Decking</v>
      </c>
      <c r="D141" s="16" t="str">
        <f>D139&amp;"."&amp;RIGHT(D140,LEN(D140)-4)+1</f>
        <v>E.2.2</v>
      </c>
      <c r="E141" s="17" t="str">
        <f>D141&amp;" - "&amp;IFERROR(INDEX('L2'!$G$6:$G$502,MATCH(D141,'L2'!$P$6:$P$502,0)),"  ")</f>
        <v>E.2.2 - Existing Deck, Replace Decking</v>
      </c>
      <c r="F141" s="16" t="str">
        <f>F139&amp;"."&amp;RIGHT(F140,LEN(F140)-4)+1</f>
        <v>E.3.2</v>
      </c>
      <c r="G141" s="17" t="str">
        <f>F141&amp;" - "&amp;IFERROR(INDEX('L2'!$G$6:$G$502,MATCH(F141,'L2'!$P$6:$P$502,0)),"  ")</f>
        <v xml:space="preserve">E.3.2 -   </v>
      </c>
      <c r="H141" s="16" t="str">
        <f>H139&amp;"."&amp;RIGHT(H140,LEN(H140)-4)+1</f>
        <v>E.4.2</v>
      </c>
      <c r="I141" s="17" t="str">
        <f>H141&amp;" - "&amp;IFERROR(INDEX('L2'!$G$6:$G$502,MATCH(H141,'L2'!$P$6:$P$502,0)),"  ")</f>
        <v xml:space="preserve">E.4.2 -   </v>
      </c>
      <c r="J141" s="16" t="str">
        <f>J139&amp;"."&amp;RIGHT(J140,LEN(J140)-4)+1</f>
        <v>E.5.2</v>
      </c>
      <c r="K141" s="17" t="str">
        <f>J141&amp;" - "&amp;IFERROR(INDEX('L2'!$G$6:$G$502,MATCH(J141,'L2'!$P$6:$P$502,0)),"  ")</f>
        <v xml:space="preserve">E.5.2 -   </v>
      </c>
      <c r="L141" s="16" t="str">
        <f>L139&amp;"."&amp;RIGHT(L140,LEN(L140)-4)+1</f>
        <v>E.6.2</v>
      </c>
      <c r="M141" s="17" t="str">
        <f>L141&amp;" - "&amp;IFERROR(INDEX('L2'!$G$6:$G$502,MATCH(L141,'L2'!$P$6:$P$502,0)),"  ")</f>
        <v xml:space="preserve">E.6.2 -   </v>
      </c>
      <c r="N141" s="16" t="str">
        <f>N139&amp;"."&amp;RIGHT(N140,LEN(N140)-4)+1</f>
        <v>E.7.2</v>
      </c>
      <c r="O141" s="17" t="str">
        <f>N141&amp;" - "&amp;IFERROR(INDEX('L2'!$G$6:$G$502,MATCH(N141,'L2'!$P$6:$P$502,0)),"  ")</f>
        <v xml:space="preserve">E.7.2 -   </v>
      </c>
      <c r="P141" s="16" t="str">
        <f>P139&amp;"."&amp;RIGHT(P140,LEN(P140)-4)+1</f>
        <v>E.8.2</v>
      </c>
      <c r="Q141" s="17" t="str">
        <f>P141&amp;" - "&amp;IFERROR(INDEX('L2'!$G$6:$G$502,MATCH(P141,'L2'!$P$6:$P$502,0)),"  ")</f>
        <v xml:space="preserve">E.8.2 -   </v>
      </c>
      <c r="R141" s="16" t="str">
        <f>R139&amp;"."&amp;RIGHT(R140,LEN(R140)-4)+1</f>
        <v>E.9.2</v>
      </c>
      <c r="S141" s="17" t="str">
        <f>R141&amp;" - "&amp;IFERROR(INDEX('L2'!$G$6:$G$502,MATCH(R141,'L2'!$P$6:$P$502,0)),"  ")</f>
        <v xml:space="preserve">E.9.2 -   </v>
      </c>
      <c r="T141" s="16" t="str">
        <f>T139&amp;"."&amp;RIGHT(T140,LEN(T140)-5)+1</f>
        <v>E.10.2</v>
      </c>
      <c r="U141" s="17" t="str">
        <f>T141&amp;" - "&amp;IFERROR(INDEX('L2'!$G$6:$G$502,MATCH(T141,'L2'!$P$6:$P$502,0)),"  ")</f>
        <v xml:space="preserve">E.10.2 -   </v>
      </c>
    </row>
    <row r="142" spans="2:21" s="18" customFormat="1" ht="16">
      <c r="B142" s="16" t="str">
        <f>B139&amp;"."&amp;RIGHT(B141,LEN(B141)-4)+1</f>
        <v>E.1.3</v>
      </c>
      <c r="C142" s="17" t="str">
        <f>B142&amp;" - "&amp;IFERROR(INDEX('L2'!$G$6:$G$502,MATCH(B142,'L2'!$P$6:$P$502,0)),"  ")</f>
        <v>E.1.3 - Insect Screening</v>
      </c>
      <c r="D142" s="16" t="str">
        <f>D139&amp;"."&amp;RIGHT(D141,LEN(D141)-4)+1</f>
        <v>E.2.3</v>
      </c>
      <c r="E142" s="17" t="str">
        <f>D142&amp;" - "&amp;IFERROR(INDEX('L2'!$G$6:$G$502,MATCH(D142,'L2'!$P$6:$P$502,0)),"  ")</f>
        <v>E.2.3 - Install Railing W/ Balusters</v>
      </c>
      <c r="F142" s="16" t="str">
        <f>F139&amp;"."&amp;RIGHT(F141,LEN(F141)-4)+1</f>
        <v>E.3.3</v>
      </c>
      <c r="G142" s="17" t="str">
        <f>F142&amp;" - "&amp;IFERROR(INDEX('L2'!$G$6:$G$502,MATCH(F142,'L2'!$P$6:$P$502,0)),"  ")</f>
        <v xml:space="preserve">E.3.3 -   </v>
      </c>
      <c r="H142" s="16" t="str">
        <f>H139&amp;"."&amp;RIGHT(H141,LEN(H141)-4)+1</f>
        <v>E.4.3</v>
      </c>
      <c r="I142" s="17" t="str">
        <f>H142&amp;" - "&amp;IFERROR(INDEX('L2'!$G$6:$G$502,MATCH(H142,'L2'!$P$6:$P$502,0)),"  ")</f>
        <v xml:space="preserve">E.4.3 -   </v>
      </c>
      <c r="J142" s="16" t="str">
        <f>J139&amp;"."&amp;RIGHT(J141,LEN(J141)-4)+1</f>
        <v>E.5.3</v>
      </c>
      <c r="K142" s="17" t="str">
        <f>J142&amp;" - "&amp;IFERROR(INDEX('L2'!$G$6:$G$502,MATCH(J142,'L2'!$P$6:$P$502,0)),"  ")</f>
        <v xml:space="preserve">E.5.3 -   </v>
      </c>
      <c r="L142" s="16" t="str">
        <f>L139&amp;"."&amp;RIGHT(L141,LEN(L141)-4)+1</f>
        <v>E.6.3</v>
      </c>
      <c r="M142" s="17" t="str">
        <f>L142&amp;" - "&amp;IFERROR(INDEX('L2'!$G$6:$G$502,MATCH(L142,'L2'!$P$6:$P$502,0)),"  ")</f>
        <v xml:space="preserve">E.6.3 -   </v>
      </c>
      <c r="N142" s="16" t="str">
        <f>N139&amp;"."&amp;RIGHT(N141,LEN(N141)-4)+1</f>
        <v>E.7.3</v>
      </c>
      <c r="O142" s="17" t="str">
        <f>N142&amp;" - "&amp;IFERROR(INDEX('L2'!$G$6:$G$502,MATCH(N142,'L2'!$P$6:$P$502,0)),"  ")</f>
        <v xml:space="preserve">E.7.3 -   </v>
      </c>
      <c r="P142" s="16" t="str">
        <f>P139&amp;"."&amp;RIGHT(P141,LEN(P141)-4)+1</f>
        <v>E.8.3</v>
      </c>
      <c r="Q142" s="17" t="str">
        <f>P142&amp;" - "&amp;IFERROR(INDEX('L2'!$G$6:$G$502,MATCH(P142,'L2'!$P$6:$P$502,0)),"  ")</f>
        <v xml:space="preserve">E.8.3 -   </v>
      </c>
      <c r="R142" s="16" t="str">
        <f>R139&amp;"."&amp;RIGHT(R141,LEN(R141)-4)+1</f>
        <v>E.9.3</v>
      </c>
      <c r="S142" s="17" t="str">
        <f>R142&amp;" - "&amp;IFERROR(INDEX('L2'!$G$6:$G$502,MATCH(R142,'L2'!$P$6:$P$502,0)),"  ")</f>
        <v xml:space="preserve">E.9.3 -   </v>
      </c>
      <c r="T142" s="16" t="str">
        <f>T139&amp;"."&amp;RIGHT(T141,LEN(T141)-5)+1</f>
        <v>E.10.3</v>
      </c>
      <c r="U142" s="17" t="str">
        <f>T142&amp;" - "&amp;IFERROR(INDEX('L2'!$G$6:$G$502,MATCH(T142,'L2'!$P$6:$P$502,0)),"  ")</f>
        <v xml:space="preserve">E.10.3 -   </v>
      </c>
    </row>
    <row r="143" spans="2:21" s="18" customFormat="1" ht="16">
      <c r="B143" s="16" t="str">
        <f>B139&amp;"."&amp;RIGHT(B142,LEN(B142)-4)+1</f>
        <v>E.1.4</v>
      </c>
      <c r="C143" s="17" t="str">
        <f>B143&amp;" - "&amp;IFERROR(INDEX('L2'!$G$6:$G$502,MATCH(B143,'L2'!$P$6:$P$502,0)),"  ")</f>
        <v>E.1.4 - Install Railing W/ Balusters</v>
      </c>
      <c r="D143" s="16" t="str">
        <f>D139&amp;"."&amp;RIGHT(D142,LEN(D142)-4)+1</f>
        <v>E.2.4</v>
      </c>
      <c r="E143" s="17" t="str">
        <f>D143&amp;" - "&amp;IFERROR(INDEX('L2'!$G$6:$G$502,MATCH(D143,'L2'!$P$6:$P$502,0)),"  ")</f>
        <v>E.2.4 - New Deck, Columns, Joists, Railing -Treated</v>
      </c>
      <c r="F143" s="16" t="str">
        <f>F139&amp;"."&amp;RIGHT(F142,LEN(F142)-4)+1</f>
        <v>E.3.4</v>
      </c>
      <c r="G143" s="17" t="str">
        <f>F143&amp;" - "&amp;IFERROR(INDEX('L2'!$G$6:$G$502,MATCH(F143,'L2'!$P$6:$P$502,0)),"  ")</f>
        <v xml:space="preserve">E.3.4 -   </v>
      </c>
      <c r="H143" s="16" t="str">
        <f>H139&amp;"."&amp;RIGHT(H142,LEN(H142)-4)+1</f>
        <v>E.4.4</v>
      </c>
      <c r="I143" s="17" t="str">
        <f>H143&amp;" - "&amp;IFERROR(INDEX('L2'!$G$6:$G$502,MATCH(H143,'L2'!$P$6:$P$502,0)),"  ")</f>
        <v xml:space="preserve">E.4.4 -   </v>
      </c>
      <c r="J143" s="16" t="str">
        <f>J139&amp;"."&amp;RIGHT(J142,LEN(J142)-4)+1</f>
        <v>E.5.4</v>
      </c>
      <c r="K143" s="17" t="str">
        <f>J143&amp;" - "&amp;IFERROR(INDEX('L2'!$G$6:$G$502,MATCH(J143,'L2'!$P$6:$P$502,0)),"  ")</f>
        <v xml:space="preserve">E.5.4 -   </v>
      </c>
      <c r="L143" s="16" t="str">
        <f>L139&amp;"."&amp;RIGHT(L142,LEN(L142)-4)+1</f>
        <v>E.6.4</v>
      </c>
      <c r="M143" s="17" t="str">
        <f>L143&amp;" - "&amp;IFERROR(INDEX('L2'!$G$6:$G$502,MATCH(L143,'L2'!$P$6:$P$502,0)),"  ")</f>
        <v xml:space="preserve">E.6.4 -   </v>
      </c>
      <c r="N143" s="16" t="str">
        <f>N139&amp;"."&amp;RIGHT(N142,LEN(N142)-4)+1</f>
        <v>E.7.4</v>
      </c>
      <c r="O143" s="17" t="str">
        <f>N143&amp;" - "&amp;IFERROR(INDEX('L2'!$G$6:$G$502,MATCH(N143,'L2'!$P$6:$P$502,0)),"  ")</f>
        <v xml:space="preserve">E.7.4 -   </v>
      </c>
      <c r="P143" s="16" t="str">
        <f>P139&amp;"."&amp;RIGHT(P142,LEN(P142)-4)+1</f>
        <v>E.8.4</v>
      </c>
      <c r="Q143" s="17" t="str">
        <f>P143&amp;" - "&amp;IFERROR(INDEX('L2'!$G$6:$G$502,MATCH(P143,'L2'!$P$6:$P$502,0)),"  ")</f>
        <v xml:space="preserve">E.8.4 -   </v>
      </c>
      <c r="R143" s="16" t="str">
        <f>R139&amp;"."&amp;RIGHT(R142,LEN(R142)-4)+1</f>
        <v>E.9.4</v>
      </c>
      <c r="S143" s="17" t="str">
        <f>R143&amp;" - "&amp;IFERROR(INDEX('L2'!$G$6:$G$502,MATCH(R143,'L2'!$P$6:$P$502,0)),"  ")</f>
        <v xml:space="preserve">E.9.4 -   </v>
      </c>
      <c r="T143" s="16" t="str">
        <f>T139&amp;"."&amp;RIGHT(T142,LEN(T142)-5)+1</f>
        <v>E.10.4</v>
      </c>
      <c r="U143" s="17" t="str">
        <f>T143&amp;" - "&amp;IFERROR(INDEX('L2'!$G$6:$G$502,MATCH(T143,'L2'!$P$6:$P$502,0)),"  ")</f>
        <v xml:space="preserve">E.10.4 -   </v>
      </c>
    </row>
    <row r="144" spans="2:21" s="18" customFormat="1" ht="16">
      <c r="B144" s="16" t="str">
        <f>B139&amp;"."&amp;RIGHT(B143,LEN(B143)-4)+1</f>
        <v>E.1.5</v>
      </c>
      <c r="C144" s="17" t="str">
        <f>B144&amp;" - "&amp;IFERROR(INDEX('L2'!$G$6:$G$502,MATCH(B144,'L2'!$P$6:$P$502,0)),"  ")</f>
        <v>E.1.5 - Step-Up Stairs, 5 To 7 Risers</v>
      </c>
      <c r="D144" s="16" t="str">
        <f>D139&amp;"."&amp;RIGHT(D143,LEN(D143)-4)+1</f>
        <v>E.2.5</v>
      </c>
      <c r="E144" s="17" t="str">
        <f>D144&amp;" - "&amp;IFERROR(INDEX('L2'!$G$6:$G$502,MATCH(D144,'L2'!$P$6:$P$502,0)),"  ")</f>
        <v>E.2.5 - New Deck, Columns, Joists, Railing-Cedar</v>
      </c>
      <c r="F144" s="16" t="str">
        <f>F139&amp;"."&amp;RIGHT(F143,LEN(F143)-4)+1</f>
        <v>E.3.5</v>
      </c>
      <c r="G144" s="17" t="str">
        <f>F144&amp;" - "&amp;IFERROR(INDEX('L2'!$G$6:$G$502,MATCH(F144,'L2'!$P$6:$P$502,0)),"  ")</f>
        <v xml:space="preserve">E.3.5 -   </v>
      </c>
      <c r="H144" s="16" t="str">
        <f>H139&amp;"."&amp;RIGHT(H143,LEN(H143)-4)+1</f>
        <v>E.4.5</v>
      </c>
      <c r="I144" s="17" t="str">
        <f>H144&amp;" - "&amp;IFERROR(INDEX('L2'!$G$6:$G$502,MATCH(H144,'L2'!$P$6:$P$502,0)),"  ")</f>
        <v xml:space="preserve">E.4.5 -   </v>
      </c>
      <c r="J144" s="16" t="str">
        <f>J139&amp;"."&amp;RIGHT(J143,LEN(J143)-4)+1</f>
        <v>E.5.5</v>
      </c>
      <c r="K144" s="17" t="str">
        <f>J144&amp;" - "&amp;IFERROR(INDEX('L2'!$G$6:$G$502,MATCH(J144,'L2'!$P$6:$P$502,0)),"  ")</f>
        <v xml:space="preserve">E.5.5 -   </v>
      </c>
      <c r="L144" s="16" t="str">
        <f>L139&amp;"."&amp;RIGHT(L143,LEN(L143)-4)+1</f>
        <v>E.6.5</v>
      </c>
      <c r="M144" s="17" t="str">
        <f>L144&amp;" - "&amp;IFERROR(INDEX('L2'!$G$6:$G$502,MATCH(L144,'L2'!$P$6:$P$502,0)),"  ")</f>
        <v xml:space="preserve">E.6.5 -   </v>
      </c>
      <c r="N144" s="16" t="str">
        <f>N139&amp;"."&amp;RIGHT(N143,LEN(N143)-4)+1</f>
        <v>E.7.5</v>
      </c>
      <c r="O144" s="17" t="str">
        <f>N144&amp;" - "&amp;IFERROR(INDEX('L2'!$G$6:$G$502,MATCH(N144,'L2'!$P$6:$P$502,0)),"  ")</f>
        <v xml:space="preserve">E.7.5 -   </v>
      </c>
      <c r="P144" s="16" t="str">
        <f>P139&amp;"."&amp;RIGHT(P143,LEN(P143)-4)+1</f>
        <v>E.8.5</v>
      </c>
      <c r="Q144" s="17" t="str">
        <f>P144&amp;" - "&amp;IFERROR(INDEX('L2'!$G$6:$G$502,MATCH(P144,'L2'!$P$6:$P$502,0)),"  ")</f>
        <v xml:space="preserve">E.8.5 -   </v>
      </c>
      <c r="R144" s="16" t="str">
        <f>R139&amp;"."&amp;RIGHT(R143,LEN(R143)-4)+1</f>
        <v>E.9.5</v>
      </c>
      <c r="S144" s="17" t="str">
        <f>R144&amp;" - "&amp;IFERROR(INDEX('L2'!$G$6:$G$502,MATCH(R144,'L2'!$P$6:$P$502,0)),"  ")</f>
        <v xml:space="preserve">E.9.5 -   </v>
      </c>
      <c r="T144" s="16" t="str">
        <f>T139&amp;"."&amp;RIGHT(T143,LEN(T143)-5)+1</f>
        <v>E.10.5</v>
      </c>
      <c r="U144" s="17" t="str">
        <f>T144&amp;" - "&amp;IFERROR(INDEX('L2'!$G$6:$G$502,MATCH(T144,'L2'!$P$6:$P$502,0)),"  ")</f>
        <v xml:space="preserve">E.10.5 -   </v>
      </c>
    </row>
    <row r="145" spans="2:21" s="18" customFormat="1" ht="16">
      <c r="B145" s="16" t="str">
        <f>B139&amp;"."&amp;RIGHT(B144,LEN(B144)-4)+1</f>
        <v>E.1.6</v>
      </c>
      <c r="C145" s="17" t="str">
        <f>B145&amp;" - "&amp;IFERROR(INDEX('L2'!$G$6:$G$502,MATCH(B145,'L2'!$P$6:$P$502,0)),"  ")</f>
        <v>E.1.6 - Wood Board Ceiling, Tongue And Groove</v>
      </c>
      <c r="D145" s="16" t="str">
        <f>D139&amp;"."&amp;RIGHT(D144,LEN(D144)-4)+1</f>
        <v>E.2.6</v>
      </c>
      <c r="E145" s="17" t="str">
        <f>D145&amp;" - "&amp;IFERROR(INDEX('L2'!$G$6:$G$502,MATCH(D145,'L2'!$P$6:$P$502,0)),"  ")</f>
        <v>E.2.6 - Step-Up Stairs, 5 To 7 Risers</v>
      </c>
      <c r="F145" s="16" t="str">
        <f>F139&amp;"."&amp;RIGHT(F144,LEN(F144)-4)+1</f>
        <v>E.3.6</v>
      </c>
      <c r="G145" s="17" t="str">
        <f>F145&amp;" - "&amp;IFERROR(INDEX('L2'!$G$6:$G$502,MATCH(F145,'L2'!$P$6:$P$502,0)),"  ")</f>
        <v xml:space="preserve">E.3.6 -   </v>
      </c>
      <c r="H145" s="16" t="str">
        <f>H139&amp;"."&amp;RIGHT(H144,LEN(H144)-4)+1</f>
        <v>E.4.6</v>
      </c>
      <c r="I145" s="17" t="str">
        <f>H145&amp;" - "&amp;IFERROR(INDEX('L2'!$G$6:$G$502,MATCH(H145,'L2'!$P$6:$P$502,0)),"  ")</f>
        <v xml:space="preserve">E.4.6 -   </v>
      </c>
      <c r="J145" s="16" t="str">
        <f>J139&amp;"."&amp;RIGHT(J144,LEN(J144)-4)+1</f>
        <v>E.5.6</v>
      </c>
      <c r="K145" s="17" t="str">
        <f>J145&amp;" - "&amp;IFERROR(INDEX('L2'!$G$6:$G$502,MATCH(J145,'L2'!$P$6:$P$502,0)),"  ")</f>
        <v xml:space="preserve">E.5.6 -   </v>
      </c>
      <c r="L145" s="16" t="str">
        <f>L139&amp;"."&amp;RIGHT(L144,LEN(L144)-4)+1</f>
        <v>E.6.6</v>
      </c>
      <c r="M145" s="17" t="str">
        <f>L145&amp;" - "&amp;IFERROR(INDEX('L2'!$G$6:$G$502,MATCH(L145,'L2'!$P$6:$P$502,0)),"  ")</f>
        <v xml:space="preserve">E.6.6 -   </v>
      </c>
      <c r="N145" s="16" t="str">
        <f>N139&amp;"."&amp;RIGHT(N144,LEN(N144)-4)+1</f>
        <v>E.7.6</v>
      </c>
      <c r="O145" s="17" t="str">
        <f>N145&amp;" - "&amp;IFERROR(INDEX('L2'!$G$6:$G$502,MATCH(N145,'L2'!$P$6:$P$502,0)),"  ")</f>
        <v xml:space="preserve">E.7.6 -   </v>
      </c>
      <c r="P145" s="16" t="str">
        <f>P139&amp;"."&amp;RIGHT(P144,LEN(P144)-4)+1</f>
        <v>E.8.6</v>
      </c>
      <c r="Q145" s="17" t="str">
        <f>P145&amp;" - "&amp;IFERROR(INDEX('L2'!$G$6:$G$502,MATCH(P145,'L2'!$P$6:$P$502,0)),"  ")</f>
        <v xml:space="preserve">E.8.6 -   </v>
      </c>
      <c r="R145" s="16" t="str">
        <f>R139&amp;"."&amp;RIGHT(R144,LEN(R144)-4)+1</f>
        <v>E.9.6</v>
      </c>
      <c r="S145" s="17" t="str">
        <f>R145&amp;" - "&amp;IFERROR(INDEX('L2'!$G$6:$G$502,MATCH(R145,'L2'!$P$6:$P$502,0)),"  ")</f>
        <v xml:space="preserve">E.9.6 -   </v>
      </c>
      <c r="T145" s="16" t="str">
        <f>T139&amp;"."&amp;RIGHT(T144,LEN(T144)-5)+1</f>
        <v>E.10.6</v>
      </c>
      <c r="U145" s="17" t="str">
        <f>T145&amp;" - "&amp;IFERROR(INDEX('L2'!$G$6:$G$502,MATCH(T145,'L2'!$P$6:$P$502,0)),"  ")</f>
        <v xml:space="preserve">E.10.6 -   </v>
      </c>
    </row>
    <row r="146" spans="2:21" s="18" customFormat="1" ht="16">
      <c r="B146" s="16" t="str">
        <f>B139&amp;"."&amp;RIGHT(B145,LEN(B145)-4)+1</f>
        <v>E.1.7</v>
      </c>
      <c r="C146" s="17" t="str">
        <f>B146&amp;" - "&amp;IFERROR(INDEX('L2'!$G$6:$G$502,MATCH(B146,'L2'!$P$6:$P$502,0)),"  ")</f>
        <v xml:space="preserve">E.1.7 -   </v>
      </c>
      <c r="D146" s="16" t="str">
        <f>D139&amp;"."&amp;RIGHT(D145,LEN(D145)-4)+1</f>
        <v>E.2.7</v>
      </c>
      <c r="E146" s="17" t="str">
        <f>D146&amp;" - "&amp;IFERROR(INDEX('L2'!$G$6:$G$502,MATCH(D146,'L2'!$P$6:$P$502,0)),"  ")</f>
        <v xml:space="preserve">E.2.7 -   </v>
      </c>
      <c r="F146" s="16" t="str">
        <f>F139&amp;"."&amp;RIGHT(F145,LEN(F145)-4)+1</f>
        <v>E.3.7</v>
      </c>
      <c r="G146" s="17" t="str">
        <f>F146&amp;" - "&amp;IFERROR(INDEX('L2'!$G$6:$G$502,MATCH(F146,'L2'!$P$6:$P$502,0)),"  ")</f>
        <v xml:space="preserve">E.3.7 -   </v>
      </c>
      <c r="H146" s="16" t="str">
        <f>H139&amp;"."&amp;RIGHT(H145,LEN(H145)-4)+1</f>
        <v>E.4.7</v>
      </c>
      <c r="I146" s="17" t="str">
        <f>H146&amp;" - "&amp;IFERROR(INDEX('L2'!$G$6:$G$502,MATCH(H146,'L2'!$P$6:$P$502,0)),"  ")</f>
        <v xml:space="preserve">E.4.7 -   </v>
      </c>
      <c r="J146" s="16" t="str">
        <f>J139&amp;"."&amp;RIGHT(J145,LEN(J145)-4)+1</f>
        <v>E.5.7</v>
      </c>
      <c r="K146" s="17" t="str">
        <f>J146&amp;" - "&amp;IFERROR(INDEX('L2'!$G$6:$G$502,MATCH(J146,'L2'!$P$6:$P$502,0)),"  ")</f>
        <v xml:space="preserve">E.5.7 -   </v>
      </c>
      <c r="L146" s="16" t="str">
        <f>L139&amp;"."&amp;RIGHT(L145,LEN(L145)-4)+1</f>
        <v>E.6.7</v>
      </c>
      <c r="M146" s="17" t="str">
        <f>L146&amp;" - "&amp;IFERROR(INDEX('L2'!$G$6:$G$502,MATCH(L146,'L2'!$P$6:$P$502,0)),"  ")</f>
        <v xml:space="preserve">E.6.7 -   </v>
      </c>
      <c r="N146" s="16" t="str">
        <f>N139&amp;"."&amp;RIGHT(N145,LEN(N145)-4)+1</f>
        <v>E.7.7</v>
      </c>
      <c r="O146" s="17" t="str">
        <f>N146&amp;" - "&amp;IFERROR(INDEX('L2'!$G$6:$G$502,MATCH(N146,'L2'!$P$6:$P$502,0)),"  ")</f>
        <v xml:space="preserve">E.7.7 -   </v>
      </c>
      <c r="P146" s="16" t="str">
        <f>P139&amp;"."&amp;RIGHT(P145,LEN(P145)-4)+1</f>
        <v>E.8.7</v>
      </c>
      <c r="Q146" s="17" t="str">
        <f>P146&amp;" - "&amp;IFERROR(INDEX('L2'!$G$6:$G$502,MATCH(P146,'L2'!$P$6:$P$502,0)),"  ")</f>
        <v xml:space="preserve">E.8.7 -   </v>
      </c>
      <c r="R146" s="16" t="str">
        <f>R139&amp;"."&amp;RIGHT(R145,LEN(R145)-4)+1</f>
        <v>E.9.7</v>
      </c>
      <c r="S146" s="17" t="str">
        <f>R146&amp;" - "&amp;IFERROR(INDEX('L2'!$G$6:$G$502,MATCH(R146,'L2'!$P$6:$P$502,0)),"  ")</f>
        <v xml:space="preserve">E.9.7 -   </v>
      </c>
      <c r="T146" s="16" t="str">
        <f>T139&amp;"."&amp;RIGHT(T145,LEN(T145)-5)+1</f>
        <v>E.10.7</v>
      </c>
      <c r="U146" s="17" t="str">
        <f>T146&amp;" - "&amp;IFERROR(INDEX('L2'!$G$6:$G$502,MATCH(T146,'L2'!$P$6:$P$502,0)),"  ")</f>
        <v xml:space="preserve">E.10.7 -   </v>
      </c>
    </row>
    <row r="147" spans="2:21" s="18" customFormat="1" ht="16">
      <c r="B147" s="16" t="str">
        <f>B139&amp;"."&amp;RIGHT(B146,LEN(B146)-4)+1</f>
        <v>E.1.8</v>
      </c>
      <c r="C147" s="17" t="str">
        <f>B147&amp;" - "&amp;IFERROR(INDEX('L2'!$G$6:$G$502,MATCH(B147,'L2'!$P$6:$P$502,0)),"  ")</f>
        <v xml:space="preserve">E.1.8 -   </v>
      </c>
      <c r="D147" s="16" t="str">
        <f>D139&amp;"."&amp;RIGHT(D146,LEN(D146)-4)+1</f>
        <v>E.2.8</v>
      </c>
      <c r="E147" s="17" t="str">
        <f>D147&amp;" - "&amp;IFERROR(INDEX('L2'!$G$6:$G$502,MATCH(D147,'L2'!$P$6:$P$502,0)),"  ")</f>
        <v xml:space="preserve">E.2.8 -   </v>
      </c>
      <c r="F147" s="16" t="str">
        <f>F139&amp;"."&amp;RIGHT(F146,LEN(F146)-4)+1</f>
        <v>E.3.8</v>
      </c>
      <c r="G147" s="17" t="str">
        <f>F147&amp;" - "&amp;IFERROR(INDEX('L2'!$G$6:$G$502,MATCH(F147,'L2'!$P$6:$P$502,0)),"  ")</f>
        <v xml:space="preserve">E.3.8 -   </v>
      </c>
      <c r="H147" s="16" t="str">
        <f>H139&amp;"."&amp;RIGHT(H146,LEN(H146)-4)+1</f>
        <v>E.4.8</v>
      </c>
      <c r="I147" s="17" t="str">
        <f>H147&amp;" - "&amp;IFERROR(INDEX('L2'!$G$6:$G$502,MATCH(H147,'L2'!$P$6:$P$502,0)),"  ")</f>
        <v xml:space="preserve">E.4.8 -   </v>
      </c>
      <c r="J147" s="16" t="str">
        <f>J139&amp;"."&amp;RIGHT(J146,LEN(J146)-4)+1</f>
        <v>E.5.8</v>
      </c>
      <c r="K147" s="17" t="str">
        <f>J147&amp;" - "&amp;IFERROR(INDEX('L2'!$G$6:$G$502,MATCH(J147,'L2'!$P$6:$P$502,0)),"  ")</f>
        <v xml:space="preserve">E.5.8 -   </v>
      </c>
      <c r="L147" s="16" t="str">
        <f>L139&amp;"."&amp;RIGHT(L146,LEN(L146)-4)+1</f>
        <v>E.6.8</v>
      </c>
      <c r="M147" s="17" t="str">
        <f>L147&amp;" - "&amp;IFERROR(INDEX('L2'!$G$6:$G$502,MATCH(L147,'L2'!$P$6:$P$502,0)),"  ")</f>
        <v xml:space="preserve">E.6.8 -   </v>
      </c>
      <c r="N147" s="16" t="str">
        <f>N139&amp;"."&amp;RIGHT(N146,LEN(N146)-4)+1</f>
        <v>E.7.8</v>
      </c>
      <c r="O147" s="17" t="str">
        <f>N147&amp;" - "&amp;IFERROR(INDEX('L2'!$G$6:$G$502,MATCH(N147,'L2'!$P$6:$P$502,0)),"  ")</f>
        <v xml:space="preserve">E.7.8 -   </v>
      </c>
      <c r="P147" s="16" t="str">
        <f>P139&amp;"."&amp;RIGHT(P146,LEN(P146)-4)+1</f>
        <v>E.8.8</v>
      </c>
      <c r="Q147" s="17" t="str">
        <f>P147&amp;" - "&amp;IFERROR(INDEX('L2'!$G$6:$G$502,MATCH(P147,'L2'!$P$6:$P$502,0)),"  ")</f>
        <v xml:space="preserve">E.8.8 -   </v>
      </c>
      <c r="R147" s="16" t="str">
        <f>R139&amp;"."&amp;RIGHT(R146,LEN(R146)-4)+1</f>
        <v>E.9.8</v>
      </c>
      <c r="S147" s="17" t="str">
        <f>R147&amp;" - "&amp;IFERROR(INDEX('L2'!$G$6:$G$502,MATCH(R147,'L2'!$P$6:$P$502,0)),"  ")</f>
        <v xml:space="preserve">E.9.8 -   </v>
      </c>
      <c r="T147" s="16" t="str">
        <f>T139&amp;"."&amp;RIGHT(T146,LEN(T146)-5)+1</f>
        <v>E.10.8</v>
      </c>
      <c r="U147" s="17" t="str">
        <f>T147&amp;" - "&amp;IFERROR(INDEX('L2'!$G$6:$G$502,MATCH(T147,'L2'!$P$6:$P$502,0)),"  ")</f>
        <v xml:space="preserve">E.10.8 -   </v>
      </c>
    </row>
    <row r="148" spans="2:21" s="18" customFormat="1" ht="16">
      <c r="B148" s="16" t="str">
        <f>B139&amp;"."&amp;RIGHT(B147,LEN(B147)-4)+1</f>
        <v>E.1.9</v>
      </c>
      <c r="C148" s="17" t="str">
        <f>B148&amp;" - "&amp;IFERROR(INDEX('L2'!$G$6:$G$502,MATCH(B148,'L2'!$P$6:$P$502,0)),"  ")</f>
        <v xml:space="preserve">E.1.9 -   </v>
      </c>
      <c r="D148" s="16" t="str">
        <f>D139&amp;"."&amp;RIGHT(D147,LEN(D147)-4)+1</f>
        <v>E.2.9</v>
      </c>
      <c r="E148" s="17" t="str">
        <f>D148&amp;" - "&amp;IFERROR(INDEX('L2'!$G$6:$G$502,MATCH(D148,'L2'!$P$6:$P$502,0)),"  ")</f>
        <v xml:space="preserve">E.2.9 -   </v>
      </c>
      <c r="F148" s="16" t="str">
        <f>F139&amp;"."&amp;RIGHT(F147,LEN(F147)-4)+1</f>
        <v>E.3.9</v>
      </c>
      <c r="G148" s="17" t="str">
        <f>F148&amp;" - "&amp;IFERROR(INDEX('L2'!$G$6:$G$502,MATCH(F148,'L2'!$P$6:$P$502,0)),"  ")</f>
        <v xml:space="preserve">E.3.9 -   </v>
      </c>
      <c r="H148" s="16" t="str">
        <f>H139&amp;"."&amp;RIGHT(H147,LEN(H147)-4)+1</f>
        <v>E.4.9</v>
      </c>
      <c r="I148" s="17" t="str">
        <f>H148&amp;" - "&amp;IFERROR(INDEX('L2'!$G$6:$G$502,MATCH(H148,'L2'!$P$6:$P$502,0)),"  ")</f>
        <v xml:space="preserve">E.4.9 -   </v>
      </c>
      <c r="J148" s="16" t="str">
        <f>J139&amp;"."&amp;RIGHT(J147,LEN(J147)-4)+1</f>
        <v>E.5.9</v>
      </c>
      <c r="K148" s="17" t="str">
        <f>J148&amp;" - "&amp;IFERROR(INDEX('L2'!$G$6:$G$502,MATCH(J148,'L2'!$P$6:$P$502,0)),"  ")</f>
        <v xml:space="preserve">E.5.9 -   </v>
      </c>
      <c r="L148" s="16" t="str">
        <f>L139&amp;"."&amp;RIGHT(L147,LEN(L147)-4)+1</f>
        <v>E.6.9</v>
      </c>
      <c r="M148" s="17" t="str">
        <f>L148&amp;" - "&amp;IFERROR(INDEX('L2'!$G$6:$G$502,MATCH(L148,'L2'!$P$6:$P$502,0)),"  ")</f>
        <v xml:space="preserve">E.6.9 -   </v>
      </c>
      <c r="N148" s="16" t="str">
        <f>N139&amp;"."&amp;RIGHT(N147,LEN(N147)-4)+1</f>
        <v>E.7.9</v>
      </c>
      <c r="O148" s="17" t="str">
        <f>N148&amp;" - "&amp;IFERROR(INDEX('L2'!$G$6:$G$502,MATCH(N148,'L2'!$P$6:$P$502,0)),"  ")</f>
        <v xml:space="preserve">E.7.9 -   </v>
      </c>
      <c r="P148" s="16" t="str">
        <f>P139&amp;"."&amp;RIGHT(P147,LEN(P147)-4)+1</f>
        <v>E.8.9</v>
      </c>
      <c r="Q148" s="17" t="str">
        <f>P148&amp;" - "&amp;IFERROR(INDEX('L2'!$G$6:$G$502,MATCH(P148,'L2'!$P$6:$P$502,0)),"  ")</f>
        <v xml:space="preserve">E.8.9 -   </v>
      </c>
      <c r="R148" s="16" t="str">
        <f>R139&amp;"."&amp;RIGHT(R147,LEN(R147)-4)+1</f>
        <v>E.9.9</v>
      </c>
      <c r="S148" s="17" t="str">
        <f>R148&amp;" - "&amp;IFERROR(INDEX('L2'!$G$6:$G$502,MATCH(R148,'L2'!$P$6:$P$502,0)),"  ")</f>
        <v xml:space="preserve">E.9.9 -   </v>
      </c>
      <c r="T148" s="16" t="str">
        <f>T139&amp;"."&amp;RIGHT(T147,LEN(T147)-5)+1</f>
        <v>E.10.9</v>
      </c>
      <c r="U148" s="17" t="str">
        <f>T148&amp;" - "&amp;IFERROR(INDEX('L2'!$G$6:$G$502,MATCH(T148,'L2'!$P$6:$P$502,0)),"  ")</f>
        <v xml:space="preserve">E.10.9 -   </v>
      </c>
    </row>
    <row r="149" spans="2:21" s="18" customFormat="1" ht="16">
      <c r="B149" s="16" t="str">
        <f>B139&amp;"."&amp;RIGHT(B148,LEN(B148)-4)+1</f>
        <v>E.1.10</v>
      </c>
      <c r="C149" s="17" t="str">
        <f>B149&amp;" - "&amp;IFERROR(INDEX('L2'!$G$6:$G$502,MATCH(B149,'L2'!$P$6:$P$502,0)),"  ")</f>
        <v xml:space="preserve">E.1.10 -   </v>
      </c>
      <c r="D149" s="16" t="str">
        <f>D139&amp;"."&amp;RIGHT(D148,LEN(D148)-4)+1</f>
        <v>E.2.10</v>
      </c>
      <c r="E149" s="17" t="str">
        <f>D149&amp;" - "&amp;IFERROR(INDEX('L2'!$G$6:$G$502,MATCH(D149,'L2'!$P$6:$P$502,0)),"  ")</f>
        <v xml:space="preserve">E.2.10 -   </v>
      </c>
      <c r="F149" s="16" t="str">
        <f>F139&amp;"."&amp;RIGHT(F148,LEN(F148)-4)+1</f>
        <v>E.3.10</v>
      </c>
      <c r="G149" s="17" t="str">
        <f>F149&amp;" - "&amp;IFERROR(INDEX('L2'!$G$6:$G$502,MATCH(F149,'L2'!$P$6:$P$502,0)),"  ")</f>
        <v xml:space="preserve">E.3.10 -   </v>
      </c>
      <c r="H149" s="16" t="str">
        <f>H139&amp;"."&amp;RIGHT(H148,LEN(H148)-4)+1</f>
        <v>E.4.10</v>
      </c>
      <c r="I149" s="17" t="str">
        <f>H149&amp;" - "&amp;IFERROR(INDEX('L2'!$G$6:$G$502,MATCH(H149,'L2'!$P$6:$P$502,0)),"  ")</f>
        <v xml:space="preserve">E.4.10 -   </v>
      </c>
      <c r="J149" s="16" t="str">
        <f>J139&amp;"."&amp;RIGHT(J148,LEN(J148)-4)+1</f>
        <v>E.5.10</v>
      </c>
      <c r="K149" s="17" t="str">
        <f>J149&amp;" - "&amp;IFERROR(INDEX('L2'!$G$6:$G$502,MATCH(J149,'L2'!$P$6:$P$502,0)),"  ")</f>
        <v xml:space="preserve">E.5.10 -   </v>
      </c>
      <c r="L149" s="16" t="str">
        <f>L139&amp;"."&amp;RIGHT(L148,LEN(L148)-4)+1</f>
        <v>E.6.10</v>
      </c>
      <c r="M149" s="17" t="str">
        <f>L149&amp;" - "&amp;IFERROR(INDEX('L2'!$G$6:$G$502,MATCH(L149,'L2'!$P$6:$P$502,0)),"  ")</f>
        <v xml:space="preserve">E.6.10 -   </v>
      </c>
      <c r="N149" s="16" t="str">
        <f>N139&amp;"."&amp;RIGHT(N148,LEN(N148)-4)+1</f>
        <v>E.7.10</v>
      </c>
      <c r="O149" s="17" t="str">
        <f>N149&amp;" - "&amp;IFERROR(INDEX('L2'!$G$6:$G$502,MATCH(N149,'L2'!$P$6:$P$502,0)),"  ")</f>
        <v xml:space="preserve">E.7.10 -   </v>
      </c>
      <c r="P149" s="16" t="str">
        <f>P139&amp;"."&amp;RIGHT(P148,LEN(P148)-4)+1</f>
        <v>E.8.10</v>
      </c>
      <c r="Q149" s="17" t="str">
        <f>P149&amp;" - "&amp;IFERROR(INDEX('L2'!$G$6:$G$502,MATCH(P149,'L2'!$P$6:$P$502,0)),"  ")</f>
        <v xml:space="preserve">E.8.10 -   </v>
      </c>
      <c r="R149" s="16" t="str">
        <f>R139&amp;"."&amp;RIGHT(R148,LEN(R148)-4)+1</f>
        <v>E.9.10</v>
      </c>
      <c r="S149" s="17" t="str">
        <f>R149&amp;" - "&amp;IFERROR(INDEX('L2'!$G$6:$G$502,MATCH(R149,'L2'!$P$6:$P$502,0)),"  ")</f>
        <v xml:space="preserve">E.9.10 -   </v>
      </c>
      <c r="T149" s="16" t="str">
        <f>T139&amp;"."&amp;RIGHT(T148,LEN(T148)-5)+1</f>
        <v>E.10.10</v>
      </c>
      <c r="U149" s="17" t="str">
        <f>T149&amp;" - "&amp;IFERROR(INDEX('L2'!$G$6:$G$502,MATCH(T149,'L2'!$P$6:$P$502,0)),"  ")</f>
        <v xml:space="preserve">E.10.10 -   </v>
      </c>
    </row>
    <row r="150" spans="2:21" s="18" customFormat="1" ht="16">
      <c r="B150" s="16" t="str">
        <f>B139&amp;"."&amp;RIGHT(B149,LEN(B149)-4)+1</f>
        <v>E.1.11</v>
      </c>
      <c r="C150" s="17" t="str">
        <f>B150&amp;" - "&amp;IFERROR(INDEX('L2'!$G$6:$G$502,MATCH(B150,'L2'!$P$6:$P$502,0)),"  ")</f>
        <v xml:space="preserve">E.1.11 -   </v>
      </c>
      <c r="D150" s="16" t="str">
        <f>D139&amp;"."&amp;RIGHT(D149,LEN(D149)-4)+1</f>
        <v>E.2.11</v>
      </c>
      <c r="E150" s="17" t="str">
        <f>D150&amp;" - "&amp;IFERROR(INDEX('L2'!$G$6:$G$502,MATCH(D150,'L2'!$P$6:$P$502,0)),"  ")</f>
        <v xml:space="preserve">E.2.11 -   </v>
      </c>
      <c r="F150" s="16" t="str">
        <f>F139&amp;"."&amp;RIGHT(F149,LEN(F149)-4)+1</f>
        <v>E.3.11</v>
      </c>
      <c r="G150" s="17" t="str">
        <f>F150&amp;" - "&amp;IFERROR(INDEX('L2'!$G$6:$G$502,MATCH(F150,'L2'!$P$6:$P$502,0)),"  ")</f>
        <v xml:space="preserve">E.3.11 -   </v>
      </c>
      <c r="H150" s="16" t="str">
        <f>H139&amp;"."&amp;RIGHT(H149,LEN(H149)-4)+1</f>
        <v>E.4.11</v>
      </c>
      <c r="I150" s="17" t="str">
        <f>H150&amp;" - "&amp;IFERROR(INDEX('L2'!$G$6:$G$502,MATCH(H150,'L2'!$P$6:$P$502,0)),"  ")</f>
        <v xml:space="preserve">E.4.11 -   </v>
      </c>
      <c r="J150" s="16" t="str">
        <f>J139&amp;"."&amp;RIGHT(J149,LEN(J149)-4)+1</f>
        <v>E.5.11</v>
      </c>
      <c r="K150" s="17" t="str">
        <f>J150&amp;" - "&amp;IFERROR(INDEX('L2'!$G$6:$G$502,MATCH(J150,'L2'!$P$6:$P$502,0)),"  ")</f>
        <v xml:space="preserve">E.5.11 -   </v>
      </c>
      <c r="L150" s="16" t="str">
        <f>L139&amp;"."&amp;RIGHT(L149,LEN(L149)-4)+1</f>
        <v>E.6.11</v>
      </c>
      <c r="M150" s="17" t="str">
        <f>L150&amp;" - "&amp;IFERROR(INDEX('L2'!$G$6:$G$502,MATCH(L150,'L2'!$P$6:$P$502,0)),"  ")</f>
        <v xml:space="preserve">E.6.11 -   </v>
      </c>
      <c r="N150" s="16" t="str">
        <f>N139&amp;"."&amp;RIGHT(N149,LEN(N149)-4)+1</f>
        <v>E.7.11</v>
      </c>
      <c r="O150" s="17" t="str">
        <f>N150&amp;" - "&amp;IFERROR(INDEX('L2'!$G$6:$G$502,MATCH(N150,'L2'!$P$6:$P$502,0)),"  ")</f>
        <v xml:space="preserve">E.7.11 -   </v>
      </c>
      <c r="P150" s="16" t="str">
        <f>P139&amp;"."&amp;RIGHT(P149,LEN(P149)-4)+1</f>
        <v>E.8.11</v>
      </c>
      <c r="Q150" s="17" t="str">
        <f>P150&amp;" - "&amp;IFERROR(INDEX('L2'!$G$6:$G$502,MATCH(P150,'L2'!$P$6:$P$502,0)),"  ")</f>
        <v xml:space="preserve">E.8.11 -   </v>
      </c>
      <c r="R150" s="16" t="str">
        <f>R139&amp;"."&amp;RIGHT(R149,LEN(R149)-4)+1</f>
        <v>E.9.11</v>
      </c>
      <c r="S150" s="17" t="str">
        <f>R150&amp;" - "&amp;IFERROR(INDEX('L2'!$G$6:$G$502,MATCH(R150,'L2'!$P$6:$P$502,0)),"  ")</f>
        <v xml:space="preserve">E.9.11 -   </v>
      </c>
      <c r="T150" s="16" t="str">
        <f>T139&amp;"."&amp;RIGHT(T149,LEN(T149)-5)+1</f>
        <v>E.10.11</v>
      </c>
      <c r="U150" s="17" t="str">
        <f>T150&amp;" - "&amp;IFERROR(INDEX('L2'!$G$6:$G$502,MATCH(T150,'L2'!$P$6:$P$502,0)),"  ")</f>
        <v xml:space="preserve">E.10.11 -   </v>
      </c>
    </row>
    <row r="151" spans="2:21" s="18" customFormat="1" ht="16">
      <c r="B151" s="16" t="str">
        <f>B139&amp;"."&amp;RIGHT(B150,LEN(B150)-4)+1</f>
        <v>E.1.12</v>
      </c>
      <c r="C151" s="17" t="str">
        <f>B151&amp;" - "&amp;IFERROR(INDEX('L2'!$G$6:$G$502,MATCH(B151,'L2'!$P$6:$P$502,0)),"  ")</f>
        <v xml:space="preserve">E.1.12 -   </v>
      </c>
      <c r="D151" s="16" t="str">
        <f>D139&amp;"."&amp;RIGHT(D150,LEN(D150)-4)+1</f>
        <v>E.2.12</v>
      </c>
      <c r="E151" s="17" t="str">
        <f>D151&amp;" - "&amp;IFERROR(INDEX('L2'!$G$6:$G$502,MATCH(D151,'L2'!$P$6:$P$502,0)),"  ")</f>
        <v xml:space="preserve">E.2.12 -   </v>
      </c>
      <c r="F151" s="16" t="str">
        <f>F139&amp;"."&amp;RIGHT(F150,LEN(F150)-4)+1</f>
        <v>E.3.12</v>
      </c>
      <c r="G151" s="17" t="str">
        <f>F151&amp;" - "&amp;IFERROR(INDEX('L2'!$G$6:$G$502,MATCH(F151,'L2'!$P$6:$P$502,0)),"  ")</f>
        <v xml:space="preserve">E.3.12 -   </v>
      </c>
      <c r="H151" s="16" t="str">
        <f>H139&amp;"."&amp;RIGHT(H150,LEN(H150)-4)+1</f>
        <v>E.4.12</v>
      </c>
      <c r="I151" s="17" t="str">
        <f>H151&amp;" - "&amp;IFERROR(INDEX('L2'!$G$6:$G$502,MATCH(H151,'L2'!$P$6:$P$502,0)),"  ")</f>
        <v xml:space="preserve">E.4.12 -   </v>
      </c>
      <c r="J151" s="16" t="str">
        <f>J139&amp;"."&amp;RIGHT(J150,LEN(J150)-4)+1</f>
        <v>E.5.12</v>
      </c>
      <c r="K151" s="17" t="str">
        <f>J151&amp;" - "&amp;IFERROR(INDEX('L2'!$G$6:$G$502,MATCH(J151,'L2'!$P$6:$P$502,0)),"  ")</f>
        <v xml:space="preserve">E.5.12 -   </v>
      </c>
      <c r="L151" s="16" t="str">
        <f>L139&amp;"."&amp;RIGHT(L150,LEN(L150)-4)+1</f>
        <v>E.6.12</v>
      </c>
      <c r="M151" s="17" t="str">
        <f>L151&amp;" - "&amp;IFERROR(INDEX('L2'!$G$6:$G$502,MATCH(L151,'L2'!$P$6:$P$502,0)),"  ")</f>
        <v xml:space="preserve">E.6.12 -   </v>
      </c>
      <c r="N151" s="16" t="str">
        <f>N139&amp;"."&amp;RIGHT(N150,LEN(N150)-4)+1</f>
        <v>E.7.12</v>
      </c>
      <c r="O151" s="17" t="str">
        <f>N151&amp;" - "&amp;IFERROR(INDEX('L2'!$G$6:$G$502,MATCH(N151,'L2'!$P$6:$P$502,0)),"  ")</f>
        <v xml:space="preserve">E.7.12 -   </v>
      </c>
      <c r="P151" s="16" t="str">
        <f>P139&amp;"."&amp;RIGHT(P150,LEN(P150)-4)+1</f>
        <v>E.8.12</v>
      </c>
      <c r="Q151" s="17" t="str">
        <f>P151&amp;" - "&amp;IFERROR(INDEX('L2'!$G$6:$G$502,MATCH(P151,'L2'!$P$6:$P$502,0)),"  ")</f>
        <v xml:space="preserve">E.8.12 -   </v>
      </c>
      <c r="R151" s="16" t="str">
        <f>R139&amp;"."&amp;RIGHT(R150,LEN(R150)-4)+1</f>
        <v>E.9.12</v>
      </c>
      <c r="S151" s="17" t="str">
        <f>R151&amp;" - "&amp;IFERROR(INDEX('L2'!$G$6:$G$502,MATCH(R151,'L2'!$P$6:$P$502,0)),"  ")</f>
        <v xml:space="preserve">E.9.12 -   </v>
      </c>
      <c r="T151" s="16" t="str">
        <f>T139&amp;"."&amp;RIGHT(T150,LEN(T150)-5)+1</f>
        <v>E.10.12</v>
      </c>
      <c r="U151" s="17" t="str">
        <f>T151&amp;" - "&amp;IFERROR(INDEX('L2'!$G$6:$G$502,MATCH(T151,'L2'!$P$6:$P$502,0)),"  ")</f>
        <v xml:space="preserve">E.10.12 -   </v>
      </c>
    </row>
    <row r="152" spans="2:21" s="18" customFormat="1" ht="16">
      <c r="B152" s="16" t="str">
        <f>B139&amp;"."&amp;RIGHT(B151,LEN(B151)-4)+1</f>
        <v>E.1.13</v>
      </c>
      <c r="C152" s="17" t="str">
        <f>B152&amp;" - "&amp;IFERROR(INDEX('L2'!$G$6:$G$502,MATCH(B152,'L2'!$P$6:$P$502,0)),"  ")</f>
        <v xml:space="preserve">E.1.13 -   </v>
      </c>
      <c r="D152" s="16" t="str">
        <f>D139&amp;"."&amp;RIGHT(D151,LEN(D151)-4)+1</f>
        <v>E.2.13</v>
      </c>
      <c r="E152" s="17" t="str">
        <f>D152&amp;" - "&amp;IFERROR(INDEX('L2'!$G$6:$G$502,MATCH(D152,'L2'!$P$6:$P$502,0)),"  ")</f>
        <v xml:space="preserve">E.2.13 -   </v>
      </c>
      <c r="F152" s="16" t="str">
        <f>F139&amp;"."&amp;RIGHT(F151,LEN(F151)-4)+1</f>
        <v>E.3.13</v>
      </c>
      <c r="G152" s="17" t="str">
        <f>F152&amp;" - "&amp;IFERROR(INDEX('L2'!$G$6:$G$502,MATCH(F152,'L2'!$P$6:$P$502,0)),"  ")</f>
        <v xml:space="preserve">E.3.13 -   </v>
      </c>
      <c r="H152" s="16" t="str">
        <f>H139&amp;"."&amp;RIGHT(H151,LEN(H151)-4)+1</f>
        <v>E.4.13</v>
      </c>
      <c r="I152" s="17" t="str">
        <f>H152&amp;" - "&amp;IFERROR(INDEX('L2'!$G$6:$G$502,MATCH(H152,'L2'!$P$6:$P$502,0)),"  ")</f>
        <v xml:space="preserve">E.4.13 -   </v>
      </c>
      <c r="J152" s="16" t="str">
        <f>J139&amp;"."&amp;RIGHT(J151,LEN(J151)-4)+1</f>
        <v>E.5.13</v>
      </c>
      <c r="K152" s="17" t="str">
        <f>J152&amp;" - "&amp;IFERROR(INDEX('L2'!$G$6:$G$502,MATCH(J152,'L2'!$P$6:$P$502,0)),"  ")</f>
        <v xml:space="preserve">E.5.13 -   </v>
      </c>
      <c r="L152" s="16" t="str">
        <f>L139&amp;"."&amp;RIGHT(L151,LEN(L151)-4)+1</f>
        <v>E.6.13</v>
      </c>
      <c r="M152" s="17" t="str">
        <f>L152&amp;" - "&amp;IFERROR(INDEX('L2'!$G$6:$G$502,MATCH(L152,'L2'!$P$6:$P$502,0)),"  ")</f>
        <v xml:space="preserve">E.6.13 -   </v>
      </c>
      <c r="N152" s="16" t="str">
        <f>N139&amp;"."&amp;RIGHT(N151,LEN(N151)-4)+1</f>
        <v>E.7.13</v>
      </c>
      <c r="O152" s="17" t="str">
        <f>N152&amp;" - "&amp;IFERROR(INDEX('L2'!$G$6:$G$502,MATCH(N152,'L2'!$P$6:$P$502,0)),"  ")</f>
        <v xml:space="preserve">E.7.13 -   </v>
      </c>
      <c r="P152" s="16" t="str">
        <f>P139&amp;"."&amp;RIGHT(P151,LEN(P151)-4)+1</f>
        <v>E.8.13</v>
      </c>
      <c r="Q152" s="17" t="str">
        <f>P152&amp;" - "&amp;IFERROR(INDEX('L2'!$G$6:$G$502,MATCH(P152,'L2'!$P$6:$P$502,0)),"  ")</f>
        <v xml:space="preserve">E.8.13 -   </v>
      </c>
      <c r="R152" s="16" t="str">
        <f>R139&amp;"."&amp;RIGHT(R151,LEN(R151)-4)+1</f>
        <v>E.9.13</v>
      </c>
      <c r="S152" s="17" t="str">
        <f>R152&amp;" - "&amp;IFERROR(INDEX('L2'!$G$6:$G$502,MATCH(R152,'L2'!$P$6:$P$502,0)),"  ")</f>
        <v xml:space="preserve">E.9.13 -   </v>
      </c>
      <c r="T152" s="16" t="str">
        <f>T139&amp;"."&amp;RIGHT(T151,LEN(T151)-5)+1</f>
        <v>E.10.13</v>
      </c>
      <c r="U152" s="17" t="str">
        <f>T152&amp;" - "&amp;IFERROR(INDEX('L2'!$G$6:$G$502,MATCH(T152,'L2'!$P$6:$P$502,0)),"  ")</f>
        <v xml:space="preserve">E.10.13 -   </v>
      </c>
    </row>
    <row r="153" spans="2:21" s="18" customFormat="1" ht="16">
      <c r="B153" s="16" t="str">
        <f>B139&amp;"."&amp;RIGHT(B152,LEN(B152)-4)+1</f>
        <v>E.1.14</v>
      </c>
      <c r="C153" s="17" t="str">
        <f>B153&amp;" - "&amp;IFERROR(INDEX('L2'!$G$6:$G$502,MATCH(B153,'L2'!$P$6:$P$502,0)),"  ")</f>
        <v xml:space="preserve">E.1.14 -   </v>
      </c>
      <c r="D153" s="16" t="str">
        <f>D139&amp;"."&amp;RIGHT(D152,LEN(D152)-4)+1</f>
        <v>E.2.14</v>
      </c>
      <c r="E153" s="17" t="str">
        <f>D153&amp;" - "&amp;IFERROR(INDEX('L2'!$G$6:$G$502,MATCH(D153,'L2'!$P$6:$P$502,0)),"  ")</f>
        <v xml:space="preserve">E.2.14 -   </v>
      </c>
      <c r="F153" s="16" t="str">
        <f>F139&amp;"."&amp;RIGHT(F152,LEN(F152)-4)+1</f>
        <v>E.3.14</v>
      </c>
      <c r="G153" s="17" t="str">
        <f>F153&amp;" - "&amp;IFERROR(INDEX('L2'!$G$6:$G$502,MATCH(F153,'L2'!$P$6:$P$502,0)),"  ")</f>
        <v xml:space="preserve">E.3.14 -   </v>
      </c>
      <c r="H153" s="16" t="str">
        <f>H139&amp;"."&amp;RIGHT(H152,LEN(H152)-4)+1</f>
        <v>E.4.14</v>
      </c>
      <c r="I153" s="17" t="str">
        <f>H153&amp;" - "&amp;IFERROR(INDEX('L2'!$G$6:$G$502,MATCH(H153,'L2'!$P$6:$P$502,0)),"  ")</f>
        <v xml:space="preserve">E.4.14 -   </v>
      </c>
      <c r="J153" s="16" t="str">
        <f>J139&amp;"."&amp;RIGHT(J152,LEN(J152)-4)+1</f>
        <v>E.5.14</v>
      </c>
      <c r="K153" s="17" t="str">
        <f>J153&amp;" - "&amp;IFERROR(INDEX('L2'!$G$6:$G$502,MATCH(J153,'L2'!$P$6:$P$502,0)),"  ")</f>
        <v xml:space="preserve">E.5.14 -   </v>
      </c>
      <c r="L153" s="16" t="str">
        <f>L139&amp;"."&amp;RIGHT(L152,LEN(L152)-4)+1</f>
        <v>E.6.14</v>
      </c>
      <c r="M153" s="17" t="str">
        <f>L153&amp;" - "&amp;IFERROR(INDEX('L2'!$G$6:$G$502,MATCH(L153,'L2'!$P$6:$P$502,0)),"  ")</f>
        <v xml:space="preserve">E.6.14 -   </v>
      </c>
      <c r="N153" s="16" t="str">
        <f>N139&amp;"."&amp;RIGHT(N152,LEN(N152)-4)+1</f>
        <v>E.7.14</v>
      </c>
      <c r="O153" s="17" t="str">
        <f>N153&amp;" - "&amp;IFERROR(INDEX('L2'!$G$6:$G$502,MATCH(N153,'L2'!$P$6:$P$502,0)),"  ")</f>
        <v xml:space="preserve">E.7.14 -   </v>
      </c>
      <c r="P153" s="16" t="str">
        <f>P139&amp;"."&amp;RIGHT(P152,LEN(P152)-4)+1</f>
        <v>E.8.14</v>
      </c>
      <c r="Q153" s="17" t="str">
        <f>P153&amp;" - "&amp;IFERROR(INDEX('L2'!$G$6:$G$502,MATCH(P153,'L2'!$P$6:$P$502,0)),"  ")</f>
        <v xml:space="preserve">E.8.14 -   </v>
      </c>
      <c r="R153" s="16" t="str">
        <f>R139&amp;"."&amp;RIGHT(R152,LEN(R152)-4)+1</f>
        <v>E.9.14</v>
      </c>
      <c r="S153" s="17" t="str">
        <f>R153&amp;" - "&amp;IFERROR(INDEX('L2'!$G$6:$G$502,MATCH(R153,'L2'!$P$6:$P$502,0)),"  ")</f>
        <v xml:space="preserve">E.9.14 -   </v>
      </c>
      <c r="T153" s="16" t="str">
        <f>T139&amp;"."&amp;RIGHT(T152,LEN(T152)-5)+1</f>
        <v>E.10.14</v>
      </c>
      <c r="U153" s="17" t="str">
        <f>T153&amp;" - "&amp;IFERROR(INDEX('L2'!$G$6:$G$502,MATCH(T153,'L2'!$P$6:$P$502,0)),"  ")</f>
        <v xml:space="preserve">E.10.14 -   </v>
      </c>
    </row>
    <row r="154" spans="2:21" s="18" customFormat="1" ht="16">
      <c r="B154" s="16" t="str">
        <f>B139&amp;"."&amp;RIGHT(B153,LEN(B153)-4)+1</f>
        <v>E.1.15</v>
      </c>
      <c r="C154" s="17" t="str">
        <f>B154&amp;" - "&amp;IFERROR(INDEX('L2'!$G$6:$G$502,MATCH(B154,'L2'!$P$6:$P$502,0)),"  ")</f>
        <v xml:space="preserve">E.1.15 -   </v>
      </c>
      <c r="D154" s="16" t="str">
        <f>D139&amp;"."&amp;RIGHT(D153,LEN(D153)-4)+1</f>
        <v>E.2.15</v>
      </c>
      <c r="E154" s="17" t="str">
        <f>D154&amp;" - "&amp;IFERROR(INDEX('L2'!$G$6:$G$502,MATCH(D154,'L2'!$P$6:$P$502,0)),"  ")</f>
        <v xml:space="preserve">E.2.15 -   </v>
      </c>
      <c r="F154" s="16" t="str">
        <f>F139&amp;"."&amp;RIGHT(F153,LEN(F153)-4)+1</f>
        <v>E.3.15</v>
      </c>
      <c r="G154" s="17" t="str">
        <f>F154&amp;" - "&amp;IFERROR(INDEX('L2'!$G$6:$G$502,MATCH(F154,'L2'!$P$6:$P$502,0)),"  ")</f>
        <v xml:space="preserve">E.3.15 -   </v>
      </c>
      <c r="H154" s="16" t="str">
        <f>H139&amp;"."&amp;RIGHT(H153,LEN(H153)-4)+1</f>
        <v>E.4.15</v>
      </c>
      <c r="I154" s="17" t="str">
        <f>H154&amp;" - "&amp;IFERROR(INDEX('L2'!$G$6:$G$502,MATCH(H154,'L2'!$P$6:$P$502,0)),"  ")</f>
        <v xml:space="preserve">E.4.15 -   </v>
      </c>
      <c r="J154" s="16" t="str">
        <f>J139&amp;"."&amp;RIGHT(J153,LEN(J153)-4)+1</f>
        <v>E.5.15</v>
      </c>
      <c r="K154" s="17" t="str">
        <f>J154&amp;" - "&amp;IFERROR(INDEX('L2'!$G$6:$G$502,MATCH(J154,'L2'!$P$6:$P$502,0)),"  ")</f>
        <v xml:space="preserve">E.5.15 -   </v>
      </c>
      <c r="L154" s="16" t="str">
        <f>L139&amp;"."&amp;RIGHT(L153,LEN(L153)-4)+1</f>
        <v>E.6.15</v>
      </c>
      <c r="M154" s="17" t="str">
        <f>L154&amp;" - "&amp;IFERROR(INDEX('L2'!$G$6:$G$502,MATCH(L154,'L2'!$P$6:$P$502,0)),"  ")</f>
        <v xml:space="preserve">E.6.15 -   </v>
      </c>
      <c r="N154" s="16" t="str">
        <f>N139&amp;"."&amp;RIGHT(N153,LEN(N153)-4)+1</f>
        <v>E.7.15</v>
      </c>
      <c r="O154" s="17" t="str">
        <f>N154&amp;" - "&amp;IFERROR(INDEX('L2'!$G$6:$G$502,MATCH(N154,'L2'!$P$6:$P$502,0)),"  ")</f>
        <v xml:space="preserve">E.7.15 -   </v>
      </c>
      <c r="P154" s="16" t="str">
        <f>P139&amp;"."&amp;RIGHT(P153,LEN(P153)-4)+1</f>
        <v>E.8.15</v>
      </c>
      <c r="Q154" s="17" t="str">
        <f>P154&amp;" - "&amp;IFERROR(INDEX('L2'!$G$6:$G$502,MATCH(P154,'L2'!$P$6:$P$502,0)),"  ")</f>
        <v xml:space="preserve">E.8.15 -   </v>
      </c>
      <c r="R154" s="16" t="str">
        <f>R139&amp;"."&amp;RIGHT(R153,LEN(R153)-4)+1</f>
        <v>E.9.15</v>
      </c>
      <c r="S154" s="17" t="str">
        <f>R154&amp;" - "&amp;IFERROR(INDEX('L2'!$G$6:$G$502,MATCH(R154,'L2'!$P$6:$P$502,0)),"  ")</f>
        <v xml:space="preserve">E.9.15 -   </v>
      </c>
      <c r="T154" s="16" t="str">
        <f>T139&amp;"."&amp;RIGHT(T153,LEN(T153)-5)+1</f>
        <v>E.10.15</v>
      </c>
      <c r="U154" s="17" t="str">
        <f>T154&amp;" - "&amp;IFERROR(INDEX('L2'!$G$6:$G$502,MATCH(T154,'L2'!$P$6:$P$502,0)),"  ")</f>
        <v xml:space="preserve">E.10.15 -   </v>
      </c>
    </row>
    <row r="155" spans="2:21" s="18" customFormat="1" ht="16">
      <c r="B155" s="16" t="str">
        <f>B139&amp;"."&amp;RIGHT(B154,LEN(B154)-4)+1</f>
        <v>E.1.16</v>
      </c>
      <c r="C155" s="17" t="str">
        <f>B155&amp;" - "&amp;IFERROR(INDEX('L2'!$G$6:$G$502,MATCH(B155,'L2'!$P$6:$P$502,0)),"  ")</f>
        <v xml:space="preserve">E.1.16 -   </v>
      </c>
      <c r="D155" s="16" t="str">
        <f>D139&amp;"."&amp;RIGHT(D154,LEN(D154)-4)+1</f>
        <v>E.2.16</v>
      </c>
      <c r="E155" s="17" t="str">
        <f>D155&amp;" - "&amp;IFERROR(INDEX('L2'!$G$6:$G$502,MATCH(D155,'L2'!$P$6:$P$502,0)),"  ")</f>
        <v xml:space="preserve">E.2.16 -   </v>
      </c>
      <c r="F155" s="16" t="str">
        <f>F139&amp;"."&amp;RIGHT(F154,LEN(F154)-4)+1</f>
        <v>E.3.16</v>
      </c>
      <c r="G155" s="17" t="str">
        <f>F155&amp;" - "&amp;IFERROR(INDEX('L2'!$G$6:$G$502,MATCH(F155,'L2'!$P$6:$P$502,0)),"  ")</f>
        <v xml:space="preserve">E.3.16 -   </v>
      </c>
      <c r="H155" s="16" t="str">
        <f>H139&amp;"."&amp;RIGHT(H154,LEN(H154)-4)+1</f>
        <v>E.4.16</v>
      </c>
      <c r="I155" s="17" t="str">
        <f>H155&amp;" - "&amp;IFERROR(INDEX('L2'!$G$6:$G$502,MATCH(H155,'L2'!$P$6:$P$502,0)),"  ")</f>
        <v xml:space="preserve">E.4.16 -   </v>
      </c>
      <c r="J155" s="16" t="str">
        <f>J139&amp;"."&amp;RIGHT(J154,LEN(J154)-4)+1</f>
        <v>E.5.16</v>
      </c>
      <c r="K155" s="17" t="str">
        <f>J155&amp;" - "&amp;IFERROR(INDEX('L2'!$G$6:$G$502,MATCH(J155,'L2'!$P$6:$P$502,0)),"  ")</f>
        <v xml:space="preserve">E.5.16 -   </v>
      </c>
      <c r="L155" s="16" t="str">
        <f>L139&amp;"."&amp;RIGHT(L154,LEN(L154)-4)+1</f>
        <v>E.6.16</v>
      </c>
      <c r="M155" s="17" t="str">
        <f>L155&amp;" - "&amp;IFERROR(INDEX('L2'!$G$6:$G$502,MATCH(L155,'L2'!$P$6:$P$502,0)),"  ")</f>
        <v xml:space="preserve">E.6.16 -   </v>
      </c>
      <c r="N155" s="16" t="str">
        <f>N139&amp;"."&amp;RIGHT(N154,LEN(N154)-4)+1</f>
        <v>E.7.16</v>
      </c>
      <c r="O155" s="17" t="str">
        <f>N155&amp;" - "&amp;IFERROR(INDEX('L2'!$G$6:$G$502,MATCH(N155,'L2'!$P$6:$P$502,0)),"  ")</f>
        <v xml:space="preserve">E.7.16 -   </v>
      </c>
      <c r="P155" s="16" t="str">
        <f>P139&amp;"."&amp;RIGHT(P154,LEN(P154)-4)+1</f>
        <v>E.8.16</v>
      </c>
      <c r="Q155" s="17" t="str">
        <f>P155&amp;" - "&amp;IFERROR(INDEX('L2'!$G$6:$G$502,MATCH(P155,'L2'!$P$6:$P$502,0)),"  ")</f>
        <v xml:space="preserve">E.8.16 -   </v>
      </c>
      <c r="R155" s="16" t="str">
        <f>R139&amp;"."&amp;RIGHT(R154,LEN(R154)-4)+1</f>
        <v>E.9.16</v>
      </c>
      <c r="S155" s="17" t="str">
        <f>R155&amp;" - "&amp;IFERROR(INDEX('L2'!$G$6:$G$502,MATCH(R155,'L2'!$P$6:$P$502,0)),"  ")</f>
        <v xml:space="preserve">E.9.16 -   </v>
      </c>
      <c r="T155" s="16" t="str">
        <f>T139&amp;"."&amp;RIGHT(T154,LEN(T154)-5)+1</f>
        <v>E.10.16</v>
      </c>
      <c r="U155" s="17" t="str">
        <f>T155&amp;" - "&amp;IFERROR(INDEX('L2'!$G$6:$G$502,MATCH(T155,'L2'!$P$6:$P$502,0)),"  ")</f>
        <v xml:space="preserve">E.10.16 -   </v>
      </c>
    </row>
    <row r="156" spans="2:21" s="18" customFormat="1" ht="16">
      <c r="B156" s="16" t="str">
        <f>B139&amp;"."&amp;RIGHT(B155,LEN(B155)-4)+1</f>
        <v>E.1.17</v>
      </c>
      <c r="C156" s="17" t="str">
        <f>B156&amp;" - "&amp;IFERROR(INDEX('L2'!$G$6:$G$502,MATCH(B156,'L2'!$P$6:$P$502,0)),"  ")</f>
        <v xml:space="preserve">E.1.17 -   </v>
      </c>
      <c r="D156" s="16" t="str">
        <f>D139&amp;"."&amp;RIGHT(D155,LEN(D155)-4)+1</f>
        <v>E.2.17</v>
      </c>
      <c r="E156" s="17" t="str">
        <f>D156&amp;" - "&amp;IFERROR(INDEX('L2'!$G$6:$G$502,MATCH(D156,'L2'!$P$6:$P$502,0)),"  ")</f>
        <v xml:space="preserve">E.2.17 -   </v>
      </c>
      <c r="F156" s="16" t="str">
        <f>F139&amp;"."&amp;RIGHT(F155,LEN(F155)-4)+1</f>
        <v>E.3.17</v>
      </c>
      <c r="G156" s="17" t="str">
        <f>F156&amp;" - "&amp;IFERROR(INDEX('L2'!$G$6:$G$502,MATCH(F156,'L2'!$P$6:$P$502,0)),"  ")</f>
        <v xml:space="preserve">E.3.17 -   </v>
      </c>
      <c r="H156" s="16" t="str">
        <f>H139&amp;"."&amp;RIGHT(H155,LEN(H155)-4)+1</f>
        <v>E.4.17</v>
      </c>
      <c r="I156" s="17" t="str">
        <f>H156&amp;" - "&amp;IFERROR(INDEX('L2'!$G$6:$G$502,MATCH(H156,'L2'!$P$6:$P$502,0)),"  ")</f>
        <v xml:space="preserve">E.4.17 -   </v>
      </c>
      <c r="J156" s="16" t="str">
        <f>J139&amp;"."&amp;RIGHT(J155,LEN(J155)-4)+1</f>
        <v>E.5.17</v>
      </c>
      <c r="K156" s="17" t="str">
        <f>J156&amp;" - "&amp;IFERROR(INDEX('L2'!$G$6:$G$502,MATCH(J156,'L2'!$P$6:$P$502,0)),"  ")</f>
        <v xml:space="preserve">E.5.17 -   </v>
      </c>
      <c r="L156" s="16" t="str">
        <f>L139&amp;"."&amp;RIGHT(L155,LEN(L155)-4)+1</f>
        <v>E.6.17</v>
      </c>
      <c r="M156" s="17" t="str">
        <f>L156&amp;" - "&amp;IFERROR(INDEX('L2'!$G$6:$G$502,MATCH(L156,'L2'!$P$6:$P$502,0)),"  ")</f>
        <v xml:space="preserve">E.6.17 -   </v>
      </c>
      <c r="N156" s="16" t="str">
        <f>N139&amp;"."&amp;RIGHT(N155,LEN(N155)-4)+1</f>
        <v>E.7.17</v>
      </c>
      <c r="O156" s="17" t="str">
        <f>N156&amp;" - "&amp;IFERROR(INDEX('L2'!$G$6:$G$502,MATCH(N156,'L2'!$P$6:$P$502,0)),"  ")</f>
        <v xml:space="preserve">E.7.17 -   </v>
      </c>
      <c r="P156" s="16" t="str">
        <f>P139&amp;"."&amp;RIGHT(P155,LEN(P155)-4)+1</f>
        <v>E.8.17</v>
      </c>
      <c r="Q156" s="17" t="str">
        <f>P156&amp;" - "&amp;IFERROR(INDEX('L2'!$G$6:$G$502,MATCH(P156,'L2'!$P$6:$P$502,0)),"  ")</f>
        <v xml:space="preserve">E.8.17 -   </v>
      </c>
      <c r="R156" s="16" t="str">
        <f>R139&amp;"."&amp;RIGHT(R155,LEN(R155)-4)+1</f>
        <v>E.9.17</v>
      </c>
      <c r="S156" s="17" t="str">
        <f>R156&amp;" - "&amp;IFERROR(INDEX('L2'!$G$6:$G$502,MATCH(R156,'L2'!$P$6:$P$502,0)),"  ")</f>
        <v xml:space="preserve">E.9.17 -   </v>
      </c>
      <c r="T156" s="16" t="str">
        <f>T139&amp;"."&amp;RIGHT(T155,LEN(T155)-5)+1</f>
        <v>E.10.17</v>
      </c>
      <c r="U156" s="17" t="str">
        <f>T156&amp;" - "&amp;IFERROR(INDEX('L2'!$G$6:$G$502,MATCH(T156,'L2'!$P$6:$P$502,0)),"  ")</f>
        <v xml:space="preserve">E.10.17 -   </v>
      </c>
    </row>
    <row r="157" spans="2:21" s="18" customFormat="1" ht="16">
      <c r="B157" s="16" t="str">
        <f>B139&amp;"."&amp;RIGHT(B156,LEN(B156)-4)+1</f>
        <v>E.1.18</v>
      </c>
      <c r="C157" s="17" t="str">
        <f>B157&amp;" - "&amp;IFERROR(INDEX('L2'!$G$6:$G$502,MATCH(B157,'L2'!$P$6:$P$502,0)),"  ")</f>
        <v xml:space="preserve">E.1.18 -   </v>
      </c>
      <c r="D157" s="16" t="str">
        <f>D139&amp;"."&amp;RIGHT(D156,LEN(D156)-4)+1</f>
        <v>E.2.18</v>
      </c>
      <c r="E157" s="17" t="str">
        <f>D157&amp;" - "&amp;IFERROR(INDEX('L2'!$G$6:$G$502,MATCH(D157,'L2'!$P$6:$P$502,0)),"  ")</f>
        <v xml:space="preserve">E.2.18 -   </v>
      </c>
      <c r="F157" s="16" t="str">
        <f>F139&amp;"."&amp;RIGHT(F156,LEN(F156)-4)+1</f>
        <v>E.3.18</v>
      </c>
      <c r="G157" s="17" t="str">
        <f>F157&amp;" - "&amp;IFERROR(INDEX('L2'!$G$6:$G$502,MATCH(F157,'L2'!$P$6:$P$502,0)),"  ")</f>
        <v xml:space="preserve">E.3.18 -   </v>
      </c>
      <c r="H157" s="16" t="str">
        <f>H139&amp;"."&amp;RIGHT(H156,LEN(H156)-4)+1</f>
        <v>E.4.18</v>
      </c>
      <c r="I157" s="17" t="str">
        <f>H157&amp;" - "&amp;IFERROR(INDEX('L2'!$G$6:$G$502,MATCH(H157,'L2'!$P$6:$P$502,0)),"  ")</f>
        <v xml:space="preserve">E.4.18 -   </v>
      </c>
      <c r="J157" s="16" t="str">
        <f>J139&amp;"."&amp;RIGHT(J156,LEN(J156)-4)+1</f>
        <v>E.5.18</v>
      </c>
      <c r="K157" s="17" t="str">
        <f>J157&amp;" - "&amp;IFERROR(INDEX('L2'!$G$6:$G$502,MATCH(J157,'L2'!$P$6:$P$502,0)),"  ")</f>
        <v xml:space="preserve">E.5.18 -   </v>
      </c>
      <c r="L157" s="16" t="str">
        <f>L139&amp;"."&amp;RIGHT(L156,LEN(L156)-4)+1</f>
        <v>E.6.18</v>
      </c>
      <c r="M157" s="17" t="str">
        <f>L157&amp;" - "&amp;IFERROR(INDEX('L2'!$G$6:$G$502,MATCH(L157,'L2'!$P$6:$P$502,0)),"  ")</f>
        <v xml:space="preserve">E.6.18 -   </v>
      </c>
      <c r="N157" s="16" t="str">
        <f>N139&amp;"."&amp;RIGHT(N156,LEN(N156)-4)+1</f>
        <v>E.7.18</v>
      </c>
      <c r="O157" s="17" t="str">
        <f>N157&amp;" - "&amp;IFERROR(INDEX('L2'!$G$6:$G$502,MATCH(N157,'L2'!$P$6:$P$502,0)),"  ")</f>
        <v xml:space="preserve">E.7.18 -   </v>
      </c>
      <c r="P157" s="16" t="str">
        <f>P139&amp;"."&amp;RIGHT(P156,LEN(P156)-4)+1</f>
        <v>E.8.18</v>
      </c>
      <c r="Q157" s="17" t="str">
        <f>P157&amp;" - "&amp;IFERROR(INDEX('L2'!$G$6:$G$502,MATCH(P157,'L2'!$P$6:$P$502,0)),"  ")</f>
        <v xml:space="preserve">E.8.18 -   </v>
      </c>
      <c r="R157" s="16" t="str">
        <f>R139&amp;"."&amp;RIGHT(R156,LEN(R156)-4)+1</f>
        <v>E.9.18</v>
      </c>
      <c r="S157" s="17" t="str">
        <f>R157&amp;" - "&amp;IFERROR(INDEX('L2'!$G$6:$G$502,MATCH(R157,'L2'!$P$6:$P$502,0)),"  ")</f>
        <v xml:space="preserve">E.9.18 -   </v>
      </c>
      <c r="T157" s="16" t="str">
        <f>T139&amp;"."&amp;RIGHT(T156,LEN(T156)-5)+1</f>
        <v>E.10.18</v>
      </c>
      <c r="U157" s="17" t="str">
        <f>T157&amp;" - "&amp;IFERROR(INDEX('L2'!$G$6:$G$502,MATCH(T157,'L2'!$P$6:$P$502,0)),"  ")</f>
        <v xml:space="preserve">E.10.18 -   </v>
      </c>
    </row>
    <row r="158" spans="2:21" s="18" customFormat="1" ht="16">
      <c r="B158" s="16" t="str">
        <f>B139&amp;"."&amp;RIGHT(B157,LEN(B157)-4)+1</f>
        <v>E.1.19</v>
      </c>
      <c r="C158" s="17" t="str">
        <f>B158&amp;" - "&amp;IFERROR(INDEX('L2'!$G$6:$G$502,MATCH(B158,'L2'!$P$6:$P$502,0)),"  ")</f>
        <v xml:space="preserve">E.1.19 -   </v>
      </c>
      <c r="D158" s="16" t="str">
        <f>D139&amp;"."&amp;RIGHT(D157,LEN(D157)-4)+1</f>
        <v>E.2.19</v>
      </c>
      <c r="E158" s="17" t="str">
        <f>D158&amp;" - "&amp;IFERROR(INDEX('L2'!$G$6:$G$502,MATCH(D158,'L2'!$P$6:$P$502,0)),"  ")</f>
        <v xml:space="preserve">E.2.19 -   </v>
      </c>
      <c r="F158" s="16" t="str">
        <f>F139&amp;"."&amp;RIGHT(F157,LEN(F157)-4)+1</f>
        <v>E.3.19</v>
      </c>
      <c r="G158" s="17" t="str">
        <f>F158&amp;" - "&amp;IFERROR(INDEX('L2'!$G$6:$G$502,MATCH(F158,'L2'!$P$6:$P$502,0)),"  ")</f>
        <v xml:space="preserve">E.3.19 -   </v>
      </c>
      <c r="H158" s="16" t="str">
        <f>H139&amp;"."&amp;RIGHT(H157,LEN(H157)-4)+1</f>
        <v>E.4.19</v>
      </c>
      <c r="I158" s="17" t="str">
        <f>H158&amp;" - "&amp;IFERROR(INDEX('L2'!$G$6:$G$502,MATCH(H158,'L2'!$P$6:$P$502,0)),"  ")</f>
        <v xml:space="preserve">E.4.19 -   </v>
      </c>
      <c r="J158" s="16" t="str">
        <f>J139&amp;"."&amp;RIGHT(J157,LEN(J157)-4)+1</f>
        <v>E.5.19</v>
      </c>
      <c r="K158" s="17" t="str">
        <f>J158&amp;" - "&amp;IFERROR(INDEX('L2'!$G$6:$G$502,MATCH(J158,'L2'!$P$6:$P$502,0)),"  ")</f>
        <v xml:space="preserve">E.5.19 -   </v>
      </c>
      <c r="L158" s="16" t="str">
        <f>L139&amp;"."&amp;RIGHT(L157,LEN(L157)-4)+1</f>
        <v>E.6.19</v>
      </c>
      <c r="M158" s="17" t="str">
        <f>L158&amp;" - "&amp;IFERROR(INDEX('L2'!$G$6:$G$502,MATCH(L158,'L2'!$P$6:$P$502,0)),"  ")</f>
        <v xml:space="preserve">E.6.19 -   </v>
      </c>
      <c r="N158" s="16" t="str">
        <f>N139&amp;"."&amp;RIGHT(N157,LEN(N157)-4)+1</f>
        <v>E.7.19</v>
      </c>
      <c r="O158" s="17" t="str">
        <f>N158&amp;" - "&amp;IFERROR(INDEX('L2'!$G$6:$G$502,MATCH(N158,'L2'!$P$6:$P$502,0)),"  ")</f>
        <v xml:space="preserve">E.7.19 -   </v>
      </c>
      <c r="P158" s="16" t="str">
        <f>P139&amp;"."&amp;RIGHT(P157,LEN(P157)-4)+1</f>
        <v>E.8.19</v>
      </c>
      <c r="Q158" s="17" t="str">
        <f>P158&amp;" - "&amp;IFERROR(INDEX('L2'!$G$6:$G$502,MATCH(P158,'L2'!$P$6:$P$502,0)),"  ")</f>
        <v xml:space="preserve">E.8.19 -   </v>
      </c>
      <c r="R158" s="16" t="str">
        <f>R139&amp;"."&amp;RIGHT(R157,LEN(R157)-4)+1</f>
        <v>E.9.19</v>
      </c>
      <c r="S158" s="17" t="str">
        <f>R158&amp;" - "&amp;IFERROR(INDEX('L2'!$G$6:$G$502,MATCH(R158,'L2'!$P$6:$P$502,0)),"  ")</f>
        <v xml:space="preserve">E.9.19 -   </v>
      </c>
      <c r="T158" s="16" t="str">
        <f>T139&amp;"."&amp;RIGHT(T157,LEN(T157)-5)+1</f>
        <v>E.10.19</v>
      </c>
      <c r="U158" s="17" t="str">
        <f>T158&amp;" - "&amp;IFERROR(INDEX('L2'!$G$6:$G$502,MATCH(T158,'L2'!$P$6:$P$502,0)),"  ")</f>
        <v xml:space="preserve">E.10.19 -   </v>
      </c>
    </row>
    <row r="159" spans="2:21" s="18" customFormat="1" ht="16">
      <c r="B159" s="16" t="str">
        <f>B139&amp;"."&amp;RIGHT(B158,LEN(B158)-4)+1</f>
        <v>E.1.20</v>
      </c>
      <c r="C159" s="17" t="str">
        <f>B159&amp;" - "&amp;IFERROR(INDEX('L2'!$G$6:$G$502,MATCH(B159,'L2'!$P$6:$P$502,0)),"  ")</f>
        <v xml:space="preserve">E.1.20 -   </v>
      </c>
      <c r="D159" s="16" t="str">
        <f>D139&amp;"."&amp;RIGHT(D158,LEN(D158)-4)+1</f>
        <v>E.2.20</v>
      </c>
      <c r="E159" s="17" t="str">
        <f>D159&amp;" - "&amp;IFERROR(INDEX('L2'!$G$6:$G$502,MATCH(D159,'L2'!$P$6:$P$502,0)),"  ")</f>
        <v xml:space="preserve">E.2.20 -   </v>
      </c>
      <c r="F159" s="16" t="str">
        <f>F139&amp;"."&amp;RIGHT(F158,LEN(F158)-4)+1</f>
        <v>E.3.20</v>
      </c>
      <c r="G159" s="17" t="str">
        <f>F159&amp;" - "&amp;IFERROR(INDEX('L2'!$G$6:$G$502,MATCH(F159,'L2'!$P$6:$P$502,0)),"  ")</f>
        <v xml:space="preserve">E.3.20 -   </v>
      </c>
      <c r="H159" s="16" t="str">
        <f>H139&amp;"."&amp;RIGHT(H158,LEN(H158)-4)+1</f>
        <v>E.4.20</v>
      </c>
      <c r="I159" s="17" t="str">
        <f>H159&amp;" - "&amp;IFERROR(INDEX('L2'!$G$6:$G$502,MATCH(H159,'L2'!$P$6:$P$502,0)),"  ")</f>
        <v xml:space="preserve">E.4.20 -   </v>
      </c>
      <c r="J159" s="16" t="str">
        <f>J139&amp;"."&amp;RIGHT(J158,LEN(J158)-4)+1</f>
        <v>E.5.20</v>
      </c>
      <c r="K159" s="17" t="str">
        <f>J159&amp;" - "&amp;IFERROR(INDEX('L2'!$G$6:$G$502,MATCH(J159,'L2'!$P$6:$P$502,0)),"  ")</f>
        <v xml:space="preserve">E.5.20 -   </v>
      </c>
      <c r="L159" s="16" t="str">
        <f>L139&amp;"."&amp;RIGHT(L158,LEN(L158)-4)+1</f>
        <v>E.6.20</v>
      </c>
      <c r="M159" s="17" t="str">
        <f>L159&amp;" - "&amp;IFERROR(INDEX('L2'!$G$6:$G$502,MATCH(L159,'L2'!$P$6:$P$502,0)),"  ")</f>
        <v xml:space="preserve">E.6.20 -   </v>
      </c>
      <c r="N159" s="16" t="str">
        <f>N139&amp;"."&amp;RIGHT(N158,LEN(N158)-4)+1</f>
        <v>E.7.20</v>
      </c>
      <c r="O159" s="17" t="str">
        <f>N159&amp;" - "&amp;IFERROR(INDEX('L2'!$G$6:$G$502,MATCH(N159,'L2'!$P$6:$P$502,0)),"  ")</f>
        <v xml:space="preserve">E.7.20 -   </v>
      </c>
      <c r="P159" s="16" t="str">
        <f>P139&amp;"."&amp;RIGHT(P158,LEN(P158)-4)+1</f>
        <v>E.8.20</v>
      </c>
      <c r="Q159" s="17" t="str">
        <f>P159&amp;" - "&amp;IFERROR(INDEX('L2'!$G$6:$G$502,MATCH(P159,'L2'!$P$6:$P$502,0)),"  ")</f>
        <v xml:space="preserve">E.8.20 -   </v>
      </c>
      <c r="R159" s="16" t="str">
        <f>R139&amp;"."&amp;RIGHT(R158,LEN(R158)-4)+1</f>
        <v>E.9.20</v>
      </c>
      <c r="S159" s="17" t="str">
        <f>R159&amp;" - "&amp;IFERROR(INDEX('L2'!$G$6:$G$502,MATCH(R159,'L2'!$P$6:$P$502,0)),"  ")</f>
        <v xml:space="preserve">E.9.20 -   </v>
      </c>
      <c r="T159" s="16" t="str">
        <f>T139&amp;"."&amp;RIGHT(T158,LEN(T158)-5)+1</f>
        <v>E.10.20</v>
      </c>
      <c r="U159" s="17" t="str">
        <f>T159&amp;" - "&amp;IFERROR(INDEX('L2'!$G$6:$G$502,MATCH(T159,'L2'!$P$6:$P$502,0)),"  ")</f>
        <v xml:space="preserve">E.10.20 -   </v>
      </c>
    </row>
    <row r="161" spans="2:21" ht="16">
      <c r="B161" s="796" t="str">
        <f>"Level 3 - "&amp;INDEX($C$6:$C$31,MATCH($B$11,$B$6:$B$31,0))&amp;" ("&amp;$B$11&amp;")"</f>
        <v>Level 3 - F - Demolition and Abatement (F)</v>
      </c>
      <c r="C161" s="796"/>
      <c r="D161" s="796"/>
      <c r="E161" s="796"/>
      <c r="F161" s="796"/>
      <c r="G161" s="796"/>
      <c r="H161" s="796"/>
      <c r="I161" s="796"/>
      <c r="J161" s="796"/>
      <c r="K161" s="796"/>
      <c r="L161" s="796"/>
      <c r="M161" s="796"/>
      <c r="N161" s="796"/>
      <c r="O161" s="796"/>
      <c r="P161" s="796"/>
      <c r="Q161" s="796"/>
      <c r="R161" s="796"/>
      <c r="S161" s="796"/>
      <c r="T161" s="796"/>
      <c r="U161" s="796"/>
    </row>
    <row r="162" spans="2:21" ht="16">
      <c r="B162" s="40" t="str">
        <f>MID(B161,LEN(B161)-1,1)&amp;".1"</f>
        <v>F.1</v>
      </c>
      <c r="C162" s="40" t="str">
        <f>IFERROR(INDEX('L2'!$E$6:$E$502,MATCH(B162,'L2'!$O$6:$O$502,0)),"  ")</f>
        <v>Abatement</v>
      </c>
      <c r="D162" s="40" t="str">
        <f>LEFT(B162,1)&amp;"."&amp;RIGHT(B162,1)+1</f>
        <v>F.2</v>
      </c>
      <c r="E162" s="40" t="str">
        <f>IFERROR(INDEX('L2'!$E$6:$E$502,MATCH(D162,'L2'!$O$6:$O$502,0)),"  ")</f>
        <v>Demolition</v>
      </c>
      <c r="F162" s="40" t="str">
        <f>LEFT(D162,1)&amp;"."&amp;RIGHT(D162,1)+1</f>
        <v>F.3</v>
      </c>
      <c r="G162" s="40" t="str">
        <f>IFERROR(INDEX('L2'!$E$6:$E$502,MATCH(F162,'L2'!$O$6:$O$502,0)),"  ")</f>
        <v>Demolition and Abatement General</v>
      </c>
      <c r="H162" s="40" t="str">
        <f>LEFT(F162,1)&amp;"."&amp;RIGHT(F162,1)+1</f>
        <v>F.4</v>
      </c>
      <c r="I162" s="40" t="str">
        <f>IFERROR(INDEX('L2'!$E$6:$E$502,MATCH(H162,'L2'!$O$6:$O$502,0)),"  ")</f>
        <v xml:space="preserve">  </v>
      </c>
      <c r="J162" s="40" t="str">
        <f>LEFT(H162,1)&amp;"."&amp;RIGHT(H162,1)+1</f>
        <v>F.5</v>
      </c>
      <c r="K162" s="40" t="str">
        <f>IFERROR(INDEX('L2'!$E$6:$E$502,MATCH(J162,'L2'!$O$6:$O$502,0)),"  ")</f>
        <v xml:space="preserve">  </v>
      </c>
      <c r="L162" s="40" t="str">
        <f>LEFT(J162,1)&amp;"."&amp;RIGHT(J162,1)+1</f>
        <v>F.6</v>
      </c>
      <c r="M162" s="40" t="str">
        <f>IFERROR(INDEX('L2'!$E$6:$E$502,MATCH(L162,'L2'!$O$6:$O$502,0)),"  ")</f>
        <v xml:space="preserve">  </v>
      </c>
      <c r="N162" s="40" t="str">
        <f>LEFT(L162,1)&amp;"."&amp;RIGHT(L162,1)+1</f>
        <v>F.7</v>
      </c>
      <c r="O162" s="40" t="str">
        <f>IFERROR(INDEX('L2'!$E$6:$E$502,MATCH(N162,'L2'!$O$6:$O$502,0)),"  ")</f>
        <v xml:space="preserve">  </v>
      </c>
      <c r="P162" s="40" t="str">
        <f>LEFT(N162,1)&amp;"."&amp;RIGHT(N162,1)+1</f>
        <v>F.8</v>
      </c>
      <c r="Q162" s="40" t="str">
        <f>IFERROR(INDEX('L2'!$E$6:$E$502,MATCH(P162,'L2'!$O$6:$O$502,0)),"  ")</f>
        <v xml:space="preserve">  </v>
      </c>
      <c r="R162" s="40" t="str">
        <f>LEFT(P162,1)&amp;"."&amp;RIGHT(P162,1)+1</f>
        <v>F.9</v>
      </c>
      <c r="S162" s="40" t="str">
        <f>IFERROR(INDEX('L2'!$E$6:$E$502,MATCH(R162,'L2'!$O$6:$O$502,0)),"  ")</f>
        <v xml:space="preserve">  </v>
      </c>
      <c r="T162" s="40" t="str">
        <f>LEFT(R162,1)&amp;"."&amp;RIGHT(R162,1)+1</f>
        <v>F.10</v>
      </c>
      <c r="U162" s="40" t="str">
        <f>IFERROR(INDEX('L2'!$E$6:$E$502,MATCH(T162,'L2'!$O$6:$O$502,0)),"  ")</f>
        <v xml:space="preserve">  </v>
      </c>
    </row>
    <row r="163" spans="2:21" s="18" customFormat="1" ht="16">
      <c r="B163" s="16" t="str">
        <f>B162&amp;".1"</f>
        <v>F.1.1</v>
      </c>
      <c r="C163" s="17" t="str">
        <f>B163&amp;" - "&amp;IFERROR(INDEX('L2'!$G$6:$G$502,MATCH(B163,'L2'!$P$6:$P$502,0)),"  ")</f>
        <v>F.1.1 - Abatement Allowance</v>
      </c>
      <c r="D163" s="16" t="str">
        <f>D162&amp;".1"</f>
        <v>F.2.1</v>
      </c>
      <c r="E163" s="17" t="str">
        <f>D163&amp;" - "&amp;IFERROR(INDEX('L2'!$G$6:$G$502,MATCH(D163,'L2'!$P$6:$P$502,0)),"  ")</f>
        <v>F.2.1 - Building Demolition, 1-Story Wood-Framed</v>
      </c>
      <c r="F163" s="16" t="str">
        <f>F162&amp;".1"</f>
        <v>F.3.1</v>
      </c>
      <c r="G163" s="17" t="str">
        <f>F163&amp;" - "&amp;IFERROR(INDEX('L2'!$G$6:$G$502,MATCH(F163,'L2'!$P$6:$P$502,0)),"  ")</f>
        <v>F.3.1 - Demolition And Abatement Allowance</v>
      </c>
      <c r="H163" s="16" t="str">
        <f>H162&amp;".1"</f>
        <v>F.4.1</v>
      </c>
      <c r="I163" s="17" t="str">
        <f>H163&amp;" - "&amp;IFERROR(INDEX('L2'!$G$6:$G$502,MATCH(H163,'L2'!$P$6:$P$502,0)),"  ")</f>
        <v xml:space="preserve">F.4.1 -   </v>
      </c>
      <c r="J163" s="16" t="str">
        <f>J162&amp;".1"</f>
        <v>F.5.1</v>
      </c>
      <c r="K163" s="17" t="str">
        <f>J163&amp;" - "&amp;IFERROR(INDEX('L2'!$G$6:$G$502,MATCH(J163,'L2'!$P$6:$P$502,0)),"  ")</f>
        <v xml:space="preserve">F.5.1 -   </v>
      </c>
      <c r="L163" s="16" t="str">
        <f>L162&amp;".1"</f>
        <v>F.6.1</v>
      </c>
      <c r="M163" s="17" t="str">
        <f>L163&amp;" - "&amp;IFERROR(INDEX('L2'!$G$6:$G$502,MATCH(L163,'L2'!$P$6:$P$502,0)),"  ")</f>
        <v xml:space="preserve">F.6.1 -   </v>
      </c>
      <c r="N163" s="16" t="str">
        <f>N162&amp;".1"</f>
        <v>F.7.1</v>
      </c>
      <c r="O163" s="17" t="str">
        <f>N163&amp;" - "&amp;IFERROR(INDEX('L2'!$G$6:$G$502,MATCH(N163,'L2'!$P$6:$P$502,0)),"  ")</f>
        <v xml:space="preserve">F.7.1 -   </v>
      </c>
      <c r="P163" s="16" t="str">
        <f>P162&amp;".1"</f>
        <v>F.8.1</v>
      </c>
      <c r="Q163" s="17" t="str">
        <f>P163&amp;" - "&amp;IFERROR(INDEX('L2'!$G$6:$G$502,MATCH(P163,'L2'!$P$6:$P$502,0)),"  ")</f>
        <v xml:space="preserve">F.8.1 -   </v>
      </c>
      <c r="R163" s="16" t="str">
        <f>R162&amp;".1"</f>
        <v>F.9.1</v>
      </c>
      <c r="S163" s="17" t="str">
        <f>R163&amp;" - "&amp;IFERROR(INDEX('L2'!$G$6:$G$502,MATCH(R163,'L2'!$P$6:$P$502,0)),"  ")</f>
        <v xml:space="preserve">F.9.1 -   </v>
      </c>
      <c r="T163" s="16" t="str">
        <f>T162&amp;".1"</f>
        <v>F.10.1</v>
      </c>
      <c r="U163" s="17" t="str">
        <f>T163&amp;" - "&amp;IFERROR(INDEX('L2'!$G$6:$G$502,MATCH(T163,'L2'!$P$6:$P$502,0)),"  ")</f>
        <v xml:space="preserve">F.10.1 -   </v>
      </c>
    </row>
    <row r="164" spans="2:21" s="18" customFormat="1" ht="16">
      <c r="B164" s="16" t="str">
        <f>B162&amp;"."&amp;RIGHT(B163,LEN(B163)-4)+1</f>
        <v>F.1.2</v>
      </c>
      <c r="C164" s="17" t="str">
        <f>B164&amp;" - "&amp;IFERROR(INDEX('L2'!$G$6:$G$502,MATCH(B164,'L2'!$P$6:$P$502,0)),"  ")</f>
        <v>F.1.2 - Asbestos Abatement, Light</v>
      </c>
      <c r="D164" s="16" t="str">
        <f>D162&amp;"."&amp;RIGHT(D163,LEN(D163)-4)+1</f>
        <v>F.2.2</v>
      </c>
      <c r="E164" s="17" t="str">
        <f>D164&amp;" - "&amp;IFERROR(INDEX('L2'!$G$6:$G$502,MATCH(D164,'L2'!$P$6:$P$502,0)),"  ")</f>
        <v>F.2.2 - Building Demolition, 2-Story Wood Framed</v>
      </c>
      <c r="F164" s="16" t="str">
        <f>F162&amp;"."&amp;RIGHT(F163,LEN(F163)-4)+1</f>
        <v>F.3.2</v>
      </c>
      <c r="G164" s="17" t="str">
        <f>F164&amp;" - "&amp;IFERROR(INDEX('L2'!$G$6:$G$502,MATCH(F164,'L2'!$P$6:$P$502,0)),"  ")</f>
        <v xml:space="preserve">F.3.2 -   </v>
      </c>
      <c r="H164" s="16" t="str">
        <f>H162&amp;"."&amp;RIGHT(H163,LEN(H163)-4)+1</f>
        <v>F.4.2</v>
      </c>
      <c r="I164" s="17" t="str">
        <f>H164&amp;" - "&amp;IFERROR(INDEX('L2'!$G$6:$G$502,MATCH(H164,'L2'!$P$6:$P$502,0)),"  ")</f>
        <v xml:space="preserve">F.4.2 -   </v>
      </c>
      <c r="J164" s="16" t="str">
        <f>J162&amp;"."&amp;RIGHT(J163,LEN(J163)-4)+1</f>
        <v>F.5.2</v>
      </c>
      <c r="K164" s="17" t="str">
        <f>J164&amp;" - "&amp;IFERROR(INDEX('L2'!$G$6:$G$502,MATCH(J164,'L2'!$P$6:$P$502,0)),"  ")</f>
        <v xml:space="preserve">F.5.2 -   </v>
      </c>
      <c r="L164" s="16" t="str">
        <f>L162&amp;"."&amp;RIGHT(L163,LEN(L163)-4)+1</f>
        <v>F.6.2</v>
      </c>
      <c r="M164" s="17" t="str">
        <f>L164&amp;" - "&amp;IFERROR(INDEX('L2'!$G$6:$G$502,MATCH(L164,'L2'!$P$6:$P$502,0)),"  ")</f>
        <v xml:space="preserve">F.6.2 -   </v>
      </c>
      <c r="N164" s="16" t="str">
        <f>N162&amp;"."&amp;RIGHT(N163,LEN(N163)-4)+1</f>
        <v>F.7.2</v>
      </c>
      <c r="O164" s="17" t="str">
        <f>N164&amp;" - "&amp;IFERROR(INDEX('L2'!$G$6:$G$502,MATCH(N164,'L2'!$P$6:$P$502,0)),"  ")</f>
        <v xml:space="preserve">F.7.2 -   </v>
      </c>
      <c r="P164" s="16" t="str">
        <f>P162&amp;"."&amp;RIGHT(P163,LEN(P163)-4)+1</f>
        <v>F.8.2</v>
      </c>
      <c r="Q164" s="17" t="str">
        <f>P164&amp;" - "&amp;IFERROR(INDEX('L2'!$G$6:$G$502,MATCH(P164,'L2'!$P$6:$P$502,0)),"  ")</f>
        <v xml:space="preserve">F.8.2 -   </v>
      </c>
      <c r="R164" s="16" t="str">
        <f>R162&amp;"."&amp;RIGHT(R163,LEN(R163)-4)+1</f>
        <v>F.9.2</v>
      </c>
      <c r="S164" s="17" t="str">
        <f>R164&amp;" - "&amp;IFERROR(INDEX('L2'!$G$6:$G$502,MATCH(R164,'L2'!$P$6:$P$502,0)),"  ")</f>
        <v xml:space="preserve">F.9.2 -   </v>
      </c>
      <c r="T164" s="16" t="str">
        <f>T162&amp;"."&amp;RIGHT(T163,LEN(T163)-5)+1</f>
        <v>F.10.2</v>
      </c>
      <c r="U164" s="17" t="str">
        <f>T164&amp;" - "&amp;IFERROR(INDEX('L2'!$G$6:$G$502,MATCH(T164,'L2'!$P$6:$P$502,0)),"  ")</f>
        <v xml:space="preserve">F.10.2 -   </v>
      </c>
    </row>
    <row r="165" spans="2:21" s="18" customFormat="1" ht="16">
      <c r="B165" s="16" t="str">
        <f>B162&amp;"."&amp;RIGHT(B164,LEN(B164)-4)+1</f>
        <v>F.1.3</v>
      </c>
      <c r="C165" s="17" t="str">
        <f>B165&amp;" - "&amp;IFERROR(INDEX('L2'!$G$6:$G$502,MATCH(B165,'L2'!$P$6:$P$502,0)),"  ")</f>
        <v>F.1.3 - Asbestos Testing</v>
      </c>
      <c r="D165" s="16" t="str">
        <f>D162&amp;"."&amp;RIGHT(D164,LEN(D164)-4)+1</f>
        <v>F.2.3</v>
      </c>
      <c r="E165" s="17" t="str">
        <f>D165&amp;" - "&amp;IFERROR(INDEX('L2'!$G$6:$G$502,MATCH(D165,'L2'!$P$6:$P$502,0)),"  ")</f>
        <v>F.2.3 - Building Demolition, Steel/Concrete</v>
      </c>
      <c r="F165" s="16" t="str">
        <f>F162&amp;"."&amp;RIGHT(F164,LEN(F164)-4)+1</f>
        <v>F.3.3</v>
      </c>
      <c r="G165" s="17" t="str">
        <f>F165&amp;" - "&amp;IFERROR(INDEX('L2'!$G$6:$G$502,MATCH(F165,'L2'!$P$6:$P$502,0)),"  ")</f>
        <v xml:space="preserve">F.3.3 -   </v>
      </c>
      <c r="H165" s="16" t="str">
        <f>H162&amp;"."&amp;RIGHT(H164,LEN(H164)-4)+1</f>
        <v>F.4.3</v>
      </c>
      <c r="I165" s="17" t="str">
        <f>H165&amp;" - "&amp;IFERROR(INDEX('L2'!$G$6:$G$502,MATCH(H165,'L2'!$P$6:$P$502,0)),"  ")</f>
        <v xml:space="preserve">F.4.3 -   </v>
      </c>
      <c r="J165" s="16" t="str">
        <f>J162&amp;"."&amp;RIGHT(J164,LEN(J164)-4)+1</f>
        <v>F.5.3</v>
      </c>
      <c r="K165" s="17" t="str">
        <f>J165&amp;" - "&amp;IFERROR(INDEX('L2'!$G$6:$G$502,MATCH(J165,'L2'!$P$6:$P$502,0)),"  ")</f>
        <v xml:space="preserve">F.5.3 -   </v>
      </c>
      <c r="L165" s="16" t="str">
        <f>L162&amp;"."&amp;RIGHT(L164,LEN(L164)-4)+1</f>
        <v>F.6.3</v>
      </c>
      <c r="M165" s="17" t="str">
        <f>L165&amp;" - "&amp;IFERROR(INDEX('L2'!$G$6:$G$502,MATCH(L165,'L2'!$P$6:$P$502,0)),"  ")</f>
        <v xml:space="preserve">F.6.3 -   </v>
      </c>
      <c r="N165" s="16" t="str">
        <f>N162&amp;"."&amp;RIGHT(N164,LEN(N164)-4)+1</f>
        <v>F.7.3</v>
      </c>
      <c r="O165" s="17" t="str">
        <f>N165&amp;" - "&amp;IFERROR(INDEX('L2'!$G$6:$G$502,MATCH(N165,'L2'!$P$6:$P$502,0)),"  ")</f>
        <v xml:space="preserve">F.7.3 -   </v>
      </c>
      <c r="P165" s="16" t="str">
        <f>P162&amp;"."&amp;RIGHT(P164,LEN(P164)-4)+1</f>
        <v>F.8.3</v>
      </c>
      <c r="Q165" s="17" t="str">
        <f>P165&amp;" - "&amp;IFERROR(INDEX('L2'!$G$6:$G$502,MATCH(P165,'L2'!$P$6:$P$502,0)),"  ")</f>
        <v xml:space="preserve">F.8.3 -   </v>
      </c>
      <c r="R165" s="16" t="str">
        <f>R162&amp;"."&amp;RIGHT(R164,LEN(R164)-4)+1</f>
        <v>F.9.3</v>
      </c>
      <c r="S165" s="17" t="str">
        <f>R165&amp;" - "&amp;IFERROR(INDEX('L2'!$G$6:$G$502,MATCH(R165,'L2'!$P$6:$P$502,0)),"  ")</f>
        <v xml:space="preserve">F.9.3 -   </v>
      </c>
      <c r="T165" s="16" t="str">
        <f>T162&amp;"."&amp;RIGHT(T164,LEN(T164)-5)+1</f>
        <v>F.10.3</v>
      </c>
      <c r="U165" s="17" t="str">
        <f>T165&amp;" - "&amp;IFERROR(INDEX('L2'!$G$6:$G$502,MATCH(T165,'L2'!$P$6:$P$502,0)),"  ")</f>
        <v xml:space="preserve">F.10.3 -   </v>
      </c>
    </row>
    <row r="166" spans="2:21" s="18" customFormat="1" ht="16">
      <c r="B166" s="16" t="str">
        <f>B162&amp;"."&amp;RIGHT(B165,LEN(B165)-4)+1</f>
        <v>F.1.4</v>
      </c>
      <c r="C166" s="17" t="str">
        <f>B166&amp;" - "&amp;IFERROR(INDEX('L2'!$G$6:$G$502,MATCH(B166,'L2'!$P$6:$P$502,0)),"  ")</f>
        <v>F.1.4 - Mold Abatement, Light</v>
      </c>
      <c r="D166" s="16" t="str">
        <f>D162&amp;"."&amp;RIGHT(D165,LEN(D165)-4)+1</f>
        <v>F.2.4</v>
      </c>
      <c r="E166" s="17" t="str">
        <f>D166&amp;" - "&amp;IFERROR(INDEX('L2'!$G$6:$G$502,MATCH(D166,'L2'!$P$6:$P$502,0)),"  ")</f>
        <v>F.2.4 - Concrete Demo For Below Slab Rough-In</v>
      </c>
      <c r="F166" s="16" t="str">
        <f>F162&amp;"."&amp;RIGHT(F165,LEN(F165)-4)+1</f>
        <v>F.3.4</v>
      </c>
      <c r="G166" s="17" t="str">
        <f>F166&amp;" - "&amp;IFERROR(INDEX('L2'!$G$6:$G$502,MATCH(F166,'L2'!$P$6:$P$502,0)),"  ")</f>
        <v xml:space="preserve">F.3.4 -   </v>
      </c>
      <c r="H166" s="16" t="str">
        <f>H162&amp;"."&amp;RIGHT(H165,LEN(H165)-4)+1</f>
        <v>F.4.4</v>
      </c>
      <c r="I166" s="17" t="str">
        <f>H166&amp;" - "&amp;IFERROR(INDEX('L2'!$G$6:$G$502,MATCH(H166,'L2'!$P$6:$P$502,0)),"  ")</f>
        <v xml:space="preserve">F.4.4 -   </v>
      </c>
      <c r="J166" s="16" t="str">
        <f>J162&amp;"."&amp;RIGHT(J165,LEN(J165)-4)+1</f>
        <v>F.5.4</v>
      </c>
      <c r="K166" s="17" t="str">
        <f>J166&amp;" - "&amp;IFERROR(INDEX('L2'!$G$6:$G$502,MATCH(J166,'L2'!$P$6:$P$502,0)),"  ")</f>
        <v xml:space="preserve">F.5.4 -   </v>
      </c>
      <c r="L166" s="16" t="str">
        <f>L162&amp;"."&amp;RIGHT(L165,LEN(L165)-4)+1</f>
        <v>F.6.4</v>
      </c>
      <c r="M166" s="17" t="str">
        <f>L166&amp;" - "&amp;IFERROR(INDEX('L2'!$G$6:$G$502,MATCH(L166,'L2'!$P$6:$P$502,0)),"  ")</f>
        <v xml:space="preserve">F.6.4 -   </v>
      </c>
      <c r="N166" s="16" t="str">
        <f>N162&amp;"."&amp;RIGHT(N165,LEN(N165)-4)+1</f>
        <v>F.7.4</v>
      </c>
      <c r="O166" s="17" t="str">
        <f>N166&amp;" - "&amp;IFERROR(INDEX('L2'!$G$6:$G$502,MATCH(N166,'L2'!$P$6:$P$502,0)),"  ")</f>
        <v xml:space="preserve">F.7.4 -   </v>
      </c>
      <c r="P166" s="16" t="str">
        <f>P162&amp;"."&amp;RIGHT(P165,LEN(P165)-4)+1</f>
        <v>F.8.4</v>
      </c>
      <c r="Q166" s="17" t="str">
        <f>P166&amp;" - "&amp;IFERROR(INDEX('L2'!$G$6:$G$502,MATCH(P166,'L2'!$P$6:$P$502,0)),"  ")</f>
        <v xml:space="preserve">F.8.4 -   </v>
      </c>
      <c r="R166" s="16" t="str">
        <f>R162&amp;"."&amp;RIGHT(R165,LEN(R165)-4)+1</f>
        <v>F.9.4</v>
      </c>
      <c r="S166" s="17" t="str">
        <f>R166&amp;" - "&amp;IFERROR(INDEX('L2'!$G$6:$G$502,MATCH(R166,'L2'!$P$6:$P$502,0)),"  ")</f>
        <v xml:space="preserve">F.9.4 -   </v>
      </c>
      <c r="T166" s="16" t="str">
        <f>T162&amp;"."&amp;RIGHT(T165,LEN(T165)-5)+1</f>
        <v>F.10.4</v>
      </c>
      <c r="U166" s="17" t="str">
        <f>T166&amp;" - "&amp;IFERROR(INDEX('L2'!$G$6:$G$502,MATCH(T166,'L2'!$P$6:$P$502,0)),"  ")</f>
        <v xml:space="preserve">F.10.4 -   </v>
      </c>
    </row>
    <row r="167" spans="2:21" s="18" customFormat="1" ht="16">
      <c r="B167" s="16" t="str">
        <f>B162&amp;"."&amp;RIGHT(B166,LEN(B166)-4)+1</f>
        <v>F.1.5</v>
      </c>
      <c r="C167" s="17" t="str">
        <f>B167&amp;" - "&amp;IFERROR(INDEX('L2'!$G$6:$G$502,MATCH(B167,'L2'!$P$6:$P$502,0)),"  ")</f>
        <v xml:space="preserve">F.1.5 -   </v>
      </c>
      <c r="D167" s="16" t="str">
        <f>D162&amp;"."&amp;RIGHT(D166,LEN(D166)-4)+1</f>
        <v>F.2.5</v>
      </c>
      <c r="E167" s="17" t="str">
        <f>D167&amp;" - "&amp;IFERROR(INDEX('L2'!$G$6:$G$502,MATCH(D167,'L2'!$P$6:$P$502,0)),"  ")</f>
        <v>F.2.5 - Concrete Slab Demolition, 4"-6"</v>
      </c>
      <c r="F167" s="16" t="str">
        <f>F162&amp;"."&amp;RIGHT(F166,LEN(F166)-4)+1</f>
        <v>F.3.5</v>
      </c>
      <c r="G167" s="17" t="str">
        <f>F167&amp;" - "&amp;IFERROR(INDEX('L2'!$G$6:$G$502,MATCH(F167,'L2'!$P$6:$P$502,0)),"  ")</f>
        <v xml:space="preserve">F.3.5 -   </v>
      </c>
      <c r="H167" s="16" t="str">
        <f>H162&amp;"."&amp;RIGHT(H166,LEN(H166)-4)+1</f>
        <v>F.4.5</v>
      </c>
      <c r="I167" s="17" t="str">
        <f>H167&amp;" - "&amp;IFERROR(INDEX('L2'!$G$6:$G$502,MATCH(H167,'L2'!$P$6:$P$502,0)),"  ")</f>
        <v xml:space="preserve">F.4.5 -   </v>
      </c>
      <c r="J167" s="16" t="str">
        <f>J162&amp;"."&amp;RIGHT(J166,LEN(J166)-4)+1</f>
        <v>F.5.5</v>
      </c>
      <c r="K167" s="17" t="str">
        <f>J167&amp;" - "&amp;IFERROR(INDEX('L2'!$G$6:$G$502,MATCH(J167,'L2'!$P$6:$P$502,0)),"  ")</f>
        <v xml:space="preserve">F.5.5 -   </v>
      </c>
      <c r="L167" s="16" t="str">
        <f>L162&amp;"."&amp;RIGHT(L166,LEN(L166)-4)+1</f>
        <v>F.6.5</v>
      </c>
      <c r="M167" s="17" t="str">
        <f>L167&amp;" - "&amp;IFERROR(INDEX('L2'!$G$6:$G$502,MATCH(L167,'L2'!$P$6:$P$502,0)),"  ")</f>
        <v xml:space="preserve">F.6.5 -   </v>
      </c>
      <c r="N167" s="16" t="str">
        <f>N162&amp;"."&amp;RIGHT(N166,LEN(N166)-4)+1</f>
        <v>F.7.5</v>
      </c>
      <c r="O167" s="17" t="str">
        <f>N167&amp;" - "&amp;IFERROR(INDEX('L2'!$G$6:$G$502,MATCH(N167,'L2'!$P$6:$P$502,0)),"  ")</f>
        <v xml:space="preserve">F.7.5 -   </v>
      </c>
      <c r="P167" s="16" t="str">
        <f>P162&amp;"."&amp;RIGHT(P166,LEN(P166)-4)+1</f>
        <v>F.8.5</v>
      </c>
      <c r="Q167" s="17" t="str">
        <f>P167&amp;" - "&amp;IFERROR(INDEX('L2'!$G$6:$G$502,MATCH(P167,'L2'!$P$6:$P$502,0)),"  ")</f>
        <v xml:space="preserve">F.8.5 -   </v>
      </c>
      <c r="R167" s="16" t="str">
        <f>R162&amp;"."&amp;RIGHT(R166,LEN(R166)-4)+1</f>
        <v>F.9.5</v>
      </c>
      <c r="S167" s="17" t="str">
        <f>R167&amp;" - "&amp;IFERROR(INDEX('L2'!$G$6:$G$502,MATCH(R167,'L2'!$P$6:$P$502,0)),"  ")</f>
        <v xml:space="preserve">F.9.5 -   </v>
      </c>
      <c r="T167" s="16" t="str">
        <f>T162&amp;"."&amp;RIGHT(T166,LEN(T166)-5)+1</f>
        <v>F.10.5</v>
      </c>
      <c r="U167" s="17" t="str">
        <f>T167&amp;" - "&amp;IFERROR(INDEX('L2'!$G$6:$G$502,MATCH(T167,'L2'!$P$6:$P$502,0)),"  ")</f>
        <v xml:space="preserve">F.10.5 -   </v>
      </c>
    </row>
    <row r="168" spans="2:21" s="18" customFormat="1" ht="16">
      <c r="B168" s="16" t="str">
        <f>B162&amp;"."&amp;RIGHT(B167,LEN(B167)-4)+1</f>
        <v>F.1.6</v>
      </c>
      <c r="C168" s="17" t="str">
        <f>B168&amp;" - "&amp;IFERROR(INDEX('L2'!$G$6:$G$502,MATCH(B168,'L2'!$P$6:$P$502,0)),"  ")</f>
        <v xml:space="preserve">F.1.6 -   </v>
      </c>
      <c r="D168" s="16" t="str">
        <f>D162&amp;"."&amp;RIGHT(D167,LEN(D167)-4)+1</f>
        <v>F.2.6</v>
      </c>
      <c r="E168" s="17" t="str">
        <f>D168&amp;" - "&amp;IFERROR(INDEX('L2'!$G$6:$G$502,MATCH(D168,'L2'!$P$6:$P$502,0)),"  ")</f>
        <v>F.2.6 - Demolition Allowance</v>
      </c>
      <c r="F168" s="16" t="str">
        <f>F162&amp;"."&amp;RIGHT(F167,LEN(F167)-4)+1</f>
        <v>F.3.6</v>
      </c>
      <c r="G168" s="17" t="str">
        <f>F168&amp;" - "&amp;IFERROR(INDEX('L2'!$G$6:$G$502,MATCH(F168,'L2'!$P$6:$P$502,0)),"  ")</f>
        <v xml:space="preserve">F.3.6 -   </v>
      </c>
      <c r="H168" s="16" t="str">
        <f>H162&amp;"."&amp;RIGHT(H167,LEN(H167)-4)+1</f>
        <v>F.4.6</v>
      </c>
      <c r="I168" s="17" t="str">
        <f>H168&amp;" - "&amp;IFERROR(INDEX('L2'!$G$6:$G$502,MATCH(H168,'L2'!$P$6:$P$502,0)),"  ")</f>
        <v xml:space="preserve">F.4.6 -   </v>
      </c>
      <c r="J168" s="16" t="str">
        <f>J162&amp;"."&amp;RIGHT(J167,LEN(J167)-4)+1</f>
        <v>F.5.6</v>
      </c>
      <c r="K168" s="17" t="str">
        <f>J168&amp;" - "&amp;IFERROR(INDEX('L2'!$G$6:$G$502,MATCH(J168,'L2'!$P$6:$P$502,0)),"  ")</f>
        <v xml:space="preserve">F.5.6 -   </v>
      </c>
      <c r="L168" s="16" t="str">
        <f>L162&amp;"."&amp;RIGHT(L167,LEN(L167)-4)+1</f>
        <v>F.6.6</v>
      </c>
      <c r="M168" s="17" t="str">
        <f>L168&amp;" - "&amp;IFERROR(INDEX('L2'!$G$6:$G$502,MATCH(L168,'L2'!$P$6:$P$502,0)),"  ")</f>
        <v xml:space="preserve">F.6.6 -   </v>
      </c>
      <c r="N168" s="16" t="str">
        <f>N162&amp;"."&amp;RIGHT(N167,LEN(N167)-4)+1</f>
        <v>F.7.6</v>
      </c>
      <c r="O168" s="17" t="str">
        <f>N168&amp;" - "&amp;IFERROR(INDEX('L2'!$G$6:$G$502,MATCH(N168,'L2'!$P$6:$P$502,0)),"  ")</f>
        <v xml:space="preserve">F.7.6 -   </v>
      </c>
      <c r="P168" s="16" t="str">
        <f>P162&amp;"."&amp;RIGHT(P167,LEN(P167)-4)+1</f>
        <v>F.8.6</v>
      </c>
      <c r="Q168" s="17" t="str">
        <f>P168&amp;" - "&amp;IFERROR(INDEX('L2'!$G$6:$G$502,MATCH(P168,'L2'!$P$6:$P$502,0)),"  ")</f>
        <v xml:space="preserve">F.8.6 -   </v>
      </c>
      <c r="R168" s="16" t="str">
        <f>R162&amp;"."&amp;RIGHT(R167,LEN(R167)-4)+1</f>
        <v>F.9.6</v>
      </c>
      <c r="S168" s="17" t="str">
        <f>R168&amp;" - "&amp;IFERROR(INDEX('L2'!$G$6:$G$502,MATCH(R168,'L2'!$P$6:$P$502,0)),"  ")</f>
        <v xml:space="preserve">F.9.6 -   </v>
      </c>
      <c r="T168" s="16" t="str">
        <f>T162&amp;"."&amp;RIGHT(T167,LEN(T167)-5)+1</f>
        <v>F.10.6</v>
      </c>
      <c r="U168" s="17" t="str">
        <f>T168&amp;" - "&amp;IFERROR(INDEX('L2'!$G$6:$G$502,MATCH(T168,'L2'!$P$6:$P$502,0)),"  ")</f>
        <v xml:space="preserve">F.10.6 -   </v>
      </c>
    </row>
    <row r="169" spans="2:21" s="18" customFormat="1" ht="16">
      <c r="B169" s="16" t="str">
        <f>B162&amp;"."&amp;RIGHT(B168,LEN(B168)-4)+1</f>
        <v>F.1.7</v>
      </c>
      <c r="C169" s="17" t="str">
        <f>B169&amp;" - "&amp;IFERROR(INDEX('L2'!$G$6:$G$502,MATCH(B169,'L2'!$P$6:$P$502,0)),"  ")</f>
        <v xml:space="preserve">F.1.7 -   </v>
      </c>
      <c r="D169" s="16" t="str">
        <f>D162&amp;"."&amp;RIGHT(D168,LEN(D168)-4)+1</f>
        <v>F.2.7</v>
      </c>
      <c r="E169" s="17" t="str">
        <f>D169&amp;" - "&amp;IFERROR(INDEX('L2'!$G$6:$G$502,MATCH(D169,'L2'!$P$6:$P$502,0)),"  ")</f>
        <v>F.2.7 - Demolition Work Per Hour</v>
      </c>
      <c r="F169" s="16" t="str">
        <f>F162&amp;"."&amp;RIGHT(F168,LEN(F168)-4)+1</f>
        <v>F.3.7</v>
      </c>
      <c r="G169" s="17" t="str">
        <f>F169&amp;" - "&amp;IFERROR(INDEX('L2'!$G$6:$G$502,MATCH(F169,'L2'!$P$6:$P$502,0)),"  ")</f>
        <v xml:space="preserve">F.3.7 -   </v>
      </c>
      <c r="H169" s="16" t="str">
        <f>H162&amp;"."&amp;RIGHT(H168,LEN(H168)-4)+1</f>
        <v>F.4.7</v>
      </c>
      <c r="I169" s="17" t="str">
        <f>H169&amp;" - "&amp;IFERROR(INDEX('L2'!$G$6:$G$502,MATCH(H169,'L2'!$P$6:$P$502,0)),"  ")</f>
        <v xml:space="preserve">F.4.7 -   </v>
      </c>
      <c r="J169" s="16" t="str">
        <f>J162&amp;"."&amp;RIGHT(J168,LEN(J168)-4)+1</f>
        <v>F.5.7</v>
      </c>
      <c r="K169" s="17" t="str">
        <f>J169&amp;" - "&amp;IFERROR(INDEX('L2'!$G$6:$G$502,MATCH(J169,'L2'!$P$6:$P$502,0)),"  ")</f>
        <v xml:space="preserve">F.5.7 -   </v>
      </c>
      <c r="L169" s="16" t="str">
        <f>L162&amp;"."&amp;RIGHT(L168,LEN(L168)-4)+1</f>
        <v>F.6.7</v>
      </c>
      <c r="M169" s="17" t="str">
        <f>L169&amp;" - "&amp;IFERROR(INDEX('L2'!$G$6:$G$502,MATCH(L169,'L2'!$P$6:$P$502,0)),"  ")</f>
        <v xml:space="preserve">F.6.7 -   </v>
      </c>
      <c r="N169" s="16" t="str">
        <f>N162&amp;"."&amp;RIGHT(N168,LEN(N168)-4)+1</f>
        <v>F.7.7</v>
      </c>
      <c r="O169" s="17" t="str">
        <f>N169&amp;" - "&amp;IFERROR(INDEX('L2'!$G$6:$G$502,MATCH(N169,'L2'!$P$6:$P$502,0)),"  ")</f>
        <v xml:space="preserve">F.7.7 -   </v>
      </c>
      <c r="P169" s="16" t="str">
        <f>P162&amp;"."&amp;RIGHT(P168,LEN(P168)-4)+1</f>
        <v>F.8.7</v>
      </c>
      <c r="Q169" s="17" t="str">
        <f>P169&amp;" - "&amp;IFERROR(INDEX('L2'!$G$6:$G$502,MATCH(P169,'L2'!$P$6:$P$502,0)),"  ")</f>
        <v xml:space="preserve">F.8.7 -   </v>
      </c>
      <c r="R169" s="16" t="str">
        <f>R162&amp;"."&amp;RIGHT(R168,LEN(R168)-4)+1</f>
        <v>F.9.7</v>
      </c>
      <c r="S169" s="17" t="str">
        <f>R169&amp;" - "&amp;IFERROR(INDEX('L2'!$G$6:$G$502,MATCH(R169,'L2'!$P$6:$P$502,0)),"  ")</f>
        <v xml:space="preserve">F.9.7 -   </v>
      </c>
      <c r="T169" s="16" t="str">
        <f>T162&amp;"."&amp;RIGHT(T168,LEN(T168)-5)+1</f>
        <v>F.10.7</v>
      </c>
      <c r="U169" s="17" t="str">
        <f>T169&amp;" - "&amp;IFERROR(INDEX('L2'!$G$6:$G$502,MATCH(T169,'L2'!$P$6:$P$502,0)),"  ")</f>
        <v xml:space="preserve">F.10.7 -   </v>
      </c>
    </row>
    <row r="170" spans="2:21" s="18" customFormat="1" ht="16">
      <c r="B170" s="16" t="str">
        <f>B162&amp;"."&amp;RIGHT(B169,LEN(B169)-4)+1</f>
        <v>F.1.8</v>
      </c>
      <c r="C170" s="17" t="str">
        <f>B170&amp;" - "&amp;IFERROR(INDEX('L2'!$G$6:$G$502,MATCH(B170,'L2'!$P$6:$P$502,0)),"  ")</f>
        <v xml:space="preserve">F.1.8 -   </v>
      </c>
      <c r="D170" s="16" t="str">
        <f>D162&amp;"."&amp;RIGHT(D169,LEN(D169)-4)+1</f>
        <v>F.2.8</v>
      </c>
      <c r="E170" s="17" t="str">
        <f>D170&amp;" - "&amp;IFERROR(INDEX('L2'!$G$6:$G$502,MATCH(D170,'L2'!$P$6:$P$502,0)),"  ")</f>
        <v>F.2.8 - Room Demolition, Bathroom</v>
      </c>
      <c r="F170" s="16" t="str">
        <f>F162&amp;"."&amp;RIGHT(F169,LEN(F169)-4)+1</f>
        <v>F.3.8</v>
      </c>
      <c r="G170" s="17" t="str">
        <f>F170&amp;" - "&amp;IFERROR(INDEX('L2'!$G$6:$G$502,MATCH(F170,'L2'!$P$6:$P$502,0)),"  ")</f>
        <v xml:space="preserve">F.3.8 -   </v>
      </c>
      <c r="H170" s="16" t="str">
        <f>H162&amp;"."&amp;RIGHT(H169,LEN(H169)-4)+1</f>
        <v>F.4.8</v>
      </c>
      <c r="I170" s="17" t="str">
        <f>H170&amp;" - "&amp;IFERROR(INDEX('L2'!$G$6:$G$502,MATCH(H170,'L2'!$P$6:$P$502,0)),"  ")</f>
        <v xml:space="preserve">F.4.8 -   </v>
      </c>
      <c r="J170" s="16" t="str">
        <f>J162&amp;"."&amp;RIGHT(J169,LEN(J169)-4)+1</f>
        <v>F.5.8</v>
      </c>
      <c r="K170" s="17" t="str">
        <f>J170&amp;" - "&amp;IFERROR(INDEX('L2'!$G$6:$G$502,MATCH(J170,'L2'!$P$6:$P$502,0)),"  ")</f>
        <v xml:space="preserve">F.5.8 -   </v>
      </c>
      <c r="L170" s="16" t="str">
        <f>L162&amp;"."&amp;RIGHT(L169,LEN(L169)-4)+1</f>
        <v>F.6.8</v>
      </c>
      <c r="M170" s="17" t="str">
        <f>L170&amp;" - "&amp;IFERROR(INDEX('L2'!$G$6:$G$502,MATCH(L170,'L2'!$P$6:$P$502,0)),"  ")</f>
        <v xml:space="preserve">F.6.8 -   </v>
      </c>
      <c r="N170" s="16" t="str">
        <f>N162&amp;"."&amp;RIGHT(N169,LEN(N169)-4)+1</f>
        <v>F.7.8</v>
      </c>
      <c r="O170" s="17" t="str">
        <f>N170&amp;" - "&amp;IFERROR(INDEX('L2'!$G$6:$G$502,MATCH(N170,'L2'!$P$6:$P$502,0)),"  ")</f>
        <v xml:space="preserve">F.7.8 -   </v>
      </c>
      <c r="P170" s="16" t="str">
        <f>P162&amp;"."&amp;RIGHT(P169,LEN(P169)-4)+1</f>
        <v>F.8.8</v>
      </c>
      <c r="Q170" s="17" t="str">
        <f>P170&amp;" - "&amp;IFERROR(INDEX('L2'!$G$6:$G$502,MATCH(P170,'L2'!$P$6:$P$502,0)),"  ")</f>
        <v xml:space="preserve">F.8.8 -   </v>
      </c>
      <c r="R170" s="16" t="str">
        <f>R162&amp;"."&amp;RIGHT(R169,LEN(R169)-4)+1</f>
        <v>F.9.8</v>
      </c>
      <c r="S170" s="17" t="str">
        <f>R170&amp;" - "&amp;IFERROR(INDEX('L2'!$G$6:$G$502,MATCH(R170,'L2'!$P$6:$P$502,0)),"  ")</f>
        <v xml:space="preserve">F.9.8 -   </v>
      </c>
      <c r="T170" s="16" t="str">
        <f>T162&amp;"."&amp;RIGHT(T169,LEN(T169)-5)+1</f>
        <v>F.10.8</v>
      </c>
      <c r="U170" s="17" t="str">
        <f>T170&amp;" - "&amp;IFERROR(INDEX('L2'!$G$6:$G$502,MATCH(T170,'L2'!$P$6:$P$502,0)),"  ")</f>
        <v xml:space="preserve">F.10.8 -   </v>
      </c>
    </row>
    <row r="171" spans="2:21" s="18" customFormat="1" ht="16">
      <c r="B171" s="16" t="str">
        <f>B162&amp;"."&amp;RIGHT(B170,LEN(B170)-4)+1</f>
        <v>F.1.9</v>
      </c>
      <c r="C171" s="17" t="str">
        <f>B171&amp;" - "&amp;IFERROR(INDEX('L2'!$G$6:$G$502,MATCH(B171,'L2'!$P$6:$P$502,0)),"  ")</f>
        <v xml:space="preserve">F.1.9 -   </v>
      </c>
      <c r="D171" s="16" t="str">
        <f>D162&amp;"."&amp;RIGHT(D170,LEN(D170)-4)+1</f>
        <v>F.2.9</v>
      </c>
      <c r="E171" s="17" t="str">
        <f>D171&amp;" - "&amp;IFERROR(INDEX('L2'!$G$6:$G$502,MATCH(D171,'L2'!$P$6:$P$502,0)),"  ")</f>
        <v>F.2.9 - Room Demolition, Kitchen</v>
      </c>
      <c r="F171" s="16" t="str">
        <f>F162&amp;"."&amp;RIGHT(F170,LEN(F170)-4)+1</f>
        <v>F.3.9</v>
      </c>
      <c r="G171" s="17" t="str">
        <f>F171&amp;" - "&amp;IFERROR(INDEX('L2'!$G$6:$G$502,MATCH(F171,'L2'!$P$6:$P$502,0)),"  ")</f>
        <v xml:space="preserve">F.3.9 -   </v>
      </c>
      <c r="H171" s="16" t="str">
        <f>H162&amp;"."&amp;RIGHT(H170,LEN(H170)-4)+1</f>
        <v>F.4.9</v>
      </c>
      <c r="I171" s="17" t="str">
        <f>H171&amp;" - "&amp;IFERROR(INDEX('L2'!$G$6:$G$502,MATCH(H171,'L2'!$P$6:$P$502,0)),"  ")</f>
        <v xml:space="preserve">F.4.9 -   </v>
      </c>
      <c r="J171" s="16" t="str">
        <f>J162&amp;"."&amp;RIGHT(J170,LEN(J170)-4)+1</f>
        <v>F.5.9</v>
      </c>
      <c r="K171" s="17" t="str">
        <f>J171&amp;" - "&amp;IFERROR(INDEX('L2'!$G$6:$G$502,MATCH(J171,'L2'!$P$6:$P$502,0)),"  ")</f>
        <v xml:space="preserve">F.5.9 -   </v>
      </c>
      <c r="L171" s="16" t="str">
        <f>L162&amp;"."&amp;RIGHT(L170,LEN(L170)-4)+1</f>
        <v>F.6.9</v>
      </c>
      <c r="M171" s="17" t="str">
        <f>L171&amp;" - "&amp;IFERROR(INDEX('L2'!$G$6:$G$502,MATCH(L171,'L2'!$P$6:$P$502,0)),"  ")</f>
        <v xml:space="preserve">F.6.9 -   </v>
      </c>
      <c r="N171" s="16" t="str">
        <f>N162&amp;"."&amp;RIGHT(N170,LEN(N170)-4)+1</f>
        <v>F.7.9</v>
      </c>
      <c r="O171" s="17" t="str">
        <f>N171&amp;" - "&amp;IFERROR(INDEX('L2'!$G$6:$G$502,MATCH(N171,'L2'!$P$6:$P$502,0)),"  ")</f>
        <v xml:space="preserve">F.7.9 -   </v>
      </c>
      <c r="P171" s="16" t="str">
        <f>P162&amp;"."&amp;RIGHT(P170,LEN(P170)-4)+1</f>
        <v>F.8.9</v>
      </c>
      <c r="Q171" s="17" t="str">
        <f>P171&amp;" - "&amp;IFERROR(INDEX('L2'!$G$6:$G$502,MATCH(P171,'L2'!$P$6:$P$502,0)),"  ")</f>
        <v xml:space="preserve">F.8.9 -   </v>
      </c>
      <c r="R171" s="16" t="str">
        <f>R162&amp;"."&amp;RIGHT(R170,LEN(R170)-4)+1</f>
        <v>F.9.9</v>
      </c>
      <c r="S171" s="17" t="str">
        <f>R171&amp;" - "&amp;IFERROR(INDEX('L2'!$G$6:$G$502,MATCH(R171,'L2'!$P$6:$P$502,0)),"  ")</f>
        <v xml:space="preserve">F.9.9 -   </v>
      </c>
      <c r="T171" s="16" t="str">
        <f>T162&amp;"."&amp;RIGHT(T170,LEN(T170)-5)+1</f>
        <v>F.10.9</v>
      </c>
      <c r="U171" s="17" t="str">
        <f>T171&amp;" - "&amp;IFERROR(INDEX('L2'!$G$6:$G$502,MATCH(T171,'L2'!$P$6:$P$502,0)),"  ")</f>
        <v xml:space="preserve">F.10.9 -   </v>
      </c>
    </row>
    <row r="172" spans="2:21" s="18" customFormat="1" ht="16">
      <c r="B172" s="16" t="str">
        <f>B162&amp;"."&amp;RIGHT(B171,LEN(B171)-4)+1</f>
        <v>F.1.10</v>
      </c>
      <c r="C172" s="17" t="str">
        <f>B172&amp;" - "&amp;IFERROR(INDEX('L2'!$G$6:$G$502,MATCH(B172,'L2'!$P$6:$P$502,0)),"  ")</f>
        <v xml:space="preserve">F.1.10 -   </v>
      </c>
      <c r="D172" s="16" t="str">
        <f>D162&amp;"."&amp;RIGHT(D171,LEN(D171)-4)+1</f>
        <v>F.2.10</v>
      </c>
      <c r="E172" s="17" t="str">
        <f>D172&amp;" - "&amp;IFERROR(INDEX('L2'!$G$6:$G$502,MATCH(D172,'L2'!$P$6:$P$502,0)),"  ")</f>
        <v>F.2.10 - Room Demolition, Standard Room</v>
      </c>
      <c r="F172" s="16" t="str">
        <f>F162&amp;"."&amp;RIGHT(F171,LEN(F171)-4)+1</f>
        <v>F.3.10</v>
      </c>
      <c r="G172" s="17" t="str">
        <f>F172&amp;" - "&amp;IFERROR(INDEX('L2'!$G$6:$G$502,MATCH(F172,'L2'!$P$6:$P$502,0)),"  ")</f>
        <v xml:space="preserve">F.3.10 -   </v>
      </c>
      <c r="H172" s="16" t="str">
        <f>H162&amp;"."&amp;RIGHT(H171,LEN(H171)-4)+1</f>
        <v>F.4.10</v>
      </c>
      <c r="I172" s="17" t="str">
        <f>H172&amp;" - "&amp;IFERROR(INDEX('L2'!$G$6:$G$502,MATCH(H172,'L2'!$P$6:$P$502,0)),"  ")</f>
        <v xml:space="preserve">F.4.10 -   </v>
      </c>
      <c r="J172" s="16" t="str">
        <f>J162&amp;"."&amp;RIGHT(J171,LEN(J171)-4)+1</f>
        <v>F.5.10</v>
      </c>
      <c r="K172" s="17" t="str">
        <f>J172&amp;" - "&amp;IFERROR(INDEX('L2'!$G$6:$G$502,MATCH(J172,'L2'!$P$6:$P$502,0)),"  ")</f>
        <v xml:space="preserve">F.5.10 -   </v>
      </c>
      <c r="L172" s="16" t="str">
        <f>L162&amp;"."&amp;RIGHT(L171,LEN(L171)-4)+1</f>
        <v>F.6.10</v>
      </c>
      <c r="M172" s="17" t="str">
        <f>L172&amp;" - "&amp;IFERROR(INDEX('L2'!$G$6:$G$502,MATCH(L172,'L2'!$P$6:$P$502,0)),"  ")</f>
        <v xml:space="preserve">F.6.10 -   </v>
      </c>
      <c r="N172" s="16" t="str">
        <f>N162&amp;"."&amp;RIGHT(N171,LEN(N171)-4)+1</f>
        <v>F.7.10</v>
      </c>
      <c r="O172" s="17" t="str">
        <f>N172&amp;" - "&amp;IFERROR(INDEX('L2'!$G$6:$G$502,MATCH(N172,'L2'!$P$6:$P$502,0)),"  ")</f>
        <v xml:space="preserve">F.7.10 -   </v>
      </c>
      <c r="P172" s="16" t="str">
        <f>P162&amp;"."&amp;RIGHT(P171,LEN(P171)-4)+1</f>
        <v>F.8.10</v>
      </c>
      <c r="Q172" s="17" t="str">
        <f>P172&amp;" - "&amp;IFERROR(INDEX('L2'!$G$6:$G$502,MATCH(P172,'L2'!$P$6:$P$502,0)),"  ")</f>
        <v xml:space="preserve">F.8.10 -   </v>
      </c>
      <c r="R172" s="16" t="str">
        <f>R162&amp;"."&amp;RIGHT(R171,LEN(R171)-4)+1</f>
        <v>F.9.10</v>
      </c>
      <c r="S172" s="17" t="str">
        <f>R172&amp;" - "&amp;IFERROR(INDEX('L2'!$G$6:$G$502,MATCH(R172,'L2'!$P$6:$P$502,0)),"  ")</f>
        <v xml:space="preserve">F.9.10 -   </v>
      </c>
      <c r="T172" s="16" t="str">
        <f>T162&amp;"."&amp;RIGHT(T171,LEN(T171)-5)+1</f>
        <v>F.10.10</v>
      </c>
      <c r="U172" s="17" t="str">
        <f>T172&amp;" - "&amp;IFERROR(INDEX('L2'!$G$6:$G$502,MATCH(T172,'L2'!$P$6:$P$502,0)),"  ")</f>
        <v xml:space="preserve">F.10.10 -   </v>
      </c>
    </row>
    <row r="173" spans="2:21" s="18" customFormat="1" ht="16">
      <c r="B173" s="16" t="str">
        <f>B162&amp;"."&amp;RIGHT(B172,LEN(B172)-4)+1</f>
        <v>F.1.11</v>
      </c>
      <c r="C173" s="17" t="str">
        <f>B173&amp;" - "&amp;IFERROR(INDEX('L2'!$G$6:$G$502,MATCH(B173,'L2'!$P$6:$P$502,0)),"  ")</f>
        <v xml:space="preserve">F.1.11 -   </v>
      </c>
      <c r="D173" s="16" t="str">
        <f>D162&amp;"."&amp;RIGHT(D172,LEN(D172)-4)+1</f>
        <v>F.2.11</v>
      </c>
      <c r="E173" s="17" t="str">
        <f>D173&amp;" - "&amp;IFERROR(INDEX('L2'!$G$6:$G$502,MATCH(D173,'L2'!$P$6:$P$502,0)),"  ")</f>
        <v xml:space="preserve">F.2.11 -   </v>
      </c>
      <c r="F173" s="16" t="str">
        <f>F162&amp;"."&amp;RIGHT(F172,LEN(F172)-4)+1</f>
        <v>F.3.11</v>
      </c>
      <c r="G173" s="17" t="str">
        <f>F173&amp;" - "&amp;IFERROR(INDEX('L2'!$G$6:$G$502,MATCH(F173,'L2'!$P$6:$P$502,0)),"  ")</f>
        <v xml:space="preserve">F.3.11 -   </v>
      </c>
      <c r="H173" s="16" t="str">
        <f>H162&amp;"."&amp;RIGHT(H172,LEN(H172)-4)+1</f>
        <v>F.4.11</v>
      </c>
      <c r="I173" s="17" t="str">
        <f>H173&amp;" - "&amp;IFERROR(INDEX('L2'!$G$6:$G$502,MATCH(H173,'L2'!$P$6:$P$502,0)),"  ")</f>
        <v xml:space="preserve">F.4.11 -   </v>
      </c>
      <c r="J173" s="16" t="str">
        <f>J162&amp;"."&amp;RIGHT(J172,LEN(J172)-4)+1</f>
        <v>F.5.11</v>
      </c>
      <c r="K173" s="17" t="str">
        <f>J173&amp;" - "&amp;IFERROR(INDEX('L2'!$G$6:$G$502,MATCH(J173,'L2'!$P$6:$P$502,0)),"  ")</f>
        <v xml:space="preserve">F.5.11 -   </v>
      </c>
      <c r="L173" s="16" t="str">
        <f>L162&amp;"."&amp;RIGHT(L172,LEN(L172)-4)+1</f>
        <v>F.6.11</v>
      </c>
      <c r="M173" s="17" t="str">
        <f>L173&amp;" - "&amp;IFERROR(INDEX('L2'!$G$6:$G$502,MATCH(L173,'L2'!$P$6:$P$502,0)),"  ")</f>
        <v xml:space="preserve">F.6.11 -   </v>
      </c>
      <c r="N173" s="16" t="str">
        <f>N162&amp;"."&amp;RIGHT(N172,LEN(N172)-4)+1</f>
        <v>F.7.11</v>
      </c>
      <c r="O173" s="17" t="str">
        <f>N173&amp;" - "&amp;IFERROR(INDEX('L2'!$G$6:$G$502,MATCH(N173,'L2'!$P$6:$P$502,0)),"  ")</f>
        <v xml:space="preserve">F.7.11 -   </v>
      </c>
      <c r="P173" s="16" t="str">
        <f>P162&amp;"."&amp;RIGHT(P172,LEN(P172)-4)+1</f>
        <v>F.8.11</v>
      </c>
      <c r="Q173" s="17" t="str">
        <f>P173&amp;" - "&amp;IFERROR(INDEX('L2'!$G$6:$G$502,MATCH(P173,'L2'!$P$6:$P$502,0)),"  ")</f>
        <v xml:space="preserve">F.8.11 -   </v>
      </c>
      <c r="R173" s="16" t="str">
        <f>R162&amp;"."&amp;RIGHT(R172,LEN(R172)-4)+1</f>
        <v>F.9.11</v>
      </c>
      <c r="S173" s="17" t="str">
        <f>R173&amp;" - "&amp;IFERROR(INDEX('L2'!$G$6:$G$502,MATCH(R173,'L2'!$P$6:$P$502,0)),"  ")</f>
        <v xml:space="preserve">F.9.11 -   </v>
      </c>
      <c r="T173" s="16" t="str">
        <f>T162&amp;"."&amp;RIGHT(T172,LEN(T172)-5)+1</f>
        <v>F.10.11</v>
      </c>
      <c r="U173" s="17" t="str">
        <f>T173&amp;" - "&amp;IFERROR(INDEX('L2'!$G$6:$G$502,MATCH(T173,'L2'!$P$6:$P$502,0)),"  ")</f>
        <v xml:space="preserve">F.10.11 -   </v>
      </c>
    </row>
    <row r="174" spans="2:21" s="18" customFormat="1" ht="16">
      <c r="B174" s="16" t="str">
        <f>B162&amp;"."&amp;RIGHT(B173,LEN(B173)-4)+1</f>
        <v>F.1.12</v>
      </c>
      <c r="C174" s="17" t="str">
        <f>B174&amp;" - "&amp;IFERROR(INDEX('L2'!$G$6:$G$502,MATCH(B174,'L2'!$P$6:$P$502,0)),"  ")</f>
        <v xml:space="preserve">F.1.12 -   </v>
      </c>
      <c r="D174" s="16" t="str">
        <f>D162&amp;"."&amp;RIGHT(D173,LEN(D173)-4)+1</f>
        <v>F.2.12</v>
      </c>
      <c r="E174" s="17" t="str">
        <f>D174&amp;" - "&amp;IFERROR(INDEX('L2'!$G$6:$G$502,MATCH(D174,'L2'!$P$6:$P$502,0)),"  ")</f>
        <v xml:space="preserve">F.2.12 -   </v>
      </c>
      <c r="F174" s="16" t="str">
        <f>F162&amp;"."&amp;RIGHT(F173,LEN(F173)-4)+1</f>
        <v>F.3.12</v>
      </c>
      <c r="G174" s="17" t="str">
        <f>F174&amp;" - "&amp;IFERROR(INDEX('L2'!$G$6:$G$502,MATCH(F174,'L2'!$P$6:$P$502,0)),"  ")</f>
        <v xml:space="preserve">F.3.12 -   </v>
      </c>
      <c r="H174" s="16" t="str">
        <f>H162&amp;"."&amp;RIGHT(H173,LEN(H173)-4)+1</f>
        <v>F.4.12</v>
      </c>
      <c r="I174" s="17" t="str">
        <f>H174&amp;" - "&amp;IFERROR(INDEX('L2'!$G$6:$G$502,MATCH(H174,'L2'!$P$6:$P$502,0)),"  ")</f>
        <v xml:space="preserve">F.4.12 -   </v>
      </c>
      <c r="J174" s="16" t="str">
        <f>J162&amp;"."&amp;RIGHT(J173,LEN(J173)-4)+1</f>
        <v>F.5.12</v>
      </c>
      <c r="K174" s="17" t="str">
        <f>J174&amp;" - "&amp;IFERROR(INDEX('L2'!$G$6:$G$502,MATCH(J174,'L2'!$P$6:$P$502,0)),"  ")</f>
        <v xml:space="preserve">F.5.12 -   </v>
      </c>
      <c r="L174" s="16" t="str">
        <f>L162&amp;"."&amp;RIGHT(L173,LEN(L173)-4)+1</f>
        <v>F.6.12</v>
      </c>
      <c r="M174" s="17" t="str">
        <f>L174&amp;" - "&amp;IFERROR(INDEX('L2'!$G$6:$G$502,MATCH(L174,'L2'!$P$6:$P$502,0)),"  ")</f>
        <v xml:space="preserve">F.6.12 -   </v>
      </c>
      <c r="N174" s="16" t="str">
        <f>N162&amp;"."&amp;RIGHT(N173,LEN(N173)-4)+1</f>
        <v>F.7.12</v>
      </c>
      <c r="O174" s="17" t="str">
        <f>N174&amp;" - "&amp;IFERROR(INDEX('L2'!$G$6:$G$502,MATCH(N174,'L2'!$P$6:$P$502,0)),"  ")</f>
        <v xml:space="preserve">F.7.12 -   </v>
      </c>
      <c r="P174" s="16" t="str">
        <f>P162&amp;"."&amp;RIGHT(P173,LEN(P173)-4)+1</f>
        <v>F.8.12</v>
      </c>
      <c r="Q174" s="17" t="str">
        <f>P174&amp;" - "&amp;IFERROR(INDEX('L2'!$G$6:$G$502,MATCH(P174,'L2'!$P$6:$P$502,0)),"  ")</f>
        <v xml:space="preserve">F.8.12 -   </v>
      </c>
      <c r="R174" s="16" t="str">
        <f>R162&amp;"."&amp;RIGHT(R173,LEN(R173)-4)+1</f>
        <v>F.9.12</v>
      </c>
      <c r="S174" s="17" t="str">
        <f>R174&amp;" - "&amp;IFERROR(INDEX('L2'!$G$6:$G$502,MATCH(R174,'L2'!$P$6:$P$502,0)),"  ")</f>
        <v xml:space="preserve">F.9.12 -   </v>
      </c>
      <c r="T174" s="16" t="str">
        <f>T162&amp;"."&amp;RIGHT(T173,LEN(T173)-5)+1</f>
        <v>F.10.12</v>
      </c>
      <c r="U174" s="17" t="str">
        <f>T174&amp;" - "&amp;IFERROR(INDEX('L2'!$G$6:$G$502,MATCH(T174,'L2'!$P$6:$P$502,0)),"  ")</f>
        <v xml:space="preserve">F.10.12 -   </v>
      </c>
    </row>
    <row r="175" spans="2:21" s="18" customFormat="1" ht="16">
      <c r="B175" s="16" t="str">
        <f>B162&amp;"."&amp;RIGHT(B174,LEN(B174)-4)+1</f>
        <v>F.1.13</v>
      </c>
      <c r="C175" s="17" t="str">
        <f>B175&amp;" - "&amp;IFERROR(INDEX('L2'!$G$6:$G$502,MATCH(B175,'L2'!$P$6:$P$502,0)),"  ")</f>
        <v xml:space="preserve">F.1.13 -   </v>
      </c>
      <c r="D175" s="16" t="str">
        <f>D162&amp;"."&amp;RIGHT(D174,LEN(D174)-4)+1</f>
        <v>F.2.13</v>
      </c>
      <c r="E175" s="17" t="str">
        <f>D175&amp;" - "&amp;IFERROR(INDEX('L2'!$G$6:$G$502,MATCH(D175,'L2'!$P$6:$P$502,0)),"  ")</f>
        <v xml:space="preserve">F.2.13 -   </v>
      </c>
      <c r="F175" s="16" t="str">
        <f>F162&amp;"."&amp;RIGHT(F174,LEN(F174)-4)+1</f>
        <v>F.3.13</v>
      </c>
      <c r="G175" s="17" t="str">
        <f>F175&amp;" - "&amp;IFERROR(INDEX('L2'!$G$6:$G$502,MATCH(F175,'L2'!$P$6:$P$502,0)),"  ")</f>
        <v xml:space="preserve">F.3.13 -   </v>
      </c>
      <c r="H175" s="16" t="str">
        <f>H162&amp;"."&amp;RIGHT(H174,LEN(H174)-4)+1</f>
        <v>F.4.13</v>
      </c>
      <c r="I175" s="17" t="str">
        <f>H175&amp;" - "&amp;IFERROR(INDEX('L2'!$G$6:$G$502,MATCH(H175,'L2'!$P$6:$P$502,0)),"  ")</f>
        <v xml:space="preserve">F.4.13 -   </v>
      </c>
      <c r="J175" s="16" t="str">
        <f>J162&amp;"."&amp;RIGHT(J174,LEN(J174)-4)+1</f>
        <v>F.5.13</v>
      </c>
      <c r="K175" s="17" t="str">
        <f>J175&amp;" - "&amp;IFERROR(INDEX('L2'!$G$6:$G$502,MATCH(J175,'L2'!$P$6:$P$502,0)),"  ")</f>
        <v xml:space="preserve">F.5.13 -   </v>
      </c>
      <c r="L175" s="16" t="str">
        <f>L162&amp;"."&amp;RIGHT(L174,LEN(L174)-4)+1</f>
        <v>F.6.13</v>
      </c>
      <c r="M175" s="17" t="str">
        <f>L175&amp;" - "&amp;IFERROR(INDEX('L2'!$G$6:$G$502,MATCH(L175,'L2'!$P$6:$P$502,0)),"  ")</f>
        <v xml:space="preserve">F.6.13 -   </v>
      </c>
      <c r="N175" s="16" t="str">
        <f>N162&amp;"."&amp;RIGHT(N174,LEN(N174)-4)+1</f>
        <v>F.7.13</v>
      </c>
      <c r="O175" s="17" t="str">
        <f>N175&amp;" - "&amp;IFERROR(INDEX('L2'!$G$6:$G$502,MATCH(N175,'L2'!$P$6:$P$502,0)),"  ")</f>
        <v xml:space="preserve">F.7.13 -   </v>
      </c>
      <c r="P175" s="16" t="str">
        <f>P162&amp;"."&amp;RIGHT(P174,LEN(P174)-4)+1</f>
        <v>F.8.13</v>
      </c>
      <c r="Q175" s="17" t="str">
        <f>P175&amp;" - "&amp;IFERROR(INDEX('L2'!$G$6:$G$502,MATCH(P175,'L2'!$P$6:$P$502,0)),"  ")</f>
        <v xml:space="preserve">F.8.13 -   </v>
      </c>
      <c r="R175" s="16" t="str">
        <f>R162&amp;"."&amp;RIGHT(R174,LEN(R174)-4)+1</f>
        <v>F.9.13</v>
      </c>
      <c r="S175" s="17" t="str">
        <f>R175&amp;" - "&amp;IFERROR(INDEX('L2'!$G$6:$G$502,MATCH(R175,'L2'!$P$6:$P$502,0)),"  ")</f>
        <v xml:space="preserve">F.9.13 -   </v>
      </c>
      <c r="T175" s="16" t="str">
        <f>T162&amp;"."&amp;RIGHT(T174,LEN(T174)-5)+1</f>
        <v>F.10.13</v>
      </c>
      <c r="U175" s="17" t="str">
        <f>T175&amp;" - "&amp;IFERROR(INDEX('L2'!$G$6:$G$502,MATCH(T175,'L2'!$P$6:$P$502,0)),"  ")</f>
        <v xml:space="preserve">F.10.13 -   </v>
      </c>
    </row>
    <row r="176" spans="2:21" s="18" customFormat="1" ht="16">
      <c r="B176" s="16" t="str">
        <f>B162&amp;"."&amp;RIGHT(B175,LEN(B175)-4)+1</f>
        <v>F.1.14</v>
      </c>
      <c r="C176" s="17" t="str">
        <f>B176&amp;" - "&amp;IFERROR(INDEX('L2'!$G$6:$G$502,MATCH(B176,'L2'!$P$6:$P$502,0)),"  ")</f>
        <v xml:space="preserve">F.1.14 -   </v>
      </c>
      <c r="D176" s="16" t="str">
        <f>D162&amp;"."&amp;RIGHT(D175,LEN(D175)-4)+1</f>
        <v>F.2.14</v>
      </c>
      <c r="E176" s="17" t="str">
        <f>D176&amp;" - "&amp;IFERROR(INDEX('L2'!$G$6:$G$502,MATCH(D176,'L2'!$P$6:$P$502,0)),"  ")</f>
        <v xml:space="preserve">F.2.14 -   </v>
      </c>
      <c r="F176" s="16" t="str">
        <f>F162&amp;"."&amp;RIGHT(F175,LEN(F175)-4)+1</f>
        <v>F.3.14</v>
      </c>
      <c r="G176" s="17" t="str">
        <f>F176&amp;" - "&amp;IFERROR(INDEX('L2'!$G$6:$G$502,MATCH(F176,'L2'!$P$6:$P$502,0)),"  ")</f>
        <v xml:space="preserve">F.3.14 -   </v>
      </c>
      <c r="H176" s="16" t="str">
        <f>H162&amp;"."&amp;RIGHT(H175,LEN(H175)-4)+1</f>
        <v>F.4.14</v>
      </c>
      <c r="I176" s="17" t="str">
        <f>H176&amp;" - "&amp;IFERROR(INDEX('L2'!$G$6:$G$502,MATCH(H176,'L2'!$P$6:$P$502,0)),"  ")</f>
        <v xml:space="preserve">F.4.14 -   </v>
      </c>
      <c r="J176" s="16" t="str">
        <f>J162&amp;"."&amp;RIGHT(J175,LEN(J175)-4)+1</f>
        <v>F.5.14</v>
      </c>
      <c r="K176" s="17" t="str">
        <f>J176&amp;" - "&amp;IFERROR(INDEX('L2'!$G$6:$G$502,MATCH(J176,'L2'!$P$6:$P$502,0)),"  ")</f>
        <v xml:space="preserve">F.5.14 -   </v>
      </c>
      <c r="L176" s="16" t="str">
        <f>L162&amp;"."&amp;RIGHT(L175,LEN(L175)-4)+1</f>
        <v>F.6.14</v>
      </c>
      <c r="M176" s="17" t="str">
        <f>L176&amp;" - "&amp;IFERROR(INDEX('L2'!$G$6:$G$502,MATCH(L176,'L2'!$P$6:$P$502,0)),"  ")</f>
        <v xml:space="preserve">F.6.14 -   </v>
      </c>
      <c r="N176" s="16" t="str">
        <f>N162&amp;"."&amp;RIGHT(N175,LEN(N175)-4)+1</f>
        <v>F.7.14</v>
      </c>
      <c r="O176" s="17" t="str">
        <f>N176&amp;" - "&amp;IFERROR(INDEX('L2'!$G$6:$G$502,MATCH(N176,'L2'!$P$6:$P$502,0)),"  ")</f>
        <v xml:space="preserve">F.7.14 -   </v>
      </c>
      <c r="P176" s="16" t="str">
        <f>P162&amp;"."&amp;RIGHT(P175,LEN(P175)-4)+1</f>
        <v>F.8.14</v>
      </c>
      <c r="Q176" s="17" t="str">
        <f>P176&amp;" - "&amp;IFERROR(INDEX('L2'!$G$6:$G$502,MATCH(P176,'L2'!$P$6:$P$502,0)),"  ")</f>
        <v xml:space="preserve">F.8.14 -   </v>
      </c>
      <c r="R176" s="16" t="str">
        <f>R162&amp;"."&amp;RIGHT(R175,LEN(R175)-4)+1</f>
        <v>F.9.14</v>
      </c>
      <c r="S176" s="17" t="str">
        <f>R176&amp;" - "&amp;IFERROR(INDEX('L2'!$G$6:$G$502,MATCH(R176,'L2'!$P$6:$P$502,0)),"  ")</f>
        <v xml:space="preserve">F.9.14 -   </v>
      </c>
      <c r="T176" s="16" t="str">
        <f>T162&amp;"."&amp;RIGHT(T175,LEN(T175)-5)+1</f>
        <v>F.10.14</v>
      </c>
      <c r="U176" s="17" t="str">
        <f>T176&amp;" - "&amp;IFERROR(INDEX('L2'!$G$6:$G$502,MATCH(T176,'L2'!$P$6:$P$502,0)),"  ")</f>
        <v xml:space="preserve">F.10.14 -   </v>
      </c>
    </row>
    <row r="177" spans="2:21" s="18" customFormat="1" ht="16">
      <c r="B177" s="16" t="str">
        <f>B162&amp;"."&amp;RIGHT(B176,LEN(B176)-4)+1</f>
        <v>F.1.15</v>
      </c>
      <c r="C177" s="17" t="str">
        <f>B177&amp;" - "&amp;IFERROR(INDEX('L2'!$G$6:$G$502,MATCH(B177,'L2'!$P$6:$P$502,0)),"  ")</f>
        <v xml:space="preserve">F.1.15 -   </v>
      </c>
      <c r="D177" s="16" t="str">
        <f>D162&amp;"."&amp;RIGHT(D176,LEN(D176)-4)+1</f>
        <v>F.2.15</v>
      </c>
      <c r="E177" s="17" t="str">
        <f>D177&amp;" - "&amp;IFERROR(INDEX('L2'!$G$6:$G$502,MATCH(D177,'L2'!$P$6:$P$502,0)),"  ")</f>
        <v xml:space="preserve">F.2.15 -   </v>
      </c>
      <c r="F177" s="16" t="str">
        <f>F162&amp;"."&amp;RIGHT(F176,LEN(F176)-4)+1</f>
        <v>F.3.15</v>
      </c>
      <c r="G177" s="17" t="str">
        <f>F177&amp;" - "&amp;IFERROR(INDEX('L2'!$G$6:$G$502,MATCH(F177,'L2'!$P$6:$P$502,0)),"  ")</f>
        <v xml:space="preserve">F.3.15 -   </v>
      </c>
      <c r="H177" s="16" t="str">
        <f>H162&amp;"."&amp;RIGHT(H176,LEN(H176)-4)+1</f>
        <v>F.4.15</v>
      </c>
      <c r="I177" s="17" t="str">
        <f>H177&amp;" - "&amp;IFERROR(INDEX('L2'!$G$6:$G$502,MATCH(H177,'L2'!$P$6:$P$502,0)),"  ")</f>
        <v xml:space="preserve">F.4.15 -   </v>
      </c>
      <c r="J177" s="16" t="str">
        <f>J162&amp;"."&amp;RIGHT(J176,LEN(J176)-4)+1</f>
        <v>F.5.15</v>
      </c>
      <c r="K177" s="17" t="str">
        <f>J177&amp;" - "&amp;IFERROR(INDEX('L2'!$G$6:$G$502,MATCH(J177,'L2'!$P$6:$P$502,0)),"  ")</f>
        <v xml:space="preserve">F.5.15 -   </v>
      </c>
      <c r="L177" s="16" t="str">
        <f>L162&amp;"."&amp;RIGHT(L176,LEN(L176)-4)+1</f>
        <v>F.6.15</v>
      </c>
      <c r="M177" s="17" t="str">
        <f>L177&amp;" - "&amp;IFERROR(INDEX('L2'!$G$6:$G$502,MATCH(L177,'L2'!$P$6:$P$502,0)),"  ")</f>
        <v xml:space="preserve">F.6.15 -   </v>
      </c>
      <c r="N177" s="16" t="str">
        <f>N162&amp;"."&amp;RIGHT(N176,LEN(N176)-4)+1</f>
        <v>F.7.15</v>
      </c>
      <c r="O177" s="17" t="str">
        <f>N177&amp;" - "&amp;IFERROR(INDEX('L2'!$G$6:$G$502,MATCH(N177,'L2'!$P$6:$P$502,0)),"  ")</f>
        <v xml:space="preserve">F.7.15 -   </v>
      </c>
      <c r="P177" s="16" t="str">
        <f>P162&amp;"."&amp;RIGHT(P176,LEN(P176)-4)+1</f>
        <v>F.8.15</v>
      </c>
      <c r="Q177" s="17" t="str">
        <f>P177&amp;" - "&amp;IFERROR(INDEX('L2'!$G$6:$G$502,MATCH(P177,'L2'!$P$6:$P$502,0)),"  ")</f>
        <v xml:space="preserve">F.8.15 -   </v>
      </c>
      <c r="R177" s="16" t="str">
        <f>R162&amp;"."&amp;RIGHT(R176,LEN(R176)-4)+1</f>
        <v>F.9.15</v>
      </c>
      <c r="S177" s="17" t="str">
        <f>R177&amp;" - "&amp;IFERROR(INDEX('L2'!$G$6:$G$502,MATCH(R177,'L2'!$P$6:$P$502,0)),"  ")</f>
        <v xml:space="preserve">F.9.15 -   </v>
      </c>
      <c r="T177" s="16" t="str">
        <f>T162&amp;"."&amp;RIGHT(T176,LEN(T176)-5)+1</f>
        <v>F.10.15</v>
      </c>
      <c r="U177" s="17" t="str">
        <f>T177&amp;" - "&amp;IFERROR(INDEX('L2'!$G$6:$G$502,MATCH(T177,'L2'!$P$6:$P$502,0)),"  ")</f>
        <v xml:space="preserve">F.10.15 -   </v>
      </c>
    </row>
    <row r="178" spans="2:21" s="18" customFormat="1" ht="16">
      <c r="B178" s="16" t="str">
        <f>B162&amp;"."&amp;RIGHT(B177,LEN(B177)-4)+1</f>
        <v>F.1.16</v>
      </c>
      <c r="C178" s="17" t="str">
        <f>B178&amp;" - "&amp;IFERROR(INDEX('L2'!$G$6:$G$502,MATCH(B178,'L2'!$P$6:$P$502,0)),"  ")</f>
        <v xml:space="preserve">F.1.16 -   </v>
      </c>
      <c r="D178" s="16" t="str">
        <f>D162&amp;"."&amp;RIGHT(D177,LEN(D177)-4)+1</f>
        <v>F.2.16</v>
      </c>
      <c r="E178" s="17" t="str">
        <f>D178&amp;" - "&amp;IFERROR(INDEX('L2'!$G$6:$G$502,MATCH(D178,'L2'!$P$6:$P$502,0)),"  ")</f>
        <v xml:space="preserve">F.2.16 -   </v>
      </c>
      <c r="F178" s="16" t="str">
        <f>F162&amp;"."&amp;RIGHT(F177,LEN(F177)-4)+1</f>
        <v>F.3.16</v>
      </c>
      <c r="G178" s="17" t="str">
        <f>F178&amp;" - "&amp;IFERROR(INDEX('L2'!$G$6:$G$502,MATCH(F178,'L2'!$P$6:$P$502,0)),"  ")</f>
        <v xml:space="preserve">F.3.16 -   </v>
      </c>
      <c r="H178" s="16" t="str">
        <f>H162&amp;"."&amp;RIGHT(H177,LEN(H177)-4)+1</f>
        <v>F.4.16</v>
      </c>
      <c r="I178" s="17" t="str">
        <f>H178&amp;" - "&amp;IFERROR(INDEX('L2'!$G$6:$G$502,MATCH(H178,'L2'!$P$6:$P$502,0)),"  ")</f>
        <v xml:space="preserve">F.4.16 -   </v>
      </c>
      <c r="J178" s="16" t="str">
        <f>J162&amp;"."&amp;RIGHT(J177,LEN(J177)-4)+1</f>
        <v>F.5.16</v>
      </c>
      <c r="K178" s="17" t="str">
        <f>J178&amp;" - "&amp;IFERROR(INDEX('L2'!$G$6:$G$502,MATCH(J178,'L2'!$P$6:$P$502,0)),"  ")</f>
        <v xml:space="preserve">F.5.16 -   </v>
      </c>
      <c r="L178" s="16" t="str">
        <f>L162&amp;"."&amp;RIGHT(L177,LEN(L177)-4)+1</f>
        <v>F.6.16</v>
      </c>
      <c r="M178" s="17" t="str">
        <f>L178&amp;" - "&amp;IFERROR(INDEX('L2'!$G$6:$G$502,MATCH(L178,'L2'!$P$6:$P$502,0)),"  ")</f>
        <v xml:space="preserve">F.6.16 -   </v>
      </c>
      <c r="N178" s="16" t="str">
        <f>N162&amp;"."&amp;RIGHT(N177,LEN(N177)-4)+1</f>
        <v>F.7.16</v>
      </c>
      <c r="O178" s="17" t="str">
        <f>N178&amp;" - "&amp;IFERROR(INDEX('L2'!$G$6:$G$502,MATCH(N178,'L2'!$P$6:$P$502,0)),"  ")</f>
        <v xml:space="preserve">F.7.16 -   </v>
      </c>
      <c r="P178" s="16" t="str">
        <f>P162&amp;"."&amp;RIGHT(P177,LEN(P177)-4)+1</f>
        <v>F.8.16</v>
      </c>
      <c r="Q178" s="17" t="str">
        <f>P178&amp;" - "&amp;IFERROR(INDEX('L2'!$G$6:$G$502,MATCH(P178,'L2'!$P$6:$P$502,0)),"  ")</f>
        <v xml:space="preserve">F.8.16 -   </v>
      </c>
      <c r="R178" s="16" t="str">
        <f>R162&amp;"."&amp;RIGHT(R177,LEN(R177)-4)+1</f>
        <v>F.9.16</v>
      </c>
      <c r="S178" s="17" t="str">
        <f>R178&amp;" - "&amp;IFERROR(INDEX('L2'!$G$6:$G$502,MATCH(R178,'L2'!$P$6:$P$502,0)),"  ")</f>
        <v xml:space="preserve">F.9.16 -   </v>
      </c>
      <c r="T178" s="16" t="str">
        <f>T162&amp;"."&amp;RIGHT(T177,LEN(T177)-5)+1</f>
        <v>F.10.16</v>
      </c>
      <c r="U178" s="17" t="str">
        <f>T178&amp;" - "&amp;IFERROR(INDEX('L2'!$G$6:$G$502,MATCH(T178,'L2'!$P$6:$P$502,0)),"  ")</f>
        <v xml:space="preserve">F.10.16 -   </v>
      </c>
    </row>
    <row r="179" spans="2:21" s="18" customFormat="1" ht="16">
      <c r="B179" s="16" t="str">
        <f>B162&amp;"."&amp;RIGHT(B178,LEN(B178)-4)+1</f>
        <v>F.1.17</v>
      </c>
      <c r="C179" s="17" t="str">
        <f>B179&amp;" - "&amp;IFERROR(INDEX('L2'!$G$6:$G$502,MATCH(B179,'L2'!$P$6:$P$502,0)),"  ")</f>
        <v xml:space="preserve">F.1.17 -   </v>
      </c>
      <c r="D179" s="16" t="str">
        <f>D162&amp;"."&amp;RIGHT(D178,LEN(D178)-4)+1</f>
        <v>F.2.17</v>
      </c>
      <c r="E179" s="17" t="str">
        <f>D179&amp;" - "&amp;IFERROR(INDEX('L2'!$G$6:$G$502,MATCH(D179,'L2'!$P$6:$P$502,0)),"  ")</f>
        <v xml:space="preserve">F.2.17 -   </v>
      </c>
      <c r="F179" s="16" t="str">
        <f>F162&amp;"."&amp;RIGHT(F178,LEN(F178)-4)+1</f>
        <v>F.3.17</v>
      </c>
      <c r="G179" s="17" t="str">
        <f>F179&amp;" - "&amp;IFERROR(INDEX('L2'!$G$6:$G$502,MATCH(F179,'L2'!$P$6:$P$502,0)),"  ")</f>
        <v xml:space="preserve">F.3.17 -   </v>
      </c>
      <c r="H179" s="16" t="str">
        <f>H162&amp;"."&amp;RIGHT(H178,LEN(H178)-4)+1</f>
        <v>F.4.17</v>
      </c>
      <c r="I179" s="17" t="str">
        <f>H179&amp;" - "&amp;IFERROR(INDEX('L2'!$G$6:$G$502,MATCH(H179,'L2'!$P$6:$P$502,0)),"  ")</f>
        <v xml:space="preserve">F.4.17 -   </v>
      </c>
      <c r="J179" s="16" t="str">
        <f>J162&amp;"."&amp;RIGHT(J178,LEN(J178)-4)+1</f>
        <v>F.5.17</v>
      </c>
      <c r="K179" s="17" t="str">
        <f>J179&amp;" - "&amp;IFERROR(INDEX('L2'!$G$6:$G$502,MATCH(J179,'L2'!$P$6:$P$502,0)),"  ")</f>
        <v xml:space="preserve">F.5.17 -   </v>
      </c>
      <c r="L179" s="16" t="str">
        <f>L162&amp;"."&amp;RIGHT(L178,LEN(L178)-4)+1</f>
        <v>F.6.17</v>
      </c>
      <c r="M179" s="17" t="str">
        <f>L179&amp;" - "&amp;IFERROR(INDEX('L2'!$G$6:$G$502,MATCH(L179,'L2'!$P$6:$P$502,0)),"  ")</f>
        <v xml:space="preserve">F.6.17 -   </v>
      </c>
      <c r="N179" s="16" t="str">
        <f>N162&amp;"."&amp;RIGHT(N178,LEN(N178)-4)+1</f>
        <v>F.7.17</v>
      </c>
      <c r="O179" s="17" t="str">
        <f>N179&amp;" - "&amp;IFERROR(INDEX('L2'!$G$6:$G$502,MATCH(N179,'L2'!$P$6:$P$502,0)),"  ")</f>
        <v xml:space="preserve">F.7.17 -   </v>
      </c>
      <c r="P179" s="16" t="str">
        <f>P162&amp;"."&amp;RIGHT(P178,LEN(P178)-4)+1</f>
        <v>F.8.17</v>
      </c>
      <c r="Q179" s="17" t="str">
        <f>P179&amp;" - "&amp;IFERROR(INDEX('L2'!$G$6:$G$502,MATCH(P179,'L2'!$P$6:$P$502,0)),"  ")</f>
        <v xml:space="preserve">F.8.17 -   </v>
      </c>
      <c r="R179" s="16" t="str">
        <f>R162&amp;"."&amp;RIGHT(R178,LEN(R178)-4)+1</f>
        <v>F.9.17</v>
      </c>
      <c r="S179" s="17" t="str">
        <f>R179&amp;" - "&amp;IFERROR(INDEX('L2'!$G$6:$G$502,MATCH(R179,'L2'!$P$6:$P$502,0)),"  ")</f>
        <v xml:space="preserve">F.9.17 -   </v>
      </c>
      <c r="T179" s="16" t="str">
        <f>T162&amp;"."&amp;RIGHT(T178,LEN(T178)-5)+1</f>
        <v>F.10.17</v>
      </c>
      <c r="U179" s="17" t="str">
        <f>T179&amp;" - "&amp;IFERROR(INDEX('L2'!$G$6:$G$502,MATCH(T179,'L2'!$P$6:$P$502,0)),"  ")</f>
        <v xml:space="preserve">F.10.17 -   </v>
      </c>
    </row>
    <row r="180" spans="2:21" s="18" customFormat="1" ht="16">
      <c r="B180" s="16" t="str">
        <f>B162&amp;"."&amp;RIGHT(B179,LEN(B179)-4)+1</f>
        <v>F.1.18</v>
      </c>
      <c r="C180" s="17" t="str">
        <f>B180&amp;" - "&amp;IFERROR(INDEX('L2'!$G$6:$G$502,MATCH(B180,'L2'!$P$6:$P$502,0)),"  ")</f>
        <v xml:space="preserve">F.1.18 -   </v>
      </c>
      <c r="D180" s="16" t="str">
        <f>D162&amp;"."&amp;RIGHT(D179,LEN(D179)-4)+1</f>
        <v>F.2.18</v>
      </c>
      <c r="E180" s="17" t="str">
        <f>D180&amp;" - "&amp;IFERROR(INDEX('L2'!$G$6:$G$502,MATCH(D180,'L2'!$P$6:$P$502,0)),"  ")</f>
        <v xml:space="preserve">F.2.18 -   </v>
      </c>
      <c r="F180" s="16" t="str">
        <f>F162&amp;"."&amp;RIGHT(F179,LEN(F179)-4)+1</f>
        <v>F.3.18</v>
      </c>
      <c r="G180" s="17" t="str">
        <f>F180&amp;" - "&amp;IFERROR(INDEX('L2'!$G$6:$G$502,MATCH(F180,'L2'!$P$6:$P$502,0)),"  ")</f>
        <v xml:space="preserve">F.3.18 -   </v>
      </c>
      <c r="H180" s="16" t="str">
        <f>H162&amp;"."&amp;RIGHT(H179,LEN(H179)-4)+1</f>
        <v>F.4.18</v>
      </c>
      <c r="I180" s="17" t="str">
        <f>H180&amp;" - "&amp;IFERROR(INDEX('L2'!$G$6:$G$502,MATCH(H180,'L2'!$P$6:$P$502,0)),"  ")</f>
        <v xml:space="preserve">F.4.18 -   </v>
      </c>
      <c r="J180" s="16" t="str">
        <f>J162&amp;"."&amp;RIGHT(J179,LEN(J179)-4)+1</f>
        <v>F.5.18</v>
      </c>
      <c r="K180" s="17" t="str">
        <f>J180&amp;" - "&amp;IFERROR(INDEX('L2'!$G$6:$G$502,MATCH(J180,'L2'!$P$6:$P$502,0)),"  ")</f>
        <v xml:space="preserve">F.5.18 -   </v>
      </c>
      <c r="L180" s="16" t="str">
        <f>L162&amp;"."&amp;RIGHT(L179,LEN(L179)-4)+1</f>
        <v>F.6.18</v>
      </c>
      <c r="M180" s="17" t="str">
        <f>L180&amp;" - "&amp;IFERROR(INDEX('L2'!$G$6:$G$502,MATCH(L180,'L2'!$P$6:$P$502,0)),"  ")</f>
        <v xml:space="preserve">F.6.18 -   </v>
      </c>
      <c r="N180" s="16" t="str">
        <f>N162&amp;"."&amp;RIGHT(N179,LEN(N179)-4)+1</f>
        <v>F.7.18</v>
      </c>
      <c r="O180" s="17" t="str">
        <f>N180&amp;" - "&amp;IFERROR(INDEX('L2'!$G$6:$G$502,MATCH(N180,'L2'!$P$6:$P$502,0)),"  ")</f>
        <v xml:space="preserve">F.7.18 -   </v>
      </c>
      <c r="P180" s="16" t="str">
        <f>P162&amp;"."&amp;RIGHT(P179,LEN(P179)-4)+1</f>
        <v>F.8.18</v>
      </c>
      <c r="Q180" s="17" t="str">
        <f>P180&amp;" - "&amp;IFERROR(INDEX('L2'!$G$6:$G$502,MATCH(P180,'L2'!$P$6:$P$502,0)),"  ")</f>
        <v xml:space="preserve">F.8.18 -   </v>
      </c>
      <c r="R180" s="16" t="str">
        <f>R162&amp;"."&amp;RIGHT(R179,LEN(R179)-4)+1</f>
        <v>F.9.18</v>
      </c>
      <c r="S180" s="17" t="str">
        <f>R180&amp;" - "&amp;IFERROR(INDEX('L2'!$G$6:$G$502,MATCH(R180,'L2'!$P$6:$P$502,0)),"  ")</f>
        <v xml:space="preserve">F.9.18 -   </v>
      </c>
      <c r="T180" s="16" t="str">
        <f>T162&amp;"."&amp;RIGHT(T179,LEN(T179)-5)+1</f>
        <v>F.10.18</v>
      </c>
      <c r="U180" s="17" t="str">
        <f>T180&amp;" - "&amp;IFERROR(INDEX('L2'!$G$6:$G$502,MATCH(T180,'L2'!$P$6:$P$502,0)),"  ")</f>
        <v xml:space="preserve">F.10.18 -   </v>
      </c>
    </row>
    <row r="181" spans="2:21" s="18" customFormat="1" ht="16">
      <c r="B181" s="16" t="str">
        <f>B162&amp;"."&amp;RIGHT(B180,LEN(B180)-4)+1</f>
        <v>F.1.19</v>
      </c>
      <c r="C181" s="17" t="str">
        <f>B181&amp;" - "&amp;IFERROR(INDEX('L2'!$G$6:$G$502,MATCH(B181,'L2'!$P$6:$P$502,0)),"  ")</f>
        <v xml:space="preserve">F.1.19 -   </v>
      </c>
      <c r="D181" s="16" t="str">
        <f>D162&amp;"."&amp;RIGHT(D180,LEN(D180)-4)+1</f>
        <v>F.2.19</v>
      </c>
      <c r="E181" s="17" t="str">
        <f>D181&amp;" - "&amp;IFERROR(INDEX('L2'!$G$6:$G$502,MATCH(D181,'L2'!$P$6:$P$502,0)),"  ")</f>
        <v xml:space="preserve">F.2.19 -   </v>
      </c>
      <c r="F181" s="16" t="str">
        <f>F162&amp;"."&amp;RIGHT(F180,LEN(F180)-4)+1</f>
        <v>F.3.19</v>
      </c>
      <c r="G181" s="17" t="str">
        <f>F181&amp;" - "&amp;IFERROR(INDEX('L2'!$G$6:$G$502,MATCH(F181,'L2'!$P$6:$P$502,0)),"  ")</f>
        <v xml:space="preserve">F.3.19 -   </v>
      </c>
      <c r="H181" s="16" t="str">
        <f>H162&amp;"."&amp;RIGHT(H180,LEN(H180)-4)+1</f>
        <v>F.4.19</v>
      </c>
      <c r="I181" s="17" t="str">
        <f>H181&amp;" - "&amp;IFERROR(INDEX('L2'!$G$6:$G$502,MATCH(H181,'L2'!$P$6:$P$502,0)),"  ")</f>
        <v xml:space="preserve">F.4.19 -   </v>
      </c>
      <c r="J181" s="16" t="str">
        <f>J162&amp;"."&amp;RIGHT(J180,LEN(J180)-4)+1</f>
        <v>F.5.19</v>
      </c>
      <c r="K181" s="17" t="str">
        <f>J181&amp;" - "&amp;IFERROR(INDEX('L2'!$G$6:$G$502,MATCH(J181,'L2'!$P$6:$P$502,0)),"  ")</f>
        <v xml:space="preserve">F.5.19 -   </v>
      </c>
      <c r="L181" s="16" t="str">
        <f>L162&amp;"."&amp;RIGHT(L180,LEN(L180)-4)+1</f>
        <v>F.6.19</v>
      </c>
      <c r="M181" s="17" t="str">
        <f>L181&amp;" - "&amp;IFERROR(INDEX('L2'!$G$6:$G$502,MATCH(L181,'L2'!$P$6:$P$502,0)),"  ")</f>
        <v xml:space="preserve">F.6.19 -   </v>
      </c>
      <c r="N181" s="16" t="str">
        <f>N162&amp;"."&amp;RIGHT(N180,LEN(N180)-4)+1</f>
        <v>F.7.19</v>
      </c>
      <c r="O181" s="17" t="str">
        <f>N181&amp;" - "&amp;IFERROR(INDEX('L2'!$G$6:$G$502,MATCH(N181,'L2'!$P$6:$P$502,0)),"  ")</f>
        <v xml:space="preserve">F.7.19 -   </v>
      </c>
      <c r="P181" s="16" t="str">
        <f>P162&amp;"."&amp;RIGHT(P180,LEN(P180)-4)+1</f>
        <v>F.8.19</v>
      </c>
      <c r="Q181" s="17" t="str">
        <f>P181&amp;" - "&amp;IFERROR(INDEX('L2'!$G$6:$G$502,MATCH(P181,'L2'!$P$6:$P$502,0)),"  ")</f>
        <v xml:space="preserve">F.8.19 -   </v>
      </c>
      <c r="R181" s="16" t="str">
        <f>R162&amp;"."&amp;RIGHT(R180,LEN(R180)-4)+1</f>
        <v>F.9.19</v>
      </c>
      <c r="S181" s="17" t="str">
        <f>R181&amp;" - "&amp;IFERROR(INDEX('L2'!$G$6:$G$502,MATCH(R181,'L2'!$P$6:$P$502,0)),"  ")</f>
        <v xml:space="preserve">F.9.19 -   </v>
      </c>
      <c r="T181" s="16" t="str">
        <f>T162&amp;"."&amp;RIGHT(T180,LEN(T180)-5)+1</f>
        <v>F.10.19</v>
      </c>
      <c r="U181" s="17" t="str">
        <f>T181&amp;" - "&amp;IFERROR(INDEX('L2'!$G$6:$G$502,MATCH(T181,'L2'!$P$6:$P$502,0)),"  ")</f>
        <v xml:space="preserve">F.10.19 -   </v>
      </c>
    </row>
    <row r="182" spans="2:21" s="18" customFormat="1" ht="16">
      <c r="B182" s="16" t="str">
        <f>B162&amp;"."&amp;RIGHT(B181,LEN(B181)-4)+1</f>
        <v>F.1.20</v>
      </c>
      <c r="C182" s="17" t="str">
        <f>B182&amp;" - "&amp;IFERROR(INDEX('L2'!$G$6:$G$502,MATCH(B182,'L2'!$P$6:$P$502,0)),"  ")</f>
        <v xml:space="preserve">F.1.20 -   </v>
      </c>
      <c r="D182" s="16" t="str">
        <f>D162&amp;"."&amp;RIGHT(D181,LEN(D181)-4)+1</f>
        <v>F.2.20</v>
      </c>
      <c r="E182" s="17" t="str">
        <f>D182&amp;" - "&amp;IFERROR(INDEX('L2'!$G$6:$G$502,MATCH(D182,'L2'!$P$6:$P$502,0)),"  ")</f>
        <v xml:space="preserve">F.2.20 -   </v>
      </c>
      <c r="F182" s="16" t="str">
        <f>F162&amp;"."&amp;RIGHT(F181,LEN(F181)-4)+1</f>
        <v>F.3.20</v>
      </c>
      <c r="G182" s="17" t="str">
        <f>F182&amp;" - "&amp;IFERROR(INDEX('L2'!$G$6:$G$502,MATCH(F182,'L2'!$P$6:$P$502,0)),"  ")</f>
        <v xml:space="preserve">F.3.20 -   </v>
      </c>
      <c r="H182" s="16" t="str">
        <f>H162&amp;"."&amp;RIGHT(H181,LEN(H181)-4)+1</f>
        <v>F.4.20</v>
      </c>
      <c r="I182" s="17" t="str">
        <f>H182&amp;" - "&amp;IFERROR(INDEX('L2'!$G$6:$G$502,MATCH(H182,'L2'!$P$6:$P$502,0)),"  ")</f>
        <v xml:space="preserve">F.4.20 -   </v>
      </c>
      <c r="J182" s="16" t="str">
        <f>J162&amp;"."&amp;RIGHT(J181,LEN(J181)-4)+1</f>
        <v>F.5.20</v>
      </c>
      <c r="K182" s="17" t="str">
        <f>J182&amp;" - "&amp;IFERROR(INDEX('L2'!$G$6:$G$502,MATCH(J182,'L2'!$P$6:$P$502,0)),"  ")</f>
        <v xml:space="preserve">F.5.20 -   </v>
      </c>
      <c r="L182" s="16" t="str">
        <f>L162&amp;"."&amp;RIGHT(L181,LEN(L181)-4)+1</f>
        <v>F.6.20</v>
      </c>
      <c r="M182" s="17" t="str">
        <f>L182&amp;" - "&amp;IFERROR(INDEX('L2'!$G$6:$G$502,MATCH(L182,'L2'!$P$6:$P$502,0)),"  ")</f>
        <v xml:space="preserve">F.6.20 -   </v>
      </c>
      <c r="N182" s="16" t="str">
        <f>N162&amp;"."&amp;RIGHT(N181,LEN(N181)-4)+1</f>
        <v>F.7.20</v>
      </c>
      <c r="O182" s="17" t="str">
        <f>N182&amp;" - "&amp;IFERROR(INDEX('L2'!$G$6:$G$502,MATCH(N182,'L2'!$P$6:$P$502,0)),"  ")</f>
        <v xml:space="preserve">F.7.20 -   </v>
      </c>
      <c r="P182" s="16" t="str">
        <f>P162&amp;"."&amp;RIGHT(P181,LEN(P181)-4)+1</f>
        <v>F.8.20</v>
      </c>
      <c r="Q182" s="17" t="str">
        <f>P182&amp;" - "&amp;IFERROR(INDEX('L2'!$G$6:$G$502,MATCH(P182,'L2'!$P$6:$P$502,0)),"  ")</f>
        <v xml:space="preserve">F.8.20 -   </v>
      </c>
      <c r="R182" s="16" t="str">
        <f>R162&amp;"."&amp;RIGHT(R181,LEN(R181)-4)+1</f>
        <v>F.9.20</v>
      </c>
      <c r="S182" s="17" t="str">
        <f>R182&amp;" - "&amp;IFERROR(INDEX('L2'!$G$6:$G$502,MATCH(R182,'L2'!$P$6:$P$502,0)),"  ")</f>
        <v xml:space="preserve">F.9.20 -   </v>
      </c>
      <c r="T182" s="16" t="str">
        <f>T162&amp;"."&amp;RIGHT(T181,LEN(T181)-5)+1</f>
        <v>F.10.20</v>
      </c>
      <c r="U182" s="17" t="str">
        <f>T182&amp;" - "&amp;IFERROR(INDEX('L2'!$G$6:$G$502,MATCH(T182,'L2'!$P$6:$P$502,0)),"  ")</f>
        <v xml:space="preserve">F.10.20 -   </v>
      </c>
    </row>
    <row r="184" spans="2:21" ht="16">
      <c r="B184" s="796" t="str">
        <f>"Level 3 - "&amp;INDEX($C$6:$C$31,MATCH($B$12,$B$6:$B$31,0))&amp;" ("&amp;$B$12&amp;")"</f>
        <v>Level 3 - G - Electrical (G)</v>
      </c>
      <c r="C184" s="796"/>
      <c r="D184" s="796"/>
      <c r="E184" s="796"/>
      <c r="F184" s="796"/>
      <c r="G184" s="796"/>
      <c r="H184" s="796"/>
      <c r="I184" s="796"/>
      <c r="J184" s="796"/>
      <c r="K184" s="796"/>
      <c r="L184" s="796"/>
      <c r="M184" s="796"/>
      <c r="N184" s="796"/>
      <c r="O184" s="796"/>
      <c r="P184" s="796"/>
      <c r="Q184" s="796"/>
      <c r="R184" s="796"/>
      <c r="S184" s="796"/>
      <c r="T184" s="796"/>
      <c r="U184" s="796"/>
    </row>
    <row r="185" spans="2:21" ht="16">
      <c r="B185" s="40" t="str">
        <f>MID(B184,LEN(B184)-1,1)&amp;".1"</f>
        <v>G.1</v>
      </c>
      <c r="C185" s="40" t="str">
        <f>IFERROR(INDEX('L2'!$E$6:$E$502,MATCH(B185,'L2'!$O$6:$O$502,0)),"  ")</f>
        <v>Electrical General</v>
      </c>
      <c r="D185" s="40" t="str">
        <f>LEFT(B185,1)&amp;"."&amp;RIGHT(B185,1)+1</f>
        <v>G.2</v>
      </c>
      <c r="E185" s="40" t="str">
        <f>IFERROR(INDEX('L2'!$E$6:$E$502,MATCH(D185,'L2'!$O$6:$O$502,0)),"  ")</f>
        <v>Electrical Major</v>
      </c>
      <c r="F185" s="40" t="str">
        <f>LEFT(D185,1)&amp;"."&amp;RIGHT(D185,1)+1</f>
        <v>G.3</v>
      </c>
      <c r="G185" s="40" t="str">
        <f>IFERROR(INDEX('L2'!$E$6:$E$502,MATCH(F185,'L2'!$O$6:$O$502,0)),"  ")</f>
        <v>Electrical Minor</v>
      </c>
      <c r="H185" s="40" t="str">
        <f>LEFT(F185,1)&amp;"."&amp;RIGHT(F185,1)+1</f>
        <v>G.4</v>
      </c>
      <c r="I185" s="40" t="str">
        <f>IFERROR(INDEX('L2'!$E$6:$E$502,MATCH(H185,'L2'!$O$6:$O$502,0)),"  ")</f>
        <v>Lighting</v>
      </c>
      <c r="J185" s="40" t="str">
        <f>LEFT(H185,1)&amp;"."&amp;RIGHT(H185,1)+1</f>
        <v>G.5</v>
      </c>
      <c r="K185" s="40" t="str">
        <f>IFERROR(INDEX('L2'!$E$6:$E$502,MATCH(J185,'L2'!$O$6:$O$502,0)),"  ")</f>
        <v xml:space="preserve">  </v>
      </c>
      <c r="L185" s="40" t="str">
        <f>LEFT(J185,1)&amp;"."&amp;RIGHT(J185,1)+1</f>
        <v>G.6</v>
      </c>
      <c r="M185" s="40" t="str">
        <f>IFERROR(INDEX('L2'!$E$6:$E$502,MATCH(L185,'L2'!$O$6:$O$502,0)),"  ")</f>
        <v xml:space="preserve">  </v>
      </c>
      <c r="N185" s="40" t="str">
        <f>LEFT(L185,1)&amp;"."&amp;RIGHT(L185,1)+1</f>
        <v>G.7</v>
      </c>
      <c r="O185" s="40" t="str">
        <f>IFERROR(INDEX('L2'!$E$6:$E$502,MATCH(N185,'L2'!$O$6:$O$502,0)),"  ")</f>
        <v xml:space="preserve">  </v>
      </c>
      <c r="P185" s="40" t="str">
        <f>LEFT(N185,1)&amp;"."&amp;RIGHT(N185,1)+1</f>
        <v>G.8</v>
      </c>
      <c r="Q185" s="40" t="str">
        <f>IFERROR(INDEX('L2'!$E$6:$E$502,MATCH(P185,'L2'!$O$6:$O$502,0)),"  ")</f>
        <v xml:space="preserve">  </v>
      </c>
      <c r="R185" s="40" t="str">
        <f>LEFT(P185,1)&amp;"."&amp;RIGHT(P185,1)+1</f>
        <v>G.9</v>
      </c>
      <c r="S185" s="40" t="str">
        <f>IFERROR(INDEX('L2'!$E$6:$E$502,MATCH(R185,'L2'!$O$6:$O$502,0)),"  ")</f>
        <v xml:space="preserve">  </v>
      </c>
      <c r="T185" s="40" t="str">
        <f>LEFT(R185,1)&amp;"."&amp;RIGHT(R185,1)+1</f>
        <v>G.10</v>
      </c>
      <c r="U185" s="40" t="str">
        <f>IFERROR(INDEX('L2'!$E$6:$E$502,MATCH(T185,'L2'!$O$6:$O$502,0)),"  ")</f>
        <v xml:space="preserve">  </v>
      </c>
    </row>
    <row r="186" spans="2:21" s="18" customFormat="1" ht="16">
      <c r="B186" s="16" t="str">
        <f>B185&amp;".1"</f>
        <v>G.1.1</v>
      </c>
      <c r="C186" s="17" t="str">
        <f>B186&amp;" - "&amp;IFERROR(INDEX('L2'!$G$6:$G$502,MATCH(B186,'L2'!$P$6:$P$502,0)),"  ")</f>
        <v>G.1.1 - Electrical Allowance</v>
      </c>
      <c r="D186" s="16" t="str">
        <f>D185&amp;".1"</f>
        <v>G.2.1</v>
      </c>
      <c r="E186" s="17" t="str">
        <f>D186&amp;" - "&amp;IFERROR(INDEX('L2'!$G$6:$G$502,MATCH(D186,'L2'!$P$6:$P$502,0)),"  ")</f>
        <v>G.2.1 - Electrical Finish Work, Per Hour</v>
      </c>
      <c r="F186" s="16" t="str">
        <f>F185&amp;".1"</f>
        <v>G.3.1</v>
      </c>
      <c r="G186" s="17" t="str">
        <f>F186&amp;" - "&amp;IFERROR(INDEX('L2'!$G$6:$G$502,MATCH(F186,'L2'!$P$6:$P$502,0)),"  ")</f>
        <v>G.3.1 - Cable / Cat Installation, Per Hour</v>
      </c>
      <c r="H186" s="16" t="str">
        <f>H185&amp;".1"</f>
        <v>G.4.1</v>
      </c>
      <c r="I186" s="17" t="str">
        <f>H186&amp;" - "&amp;IFERROR(INDEX('L2'!$G$6:$G$502,MATCH(H186,'L2'!$P$6:$P$502,0)),"  ")</f>
        <v>G.4.1 - Bathroom Vanity Light</v>
      </c>
      <c r="J186" s="16" t="str">
        <f>J185&amp;".1"</f>
        <v>G.5.1</v>
      </c>
      <c r="K186" s="17" t="str">
        <f>J186&amp;" - "&amp;IFERROR(INDEX('L2'!$G$6:$G$502,MATCH(J186,'L2'!$P$6:$P$502,0)),"  ")</f>
        <v xml:space="preserve">G.5.1 -   </v>
      </c>
      <c r="L186" s="16" t="str">
        <f>L185&amp;".1"</f>
        <v>G.6.1</v>
      </c>
      <c r="M186" s="17" t="str">
        <f>L186&amp;" - "&amp;IFERROR(INDEX('L2'!$G$6:$G$502,MATCH(L186,'L2'!$P$6:$P$502,0)),"  ")</f>
        <v xml:space="preserve">G.6.1 -   </v>
      </c>
      <c r="N186" s="16" t="str">
        <f>N185&amp;".1"</f>
        <v>G.7.1</v>
      </c>
      <c r="O186" s="17" t="str">
        <f>N186&amp;" - "&amp;IFERROR(INDEX('L2'!$G$6:$G$502,MATCH(N186,'L2'!$P$6:$P$502,0)),"  ")</f>
        <v xml:space="preserve">G.7.1 -   </v>
      </c>
      <c r="P186" s="16" t="str">
        <f>P185&amp;".1"</f>
        <v>G.8.1</v>
      </c>
      <c r="Q186" s="17" t="str">
        <f>P186&amp;" - "&amp;IFERROR(INDEX('L2'!$G$6:$G$502,MATCH(P186,'L2'!$P$6:$P$502,0)),"  ")</f>
        <v xml:space="preserve">G.8.1 -   </v>
      </c>
      <c r="R186" s="16" t="str">
        <f>R185&amp;".1"</f>
        <v>G.9.1</v>
      </c>
      <c r="S186" s="17" t="str">
        <f>R186&amp;" - "&amp;IFERROR(INDEX('L2'!$G$6:$G$502,MATCH(R186,'L2'!$P$6:$P$502,0)),"  ")</f>
        <v xml:space="preserve">G.9.1 -   </v>
      </c>
      <c r="T186" s="16" t="str">
        <f>T185&amp;".1"</f>
        <v>G.10.1</v>
      </c>
      <c r="U186" s="17" t="str">
        <f>T186&amp;" - "&amp;IFERROR(INDEX('L2'!$G$6:$G$502,MATCH(T186,'L2'!$P$6:$P$502,0)),"  ")</f>
        <v xml:space="preserve">G.10.1 -   </v>
      </c>
    </row>
    <row r="187" spans="2:21" s="18" customFormat="1" ht="16">
      <c r="B187" s="16" t="str">
        <f>B185&amp;"."&amp;RIGHT(B186,LEN(B186)-4)+1</f>
        <v>G.1.2</v>
      </c>
      <c r="C187" s="17" t="str">
        <f>B187&amp;" - "&amp;IFERROR(INDEX('L2'!$G$6:$G$502,MATCH(B187,'L2'!$P$6:$P$502,0)),"  ")</f>
        <v>G.1.2 - Electrical Fans Per Fixture</v>
      </c>
      <c r="D187" s="16" t="str">
        <f>D185&amp;"."&amp;RIGHT(D186,LEN(D186)-4)+1</f>
        <v>G.2.2</v>
      </c>
      <c r="E187" s="17" t="str">
        <f>D187&amp;" - "&amp;IFERROR(INDEX('L2'!$G$6:$G$502,MATCH(D187,'L2'!$P$6:$P$502,0)),"  ")</f>
        <v>G.2.2 - Electrical Major Allowance</v>
      </c>
      <c r="F187" s="16" t="str">
        <f>F185&amp;"."&amp;RIGHT(F186,LEN(F186)-4)+1</f>
        <v>G.3.2</v>
      </c>
      <c r="G187" s="17" t="str">
        <f>F187&amp;" - "&amp;IFERROR(INDEX('L2'!$G$6:$G$502,MATCH(F187,'L2'!$P$6:$P$502,0)),"  ")</f>
        <v>G.3.2 - Carbon Monoxide Detector</v>
      </c>
      <c r="H187" s="16" t="str">
        <f>H185&amp;"."&amp;RIGHT(H186,LEN(H186)-4)+1</f>
        <v>G.4.2</v>
      </c>
      <c r="I187" s="17" t="str">
        <f>H187&amp;" - "&amp;IFERROR(INDEX('L2'!$G$6:$G$502,MATCH(H187,'L2'!$P$6:$P$502,0)),"  ")</f>
        <v>G.4.2 - Can Lighting</v>
      </c>
      <c r="J187" s="16" t="str">
        <f>J185&amp;"."&amp;RIGHT(J186,LEN(J186)-4)+1</f>
        <v>G.5.2</v>
      </c>
      <c r="K187" s="17" t="str">
        <f>J187&amp;" - "&amp;IFERROR(INDEX('L2'!$G$6:$G$502,MATCH(J187,'L2'!$P$6:$P$502,0)),"  ")</f>
        <v xml:space="preserve">G.5.2 -   </v>
      </c>
      <c r="L187" s="16" t="str">
        <f>L185&amp;"."&amp;RIGHT(L186,LEN(L186)-4)+1</f>
        <v>G.6.2</v>
      </c>
      <c r="M187" s="17" t="str">
        <f>L187&amp;" - "&amp;IFERROR(INDEX('L2'!$G$6:$G$502,MATCH(L187,'L2'!$P$6:$P$502,0)),"  ")</f>
        <v xml:space="preserve">G.6.2 -   </v>
      </c>
      <c r="N187" s="16" t="str">
        <f>N185&amp;"."&amp;RIGHT(N186,LEN(N186)-4)+1</f>
        <v>G.7.2</v>
      </c>
      <c r="O187" s="17" t="str">
        <f>N187&amp;" - "&amp;IFERROR(INDEX('L2'!$G$6:$G$502,MATCH(N187,'L2'!$P$6:$P$502,0)),"  ")</f>
        <v xml:space="preserve">G.7.2 -   </v>
      </c>
      <c r="P187" s="16" t="str">
        <f>P185&amp;"."&amp;RIGHT(P186,LEN(P186)-4)+1</f>
        <v>G.8.2</v>
      </c>
      <c r="Q187" s="17" t="str">
        <f>P187&amp;" - "&amp;IFERROR(INDEX('L2'!$G$6:$G$502,MATCH(P187,'L2'!$P$6:$P$502,0)),"  ")</f>
        <v xml:space="preserve">G.8.2 -   </v>
      </c>
      <c r="R187" s="16" t="str">
        <f>R185&amp;"."&amp;RIGHT(R186,LEN(R186)-4)+1</f>
        <v>G.9.2</v>
      </c>
      <c r="S187" s="17" t="str">
        <f>R187&amp;" - "&amp;IFERROR(INDEX('L2'!$G$6:$G$502,MATCH(R187,'L2'!$P$6:$P$502,0)),"  ")</f>
        <v xml:space="preserve">G.9.2 -   </v>
      </c>
      <c r="T187" s="16" t="str">
        <f>T185&amp;"."&amp;RIGHT(T186,LEN(T186)-5)+1</f>
        <v>G.10.2</v>
      </c>
      <c r="U187" s="17" t="str">
        <f>T187&amp;" - "&amp;IFERROR(INDEX('L2'!$G$6:$G$502,MATCH(T187,'L2'!$P$6:$P$502,0)),"  ")</f>
        <v xml:space="preserve">G.10.2 -   </v>
      </c>
    </row>
    <row r="188" spans="2:21" s="18" customFormat="1" ht="16">
      <c r="B188" s="16" t="str">
        <f>B185&amp;"."&amp;RIGHT(B187,LEN(B187)-4)+1</f>
        <v>G.1.3</v>
      </c>
      <c r="C188" s="17" t="str">
        <f>B188&amp;" - "&amp;IFERROR(INDEX('L2'!$G$6:$G$502,MATCH(B188,'L2'!$P$6:$P$502,0)),"  ")</f>
        <v>G.1.3 - Electrical Lighting Per Fixture</v>
      </c>
      <c r="D188" s="16" t="str">
        <f>D185&amp;"."&amp;RIGHT(D187,LEN(D187)-4)+1</f>
        <v>G.2.3</v>
      </c>
      <c r="E188" s="17" t="str">
        <f>D188&amp;" - "&amp;IFERROR(INDEX('L2'!$G$6:$G$502,MATCH(D188,'L2'!$P$6:$P$502,0)),"  ")</f>
        <v>G.2.3 - Electrical Rough-In, Per Hour</v>
      </c>
      <c r="F188" s="16" t="str">
        <f>F185&amp;"."&amp;RIGHT(F187,LEN(F187)-4)+1</f>
        <v>G.3.3</v>
      </c>
      <c r="G188" s="17" t="str">
        <f>F188&amp;" - "&amp;IFERROR(INDEX('L2'!$G$6:$G$502,MATCH(F188,'L2'!$P$6:$P$502,0)),"  ")</f>
        <v>G.3.3 - Electrical Minor Allowance</v>
      </c>
      <c r="H188" s="16" t="str">
        <f>H185&amp;"."&amp;RIGHT(H187,LEN(H187)-4)+1</f>
        <v>G.4.3</v>
      </c>
      <c r="I188" s="17" t="str">
        <f>H188&amp;" - "&amp;IFERROR(INDEX('L2'!$G$6:$G$502,MATCH(H188,'L2'!$P$6:$P$502,0)),"  ")</f>
        <v>G.4.3 - Ceiling Dome Light</v>
      </c>
      <c r="J188" s="16" t="str">
        <f>J185&amp;"."&amp;RIGHT(J187,LEN(J187)-4)+1</f>
        <v>G.5.3</v>
      </c>
      <c r="K188" s="17" t="str">
        <f>J188&amp;" - "&amp;IFERROR(INDEX('L2'!$G$6:$G$502,MATCH(J188,'L2'!$P$6:$P$502,0)),"  ")</f>
        <v xml:space="preserve">G.5.3 -   </v>
      </c>
      <c r="L188" s="16" t="str">
        <f>L185&amp;"."&amp;RIGHT(L187,LEN(L187)-4)+1</f>
        <v>G.6.3</v>
      </c>
      <c r="M188" s="17" t="str">
        <f>L188&amp;" - "&amp;IFERROR(INDEX('L2'!$G$6:$G$502,MATCH(L188,'L2'!$P$6:$P$502,0)),"  ")</f>
        <v xml:space="preserve">G.6.3 -   </v>
      </c>
      <c r="N188" s="16" t="str">
        <f>N185&amp;"."&amp;RIGHT(N187,LEN(N187)-4)+1</f>
        <v>G.7.3</v>
      </c>
      <c r="O188" s="17" t="str">
        <f>N188&amp;" - "&amp;IFERROR(INDEX('L2'!$G$6:$G$502,MATCH(N188,'L2'!$P$6:$P$502,0)),"  ")</f>
        <v xml:space="preserve">G.7.3 -   </v>
      </c>
      <c r="P188" s="16" t="str">
        <f>P185&amp;"."&amp;RIGHT(P187,LEN(P187)-4)+1</f>
        <v>G.8.3</v>
      </c>
      <c r="Q188" s="17" t="str">
        <f>P188&amp;" - "&amp;IFERROR(INDEX('L2'!$G$6:$G$502,MATCH(P188,'L2'!$P$6:$P$502,0)),"  ")</f>
        <v xml:space="preserve">G.8.3 -   </v>
      </c>
      <c r="R188" s="16" t="str">
        <f>R185&amp;"."&amp;RIGHT(R187,LEN(R187)-4)+1</f>
        <v>G.9.3</v>
      </c>
      <c r="S188" s="17" t="str">
        <f>R188&amp;" - "&amp;IFERROR(INDEX('L2'!$G$6:$G$502,MATCH(R188,'L2'!$P$6:$P$502,0)),"  ")</f>
        <v xml:space="preserve">G.9.3 -   </v>
      </c>
      <c r="T188" s="16" t="str">
        <f>T185&amp;"."&amp;RIGHT(T187,LEN(T187)-5)+1</f>
        <v>G.10.3</v>
      </c>
      <c r="U188" s="17" t="str">
        <f>T188&amp;" - "&amp;IFERROR(INDEX('L2'!$G$6:$G$502,MATCH(T188,'L2'!$P$6:$P$502,0)),"  ")</f>
        <v xml:space="preserve">G.10.3 -   </v>
      </c>
    </row>
    <row r="189" spans="2:21" s="18" customFormat="1" ht="16">
      <c r="B189" s="16" t="str">
        <f>B185&amp;"."&amp;RIGHT(B188,LEN(B188)-4)+1</f>
        <v>G.1.4</v>
      </c>
      <c r="C189" s="17" t="str">
        <f>B189&amp;" - "&amp;IFERROR(INDEX('L2'!$G$6:$G$502,MATCH(B189,'L2'!$P$6:$P$502,0)),"  ")</f>
        <v xml:space="preserve">G.1.4 -   </v>
      </c>
      <c r="D189" s="16" t="str">
        <f>D185&amp;"."&amp;RIGHT(D188,LEN(D188)-4)+1</f>
        <v>G.2.4</v>
      </c>
      <c r="E189" s="17" t="str">
        <f>D189&amp;" - "&amp;IFERROR(INDEX('L2'!$G$6:$G$502,MATCH(D189,'L2'!$P$6:$P$502,0)),"  ")</f>
        <v>G.2.4 - Ground GFI Outlets To Box</v>
      </c>
      <c r="F189" s="16" t="str">
        <f>F185&amp;"."&amp;RIGHT(F188,LEN(F188)-4)+1</f>
        <v>G.3.4</v>
      </c>
      <c r="G189" s="17" t="str">
        <f>F189&amp;" - "&amp;IFERROR(INDEX('L2'!$G$6:$G$502,MATCH(F189,'L2'!$P$6:$P$502,0)),"  ")</f>
        <v>G.3.4 - Exhaust Fan</v>
      </c>
      <c r="H189" s="16" t="str">
        <f>H185&amp;"."&amp;RIGHT(H188,LEN(H188)-4)+1</f>
        <v>G.4.4</v>
      </c>
      <c r="I189" s="17" t="str">
        <f>H189&amp;" - "&amp;IFERROR(INDEX('L2'!$G$6:$G$502,MATCH(H189,'L2'!$P$6:$P$502,0)),"  ")</f>
        <v>G.4.4 - Ceiling Fan Fixture</v>
      </c>
      <c r="J189" s="16" t="str">
        <f>J185&amp;"."&amp;RIGHT(J188,LEN(J188)-4)+1</f>
        <v>G.5.4</v>
      </c>
      <c r="K189" s="17" t="str">
        <f>J189&amp;" - "&amp;IFERROR(INDEX('L2'!$G$6:$G$502,MATCH(J189,'L2'!$P$6:$P$502,0)),"  ")</f>
        <v xml:space="preserve">G.5.4 -   </v>
      </c>
      <c r="L189" s="16" t="str">
        <f>L185&amp;"."&amp;RIGHT(L188,LEN(L188)-4)+1</f>
        <v>G.6.4</v>
      </c>
      <c r="M189" s="17" t="str">
        <f>L189&amp;" - "&amp;IFERROR(INDEX('L2'!$G$6:$G$502,MATCH(L189,'L2'!$P$6:$P$502,0)),"  ")</f>
        <v xml:space="preserve">G.6.4 -   </v>
      </c>
      <c r="N189" s="16" t="str">
        <f>N185&amp;"."&amp;RIGHT(N188,LEN(N188)-4)+1</f>
        <v>G.7.4</v>
      </c>
      <c r="O189" s="17" t="str">
        <f>N189&amp;" - "&amp;IFERROR(INDEX('L2'!$G$6:$G$502,MATCH(N189,'L2'!$P$6:$P$502,0)),"  ")</f>
        <v xml:space="preserve">G.7.4 -   </v>
      </c>
      <c r="P189" s="16" t="str">
        <f>P185&amp;"."&amp;RIGHT(P188,LEN(P188)-4)+1</f>
        <v>G.8.4</v>
      </c>
      <c r="Q189" s="17" t="str">
        <f>P189&amp;" - "&amp;IFERROR(INDEX('L2'!$G$6:$G$502,MATCH(P189,'L2'!$P$6:$P$502,0)),"  ")</f>
        <v xml:space="preserve">G.8.4 -   </v>
      </c>
      <c r="R189" s="16" t="str">
        <f>R185&amp;"."&amp;RIGHT(R188,LEN(R188)-4)+1</f>
        <v>G.9.4</v>
      </c>
      <c r="S189" s="17" t="str">
        <f>R189&amp;" - "&amp;IFERROR(INDEX('L2'!$G$6:$G$502,MATCH(R189,'L2'!$P$6:$P$502,0)),"  ")</f>
        <v xml:space="preserve">G.9.4 -   </v>
      </c>
      <c r="T189" s="16" t="str">
        <f>T185&amp;"."&amp;RIGHT(T188,LEN(T188)-5)+1</f>
        <v>G.10.4</v>
      </c>
      <c r="U189" s="17" t="str">
        <f>T189&amp;" - "&amp;IFERROR(INDEX('L2'!$G$6:$G$502,MATCH(T189,'L2'!$P$6:$P$502,0)),"  ")</f>
        <v xml:space="preserve">G.10.4 -   </v>
      </c>
    </row>
    <row r="190" spans="2:21" s="18" customFormat="1" ht="16">
      <c r="B190" s="16" t="str">
        <f>B185&amp;"."&amp;RIGHT(B189,LEN(B189)-4)+1</f>
        <v>G.1.5</v>
      </c>
      <c r="C190" s="17" t="str">
        <f>B190&amp;" - "&amp;IFERROR(INDEX('L2'!$G$6:$G$502,MATCH(B190,'L2'!$P$6:$P$502,0)),"  ")</f>
        <v xml:space="preserve">G.1.5 -   </v>
      </c>
      <c r="D190" s="16" t="str">
        <f>D185&amp;"."&amp;RIGHT(D189,LEN(D189)-4)+1</f>
        <v>G.2.5</v>
      </c>
      <c r="E190" s="17" t="str">
        <f>D190&amp;" - "&amp;IFERROR(INDEX('L2'!$G$6:$G$502,MATCH(D190,'L2'!$P$6:$P$502,0)),"  ")</f>
        <v>G.2.5 - Replace Electrical Panel, 100 Amp</v>
      </c>
      <c r="F190" s="16" t="str">
        <f>F185&amp;"."&amp;RIGHT(F189,LEN(F189)-4)+1</f>
        <v>G.3.5</v>
      </c>
      <c r="G190" s="17" t="str">
        <f>F190&amp;" - "&amp;IFERROR(INDEX('L2'!$G$6:$G$502,MATCH(F190,'L2'!$P$6:$P$502,0)),"  ")</f>
        <v>G.3.5 - Replace GFI Outlets</v>
      </c>
      <c r="H190" s="16" t="str">
        <f>H185&amp;"."&amp;RIGHT(H189,LEN(H189)-4)+1</f>
        <v>G.4.5</v>
      </c>
      <c r="I190" s="17" t="str">
        <f>H190&amp;" - "&amp;IFERROR(INDEX('L2'!$G$6:$G$502,MATCH(H190,'L2'!$P$6:$P$502,0)),"  ")</f>
        <v>G.4.5 - Chandelier Light Fixture</v>
      </c>
      <c r="J190" s="16" t="str">
        <f>J185&amp;"."&amp;RIGHT(J189,LEN(J189)-4)+1</f>
        <v>G.5.5</v>
      </c>
      <c r="K190" s="17" t="str">
        <f>J190&amp;" - "&amp;IFERROR(INDEX('L2'!$G$6:$G$502,MATCH(J190,'L2'!$P$6:$P$502,0)),"  ")</f>
        <v xml:space="preserve">G.5.5 -   </v>
      </c>
      <c r="L190" s="16" t="str">
        <f>L185&amp;"."&amp;RIGHT(L189,LEN(L189)-4)+1</f>
        <v>G.6.5</v>
      </c>
      <c r="M190" s="17" t="str">
        <f>L190&amp;" - "&amp;IFERROR(INDEX('L2'!$G$6:$G$502,MATCH(L190,'L2'!$P$6:$P$502,0)),"  ")</f>
        <v xml:space="preserve">G.6.5 -   </v>
      </c>
      <c r="N190" s="16" t="str">
        <f>N185&amp;"."&amp;RIGHT(N189,LEN(N189)-4)+1</f>
        <v>G.7.5</v>
      </c>
      <c r="O190" s="17" t="str">
        <f>N190&amp;" - "&amp;IFERROR(INDEX('L2'!$G$6:$G$502,MATCH(N190,'L2'!$P$6:$P$502,0)),"  ")</f>
        <v xml:space="preserve">G.7.5 -   </v>
      </c>
      <c r="P190" s="16" t="str">
        <f>P185&amp;"."&amp;RIGHT(P189,LEN(P189)-4)+1</f>
        <v>G.8.5</v>
      </c>
      <c r="Q190" s="17" t="str">
        <f>P190&amp;" - "&amp;IFERROR(INDEX('L2'!$G$6:$G$502,MATCH(P190,'L2'!$P$6:$P$502,0)),"  ")</f>
        <v xml:space="preserve">G.8.5 -   </v>
      </c>
      <c r="R190" s="16" t="str">
        <f>R185&amp;"."&amp;RIGHT(R189,LEN(R189)-4)+1</f>
        <v>G.9.5</v>
      </c>
      <c r="S190" s="17" t="str">
        <f>R190&amp;" - "&amp;IFERROR(INDEX('L2'!$G$6:$G$502,MATCH(R190,'L2'!$P$6:$P$502,0)),"  ")</f>
        <v xml:space="preserve">G.9.5 -   </v>
      </c>
      <c r="T190" s="16" t="str">
        <f>T185&amp;"."&amp;RIGHT(T189,LEN(T189)-5)+1</f>
        <v>G.10.5</v>
      </c>
      <c r="U190" s="17" t="str">
        <f>T190&amp;" - "&amp;IFERROR(INDEX('L2'!$G$6:$G$502,MATCH(T190,'L2'!$P$6:$P$502,0)),"  ")</f>
        <v xml:space="preserve">G.10.5 -   </v>
      </c>
    </row>
    <row r="191" spans="2:21" s="18" customFormat="1" ht="16">
      <c r="B191" s="16" t="str">
        <f>B185&amp;"."&amp;RIGHT(B190,LEN(B190)-4)+1</f>
        <v>G.1.6</v>
      </c>
      <c r="C191" s="17" t="str">
        <f>B191&amp;" - "&amp;IFERROR(INDEX('L2'!$G$6:$G$502,MATCH(B191,'L2'!$P$6:$P$502,0)),"  ")</f>
        <v xml:space="preserve">G.1.6 -   </v>
      </c>
      <c r="D191" s="16" t="str">
        <f>D185&amp;"."&amp;RIGHT(D190,LEN(D190)-4)+1</f>
        <v>G.2.6</v>
      </c>
      <c r="E191" s="17" t="str">
        <f>D191&amp;" - "&amp;IFERROR(INDEX('L2'!$G$6:$G$502,MATCH(D191,'L2'!$P$6:$P$502,0)),"  ")</f>
        <v>G.2.6 - Replace Electrical Panel, 200 Amp</v>
      </c>
      <c r="F191" s="16" t="str">
        <f>F185&amp;"."&amp;RIGHT(F190,LEN(F190)-4)+1</f>
        <v>G.3.6</v>
      </c>
      <c r="G191" s="17" t="str">
        <f>F191&amp;" - "&amp;IFERROR(INDEX('L2'!$G$6:$G$502,MATCH(F191,'L2'!$P$6:$P$502,0)),"  ")</f>
        <v>G.3.6 - Replace Outlets, Light Switches</v>
      </c>
      <c r="H191" s="16" t="str">
        <f>H185&amp;"."&amp;RIGHT(H190,LEN(H190)-4)+1</f>
        <v>G.4.6</v>
      </c>
      <c r="I191" s="17" t="str">
        <f>H191&amp;" - "&amp;IFERROR(INDEX('L2'!$G$6:$G$502,MATCH(H191,'L2'!$P$6:$P$502,0)),"  ")</f>
        <v>G.4.6 - Exterior Light Fixture</v>
      </c>
      <c r="J191" s="16" t="str">
        <f>J185&amp;"."&amp;RIGHT(J190,LEN(J190)-4)+1</f>
        <v>G.5.6</v>
      </c>
      <c r="K191" s="17" t="str">
        <f>J191&amp;" - "&amp;IFERROR(INDEX('L2'!$G$6:$G$502,MATCH(J191,'L2'!$P$6:$P$502,0)),"  ")</f>
        <v xml:space="preserve">G.5.6 -   </v>
      </c>
      <c r="L191" s="16" t="str">
        <f>L185&amp;"."&amp;RIGHT(L190,LEN(L190)-4)+1</f>
        <v>G.6.6</v>
      </c>
      <c r="M191" s="17" t="str">
        <f>L191&amp;" - "&amp;IFERROR(INDEX('L2'!$G$6:$G$502,MATCH(L191,'L2'!$P$6:$P$502,0)),"  ")</f>
        <v xml:space="preserve">G.6.6 -   </v>
      </c>
      <c r="N191" s="16" t="str">
        <f>N185&amp;"."&amp;RIGHT(N190,LEN(N190)-4)+1</f>
        <v>G.7.6</v>
      </c>
      <c r="O191" s="17" t="str">
        <f>N191&amp;" - "&amp;IFERROR(INDEX('L2'!$G$6:$G$502,MATCH(N191,'L2'!$P$6:$P$502,0)),"  ")</f>
        <v xml:space="preserve">G.7.6 -   </v>
      </c>
      <c r="P191" s="16" t="str">
        <f>P185&amp;"."&amp;RIGHT(P190,LEN(P190)-4)+1</f>
        <v>G.8.6</v>
      </c>
      <c r="Q191" s="17" t="str">
        <f>P191&amp;" - "&amp;IFERROR(INDEX('L2'!$G$6:$G$502,MATCH(P191,'L2'!$P$6:$P$502,0)),"  ")</f>
        <v xml:space="preserve">G.8.6 -   </v>
      </c>
      <c r="R191" s="16" t="str">
        <f>R185&amp;"."&amp;RIGHT(R190,LEN(R190)-4)+1</f>
        <v>G.9.6</v>
      </c>
      <c r="S191" s="17" t="str">
        <f>R191&amp;" - "&amp;IFERROR(INDEX('L2'!$G$6:$G$502,MATCH(R191,'L2'!$P$6:$P$502,0)),"  ")</f>
        <v xml:space="preserve">G.9.6 -   </v>
      </c>
      <c r="T191" s="16" t="str">
        <f>T185&amp;"."&amp;RIGHT(T190,LEN(T190)-5)+1</f>
        <v>G.10.6</v>
      </c>
      <c r="U191" s="17" t="str">
        <f>T191&amp;" - "&amp;IFERROR(INDEX('L2'!$G$6:$G$502,MATCH(T191,'L2'!$P$6:$P$502,0)),"  ")</f>
        <v xml:space="preserve">G.10.6 -   </v>
      </c>
    </row>
    <row r="192" spans="2:21" s="18" customFormat="1" ht="16">
      <c r="B192" s="16" t="str">
        <f>B185&amp;"."&amp;RIGHT(B191,LEN(B191)-4)+1</f>
        <v>G.1.7</v>
      </c>
      <c r="C192" s="17" t="str">
        <f>B192&amp;" - "&amp;IFERROR(INDEX('L2'!$G$6:$G$502,MATCH(B192,'L2'!$P$6:$P$502,0)),"  ")</f>
        <v xml:space="preserve">G.1.7 -   </v>
      </c>
      <c r="D192" s="16" t="str">
        <f>D185&amp;"."&amp;RIGHT(D191,LEN(D191)-4)+1</f>
        <v>G.2.7</v>
      </c>
      <c r="E192" s="17" t="str">
        <f>D192&amp;" - "&amp;IFERROR(INDEX('L2'!$G$6:$G$502,MATCH(D192,'L2'!$P$6:$P$502,0)),"  ")</f>
        <v xml:space="preserve">G.2.7 -   </v>
      </c>
      <c r="F192" s="16" t="str">
        <f>F185&amp;"."&amp;RIGHT(F191,LEN(F191)-4)+1</f>
        <v>G.3.7</v>
      </c>
      <c r="G192" s="17" t="str">
        <f>F192&amp;" - "&amp;IFERROR(INDEX('L2'!$G$6:$G$502,MATCH(F192,'L2'!$P$6:$P$502,0)),"  ")</f>
        <v>G.3.7 - Smoke Detectors / Fire Alarm</v>
      </c>
      <c r="H192" s="16" t="str">
        <f>H185&amp;"."&amp;RIGHT(H191,LEN(H191)-4)+1</f>
        <v>G.4.7</v>
      </c>
      <c r="I192" s="17" t="str">
        <f>H192&amp;" - "&amp;IFERROR(INDEX('L2'!$G$6:$G$502,MATCH(H192,'L2'!$P$6:$P$502,0)),"  ")</f>
        <v>G.4.7 - Lighting Allowance</v>
      </c>
      <c r="J192" s="16" t="str">
        <f>J185&amp;"."&amp;RIGHT(J191,LEN(J191)-4)+1</f>
        <v>G.5.7</v>
      </c>
      <c r="K192" s="17" t="str">
        <f>J192&amp;" - "&amp;IFERROR(INDEX('L2'!$G$6:$G$502,MATCH(J192,'L2'!$P$6:$P$502,0)),"  ")</f>
        <v xml:space="preserve">G.5.7 -   </v>
      </c>
      <c r="L192" s="16" t="str">
        <f>L185&amp;"."&amp;RIGHT(L191,LEN(L191)-4)+1</f>
        <v>G.6.7</v>
      </c>
      <c r="M192" s="17" t="str">
        <f>L192&amp;" - "&amp;IFERROR(INDEX('L2'!$G$6:$G$502,MATCH(L192,'L2'!$P$6:$P$502,0)),"  ")</f>
        <v xml:space="preserve">G.6.7 -   </v>
      </c>
      <c r="N192" s="16" t="str">
        <f>N185&amp;"."&amp;RIGHT(N191,LEN(N191)-4)+1</f>
        <v>G.7.7</v>
      </c>
      <c r="O192" s="17" t="str">
        <f>N192&amp;" - "&amp;IFERROR(INDEX('L2'!$G$6:$G$502,MATCH(N192,'L2'!$P$6:$P$502,0)),"  ")</f>
        <v xml:space="preserve">G.7.7 -   </v>
      </c>
      <c r="P192" s="16" t="str">
        <f>P185&amp;"."&amp;RIGHT(P191,LEN(P191)-4)+1</f>
        <v>G.8.7</v>
      </c>
      <c r="Q192" s="17" t="str">
        <f>P192&amp;" - "&amp;IFERROR(INDEX('L2'!$G$6:$G$502,MATCH(P192,'L2'!$P$6:$P$502,0)),"  ")</f>
        <v xml:space="preserve">G.8.7 -   </v>
      </c>
      <c r="R192" s="16" t="str">
        <f>R185&amp;"."&amp;RIGHT(R191,LEN(R191)-4)+1</f>
        <v>G.9.7</v>
      </c>
      <c r="S192" s="17" t="str">
        <f>R192&amp;" - "&amp;IFERROR(INDEX('L2'!$G$6:$G$502,MATCH(R192,'L2'!$P$6:$P$502,0)),"  ")</f>
        <v xml:space="preserve">G.9.7 -   </v>
      </c>
      <c r="T192" s="16" t="str">
        <f>T185&amp;"."&amp;RIGHT(T191,LEN(T191)-5)+1</f>
        <v>G.10.7</v>
      </c>
      <c r="U192" s="17" t="str">
        <f>T192&amp;" - "&amp;IFERROR(INDEX('L2'!$G$6:$G$502,MATCH(T192,'L2'!$P$6:$P$502,0)),"  ")</f>
        <v xml:space="preserve">G.10.7 -   </v>
      </c>
    </row>
    <row r="193" spans="2:21" s="18" customFormat="1" ht="16">
      <c r="B193" s="16" t="str">
        <f>B185&amp;"."&amp;RIGHT(B192,LEN(B192)-4)+1</f>
        <v>G.1.8</v>
      </c>
      <c r="C193" s="17" t="str">
        <f>B193&amp;" - "&amp;IFERROR(INDEX('L2'!$G$6:$G$502,MATCH(B193,'L2'!$P$6:$P$502,0)),"  ")</f>
        <v xml:space="preserve">G.1.8 -   </v>
      </c>
      <c r="D193" s="16" t="str">
        <f>D185&amp;"."&amp;RIGHT(D192,LEN(D192)-4)+1</f>
        <v>G.2.8</v>
      </c>
      <c r="E193" s="17" t="str">
        <f>D193&amp;" - "&amp;IFERROR(INDEX('L2'!$G$6:$G$502,MATCH(D193,'L2'!$P$6:$P$502,0)),"  ")</f>
        <v xml:space="preserve">G.2.8 -   </v>
      </c>
      <c r="F193" s="16" t="str">
        <f>F185&amp;"."&amp;RIGHT(F192,LEN(F192)-4)+1</f>
        <v>G.3.8</v>
      </c>
      <c r="G193" s="17" t="str">
        <f>F193&amp;" - "&amp;IFERROR(INDEX('L2'!$G$6:$G$502,MATCH(F193,'L2'!$P$6:$P$502,0)),"  ")</f>
        <v xml:space="preserve">G.3.8 -   </v>
      </c>
      <c r="H193" s="16" t="str">
        <f>H185&amp;"."&amp;RIGHT(H192,LEN(H192)-4)+1</f>
        <v>G.4.8</v>
      </c>
      <c r="I193" s="17" t="str">
        <f>H193&amp;" - "&amp;IFERROR(INDEX('L2'!$G$6:$G$502,MATCH(H193,'L2'!$P$6:$P$502,0)),"  ")</f>
        <v>G.4.8 - Track/Pendent Light</v>
      </c>
      <c r="J193" s="16" t="str">
        <f>J185&amp;"."&amp;RIGHT(J192,LEN(J192)-4)+1</f>
        <v>G.5.8</v>
      </c>
      <c r="K193" s="17" t="str">
        <f>J193&amp;" - "&amp;IFERROR(INDEX('L2'!$G$6:$G$502,MATCH(J193,'L2'!$P$6:$P$502,0)),"  ")</f>
        <v xml:space="preserve">G.5.8 -   </v>
      </c>
      <c r="L193" s="16" t="str">
        <f>L185&amp;"."&amp;RIGHT(L192,LEN(L192)-4)+1</f>
        <v>G.6.8</v>
      </c>
      <c r="M193" s="17" t="str">
        <f>L193&amp;" - "&amp;IFERROR(INDEX('L2'!$G$6:$G$502,MATCH(L193,'L2'!$P$6:$P$502,0)),"  ")</f>
        <v xml:space="preserve">G.6.8 -   </v>
      </c>
      <c r="N193" s="16" t="str">
        <f>N185&amp;"."&amp;RIGHT(N192,LEN(N192)-4)+1</f>
        <v>G.7.8</v>
      </c>
      <c r="O193" s="17" t="str">
        <f>N193&amp;" - "&amp;IFERROR(INDEX('L2'!$G$6:$G$502,MATCH(N193,'L2'!$P$6:$P$502,0)),"  ")</f>
        <v xml:space="preserve">G.7.8 -   </v>
      </c>
      <c r="P193" s="16" t="str">
        <f>P185&amp;"."&amp;RIGHT(P192,LEN(P192)-4)+1</f>
        <v>G.8.8</v>
      </c>
      <c r="Q193" s="17" t="str">
        <f>P193&amp;" - "&amp;IFERROR(INDEX('L2'!$G$6:$G$502,MATCH(P193,'L2'!$P$6:$P$502,0)),"  ")</f>
        <v xml:space="preserve">G.8.8 -   </v>
      </c>
      <c r="R193" s="16" t="str">
        <f>R185&amp;"."&amp;RIGHT(R192,LEN(R192)-4)+1</f>
        <v>G.9.8</v>
      </c>
      <c r="S193" s="17" t="str">
        <f>R193&amp;" - "&amp;IFERROR(INDEX('L2'!$G$6:$G$502,MATCH(R193,'L2'!$P$6:$P$502,0)),"  ")</f>
        <v xml:space="preserve">G.9.8 -   </v>
      </c>
      <c r="T193" s="16" t="str">
        <f>T185&amp;"."&amp;RIGHT(T192,LEN(T192)-5)+1</f>
        <v>G.10.8</v>
      </c>
      <c r="U193" s="17" t="str">
        <f>T193&amp;" - "&amp;IFERROR(INDEX('L2'!$G$6:$G$502,MATCH(T193,'L2'!$P$6:$P$502,0)),"  ")</f>
        <v xml:space="preserve">G.10.8 -   </v>
      </c>
    </row>
    <row r="194" spans="2:21" s="18" customFormat="1" ht="16">
      <c r="B194" s="16" t="str">
        <f>B185&amp;"."&amp;RIGHT(B193,LEN(B193)-4)+1</f>
        <v>G.1.9</v>
      </c>
      <c r="C194" s="17" t="str">
        <f>B194&amp;" - "&amp;IFERROR(INDEX('L2'!$G$6:$G$502,MATCH(B194,'L2'!$P$6:$P$502,0)),"  ")</f>
        <v xml:space="preserve">G.1.9 -   </v>
      </c>
      <c r="D194" s="16" t="str">
        <f>D185&amp;"."&amp;RIGHT(D193,LEN(D193)-4)+1</f>
        <v>G.2.9</v>
      </c>
      <c r="E194" s="17" t="str">
        <f>D194&amp;" - "&amp;IFERROR(INDEX('L2'!$G$6:$G$502,MATCH(D194,'L2'!$P$6:$P$502,0)),"  ")</f>
        <v xml:space="preserve">G.2.9 -   </v>
      </c>
      <c r="F194" s="16" t="str">
        <f>F185&amp;"."&amp;RIGHT(F193,LEN(F193)-4)+1</f>
        <v>G.3.9</v>
      </c>
      <c r="G194" s="17" t="str">
        <f>F194&amp;" - "&amp;IFERROR(INDEX('L2'!$G$6:$G$502,MATCH(F194,'L2'!$P$6:$P$502,0)),"  ")</f>
        <v xml:space="preserve">G.3.9 -   </v>
      </c>
      <c r="H194" s="16" t="str">
        <f>H185&amp;"."&amp;RIGHT(H193,LEN(H193)-4)+1</f>
        <v>G.4.9</v>
      </c>
      <c r="I194" s="17" t="str">
        <f>H194&amp;" - "&amp;IFERROR(INDEX('L2'!$G$6:$G$502,MATCH(H194,'L2'!$P$6:$P$502,0)),"  ")</f>
        <v xml:space="preserve">G.4.9 -   </v>
      </c>
      <c r="J194" s="16" t="str">
        <f>J185&amp;"."&amp;RIGHT(J193,LEN(J193)-4)+1</f>
        <v>G.5.9</v>
      </c>
      <c r="K194" s="17" t="str">
        <f>J194&amp;" - "&amp;IFERROR(INDEX('L2'!$G$6:$G$502,MATCH(J194,'L2'!$P$6:$P$502,0)),"  ")</f>
        <v xml:space="preserve">G.5.9 -   </v>
      </c>
      <c r="L194" s="16" t="str">
        <f>L185&amp;"."&amp;RIGHT(L193,LEN(L193)-4)+1</f>
        <v>G.6.9</v>
      </c>
      <c r="M194" s="17" t="str">
        <f>L194&amp;" - "&amp;IFERROR(INDEX('L2'!$G$6:$G$502,MATCH(L194,'L2'!$P$6:$P$502,0)),"  ")</f>
        <v xml:space="preserve">G.6.9 -   </v>
      </c>
      <c r="N194" s="16" t="str">
        <f>N185&amp;"."&amp;RIGHT(N193,LEN(N193)-4)+1</f>
        <v>G.7.9</v>
      </c>
      <c r="O194" s="17" t="str">
        <f>N194&amp;" - "&amp;IFERROR(INDEX('L2'!$G$6:$G$502,MATCH(N194,'L2'!$P$6:$P$502,0)),"  ")</f>
        <v xml:space="preserve">G.7.9 -   </v>
      </c>
      <c r="P194" s="16" t="str">
        <f>P185&amp;"."&amp;RIGHT(P193,LEN(P193)-4)+1</f>
        <v>G.8.9</v>
      </c>
      <c r="Q194" s="17" t="str">
        <f>P194&amp;" - "&amp;IFERROR(INDEX('L2'!$G$6:$G$502,MATCH(P194,'L2'!$P$6:$P$502,0)),"  ")</f>
        <v xml:space="preserve">G.8.9 -   </v>
      </c>
      <c r="R194" s="16" t="str">
        <f>R185&amp;"."&amp;RIGHT(R193,LEN(R193)-4)+1</f>
        <v>G.9.9</v>
      </c>
      <c r="S194" s="17" t="str">
        <f>R194&amp;" - "&amp;IFERROR(INDEX('L2'!$G$6:$G$502,MATCH(R194,'L2'!$P$6:$P$502,0)),"  ")</f>
        <v xml:space="preserve">G.9.9 -   </v>
      </c>
      <c r="T194" s="16" t="str">
        <f>T185&amp;"."&amp;RIGHT(T193,LEN(T193)-5)+1</f>
        <v>G.10.9</v>
      </c>
      <c r="U194" s="17" t="str">
        <f>T194&amp;" - "&amp;IFERROR(INDEX('L2'!$G$6:$G$502,MATCH(T194,'L2'!$P$6:$P$502,0)),"  ")</f>
        <v xml:space="preserve">G.10.9 -   </v>
      </c>
    </row>
    <row r="195" spans="2:21" s="18" customFormat="1" ht="16">
      <c r="B195" s="16" t="str">
        <f>B185&amp;"."&amp;RIGHT(B194,LEN(B194)-4)+1</f>
        <v>G.1.10</v>
      </c>
      <c r="C195" s="17" t="str">
        <f>B195&amp;" - "&amp;IFERROR(INDEX('L2'!$G$6:$G$502,MATCH(B195,'L2'!$P$6:$P$502,0)),"  ")</f>
        <v xml:space="preserve">G.1.10 -   </v>
      </c>
      <c r="D195" s="16" t="str">
        <f>D185&amp;"."&amp;RIGHT(D194,LEN(D194)-4)+1</f>
        <v>G.2.10</v>
      </c>
      <c r="E195" s="17" t="str">
        <f>D195&amp;" - "&amp;IFERROR(INDEX('L2'!$G$6:$G$502,MATCH(D195,'L2'!$P$6:$P$502,0)),"  ")</f>
        <v xml:space="preserve">G.2.10 -   </v>
      </c>
      <c r="F195" s="16" t="str">
        <f>F185&amp;"."&amp;RIGHT(F194,LEN(F194)-4)+1</f>
        <v>G.3.10</v>
      </c>
      <c r="G195" s="17" t="str">
        <f>F195&amp;" - "&amp;IFERROR(INDEX('L2'!$G$6:$G$502,MATCH(F195,'L2'!$P$6:$P$502,0)),"  ")</f>
        <v xml:space="preserve">G.3.10 -   </v>
      </c>
      <c r="H195" s="16" t="str">
        <f>H185&amp;"."&amp;RIGHT(H194,LEN(H194)-4)+1</f>
        <v>G.4.10</v>
      </c>
      <c r="I195" s="17" t="str">
        <f>H195&amp;" - "&amp;IFERROR(INDEX('L2'!$G$6:$G$502,MATCH(H195,'L2'!$P$6:$P$502,0)),"  ")</f>
        <v xml:space="preserve">G.4.10 -   </v>
      </c>
      <c r="J195" s="16" t="str">
        <f>J185&amp;"."&amp;RIGHT(J194,LEN(J194)-4)+1</f>
        <v>G.5.10</v>
      </c>
      <c r="K195" s="17" t="str">
        <f>J195&amp;" - "&amp;IFERROR(INDEX('L2'!$G$6:$G$502,MATCH(J195,'L2'!$P$6:$P$502,0)),"  ")</f>
        <v xml:space="preserve">G.5.10 -   </v>
      </c>
      <c r="L195" s="16" t="str">
        <f>L185&amp;"."&amp;RIGHT(L194,LEN(L194)-4)+1</f>
        <v>G.6.10</v>
      </c>
      <c r="M195" s="17" t="str">
        <f>L195&amp;" - "&amp;IFERROR(INDEX('L2'!$G$6:$G$502,MATCH(L195,'L2'!$P$6:$P$502,0)),"  ")</f>
        <v xml:space="preserve">G.6.10 -   </v>
      </c>
      <c r="N195" s="16" t="str">
        <f>N185&amp;"."&amp;RIGHT(N194,LEN(N194)-4)+1</f>
        <v>G.7.10</v>
      </c>
      <c r="O195" s="17" t="str">
        <f>N195&amp;" - "&amp;IFERROR(INDEX('L2'!$G$6:$G$502,MATCH(N195,'L2'!$P$6:$P$502,0)),"  ")</f>
        <v xml:space="preserve">G.7.10 -   </v>
      </c>
      <c r="P195" s="16" t="str">
        <f>P185&amp;"."&amp;RIGHT(P194,LEN(P194)-4)+1</f>
        <v>G.8.10</v>
      </c>
      <c r="Q195" s="17" t="str">
        <f>P195&amp;" - "&amp;IFERROR(INDEX('L2'!$G$6:$G$502,MATCH(P195,'L2'!$P$6:$P$502,0)),"  ")</f>
        <v xml:space="preserve">G.8.10 -   </v>
      </c>
      <c r="R195" s="16" t="str">
        <f>R185&amp;"."&amp;RIGHT(R194,LEN(R194)-4)+1</f>
        <v>G.9.10</v>
      </c>
      <c r="S195" s="17" t="str">
        <f>R195&amp;" - "&amp;IFERROR(INDEX('L2'!$G$6:$G$502,MATCH(R195,'L2'!$P$6:$P$502,0)),"  ")</f>
        <v xml:space="preserve">G.9.10 -   </v>
      </c>
      <c r="T195" s="16" t="str">
        <f>T185&amp;"."&amp;RIGHT(T194,LEN(T194)-5)+1</f>
        <v>G.10.10</v>
      </c>
      <c r="U195" s="17" t="str">
        <f>T195&amp;" - "&amp;IFERROR(INDEX('L2'!$G$6:$G$502,MATCH(T195,'L2'!$P$6:$P$502,0)),"  ")</f>
        <v xml:space="preserve">G.10.10 -   </v>
      </c>
    </row>
    <row r="196" spans="2:21" s="18" customFormat="1" ht="16">
      <c r="B196" s="16" t="str">
        <f>B185&amp;"."&amp;RIGHT(B195,LEN(B195)-4)+1</f>
        <v>G.1.11</v>
      </c>
      <c r="C196" s="17" t="str">
        <f>B196&amp;" - "&amp;IFERROR(INDEX('L2'!$G$6:$G$502,MATCH(B196,'L2'!$P$6:$P$502,0)),"  ")</f>
        <v xml:space="preserve">G.1.11 -   </v>
      </c>
      <c r="D196" s="16" t="str">
        <f>D185&amp;"."&amp;RIGHT(D195,LEN(D195)-4)+1</f>
        <v>G.2.11</v>
      </c>
      <c r="E196" s="17" t="str">
        <f>D196&amp;" - "&amp;IFERROR(INDEX('L2'!$G$6:$G$502,MATCH(D196,'L2'!$P$6:$P$502,0)),"  ")</f>
        <v xml:space="preserve">G.2.11 -   </v>
      </c>
      <c r="F196" s="16" t="str">
        <f>F185&amp;"."&amp;RIGHT(F195,LEN(F195)-4)+1</f>
        <v>G.3.11</v>
      </c>
      <c r="G196" s="17" t="str">
        <f>F196&amp;" - "&amp;IFERROR(INDEX('L2'!$G$6:$G$502,MATCH(F196,'L2'!$P$6:$P$502,0)),"  ")</f>
        <v xml:space="preserve">G.3.11 -   </v>
      </c>
      <c r="H196" s="16" t="str">
        <f>H185&amp;"."&amp;RIGHT(H195,LEN(H195)-4)+1</f>
        <v>G.4.11</v>
      </c>
      <c r="I196" s="17" t="str">
        <f>H196&amp;" - "&amp;IFERROR(INDEX('L2'!$G$6:$G$502,MATCH(H196,'L2'!$P$6:$P$502,0)),"  ")</f>
        <v xml:space="preserve">G.4.11 -   </v>
      </c>
      <c r="J196" s="16" t="str">
        <f>J185&amp;"."&amp;RIGHT(J195,LEN(J195)-4)+1</f>
        <v>G.5.11</v>
      </c>
      <c r="K196" s="17" t="str">
        <f>J196&amp;" - "&amp;IFERROR(INDEX('L2'!$G$6:$G$502,MATCH(J196,'L2'!$P$6:$P$502,0)),"  ")</f>
        <v xml:space="preserve">G.5.11 -   </v>
      </c>
      <c r="L196" s="16" t="str">
        <f>L185&amp;"."&amp;RIGHT(L195,LEN(L195)-4)+1</f>
        <v>G.6.11</v>
      </c>
      <c r="M196" s="17" t="str">
        <f>L196&amp;" - "&amp;IFERROR(INDEX('L2'!$G$6:$G$502,MATCH(L196,'L2'!$P$6:$P$502,0)),"  ")</f>
        <v xml:space="preserve">G.6.11 -   </v>
      </c>
      <c r="N196" s="16" t="str">
        <f>N185&amp;"."&amp;RIGHT(N195,LEN(N195)-4)+1</f>
        <v>G.7.11</v>
      </c>
      <c r="O196" s="17" t="str">
        <f>N196&amp;" - "&amp;IFERROR(INDEX('L2'!$G$6:$G$502,MATCH(N196,'L2'!$P$6:$P$502,0)),"  ")</f>
        <v xml:space="preserve">G.7.11 -   </v>
      </c>
      <c r="P196" s="16" t="str">
        <f>P185&amp;"."&amp;RIGHT(P195,LEN(P195)-4)+1</f>
        <v>G.8.11</v>
      </c>
      <c r="Q196" s="17" t="str">
        <f>P196&amp;" - "&amp;IFERROR(INDEX('L2'!$G$6:$G$502,MATCH(P196,'L2'!$P$6:$P$502,0)),"  ")</f>
        <v xml:space="preserve">G.8.11 -   </v>
      </c>
      <c r="R196" s="16" t="str">
        <f>R185&amp;"."&amp;RIGHT(R195,LEN(R195)-4)+1</f>
        <v>G.9.11</v>
      </c>
      <c r="S196" s="17" t="str">
        <f>R196&amp;" - "&amp;IFERROR(INDEX('L2'!$G$6:$G$502,MATCH(R196,'L2'!$P$6:$P$502,0)),"  ")</f>
        <v xml:space="preserve">G.9.11 -   </v>
      </c>
      <c r="T196" s="16" t="str">
        <f>T185&amp;"."&amp;RIGHT(T195,LEN(T195)-5)+1</f>
        <v>G.10.11</v>
      </c>
      <c r="U196" s="17" t="str">
        <f>T196&amp;" - "&amp;IFERROR(INDEX('L2'!$G$6:$G$502,MATCH(T196,'L2'!$P$6:$P$502,0)),"  ")</f>
        <v xml:space="preserve">G.10.11 -   </v>
      </c>
    </row>
    <row r="197" spans="2:21" s="18" customFormat="1" ht="16">
      <c r="B197" s="16" t="str">
        <f>B185&amp;"."&amp;RIGHT(B196,LEN(B196)-4)+1</f>
        <v>G.1.12</v>
      </c>
      <c r="C197" s="17" t="str">
        <f>B197&amp;" - "&amp;IFERROR(INDEX('L2'!$G$6:$G$502,MATCH(B197,'L2'!$P$6:$P$502,0)),"  ")</f>
        <v xml:space="preserve">G.1.12 -   </v>
      </c>
      <c r="D197" s="16" t="str">
        <f>D185&amp;"."&amp;RIGHT(D196,LEN(D196)-4)+1</f>
        <v>G.2.12</v>
      </c>
      <c r="E197" s="17" t="str">
        <f>D197&amp;" - "&amp;IFERROR(INDEX('L2'!$G$6:$G$502,MATCH(D197,'L2'!$P$6:$P$502,0)),"  ")</f>
        <v xml:space="preserve">G.2.12 -   </v>
      </c>
      <c r="F197" s="16" t="str">
        <f>F185&amp;"."&amp;RIGHT(F196,LEN(F196)-4)+1</f>
        <v>G.3.12</v>
      </c>
      <c r="G197" s="17" t="str">
        <f>F197&amp;" - "&amp;IFERROR(INDEX('L2'!$G$6:$G$502,MATCH(F197,'L2'!$P$6:$P$502,0)),"  ")</f>
        <v xml:space="preserve">G.3.12 -   </v>
      </c>
      <c r="H197" s="16" t="str">
        <f>H185&amp;"."&amp;RIGHT(H196,LEN(H196)-4)+1</f>
        <v>G.4.12</v>
      </c>
      <c r="I197" s="17" t="str">
        <f>H197&amp;" - "&amp;IFERROR(INDEX('L2'!$G$6:$G$502,MATCH(H197,'L2'!$P$6:$P$502,0)),"  ")</f>
        <v xml:space="preserve">G.4.12 -   </v>
      </c>
      <c r="J197" s="16" t="str">
        <f>J185&amp;"."&amp;RIGHT(J196,LEN(J196)-4)+1</f>
        <v>G.5.12</v>
      </c>
      <c r="K197" s="17" t="str">
        <f>J197&amp;" - "&amp;IFERROR(INDEX('L2'!$G$6:$G$502,MATCH(J197,'L2'!$P$6:$P$502,0)),"  ")</f>
        <v xml:space="preserve">G.5.12 -   </v>
      </c>
      <c r="L197" s="16" t="str">
        <f>L185&amp;"."&amp;RIGHT(L196,LEN(L196)-4)+1</f>
        <v>G.6.12</v>
      </c>
      <c r="M197" s="17" t="str">
        <f>L197&amp;" - "&amp;IFERROR(INDEX('L2'!$G$6:$G$502,MATCH(L197,'L2'!$P$6:$P$502,0)),"  ")</f>
        <v xml:space="preserve">G.6.12 -   </v>
      </c>
      <c r="N197" s="16" t="str">
        <f>N185&amp;"."&amp;RIGHT(N196,LEN(N196)-4)+1</f>
        <v>G.7.12</v>
      </c>
      <c r="O197" s="17" t="str">
        <f>N197&amp;" - "&amp;IFERROR(INDEX('L2'!$G$6:$G$502,MATCH(N197,'L2'!$P$6:$P$502,0)),"  ")</f>
        <v xml:space="preserve">G.7.12 -   </v>
      </c>
      <c r="P197" s="16" t="str">
        <f>P185&amp;"."&amp;RIGHT(P196,LEN(P196)-4)+1</f>
        <v>G.8.12</v>
      </c>
      <c r="Q197" s="17" t="str">
        <f>P197&amp;" - "&amp;IFERROR(INDEX('L2'!$G$6:$G$502,MATCH(P197,'L2'!$P$6:$P$502,0)),"  ")</f>
        <v xml:space="preserve">G.8.12 -   </v>
      </c>
      <c r="R197" s="16" t="str">
        <f>R185&amp;"."&amp;RIGHT(R196,LEN(R196)-4)+1</f>
        <v>G.9.12</v>
      </c>
      <c r="S197" s="17" t="str">
        <f>R197&amp;" - "&amp;IFERROR(INDEX('L2'!$G$6:$G$502,MATCH(R197,'L2'!$P$6:$P$502,0)),"  ")</f>
        <v xml:space="preserve">G.9.12 -   </v>
      </c>
      <c r="T197" s="16" t="str">
        <f>T185&amp;"."&amp;RIGHT(T196,LEN(T196)-5)+1</f>
        <v>G.10.12</v>
      </c>
      <c r="U197" s="17" t="str">
        <f>T197&amp;" - "&amp;IFERROR(INDEX('L2'!$G$6:$G$502,MATCH(T197,'L2'!$P$6:$P$502,0)),"  ")</f>
        <v xml:space="preserve">G.10.12 -   </v>
      </c>
    </row>
    <row r="198" spans="2:21" s="18" customFormat="1" ht="16">
      <c r="B198" s="16" t="str">
        <f>B185&amp;"."&amp;RIGHT(B197,LEN(B197)-4)+1</f>
        <v>G.1.13</v>
      </c>
      <c r="C198" s="17" t="str">
        <f>B198&amp;" - "&amp;IFERROR(INDEX('L2'!$G$6:$G$502,MATCH(B198,'L2'!$P$6:$P$502,0)),"  ")</f>
        <v xml:space="preserve">G.1.13 -   </v>
      </c>
      <c r="D198" s="16" t="str">
        <f>D185&amp;"."&amp;RIGHT(D197,LEN(D197)-4)+1</f>
        <v>G.2.13</v>
      </c>
      <c r="E198" s="17" t="str">
        <f>D198&amp;" - "&amp;IFERROR(INDEX('L2'!$G$6:$G$502,MATCH(D198,'L2'!$P$6:$P$502,0)),"  ")</f>
        <v xml:space="preserve">G.2.13 -   </v>
      </c>
      <c r="F198" s="16" t="str">
        <f>F185&amp;"."&amp;RIGHT(F197,LEN(F197)-4)+1</f>
        <v>G.3.13</v>
      </c>
      <c r="G198" s="17" t="str">
        <f>F198&amp;" - "&amp;IFERROR(INDEX('L2'!$G$6:$G$502,MATCH(F198,'L2'!$P$6:$P$502,0)),"  ")</f>
        <v xml:space="preserve">G.3.13 -   </v>
      </c>
      <c r="H198" s="16" t="str">
        <f>H185&amp;"."&amp;RIGHT(H197,LEN(H197)-4)+1</f>
        <v>G.4.13</v>
      </c>
      <c r="I198" s="17" t="str">
        <f>H198&amp;" - "&amp;IFERROR(INDEX('L2'!$G$6:$G$502,MATCH(H198,'L2'!$P$6:$P$502,0)),"  ")</f>
        <v xml:space="preserve">G.4.13 -   </v>
      </c>
      <c r="J198" s="16" t="str">
        <f>J185&amp;"."&amp;RIGHT(J197,LEN(J197)-4)+1</f>
        <v>G.5.13</v>
      </c>
      <c r="K198" s="17" t="str">
        <f>J198&amp;" - "&amp;IFERROR(INDEX('L2'!$G$6:$G$502,MATCH(J198,'L2'!$P$6:$P$502,0)),"  ")</f>
        <v xml:space="preserve">G.5.13 -   </v>
      </c>
      <c r="L198" s="16" t="str">
        <f>L185&amp;"."&amp;RIGHT(L197,LEN(L197)-4)+1</f>
        <v>G.6.13</v>
      </c>
      <c r="M198" s="17" t="str">
        <f>L198&amp;" - "&amp;IFERROR(INDEX('L2'!$G$6:$G$502,MATCH(L198,'L2'!$P$6:$P$502,0)),"  ")</f>
        <v xml:space="preserve">G.6.13 -   </v>
      </c>
      <c r="N198" s="16" t="str">
        <f>N185&amp;"."&amp;RIGHT(N197,LEN(N197)-4)+1</f>
        <v>G.7.13</v>
      </c>
      <c r="O198" s="17" t="str">
        <f>N198&amp;" - "&amp;IFERROR(INDEX('L2'!$G$6:$G$502,MATCH(N198,'L2'!$P$6:$P$502,0)),"  ")</f>
        <v xml:space="preserve">G.7.13 -   </v>
      </c>
      <c r="P198" s="16" t="str">
        <f>P185&amp;"."&amp;RIGHT(P197,LEN(P197)-4)+1</f>
        <v>G.8.13</v>
      </c>
      <c r="Q198" s="17" t="str">
        <f>P198&amp;" - "&amp;IFERROR(INDEX('L2'!$G$6:$G$502,MATCH(P198,'L2'!$P$6:$P$502,0)),"  ")</f>
        <v xml:space="preserve">G.8.13 -   </v>
      </c>
      <c r="R198" s="16" t="str">
        <f>R185&amp;"."&amp;RIGHT(R197,LEN(R197)-4)+1</f>
        <v>G.9.13</v>
      </c>
      <c r="S198" s="17" t="str">
        <f>R198&amp;" - "&amp;IFERROR(INDEX('L2'!$G$6:$G$502,MATCH(R198,'L2'!$P$6:$P$502,0)),"  ")</f>
        <v xml:space="preserve">G.9.13 -   </v>
      </c>
      <c r="T198" s="16" t="str">
        <f>T185&amp;"."&amp;RIGHT(T197,LEN(T197)-5)+1</f>
        <v>G.10.13</v>
      </c>
      <c r="U198" s="17" t="str">
        <f>T198&amp;" - "&amp;IFERROR(INDEX('L2'!$G$6:$G$502,MATCH(T198,'L2'!$P$6:$P$502,0)),"  ")</f>
        <v xml:space="preserve">G.10.13 -   </v>
      </c>
    </row>
    <row r="199" spans="2:21" s="18" customFormat="1" ht="16">
      <c r="B199" s="16" t="str">
        <f>B185&amp;"."&amp;RIGHT(B198,LEN(B198)-4)+1</f>
        <v>G.1.14</v>
      </c>
      <c r="C199" s="17" t="str">
        <f>B199&amp;" - "&amp;IFERROR(INDEX('L2'!$G$6:$G$502,MATCH(B199,'L2'!$P$6:$P$502,0)),"  ")</f>
        <v xml:space="preserve">G.1.14 -   </v>
      </c>
      <c r="D199" s="16" t="str">
        <f>D185&amp;"."&amp;RIGHT(D198,LEN(D198)-4)+1</f>
        <v>G.2.14</v>
      </c>
      <c r="E199" s="17" t="str">
        <f>D199&amp;" - "&amp;IFERROR(INDEX('L2'!$G$6:$G$502,MATCH(D199,'L2'!$P$6:$P$502,0)),"  ")</f>
        <v xml:space="preserve">G.2.14 -   </v>
      </c>
      <c r="F199" s="16" t="str">
        <f>F185&amp;"."&amp;RIGHT(F198,LEN(F198)-4)+1</f>
        <v>G.3.14</v>
      </c>
      <c r="G199" s="17" t="str">
        <f>F199&amp;" - "&amp;IFERROR(INDEX('L2'!$G$6:$G$502,MATCH(F199,'L2'!$P$6:$P$502,0)),"  ")</f>
        <v xml:space="preserve">G.3.14 -   </v>
      </c>
      <c r="H199" s="16" t="str">
        <f>H185&amp;"."&amp;RIGHT(H198,LEN(H198)-4)+1</f>
        <v>G.4.14</v>
      </c>
      <c r="I199" s="17" t="str">
        <f>H199&amp;" - "&amp;IFERROR(INDEX('L2'!$G$6:$G$502,MATCH(H199,'L2'!$P$6:$P$502,0)),"  ")</f>
        <v xml:space="preserve">G.4.14 -   </v>
      </c>
      <c r="J199" s="16" t="str">
        <f>J185&amp;"."&amp;RIGHT(J198,LEN(J198)-4)+1</f>
        <v>G.5.14</v>
      </c>
      <c r="K199" s="17" t="str">
        <f>J199&amp;" - "&amp;IFERROR(INDEX('L2'!$G$6:$G$502,MATCH(J199,'L2'!$P$6:$P$502,0)),"  ")</f>
        <v xml:space="preserve">G.5.14 -   </v>
      </c>
      <c r="L199" s="16" t="str">
        <f>L185&amp;"."&amp;RIGHT(L198,LEN(L198)-4)+1</f>
        <v>G.6.14</v>
      </c>
      <c r="M199" s="17" t="str">
        <f>L199&amp;" - "&amp;IFERROR(INDEX('L2'!$G$6:$G$502,MATCH(L199,'L2'!$P$6:$P$502,0)),"  ")</f>
        <v xml:space="preserve">G.6.14 -   </v>
      </c>
      <c r="N199" s="16" t="str">
        <f>N185&amp;"."&amp;RIGHT(N198,LEN(N198)-4)+1</f>
        <v>G.7.14</v>
      </c>
      <c r="O199" s="17" t="str">
        <f>N199&amp;" - "&amp;IFERROR(INDEX('L2'!$G$6:$G$502,MATCH(N199,'L2'!$P$6:$P$502,0)),"  ")</f>
        <v xml:space="preserve">G.7.14 -   </v>
      </c>
      <c r="P199" s="16" t="str">
        <f>P185&amp;"."&amp;RIGHT(P198,LEN(P198)-4)+1</f>
        <v>G.8.14</v>
      </c>
      <c r="Q199" s="17" t="str">
        <f>P199&amp;" - "&amp;IFERROR(INDEX('L2'!$G$6:$G$502,MATCH(P199,'L2'!$P$6:$P$502,0)),"  ")</f>
        <v xml:space="preserve">G.8.14 -   </v>
      </c>
      <c r="R199" s="16" t="str">
        <f>R185&amp;"."&amp;RIGHT(R198,LEN(R198)-4)+1</f>
        <v>G.9.14</v>
      </c>
      <c r="S199" s="17" t="str">
        <f>R199&amp;" - "&amp;IFERROR(INDEX('L2'!$G$6:$G$502,MATCH(R199,'L2'!$P$6:$P$502,0)),"  ")</f>
        <v xml:space="preserve">G.9.14 -   </v>
      </c>
      <c r="T199" s="16" t="str">
        <f>T185&amp;"."&amp;RIGHT(T198,LEN(T198)-5)+1</f>
        <v>G.10.14</v>
      </c>
      <c r="U199" s="17" t="str">
        <f>T199&amp;" - "&amp;IFERROR(INDEX('L2'!$G$6:$G$502,MATCH(T199,'L2'!$P$6:$P$502,0)),"  ")</f>
        <v xml:space="preserve">G.10.14 -   </v>
      </c>
    </row>
    <row r="200" spans="2:21" s="18" customFormat="1" ht="16">
      <c r="B200" s="16" t="str">
        <f>B185&amp;"."&amp;RIGHT(B199,LEN(B199)-4)+1</f>
        <v>G.1.15</v>
      </c>
      <c r="C200" s="17" t="str">
        <f>B200&amp;" - "&amp;IFERROR(INDEX('L2'!$G$6:$G$502,MATCH(B200,'L2'!$P$6:$P$502,0)),"  ")</f>
        <v xml:space="preserve">G.1.15 -   </v>
      </c>
      <c r="D200" s="16" t="str">
        <f>D185&amp;"."&amp;RIGHT(D199,LEN(D199)-4)+1</f>
        <v>G.2.15</v>
      </c>
      <c r="E200" s="17" t="str">
        <f>D200&amp;" - "&amp;IFERROR(INDEX('L2'!$G$6:$G$502,MATCH(D200,'L2'!$P$6:$P$502,0)),"  ")</f>
        <v xml:space="preserve">G.2.15 -   </v>
      </c>
      <c r="F200" s="16" t="str">
        <f>F185&amp;"."&amp;RIGHT(F199,LEN(F199)-4)+1</f>
        <v>G.3.15</v>
      </c>
      <c r="G200" s="17" t="str">
        <f>F200&amp;" - "&amp;IFERROR(INDEX('L2'!$G$6:$G$502,MATCH(F200,'L2'!$P$6:$P$502,0)),"  ")</f>
        <v xml:space="preserve">G.3.15 -   </v>
      </c>
      <c r="H200" s="16" t="str">
        <f>H185&amp;"."&amp;RIGHT(H199,LEN(H199)-4)+1</f>
        <v>G.4.15</v>
      </c>
      <c r="I200" s="17" t="str">
        <f>H200&amp;" - "&amp;IFERROR(INDEX('L2'!$G$6:$G$502,MATCH(H200,'L2'!$P$6:$P$502,0)),"  ")</f>
        <v xml:space="preserve">G.4.15 -   </v>
      </c>
      <c r="J200" s="16" t="str">
        <f>J185&amp;"."&amp;RIGHT(J199,LEN(J199)-4)+1</f>
        <v>G.5.15</v>
      </c>
      <c r="K200" s="17" t="str">
        <f>J200&amp;" - "&amp;IFERROR(INDEX('L2'!$G$6:$G$502,MATCH(J200,'L2'!$P$6:$P$502,0)),"  ")</f>
        <v xml:space="preserve">G.5.15 -   </v>
      </c>
      <c r="L200" s="16" t="str">
        <f>L185&amp;"."&amp;RIGHT(L199,LEN(L199)-4)+1</f>
        <v>G.6.15</v>
      </c>
      <c r="M200" s="17" t="str">
        <f>L200&amp;" - "&amp;IFERROR(INDEX('L2'!$G$6:$G$502,MATCH(L200,'L2'!$P$6:$P$502,0)),"  ")</f>
        <v xml:space="preserve">G.6.15 -   </v>
      </c>
      <c r="N200" s="16" t="str">
        <f>N185&amp;"."&amp;RIGHT(N199,LEN(N199)-4)+1</f>
        <v>G.7.15</v>
      </c>
      <c r="O200" s="17" t="str">
        <f>N200&amp;" - "&amp;IFERROR(INDEX('L2'!$G$6:$G$502,MATCH(N200,'L2'!$P$6:$P$502,0)),"  ")</f>
        <v xml:space="preserve">G.7.15 -   </v>
      </c>
      <c r="P200" s="16" t="str">
        <f>P185&amp;"."&amp;RIGHT(P199,LEN(P199)-4)+1</f>
        <v>G.8.15</v>
      </c>
      <c r="Q200" s="17" t="str">
        <f>P200&amp;" - "&amp;IFERROR(INDEX('L2'!$G$6:$G$502,MATCH(P200,'L2'!$P$6:$P$502,0)),"  ")</f>
        <v xml:space="preserve">G.8.15 -   </v>
      </c>
      <c r="R200" s="16" t="str">
        <f>R185&amp;"."&amp;RIGHT(R199,LEN(R199)-4)+1</f>
        <v>G.9.15</v>
      </c>
      <c r="S200" s="17" t="str">
        <f>R200&amp;" - "&amp;IFERROR(INDEX('L2'!$G$6:$G$502,MATCH(R200,'L2'!$P$6:$P$502,0)),"  ")</f>
        <v xml:space="preserve">G.9.15 -   </v>
      </c>
      <c r="T200" s="16" t="str">
        <f>T185&amp;"."&amp;RIGHT(T199,LEN(T199)-5)+1</f>
        <v>G.10.15</v>
      </c>
      <c r="U200" s="17" t="str">
        <f>T200&amp;" - "&amp;IFERROR(INDEX('L2'!$G$6:$G$502,MATCH(T200,'L2'!$P$6:$P$502,0)),"  ")</f>
        <v xml:space="preserve">G.10.15 -   </v>
      </c>
    </row>
    <row r="201" spans="2:21" s="18" customFormat="1" ht="16">
      <c r="B201" s="16" t="str">
        <f>B185&amp;"."&amp;RIGHT(B200,LEN(B200)-4)+1</f>
        <v>G.1.16</v>
      </c>
      <c r="C201" s="17" t="str">
        <f>B201&amp;" - "&amp;IFERROR(INDEX('L2'!$G$6:$G$502,MATCH(B201,'L2'!$P$6:$P$502,0)),"  ")</f>
        <v xml:space="preserve">G.1.16 -   </v>
      </c>
      <c r="D201" s="16" t="str">
        <f>D185&amp;"."&amp;RIGHT(D200,LEN(D200)-4)+1</f>
        <v>G.2.16</v>
      </c>
      <c r="E201" s="17" t="str">
        <f>D201&amp;" - "&amp;IFERROR(INDEX('L2'!$G$6:$G$502,MATCH(D201,'L2'!$P$6:$P$502,0)),"  ")</f>
        <v xml:space="preserve">G.2.16 -   </v>
      </c>
      <c r="F201" s="16" t="str">
        <f>F185&amp;"."&amp;RIGHT(F200,LEN(F200)-4)+1</f>
        <v>G.3.16</v>
      </c>
      <c r="G201" s="17" t="str">
        <f>F201&amp;" - "&amp;IFERROR(INDEX('L2'!$G$6:$G$502,MATCH(F201,'L2'!$P$6:$P$502,0)),"  ")</f>
        <v xml:space="preserve">G.3.16 -   </v>
      </c>
      <c r="H201" s="16" t="str">
        <f>H185&amp;"."&amp;RIGHT(H200,LEN(H200)-4)+1</f>
        <v>G.4.16</v>
      </c>
      <c r="I201" s="17" t="str">
        <f>H201&amp;" - "&amp;IFERROR(INDEX('L2'!$G$6:$G$502,MATCH(H201,'L2'!$P$6:$P$502,0)),"  ")</f>
        <v xml:space="preserve">G.4.16 -   </v>
      </c>
      <c r="J201" s="16" t="str">
        <f>J185&amp;"."&amp;RIGHT(J200,LEN(J200)-4)+1</f>
        <v>G.5.16</v>
      </c>
      <c r="K201" s="17" t="str">
        <f>J201&amp;" - "&amp;IFERROR(INDEX('L2'!$G$6:$G$502,MATCH(J201,'L2'!$P$6:$P$502,0)),"  ")</f>
        <v xml:space="preserve">G.5.16 -   </v>
      </c>
      <c r="L201" s="16" t="str">
        <f>L185&amp;"."&amp;RIGHT(L200,LEN(L200)-4)+1</f>
        <v>G.6.16</v>
      </c>
      <c r="M201" s="17" t="str">
        <f>L201&amp;" - "&amp;IFERROR(INDEX('L2'!$G$6:$G$502,MATCH(L201,'L2'!$P$6:$P$502,0)),"  ")</f>
        <v xml:space="preserve">G.6.16 -   </v>
      </c>
      <c r="N201" s="16" t="str">
        <f>N185&amp;"."&amp;RIGHT(N200,LEN(N200)-4)+1</f>
        <v>G.7.16</v>
      </c>
      <c r="O201" s="17" t="str">
        <f>N201&amp;" - "&amp;IFERROR(INDEX('L2'!$G$6:$G$502,MATCH(N201,'L2'!$P$6:$P$502,0)),"  ")</f>
        <v xml:space="preserve">G.7.16 -   </v>
      </c>
      <c r="P201" s="16" t="str">
        <f>P185&amp;"."&amp;RIGHT(P200,LEN(P200)-4)+1</f>
        <v>G.8.16</v>
      </c>
      <c r="Q201" s="17" t="str">
        <f>P201&amp;" - "&amp;IFERROR(INDEX('L2'!$G$6:$G$502,MATCH(P201,'L2'!$P$6:$P$502,0)),"  ")</f>
        <v xml:space="preserve">G.8.16 -   </v>
      </c>
      <c r="R201" s="16" t="str">
        <f>R185&amp;"."&amp;RIGHT(R200,LEN(R200)-4)+1</f>
        <v>G.9.16</v>
      </c>
      <c r="S201" s="17" t="str">
        <f>R201&amp;" - "&amp;IFERROR(INDEX('L2'!$G$6:$G$502,MATCH(R201,'L2'!$P$6:$P$502,0)),"  ")</f>
        <v xml:space="preserve">G.9.16 -   </v>
      </c>
      <c r="T201" s="16" t="str">
        <f>T185&amp;"."&amp;RIGHT(T200,LEN(T200)-5)+1</f>
        <v>G.10.16</v>
      </c>
      <c r="U201" s="17" t="str">
        <f>T201&amp;" - "&amp;IFERROR(INDEX('L2'!$G$6:$G$502,MATCH(T201,'L2'!$P$6:$P$502,0)),"  ")</f>
        <v xml:space="preserve">G.10.16 -   </v>
      </c>
    </row>
    <row r="202" spans="2:21" s="18" customFormat="1" ht="16">
      <c r="B202" s="16" t="str">
        <f>B185&amp;"."&amp;RIGHT(B201,LEN(B201)-4)+1</f>
        <v>G.1.17</v>
      </c>
      <c r="C202" s="17" t="str">
        <f>B202&amp;" - "&amp;IFERROR(INDEX('L2'!$G$6:$G$502,MATCH(B202,'L2'!$P$6:$P$502,0)),"  ")</f>
        <v xml:space="preserve">G.1.17 -   </v>
      </c>
      <c r="D202" s="16" t="str">
        <f>D185&amp;"."&amp;RIGHT(D201,LEN(D201)-4)+1</f>
        <v>G.2.17</v>
      </c>
      <c r="E202" s="17" t="str">
        <f>D202&amp;" - "&amp;IFERROR(INDEX('L2'!$G$6:$G$502,MATCH(D202,'L2'!$P$6:$P$502,0)),"  ")</f>
        <v xml:space="preserve">G.2.17 -   </v>
      </c>
      <c r="F202" s="16" t="str">
        <f>F185&amp;"."&amp;RIGHT(F201,LEN(F201)-4)+1</f>
        <v>G.3.17</v>
      </c>
      <c r="G202" s="17" t="str">
        <f>F202&amp;" - "&amp;IFERROR(INDEX('L2'!$G$6:$G$502,MATCH(F202,'L2'!$P$6:$P$502,0)),"  ")</f>
        <v xml:space="preserve">G.3.17 -   </v>
      </c>
      <c r="H202" s="16" t="str">
        <f>H185&amp;"."&amp;RIGHT(H201,LEN(H201)-4)+1</f>
        <v>G.4.17</v>
      </c>
      <c r="I202" s="17" t="str">
        <f>H202&amp;" - "&amp;IFERROR(INDEX('L2'!$G$6:$G$502,MATCH(H202,'L2'!$P$6:$P$502,0)),"  ")</f>
        <v xml:space="preserve">G.4.17 -   </v>
      </c>
      <c r="J202" s="16" t="str">
        <f>J185&amp;"."&amp;RIGHT(J201,LEN(J201)-4)+1</f>
        <v>G.5.17</v>
      </c>
      <c r="K202" s="17" t="str">
        <f>J202&amp;" - "&amp;IFERROR(INDEX('L2'!$G$6:$G$502,MATCH(J202,'L2'!$P$6:$P$502,0)),"  ")</f>
        <v xml:space="preserve">G.5.17 -   </v>
      </c>
      <c r="L202" s="16" t="str">
        <f>L185&amp;"."&amp;RIGHT(L201,LEN(L201)-4)+1</f>
        <v>G.6.17</v>
      </c>
      <c r="M202" s="17" t="str">
        <f>L202&amp;" - "&amp;IFERROR(INDEX('L2'!$G$6:$G$502,MATCH(L202,'L2'!$P$6:$P$502,0)),"  ")</f>
        <v xml:space="preserve">G.6.17 -   </v>
      </c>
      <c r="N202" s="16" t="str">
        <f>N185&amp;"."&amp;RIGHT(N201,LEN(N201)-4)+1</f>
        <v>G.7.17</v>
      </c>
      <c r="O202" s="17" t="str">
        <f>N202&amp;" - "&amp;IFERROR(INDEX('L2'!$G$6:$G$502,MATCH(N202,'L2'!$P$6:$P$502,0)),"  ")</f>
        <v xml:space="preserve">G.7.17 -   </v>
      </c>
      <c r="P202" s="16" t="str">
        <f>P185&amp;"."&amp;RIGHT(P201,LEN(P201)-4)+1</f>
        <v>G.8.17</v>
      </c>
      <c r="Q202" s="17" t="str">
        <f>P202&amp;" - "&amp;IFERROR(INDEX('L2'!$G$6:$G$502,MATCH(P202,'L2'!$P$6:$P$502,0)),"  ")</f>
        <v xml:space="preserve">G.8.17 -   </v>
      </c>
      <c r="R202" s="16" t="str">
        <f>R185&amp;"."&amp;RIGHT(R201,LEN(R201)-4)+1</f>
        <v>G.9.17</v>
      </c>
      <c r="S202" s="17" t="str">
        <f>R202&amp;" - "&amp;IFERROR(INDEX('L2'!$G$6:$G$502,MATCH(R202,'L2'!$P$6:$P$502,0)),"  ")</f>
        <v xml:space="preserve">G.9.17 -   </v>
      </c>
      <c r="T202" s="16" t="str">
        <f>T185&amp;"."&amp;RIGHT(T201,LEN(T201)-5)+1</f>
        <v>G.10.17</v>
      </c>
      <c r="U202" s="17" t="str">
        <f>T202&amp;" - "&amp;IFERROR(INDEX('L2'!$G$6:$G$502,MATCH(T202,'L2'!$P$6:$P$502,0)),"  ")</f>
        <v xml:space="preserve">G.10.17 -   </v>
      </c>
    </row>
    <row r="203" spans="2:21" s="18" customFormat="1" ht="16">
      <c r="B203" s="16" t="str">
        <f>B185&amp;"."&amp;RIGHT(B202,LEN(B202)-4)+1</f>
        <v>G.1.18</v>
      </c>
      <c r="C203" s="17" t="str">
        <f>B203&amp;" - "&amp;IFERROR(INDEX('L2'!$G$6:$G$502,MATCH(B203,'L2'!$P$6:$P$502,0)),"  ")</f>
        <v xml:space="preserve">G.1.18 -   </v>
      </c>
      <c r="D203" s="16" t="str">
        <f>D185&amp;"."&amp;RIGHT(D202,LEN(D202)-4)+1</f>
        <v>G.2.18</v>
      </c>
      <c r="E203" s="17" t="str">
        <f>D203&amp;" - "&amp;IFERROR(INDEX('L2'!$G$6:$G$502,MATCH(D203,'L2'!$P$6:$P$502,0)),"  ")</f>
        <v xml:space="preserve">G.2.18 -   </v>
      </c>
      <c r="F203" s="16" t="str">
        <f>F185&amp;"."&amp;RIGHT(F202,LEN(F202)-4)+1</f>
        <v>G.3.18</v>
      </c>
      <c r="G203" s="17" t="str">
        <f>F203&amp;" - "&amp;IFERROR(INDEX('L2'!$G$6:$G$502,MATCH(F203,'L2'!$P$6:$P$502,0)),"  ")</f>
        <v xml:space="preserve">G.3.18 -   </v>
      </c>
      <c r="H203" s="16" t="str">
        <f>H185&amp;"."&amp;RIGHT(H202,LEN(H202)-4)+1</f>
        <v>G.4.18</v>
      </c>
      <c r="I203" s="17" t="str">
        <f>H203&amp;" - "&amp;IFERROR(INDEX('L2'!$G$6:$G$502,MATCH(H203,'L2'!$P$6:$P$502,0)),"  ")</f>
        <v xml:space="preserve">G.4.18 -   </v>
      </c>
      <c r="J203" s="16" t="str">
        <f>J185&amp;"."&amp;RIGHT(J202,LEN(J202)-4)+1</f>
        <v>G.5.18</v>
      </c>
      <c r="K203" s="17" t="str">
        <f>J203&amp;" - "&amp;IFERROR(INDEX('L2'!$G$6:$G$502,MATCH(J203,'L2'!$P$6:$P$502,0)),"  ")</f>
        <v xml:space="preserve">G.5.18 -   </v>
      </c>
      <c r="L203" s="16" t="str">
        <f>L185&amp;"."&amp;RIGHT(L202,LEN(L202)-4)+1</f>
        <v>G.6.18</v>
      </c>
      <c r="M203" s="17" t="str">
        <f>L203&amp;" - "&amp;IFERROR(INDEX('L2'!$G$6:$G$502,MATCH(L203,'L2'!$P$6:$P$502,0)),"  ")</f>
        <v xml:space="preserve">G.6.18 -   </v>
      </c>
      <c r="N203" s="16" t="str">
        <f>N185&amp;"."&amp;RIGHT(N202,LEN(N202)-4)+1</f>
        <v>G.7.18</v>
      </c>
      <c r="O203" s="17" t="str">
        <f>N203&amp;" - "&amp;IFERROR(INDEX('L2'!$G$6:$G$502,MATCH(N203,'L2'!$P$6:$P$502,0)),"  ")</f>
        <v xml:space="preserve">G.7.18 -   </v>
      </c>
      <c r="P203" s="16" t="str">
        <f>P185&amp;"."&amp;RIGHT(P202,LEN(P202)-4)+1</f>
        <v>G.8.18</v>
      </c>
      <c r="Q203" s="17" t="str">
        <f>P203&amp;" - "&amp;IFERROR(INDEX('L2'!$G$6:$G$502,MATCH(P203,'L2'!$P$6:$P$502,0)),"  ")</f>
        <v xml:space="preserve">G.8.18 -   </v>
      </c>
      <c r="R203" s="16" t="str">
        <f>R185&amp;"."&amp;RIGHT(R202,LEN(R202)-4)+1</f>
        <v>G.9.18</v>
      </c>
      <c r="S203" s="17" t="str">
        <f>R203&amp;" - "&amp;IFERROR(INDEX('L2'!$G$6:$G$502,MATCH(R203,'L2'!$P$6:$P$502,0)),"  ")</f>
        <v xml:space="preserve">G.9.18 -   </v>
      </c>
      <c r="T203" s="16" t="str">
        <f>T185&amp;"."&amp;RIGHT(T202,LEN(T202)-5)+1</f>
        <v>G.10.18</v>
      </c>
      <c r="U203" s="17" t="str">
        <f>T203&amp;" - "&amp;IFERROR(INDEX('L2'!$G$6:$G$502,MATCH(T203,'L2'!$P$6:$P$502,0)),"  ")</f>
        <v xml:space="preserve">G.10.18 -   </v>
      </c>
    </row>
    <row r="204" spans="2:21" s="18" customFormat="1" ht="16">
      <c r="B204" s="16" t="str">
        <f>B185&amp;"."&amp;RIGHT(B203,LEN(B203)-4)+1</f>
        <v>G.1.19</v>
      </c>
      <c r="C204" s="17" t="str">
        <f>B204&amp;" - "&amp;IFERROR(INDEX('L2'!$G$6:$G$502,MATCH(B204,'L2'!$P$6:$P$502,0)),"  ")</f>
        <v xml:space="preserve">G.1.19 -   </v>
      </c>
      <c r="D204" s="16" t="str">
        <f>D185&amp;"."&amp;RIGHT(D203,LEN(D203)-4)+1</f>
        <v>G.2.19</v>
      </c>
      <c r="E204" s="17" t="str">
        <f>D204&amp;" - "&amp;IFERROR(INDEX('L2'!$G$6:$G$502,MATCH(D204,'L2'!$P$6:$P$502,0)),"  ")</f>
        <v xml:space="preserve">G.2.19 -   </v>
      </c>
      <c r="F204" s="16" t="str">
        <f>F185&amp;"."&amp;RIGHT(F203,LEN(F203)-4)+1</f>
        <v>G.3.19</v>
      </c>
      <c r="G204" s="17" t="str">
        <f>F204&amp;" - "&amp;IFERROR(INDEX('L2'!$G$6:$G$502,MATCH(F204,'L2'!$P$6:$P$502,0)),"  ")</f>
        <v xml:space="preserve">G.3.19 -   </v>
      </c>
      <c r="H204" s="16" t="str">
        <f>H185&amp;"."&amp;RIGHT(H203,LEN(H203)-4)+1</f>
        <v>G.4.19</v>
      </c>
      <c r="I204" s="17" t="str">
        <f>H204&amp;" - "&amp;IFERROR(INDEX('L2'!$G$6:$G$502,MATCH(H204,'L2'!$P$6:$P$502,0)),"  ")</f>
        <v xml:space="preserve">G.4.19 -   </v>
      </c>
      <c r="J204" s="16" t="str">
        <f>J185&amp;"."&amp;RIGHT(J203,LEN(J203)-4)+1</f>
        <v>G.5.19</v>
      </c>
      <c r="K204" s="17" t="str">
        <f>J204&amp;" - "&amp;IFERROR(INDEX('L2'!$G$6:$G$502,MATCH(J204,'L2'!$P$6:$P$502,0)),"  ")</f>
        <v xml:space="preserve">G.5.19 -   </v>
      </c>
      <c r="L204" s="16" t="str">
        <f>L185&amp;"."&amp;RIGHT(L203,LEN(L203)-4)+1</f>
        <v>G.6.19</v>
      </c>
      <c r="M204" s="17" t="str">
        <f>L204&amp;" - "&amp;IFERROR(INDEX('L2'!$G$6:$G$502,MATCH(L204,'L2'!$P$6:$P$502,0)),"  ")</f>
        <v xml:space="preserve">G.6.19 -   </v>
      </c>
      <c r="N204" s="16" t="str">
        <f>N185&amp;"."&amp;RIGHT(N203,LEN(N203)-4)+1</f>
        <v>G.7.19</v>
      </c>
      <c r="O204" s="17" t="str">
        <f>N204&amp;" - "&amp;IFERROR(INDEX('L2'!$G$6:$G$502,MATCH(N204,'L2'!$P$6:$P$502,0)),"  ")</f>
        <v xml:space="preserve">G.7.19 -   </v>
      </c>
      <c r="P204" s="16" t="str">
        <f>P185&amp;"."&amp;RIGHT(P203,LEN(P203)-4)+1</f>
        <v>G.8.19</v>
      </c>
      <c r="Q204" s="17" t="str">
        <f>P204&amp;" - "&amp;IFERROR(INDEX('L2'!$G$6:$G$502,MATCH(P204,'L2'!$P$6:$P$502,0)),"  ")</f>
        <v xml:space="preserve">G.8.19 -   </v>
      </c>
      <c r="R204" s="16" t="str">
        <f>R185&amp;"."&amp;RIGHT(R203,LEN(R203)-4)+1</f>
        <v>G.9.19</v>
      </c>
      <c r="S204" s="17" t="str">
        <f>R204&amp;" - "&amp;IFERROR(INDEX('L2'!$G$6:$G$502,MATCH(R204,'L2'!$P$6:$P$502,0)),"  ")</f>
        <v xml:space="preserve">G.9.19 -   </v>
      </c>
      <c r="T204" s="16" t="str">
        <f>T185&amp;"."&amp;RIGHT(T203,LEN(T203)-5)+1</f>
        <v>G.10.19</v>
      </c>
      <c r="U204" s="17" t="str">
        <f>T204&amp;" - "&amp;IFERROR(INDEX('L2'!$G$6:$G$502,MATCH(T204,'L2'!$P$6:$P$502,0)),"  ")</f>
        <v xml:space="preserve">G.10.19 -   </v>
      </c>
    </row>
    <row r="205" spans="2:21" s="18" customFormat="1" ht="16">
      <c r="B205" s="16" t="str">
        <f>B185&amp;"."&amp;RIGHT(B204,LEN(B204)-4)+1</f>
        <v>G.1.20</v>
      </c>
      <c r="C205" s="17" t="str">
        <f>B205&amp;" - "&amp;IFERROR(INDEX('L2'!$G$6:$G$502,MATCH(B205,'L2'!$P$6:$P$502,0)),"  ")</f>
        <v xml:space="preserve">G.1.20 -   </v>
      </c>
      <c r="D205" s="16" t="str">
        <f>D185&amp;"."&amp;RIGHT(D204,LEN(D204)-4)+1</f>
        <v>G.2.20</v>
      </c>
      <c r="E205" s="17" t="str">
        <f>D205&amp;" - "&amp;IFERROR(INDEX('L2'!$G$6:$G$502,MATCH(D205,'L2'!$P$6:$P$502,0)),"  ")</f>
        <v xml:space="preserve">G.2.20 -   </v>
      </c>
      <c r="F205" s="16" t="str">
        <f>F185&amp;"."&amp;RIGHT(F204,LEN(F204)-4)+1</f>
        <v>G.3.20</v>
      </c>
      <c r="G205" s="17" t="str">
        <f>F205&amp;" - "&amp;IFERROR(INDEX('L2'!$G$6:$G$502,MATCH(F205,'L2'!$P$6:$P$502,0)),"  ")</f>
        <v xml:space="preserve">G.3.20 -   </v>
      </c>
      <c r="H205" s="16" t="str">
        <f>H185&amp;"."&amp;RIGHT(H204,LEN(H204)-4)+1</f>
        <v>G.4.20</v>
      </c>
      <c r="I205" s="17" t="str">
        <f>H205&amp;" - "&amp;IFERROR(INDEX('L2'!$G$6:$G$502,MATCH(H205,'L2'!$P$6:$P$502,0)),"  ")</f>
        <v xml:space="preserve">G.4.20 -   </v>
      </c>
      <c r="J205" s="16" t="str">
        <f>J185&amp;"."&amp;RIGHT(J204,LEN(J204)-4)+1</f>
        <v>G.5.20</v>
      </c>
      <c r="K205" s="17" t="str">
        <f>J205&amp;" - "&amp;IFERROR(INDEX('L2'!$G$6:$G$502,MATCH(J205,'L2'!$P$6:$P$502,0)),"  ")</f>
        <v xml:space="preserve">G.5.20 -   </v>
      </c>
      <c r="L205" s="16" t="str">
        <f>L185&amp;"."&amp;RIGHT(L204,LEN(L204)-4)+1</f>
        <v>G.6.20</v>
      </c>
      <c r="M205" s="17" t="str">
        <f>L205&amp;" - "&amp;IFERROR(INDEX('L2'!$G$6:$G$502,MATCH(L205,'L2'!$P$6:$P$502,0)),"  ")</f>
        <v xml:space="preserve">G.6.20 -   </v>
      </c>
      <c r="N205" s="16" t="str">
        <f>N185&amp;"."&amp;RIGHT(N204,LEN(N204)-4)+1</f>
        <v>G.7.20</v>
      </c>
      <c r="O205" s="17" t="str">
        <f>N205&amp;" - "&amp;IFERROR(INDEX('L2'!$G$6:$G$502,MATCH(N205,'L2'!$P$6:$P$502,0)),"  ")</f>
        <v xml:space="preserve">G.7.20 -   </v>
      </c>
      <c r="P205" s="16" t="str">
        <f>P185&amp;"."&amp;RIGHT(P204,LEN(P204)-4)+1</f>
        <v>G.8.20</v>
      </c>
      <c r="Q205" s="17" t="str">
        <f>P205&amp;" - "&amp;IFERROR(INDEX('L2'!$G$6:$G$502,MATCH(P205,'L2'!$P$6:$P$502,0)),"  ")</f>
        <v xml:space="preserve">G.8.20 -   </v>
      </c>
      <c r="R205" s="16" t="str">
        <f>R185&amp;"."&amp;RIGHT(R204,LEN(R204)-4)+1</f>
        <v>G.9.20</v>
      </c>
      <c r="S205" s="17" t="str">
        <f>R205&amp;" - "&amp;IFERROR(INDEX('L2'!$G$6:$G$502,MATCH(R205,'L2'!$P$6:$P$502,0)),"  ")</f>
        <v xml:space="preserve">G.9.20 -   </v>
      </c>
      <c r="T205" s="16" t="str">
        <f>T185&amp;"."&amp;RIGHT(T204,LEN(T204)-5)+1</f>
        <v>G.10.20</v>
      </c>
      <c r="U205" s="17" t="str">
        <f>T205&amp;" - "&amp;IFERROR(INDEX('L2'!$G$6:$G$502,MATCH(T205,'L2'!$P$6:$P$502,0)),"  ")</f>
        <v xml:space="preserve">G.10.20 -   </v>
      </c>
    </row>
    <row r="207" spans="2:21" ht="16">
      <c r="B207" s="796" t="str">
        <f>"Level 3 - "&amp;INDEX($C$6:$C$31,MATCH($B$13,$B$6:$B$31,0))&amp;" ("&amp;$B$13&amp;")"</f>
        <v>Level 3 - H - Exterior Doors and Windows (H)</v>
      </c>
      <c r="C207" s="796"/>
      <c r="D207" s="796"/>
      <c r="E207" s="796"/>
      <c r="F207" s="796"/>
      <c r="G207" s="796"/>
      <c r="H207" s="796"/>
      <c r="I207" s="796"/>
      <c r="J207" s="796"/>
      <c r="K207" s="796"/>
      <c r="L207" s="796"/>
      <c r="M207" s="796"/>
      <c r="N207" s="796"/>
      <c r="O207" s="796"/>
      <c r="P207" s="796"/>
      <c r="Q207" s="796"/>
      <c r="R207" s="796"/>
      <c r="S207" s="796"/>
      <c r="T207" s="796"/>
      <c r="U207" s="796"/>
    </row>
    <row r="208" spans="2:21" ht="16">
      <c r="B208" s="40" t="str">
        <f>MID(B207,LEN(B207)-1,1)&amp;".1"</f>
        <v>H.1</v>
      </c>
      <c r="C208" s="40" t="str">
        <f>IFERROR(INDEX('L2'!$E$6:$E$502,MATCH(B208,'L2'!$O$6:$O$502,0)),"  ")</f>
        <v>Exterior Doors</v>
      </c>
      <c r="D208" s="40" t="str">
        <f>LEFT(B208,1)&amp;"."&amp;RIGHT(B208,1)+1</f>
        <v>H.2</v>
      </c>
      <c r="E208" s="40" t="str">
        <f>IFERROR(INDEX('L2'!$E$6:$E$502,MATCH(D208,'L2'!$O$6:$O$502,0)),"  ")</f>
        <v>Exterior Doors and Windows General</v>
      </c>
      <c r="F208" s="40" t="str">
        <f>LEFT(D208,1)&amp;"."&amp;RIGHT(D208,1)+1</f>
        <v>H.3</v>
      </c>
      <c r="G208" s="40" t="str">
        <f>IFERROR(INDEX('L2'!$E$6:$E$502,MATCH(F208,'L2'!$O$6:$O$502,0)),"  ")</f>
        <v>Garage Doors</v>
      </c>
      <c r="H208" s="40" t="str">
        <f>LEFT(F208,1)&amp;"."&amp;RIGHT(F208,1)+1</f>
        <v>H.4</v>
      </c>
      <c r="I208" s="40" t="str">
        <f>IFERROR(INDEX('L2'!$E$6:$E$502,MATCH(H208,'L2'!$O$6:$O$502,0)),"  ")</f>
        <v>Windows</v>
      </c>
      <c r="J208" s="40" t="str">
        <f>LEFT(H208,1)&amp;"."&amp;RIGHT(H208,1)+1</f>
        <v>H.5</v>
      </c>
      <c r="K208" s="40" t="str">
        <f>IFERROR(INDEX('L2'!$E$6:$E$502,MATCH(J208,'L2'!$O$6:$O$502,0)),"  ")</f>
        <v xml:space="preserve">  </v>
      </c>
      <c r="L208" s="40" t="str">
        <f>LEFT(J208,1)&amp;"."&amp;RIGHT(J208,1)+1</f>
        <v>H.6</v>
      </c>
      <c r="M208" s="40" t="str">
        <f>IFERROR(INDEX('L2'!$E$6:$E$502,MATCH(L208,'L2'!$O$6:$O$502,0)),"  ")</f>
        <v xml:space="preserve">  </v>
      </c>
      <c r="N208" s="40" t="str">
        <f>LEFT(L208,1)&amp;"."&amp;RIGHT(L208,1)+1</f>
        <v>H.7</v>
      </c>
      <c r="O208" s="40" t="str">
        <f>IFERROR(INDEX('L2'!$E$6:$E$502,MATCH(N208,'L2'!$O$6:$O$502,0)),"  ")</f>
        <v xml:space="preserve">  </v>
      </c>
      <c r="P208" s="40" t="str">
        <f>LEFT(N208,1)&amp;"."&amp;RIGHT(N208,1)+1</f>
        <v>H.8</v>
      </c>
      <c r="Q208" s="40" t="str">
        <f>IFERROR(INDEX('L2'!$E$6:$E$502,MATCH(P208,'L2'!$O$6:$O$502,0)),"  ")</f>
        <v xml:space="preserve">  </v>
      </c>
      <c r="R208" s="40" t="str">
        <f>LEFT(P208,1)&amp;"."&amp;RIGHT(P208,1)+1</f>
        <v>H.9</v>
      </c>
      <c r="S208" s="40" t="str">
        <f>IFERROR(INDEX('L2'!$E$6:$E$502,MATCH(R208,'L2'!$O$6:$O$502,0)),"  ")</f>
        <v xml:space="preserve">  </v>
      </c>
      <c r="T208" s="40" t="str">
        <f>LEFT(R208,1)&amp;"."&amp;RIGHT(R208,1)+1</f>
        <v>H.10</v>
      </c>
      <c r="U208" s="40" t="str">
        <f>IFERROR(INDEX('L2'!$E$6:$E$502,MATCH(T208,'L2'!$O$6:$O$502,0)),"  ")</f>
        <v xml:space="preserve">  </v>
      </c>
    </row>
    <row r="209" spans="2:21" s="18" customFormat="1" ht="16">
      <c r="B209" s="16" t="str">
        <f>B208&amp;".1"</f>
        <v>H.1.1</v>
      </c>
      <c r="C209" s="17" t="str">
        <f>B209&amp;" - "&amp;IFERROR(INDEX('L2'!$G$6:$G$502,MATCH(B209,'L2'!$P$6:$P$502,0)),"  ")</f>
        <v>H.1.1 - Exterior Door Hardware</v>
      </c>
      <c r="D209" s="16" t="str">
        <f>D208&amp;".1"</f>
        <v>H.2.1</v>
      </c>
      <c r="E209" s="17" t="str">
        <f>D209&amp;" - "&amp;IFERROR(INDEX('L2'!$G$6:$G$502,MATCH(D209,'L2'!$P$6:$P$502,0)),"  ")</f>
        <v>H.2.1 - Exterior Doors And Windows Allowance</v>
      </c>
      <c r="F209" s="16" t="str">
        <f>F208&amp;".1"</f>
        <v>H.3.1</v>
      </c>
      <c r="G209" s="17" t="str">
        <f>F209&amp;" - "&amp;IFERROR(INDEX('L2'!$G$6:$G$502,MATCH(F209,'L2'!$P$6:$P$502,0)),"  ")</f>
        <v>H.3.1 - Automatic Garage Door,  9'  Door</v>
      </c>
      <c r="H209" s="16" t="str">
        <f>H208&amp;".1"</f>
        <v>H.4.1</v>
      </c>
      <c r="I209" s="17" t="str">
        <f>H209&amp;" - "&amp;IFERROR(INDEX('L2'!$G$6:$G$502,MATCH(H209,'L2'!$P$6:$P$502,0)),"  ")</f>
        <v>H.4.1 - New Windows, Vinyl, Average Size</v>
      </c>
      <c r="J209" s="16" t="str">
        <f>J208&amp;".1"</f>
        <v>H.5.1</v>
      </c>
      <c r="K209" s="17" t="str">
        <f>J209&amp;" - "&amp;IFERROR(INDEX('L2'!$G$6:$G$502,MATCH(J209,'L2'!$P$6:$P$502,0)),"  ")</f>
        <v xml:space="preserve">H.5.1 -   </v>
      </c>
      <c r="L209" s="16" t="str">
        <f>L208&amp;".1"</f>
        <v>H.6.1</v>
      </c>
      <c r="M209" s="17" t="str">
        <f>L209&amp;" - "&amp;IFERROR(INDEX('L2'!$G$6:$G$502,MATCH(L209,'L2'!$P$6:$P$502,0)),"  ")</f>
        <v xml:space="preserve">H.6.1 -   </v>
      </c>
      <c r="N209" s="16" t="str">
        <f>N208&amp;".1"</f>
        <v>H.7.1</v>
      </c>
      <c r="O209" s="17" t="str">
        <f>N209&amp;" - "&amp;IFERROR(INDEX('L2'!$G$6:$G$502,MATCH(N209,'L2'!$P$6:$P$502,0)),"  ")</f>
        <v xml:space="preserve">H.7.1 -   </v>
      </c>
      <c r="P209" s="16" t="str">
        <f>P208&amp;".1"</f>
        <v>H.8.1</v>
      </c>
      <c r="Q209" s="17" t="str">
        <f>P209&amp;" - "&amp;IFERROR(INDEX('L2'!$G$6:$G$502,MATCH(P209,'L2'!$P$6:$P$502,0)),"  ")</f>
        <v xml:space="preserve">H.8.1 -   </v>
      </c>
      <c r="R209" s="16" t="str">
        <f>R208&amp;".1"</f>
        <v>H.9.1</v>
      </c>
      <c r="S209" s="17" t="str">
        <f>R209&amp;" - "&amp;IFERROR(INDEX('L2'!$G$6:$G$502,MATCH(R209,'L2'!$P$6:$P$502,0)),"  ")</f>
        <v xml:space="preserve">H.9.1 -   </v>
      </c>
      <c r="T209" s="16" t="str">
        <f>T208&amp;".1"</f>
        <v>H.10.1</v>
      </c>
      <c r="U209" s="17" t="str">
        <f>T209&amp;" - "&amp;IFERROR(INDEX('L2'!$G$6:$G$502,MATCH(T209,'L2'!$P$6:$P$502,0)),"  ")</f>
        <v xml:space="preserve">H.10.1 -   </v>
      </c>
    </row>
    <row r="210" spans="2:21" s="18" customFormat="1" ht="16">
      <c r="B210" s="16" t="str">
        <f>B208&amp;"."&amp;RIGHT(B209,LEN(B209)-4)+1</f>
        <v>H.1.2</v>
      </c>
      <c r="C210" s="17" t="str">
        <f>B210&amp;" - "&amp;IFERROR(INDEX('L2'!$G$6:$G$502,MATCH(B210,'L2'!$P$6:$P$502,0)),"  ")</f>
        <v>H.1.2 - Exterior Doors Allowance</v>
      </c>
      <c r="D210" s="16" t="str">
        <f>D208&amp;"."&amp;RIGHT(D209,LEN(D209)-4)+1</f>
        <v>H.2.2</v>
      </c>
      <c r="E210" s="17" t="str">
        <f>D210&amp;" - "&amp;IFERROR(INDEX('L2'!$G$6:$G$502,MATCH(D210,'L2'!$P$6:$P$502,0)),"  ")</f>
        <v xml:space="preserve">H.2.2 -   </v>
      </c>
      <c r="F210" s="16" t="str">
        <f>F208&amp;"."&amp;RIGHT(F209,LEN(F209)-4)+1</f>
        <v>H.3.2</v>
      </c>
      <c r="G210" s="17" t="str">
        <f>F210&amp;" - "&amp;IFERROR(INDEX('L2'!$G$6:$G$502,MATCH(F210,'L2'!$P$6:$P$502,0)),"  ")</f>
        <v>H.3.2 - Automatic Garage Door, 16' Door</v>
      </c>
      <c r="H210" s="16" t="str">
        <f>H208&amp;"."&amp;RIGHT(H209,LEN(H209)-4)+1</f>
        <v>H.4.2</v>
      </c>
      <c r="I210" s="17" t="str">
        <f>H210&amp;" - "&amp;IFERROR(INDEX('L2'!$G$6:$G$502,MATCH(H210,'L2'!$P$6:$P$502,0)),"  ")</f>
        <v>H.4.2 - New Windows, Wood, Average Size</v>
      </c>
      <c r="J210" s="16" t="str">
        <f>J208&amp;"."&amp;RIGHT(J209,LEN(J209)-4)+1</f>
        <v>H.5.2</v>
      </c>
      <c r="K210" s="17" t="str">
        <f>J210&amp;" - "&amp;IFERROR(INDEX('L2'!$G$6:$G$502,MATCH(J210,'L2'!$P$6:$P$502,0)),"  ")</f>
        <v xml:space="preserve">H.5.2 -   </v>
      </c>
      <c r="L210" s="16" t="str">
        <f>L208&amp;"."&amp;RIGHT(L209,LEN(L209)-4)+1</f>
        <v>H.6.2</v>
      </c>
      <c r="M210" s="17" t="str">
        <f>L210&amp;" - "&amp;IFERROR(INDEX('L2'!$G$6:$G$502,MATCH(L210,'L2'!$P$6:$P$502,0)),"  ")</f>
        <v xml:space="preserve">H.6.2 -   </v>
      </c>
      <c r="N210" s="16" t="str">
        <f>N208&amp;"."&amp;RIGHT(N209,LEN(N209)-4)+1</f>
        <v>H.7.2</v>
      </c>
      <c r="O210" s="17" t="str">
        <f>N210&amp;" - "&amp;IFERROR(INDEX('L2'!$G$6:$G$502,MATCH(N210,'L2'!$P$6:$P$502,0)),"  ")</f>
        <v xml:space="preserve">H.7.2 -   </v>
      </c>
      <c r="P210" s="16" t="str">
        <f>P208&amp;"."&amp;RIGHT(P209,LEN(P209)-4)+1</f>
        <v>H.8.2</v>
      </c>
      <c r="Q210" s="17" t="str">
        <f>P210&amp;" - "&amp;IFERROR(INDEX('L2'!$G$6:$G$502,MATCH(P210,'L2'!$P$6:$P$502,0)),"  ")</f>
        <v xml:space="preserve">H.8.2 -   </v>
      </c>
      <c r="R210" s="16" t="str">
        <f>R208&amp;"."&amp;RIGHT(R209,LEN(R209)-4)+1</f>
        <v>H.9.2</v>
      </c>
      <c r="S210" s="17" t="str">
        <f>R210&amp;" - "&amp;IFERROR(INDEX('L2'!$G$6:$G$502,MATCH(R210,'L2'!$P$6:$P$502,0)),"  ")</f>
        <v xml:space="preserve">H.9.2 -   </v>
      </c>
      <c r="T210" s="16" t="str">
        <f>T208&amp;"."&amp;RIGHT(T209,LEN(T209)-5)+1</f>
        <v>H.10.2</v>
      </c>
      <c r="U210" s="17" t="str">
        <f>T210&amp;" - "&amp;IFERROR(INDEX('L2'!$G$6:$G$502,MATCH(T210,'L2'!$P$6:$P$502,0)),"  ")</f>
        <v xml:space="preserve">H.10.2 -   </v>
      </c>
    </row>
    <row r="211" spans="2:21" s="18" customFormat="1" ht="16">
      <c r="B211" s="16" t="str">
        <f>B208&amp;"."&amp;RIGHT(B210,LEN(B210)-4)+1</f>
        <v>H.1.3</v>
      </c>
      <c r="C211" s="17" t="str">
        <f>B211&amp;" - "&amp;IFERROR(INDEX('L2'!$G$6:$G$502,MATCH(B211,'L2'!$P$6:$P$502,0)),"  ")</f>
        <v>H.1.3 - French Patio Door, Pair</v>
      </c>
      <c r="D211" s="16" t="str">
        <f>D208&amp;"."&amp;RIGHT(D210,LEN(D210)-4)+1</f>
        <v>H.2.3</v>
      </c>
      <c r="E211" s="17" t="str">
        <f>D211&amp;" - "&amp;IFERROR(INDEX('L2'!$G$6:$G$502,MATCH(D211,'L2'!$P$6:$P$502,0)),"  ")</f>
        <v xml:space="preserve">H.2.3 -   </v>
      </c>
      <c r="F211" s="16" t="str">
        <f>F208&amp;"."&amp;RIGHT(F210,LEN(F210)-4)+1</f>
        <v>H.3.3</v>
      </c>
      <c r="G211" s="17" t="str">
        <f>F211&amp;" - "&amp;IFERROR(INDEX('L2'!$G$6:$G$502,MATCH(F211,'L2'!$P$6:$P$502,0)),"  ")</f>
        <v>H.3.3 - Garage Door Operation Fix</v>
      </c>
      <c r="H211" s="16" t="str">
        <f>H208&amp;"."&amp;RIGHT(H210,LEN(H210)-4)+1</f>
        <v>H.4.3</v>
      </c>
      <c r="I211" s="17" t="str">
        <f>H211&amp;" - "&amp;IFERROR(INDEX('L2'!$G$6:$G$502,MATCH(H211,'L2'!$P$6:$P$502,0)),"  ")</f>
        <v>H.4.3 - Repair Broken Screens</v>
      </c>
      <c r="J211" s="16" t="str">
        <f>J208&amp;"."&amp;RIGHT(J210,LEN(J210)-4)+1</f>
        <v>H.5.3</v>
      </c>
      <c r="K211" s="17" t="str">
        <f>J211&amp;" - "&amp;IFERROR(INDEX('L2'!$G$6:$G$502,MATCH(J211,'L2'!$P$6:$P$502,0)),"  ")</f>
        <v xml:space="preserve">H.5.3 -   </v>
      </c>
      <c r="L211" s="16" t="str">
        <f>L208&amp;"."&amp;RIGHT(L210,LEN(L210)-4)+1</f>
        <v>H.6.3</v>
      </c>
      <c r="M211" s="17" t="str">
        <f>L211&amp;" - "&amp;IFERROR(INDEX('L2'!$G$6:$G$502,MATCH(L211,'L2'!$P$6:$P$502,0)),"  ")</f>
        <v xml:space="preserve">H.6.3 -   </v>
      </c>
      <c r="N211" s="16" t="str">
        <f>N208&amp;"."&amp;RIGHT(N210,LEN(N210)-4)+1</f>
        <v>H.7.3</v>
      </c>
      <c r="O211" s="17" t="str">
        <f>N211&amp;" - "&amp;IFERROR(INDEX('L2'!$G$6:$G$502,MATCH(N211,'L2'!$P$6:$P$502,0)),"  ")</f>
        <v xml:space="preserve">H.7.3 -   </v>
      </c>
      <c r="P211" s="16" t="str">
        <f>P208&amp;"."&amp;RIGHT(P210,LEN(P210)-4)+1</f>
        <v>H.8.3</v>
      </c>
      <c r="Q211" s="17" t="str">
        <f>P211&amp;" - "&amp;IFERROR(INDEX('L2'!$G$6:$G$502,MATCH(P211,'L2'!$P$6:$P$502,0)),"  ")</f>
        <v xml:space="preserve">H.8.3 -   </v>
      </c>
      <c r="R211" s="16" t="str">
        <f>R208&amp;"."&amp;RIGHT(R210,LEN(R210)-4)+1</f>
        <v>H.9.3</v>
      </c>
      <c r="S211" s="17" t="str">
        <f>R211&amp;" - "&amp;IFERROR(INDEX('L2'!$G$6:$G$502,MATCH(R211,'L2'!$P$6:$P$502,0)),"  ")</f>
        <v xml:space="preserve">H.9.3 -   </v>
      </c>
      <c r="T211" s="16" t="str">
        <f>T208&amp;"."&amp;RIGHT(T210,LEN(T210)-5)+1</f>
        <v>H.10.3</v>
      </c>
      <c r="U211" s="17" t="str">
        <f>T211&amp;" - "&amp;IFERROR(INDEX('L2'!$G$6:$G$502,MATCH(T211,'L2'!$P$6:$P$502,0)),"  ")</f>
        <v xml:space="preserve">H.10.3 -   </v>
      </c>
    </row>
    <row r="212" spans="2:21" s="18" customFormat="1" ht="16">
      <c r="B212" s="16" t="str">
        <f>B208&amp;"."&amp;RIGHT(B211,LEN(B211)-4)+1</f>
        <v>H.1.4</v>
      </c>
      <c r="C212" s="17" t="str">
        <f>B212&amp;" - "&amp;IFERROR(INDEX('L2'!$G$6:$G$502,MATCH(B212,'L2'!$P$6:$P$502,0)),"  ")</f>
        <v>H.1.4 - Glass Front Entry Door, Single</v>
      </c>
      <c r="D212" s="16" t="str">
        <f>D208&amp;"."&amp;RIGHT(D211,LEN(D211)-4)+1</f>
        <v>H.2.4</v>
      </c>
      <c r="E212" s="17" t="str">
        <f>D212&amp;" - "&amp;IFERROR(INDEX('L2'!$G$6:$G$502,MATCH(D212,'L2'!$P$6:$P$502,0)),"  ")</f>
        <v xml:space="preserve">H.2.4 -   </v>
      </c>
      <c r="F212" s="16" t="str">
        <f>F208&amp;"."&amp;RIGHT(F211,LEN(F211)-4)+1</f>
        <v>H.3.4</v>
      </c>
      <c r="G212" s="17" t="str">
        <f>F212&amp;" - "&amp;IFERROR(INDEX('L2'!$G$6:$G$502,MATCH(F212,'L2'!$P$6:$P$502,0)),"  ")</f>
        <v>H.3.4 - Garage Doors Allowance</v>
      </c>
      <c r="H212" s="16" t="str">
        <f>H208&amp;"."&amp;RIGHT(H211,LEN(H211)-4)+1</f>
        <v>H.4.4</v>
      </c>
      <c r="I212" s="17" t="str">
        <f>H212&amp;" - "&amp;IFERROR(INDEX('L2'!$G$6:$G$502,MATCH(H212,'L2'!$P$6:$P$502,0)),"  ")</f>
        <v>H.4.4 - Replace Broken Screens</v>
      </c>
      <c r="J212" s="16" t="str">
        <f>J208&amp;"."&amp;RIGHT(J211,LEN(J211)-4)+1</f>
        <v>H.5.4</v>
      </c>
      <c r="K212" s="17" t="str">
        <f>J212&amp;" - "&amp;IFERROR(INDEX('L2'!$G$6:$G$502,MATCH(J212,'L2'!$P$6:$P$502,0)),"  ")</f>
        <v xml:space="preserve">H.5.4 -   </v>
      </c>
      <c r="L212" s="16" t="str">
        <f>L208&amp;"."&amp;RIGHT(L211,LEN(L211)-4)+1</f>
        <v>H.6.4</v>
      </c>
      <c r="M212" s="17" t="str">
        <f>L212&amp;" - "&amp;IFERROR(INDEX('L2'!$G$6:$G$502,MATCH(L212,'L2'!$P$6:$P$502,0)),"  ")</f>
        <v xml:space="preserve">H.6.4 -   </v>
      </c>
      <c r="N212" s="16" t="str">
        <f>N208&amp;"."&amp;RIGHT(N211,LEN(N211)-4)+1</f>
        <v>H.7.4</v>
      </c>
      <c r="O212" s="17" t="str">
        <f>N212&amp;" - "&amp;IFERROR(INDEX('L2'!$G$6:$G$502,MATCH(N212,'L2'!$P$6:$P$502,0)),"  ")</f>
        <v xml:space="preserve">H.7.4 -   </v>
      </c>
      <c r="P212" s="16" t="str">
        <f>P208&amp;"."&amp;RIGHT(P211,LEN(P211)-4)+1</f>
        <v>H.8.4</v>
      </c>
      <c r="Q212" s="17" t="str">
        <f>P212&amp;" - "&amp;IFERROR(INDEX('L2'!$G$6:$G$502,MATCH(P212,'L2'!$P$6:$P$502,0)),"  ")</f>
        <v xml:space="preserve">H.8.4 -   </v>
      </c>
      <c r="R212" s="16" t="str">
        <f>R208&amp;"."&amp;RIGHT(R211,LEN(R211)-4)+1</f>
        <v>H.9.4</v>
      </c>
      <c r="S212" s="17" t="str">
        <f>R212&amp;" - "&amp;IFERROR(INDEX('L2'!$G$6:$G$502,MATCH(R212,'L2'!$P$6:$P$502,0)),"  ")</f>
        <v xml:space="preserve">H.9.4 -   </v>
      </c>
      <c r="T212" s="16" t="str">
        <f>T208&amp;"."&amp;RIGHT(T211,LEN(T211)-5)+1</f>
        <v>H.10.4</v>
      </c>
      <c r="U212" s="17" t="str">
        <f>T212&amp;" - "&amp;IFERROR(INDEX('L2'!$G$6:$G$502,MATCH(T212,'L2'!$P$6:$P$502,0)),"  ")</f>
        <v xml:space="preserve">H.10.4 -   </v>
      </c>
    </row>
    <row r="213" spans="2:21" s="18" customFormat="1" ht="16">
      <c r="B213" s="16" t="str">
        <f>B208&amp;"."&amp;RIGHT(B212,LEN(B212)-4)+1</f>
        <v>H.1.5</v>
      </c>
      <c r="C213" s="17" t="str">
        <f>B213&amp;" - "&amp;IFERROR(INDEX('L2'!$G$6:$G$502,MATCH(B213,'L2'!$P$6:$P$502,0)),"  ")</f>
        <v>H.1.5 - Glass Storm Door, Single</v>
      </c>
      <c r="D213" s="16" t="str">
        <f>D208&amp;"."&amp;RIGHT(D212,LEN(D212)-4)+1</f>
        <v>H.2.5</v>
      </c>
      <c r="E213" s="17" t="str">
        <f>D213&amp;" - "&amp;IFERROR(INDEX('L2'!$G$6:$G$502,MATCH(D213,'L2'!$P$6:$P$502,0)),"  ")</f>
        <v xml:space="preserve">H.2.5 -   </v>
      </c>
      <c r="F213" s="16" t="str">
        <f>F208&amp;"."&amp;RIGHT(F212,LEN(F212)-4)+1</f>
        <v>H.3.5</v>
      </c>
      <c r="G213" s="17" t="str">
        <f>F213&amp;" - "&amp;IFERROR(INDEX('L2'!$G$6:$G$502,MATCH(F213,'L2'!$P$6:$P$502,0)),"  ")</f>
        <v>H.3.5 - Manual Garage Door,  9'  Door</v>
      </c>
      <c r="H213" s="16" t="str">
        <f>H208&amp;"."&amp;RIGHT(H212,LEN(H212)-4)+1</f>
        <v>H.4.5</v>
      </c>
      <c r="I213" s="17" t="str">
        <f>H213&amp;" - "&amp;IFERROR(INDEX('L2'!$G$6:$G$502,MATCH(H213,'L2'!$P$6:$P$502,0)),"  ")</f>
        <v>H.4.5 - Replace Broken Window Pane</v>
      </c>
      <c r="J213" s="16" t="str">
        <f>J208&amp;"."&amp;RIGHT(J212,LEN(J212)-4)+1</f>
        <v>H.5.5</v>
      </c>
      <c r="K213" s="17" t="str">
        <f>J213&amp;" - "&amp;IFERROR(INDEX('L2'!$G$6:$G$502,MATCH(J213,'L2'!$P$6:$P$502,0)),"  ")</f>
        <v xml:space="preserve">H.5.5 -   </v>
      </c>
      <c r="L213" s="16" t="str">
        <f>L208&amp;"."&amp;RIGHT(L212,LEN(L212)-4)+1</f>
        <v>H.6.5</v>
      </c>
      <c r="M213" s="17" t="str">
        <f>L213&amp;" - "&amp;IFERROR(INDEX('L2'!$G$6:$G$502,MATCH(L213,'L2'!$P$6:$P$502,0)),"  ")</f>
        <v xml:space="preserve">H.6.5 -   </v>
      </c>
      <c r="N213" s="16" t="str">
        <f>N208&amp;"."&amp;RIGHT(N212,LEN(N212)-4)+1</f>
        <v>H.7.5</v>
      </c>
      <c r="O213" s="17" t="str">
        <f>N213&amp;" - "&amp;IFERROR(INDEX('L2'!$G$6:$G$502,MATCH(N213,'L2'!$P$6:$P$502,0)),"  ")</f>
        <v xml:space="preserve">H.7.5 -   </v>
      </c>
      <c r="P213" s="16" t="str">
        <f>P208&amp;"."&amp;RIGHT(P212,LEN(P212)-4)+1</f>
        <v>H.8.5</v>
      </c>
      <c r="Q213" s="17" t="str">
        <f>P213&amp;" - "&amp;IFERROR(INDEX('L2'!$G$6:$G$502,MATCH(P213,'L2'!$P$6:$P$502,0)),"  ")</f>
        <v xml:space="preserve">H.8.5 -   </v>
      </c>
      <c r="R213" s="16" t="str">
        <f>R208&amp;"."&amp;RIGHT(R212,LEN(R212)-4)+1</f>
        <v>H.9.5</v>
      </c>
      <c r="S213" s="17" t="str">
        <f>R213&amp;" - "&amp;IFERROR(INDEX('L2'!$G$6:$G$502,MATCH(R213,'L2'!$P$6:$P$502,0)),"  ")</f>
        <v xml:space="preserve">H.9.5 -   </v>
      </c>
      <c r="T213" s="16" t="str">
        <f>T208&amp;"."&amp;RIGHT(T212,LEN(T212)-5)+1</f>
        <v>H.10.5</v>
      </c>
      <c r="U213" s="17" t="str">
        <f>T213&amp;" - "&amp;IFERROR(INDEX('L2'!$G$6:$G$502,MATCH(T213,'L2'!$P$6:$P$502,0)),"  ")</f>
        <v xml:space="preserve">H.10.5 -   </v>
      </c>
    </row>
    <row r="214" spans="2:21" s="18" customFormat="1" ht="16">
      <c r="B214" s="16" t="str">
        <f>B208&amp;"."&amp;RIGHT(B213,LEN(B213)-4)+1</f>
        <v>H.1.6</v>
      </c>
      <c r="C214" s="17" t="str">
        <f>B214&amp;" - "&amp;IFERROR(INDEX('L2'!$G$6:$G$502,MATCH(B214,'L2'!$P$6:$P$502,0)),"  ")</f>
        <v>H.1.6 - Sliding Glass Door, Vinyl, Double</v>
      </c>
      <c r="D214" s="16" t="str">
        <f>D208&amp;"."&amp;RIGHT(D213,LEN(D213)-4)+1</f>
        <v>H.2.6</v>
      </c>
      <c r="E214" s="17" t="str">
        <f>D214&amp;" - "&amp;IFERROR(INDEX('L2'!$G$6:$G$502,MATCH(D214,'L2'!$P$6:$P$502,0)),"  ")</f>
        <v xml:space="preserve">H.2.6 -   </v>
      </c>
      <c r="F214" s="16" t="str">
        <f>F208&amp;"."&amp;RIGHT(F213,LEN(F213)-4)+1</f>
        <v>H.3.6</v>
      </c>
      <c r="G214" s="17" t="str">
        <f>F214&amp;" - "&amp;IFERROR(INDEX('L2'!$G$6:$G$502,MATCH(F214,'L2'!$P$6:$P$502,0)),"  ")</f>
        <v>H.3.6 - Manual Garage Door, 16' Door</v>
      </c>
      <c r="H214" s="16" t="str">
        <f>H208&amp;"."&amp;RIGHT(H213,LEN(H213)-4)+1</f>
        <v>H.4.6</v>
      </c>
      <c r="I214" s="17" t="str">
        <f>H214&amp;" - "&amp;IFERROR(INDEX('L2'!$G$6:$G$502,MATCH(H214,'L2'!$P$6:$P$502,0)),"  ")</f>
        <v>H.4.6 - Replacement Windows, Vinyl, Average Size</v>
      </c>
      <c r="J214" s="16" t="str">
        <f>J208&amp;"."&amp;RIGHT(J213,LEN(J213)-4)+1</f>
        <v>H.5.6</v>
      </c>
      <c r="K214" s="17" t="str">
        <f>J214&amp;" - "&amp;IFERROR(INDEX('L2'!$G$6:$G$502,MATCH(J214,'L2'!$P$6:$P$502,0)),"  ")</f>
        <v xml:space="preserve">H.5.6 -   </v>
      </c>
      <c r="L214" s="16" t="str">
        <f>L208&amp;"."&amp;RIGHT(L213,LEN(L213)-4)+1</f>
        <v>H.6.6</v>
      </c>
      <c r="M214" s="17" t="str">
        <f>L214&amp;" - "&amp;IFERROR(INDEX('L2'!$G$6:$G$502,MATCH(L214,'L2'!$P$6:$P$502,0)),"  ")</f>
        <v xml:space="preserve">H.6.6 -   </v>
      </c>
      <c r="N214" s="16" t="str">
        <f>N208&amp;"."&amp;RIGHT(N213,LEN(N213)-4)+1</f>
        <v>H.7.6</v>
      </c>
      <c r="O214" s="17" t="str">
        <f>N214&amp;" - "&amp;IFERROR(INDEX('L2'!$G$6:$G$502,MATCH(N214,'L2'!$P$6:$P$502,0)),"  ")</f>
        <v xml:space="preserve">H.7.6 -   </v>
      </c>
      <c r="P214" s="16" t="str">
        <f>P208&amp;"."&amp;RIGHT(P213,LEN(P213)-4)+1</f>
        <v>H.8.6</v>
      </c>
      <c r="Q214" s="17" t="str">
        <f>P214&amp;" - "&amp;IFERROR(INDEX('L2'!$G$6:$G$502,MATCH(P214,'L2'!$P$6:$P$502,0)),"  ")</f>
        <v xml:space="preserve">H.8.6 -   </v>
      </c>
      <c r="R214" s="16" t="str">
        <f>R208&amp;"."&amp;RIGHT(R213,LEN(R213)-4)+1</f>
        <v>H.9.6</v>
      </c>
      <c r="S214" s="17" t="str">
        <f>R214&amp;" - "&amp;IFERROR(INDEX('L2'!$G$6:$G$502,MATCH(R214,'L2'!$P$6:$P$502,0)),"  ")</f>
        <v xml:space="preserve">H.9.6 -   </v>
      </c>
      <c r="T214" s="16" t="str">
        <f>T208&amp;"."&amp;RIGHT(T213,LEN(T213)-5)+1</f>
        <v>H.10.6</v>
      </c>
      <c r="U214" s="17" t="str">
        <f>T214&amp;" - "&amp;IFERROR(INDEX('L2'!$G$6:$G$502,MATCH(T214,'L2'!$P$6:$P$502,0)),"  ")</f>
        <v xml:space="preserve">H.10.6 -   </v>
      </c>
    </row>
    <row r="215" spans="2:21" s="18" customFormat="1" ht="16">
      <c r="B215" s="16" t="str">
        <f>B208&amp;"."&amp;RIGHT(B214,LEN(B214)-4)+1</f>
        <v>H.1.7</v>
      </c>
      <c r="C215" s="17" t="str">
        <f>B215&amp;" - "&amp;IFERROR(INDEX('L2'!$G$6:$G$502,MATCH(B215,'L2'!$P$6:$P$502,0)),"  ")</f>
        <v>H.1.7 - Steel Entry Door, Single</v>
      </c>
      <c r="D215" s="16" t="str">
        <f>D208&amp;"."&amp;RIGHT(D214,LEN(D214)-4)+1</f>
        <v>H.2.7</v>
      </c>
      <c r="E215" s="17" t="str">
        <f>D215&amp;" - "&amp;IFERROR(INDEX('L2'!$G$6:$G$502,MATCH(D215,'L2'!$P$6:$P$502,0)),"  ")</f>
        <v xml:space="preserve">H.2.7 -   </v>
      </c>
      <c r="F215" s="16" t="str">
        <f>F208&amp;"."&amp;RIGHT(F214,LEN(F214)-4)+1</f>
        <v>H.3.7</v>
      </c>
      <c r="G215" s="17" t="str">
        <f>F215&amp;" - "&amp;IFERROR(INDEX('L2'!$G$6:$G$502,MATCH(F215,'L2'!$P$6:$P$502,0)),"  ")</f>
        <v>H.3.7 - Replace Springs On Garage Door</v>
      </c>
      <c r="H215" s="16" t="str">
        <f>H208&amp;"."&amp;RIGHT(H214,LEN(H214)-4)+1</f>
        <v>H.4.7</v>
      </c>
      <c r="I215" s="17" t="str">
        <f>H215&amp;" - "&amp;IFERROR(INDEX('L2'!$G$6:$G$502,MATCH(H215,'L2'!$P$6:$P$502,0)),"  ")</f>
        <v>H.4.7 - Skylight Fix</v>
      </c>
      <c r="J215" s="16" t="str">
        <f>J208&amp;"."&amp;RIGHT(J214,LEN(J214)-4)+1</f>
        <v>H.5.7</v>
      </c>
      <c r="K215" s="17" t="str">
        <f>J215&amp;" - "&amp;IFERROR(INDEX('L2'!$G$6:$G$502,MATCH(J215,'L2'!$P$6:$P$502,0)),"  ")</f>
        <v xml:space="preserve">H.5.7 -   </v>
      </c>
      <c r="L215" s="16" t="str">
        <f>L208&amp;"."&amp;RIGHT(L214,LEN(L214)-4)+1</f>
        <v>H.6.7</v>
      </c>
      <c r="M215" s="17" t="str">
        <f>L215&amp;" - "&amp;IFERROR(INDEX('L2'!$G$6:$G$502,MATCH(L215,'L2'!$P$6:$P$502,0)),"  ")</f>
        <v xml:space="preserve">H.6.7 -   </v>
      </c>
      <c r="N215" s="16" t="str">
        <f>N208&amp;"."&amp;RIGHT(N214,LEN(N214)-4)+1</f>
        <v>H.7.7</v>
      </c>
      <c r="O215" s="17" t="str">
        <f>N215&amp;" - "&amp;IFERROR(INDEX('L2'!$G$6:$G$502,MATCH(N215,'L2'!$P$6:$P$502,0)),"  ")</f>
        <v xml:space="preserve">H.7.7 -   </v>
      </c>
      <c r="P215" s="16" t="str">
        <f>P208&amp;"."&amp;RIGHT(P214,LEN(P214)-4)+1</f>
        <v>H.8.7</v>
      </c>
      <c r="Q215" s="17" t="str">
        <f>P215&amp;" - "&amp;IFERROR(INDEX('L2'!$G$6:$G$502,MATCH(P215,'L2'!$P$6:$P$502,0)),"  ")</f>
        <v xml:space="preserve">H.8.7 -   </v>
      </c>
      <c r="R215" s="16" t="str">
        <f>R208&amp;"."&amp;RIGHT(R214,LEN(R214)-4)+1</f>
        <v>H.9.7</v>
      </c>
      <c r="S215" s="17" t="str">
        <f>R215&amp;" - "&amp;IFERROR(INDEX('L2'!$G$6:$G$502,MATCH(R215,'L2'!$P$6:$P$502,0)),"  ")</f>
        <v xml:space="preserve">H.9.7 -   </v>
      </c>
      <c r="T215" s="16" t="str">
        <f>T208&amp;"."&amp;RIGHT(T214,LEN(T214)-5)+1</f>
        <v>H.10.7</v>
      </c>
      <c r="U215" s="17" t="str">
        <f>T215&amp;" - "&amp;IFERROR(INDEX('L2'!$G$6:$G$502,MATCH(T215,'L2'!$P$6:$P$502,0)),"  ")</f>
        <v xml:space="preserve">H.10.7 -   </v>
      </c>
    </row>
    <row r="216" spans="2:21" s="18" customFormat="1" ht="16">
      <c r="B216" s="16" t="str">
        <f>B208&amp;"."&amp;RIGHT(B215,LEN(B215)-4)+1</f>
        <v>H.1.8</v>
      </c>
      <c r="C216" s="17" t="str">
        <f>B216&amp;" - "&amp;IFERROR(INDEX('L2'!$G$6:$G$502,MATCH(B216,'L2'!$P$6:$P$502,0)),"  ")</f>
        <v xml:space="preserve">H.1.8 -   </v>
      </c>
      <c r="D216" s="16" t="str">
        <f>D208&amp;"."&amp;RIGHT(D215,LEN(D215)-4)+1</f>
        <v>H.2.8</v>
      </c>
      <c r="E216" s="17" t="str">
        <f>D216&amp;" - "&amp;IFERROR(INDEX('L2'!$G$6:$G$502,MATCH(D216,'L2'!$P$6:$P$502,0)),"  ")</f>
        <v xml:space="preserve">H.2.8 -   </v>
      </c>
      <c r="F216" s="16" t="str">
        <f>F208&amp;"."&amp;RIGHT(F215,LEN(F215)-4)+1</f>
        <v>H.3.8</v>
      </c>
      <c r="G216" s="17" t="str">
        <f>F216&amp;" - "&amp;IFERROR(INDEX('L2'!$G$6:$G$502,MATCH(F216,'L2'!$P$6:$P$502,0)),"  ")</f>
        <v xml:space="preserve">H.3.8 -   </v>
      </c>
      <c r="H216" s="16" t="str">
        <f>H208&amp;"."&amp;RIGHT(H215,LEN(H215)-4)+1</f>
        <v>H.4.8</v>
      </c>
      <c r="I216" s="17" t="str">
        <f>H216&amp;" - "&amp;IFERROR(INDEX('L2'!$G$6:$G$502,MATCH(H216,'L2'!$P$6:$P$502,0)),"  ")</f>
        <v>H.4.8 - Windows Allowance</v>
      </c>
      <c r="J216" s="16" t="str">
        <f>J208&amp;"."&amp;RIGHT(J215,LEN(J215)-4)+1</f>
        <v>H.5.8</v>
      </c>
      <c r="K216" s="17" t="str">
        <f>J216&amp;" - "&amp;IFERROR(INDEX('L2'!$G$6:$G$502,MATCH(J216,'L2'!$P$6:$P$502,0)),"  ")</f>
        <v xml:space="preserve">H.5.8 -   </v>
      </c>
      <c r="L216" s="16" t="str">
        <f>L208&amp;"."&amp;RIGHT(L215,LEN(L215)-4)+1</f>
        <v>H.6.8</v>
      </c>
      <c r="M216" s="17" t="str">
        <f>L216&amp;" - "&amp;IFERROR(INDEX('L2'!$G$6:$G$502,MATCH(L216,'L2'!$P$6:$P$502,0)),"  ")</f>
        <v xml:space="preserve">H.6.8 -   </v>
      </c>
      <c r="N216" s="16" t="str">
        <f>N208&amp;"."&amp;RIGHT(N215,LEN(N215)-4)+1</f>
        <v>H.7.8</v>
      </c>
      <c r="O216" s="17" t="str">
        <f>N216&amp;" - "&amp;IFERROR(INDEX('L2'!$G$6:$G$502,MATCH(N216,'L2'!$P$6:$P$502,0)),"  ")</f>
        <v xml:space="preserve">H.7.8 -   </v>
      </c>
      <c r="P216" s="16" t="str">
        <f>P208&amp;"."&amp;RIGHT(P215,LEN(P215)-4)+1</f>
        <v>H.8.8</v>
      </c>
      <c r="Q216" s="17" t="str">
        <f>P216&amp;" - "&amp;IFERROR(INDEX('L2'!$G$6:$G$502,MATCH(P216,'L2'!$P$6:$P$502,0)),"  ")</f>
        <v xml:space="preserve">H.8.8 -   </v>
      </c>
      <c r="R216" s="16" t="str">
        <f>R208&amp;"."&amp;RIGHT(R215,LEN(R215)-4)+1</f>
        <v>H.9.8</v>
      </c>
      <c r="S216" s="17" t="str">
        <f>R216&amp;" - "&amp;IFERROR(INDEX('L2'!$G$6:$G$502,MATCH(R216,'L2'!$P$6:$P$502,0)),"  ")</f>
        <v xml:space="preserve">H.9.8 -   </v>
      </c>
      <c r="T216" s="16" t="str">
        <f>T208&amp;"."&amp;RIGHT(T215,LEN(T215)-5)+1</f>
        <v>H.10.8</v>
      </c>
      <c r="U216" s="17" t="str">
        <f>T216&amp;" - "&amp;IFERROR(INDEX('L2'!$G$6:$G$502,MATCH(T216,'L2'!$P$6:$P$502,0)),"  ")</f>
        <v xml:space="preserve">H.10.8 -   </v>
      </c>
    </row>
    <row r="217" spans="2:21" s="18" customFormat="1" ht="16">
      <c r="B217" s="16" t="str">
        <f>B208&amp;"."&amp;RIGHT(B216,LEN(B216)-4)+1</f>
        <v>H.1.9</v>
      </c>
      <c r="C217" s="17" t="str">
        <f>B217&amp;" - "&amp;IFERROR(INDEX('L2'!$G$6:$G$502,MATCH(B217,'L2'!$P$6:$P$502,0)),"  ")</f>
        <v xml:space="preserve">H.1.9 -   </v>
      </c>
      <c r="D217" s="16" t="str">
        <f>D208&amp;"."&amp;RIGHT(D216,LEN(D216)-4)+1</f>
        <v>H.2.9</v>
      </c>
      <c r="E217" s="17" t="str">
        <f>D217&amp;" - "&amp;IFERROR(INDEX('L2'!$G$6:$G$502,MATCH(D217,'L2'!$P$6:$P$502,0)),"  ")</f>
        <v xml:space="preserve">H.2.9 -   </v>
      </c>
      <c r="F217" s="16" t="str">
        <f>F208&amp;"."&amp;RIGHT(F216,LEN(F216)-4)+1</f>
        <v>H.3.9</v>
      </c>
      <c r="G217" s="17" t="str">
        <f>F217&amp;" - "&amp;IFERROR(INDEX('L2'!$G$6:$G$502,MATCH(F217,'L2'!$P$6:$P$502,0)),"  ")</f>
        <v xml:space="preserve">H.3.9 -   </v>
      </c>
      <c r="H217" s="16" t="str">
        <f>H208&amp;"."&amp;RIGHT(H216,LEN(H216)-4)+1</f>
        <v>H.4.9</v>
      </c>
      <c r="I217" s="17" t="str">
        <f>H217&amp;" - "&amp;IFERROR(INDEX('L2'!$G$6:$G$502,MATCH(H217,'L2'!$P$6:$P$502,0)),"  ")</f>
        <v xml:space="preserve">H.4.9 -   </v>
      </c>
      <c r="J217" s="16" t="str">
        <f>J208&amp;"."&amp;RIGHT(J216,LEN(J216)-4)+1</f>
        <v>H.5.9</v>
      </c>
      <c r="K217" s="17" t="str">
        <f>J217&amp;" - "&amp;IFERROR(INDEX('L2'!$G$6:$G$502,MATCH(J217,'L2'!$P$6:$P$502,0)),"  ")</f>
        <v xml:space="preserve">H.5.9 -   </v>
      </c>
      <c r="L217" s="16" t="str">
        <f>L208&amp;"."&amp;RIGHT(L216,LEN(L216)-4)+1</f>
        <v>H.6.9</v>
      </c>
      <c r="M217" s="17" t="str">
        <f>L217&amp;" - "&amp;IFERROR(INDEX('L2'!$G$6:$G$502,MATCH(L217,'L2'!$P$6:$P$502,0)),"  ")</f>
        <v xml:space="preserve">H.6.9 -   </v>
      </c>
      <c r="N217" s="16" t="str">
        <f>N208&amp;"."&amp;RIGHT(N216,LEN(N216)-4)+1</f>
        <v>H.7.9</v>
      </c>
      <c r="O217" s="17" t="str">
        <f>N217&amp;" - "&amp;IFERROR(INDEX('L2'!$G$6:$G$502,MATCH(N217,'L2'!$P$6:$P$502,0)),"  ")</f>
        <v xml:space="preserve">H.7.9 -   </v>
      </c>
      <c r="P217" s="16" t="str">
        <f>P208&amp;"."&amp;RIGHT(P216,LEN(P216)-4)+1</f>
        <v>H.8.9</v>
      </c>
      <c r="Q217" s="17" t="str">
        <f>P217&amp;" - "&amp;IFERROR(INDEX('L2'!$G$6:$G$502,MATCH(P217,'L2'!$P$6:$P$502,0)),"  ")</f>
        <v xml:space="preserve">H.8.9 -   </v>
      </c>
      <c r="R217" s="16" t="str">
        <f>R208&amp;"."&amp;RIGHT(R216,LEN(R216)-4)+1</f>
        <v>H.9.9</v>
      </c>
      <c r="S217" s="17" t="str">
        <f>R217&amp;" - "&amp;IFERROR(INDEX('L2'!$G$6:$G$502,MATCH(R217,'L2'!$P$6:$P$502,0)),"  ")</f>
        <v xml:space="preserve">H.9.9 -   </v>
      </c>
      <c r="T217" s="16" t="str">
        <f>T208&amp;"."&amp;RIGHT(T216,LEN(T216)-5)+1</f>
        <v>H.10.9</v>
      </c>
      <c r="U217" s="17" t="str">
        <f>T217&amp;" - "&amp;IFERROR(INDEX('L2'!$G$6:$G$502,MATCH(T217,'L2'!$P$6:$P$502,0)),"  ")</f>
        <v xml:space="preserve">H.10.9 -   </v>
      </c>
    </row>
    <row r="218" spans="2:21" s="18" customFormat="1" ht="16">
      <c r="B218" s="16" t="str">
        <f>B208&amp;"."&amp;RIGHT(B217,LEN(B217)-4)+1</f>
        <v>H.1.10</v>
      </c>
      <c r="C218" s="17" t="str">
        <f>B218&amp;" - "&amp;IFERROR(INDEX('L2'!$G$6:$G$502,MATCH(B218,'L2'!$P$6:$P$502,0)),"  ")</f>
        <v xml:space="preserve">H.1.10 -   </v>
      </c>
      <c r="D218" s="16" t="str">
        <f>D208&amp;"."&amp;RIGHT(D217,LEN(D217)-4)+1</f>
        <v>H.2.10</v>
      </c>
      <c r="E218" s="17" t="str">
        <f>D218&amp;" - "&amp;IFERROR(INDEX('L2'!$G$6:$G$502,MATCH(D218,'L2'!$P$6:$P$502,0)),"  ")</f>
        <v xml:space="preserve">H.2.10 -   </v>
      </c>
      <c r="F218" s="16" t="str">
        <f>F208&amp;"."&amp;RIGHT(F217,LEN(F217)-4)+1</f>
        <v>H.3.10</v>
      </c>
      <c r="G218" s="17" t="str">
        <f>F218&amp;" - "&amp;IFERROR(INDEX('L2'!$G$6:$G$502,MATCH(F218,'L2'!$P$6:$P$502,0)),"  ")</f>
        <v xml:space="preserve">H.3.10 -   </v>
      </c>
      <c r="H218" s="16" t="str">
        <f>H208&amp;"."&amp;RIGHT(H217,LEN(H217)-4)+1</f>
        <v>H.4.10</v>
      </c>
      <c r="I218" s="17" t="str">
        <f>H218&amp;" - "&amp;IFERROR(INDEX('L2'!$G$6:$G$502,MATCH(H218,'L2'!$P$6:$P$502,0)),"  ")</f>
        <v xml:space="preserve">H.4.10 -   </v>
      </c>
      <c r="J218" s="16" t="str">
        <f>J208&amp;"."&amp;RIGHT(J217,LEN(J217)-4)+1</f>
        <v>H.5.10</v>
      </c>
      <c r="K218" s="17" t="str">
        <f>J218&amp;" - "&amp;IFERROR(INDEX('L2'!$G$6:$G$502,MATCH(J218,'L2'!$P$6:$P$502,0)),"  ")</f>
        <v xml:space="preserve">H.5.10 -   </v>
      </c>
      <c r="L218" s="16" t="str">
        <f>L208&amp;"."&amp;RIGHT(L217,LEN(L217)-4)+1</f>
        <v>H.6.10</v>
      </c>
      <c r="M218" s="17" t="str">
        <f>L218&amp;" - "&amp;IFERROR(INDEX('L2'!$G$6:$G$502,MATCH(L218,'L2'!$P$6:$P$502,0)),"  ")</f>
        <v xml:space="preserve">H.6.10 -   </v>
      </c>
      <c r="N218" s="16" t="str">
        <f>N208&amp;"."&amp;RIGHT(N217,LEN(N217)-4)+1</f>
        <v>H.7.10</v>
      </c>
      <c r="O218" s="17" t="str">
        <f>N218&amp;" - "&amp;IFERROR(INDEX('L2'!$G$6:$G$502,MATCH(N218,'L2'!$P$6:$P$502,0)),"  ")</f>
        <v xml:space="preserve">H.7.10 -   </v>
      </c>
      <c r="P218" s="16" t="str">
        <f>P208&amp;"."&amp;RIGHT(P217,LEN(P217)-4)+1</f>
        <v>H.8.10</v>
      </c>
      <c r="Q218" s="17" t="str">
        <f>P218&amp;" - "&amp;IFERROR(INDEX('L2'!$G$6:$G$502,MATCH(P218,'L2'!$P$6:$P$502,0)),"  ")</f>
        <v xml:space="preserve">H.8.10 -   </v>
      </c>
      <c r="R218" s="16" t="str">
        <f>R208&amp;"."&amp;RIGHT(R217,LEN(R217)-4)+1</f>
        <v>H.9.10</v>
      </c>
      <c r="S218" s="17" t="str">
        <f>R218&amp;" - "&amp;IFERROR(INDEX('L2'!$G$6:$G$502,MATCH(R218,'L2'!$P$6:$P$502,0)),"  ")</f>
        <v xml:space="preserve">H.9.10 -   </v>
      </c>
      <c r="T218" s="16" t="str">
        <f>T208&amp;"."&amp;RIGHT(T217,LEN(T217)-5)+1</f>
        <v>H.10.10</v>
      </c>
      <c r="U218" s="17" t="str">
        <f>T218&amp;" - "&amp;IFERROR(INDEX('L2'!$G$6:$G$502,MATCH(T218,'L2'!$P$6:$P$502,0)),"  ")</f>
        <v xml:space="preserve">H.10.10 -   </v>
      </c>
    </row>
    <row r="219" spans="2:21" s="18" customFormat="1" ht="16">
      <c r="B219" s="16" t="str">
        <f>B208&amp;"."&amp;RIGHT(B218,LEN(B218)-4)+1</f>
        <v>H.1.11</v>
      </c>
      <c r="C219" s="17" t="str">
        <f>B219&amp;" - "&amp;IFERROR(INDEX('L2'!$G$6:$G$502,MATCH(B219,'L2'!$P$6:$P$502,0)),"  ")</f>
        <v xml:space="preserve">H.1.11 -   </v>
      </c>
      <c r="D219" s="16" t="str">
        <f>D208&amp;"."&amp;RIGHT(D218,LEN(D218)-4)+1</f>
        <v>H.2.11</v>
      </c>
      <c r="E219" s="17" t="str">
        <f>D219&amp;" - "&amp;IFERROR(INDEX('L2'!$G$6:$G$502,MATCH(D219,'L2'!$P$6:$P$502,0)),"  ")</f>
        <v xml:space="preserve">H.2.11 -   </v>
      </c>
      <c r="F219" s="16" t="str">
        <f>F208&amp;"."&amp;RIGHT(F218,LEN(F218)-4)+1</f>
        <v>H.3.11</v>
      </c>
      <c r="G219" s="17" t="str">
        <f>F219&amp;" - "&amp;IFERROR(INDEX('L2'!$G$6:$G$502,MATCH(F219,'L2'!$P$6:$P$502,0)),"  ")</f>
        <v xml:space="preserve">H.3.11 -   </v>
      </c>
      <c r="H219" s="16" t="str">
        <f>H208&amp;"."&amp;RIGHT(H218,LEN(H218)-4)+1</f>
        <v>H.4.11</v>
      </c>
      <c r="I219" s="17" t="str">
        <f>H219&amp;" - "&amp;IFERROR(INDEX('L2'!$G$6:$G$502,MATCH(H219,'L2'!$P$6:$P$502,0)),"  ")</f>
        <v xml:space="preserve">H.4.11 -   </v>
      </c>
      <c r="J219" s="16" t="str">
        <f>J208&amp;"."&amp;RIGHT(J218,LEN(J218)-4)+1</f>
        <v>H.5.11</v>
      </c>
      <c r="K219" s="17" t="str">
        <f>J219&amp;" - "&amp;IFERROR(INDEX('L2'!$G$6:$G$502,MATCH(J219,'L2'!$P$6:$P$502,0)),"  ")</f>
        <v xml:space="preserve">H.5.11 -   </v>
      </c>
      <c r="L219" s="16" t="str">
        <f>L208&amp;"."&amp;RIGHT(L218,LEN(L218)-4)+1</f>
        <v>H.6.11</v>
      </c>
      <c r="M219" s="17" t="str">
        <f>L219&amp;" - "&amp;IFERROR(INDEX('L2'!$G$6:$G$502,MATCH(L219,'L2'!$P$6:$P$502,0)),"  ")</f>
        <v xml:space="preserve">H.6.11 -   </v>
      </c>
      <c r="N219" s="16" t="str">
        <f>N208&amp;"."&amp;RIGHT(N218,LEN(N218)-4)+1</f>
        <v>H.7.11</v>
      </c>
      <c r="O219" s="17" t="str">
        <f>N219&amp;" - "&amp;IFERROR(INDEX('L2'!$G$6:$G$502,MATCH(N219,'L2'!$P$6:$P$502,0)),"  ")</f>
        <v xml:space="preserve">H.7.11 -   </v>
      </c>
      <c r="P219" s="16" t="str">
        <f>P208&amp;"."&amp;RIGHT(P218,LEN(P218)-4)+1</f>
        <v>H.8.11</v>
      </c>
      <c r="Q219" s="17" t="str">
        <f>P219&amp;" - "&amp;IFERROR(INDEX('L2'!$G$6:$G$502,MATCH(P219,'L2'!$P$6:$P$502,0)),"  ")</f>
        <v xml:space="preserve">H.8.11 -   </v>
      </c>
      <c r="R219" s="16" t="str">
        <f>R208&amp;"."&amp;RIGHT(R218,LEN(R218)-4)+1</f>
        <v>H.9.11</v>
      </c>
      <c r="S219" s="17" t="str">
        <f>R219&amp;" - "&amp;IFERROR(INDEX('L2'!$G$6:$G$502,MATCH(R219,'L2'!$P$6:$P$502,0)),"  ")</f>
        <v xml:space="preserve">H.9.11 -   </v>
      </c>
      <c r="T219" s="16" t="str">
        <f>T208&amp;"."&amp;RIGHT(T218,LEN(T218)-5)+1</f>
        <v>H.10.11</v>
      </c>
      <c r="U219" s="17" t="str">
        <f>T219&amp;" - "&amp;IFERROR(INDEX('L2'!$G$6:$G$502,MATCH(T219,'L2'!$P$6:$P$502,0)),"  ")</f>
        <v xml:space="preserve">H.10.11 -   </v>
      </c>
    </row>
    <row r="220" spans="2:21" s="18" customFormat="1" ht="16">
      <c r="B220" s="16" t="str">
        <f>B208&amp;"."&amp;RIGHT(B219,LEN(B219)-4)+1</f>
        <v>H.1.12</v>
      </c>
      <c r="C220" s="17" t="str">
        <f>B220&amp;" - "&amp;IFERROR(INDEX('L2'!$G$6:$G$502,MATCH(B220,'L2'!$P$6:$P$502,0)),"  ")</f>
        <v xml:space="preserve">H.1.12 -   </v>
      </c>
      <c r="D220" s="16" t="str">
        <f>D208&amp;"."&amp;RIGHT(D219,LEN(D219)-4)+1</f>
        <v>H.2.12</v>
      </c>
      <c r="E220" s="17" t="str">
        <f>D220&amp;" - "&amp;IFERROR(INDEX('L2'!$G$6:$G$502,MATCH(D220,'L2'!$P$6:$P$502,0)),"  ")</f>
        <v xml:space="preserve">H.2.12 -   </v>
      </c>
      <c r="F220" s="16" t="str">
        <f>F208&amp;"."&amp;RIGHT(F219,LEN(F219)-4)+1</f>
        <v>H.3.12</v>
      </c>
      <c r="G220" s="17" t="str">
        <f>F220&amp;" - "&amp;IFERROR(INDEX('L2'!$G$6:$G$502,MATCH(F220,'L2'!$P$6:$P$502,0)),"  ")</f>
        <v xml:space="preserve">H.3.12 -   </v>
      </c>
      <c r="H220" s="16" t="str">
        <f>H208&amp;"."&amp;RIGHT(H219,LEN(H219)-4)+1</f>
        <v>H.4.12</v>
      </c>
      <c r="I220" s="17" t="str">
        <f>H220&amp;" - "&amp;IFERROR(INDEX('L2'!$G$6:$G$502,MATCH(H220,'L2'!$P$6:$P$502,0)),"  ")</f>
        <v xml:space="preserve">H.4.12 -   </v>
      </c>
      <c r="J220" s="16" t="str">
        <f>J208&amp;"."&amp;RIGHT(J219,LEN(J219)-4)+1</f>
        <v>H.5.12</v>
      </c>
      <c r="K220" s="17" t="str">
        <f>J220&amp;" - "&amp;IFERROR(INDEX('L2'!$G$6:$G$502,MATCH(J220,'L2'!$P$6:$P$502,0)),"  ")</f>
        <v xml:space="preserve">H.5.12 -   </v>
      </c>
      <c r="L220" s="16" t="str">
        <f>L208&amp;"."&amp;RIGHT(L219,LEN(L219)-4)+1</f>
        <v>H.6.12</v>
      </c>
      <c r="M220" s="17" t="str">
        <f>L220&amp;" - "&amp;IFERROR(INDEX('L2'!$G$6:$G$502,MATCH(L220,'L2'!$P$6:$P$502,0)),"  ")</f>
        <v xml:space="preserve">H.6.12 -   </v>
      </c>
      <c r="N220" s="16" t="str">
        <f>N208&amp;"."&amp;RIGHT(N219,LEN(N219)-4)+1</f>
        <v>H.7.12</v>
      </c>
      <c r="O220" s="17" t="str">
        <f>N220&amp;" - "&amp;IFERROR(INDEX('L2'!$G$6:$G$502,MATCH(N220,'L2'!$P$6:$P$502,0)),"  ")</f>
        <v xml:space="preserve">H.7.12 -   </v>
      </c>
      <c r="P220" s="16" t="str">
        <f>P208&amp;"."&amp;RIGHT(P219,LEN(P219)-4)+1</f>
        <v>H.8.12</v>
      </c>
      <c r="Q220" s="17" t="str">
        <f>P220&amp;" - "&amp;IFERROR(INDEX('L2'!$G$6:$G$502,MATCH(P220,'L2'!$P$6:$P$502,0)),"  ")</f>
        <v xml:space="preserve">H.8.12 -   </v>
      </c>
      <c r="R220" s="16" t="str">
        <f>R208&amp;"."&amp;RIGHT(R219,LEN(R219)-4)+1</f>
        <v>H.9.12</v>
      </c>
      <c r="S220" s="17" t="str">
        <f>R220&amp;" - "&amp;IFERROR(INDEX('L2'!$G$6:$G$502,MATCH(R220,'L2'!$P$6:$P$502,0)),"  ")</f>
        <v xml:space="preserve">H.9.12 -   </v>
      </c>
      <c r="T220" s="16" t="str">
        <f>T208&amp;"."&amp;RIGHT(T219,LEN(T219)-5)+1</f>
        <v>H.10.12</v>
      </c>
      <c r="U220" s="17" t="str">
        <f>T220&amp;" - "&amp;IFERROR(INDEX('L2'!$G$6:$G$502,MATCH(T220,'L2'!$P$6:$P$502,0)),"  ")</f>
        <v xml:space="preserve">H.10.12 -   </v>
      </c>
    </row>
    <row r="221" spans="2:21" s="18" customFormat="1" ht="16">
      <c r="B221" s="16" t="str">
        <f>B208&amp;"."&amp;RIGHT(B220,LEN(B220)-4)+1</f>
        <v>H.1.13</v>
      </c>
      <c r="C221" s="17" t="str">
        <f>B221&amp;" - "&amp;IFERROR(INDEX('L2'!$G$6:$G$502,MATCH(B221,'L2'!$P$6:$P$502,0)),"  ")</f>
        <v xml:space="preserve">H.1.13 -   </v>
      </c>
      <c r="D221" s="16" t="str">
        <f>D208&amp;"."&amp;RIGHT(D220,LEN(D220)-4)+1</f>
        <v>H.2.13</v>
      </c>
      <c r="E221" s="17" t="str">
        <f>D221&amp;" - "&amp;IFERROR(INDEX('L2'!$G$6:$G$502,MATCH(D221,'L2'!$P$6:$P$502,0)),"  ")</f>
        <v xml:space="preserve">H.2.13 -   </v>
      </c>
      <c r="F221" s="16" t="str">
        <f>F208&amp;"."&amp;RIGHT(F220,LEN(F220)-4)+1</f>
        <v>H.3.13</v>
      </c>
      <c r="G221" s="17" t="str">
        <f>F221&amp;" - "&amp;IFERROR(INDEX('L2'!$G$6:$G$502,MATCH(F221,'L2'!$P$6:$P$502,0)),"  ")</f>
        <v xml:space="preserve">H.3.13 -   </v>
      </c>
      <c r="H221" s="16" t="str">
        <f>H208&amp;"."&amp;RIGHT(H220,LEN(H220)-4)+1</f>
        <v>H.4.13</v>
      </c>
      <c r="I221" s="17" t="str">
        <f>H221&amp;" - "&amp;IFERROR(INDEX('L2'!$G$6:$G$502,MATCH(H221,'L2'!$P$6:$P$502,0)),"  ")</f>
        <v xml:space="preserve">H.4.13 -   </v>
      </c>
      <c r="J221" s="16" t="str">
        <f>J208&amp;"."&amp;RIGHT(J220,LEN(J220)-4)+1</f>
        <v>H.5.13</v>
      </c>
      <c r="K221" s="17" t="str">
        <f>J221&amp;" - "&amp;IFERROR(INDEX('L2'!$G$6:$G$502,MATCH(J221,'L2'!$P$6:$P$502,0)),"  ")</f>
        <v xml:space="preserve">H.5.13 -   </v>
      </c>
      <c r="L221" s="16" t="str">
        <f>L208&amp;"."&amp;RIGHT(L220,LEN(L220)-4)+1</f>
        <v>H.6.13</v>
      </c>
      <c r="M221" s="17" t="str">
        <f>L221&amp;" - "&amp;IFERROR(INDEX('L2'!$G$6:$G$502,MATCH(L221,'L2'!$P$6:$P$502,0)),"  ")</f>
        <v xml:space="preserve">H.6.13 -   </v>
      </c>
      <c r="N221" s="16" t="str">
        <f>N208&amp;"."&amp;RIGHT(N220,LEN(N220)-4)+1</f>
        <v>H.7.13</v>
      </c>
      <c r="O221" s="17" t="str">
        <f>N221&amp;" - "&amp;IFERROR(INDEX('L2'!$G$6:$G$502,MATCH(N221,'L2'!$P$6:$P$502,0)),"  ")</f>
        <v xml:space="preserve">H.7.13 -   </v>
      </c>
      <c r="P221" s="16" t="str">
        <f>P208&amp;"."&amp;RIGHT(P220,LEN(P220)-4)+1</f>
        <v>H.8.13</v>
      </c>
      <c r="Q221" s="17" t="str">
        <f>P221&amp;" - "&amp;IFERROR(INDEX('L2'!$G$6:$G$502,MATCH(P221,'L2'!$P$6:$P$502,0)),"  ")</f>
        <v xml:space="preserve">H.8.13 -   </v>
      </c>
      <c r="R221" s="16" t="str">
        <f>R208&amp;"."&amp;RIGHT(R220,LEN(R220)-4)+1</f>
        <v>H.9.13</v>
      </c>
      <c r="S221" s="17" t="str">
        <f>R221&amp;" - "&amp;IFERROR(INDEX('L2'!$G$6:$G$502,MATCH(R221,'L2'!$P$6:$P$502,0)),"  ")</f>
        <v xml:space="preserve">H.9.13 -   </v>
      </c>
      <c r="T221" s="16" t="str">
        <f>T208&amp;"."&amp;RIGHT(T220,LEN(T220)-5)+1</f>
        <v>H.10.13</v>
      </c>
      <c r="U221" s="17" t="str">
        <f>T221&amp;" - "&amp;IFERROR(INDEX('L2'!$G$6:$G$502,MATCH(T221,'L2'!$P$6:$P$502,0)),"  ")</f>
        <v xml:space="preserve">H.10.13 -   </v>
      </c>
    </row>
    <row r="222" spans="2:21" s="18" customFormat="1" ht="16">
      <c r="B222" s="16" t="str">
        <f>B208&amp;"."&amp;RIGHT(B221,LEN(B221)-4)+1</f>
        <v>H.1.14</v>
      </c>
      <c r="C222" s="17" t="str">
        <f>B222&amp;" - "&amp;IFERROR(INDEX('L2'!$G$6:$G$502,MATCH(B222,'L2'!$P$6:$P$502,0)),"  ")</f>
        <v xml:space="preserve">H.1.14 -   </v>
      </c>
      <c r="D222" s="16" t="str">
        <f>D208&amp;"."&amp;RIGHT(D221,LEN(D221)-4)+1</f>
        <v>H.2.14</v>
      </c>
      <c r="E222" s="17" t="str">
        <f>D222&amp;" - "&amp;IFERROR(INDEX('L2'!$G$6:$G$502,MATCH(D222,'L2'!$P$6:$P$502,0)),"  ")</f>
        <v xml:space="preserve">H.2.14 -   </v>
      </c>
      <c r="F222" s="16" t="str">
        <f>F208&amp;"."&amp;RIGHT(F221,LEN(F221)-4)+1</f>
        <v>H.3.14</v>
      </c>
      <c r="G222" s="17" t="str">
        <f>F222&amp;" - "&amp;IFERROR(INDEX('L2'!$G$6:$G$502,MATCH(F222,'L2'!$P$6:$P$502,0)),"  ")</f>
        <v xml:space="preserve">H.3.14 -   </v>
      </c>
      <c r="H222" s="16" t="str">
        <f>H208&amp;"."&amp;RIGHT(H221,LEN(H221)-4)+1</f>
        <v>H.4.14</v>
      </c>
      <c r="I222" s="17" t="str">
        <f>H222&amp;" - "&amp;IFERROR(INDEX('L2'!$G$6:$G$502,MATCH(H222,'L2'!$P$6:$P$502,0)),"  ")</f>
        <v xml:space="preserve">H.4.14 -   </v>
      </c>
      <c r="J222" s="16" t="str">
        <f>J208&amp;"."&amp;RIGHT(J221,LEN(J221)-4)+1</f>
        <v>H.5.14</v>
      </c>
      <c r="K222" s="17" t="str">
        <f>J222&amp;" - "&amp;IFERROR(INDEX('L2'!$G$6:$G$502,MATCH(J222,'L2'!$P$6:$P$502,0)),"  ")</f>
        <v xml:space="preserve">H.5.14 -   </v>
      </c>
      <c r="L222" s="16" t="str">
        <f>L208&amp;"."&amp;RIGHT(L221,LEN(L221)-4)+1</f>
        <v>H.6.14</v>
      </c>
      <c r="M222" s="17" t="str">
        <f>L222&amp;" - "&amp;IFERROR(INDEX('L2'!$G$6:$G$502,MATCH(L222,'L2'!$P$6:$P$502,0)),"  ")</f>
        <v xml:space="preserve">H.6.14 -   </v>
      </c>
      <c r="N222" s="16" t="str">
        <f>N208&amp;"."&amp;RIGHT(N221,LEN(N221)-4)+1</f>
        <v>H.7.14</v>
      </c>
      <c r="O222" s="17" t="str">
        <f>N222&amp;" - "&amp;IFERROR(INDEX('L2'!$G$6:$G$502,MATCH(N222,'L2'!$P$6:$P$502,0)),"  ")</f>
        <v xml:space="preserve">H.7.14 -   </v>
      </c>
      <c r="P222" s="16" t="str">
        <f>P208&amp;"."&amp;RIGHT(P221,LEN(P221)-4)+1</f>
        <v>H.8.14</v>
      </c>
      <c r="Q222" s="17" t="str">
        <f>P222&amp;" - "&amp;IFERROR(INDEX('L2'!$G$6:$G$502,MATCH(P222,'L2'!$P$6:$P$502,0)),"  ")</f>
        <v xml:space="preserve">H.8.14 -   </v>
      </c>
      <c r="R222" s="16" t="str">
        <f>R208&amp;"."&amp;RIGHT(R221,LEN(R221)-4)+1</f>
        <v>H.9.14</v>
      </c>
      <c r="S222" s="17" t="str">
        <f>R222&amp;" - "&amp;IFERROR(INDEX('L2'!$G$6:$G$502,MATCH(R222,'L2'!$P$6:$P$502,0)),"  ")</f>
        <v xml:space="preserve">H.9.14 -   </v>
      </c>
      <c r="T222" s="16" t="str">
        <f>T208&amp;"."&amp;RIGHT(T221,LEN(T221)-5)+1</f>
        <v>H.10.14</v>
      </c>
      <c r="U222" s="17" t="str">
        <f>T222&amp;" - "&amp;IFERROR(INDEX('L2'!$G$6:$G$502,MATCH(T222,'L2'!$P$6:$P$502,0)),"  ")</f>
        <v xml:space="preserve">H.10.14 -   </v>
      </c>
    </row>
    <row r="223" spans="2:21" s="18" customFormat="1" ht="16">
      <c r="B223" s="16" t="str">
        <f>B208&amp;"."&amp;RIGHT(B222,LEN(B222)-4)+1</f>
        <v>H.1.15</v>
      </c>
      <c r="C223" s="17" t="str">
        <f>B223&amp;" - "&amp;IFERROR(INDEX('L2'!$G$6:$G$502,MATCH(B223,'L2'!$P$6:$P$502,0)),"  ")</f>
        <v xml:space="preserve">H.1.15 -   </v>
      </c>
      <c r="D223" s="16" t="str">
        <f>D208&amp;"."&amp;RIGHT(D222,LEN(D222)-4)+1</f>
        <v>H.2.15</v>
      </c>
      <c r="E223" s="17" t="str">
        <f>D223&amp;" - "&amp;IFERROR(INDEX('L2'!$G$6:$G$502,MATCH(D223,'L2'!$P$6:$P$502,0)),"  ")</f>
        <v xml:space="preserve">H.2.15 -   </v>
      </c>
      <c r="F223" s="16" t="str">
        <f>F208&amp;"."&amp;RIGHT(F222,LEN(F222)-4)+1</f>
        <v>H.3.15</v>
      </c>
      <c r="G223" s="17" t="str">
        <f>F223&amp;" - "&amp;IFERROR(INDEX('L2'!$G$6:$G$502,MATCH(F223,'L2'!$P$6:$P$502,0)),"  ")</f>
        <v xml:space="preserve">H.3.15 -   </v>
      </c>
      <c r="H223" s="16" t="str">
        <f>H208&amp;"."&amp;RIGHT(H222,LEN(H222)-4)+1</f>
        <v>H.4.15</v>
      </c>
      <c r="I223" s="17" t="str">
        <f>H223&amp;" - "&amp;IFERROR(INDEX('L2'!$G$6:$G$502,MATCH(H223,'L2'!$P$6:$P$502,0)),"  ")</f>
        <v xml:space="preserve">H.4.15 -   </v>
      </c>
      <c r="J223" s="16" t="str">
        <f>J208&amp;"."&amp;RIGHT(J222,LEN(J222)-4)+1</f>
        <v>H.5.15</v>
      </c>
      <c r="K223" s="17" t="str">
        <f>J223&amp;" - "&amp;IFERROR(INDEX('L2'!$G$6:$G$502,MATCH(J223,'L2'!$P$6:$P$502,0)),"  ")</f>
        <v xml:space="preserve">H.5.15 -   </v>
      </c>
      <c r="L223" s="16" t="str">
        <f>L208&amp;"."&amp;RIGHT(L222,LEN(L222)-4)+1</f>
        <v>H.6.15</v>
      </c>
      <c r="M223" s="17" t="str">
        <f>L223&amp;" - "&amp;IFERROR(INDEX('L2'!$G$6:$G$502,MATCH(L223,'L2'!$P$6:$P$502,0)),"  ")</f>
        <v xml:space="preserve">H.6.15 -   </v>
      </c>
      <c r="N223" s="16" t="str">
        <f>N208&amp;"."&amp;RIGHT(N222,LEN(N222)-4)+1</f>
        <v>H.7.15</v>
      </c>
      <c r="O223" s="17" t="str">
        <f>N223&amp;" - "&amp;IFERROR(INDEX('L2'!$G$6:$G$502,MATCH(N223,'L2'!$P$6:$P$502,0)),"  ")</f>
        <v xml:space="preserve">H.7.15 -   </v>
      </c>
      <c r="P223" s="16" t="str">
        <f>P208&amp;"."&amp;RIGHT(P222,LEN(P222)-4)+1</f>
        <v>H.8.15</v>
      </c>
      <c r="Q223" s="17" t="str">
        <f>P223&amp;" - "&amp;IFERROR(INDEX('L2'!$G$6:$G$502,MATCH(P223,'L2'!$P$6:$P$502,0)),"  ")</f>
        <v xml:space="preserve">H.8.15 -   </v>
      </c>
      <c r="R223" s="16" t="str">
        <f>R208&amp;"."&amp;RIGHT(R222,LEN(R222)-4)+1</f>
        <v>H.9.15</v>
      </c>
      <c r="S223" s="17" t="str">
        <f>R223&amp;" - "&amp;IFERROR(INDEX('L2'!$G$6:$G$502,MATCH(R223,'L2'!$P$6:$P$502,0)),"  ")</f>
        <v xml:space="preserve">H.9.15 -   </v>
      </c>
      <c r="T223" s="16" t="str">
        <f>T208&amp;"."&amp;RIGHT(T222,LEN(T222)-5)+1</f>
        <v>H.10.15</v>
      </c>
      <c r="U223" s="17" t="str">
        <f>T223&amp;" - "&amp;IFERROR(INDEX('L2'!$G$6:$G$502,MATCH(T223,'L2'!$P$6:$P$502,0)),"  ")</f>
        <v xml:space="preserve">H.10.15 -   </v>
      </c>
    </row>
    <row r="224" spans="2:21" s="18" customFormat="1" ht="16">
      <c r="B224" s="16" t="str">
        <f>B208&amp;"."&amp;RIGHT(B223,LEN(B223)-4)+1</f>
        <v>H.1.16</v>
      </c>
      <c r="C224" s="17" t="str">
        <f>B224&amp;" - "&amp;IFERROR(INDEX('L2'!$G$6:$G$502,MATCH(B224,'L2'!$P$6:$P$502,0)),"  ")</f>
        <v xml:space="preserve">H.1.16 -   </v>
      </c>
      <c r="D224" s="16" t="str">
        <f>D208&amp;"."&amp;RIGHT(D223,LEN(D223)-4)+1</f>
        <v>H.2.16</v>
      </c>
      <c r="E224" s="17" t="str">
        <f>D224&amp;" - "&amp;IFERROR(INDEX('L2'!$G$6:$G$502,MATCH(D224,'L2'!$P$6:$P$502,0)),"  ")</f>
        <v xml:space="preserve">H.2.16 -   </v>
      </c>
      <c r="F224" s="16" t="str">
        <f>F208&amp;"."&amp;RIGHT(F223,LEN(F223)-4)+1</f>
        <v>H.3.16</v>
      </c>
      <c r="G224" s="17" t="str">
        <f>F224&amp;" - "&amp;IFERROR(INDEX('L2'!$G$6:$G$502,MATCH(F224,'L2'!$P$6:$P$502,0)),"  ")</f>
        <v xml:space="preserve">H.3.16 -   </v>
      </c>
      <c r="H224" s="16" t="str">
        <f>H208&amp;"."&amp;RIGHT(H223,LEN(H223)-4)+1</f>
        <v>H.4.16</v>
      </c>
      <c r="I224" s="17" t="str">
        <f>H224&amp;" - "&amp;IFERROR(INDEX('L2'!$G$6:$G$502,MATCH(H224,'L2'!$P$6:$P$502,0)),"  ")</f>
        <v xml:space="preserve">H.4.16 -   </v>
      </c>
      <c r="J224" s="16" t="str">
        <f>J208&amp;"."&amp;RIGHT(J223,LEN(J223)-4)+1</f>
        <v>H.5.16</v>
      </c>
      <c r="K224" s="17" t="str">
        <f>J224&amp;" - "&amp;IFERROR(INDEX('L2'!$G$6:$G$502,MATCH(J224,'L2'!$P$6:$P$502,0)),"  ")</f>
        <v xml:space="preserve">H.5.16 -   </v>
      </c>
      <c r="L224" s="16" t="str">
        <f>L208&amp;"."&amp;RIGHT(L223,LEN(L223)-4)+1</f>
        <v>H.6.16</v>
      </c>
      <c r="M224" s="17" t="str">
        <f>L224&amp;" - "&amp;IFERROR(INDEX('L2'!$G$6:$G$502,MATCH(L224,'L2'!$P$6:$P$502,0)),"  ")</f>
        <v xml:space="preserve">H.6.16 -   </v>
      </c>
      <c r="N224" s="16" t="str">
        <f>N208&amp;"."&amp;RIGHT(N223,LEN(N223)-4)+1</f>
        <v>H.7.16</v>
      </c>
      <c r="O224" s="17" t="str">
        <f>N224&amp;" - "&amp;IFERROR(INDEX('L2'!$G$6:$G$502,MATCH(N224,'L2'!$P$6:$P$502,0)),"  ")</f>
        <v xml:space="preserve">H.7.16 -   </v>
      </c>
      <c r="P224" s="16" t="str">
        <f>P208&amp;"."&amp;RIGHT(P223,LEN(P223)-4)+1</f>
        <v>H.8.16</v>
      </c>
      <c r="Q224" s="17" t="str">
        <f>P224&amp;" - "&amp;IFERROR(INDEX('L2'!$G$6:$G$502,MATCH(P224,'L2'!$P$6:$P$502,0)),"  ")</f>
        <v xml:space="preserve">H.8.16 -   </v>
      </c>
      <c r="R224" s="16" t="str">
        <f>R208&amp;"."&amp;RIGHT(R223,LEN(R223)-4)+1</f>
        <v>H.9.16</v>
      </c>
      <c r="S224" s="17" t="str">
        <f>R224&amp;" - "&amp;IFERROR(INDEX('L2'!$G$6:$G$502,MATCH(R224,'L2'!$P$6:$P$502,0)),"  ")</f>
        <v xml:space="preserve">H.9.16 -   </v>
      </c>
      <c r="T224" s="16" t="str">
        <f>T208&amp;"."&amp;RIGHT(T223,LEN(T223)-5)+1</f>
        <v>H.10.16</v>
      </c>
      <c r="U224" s="17" t="str">
        <f>T224&amp;" - "&amp;IFERROR(INDEX('L2'!$G$6:$G$502,MATCH(T224,'L2'!$P$6:$P$502,0)),"  ")</f>
        <v xml:space="preserve">H.10.16 -   </v>
      </c>
    </row>
    <row r="225" spans="2:21" s="18" customFormat="1" ht="16">
      <c r="B225" s="16" t="str">
        <f>B208&amp;"."&amp;RIGHT(B224,LEN(B224)-4)+1</f>
        <v>H.1.17</v>
      </c>
      <c r="C225" s="17" t="str">
        <f>B225&amp;" - "&amp;IFERROR(INDEX('L2'!$G$6:$G$502,MATCH(B225,'L2'!$P$6:$P$502,0)),"  ")</f>
        <v xml:space="preserve">H.1.17 -   </v>
      </c>
      <c r="D225" s="16" t="str">
        <f>D208&amp;"."&amp;RIGHT(D224,LEN(D224)-4)+1</f>
        <v>H.2.17</v>
      </c>
      <c r="E225" s="17" t="str">
        <f>D225&amp;" - "&amp;IFERROR(INDEX('L2'!$G$6:$G$502,MATCH(D225,'L2'!$P$6:$P$502,0)),"  ")</f>
        <v xml:space="preserve">H.2.17 -   </v>
      </c>
      <c r="F225" s="16" t="str">
        <f>F208&amp;"."&amp;RIGHT(F224,LEN(F224)-4)+1</f>
        <v>H.3.17</v>
      </c>
      <c r="G225" s="17" t="str">
        <f>F225&amp;" - "&amp;IFERROR(INDEX('L2'!$G$6:$G$502,MATCH(F225,'L2'!$P$6:$P$502,0)),"  ")</f>
        <v xml:space="preserve">H.3.17 -   </v>
      </c>
      <c r="H225" s="16" t="str">
        <f>H208&amp;"."&amp;RIGHT(H224,LEN(H224)-4)+1</f>
        <v>H.4.17</v>
      </c>
      <c r="I225" s="17" t="str">
        <f>H225&amp;" - "&amp;IFERROR(INDEX('L2'!$G$6:$G$502,MATCH(H225,'L2'!$P$6:$P$502,0)),"  ")</f>
        <v xml:space="preserve">H.4.17 -   </v>
      </c>
      <c r="J225" s="16" t="str">
        <f>J208&amp;"."&amp;RIGHT(J224,LEN(J224)-4)+1</f>
        <v>H.5.17</v>
      </c>
      <c r="K225" s="17" t="str">
        <f>J225&amp;" - "&amp;IFERROR(INDEX('L2'!$G$6:$G$502,MATCH(J225,'L2'!$P$6:$P$502,0)),"  ")</f>
        <v xml:space="preserve">H.5.17 -   </v>
      </c>
      <c r="L225" s="16" t="str">
        <f>L208&amp;"."&amp;RIGHT(L224,LEN(L224)-4)+1</f>
        <v>H.6.17</v>
      </c>
      <c r="M225" s="17" t="str">
        <f>L225&amp;" - "&amp;IFERROR(INDEX('L2'!$G$6:$G$502,MATCH(L225,'L2'!$P$6:$P$502,0)),"  ")</f>
        <v xml:space="preserve">H.6.17 -   </v>
      </c>
      <c r="N225" s="16" t="str">
        <f>N208&amp;"."&amp;RIGHT(N224,LEN(N224)-4)+1</f>
        <v>H.7.17</v>
      </c>
      <c r="O225" s="17" t="str">
        <f>N225&amp;" - "&amp;IFERROR(INDEX('L2'!$G$6:$G$502,MATCH(N225,'L2'!$P$6:$P$502,0)),"  ")</f>
        <v xml:space="preserve">H.7.17 -   </v>
      </c>
      <c r="P225" s="16" t="str">
        <f>P208&amp;"."&amp;RIGHT(P224,LEN(P224)-4)+1</f>
        <v>H.8.17</v>
      </c>
      <c r="Q225" s="17" t="str">
        <f>P225&amp;" - "&amp;IFERROR(INDEX('L2'!$G$6:$G$502,MATCH(P225,'L2'!$P$6:$P$502,0)),"  ")</f>
        <v xml:space="preserve">H.8.17 -   </v>
      </c>
      <c r="R225" s="16" t="str">
        <f>R208&amp;"."&amp;RIGHT(R224,LEN(R224)-4)+1</f>
        <v>H.9.17</v>
      </c>
      <c r="S225" s="17" t="str">
        <f>R225&amp;" - "&amp;IFERROR(INDEX('L2'!$G$6:$G$502,MATCH(R225,'L2'!$P$6:$P$502,0)),"  ")</f>
        <v xml:space="preserve">H.9.17 -   </v>
      </c>
      <c r="T225" s="16" t="str">
        <f>T208&amp;"."&amp;RIGHT(T224,LEN(T224)-5)+1</f>
        <v>H.10.17</v>
      </c>
      <c r="U225" s="17" t="str">
        <f>T225&amp;" - "&amp;IFERROR(INDEX('L2'!$G$6:$G$502,MATCH(T225,'L2'!$P$6:$P$502,0)),"  ")</f>
        <v xml:space="preserve">H.10.17 -   </v>
      </c>
    </row>
    <row r="226" spans="2:21" s="18" customFormat="1" ht="16">
      <c r="B226" s="16" t="str">
        <f>B208&amp;"."&amp;RIGHT(B225,LEN(B225)-4)+1</f>
        <v>H.1.18</v>
      </c>
      <c r="C226" s="17" t="str">
        <f>B226&amp;" - "&amp;IFERROR(INDEX('L2'!$G$6:$G$502,MATCH(B226,'L2'!$P$6:$P$502,0)),"  ")</f>
        <v xml:space="preserve">H.1.18 -   </v>
      </c>
      <c r="D226" s="16" t="str">
        <f>D208&amp;"."&amp;RIGHT(D225,LEN(D225)-4)+1</f>
        <v>H.2.18</v>
      </c>
      <c r="E226" s="17" t="str">
        <f>D226&amp;" - "&amp;IFERROR(INDEX('L2'!$G$6:$G$502,MATCH(D226,'L2'!$P$6:$P$502,0)),"  ")</f>
        <v xml:space="preserve">H.2.18 -   </v>
      </c>
      <c r="F226" s="16" t="str">
        <f>F208&amp;"."&amp;RIGHT(F225,LEN(F225)-4)+1</f>
        <v>H.3.18</v>
      </c>
      <c r="G226" s="17" t="str">
        <f>F226&amp;" - "&amp;IFERROR(INDEX('L2'!$G$6:$G$502,MATCH(F226,'L2'!$P$6:$P$502,0)),"  ")</f>
        <v xml:space="preserve">H.3.18 -   </v>
      </c>
      <c r="H226" s="16" t="str">
        <f>H208&amp;"."&amp;RIGHT(H225,LEN(H225)-4)+1</f>
        <v>H.4.18</v>
      </c>
      <c r="I226" s="17" t="str">
        <f>H226&amp;" - "&amp;IFERROR(INDEX('L2'!$G$6:$G$502,MATCH(H226,'L2'!$P$6:$P$502,0)),"  ")</f>
        <v xml:space="preserve">H.4.18 -   </v>
      </c>
      <c r="J226" s="16" t="str">
        <f>J208&amp;"."&amp;RIGHT(J225,LEN(J225)-4)+1</f>
        <v>H.5.18</v>
      </c>
      <c r="K226" s="17" t="str">
        <f>J226&amp;" - "&amp;IFERROR(INDEX('L2'!$G$6:$G$502,MATCH(J226,'L2'!$P$6:$P$502,0)),"  ")</f>
        <v xml:space="preserve">H.5.18 -   </v>
      </c>
      <c r="L226" s="16" t="str">
        <f>L208&amp;"."&amp;RIGHT(L225,LEN(L225)-4)+1</f>
        <v>H.6.18</v>
      </c>
      <c r="M226" s="17" t="str">
        <f>L226&amp;" - "&amp;IFERROR(INDEX('L2'!$G$6:$G$502,MATCH(L226,'L2'!$P$6:$P$502,0)),"  ")</f>
        <v xml:space="preserve">H.6.18 -   </v>
      </c>
      <c r="N226" s="16" t="str">
        <f>N208&amp;"."&amp;RIGHT(N225,LEN(N225)-4)+1</f>
        <v>H.7.18</v>
      </c>
      <c r="O226" s="17" t="str">
        <f>N226&amp;" - "&amp;IFERROR(INDEX('L2'!$G$6:$G$502,MATCH(N226,'L2'!$P$6:$P$502,0)),"  ")</f>
        <v xml:space="preserve">H.7.18 -   </v>
      </c>
      <c r="P226" s="16" t="str">
        <f>P208&amp;"."&amp;RIGHT(P225,LEN(P225)-4)+1</f>
        <v>H.8.18</v>
      </c>
      <c r="Q226" s="17" t="str">
        <f>P226&amp;" - "&amp;IFERROR(INDEX('L2'!$G$6:$G$502,MATCH(P226,'L2'!$P$6:$P$502,0)),"  ")</f>
        <v xml:space="preserve">H.8.18 -   </v>
      </c>
      <c r="R226" s="16" t="str">
        <f>R208&amp;"."&amp;RIGHT(R225,LEN(R225)-4)+1</f>
        <v>H.9.18</v>
      </c>
      <c r="S226" s="17" t="str">
        <f>R226&amp;" - "&amp;IFERROR(INDEX('L2'!$G$6:$G$502,MATCH(R226,'L2'!$P$6:$P$502,0)),"  ")</f>
        <v xml:space="preserve">H.9.18 -   </v>
      </c>
      <c r="T226" s="16" t="str">
        <f>T208&amp;"."&amp;RIGHT(T225,LEN(T225)-5)+1</f>
        <v>H.10.18</v>
      </c>
      <c r="U226" s="17" t="str">
        <f>T226&amp;" - "&amp;IFERROR(INDEX('L2'!$G$6:$G$502,MATCH(T226,'L2'!$P$6:$P$502,0)),"  ")</f>
        <v xml:space="preserve">H.10.18 -   </v>
      </c>
    </row>
    <row r="227" spans="2:21" s="18" customFormat="1" ht="16">
      <c r="B227" s="16" t="str">
        <f>B208&amp;"."&amp;RIGHT(B226,LEN(B226)-4)+1</f>
        <v>H.1.19</v>
      </c>
      <c r="C227" s="17" t="str">
        <f>B227&amp;" - "&amp;IFERROR(INDEX('L2'!$G$6:$G$502,MATCH(B227,'L2'!$P$6:$P$502,0)),"  ")</f>
        <v xml:space="preserve">H.1.19 -   </v>
      </c>
      <c r="D227" s="16" t="str">
        <f>D208&amp;"."&amp;RIGHT(D226,LEN(D226)-4)+1</f>
        <v>H.2.19</v>
      </c>
      <c r="E227" s="17" t="str">
        <f>D227&amp;" - "&amp;IFERROR(INDEX('L2'!$G$6:$G$502,MATCH(D227,'L2'!$P$6:$P$502,0)),"  ")</f>
        <v xml:space="preserve">H.2.19 -   </v>
      </c>
      <c r="F227" s="16" t="str">
        <f>F208&amp;"."&amp;RIGHT(F226,LEN(F226)-4)+1</f>
        <v>H.3.19</v>
      </c>
      <c r="G227" s="17" t="str">
        <f>F227&amp;" - "&amp;IFERROR(INDEX('L2'!$G$6:$G$502,MATCH(F227,'L2'!$P$6:$P$502,0)),"  ")</f>
        <v xml:space="preserve">H.3.19 -   </v>
      </c>
      <c r="H227" s="16" t="str">
        <f>H208&amp;"."&amp;RIGHT(H226,LEN(H226)-4)+1</f>
        <v>H.4.19</v>
      </c>
      <c r="I227" s="17" t="str">
        <f>H227&amp;" - "&amp;IFERROR(INDEX('L2'!$G$6:$G$502,MATCH(H227,'L2'!$P$6:$P$502,0)),"  ")</f>
        <v xml:space="preserve">H.4.19 -   </v>
      </c>
      <c r="J227" s="16" t="str">
        <f>J208&amp;"."&amp;RIGHT(J226,LEN(J226)-4)+1</f>
        <v>H.5.19</v>
      </c>
      <c r="K227" s="17" t="str">
        <f>J227&amp;" - "&amp;IFERROR(INDEX('L2'!$G$6:$G$502,MATCH(J227,'L2'!$P$6:$P$502,0)),"  ")</f>
        <v xml:space="preserve">H.5.19 -   </v>
      </c>
      <c r="L227" s="16" t="str">
        <f>L208&amp;"."&amp;RIGHT(L226,LEN(L226)-4)+1</f>
        <v>H.6.19</v>
      </c>
      <c r="M227" s="17" t="str">
        <f>L227&amp;" - "&amp;IFERROR(INDEX('L2'!$G$6:$G$502,MATCH(L227,'L2'!$P$6:$P$502,0)),"  ")</f>
        <v xml:space="preserve">H.6.19 -   </v>
      </c>
      <c r="N227" s="16" t="str">
        <f>N208&amp;"."&amp;RIGHT(N226,LEN(N226)-4)+1</f>
        <v>H.7.19</v>
      </c>
      <c r="O227" s="17" t="str">
        <f>N227&amp;" - "&amp;IFERROR(INDEX('L2'!$G$6:$G$502,MATCH(N227,'L2'!$P$6:$P$502,0)),"  ")</f>
        <v xml:space="preserve">H.7.19 -   </v>
      </c>
      <c r="P227" s="16" t="str">
        <f>P208&amp;"."&amp;RIGHT(P226,LEN(P226)-4)+1</f>
        <v>H.8.19</v>
      </c>
      <c r="Q227" s="17" t="str">
        <f>P227&amp;" - "&amp;IFERROR(INDEX('L2'!$G$6:$G$502,MATCH(P227,'L2'!$P$6:$P$502,0)),"  ")</f>
        <v xml:space="preserve">H.8.19 -   </v>
      </c>
      <c r="R227" s="16" t="str">
        <f>R208&amp;"."&amp;RIGHT(R226,LEN(R226)-4)+1</f>
        <v>H.9.19</v>
      </c>
      <c r="S227" s="17" t="str">
        <f>R227&amp;" - "&amp;IFERROR(INDEX('L2'!$G$6:$G$502,MATCH(R227,'L2'!$P$6:$P$502,0)),"  ")</f>
        <v xml:space="preserve">H.9.19 -   </v>
      </c>
      <c r="T227" s="16" t="str">
        <f>T208&amp;"."&amp;RIGHT(T226,LEN(T226)-5)+1</f>
        <v>H.10.19</v>
      </c>
      <c r="U227" s="17" t="str">
        <f>T227&amp;" - "&amp;IFERROR(INDEX('L2'!$G$6:$G$502,MATCH(T227,'L2'!$P$6:$P$502,0)),"  ")</f>
        <v xml:space="preserve">H.10.19 -   </v>
      </c>
    </row>
    <row r="228" spans="2:21" s="18" customFormat="1" ht="16">
      <c r="B228" s="16" t="str">
        <f>B208&amp;"."&amp;RIGHT(B227,LEN(B227)-4)+1</f>
        <v>H.1.20</v>
      </c>
      <c r="C228" s="17" t="str">
        <f>B228&amp;" - "&amp;IFERROR(INDEX('L2'!$G$6:$G$502,MATCH(B228,'L2'!$P$6:$P$502,0)),"  ")</f>
        <v xml:space="preserve">H.1.20 -   </v>
      </c>
      <c r="D228" s="16" t="str">
        <f>D208&amp;"."&amp;RIGHT(D227,LEN(D227)-4)+1</f>
        <v>H.2.20</v>
      </c>
      <c r="E228" s="17" t="str">
        <f>D228&amp;" - "&amp;IFERROR(INDEX('L2'!$G$6:$G$502,MATCH(D228,'L2'!$P$6:$P$502,0)),"  ")</f>
        <v xml:space="preserve">H.2.20 -   </v>
      </c>
      <c r="F228" s="16" t="str">
        <f>F208&amp;"."&amp;RIGHT(F227,LEN(F227)-4)+1</f>
        <v>H.3.20</v>
      </c>
      <c r="G228" s="17" t="str">
        <f>F228&amp;" - "&amp;IFERROR(INDEX('L2'!$G$6:$G$502,MATCH(F228,'L2'!$P$6:$P$502,0)),"  ")</f>
        <v xml:space="preserve">H.3.20 -   </v>
      </c>
      <c r="H228" s="16" t="str">
        <f>H208&amp;"."&amp;RIGHT(H227,LEN(H227)-4)+1</f>
        <v>H.4.20</v>
      </c>
      <c r="I228" s="17" t="str">
        <f>H228&amp;" - "&amp;IFERROR(INDEX('L2'!$G$6:$G$502,MATCH(H228,'L2'!$P$6:$P$502,0)),"  ")</f>
        <v xml:space="preserve">H.4.20 -   </v>
      </c>
      <c r="J228" s="16" t="str">
        <f>J208&amp;"."&amp;RIGHT(J227,LEN(J227)-4)+1</f>
        <v>H.5.20</v>
      </c>
      <c r="K228" s="17" t="str">
        <f>J228&amp;" - "&amp;IFERROR(INDEX('L2'!$G$6:$G$502,MATCH(J228,'L2'!$P$6:$P$502,0)),"  ")</f>
        <v xml:space="preserve">H.5.20 -   </v>
      </c>
      <c r="L228" s="16" t="str">
        <f>L208&amp;"."&amp;RIGHT(L227,LEN(L227)-4)+1</f>
        <v>H.6.20</v>
      </c>
      <c r="M228" s="17" t="str">
        <f>L228&amp;" - "&amp;IFERROR(INDEX('L2'!$G$6:$G$502,MATCH(L228,'L2'!$P$6:$P$502,0)),"  ")</f>
        <v xml:space="preserve">H.6.20 -   </v>
      </c>
      <c r="N228" s="16" t="str">
        <f>N208&amp;"."&amp;RIGHT(N227,LEN(N227)-4)+1</f>
        <v>H.7.20</v>
      </c>
      <c r="O228" s="17" t="str">
        <f>N228&amp;" - "&amp;IFERROR(INDEX('L2'!$G$6:$G$502,MATCH(N228,'L2'!$P$6:$P$502,0)),"  ")</f>
        <v xml:space="preserve">H.7.20 -   </v>
      </c>
      <c r="P228" s="16" t="str">
        <f>P208&amp;"."&amp;RIGHT(P227,LEN(P227)-4)+1</f>
        <v>H.8.20</v>
      </c>
      <c r="Q228" s="17" t="str">
        <f>P228&amp;" - "&amp;IFERROR(INDEX('L2'!$G$6:$G$502,MATCH(P228,'L2'!$P$6:$P$502,0)),"  ")</f>
        <v xml:space="preserve">H.8.20 -   </v>
      </c>
      <c r="R228" s="16" t="str">
        <f>R208&amp;"."&amp;RIGHT(R227,LEN(R227)-4)+1</f>
        <v>H.9.20</v>
      </c>
      <c r="S228" s="17" t="str">
        <f>R228&amp;" - "&amp;IFERROR(INDEX('L2'!$G$6:$G$502,MATCH(R228,'L2'!$P$6:$P$502,0)),"  ")</f>
        <v xml:space="preserve">H.9.20 -   </v>
      </c>
      <c r="T228" s="16" t="str">
        <f>T208&amp;"."&amp;RIGHT(T227,LEN(T227)-5)+1</f>
        <v>H.10.20</v>
      </c>
      <c r="U228" s="17" t="str">
        <f>T228&amp;" - "&amp;IFERROR(INDEX('L2'!$G$6:$G$502,MATCH(T228,'L2'!$P$6:$P$502,0)),"  ")</f>
        <v xml:space="preserve">H.10.20 -   </v>
      </c>
    </row>
    <row r="230" spans="2:21" ht="16">
      <c r="B230" s="796" t="str">
        <f>"Level 3 - "&amp;INDEX($C$6:$C$31,MATCH($B$14,$B$6:$B$31,0))&amp;" ("&amp;$B$14&amp;")"</f>
        <v>Level 3 - I - Flooring (I)</v>
      </c>
      <c r="C230" s="796"/>
      <c r="D230" s="796"/>
      <c r="E230" s="796"/>
      <c r="F230" s="796"/>
      <c r="G230" s="796"/>
      <c r="H230" s="796"/>
      <c r="I230" s="796"/>
      <c r="J230" s="796"/>
      <c r="K230" s="796"/>
      <c r="L230" s="796"/>
      <c r="M230" s="796"/>
      <c r="N230" s="796"/>
      <c r="O230" s="796"/>
      <c r="P230" s="796"/>
      <c r="Q230" s="796"/>
      <c r="R230" s="796"/>
      <c r="S230" s="796"/>
      <c r="T230" s="796"/>
      <c r="U230" s="796"/>
    </row>
    <row r="231" spans="2:21" ht="16">
      <c r="B231" s="40" t="str">
        <f>MID(B230,LEN(B230)-1,1)&amp;".1"</f>
        <v>I.1</v>
      </c>
      <c r="C231" s="40" t="str">
        <f>IFERROR(INDEX('L2'!$E$6:$E$502,MATCH(B231,'L2'!$O$6:$O$502,0)),"  ")</f>
        <v>Bathroom Flooring</v>
      </c>
      <c r="D231" s="40" t="str">
        <f>LEFT(B231,1)&amp;"."&amp;RIGHT(B231,1)+1</f>
        <v>I.2</v>
      </c>
      <c r="E231" s="40" t="str">
        <f>IFERROR(INDEX('L2'!$E$6:$E$502,MATCH(D231,'L2'!$O$6:$O$502,0)),"  ")</f>
        <v>Carpeting</v>
      </c>
      <c r="F231" s="40" t="str">
        <f>LEFT(D231,1)&amp;"."&amp;RIGHT(D231,1)+1</f>
        <v>I.3</v>
      </c>
      <c r="G231" s="40" t="str">
        <f>IFERROR(INDEX('L2'!$E$6:$E$502,MATCH(F231,'L2'!$O$6:$O$502,0)),"  ")</f>
        <v>Flooring General</v>
      </c>
      <c r="H231" s="40" t="str">
        <f>LEFT(F231,1)&amp;"."&amp;RIGHT(F231,1)+1</f>
        <v>I.4</v>
      </c>
      <c r="I231" s="40" t="str">
        <f>IFERROR(INDEX('L2'!$E$6:$E$502,MATCH(H231,'L2'!$O$6:$O$502,0)),"  ")</f>
        <v>Hardwood Floor Refinishing</v>
      </c>
      <c r="J231" s="40" t="str">
        <f>LEFT(H231,1)&amp;"."&amp;RIGHT(H231,1)+1</f>
        <v>I.5</v>
      </c>
      <c r="K231" s="40" t="str">
        <f>IFERROR(INDEX('L2'!$E$6:$E$502,MATCH(J231,'L2'!$O$6:$O$502,0)),"  ")</f>
        <v>Hardwood Flooring</v>
      </c>
      <c r="L231" s="40" t="str">
        <f>LEFT(J231,1)&amp;"."&amp;RIGHT(J231,1)+1</f>
        <v>I.6</v>
      </c>
      <c r="M231" s="40" t="str">
        <f>IFERROR(INDEX('L2'!$E$6:$E$502,MATCH(L231,'L2'!$O$6:$O$502,0)),"  ")</f>
        <v>Kitchen Flooring</v>
      </c>
      <c r="N231" s="40" t="str">
        <f>LEFT(L231,1)&amp;"."&amp;RIGHT(L231,1)+1</f>
        <v>I.7</v>
      </c>
      <c r="O231" s="40" t="str">
        <f>IFERROR(INDEX('L2'!$E$6:$E$502,MATCH(N231,'L2'!$O$6:$O$502,0)),"  ")</f>
        <v>Laminate Wood Flooring</v>
      </c>
      <c r="P231" s="40" t="str">
        <f>LEFT(N231,1)&amp;"."&amp;RIGHT(N231,1)+1</f>
        <v>I.8</v>
      </c>
      <c r="Q231" s="40" t="str">
        <f>IFERROR(INDEX('L2'!$E$6:$E$502,MATCH(P231,'L2'!$O$6:$O$502,0)),"  ")</f>
        <v>Sheet Vinyl</v>
      </c>
      <c r="R231" s="40" t="str">
        <f>LEFT(P231,1)&amp;"."&amp;RIGHT(P231,1)+1</f>
        <v>I.9</v>
      </c>
      <c r="S231" s="40" t="str">
        <f>IFERROR(INDEX('L2'!$E$6:$E$502,MATCH(R231,'L2'!$O$6:$O$502,0)),"  ")</f>
        <v>Tiling</v>
      </c>
      <c r="T231" s="40" t="str">
        <f>LEFT(R231,1)&amp;"."&amp;RIGHT(R231,1)+1</f>
        <v>I.10</v>
      </c>
      <c r="U231" s="40" t="str">
        <f>IFERROR(INDEX('L2'!$E$6:$E$502,MATCH(T231,'L2'!$O$6:$O$502,0)),"  ")</f>
        <v>Vinyl Tile</v>
      </c>
    </row>
    <row r="232" spans="2:21" s="18" customFormat="1" ht="16">
      <c r="B232" s="16" t="str">
        <f>B231&amp;".1"</f>
        <v>I.1.1</v>
      </c>
      <c r="C232" s="17" t="str">
        <f>B232&amp;" - "&amp;IFERROR(INDEX('L2'!$G$6:$G$502,MATCH(B232,'L2'!$P$6:$P$502,0)),"  ")</f>
        <v>I.1.1 - Backer Board 1/4" At Floor Tile</v>
      </c>
      <c r="D232" s="16" t="str">
        <f>D231&amp;".1"</f>
        <v>I.2.1</v>
      </c>
      <c r="E232" s="17" t="str">
        <f>D232&amp;" - "&amp;IFERROR(INDEX('L2'!$G$6:$G$502,MATCH(D232,'L2'!$P$6:$P$502,0)),"  ")</f>
        <v>I.2.1 - Carpet Average Grade</v>
      </c>
      <c r="F232" s="16" t="str">
        <f>F231&amp;".1"</f>
        <v>I.3.1</v>
      </c>
      <c r="G232" s="17" t="str">
        <f>F232&amp;" - "&amp;IFERROR(INDEX('L2'!$G$6:$G$502,MATCH(F232,'L2'!$P$6:$P$502,0)),"  ")</f>
        <v>I.3.1 - Flooring Allowance</v>
      </c>
      <c r="H232" s="16" t="str">
        <f>H231&amp;".1"</f>
        <v>I.4.1</v>
      </c>
      <c r="I232" s="17" t="str">
        <f>H232&amp;" - "&amp;IFERROR(INDEX('L2'!$G$6:$G$502,MATCH(H232,'L2'!$P$6:$P$502,0)),"  ")</f>
        <v>I.4.1 - Floor Refinishing</v>
      </c>
      <c r="J232" s="16" t="str">
        <f>J231&amp;".1"</f>
        <v>I.5.1</v>
      </c>
      <c r="K232" s="17" t="str">
        <f>J232&amp;" - "&amp;IFERROR(INDEX('L2'!$G$6:$G$502,MATCH(J232,'L2'!$P$6:$P$502,0)),"  ")</f>
        <v>I.5.1 - Hardwood Flooring, Average Grade</v>
      </c>
      <c r="L232" s="16" t="str">
        <f>L231&amp;".1"</f>
        <v>I.6.1</v>
      </c>
      <c r="M232" s="17" t="str">
        <f>L232&amp;" - "&amp;IFERROR(INDEX('L2'!$G$6:$G$502,MATCH(L232,'L2'!$P$6:$P$502,0)),"  ")</f>
        <v>I.6.1 - Backer Board 1/4" At Floor Tile</v>
      </c>
      <c r="N232" s="16" t="str">
        <f>N231&amp;".1"</f>
        <v>I.7.1</v>
      </c>
      <c r="O232" s="17" t="str">
        <f>N232&amp;" - "&amp;IFERROR(INDEX('L2'!$G$6:$G$502,MATCH(N232,'L2'!$P$6:$P$502,0)),"  ")</f>
        <v>I.7.1 - Laminate Wood Flooring Allowance</v>
      </c>
      <c r="P232" s="16" t="str">
        <f>P231&amp;".1"</f>
        <v>I.8.1</v>
      </c>
      <c r="Q232" s="17" t="str">
        <f>P232&amp;" - "&amp;IFERROR(INDEX('L2'!$G$6:$G$502,MATCH(P232,'L2'!$P$6:$P$502,0)),"  ")</f>
        <v>I.8.1 - Clean And Wax Vinyl</v>
      </c>
      <c r="R232" s="16" t="str">
        <f>R231&amp;".1"</f>
        <v>I.9.1</v>
      </c>
      <c r="S232" s="17" t="str">
        <f>R232&amp;" - "&amp;IFERROR(INDEX('L2'!$G$6:$G$502,MATCH(R232,'L2'!$P$6:$P$502,0)),"  ")</f>
        <v>I.9.1 - Backer Board 1/2" At Wall Tile</v>
      </c>
      <c r="T232" s="16" t="str">
        <f>T231&amp;".1"</f>
        <v>I.10.1</v>
      </c>
      <c r="U232" s="17" t="str">
        <f>T232&amp;" - "&amp;IFERROR(INDEX('L2'!$G$6:$G$502,MATCH(T232,'L2'!$P$6:$P$502,0)),"  ")</f>
        <v>I.10.1 - Clean And Wax Vinyl</v>
      </c>
    </row>
    <row r="233" spans="2:21" s="18" customFormat="1" ht="16">
      <c r="B233" s="16" t="str">
        <f>B231&amp;"."&amp;RIGHT(B232,LEN(B232)-4)+1</f>
        <v>I.1.2</v>
      </c>
      <c r="C233" s="17" t="str">
        <f>B233&amp;" - "&amp;IFERROR(INDEX('L2'!$G$6:$G$502,MATCH(B233,'L2'!$P$6:$P$502,0)),"  ")</f>
        <v>I.1.2 - Bathroom Flooring Allowance</v>
      </c>
      <c r="D233" s="16" t="str">
        <f>D231&amp;"."&amp;RIGHT(D232,LEN(D232)-4)+1</f>
        <v>I.2.2</v>
      </c>
      <c r="E233" s="17" t="str">
        <f>D233&amp;" - "&amp;IFERROR(INDEX('L2'!$G$6:$G$502,MATCH(D233,'L2'!$P$6:$P$502,0)),"  ")</f>
        <v>I.2.2 - Carpet, Economy Grade</v>
      </c>
      <c r="F233" s="16" t="str">
        <f>F231&amp;"."&amp;RIGHT(F232,LEN(F232)-4)+1</f>
        <v>I.3.2</v>
      </c>
      <c r="G233" s="17" t="str">
        <f>F233&amp;" - "&amp;IFERROR(INDEX('L2'!$G$6:$G$502,MATCH(F233,'L2'!$P$6:$P$502,0)),"  ")</f>
        <v xml:space="preserve">I.3.2 -   </v>
      </c>
      <c r="H233" s="16" t="str">
        <f>H231&amp;"."&amp;RIGHT(H232,LEN(H232)-4)+1</f>
        <v>I.4.2</v>
      </c>
      <c r="I233" s="17" t="str">
        <f>H233&amp;" - "&amp;IFERROR(INDEX('L2'!$G$6:$G$502,MATCH(H233,'L2'!$P$6:$P$502,0)),"  ")</f>
        <v>I.4.2 - Hardwood Floor Refinishing Allowance</v>
      </c>
      <c r="J233" s="16" t="str">
        <f>J231&amp;"."&amp;RIGHT(J232,LEN(J232)-4)+1</f>
        <v>I.5.2</v>
      </c>
      <c r="K233" s="17" t="str">
        <f>J233&amp;" - "&amp;IFERROR(INDEX('L2'!$G$6:$G$502,MATCH(J233,'L2'!$P$6:$P$502,0)),"  ")</f>
        <v>I.5.2 - Hardwood Flooring, Economy Grade</v>
      </c>
      <c r="L233" s="16" t="str">
        <f>L231&amp;"."&amp;RIGHT(L232,LEN(L232)-4)+1</f>
        <v>I.6.2</v>
      </c>
      <c r="M233" s="17" t="str">
        <f>L233&amp;" - "&amp;IFERROR(INDEX('L2'!$G$6:$G$502,MATCH(L233,'L2'!$P$6:$P$502,0)),"  ")</f>
        <v>I.6.2 - Floor Tile, Kitchen</v>
      </c>
      <c r="N233" s="16" t="str">
        <f>N231&amp;"."&amp;RIGHT(N232,LEN(N232)-4)+1</f>
        <v>I.7.2</v>
      </c>
      <c r="O233" s="17" t="str">
        <f>N233&amp;" - "&amp;IFERROR(INDEX('L2'!$G$6:$G$502,MATCH(N233,'L2'!$P$6:$P$502,0)),"  ")</f>
        <v>I.7.2 - Laminate Wood Flooring, Average Grade</v>
      </c>
      <c r="P233" s="16" t="str">
        <f>P231&amp;"."&amp;RIGHT(P232,LEN(P232)-4)+1</f>
        <v>I.8.2</v>
      </c>
      <c r="Q233" s="17" t="str">
        <f>P233&amp;" - "&amp;IFERROR(INDEX('L2'!$G$6:$G$502,MATCH(P233,'L2'!$P$6:$P$502,0)),"  ")</f>
        <v>I.8.2 - Sheet Vinyl Allowance</v>
      </c>
      <c r="R233" s="16" t="str">
        <f>R231&amp;"."&amp;RIGHT(R232,LEN(R232)-4)+1</f>
        <v>I.9.2</v>
      </c>
      <c r="S233" s="17" t="str">
        <f>R233&amp;" - "&amp;IFERROR(INDEX('L2'!$G$6:$G$502,MATCH(R233,'L2'!$P$6:$P$502,0)),"  ")</f>
        <v>I.9.2 - Backer Board 1/4" At Floor Tile</v>
      </c>
      <c r="T233" s="16" t="str">
        <f>T231&amp;"."&amp;RIGHT(T232,LEN(T232)-5)+1</f>
        <v>I.10.2</v>
      </c>
      <c r="U233" s="17" t="str">
        <f>T233&amp;" - "&amp;IFERROR(INDEX('L2'!$G$6:$G$502,MATCH(T233,'L2'!$P$6:$P$502,0)),"  ")</f>
        <v>I.10.2 - Vinyl Tile Allowance</v>
      </c>
    </row>
    <row r="234" spans="2:21" s="18" customFormat="1" ht="16">
      <c r="B234" s="16" t="str">
        <f>B231&amp;"."&amp;RIGHT(B233,LEN(B233)-4)+1</f>
        <v>I.1.3</v>
      </c>
      <c r="C234" s="17" t="str">
        <f>B234&amp;" - "&amp;IFERROR(INDEX('L2'!$G$6:$G$502,MATCH(B234,'L2'!$P$6:$P$502,0)),"  ")</f>
        <v>I.1.3 - Floor Tile, Bathrooms</v>
      </c>
      <c r="D234" s="16" t="str">
        <f>D231&amp;"."&amp;RIGHT(D233,LEN(D233)-4)+1</f>
        <v>I.2.3</v>
      </c>
      <c r="E234" s="17" t="str">
        <f>D234&amp;" - "&amp;IFERROR(INDEX('L2'!$G$6:$G$502,MATCH(D234,'L2'!$P$6:$P$502,0)),"  ")</f>
        <v>I.2.3 - Carpet, Premium Grade</v>
      </c>
      <c r="F234" s="16" t="str">
        <f>F231&amp;"."&amp;RIGHT(F233,LEN(F233)-4)+1</f>
        <v>I.3.3</v>
      </c>
      <c r="G234" s="17" t="str">
        <f>F234&amp;" - "&amp;IFERROR(INDEX('L2'!$G$6:$G$502,MATCH(F234,'L2'!$P$6:$P$502,0)),"  ")</f>
        <v xml:space="preserve">I.3.3 -   </v>
      </c>
      <c r="H234" s="16" t="str">
        <f>H231&amp;"."&amp;RIGHT(H233,LEN(H233)-4)+1</f>
        <v>I.4.3</v>
      </c>
      <c r="I234" s="17" t="str">
        <f>H234&amp;" - "&amp;IFERROR(INDEX('L2'!$G$6:$G$502,MATCH(H234,'L2'!$P$6:$P$502,0)),"  ")</f>
        <v>I.4.3 - Replacing Areas To Match Existing</v>
      </c>
      <c r="J234" s="16" t="str">
        <f>J231&amp;"."&amp;RIGHT(J233,LEN(J233)-4)+1</f>
        <v>I.5.3</v>
      </c>
      <c r="K234" s="17" t="str">
        <f>J234&amp;" - "&amp;IFERROR(INDEX('L2'!$G$6:$G$502,MATCH(J234,'L2'!$P$6:$P$502,0)),"  ")</f>
        <v>I.5.3 - Hardwood Flooring, Premium Grade</v>
      </c>
      <c r="L234" s="16" t="str">
        <f>L231&amp;"."&amp;RIGHT(L233,LEN(L233)-4)+1</f>
        <v>I.6.3</v>
      </c>
      <c r="M234" s="17" t="str">
        <f>L234&amp;" - "&amp;IFERROR(INDEX('L2'!$G$6:$G$502,MATCH(L234,'L2'!$P$6:$P$502,0)),"  ")</f>
        <v>I.6.3 - Kitchen Flooring Allowance</v>
      </c>
      <c r="N234" s="16" t="str">
        <f>N231&amp;"."&amp;RIGHT(N233,LEN(N233)-4)+1</f>
        <v>I.7.3</v>
      </c>
      <c r="O234" s="17" t="str">
        <f>N234&amp;" - "&amp;IFERROR(INDEX('L2'!$G$6:$G$502,MATCH(N234,'L2'!$P$6:$P$502,0)),"  ")</f>
        <v>I.7.3 - Laminate Wood Flooring, Economy Grade</v>
      </c>
      <c r="P234" s="16" t="str">
        <f>P231&amp;"."&amp;RIGHT(P233,LEN(P233)-4)+1</f>
        <v>I.8.3</v>
      </c>
      <c r="Q234" s="17" t="str">
        <f>P234&amp;" - "&amp;IFERROR(INDEX('L2'!$G$6:$G$502,MATCH(P234,'L2'!$P$6:$P$502,0)),"  ")</f>
        <v>I.8.3 - Sheet Vinyl, Average Grade</v>
      </c>
      <c r="R234" s="16" t="str">
        <f>R231&amp;"."&amp;RIGHT(R233,LEN(R233)-4)+1</f>
        <v>I.9.3</v>
      </c>
      <c r="S234" s="17" t="str">
        <f>R234&amp;" - "&amp;IFERROR(INDEX('L2'!$G$6:$G$502,MATCH(R234,'L2'!$P$6:$P$502,0)),"  ")</f>
        <v>I.9.3 - Floor Tile, Ceramic</v>
      </c>
      <c r="T234" s="16" t="str">
        <f>T231&amp;"."&amp;RIGHT(T233,LEN(T233)-5)+1</f>
        <v>I.10.3</v>
      </c>
      <c r="U234" s="17" t="str">
        <f>T234&amp;" - "&amp;IFERROR(INDEX('L2'!$G$6:$G$502,MATCH(T234,'L2'!$P$6:$P$502,0)),"  ")</f>
        <v>I.10.3 - Vinyl Tile, Average Grade</v>
      </c>
    </row>
    <row r="235" spans="2:21" s="18" customFormat="1" ht="16">
      <c r="B235" s="16" t="str">
        <f>B231&amp;"."&amp;RIGHT(B234,LEN(B234)-4)+1</f>
        <v>I.1.4</v>
      </c>
      <c r="C235" s="17" t="str">
        <f>B235&amp;" - "&amp;IFERROR(INDEX('L2'!$G$6:$G$502,MATCH(B235,'L2'!$P$6:$P$502,0)),"  ")</f>
        <v xml:space="preserve">I.1.4 -   </v>
      </c>
      <c r="D235" s="16" t="str">
        <f>D231&amp;"."&amp;RIGHT(D234,LEN(D234)-4)+1</f>
        <v>I.2.4</v>
      </c>
      <c r="E235" s="17" t="str">
        <f>D235&amp;" - "&amp;IFERROR(INDEX('L2'!$G$6:$G$502,MATCH(D235,'L2'!$P$6:$P$502,0)),"  ")</f>
        <v>I.2.4 - Carpeting Allowance</v>
      </c>
      <c r="F235" s="16" t="str">
        <f>F231&amp;"."&amp;RIGHT(F234,LEN(F234)-4)+1</f>
        <v>I.3.4</v>
      </c>
      <c r="G235" s="17" t="str">
        <f>F235&amp;" - "&amp;IFERROR(INDEX('L2'!$G$6:$G$502,MATCH(F235,'L2'!$P$6:$P$502,0)),"  ")</f>
        <v xml:space="preserve">I.3.4 -   </v>
      </c>
      <c r="H235" s="16" t="str">
        <f>H231&amp;"."&amp;RIGHT(H234,LEN(H234)-4)+1</f>
        <v>I.4.4</v>
      </c>
      <c r="I235" s="17" t="str">
        <f>H235&amp;" - "&amp;IFERROR(INDEX('L2'!$G$6:$G$502,MATCH(H235,'L2'!$P$6:$P$502,0)),"  ")</f>
        <v xml:space="preserve">I.4.4 -   </v>
      </c>
      <c r="J235" s="16" t="str">
        <f>J231&amp;"."&amp;RIGHT(J234,LEN(J234)-4)+1</f>
        <v>I.5.4</v>
      </c>
      <c r="K235" s="17" t="str">
        <f>J235&amp;" - "&amp;IFERROR(INDEX('L2'!$G$6:$G$502,MATCH(J235,'L2'!$P$6:$P$502,0)),"  ")</f>
        <v>I.5.4 - Hardwood Floors Allowance</v>
      </c>
      <c r="L235" s="16" t="str">
        <f>L231&amp;"."&amp;RIGHT(L234,LEN(L234)-4)+1</f>
        <v>I.6.4</v>
      </c>
      <c r="M235" s="17" t="str">
        <f>L235&amp;" - "&amp;IFERROR(INDEX('L2'!$G$6:$G$502,MATCH(L235,'L2'!$P$6:$P$502,0)),"  ")</f>
        <v xml:space="preserve">I.6.4 -   </v>
      </c>
      <c r="N235" s="16" t="str">
        <f>N231&amp;"."&amp;RIGHT(N234,LEN(N234)-4)+1</f>
        <v>I.7.4</v>
      </c>
      <c r="O235" s="17" t="str">
        <f>N235&amp;" - "&amp;IFERROR(INDEX('L2'!$G$6:$G$502,MATCH(N235,'L2'!$P$6:$P$502,0)),"  ")</f>
        <v>I.7.4 - Laminate Wood Flooring, Premium Grade</v>
      </c>
      <c r="P235" s="16" t="str">
        <f>P231&amp;"."&amp;RIGHT(P234,LEN(P234)-4)+1</f>
        <v>I.8.4</v>
      </c>
      <c r="Q235" s="17" t="str">
        <f>P235&amp;" - "&amp;IFERROR(INDEX('L2'!$G$6:$G$502,MATCH(P235,'L2'!$P$6:$P$502,0)),"  ")</f>
        <v>I.8.4 - Sheet Vinyl, Economy Grade</v>
      </c>
      <c r="R235" s="16" t="str">
        <f>R231&amp;"."&amp;RIGHT(R234,LEN(R234)-4)+1</f>
        <v>I.9.4</v>
      </c>
      <c r="S235" s="17" t="str">
        <f>R235&amp;" - "&amp;IFERROR(INDEX('L2'!$G$6:$G$502,MATCH(R235,'L2'!$P$6:$P$502,0)),"  ")</f>
        <v>I.9.4 - Floor Tiling Allowance</v>
      </c>
      <c r="T235" s="16" t="str">
        <f>T231&amp;"."&amp;RIGHT(T234,LEN(T234)-5)+1</f>
        <v>I.10.4</v>
      </c>
      <c r="U235" s="17" t="str">
        <f>T235&amp;" - "&amp;IFERROR(INDEX('L2'!$G$6:$G$502,MATCH(T235,'L2'!$P$6:$P$502,0)),"  ")</f>
        <v>I.10.4 - Vinyl Tile, Economy Grade</v>
      </c>
    </row>
    <row r="236" spans="2:21" s="18" customFormat="1" ht="16">
      <c r="B236" s="16" t="str">
        <f>B231&amp;"."&amp;RIGHT(B235,LEN(B235)-4)+1</f>
        <v>I.1.5</v>
      </c>
      <c r="C236" s="17" t="str">
        <f>B236&amp;" - "&amp;IFERROR(INDEX('L2'!$G$6:$G$502,MATCH(B236,'L2'!$P$6:$P$502,0)),"  ")</f>
        <v xml:space="preserve">I.1.5 -   </v>
      </c>
      <c r="D236" s="16" t="str">
        <f>D231&amp;"."&amp;RIGHT(D235,LEN(D235)-4)+1</f>
        <v>I.2.5</v>
      </c>
      <c r="E236" s="17" t="str">
        <f>D236&amp;" - "&amp;IFERROR(INDEX('L2'!$G$6:$G$502,MATCH(D236,'L2'!$P$6:$P$502,0)),"  ")</f>
        <v xml:space="preserve">I.2.5 -   </v>
      </c>
      <c r="F236" s="16" t="str">
        <f>F231&amp;"."&amp;RIGHT(F235,LEN(F235)-4)+1</f>
        <v>I.3.5</v>
      </c>
      <c r="G236" s="17" t="str">
        <f>F236&amp;" - "&amp;IFERROR(INDEX('L2'!$G$6:$G$502,MATCH(F236,'L2'!$P$6:$P$502,0)),"  ")</f>
        <v xml:space="preserve">I.3.5 -   </v>
      </c>
      <c r="H236" s="16" t="str">
        <f>H231&amp;"."&amp;RIGHT(H235,LEN(H235)-4)+1</f>
        <v>I.4.5</v>
      </c>
      <c r="I236" s="17" t="str">
        <f>H236&amp;" - "&amp;IFERROR(INDEX('L2'!$G$6:$G$502,MATCH(H236,'L2'!$P$6:$P$502,0)),"  ")</f>
        <v xml:space="preserve">I.4.5 -   </v>
      </c>
      <c r="J236" s="16" t="str">
        <f>J231&amp;"."&amp;RIGHT(J235,LEN(J235)-4)+1</f>
        <v>I.5.5</v>
      </c>
      <c r="K236" s="17" t="str">
        <f>J236&amp;" - "&amp;IFERROR(INDEX('L2'!$G$6:$G$502,MATCH(J236,'L2'!$P$6:$P$502,0)),"  ")</f>
        <v xml:space="preserve">I.5.5 -   </v>
      </c>
      <c r="L236" s="16" t="str">
        <f>L231&amp;"."&amp;RIGHT(L235,LEN(L235)-4)+1</f>
        <v>I.6.5</v>
      </c>
      <c r="M236" s="17" t="str">
        <f>L236&amp;" - "&amp;IFERROR(INDEX('L2'!$G$6:$G$502,MATCH(L236,'L2'!$P$6:$P$502,0)),"  ")</f>
        <v xml:space="preserve">I.6.5 -   </v>
      </c>
      <c r="N236" s="16" t="str">
        <f>N231&amp;"."&amp;RIGHT(N235,LEN(N235)-4)+1</f>
        <v>I.7.5</v>
      </c>
      <c r="O236" s="17" t="str">
        <f>N236&amp;" - "&amp;IFERROR(INDEX('L2'!$G$6:$G$502,MATCH(N236,'L2'!$P$6:$P$502,0)),"  ")</f>
        <v xml:space="preserve">I.7.5 -   </v>
      </c>
      <c r="P236" s="16" t="str">
        <f>P231&amp;"."&amp;RIGHT(P235,LEN(P235)-4)+1</f>
        <v>I.8.5</v>
      </c>
      <c r="Q236" s="17" t="str">
        <f>P236&amp;" - "&amp;IFERROR(INDEX('L2'!$G$6:$G$502,MATCH(P236,'L2'!$P$6:$P$502,0)),"  ")</f>
        <v>I.8.5 - Sheet Vinyl, Premium Grade</v>
      </c>
      <c r="R236" s="16" t="str">
        <f>R231&amp;"."&amp;RIGHT(R235,LEN(R235)-4)+1</f>
        <v>I.9.5</v>
      </c>
      <c r="S236" s="17" t="str">
        <f>R236&amp;" - "&amp;IFERROR(INDEX('L2'!$G$6:$G$502,MATCH(R236,'L2'!$P$6:$P$502,0)),"  ")</f>
        <v xml:space="preserve">I.9.5 -   </v>
      </c>
      <c r="T236" s="16" t="str">
        <f>T231&amp;"."&amp;RIGHT(T235,LEN(T235)-5)+1</f>
        <v>I.10.5</v>
      </c>
      <c r="U236" s="17" t="str">
        <f>T236&amp;" - "&amp;IFERROR(INDEX('L2'!$G$6:$G$502,MATCH(T236,'L2'!$P$6:$P$502,0)),"  ")</f>
        <v>I.10.5 - Vinyl Tile, Premium Grade</v>
      </c>
    </row>
    <row r="237" spans="2:21" s="18" customFormat="1" ht="16">
      <c r="B237" s="16" t="str">
        <f>B231&amp;"."&amp;RIGHT(B236,LEN(B236)-4)+1</f>
        <v>I.1.6</v>
      </c>
      <c r="C237" s="17" t="str">
        <f>B237&amp;" - "&amp;IFERROR(INDEX('L2'!$G$6:$G$502,MATCH(B237,'L2'!$P$6:$P$502,0)),"  ")</f>
        <v xml:space="preserve">I.1.6 -   </v>
      </c>
      <c r="D237" s="16" t="str">
        <f>D231&amp;"."&amp;RIGHT(D236,LEN(D236)-4)+1</f>
        <v>I.2.6</v>
      </c>
      <c r="E237" s="17" t="str">
        <f>D237&amp;" - "&amp;IFERROR(INDEX('L2'!$G$6:$G$502,MATCH(D237,'L2'!$P$6:$P$502,0)),"  ")</f>
        <v xml:space="preserve">I.2.6 -   </v>
      </c>
      <c r="F237" s="16" t="str">
        <f>F231&amp;"."&amp;RIGHT(F236,LEN(F236)-4)+1</f>
        <v>I.3.6</v>
      </c>
      <c r="G237" s="17" t="str">
        <f>F237&amp;" - "&amp;IFERROR(INDEX('L2'!$G$6:$G$502,MATCH(F237,'L2'!$P$6:$P$502,0)),"  ")</f>
        <v xml:space="preserve">I.3.6 -   </v>
      </c>
      <c r="H237" s="16" t="str">
        <f>H231&amp;"."&amp;RIGHT(H236,LEN(H236)-4)+1</f>
        <v>I.4.6</v>
      </c>
      <c r="I237" s="17" t="str">
        <f>H237&amp;" - "&amp;IFERROR(INDEX('L2'!$G$6:$G$502,MATCH(H237,'L2'!$P$6:$P$502,0)),"  ")</f>
        <v xml:space="preserve">I.4.6 -   </v>
      </c>
      <c r="J237" s="16" t="str">
        <f>J231&amp;"."&amp;RIGHT(J236,LEN(J236)-4)+1</f>
        <v>I.5.6</v>
      </c>
      <c r="K237" s="17" t="str">
        <f>J237&amp;" - "&amp;IFERROR(INDEX('L2'!$G$6:$G$502,MATCH(J237,'L2'!$P$6:$P$502,0)),"  ")</f>
        <v xml:space="preserve">I.5.6 -   </v>
      </c>
      <c r="L237" s="16" t="str">
        <f>L231&amp;"."&amp;RIGHT(L236,LEN(L236)-4)+1</f>
        <v>I.6.6</v>
      </c>
      <c r="M237" s="17" t="str">
        <f>L237&amp;" - "&amp;IFERROR(INDEX('L2'!$G$6:$G$502,MATCH(L237,'L2'!$P$6:$P$502,0)),"  ")</f>
        <v xml:space="preserve">I.6.6 -   </v>
      </c>
      <c r="N237" s="16" t="str">
        <f>N231&amp;"."&amp;RIGHT(N236,LEN(N236)-4)+1</f>
        <v>I.7.6</v>
      </c>
      <c r="O237" s="17" t="str">
        <f>N237&amp;" - "&amp;IFERROR(INDEX('L2'!$G$6:$G$502,MATCH(N237,'L2'!$P$6:$P$502,0)),"  ")</f>
        <v xml:space="preserve">I.7.6 -   </v>
      </c>
      <c r="P237" s="16" t="str">
        <f>P231&amp;"."&amp;RIGHT(P236,LEN(P236)-4)+1</f>
        <v>I.8.6</v>
      </c>
      <c r="Q237" s="17" t="str">
        <f>P237&amp;" - "&amp;IFERROR(INDEX('L2'!$G$6:$G$502,MATCH(P237,'L2'!$P$6:$P$502,0)),"  ")</f>
        <v xml:space="preserve">I.8.6 -   </v>
      </c>
      <c r="R237" s="16" t="str">
        <f>R231&amp;"."&amp;RIGHT(R236,LEN(R236)-4)+1</f>
        <v>I.9.6</v>
      </c>
      <c r="S237" s="17" t="str">
        <f>R237&amp;" - "&amp;IFERROR(INDEX('L2'!$G$6:$G$502,MATCH(R237,'L2'!$P$6:$P$502,0)),"  ")</f>
        <v xml:space="preserve">I.9.6 -   </v>
      </c>
      <c r="T237" s="16" t="str">
        <f>T231&amp;"."&amp;RIGHT(T236,LEN(T236)-5)+1</f>
        <v>I.10.6</v>
      </c>
      <c r="U237" s="17" t="str">
        <f>T237&amp;" - "&amp;IFERROR(INDEX('L2'!$G$6:$G$502,MATCH(T237,'L2'!$P$6:$P$502,0)),"  ")</f>
        <v xml:space="preserve">I.10.6 -   </v>
      </c>
    </row>
    <row r="238" spans="2:21" s="18" customFormat="1" ht="16">
      <c r="B238" s="16" t="str">
        <f>B231&amp;"."&amp;RIGHT(B237,LEN(B237)-4)+1</f>
        <v>I.1.7</v>
      </c>
      <c r="C238" s="17" t="str">
        <f>B238&amp;" - "&amp;IFERROR(INDEX('L2'!$G$6:$G$502,MATCH(B238,'L2'!$P$6:$P$502,0)),"  ")</f>
        <v xml:space="preserve">I.1.7 -   </v>
      </c>
      <c r="D238" s="16" t="str">
        <f>D231&amp;"."&amp;RIGHT(D237,LEN(D237)-4)+1</f>
        <v>I.2.7</v>
      </c>
      <c r="E238" s="17" t="str">
        <f>D238&amp;" - "&amp;IFERROR(INDEX('L2'!$G$6:$G$502,MATCH(D238,'L2'!$P$6:$P$502,0)),"  ")</f>
        <v xml:space="preserve">I.2.7 -   </v>
      </c>
      <c r="F238" s="16" t="str">
        <f>F231&amp;"."&amp;RIGHT(F237,LEN(F237)-4)+1</f>
        <v>I.3.7</v>
      </c>
      <c r="G238" s="17" t="str">
        <f>F238&amp;" - "&amp;IFERROR(INDEX('L2'!$G$6:$G$502,MATCH(F238,'L2'!$P$6:$P$502,0)),"  ")</f>
        <v xml:space="preserve">I.3.7 -   </v>
      </c>
      <c r="H238" s="16" t="str">
        <f>H231&amp;"."&amp;RIGHT(H237,LEN(H237)-4)+1</f>
        <v>I.4.7</v>
      </c>
      <c r="I238" s="17" t="str">
        <f>H238&amp;" - "&amp;IFERROR(INDEX('L2'!$G$6:$G$502,MATCH(H238,'L2'!$P$6:$P$502,0)),"  ")</f>
        <v xml:space="preserve">I.4.7 -   </v>
      </c>
      <c r="J238" s="16" t="str">
        <f>J231&amp;"."&amp;RIGHT(J237,LEN(J237)-4)+1</f>
        <v>I.5.7</v>
      </c>
      <c r="K238" s="17" t="str">
        <f>J238&amp;" - "&amp;IFERROR(INDEX('L2'!$G$6:$G$502,MATCH(J238,'L2'!$P$6:$P$502,0)),"  ")</f>
        <v xml:space="preserve">I.5.7 -   </v>
      </c>
      <c r="L238" s="16" t="str">
        <f>L231&amp;"."&amp;RIGHT(L237,LEN(L237)-4)+1</f>
        <v>I.6.7</v>
      </c>
      <c r="M238" s="17" t="str">
        <f>L238&amp;" - "&amp;IFERROR(INDEX('L2'!$G$6:$G$502,MATCH(L238,'L2'!$P$6:$P$502,0)),"  ")</f>
        <v xml:space="preserve">I.6.7 -   </v>
      </c>
      <c r="N238" s="16" t="str">
        <f>N231&amp;"."&amp;RIGHT(N237,LEN(N237)-4)+1</f>
        <v>I.7.7</v>
      </c>
      <c r="O238" s="17" t="str">
        <f>N238&amp;" - "&amp;IFERROR(INDEX('L2'!$G$6:$G$502,MATCH(N238,'L2'!$P$6:$P$502,0)),"  ")</f>
        <v xml:space="preserve">I.7.7 -   </v>
      </c>
      <c r="P238" s="16" t="str">
        <f>P231&amp;"."&amp;RIGHT(P237,LEN(P237)-4)+1</f>
        <v>I.8.7</v>
      </c>
      <c r="Q238" s="17" t="str">
        <f>P238&amp;" - "&amp;IFERROR(INDEX('L2'!$G$6:$G$502,MATCH(P238,'L2'!$P$6:$P$502,0)),"  ")</f>
        <v xml:space="preserve">I.8.7 -   </v>
      </c>
      <c r="R238" s="16" t="str">
        <f>R231&amp;"."&amp;RIGHT(R237,LEN(R237)-4)+1</f>
        <v>I.9.7</v>
      </c>
      <c r="S238" s="17" t="str">
        <f>R238&amp;" - "&amp;IFERROR(INDEX('L2'!$G$6:$G$502,MATCH(R238,'L2'!$P$6:$P$502,0)),"  ")</f>
        <v xml:space="preserve">I.9.7 -   </v>
      </c>
      <c r="T238" s="16" t="str">
        <f>T231&amp;"."&amp;RIGHT(T237,LEN(T237)-5)+1</f>
        <v>I.10.7</v>
      </c>
      <c r="U238" s="17" t="str">
        <f>T238&amp;" - "&amp;IFERROR(INDEX('L2'!$G$6:$G$502,MATCH(T238,'L2'!$P$6:$P$502,0)),"  ")</f>
        <v xml:space="preserve">I.10.7 -   </v>
      </c>
    </row>
    <row r="239" spans="2:21" s="18" customFormat="1" ht="16">
      <c r="B239" s="16" t="str">
        <f>B231&amp;"."&amp;RIGHT(B238,LEN(B238)-4)+1</f>
        <v>I.1.8</v>
      </c>
      <c r="C239" s="17" t="str">
        <f>B239&amp;" - "&amp;IFERROR(INDEX('L2'!$G$6:$G$502,MATCH(B239,'L2'!$P$6:$P$502,0)),"  ")</f>
        <v xml:space="preserve">I.1.8 -   </v>
      </c>
      <c r="D239" s="16" t="str">
        <f>D231&amp;"."&amp;RIGHT(D238,LEN(D238)-4)+1</f>
        <v>I.2.8</v>
      </c>
      <c r="E239" s="17" t="str">
        <f>D239&amp;" - "&amp;IFERROR(INDEX('L2'!$G$6:$G$502,MATCH(D239,'L2'!$P$6:$P$502,0)),"  ")</f>
        <v xml:space="preserve">I.2.8 -   </v>
      </c>
      <c r="F239" s="16" t="str">
        <f>F231&amp;"."&amp;RIGHT(F238,LEN(F238)-4)+1</f>
        <v>I.3.8</v>
      </c>
      <c r="G239" s="17" t="str">
        <f>F239&amp;" - "&amp;IFERROR(INDEX('L2'!$G$6:$G$502,MATCH(F239,'L2'!$P$6:$P$502,0)),"  ")</f>
        <v xml:space="preserve">I.3.8 -   </v>
      </c>
      <c r="H239" s="16" t="str">
        <f>H231&amp;"."&amp;RIGHT(H238,LEN(H238)-4)+1</f>
        <v>I.4.8</v>
      </c>
      <c r="I239" s="17" t="str">
        <f>H239&amp;" - "&amp;IFERROR(INDEX('L2'!$G$6:$G$502,MATCH(H239,'L2'!$P$6:$P$502,0)),"  ")</f>
        <v xml:space="preserve">I.4.8 -   </v>
      </c>
      <c r="J239" s="16" t="str">
        <f>J231&amp;"."&amp;RIGHT(J238,LEN(J238)-4)+1</f>
        <v>I.5.8</v>
      </c>
      <c r="K239" s="17" t="str">
        <f>J239&amp;" - "&amp;IFERROR(INDEX('L2'!$G$6:$G$502,MATCH(J239,'L2'!$P$6:$P$502,0)),"  ")</f>
        <v xml:space="preserve">I.5.8 -   </v>
      </c>
      <c r="L239" s="16" t="str">
        <f>L231&amp;"."&amp;RIGHT(L238,LEN(L238)-4)+1</f>
        <v>I.6.8</v>
      </c>
      <c r="M239" s="17" t="str">
        <f>L239&amp;" - "&amp;IFERROR(INDEX('L2'!$G$6:$G$502,MATCH(L239,'L2'!$P$6:$P$502,0)),"  ")</f>
        <v xml:space="preserve">I.6.8 -   </v>
      </c>
      <c r="N239" s="16" t="str">
        <f>N231&amp;"."&amp;RIGHT(N238,LEN(N238)-4)+1</f>
        <v>I.7.8</v>
      </c>
      <c r="O239" s="17" t="str">
        <f>N239&amp;" - "&amp;IFERROR(INDEX('L2'!$G$6:$G$502,MATCH(N239,'L2'!$P$6:$P$502,0)),"  ")</f>
        <v xml:space="preserve">I.7.8 -   </v>
      </c>
      <c r="P239" s="16" t="str">
        <f>P231&amp;"."&amp;RIGHT(P238,LEN(P238)-4)+1</f>
        <v>I.8.8</v>
      </c>
      <c r="Q239" s="17" t="str">
        <f>P239&amp;" - "&amp;IFERROR(INDEX('L2'!$G$6:$G$502,MATCH(P239,'L2'!$P$6:$P$502,0)),"  ")</f>
        <v xml:space="preserve">I.8.8 -   </v>
      </c>
      <c r="R239" s="16" t="str">
        <f>R231&amp;"."&amp;RIGHT(R238,LEN(R238)-4)+1</f>
        <v>I.9.8</v>
      </c>
      <c r="S239" s="17" t="str">
        <f>R239&amp;" - "&amp;IFERROR(INDEX('L2'!$G$6:$G$502,MATCH(R239,'L2'!$P$6:$P$502,0)),"  ")</f>
        <v xml:space="preserve">I.9.8 -   </v>
      </c>
      <c r="T239" s="16" t="str">
        <f>T231&amp;"."&amp;RIGHT(T238,LEN(T238)-5)+1</f>
        <v>I.10.8</v>
      </c>
      <c r="U239" s="17" t="str">
        <f>T239&amp;" - "&amp;IFERROR(INDEX('L2'!$G$6:$G$502,MATCH(T239,'L2'!$P$6:$P$502,0)),"  ")</f>
        <v xml:space="preserve">I.10.8 -   </v>
      </c>
    </row>
    <row r="240" spans="2:21" s="18" customFormat="1" ht="16">
      <c r="B240" s="16" t="str">
        <f>B231&amp;"."&amp;RIGHT(B239,LEN(B239)-4)+1</f>
        <v>I.1.9</v>
      </c>
      <c r="C240" s="17" t="str">
        <f>B240&amp;" - "&amp;IFERROR(INDEX('L2'!$G$6:$G$502,MATCH(B240,'L2'!$P$6:$P$502,0)),"  ")</f>
        <v xml:space="preserve">I.1.9 -   </v>
      </c>
      <c r="D240" s="16" t="str">
        <f>D231&amp;"."&amp;RIGHT(D239,LEN(D239)-4)+1</f>
        <v>I.2.9</v>
      </c>
      <c r="E240" s="17" t="str">
        <f>D240&amp;" - "&amp;IFERROR(INDEX('L2'!$G$6:$G$502,MATCH(D240,'L2'!$P$6:$P$502,0)),"  ")</f>
        <v xml:space="preserve">I.2.9 -   </v>
      </c>
      <c r="F240" s="16" t="str">
        <f>F231&amp;"."&amp;RIGHT(F239,LEN(F239)-4)+1</f>
        <v>I.3.9</v>
      </c>
      <c r="G240" s="17" t="str">
        <f>F240&amp;" - "&amp;IFERROR(INDEX('L2'!$G$6:$G$502,MATCH(F240,'L2'!$P$6:$P$502,0)),"  ")</f>
        <v xml:space="preserve">I.3.9 -   </v>
      </c>
      <c r="H240" s="16" t="str">
        <f>H231&amp;"."&amp;RIGHT(H239,LEN(H239)-4)+1</f>
        <v>I.4.9</v>
      </c>
      <c r="I240" s="17" t="str">
        <f>H240&amp;" - "&amp;IFERROR(INDEX('L2'!$G$6:$G$502,MATCH(H240,'L2'!$P$6:$P$502,0)),"  ")</f>
        <v xml:space="preserve">I.4.9 -   </v>
      </c>
      <c r="J240" s="16" t="str">
        <f>J231&amp;"."&amp;RIGHT(J239,LEN(J239)-4)+1</f>
        <v>I.5.9</v>
      </c>
      <c r="K240" s="17" t="str">
        <f>J240&amp;" - "&amp;IFERROR(INDEX('L2'!$G$6:$G$502,MATCH(J240,'L2'!$P$6:$P$502,0)),"  ")</f>
        <v xml:space="preserve">I.5.9 -   </v>
      </c>
      <c r="L240" s="16" t="str">
        <f>L231&amp;"."&amp;RIGHT(L239,LEN(L239)-4)+1</f>
        <v>I.6.9</v>
      </c>
      <c r="M240" s="17" t="str">
        <f>L240&amp;" - "&amp;IFERROR(INDEX('L2'!$G$6:$G$502,MATCH(L240,'L2'!$P$6:$P$502,0)),"  ")</f>
        <v xml:space="preserve">I.6.9 -   </v>
      </c>
      <c r="N240" s="16" t="str">
        <f>N231&amp;"."&amp;RIGHT(N239,LEN(N239)-4)+1</f>
        <v>I.7.9</v>
      </c>
      <c r="O240" s="17" t="str">
        <f>N240&amp;" - "&amp;IFERROR(INDEX('L2'!$G$6:$G$502,MATCH(N240,'L2'!$P$6:$P$502,0)),"  ")</f>
        <v xml:space="preserve">I.7.9 -   </v>
      </c>
      <c r="P240" s="16" t="str">
        <f>P231&amp;"."&amp;RIGHT(P239,LEN(P239)-4)+1</f>
        <v>I.8.9</v>
      </c>
      <c r="Q240" s="17" t="str">
        <f>P240&amp;" - "&amp;IFERROR(INDEX('L2'!$G$6:$G$502,MATCH(P240,'L2'!$P$6:$P$502,0)),"  ")</f>
        <v xml:space="preserve">I.8.9 -   </v>
      </c>
      <c r="R240" s="16" t="str">
        <f>R231&amp;"."&amp;RIGHT(R239,LEN(R239)-4)+1</f>
        <v>I.9.9</v>
      </c>
      <c r="S240" s="17" t="str">
        <f>R240&amp;" - "&amp;IFERROR(INDEX('L2'!$G$6:$G$502,MATCH(R240,'L2'!$P$6:$P$502,0)),"  ")</f>
        <v xml:space="preserve">I.9.9 -   </v>
      </c>
      <c r="T240" s="16" t="str">
        <f>T231&amp;"."&amp;RIGHT(T239,LEN(T239)-5)+1</f>
        <v>I.10.9</v>
      </c>
      <c r="U240" s="17" t="str">
        <f>T240&amp;" - "&amp;IFERROR(INDEX('L2'!$G$6:$G$502,MATCH(T240,'L2'!$P$6:$P$502,0)),"  ")</f>
        <v xml:space="preserve">I.10.9 -   </v>
      </c>
    </row>
    <row r="241" spans="2:21" s="18" customFormat="1" ht="16">
      <c r="B241" s="16" t="str">
        <f>B231&amp;"."&amp;RIGHT(B240,LEN(B240)-4)+1</f>
        <v>I.1.10</v>
      </c>
      <c r="C241" s="17" t="str">
        <f>B241&amp;" - "&amp;IFERROR(INDEX('L2'!$G$6:$G$502,MATCH(B241,'L2'!$P$6:$P$502,0)),"  ")</f>
        <v xml:space="preserve">I.1.10 -   </v>
      </c>
      <c r="D241" s="16" t="str">
        <f>D231&amp;"."&amp;RIGHT(D240,LEN(D240)-4)+1</f>
        <v>I.2.10</v>
      </c>
      <c r="E241" s="17" t="str">
        <f>D241&amp;" - "&amp;IFERROR(INDEX('L2'!$G$6:$G$502,MATCH(D241,'L2'!$P$6:$P$502,0)),"  ")</f>
        <v xml:space="preserve">I.2.10 -   </v>
      </c>
      <c r="F241" s="16" t="str">
        <f>F231&amp;"."&amp;RIGHT(F240,LEN(F240)-4)+1</f>
        <v>I.3.10</v>
      </c>
      <c r="G241" s="17" t="str">
        <f>F241&amp;" - "&amp;IFERROR(INDEX('L2'!$G$6:$G$502,MATCH(F241,'L2'!$P$6:$P$502,0)),"  ")</f>
        <v xml:space="preserve">I.3.10 -   </v>
      </c>
      <c r="H241" s="16" t="str">
        <f>H231&amp;"."&amp;RIGHT(H240,LEN(H240)-4)+1</f>
        <v>I.4.10</v>
      </c>
      <c r="I241" s="17" t="str">
        <f>H241&amp;" - "&amp;IFERROR(INDEX('L2'!$G$6:$G$502,MATCH(H241,'L2'!$P$6:$P$502,0)),"  ")</f>
        <v xml:space="preserve">I.4.10 -   </v>
      </c>
      <c r="J241" s="16" t="str">
        <f>J231&amp;"."&amp;RIGHT(J240,LEN(J240)-4)+1</f>
        <v>I.5.10</v>
      </c>
      <c r="K241" s="17" t="str">
        <f>J241&amp;" - "&amp;IFERROR(INDEX('L2'!$G$6:$G$502,MATCH(J241,'L2'!$P$6:$P$502,0)),"  ")</f>
        <v xml:space="preserve">I.5.10 -   </v>
      </c>
      <c r="L241" s="16" t="str">
        <f>L231&amp;"."&amp;RIGHT(L240,LEN(L240)-4)+1</f>
        <v>I.6.10</v>
      </c>
      <c r="M241" s="17" t="str">
        <f>L241&amp;" - "&amp;IFERROR(INDEX('L2'!$G$6:$G$502,MATCH(L241,'L2'!$P$6:$P$502,0)),"  ")</f>
        <v xml:space="preserve">I.6.10 -   </v>
      </c>
      <c r="N241" s="16" t="str">
        <f>N231&amp;"."&amp;RIGHT(N240,LEN(N240)-4)+1</f>
        <v>I.7.10</v>
      </c>
      <c r="O241" s="17" t="str">
        <f>N241&amp;" - "&amp;IFERROR(INDEX('L2'!$G$6:$G$502,MATCH(N241,'L2'!$P$6:$P$502,0)),"  ")</f>
        <v xml:space="preserve">I.7.10 -   </v>
      </c>
      <c r="P241" s="16" t="str">
        <f>P231&amp;"."&amp;RIGHT(P240,LEN(P240)-4)+1</f>
        <v>I.8.10</v>
      </c>
      <c r="Q241" s="17" t="str">
        <f>P241&amp;" - "&amp;IFERROR(INDEX('L2'!$G$6:$G$502,MATCH(P241,'L2'!$P$6:$P$502,0)),"  ")</f>
        <v xml:space="preserve">I.8.10 -   </v>
      </c>
      <c r="R241" s="16" t="str">
        <f>R231&amp;"."&amp;RIGHT(R240,LEN(R240)-4)+1</f>
        <v>I.9.10</v>
      </c>
      <c r="S241" s="17" t="str">
        <f>R241&amp;" - "&amp;IFERROR(INDEX('L2'!$G$6:$G$502,MATCH(R241,'L2'!$P$6:$P$502,0)),"  ")</f>
        <v xml:space="preserve">I.9.10 -   </v>
      </c>
      <c r="T241" s="16" t="str">
        <f>T231&amp;"."&amp;RIGHT(T240,LEN(T240)-5)+1</f>
        <v>I.10.10</v>
      </c>
      <c r="U241" s="17" t="str">
        <f>T241&amp;" - "&amp;IFERROR(INDEX('L2'!$G$6:$G$502,MATCH(T241,'L2'!$P$6:$P$502,0)),"  ")</f>
        <v xml:space="preserve">I.10.10 -   </v>
      </c>
    </row>
    <row r="242" spans="2:21" s="18" customFormat="1" ht="16">
      <c r="B242" s="16" t="str">
        <f>B231&amp;"."&amp;RIGHT(B241,LEN(B241)-4)+1</f>
        <v>I.1.11</v>
      </c>
      <c r="C242" s="17" t="str">
        <f>B242&amp;" - "&amp;IFERROR(INDEX('L2'!$G$6:$G$502,MATCH(B242,'L2'!$P$6:$P$502,0)),"  ")</f>
        <v xml:space="preserve">I.1.11 -   </v>
      </c>
      <c r="D242" s="16" t="str">
        <f>D231&amp;"."&amp;RIGHT(D241,LEN(D241)-4)+1</f>
        <v>I.2.11</v>
      </c>
      <c r="E242" s="17" t="str">
        <f>D242&amp;" - "&amp;IFERROR(INDEX('L2'!$G$6:$G$502,MATCH(D242,'L2'!$P$6:$P$502,0)),"  ")</f>
        <v xml:space="preserve">I.2.11 -   </v>
      </c>
      <c r="F242" s="16" t="str">
        <f>F231&amp;"."&amp;RIGHT(F241,LEN(F241)-4)+1</f>
        <v>I.3.11</v>
      </c>
      <c r="G242" s="17" t="str">
        <f>F242&amp;" - "&amp;IFERROR(INDEX('L2'!$G$6:$G$502,MATCH(F242,'L2'!$P$6:$P$502,0)),"  ")</f>
        <v xml:space="preserve">I.3.11 -   </v>
      </c>
      <c r="H242" s="16" t="str">
        <f>H231&amp;"."&amp;RIGHT(H241,LEN(H241)-4)+1</f>
        <v>I.4.11</v>
      </c>
      <c r="I242" s="17" t="str">
        <f>H242&amp;" - "&amp;IFERROR(INDEX('L2'!$G$6:$G$502,MATCH(H242,'L2'!$P$6:$P$502,0)),"  ")</f>
        <v xml:space="preserve">I.4.11 -   </v>
      </c>
      <c r="J242" s="16" t="str">
        <f>J231&amp;"."&amp;RIGHT(J241,LEN(J241)-4)+1</f>
        <v>I.5.11</v>
      </c>
      <c r="K242" s="17" t="str">
        <f>J242&amp;" - "&amp;IFERROR(INDEX('L2'!$G$6:$G$502,MATCH(J242,'L2'!$P$6:$P$502,0)),"  ")</f>
        <v xml:space="preserve">I.5.11 -   </v>
      </c>
      <c r="L242" s="16" t="str">
        <f>L231&amp;"."&amp;RIGHT(L241,LEN(L241)-4)+1</f>
        <v>I.6.11</v>
      </c>
      <c r="M242" s="17" t="str">
        <f>L242&amp;" - "&amp;IFERROR(INDEX('L2'!$G$6:$G$502,MATCH(L242,'L2'!$P$6:$P$502,0)),"  ")</f>
        <v xml:space="preserve">I.6.11 -   </v>
      </c>
      <c r="N242" s="16" t="str">
        <f>N231&amp;"."&amp;RIGHT(N241,LEN(N241)-4)+1</f>
        <v>I.7.11</v>
      </c>
      <c r="O242" s="17" t="str">
        <f>N242&amp;" - "&amp;IFERROR(INDEX('L2'!$G$6:$G$502,MATCH(N242,'L2'!$P$6:$P$502,0)),"  ")</f>
        <v xml:space="preserve">I.7.11 -   </v>
      </c>
      <c r="P242" s="16" t="str">
        <f>P231&amp;"."&amp;RIGHT(P241,LEN(P241)-4)+1</f>
        <v>I.8.11</v>
      </c>
      <c r="Q242" s="17" t="str">
        <f>P242&amp;" - "&amp;IFERROR(INDEX('L2'!$G$6:$G$502,MATCH(P242,'L2'!$P$6:$P$502,0)),"  ")</f>
        <v xml:space="preserve">I.8.11 -   </v>
      </c>
      <c r="R242" s="16" t="str">
        <f>R231&amp;"."&amp;RIGHT(R241,LEN(R241)-4)+1</f>
        <v>I.9.11</v>
      </c>
      <c r="S242" s="17" t="str">
        <f>R242&amp;" - "&amp;IFERROR(INDEX('L2'!$G$6:$G$502,MATCH(R242,'L2'!$P$6:$P$502,0)),"  ")</f>
        <v xml:space="preserve">I.9.11 -   </v>
      </c>
      <c r="T242" s="16" t="str">
        <f>T231&amp;"."&amp;RIGHT(T241,LEN(T241)-5)+1</f>
        <v>I.10.11</v>
      </c>
      <c r="U242" s="17" t="str">
        <f>T242&amp;" - "&amp;IFERROR(INDEX('L2'!$G$6:$G$502,MATCH(T242,'L2'!$P$6:$P$502,0)),"  ")</f>
        <v xml:space="preserve">I.10.11 -   </v>
      </c>
    </row>
    <row r="243" spans="2:21" s="18" customFormat="1" ht="16">
      <c r="B243" s="16" t="str">
        <f>B231&amp;"."&amp;RIGHT(B242,LEN(B242)-4)+1</f>
        <v>I.1.12</v>
      </c>
      <c r="C243" s="17" t="str">
        <f>B243&amp;" - "&amp;IFERROR(INDEX('L2'!$G$6:$G$502,MATCH(B243,'L2'!$P$6:$P$502,0)),"  ")</f>
        <v xml:space="preserve">I.1.12 -   </v>
      </c>
      <c r="D243" s="16" t="str">
        <f>D231&amp;"."&amp;RIGHT(D242,LEN(D242)-4)+1</f>
        <v>I.2.12</v>
      </c>
      <c r="E243" s="17" t="str">
        <f>D243&amp;" - "&amp;IFERROR(INDEX('L2'!$G$6:$G$502,MATCH(D243,'L2'!$P$6:$P$502,0)),"  ")</f>
        <v xml:space="preserve">I.2.12 -   </v>
      </c>
      <c r="F243" s="16" t="str">
        <f>F231&amp;"."&amp;RIGHT(F242,LEN(F242)-4)+1</f>
        <v>I.3.12</v>
      </c>
      <c r="G243" s="17" t="str">
        <f>F243&amp;" - "&amp;IFERROR(INDEX('L2'!$G$6:$G$502,MATCH(F243,'L2'!$P$6:$P$502,0)),"  ")</f>
        <v xml:space="preserve">I.3.12 -   </v>
      </c>
      <c r="H243" s="16" t="str">
        <f>H231&amp;"."&amp;RIGHT(H242,LEN(H242)-4)+1</f>
        <v>I.4.12</v>
      </c>
      <c r="I243" s="17" t="str">
        <f>H243&amp;" - "&amp;IFERROR(INDEX('L2'!$G$6:$G$502,MATCH(H243,'L2'!$P$6:$P$502,0)),"  ")</f>
        <v xml:space="preserve">I.4.12 -   </v>
      </c>
      <c r="J243" s="16" t="str">
        <f>J231&amp;"."&amp;RIGHT(J242,LEN(J242)-4)+1</f>
        <v>I.5.12</v>
      </c>
      <c r="K243" s="17" t="str">
        <f>J243&amp;" - "&amp;IFERROR(INDEX('L2'!$G$6:$G$502,MATCH(J243,'L2'!$P$6:$P$502,0)),"  ")</f>
        <v xml:space="preserve">I.5.12 -   </v>
      </c>
      <c r="L243" s="16" t="str">
        <f>L231&amp;"."&amp;RIGHT(L242,LEN(L242)-4)+1</f>
        <v>I.6.12</v>
      </c>
      <c r="M243" s="17" t="str">
        <f>L243&amp;" - "&amp;IFERROR(INDEX('L2'!$G$6:$G$502,MATCH(L243,'L2'!$P$6:$P$502,0)),"  ")</f>
        <v xml:space="preserve">I.6.12 -   </v>
      </c>
      <c r="N243" s="16" t="str">
        <f>N231&amp;"."&amp;RIGHT(N242,LEN(N242)-4)+1</f>
        <v>I.7.12</v>
      </c>
      <c r="O243" s="17" t="str">
        <f>N243&amp;" - "&amp;IFERROR(INDEX('L2'!$G$6:$G$502,MATCH(N243,'L2'!$P$6:$P$502,0)),"  ")</f>
        <v xml:space="preserve">I.7.12 -   </v>
      </c>
      <c r="P243" s="16" t="str">
        <f>P231&amp;"."&amp;RIGHT(P242,LEN(P242)-4)+1</f>
        <v>I.8.12</v>
      </c>
      <c r="Q243" s="17" t="str">
        <f>P243&amp;" - "&amp;IFERROR(INDEX('L2'!$G$6:$G$502,MATCH(P243,'L2'!$P$6:$P$502,0)),"  ")</f>
        <v xml:space="preserve">I.8.12 -   </v>
      </c>
      <c r="R243" s="16" t="str">
        <f>R231&amp;"."&amp;RIGHT(R242,LEN(R242)-4)+1</f>
        <v>I.9.12</v>
      </c>
      <c r="S243" s="17" t="str">
        <f>R243&amp;" - "&amp;IFERROR(INDEX('L2'!$G$6:$G$502,MATCH(R243,'L2'!$P$6:$P$502,0)),"  ")</f>
        <v xml:space="preserve">I.9.12 -   </v>
      </c>
      <c r="T243" s="16" t="str">
        <f>T231&amp;"."&amp;RIGHT(T242,LEN(T242)-5)+1</f>
        <v>I.10.12</v>
      </c>
      <c r="U243" s="17" t="str">
        <f>T243&amp;" - "&amp;IFERROR(INDEX('L2'!$G$6:$G$502,MATCH(T243,'L2'!$P$6:$P$502,0)),"  ")</f>
        <v xml:space="preserve">I.10.12 -   </v>
      </c>
    </row>
    <row r="244" spans="2:21" s="18" customFormat="1" ht="16">
      <c r="B244" s="16" t="str">
        <f>B231&amp;"."&amp;RIGHT(B243,LEN(B243)-4)+1</f>
        <v>I.1.13</v>
      </c>
      <c r="C244" s="17" t="str">
        <f>B244&amp;" - "&amp;IFERROR(INDEX('L2'!$G$6:$G$502,MATCH(B244,'L2'!$P$6:$P$502,0)),"  ")</f>
        <v xml:space="preserve">I.1.13 -   </v>
      </c>
      <c r="D244" s="16" t="str">
        <f>D231&amp;"."&amp;RIGHT(D243,LEN(D243)-4)+1</f>
        <v>I.2.13</v>
      </c>
      <c r="E244" s="17" t="str">
        <f>D244&amp;" - "&amp;IFERROR(INDEX('L2'!$G$6:$G$502,MATCH(D244,'L2'!$P$6:$P$502,0)),"  ")</f>
        <v xml:space="preserve">I.2.13 -   </v>
      </c>
      <c r="F244" s="16" t="str">
        <f>F231&amp;"."&amp;RIGHT(F243,LEN(F243)-4)+1</f>
        <v>I.3.13</v>
      </c>
      <c r="G244" s="17" t="str">
        <f>F244&amp;" - "&amp;IFERROR(INDEX('L2'!$G$6:$G$502,MATCH(F244,'L2'!$P$6:$P$502,0)),"  ")</f>
        <v xml:space="preserve">I.3.13 -   </v>
      </c>
      <c r="H244" s="16" t="str">
        <f>H231&amp;"."&amp;RIGHT(H243,LEN(H243)-4)+1</f>
        <v>I.4.13</v>
      </c>
      <c r="I244" s="17" t="str">
        <f>H244&amp;" - "&amp;IFERROR(INDEX('L2'!$G$6:$G$502,MATCH(H244,'L2'!$P$6:$P$502,0)),"  ")</f>
        <v xml:space="preserve">I.4.13 -   </v>
      </c>
      <c r="J244" s="16" t="str">
        <f>J231&amp;"."&amp;RIGHT(J243,LEN(J243)-4)+1</f>
        <v>I.5.13</v>
      </c>
      <c r="K244" s="17" t="str">
        <f>J244&amp;" - "&amp;IFERROR(INDEX('L2'!$G$6:$G$502,MATCH(J244,'L2'!$P$6:$P$502,0)),"  ")</f>
        <v xml:space="preserve">I.5.13 -   </v>
      </c>
      <c r="L244" s="16" t="str">
        <f>L231&amp;"."&amp;RIGHT(L243,LEN(L243)-4)+1</f>
        <v>I.6.13</v>
      </c>
      <c r="M244" s="17" t="str">
        <f>L244&amp;" - "&amp;IFERROR(INDEX('L2'!$G$6:$G$502,MATCH(L244,'L2'!$P$6:$P$502,0)),"  ")</f>
        <v xml:space="preserve">I.6.13 -   </v>
      </c>
      <c r="N244" s="16" t="str">
        <f>N231&amp;"."&amp;RIGHT(N243,LEN(N243)-4)+1</f>
        <v>I.7.13</v>
      </c>
      <c r="O244" s="17" t="str">
        <f>N244&amp;" - "&amp;IFERROR(INDEX('L2'!$G$6:$G$502,MATCH(N244,'L2'!$P$6:$P$502,0)),"  ")</f>
        <v xml:space="preserve">I.7.13 -   </v>
      </c>
      <c r="P244" s="16" t="str">
        <f>P231&amp;"."&amp;RIGHT(P243,LEN(P243)-4)+1</f>
        <v>I.8.13</v>
      </c>
      <c r="Q244" s="17" t="str">
        <f>P244&amp;" - "&amp;IFERROR(INDEX('L2'!$G$6:$G$502,MATCH(P244,'L2'!$P$6:$P$502,0)),"  ")</f>
        <v xml:space="preserve">I.8.13 -   </v>
      </c>
      <c r="R244" s="16" t="str">
        <f>R231&amp;"."&amp;RIGHT(R243,LEN(R243)-4)+1</f>
        <v>I.9.13</v>
      </c>
      <c r="S244" s="17" t="str">
        <f>R244&amp;" - "&amp;IFERROR(INDEX('L2'!$G$6:$G$502,MATCH(R244,'L2'!$P$6:$P$502,0)),"  ")</f>
        <v xml:space="preserve">I.9.13 -   </v>
      </c>
      <c r="T244" s="16" t="str">
        <f>T231&amp;"."&amp;RIGHT(T243,LEN(T243)-5)+1</f>
        <v>I.10.13</v>
      </c>
      <c r="U244" s="17" t="str">
        <f>T244&amp;" - "&amp;IFERROR(INDEX('L2'!$G$6:$G$502,MATCH(T244,'L2'!$P$6:$P$502,0)),"  ")</f>
        <v xml:space="preserve">I.10.13 -   </v>
      </c>
    </row>
    <row r="245" spans="2:21" s="18" customFormat="1" ht="16">
      <c r="B245" s="16" t="str">
        <f>B231&amp;"."&amp;RIGHT(B244,LEN(B244)-4)+1</f>
        <v>I.1.14</v>
      </c>
      <c r="C245" s="17" t="str">
        <f>B245&amp;" - "&amp;IFERROR(INDEX('L2'!$G$6:$G$502,MATCH(B245,'L2'!$P$6:$P$502,0)),"  ")</f>
        <v xml:space="preserve">I.1.14 -   </v>
      </c>
      <c r="D245" s="16" t="str">
        <f>D231&amp;"."&amp;RIGHT(D244,LEN(D244)-4)+1</f>
        <v>I.2.14</v>
      </c>
      <c r="E245" s="17" t="str">
        <f>D245&amp;" - "&amp;IFERROR(INDEX('L2'!$G$6:$G$502,MATCH(D245,'L2'!$P$6:$P$502,0)),"  ")</f>
        <v xml:space="preserve">I.2.14 -   </v>
      </c>
      <c r="F245" s="16" t="str">
        <f>F231&amp;"."&amp;RIGHT(F244,LEN(F244)-4)+1</f>
        <v>I.3.14</v>
      </c>
      <c r="G245" s="17" t="str">
        <f>F245&amp;" - "&amp;IFERROR(INDEX('L2'!$G$6:$G$502,MATCH(F245,'L2'!$P$6:$P$502,0)),"  ")</f>
        <v xml:space="preserve">I.3.14 -   </v>
      </c>
      <c r="H245" s="16" t="str">
        <f>H231&amp;"."&amp;RIGHT(H244,LEN(H244)-4)+1</f>
        <v>I.4.14</v>
      </c>
      <c r="I245" s="17" t="str">
        <f>H245&amp;" - "&amp;IFERROR(INDEX('L2'!$G$6:$G$502,MATCH(H245,'L2'!$P$6:$P$502,0)),"  ")</f>
        <v xml:space="preserve">I.4.14 -   </v>
      </c>
      <c r="J245" s="16" t="str">
        <f>J231&amp;"."&amp;RIGHT(J244,LEN(J244)-4)+1</f>
        <v>I.5.14</v>
      </c>
      <c r="K245" s="17" t="str">
        <f>J245&amp;" - "&amp;IFERROR(INDEX('L2'!$G$6:$G$502,MATCH(J245,'L2'!$P$6:$P$502,0)),"  ")</f>
        <v xml:space="preserve">I.5.14 -   </v>
      </c>
      <c r="L245" s="16" t="str">
        <f>L231&amp;"."&amp;RIGHT(L244,LEN(L244)-4)+1</f>
        <v>I.6.14</v>
      </c>
      <c r="M245" s="17" t="str">
        <f>L245&amp;" - "&amp;IFERROR(INDEX('L2'!$G$6:$G$502,MATCH(L245,'L2'!$P$6:$P$502,0)),"  ")</f>
        <v xml:space="preserve">I.6.14 -   </v>
      </c>
      <c r="N245" s="16" t="str">
        <f>N231&amp;"."&amp;RIGHT(N244,LEN(N244)-4)+1</f>
        <v>I.7.14</v>
      </c>
      <c r="O245" s="17" t="str">
        <f>N245&amp;" - "&amp;IFERROR(INDEX('L2'!$G$6:$G$502,MATCH(N245,'L2'!$P$6:$P$502,0)),"  ")</f>
        <v xml:space="preserve">I.7.14 -   </v>
      </c>
      <c r="P245" s="16" t="str">
        <f>P231&amp;"."&amp;RIGHT(P244,LEN(P244)-4)+1</f>
        <v>I.8.14</v>
      </c>
      <c r="Q245" s="17" t="str">
        <f>P245&amp;" - "&amp;IFERROR(INDEX('L2'!$G$6:$G$502,MATCH(P245,'L2'!$P$6:$P$502,0)),"  ")</f>
        <v xml:space="preserve">I.8.14 -   </v>
      </c>
      <c r="R245" s="16" t="str">
        <f>R231&amp;"."&amp;RIGHT(R244,LEN(R244)-4)+1</f>
        <v>I.9.14</v>
      </c>
      <c r="S245" s="17" t="str">
        <f>R245&amp;" - "&amp;IFERROR(INDEX('L2'!$G$6:$G$502,MATCH(R245,'L2'!$P$6:$P$502,0)),"  ")</f>
        <v xml:space="preserve">I.9.14 -   </v>
      </c>
      <c r="T245" s="16" t="str">
        <f>T231&amp;"."&amp;RIGHT(T244,LEN(T244)-5)+1</f>
        <v>I.10.14</v>
      </c>
      <c r="U245" s="17" t="str">
        <f>T245&amp;" - "&amp;IFERROR(INDEX('L2'!$G$6:$G$502,MATCH(T245,'L2'!$P$6:$P$502,0)),"  ")</f>
        <v xml:space="preserve">I.10.14 -   </v>
      </c>
    </row>
    <row r="246" spans="2:21" s="18" customFormat="1" ht="16">
      <c r="B246" s="16" t="str">
        <f>B231&amp;"."&amp;RIGHT(B245,LEN(B245)-4)+1</f>
        <v>I.1.15</v>
      </c>
      <c r="C246" s="17" t="str">
        <f>B246&amp;" - "&amp;IFERROR(INDEX('L2'!$G$6:$G$502,MATCH(B246,'L2'!$P$6:$P$502,0)),"  ")</f>
        <v xml:space="preserve">I.1.15 -   </v>
      </c>
      <c r="D246" s="16" t="str">
        <f>D231&amp;"."&amp;RIGHT(D245,LEN(D245)-4)+1</f>
        <v>I.2.15</v>
      </c>
      <c r="E246" s="17" t="str">
        <f>D246&amp;" - "&amp;IFERROR(INDEX('L2'!$G$6:$G$502,MATCH(D246,'L2'!$P$6:$P$502,0)),"  ")</f>
        <v xml:space="preserve">I.2.15 -   </v>
      </c>
      <c r="F246" s="16" t="str">
        <f>F231&amp;"."&amp;RIGHT(F245,LEN(F245)-4)+1</f>
        <v>I.3.15</v>
      </c>
      <c r="G246" s="17" t="str">
        <f>F246&amp;" - "&amp;IFERROR(INDEX('L2'!$G$6:$G$502,MATCH(F246,'L2'!$P$6:$P$502,0)),"  ")</f>
        <v xml:space="preserve">I.3.15 -   </v>
      </c>
      <c r="H246" s="16" t="str">
        <f>H231&amp;"."&amp;RIGHT(H245,LEN(H245)-4)+1</f>
        <v>I.4.15</v>
      </c>
      <c r="I246" s="17" t="str">
        <f>H246&amp;" - "&amp;IFERROR(INDEX('L2'!$G$6:$G$502,MATCH(H246,'L2'!$P$6:$P$502,0)),"  ")</f>
        <v xml:space="preserve">I.4.15 -   </v>
      </c>
      <c r="J246" s="16" t="str">
        <f>J231&amp;"."&amp;RIGHT(J245,LEN(J245)-4)+1</f>
        <v>I.5.15</v>
      </c>
      <c r="K246" s="17" t="str">
        <f>J246&amp;" - "&amp;IFERROR(INDEX('L2'!$G$6:$G$502,MATCH(J246,'L2'!$P$6:$P$502,0)),"  ")</f>
        <v xml:space="preserve">I.5.15 -   </v>
      </c>
      <c r="L246" s="16" t="str">
        <f>L231&amp;"."&amp;RIGHT(L245,LEN(L245)-4)+1</f>
        <v>I.6.15</v>
      </c>
      <c r="M246" s="17" t="str">
        <f>L246&amp;" - "&amp;IFERROR(INDEX('L2'!$G$6:$G$502,MATCH(L246,'L2'!$P$6:$P$502,0)),"  ")</f>
        <v xml:space="preserve">I.6.15 -   </v>
      </c>
      <c r="N246" s="16" t="str">
        <f>N231&amp;"."&amp;RIGHT(N245,LEN(N245)-4)+1</f>
        <v>I.7.15</v>
      </c>
      <c r="O246" s="17" t="str">
        <f>N246&amp;" - "&amp;IFERROR(INDEX('L2'!$G$6:$G$502,MATCH(N246,'L2'!$P$6:$P$502,0)),"  ")</f>
        <v xml:space="preserve">I.7.15 -   </v>
      </c>
      <c r="P246" s="16" t="str">
        <f>P231&amp;"."&amp;RIGHT(P245,LEN(P245)-4)+1</f>
        <v>I.8.15</v>
      </c>
      <c r="Q246" s="17" t="str">
        <f>P246&amp;" - "&amp;IFERROR(INDEX('L2'!$G$6:$G$502,MATCH(P246,'L2'!$P$6:$P$502,0)),"  ")</f>
        <v xml:space="preserve">I.8.15 -   </v>
      </c>
      <c r="R246" s="16" t="str">
        <f>R231&amp;"."&amp;RIGHT(R245,LEN(R245)-4)+1</f>
        <v>I.9.15</v>
      </c>
      <c r="S246" s="17" t="str">
        <f>R246&amp;" - "&amp;IFERROR(INDEX('L2'!$G$6:$G$502,MATCH(R246,'L2'!$P$6:$P$502,0)),"  ")</f>
        <v xml:space="preserve">I.9.15 -   </v>
      </c>
      <c r="T246" s="16" t="str">
        <f>T231&amp;"."&amp;RIGHT(T245,LEN(T245)-5)+1</f>
        <v>I.10.15</v>
      </c>
      <c r="U246" s="17" t="str">
        <f>T246&amp;" - "&amp;IFERROR(INDEX('L2'!$G$6:$G$502,MATCH(T246,'L2'!$P$6:$P$502,0)),"  ")</f>
        <v xml:space="preserve">I.10.15 -   </v>
      </c>
    </row>
    <row r="247" spans="2:21" s="18" customFormat="1" ht="16">
      <c r="B247" s="16" t="str">
        <f>B231&amp;"."&amp;RIGHT(B246,LEN(B246)-4)+1</f>
        <v>I.1.16</v>
      </c>
      <c r="C247" s="17" t="str">
        <f>B247&amp;" - "&amp;IFERROR(INDEX('L2'!$G$6:$G$502,MATCH(B247,'L2'!$P$6:$P$502,0)),"  ")</f>
        <v xml:space="preserve">I.1.16 -   </v>
      </c>
      <c r="D247" s="16" t="str">
        <f>D231&amp;"."&amp;RIGHT(D246,LEN(D246)-4)+1</f>
        <v>I.2.16</v>
      </c>
      <c r="E247" s="17" t="str">
        <f>D247&amp;" - "&amp;IFERROR(INDEX('L2'!$G$6:$G$502,MATCH(D247,'L2'!$P$6:$P$502,0)),"  ")</f>
        <v xml:space="preserve">I.2.16 -   </v>
      </c>
      <c r="F247" s="16" t="str">
        <f>F231&amp;"."&amp;RIGHT(F246,LEN(F246)-4)+1</f>
        <v>I.3.16</v>
      </c>
      <c r="G247" s="17" t="str">
        <f>F247&amp;" - "&amp;IFERROR(INDEX('L2'!$G$6:$G$502,MATCH(F247,'L2'!$P$6:$P$502,0)),"  ")</f>
        <v xml:space="preserve">I.3.16 -   </v>
      </c>
      <c r="H247" s="16" t="str">
        <f>H231&amp;"."&amp;RIGHT(H246,LEN(H246)-4)+1</f>
        <v>I.4.16</v>
      </c>
      <c r="I247" s="17" t="str">
        <f>H247&amp;" - "&amp;IFERROR(INDEX('L2'!$G$6:$G$502,MATCH(H247,'L2'!$P$6:$P$502,0)),"  ")</f>
        <v xml:space="preserve">I.4.16 -   </v>
      </c>
      <c r="J247" s="16" t="str">
        <f>J231&amp;"."&amp;RIGHT(J246,LEN(J246)-4)+1</f>
        <v>I.5.16</v>
      </c>
      <c r="K247" s="17" t="str">
        <f>J247&amp;" - "&amp;IFERROR(INDEX('L2'!$G$6:$G$502,MATCH(J247,'L2'!$P$6:$P$502,0)),"  ")</f>
        <v xml:space="preserve">I.5.16 -   </v>
      </c>
      <c r="L247" s="16" t="str">
        <f>L231&amp;"."&amp;RIGHT(L246,LEN(L246)-4)+1</f>
        <v>I.6.16</v>
      </c>
      <c r="M247" s="17" t="str">
        <f>L247&amp;" - "&amp;IFERROR(INDEX('L2'!$G$6:$G$502,MATCH(L247,'L2'!$P$6:$P$502,0)),"  ")</f>
        <v xml:space="preserve">I.6.16 -   </v>
      </c>
      <c r="N247" s="16" t="str">
        <f>N231&amp;"."&amp;RIGHT(N246,LEN(N246)-4)+1</f>
        <v>I.7.16</v>
      </c>
      <c r="O247" s="17" t="str">
        <f>N247&amp;" - "&amp;IFERROR(INDEX('L2'!$G$6:$G$502,MATCH(N247,'L2'!$P$6:$P$502,0)),"  ")</f>
        <v xml:space="preserve">I.7.16 -   </v>
      </c>
      <c r="P247" s="16" t="str">
        <f>P231&amp;"."&amp;RIGHT(P246,LEN(P246)-4)+1</f>
        <v>I.8.16</v>
      </c>
      <c r="Q247" s="17" t="str">
        <f>P247&amp;" - "&amp;IFERROR(INDEX('L2'!$G$6:$G$502,MATCH(P247,'L2'!$P$6:$P$502,0)),"  ")</f>
        <v xml:space="preserve">I.8.16 -   </v>
      </c>
      <c r="R247" s="16" t="str">
        <f>R231&amp;"."&amp;RIGHT(R246,LEN(R246)-4)+1</f>
        <v>I.9.16</v>
      </c>
      <c r="S247" s="17" t="str">
        <f>R247&amp;" - "&amp;IFERROR(INDEX('L2'!$G$6:$G$502,MATCH(R247,'L2'!$P$6:$P$502,0)),"  ")</f>
        <v xml:space="preserve">I.9.16 -   </v>
      </c>
      <c r="T247" s="16" t="str">
        <f>T231&amp;"."&amp;RIGHT(T246,LEN(T246)-5)+1</f>
        <v>I.10.16</v>
      </c>
      <c r="U247" s="17" t="str">
        <f>T247&amp;" - "&amp;IFERROR(INDEX('L2'!$G$6:$G$502,MATCH(T247,'L2'!$P$6:$P$502,0)),"  ")</f>
        <v xml:space="preserve">I.10.16 -   </v>
      </c>
    </row>
    <row r="248" spans="2:21" s="18" customFormat="1" ht="16">
      <c r="B248" s="16" t="str">
        <f>B231&amp;"."&amp;RIGHT(B247,LEN(B247)-4)+1</f>
        <v>I.1.17</v>
      </c>
      <c r="C248" s="17" t="str">
        <f>B248&amp;" - "&amp;IFERROR(INDEX('L2'!$G$6:$G$502,MATCH(B248,'L2'!$P$6:$P$502,0)),"  ")</f>
        <v xml:space="preserve">I.1.17 -   </v>
      </c>
      <c r="D248" s="16" t="str">
        <f>D231&amp;"."&amp;RIGHT(D247,LEN(D247)-4)+1</f>
        <v>I.2.17</v>
      </c>
      <c r="E248" s="17" t="str">
        <f>D248&amp;" - "&amp;IFERROR(INDEX('L2'!$G$6:$G$502,MATCH(D248,'L2'!$P$6:$P$502,0)),"  ")</f>
        <v xml:space="preserve">I.2.17 -   </v>
      </c>
      <c r="F248" s="16" t="str">
        <f>F231&amp;"."&amp;RIGHT(F247,LEN(F247)-4)+1</f>
        <v>I.3.17</v>
      </c>
      <c r="G248" s="17" t="str">
        <f>F248&amp;" - "&amp;IFERROR(INDEX('L2'!$G$6:$G$502,MATCH(F248,'L2'!$P$6:$P$502,0)),"  ")</f>
        <v xml:space="preserve">I.3.17 -   </v>
      </c>
      <c r="H248" s="16" t="str">
        <f>H231&amp;"."&amp;RIGHT(H247,LEN(H247)-4)+1</f>
        <v>I.4.17</v>
      </c>
      <c r="I248" s="17" t="str">
        <f>H248&amp;" - "&amp;IFERROR(INDEX('L2'!$G$6:$G$502,MATCH(H248,'L2'!$P$6:$P$502,0)),"  ")</f>
        <v xml:space="preserve">I.4.17 -   </v>
      </c>
      <c r="J248" s="16" t="str">
        <f>J231&amp;"."&amp;RIGHT(J247,LEN(J247)-4)+1</f>
        <v>I.5.17</v>
      </c>
      <c r="K248" s="17" t="str">
        <f>J248&amp;" - "&amp;IFERROR(INDEX('L2'!$G$6:$G$502,MATCH(J248,'L2'!$P$6:$P$502,0)),"  ")</f>
        <v xml:space="preserve">I.5.17 -   </v>
      </c>
      <c r="L248" s="16" t="str">
        <f>L231&amp;"."&amp;RIGHT(L247,LEN(L247)-4)+1</f>
        <v>I.6.17</v>
      </c>
      <c r="M248" s="17" t="str">
        <f>L248&amp;" - "&amp;IFERROR(INDEX('L2'!$G$6:$G$502,MATCH(L248,'L2'!$P$6:$P$502,0)),"  ")</f>
        <v xml:space="preserve">I.6.17 -   </v>
      </c>
      <c r="N248" s="16" t="str">
        <f>N231&amp;"."&amp;RIGHT(N247,LEN(N247)-4)+1</f>
        <v>I.7.17</v>
      </c>
      <c r="O248" s="17" t="str">
        <f>N248&amp;" - "&amp;IFERROR(INDEX('L2'!$G$6:$G$502,MATCH(N248,'L2'!$P$6:$P$502,0)),"  ")</f>
        <v xml:space="preserve">I.7.17 -   </v>
      </c>
      <c r="P248" s="16" t="str">
        <f>P231&amp;"."&amp;RIGHT(P247,LEN(P247)-4)+1</f>
        <v>I.8.17</v>
      </c>
      <c r="Q248" s="17" t="str">
        <f>P248&amp;" - "&amp;IFERROR(INDEX('L2'!$G$6:$G$502,MATCH(P248,'L2'!$P$6:$P$502,0)),"  ")</f>
        <v xml:space="preserve">I.8.17 -   </v>
      </c>
      <c r="R248" s="16" t="str">
        <f>R231&amp;"."&amp;RIGHT(R247,LEN(R247)-4)+1</f>
        <v>I.9.17</v>
      </c>
      <c r="S248" s="17" t="str">
        <f>R248&amp;" - "&amp;IFERROR(INDEX('L2'!$G$6:$G$502,MATCH(R248,'L2'!$P$6:$P$502,0)),"  ")</f>
        <v xml:space="preserve">I.9.17 -   </v>
      </c>
      <c r="T248" s="16" t="str">
        <f>T231&amp;"."&amp;RIGHT(T247,LEN(T247)-5)+1</f>
        <v>I.10.17</v>
      </c>
      <c r="U248" s="17" t="str">
        <f>T248&amp;" - "&amp;IFERROR(INDEX('L2'!$G$6:$G$502,MATCH(T248,'L2'!$P$6:$P$502,0)),"  ")</f>
        <v xml:space="preserve">I.10.17 -   </v>
      </c>
    </row>
    <row r="249" spans="2:21" s="18" customFormat="1" ht="16">
      <c r="B249" s="16" t="str">
        <f>B231&amp;"."&amp;RIGHT(B248,LEN(B248)-4)+1</f>
        <v>I.1.18</v>
      </c>
      <c r="C249" s="17" t="str">
        <f>B249&amp;" - "&amp;IFERROR(INDEX('L2'!$G$6:$G$502,MATCH(B249,'L2'!$P$6:$P$502,0)),"  ")</f>
        <v xml:space="preserve">I.1.18 -   </v>
      </c>
      <c r="D249" s="16" t="str">
        <f>D231&amp;"."&amp;RIGHT(D248,LEN(D248)-4)+1</f>
        <v>I.2.18</v>
      </c>
      <c r="E249" s="17" t="str">
        <f>D249&amp;" - "&amp;IFERROR(INDEX('L2'!$G$6:$G$502,MATCH(D249,'L2'!$P$6:$P$502,0)),"  ")</f>
        <v xml:space="preserve">I.2.18 -   </v>
      </c>
      <c r="F249" s="16" t="str">
        <f>F231&amp;"."&amp;RIGHT(F248,LEN(F248)-4)+1</f>
        <v>I.3.18</v>
      </c>
      <c r="G249" s="17" t="str">
        <f>F249&amp;" - "&amp;IFERROR(INDEX('L2'!$G$6:$G$502,MATCH(F249,'L2'!$P$6:$P$502,0)),"  ")</f>
        <v xml:space="preserve">I.3.18 -   </v>
      </c>
      <c r="H249" s="16" t="str">
        <f>H231&amp;"."&amp;RIGHT(H248,LEN(H248)-4)+1</f>
        <v>I.4.18</v>
      </c>
      <c r="I249" s="17" t="str">
        <f>H249&amp;" - "&amp;IFERROR(INDEX('L2'!$G$6:$G$502,MATCH(H249,'L2'!$P$6:$P$502,0)),"  ")</f>
        <v xml:space="preserve">I.4.18 -   </v>
      </c>
      <c r="J249" s="16" t="str">
        <f>J231&amp;"."&amp;RIGHT(J248,LEN(J248)-4)+1</f>
        <v>I.5.18</v>
      </c>
      <c r="K249" s="17" t="str">
        <f>J249&amp;" - "&amp;IFERROR(INDEX('L2'!$G$6:$G$502,MATCH(J249,'L2'!$P$6:$P$502,0)),"  ")</f>
        <v xml:space="preserve">I.5.18 -   </v>
      </c>
      <c r="L249" s="16" t="str">
        <f>L231&amp;"."&amp;RIGHT(L248,LEN(L248)-4)+1</f>
        <v>I.6.18</v>
      </c>
      <c r="M249" s="17" t="str">
        <f>L249&amp;" - "&amp;IFERROR(INDEX('L2'!$G$6:$G$502,MATCH(L249,'L2'!$P$6:$P$502,0)),"  ")</f>
        <v xml:space="preserve">I.6.18 -   </v>
      </c>
      <c r="N249" s="16" t="str">
        <f>N231&amp;"."&amp;RIGHT(N248,LEN(N248)-4)+1</f>
        <v>I.7.18</v>
      </c>
      <c r="O249" s="17" t="str">
        <f>N249&amp;" - "&amp;IFERROR(INDEX('L2'!$G$6:$G$502,MATCH(N249,'L2'!$P$6:$P$502,0)),"  ")</f>
        <v xml:space="preserve">I.7.18 -   </v>
      </c>
      <c r="P249" s="16" t="str">
        <f>P231&amp;"."&amp;RIGHT(P248,LEN(P248)-4)+1</f>
        <v>I.8.18</v>
      </c>
      <c r="Q249" s="17" t="str">
        <f>P249&amp;" - "&amp;IFERROR(INDEX('L2'!$G$6:$G$502,MATCH(P249,'L2'!$P$6:$P$502,0)),"  ")</f>
        <v xml:space="preserve">I.8.18 -   </v>
      </c>
      <c r="R249" s="16" t="str">
        <f>R231&amp;"."&amp;RIGHT(R248,LEN(R248)-4)+1</f>
        <v>I.9.18</v>
      </c>
      <c r="S249" s="17" t="str">
        <f>R249&amp;" - "&amp;IFERROR(INDEX('L2'!$G$6:$G$502,MATCH(R249,'L2'!$P$6:$P$502,0)),"  ")</f>
        <v xml:space="preserve">I.9.18 -   </v>
      </c>
      <c r="T249" s="16" t="str">
        <f>T231&amp;"."&amp;RIGHT(T248,LEN(T248)-5)+1</f>
        <v>I.10.18</v>
      </c>
      <c r="U249" s="17" t="str">
        <f>T249&amp;" - "&amp;IFERROR(INDEX('L2'!$G$6:$G$502,MATCH(T249,'L2'!$P$6:$P$502,0)),"  ")</f>
        <v xml:space="preserve">I.10.18 -   </v>
      </c>
    </row>
    <row r="250" spans="2:21" s="18" customFormat="1" ht="16">
      <c r="B250" s="16" t="str">
        <f>B231&amp;"."&amp;RIGHT(B249,LEN(B249)-4)+1</f>
        <v>I.1.19</v>
      </c>
      <c r="C250" s="17" t="str">
        <f>B250&amp;" - "&amp;IFERROR(INDEX('L2'!$G$6:$G$502,MATCH(B250,'L2'!$P$6:$P$502,0)),"  ")</f>
        <v xml:space="preserve">I.1.19 -   </v>
      </c>
      <c r="D250" s="16" t="str">
        <f>D231&amp;"."&amp;RIGHT(D249,LEN(D249)-4)+1</f>
        <v>I.2.19</v>
      </c>
      <c r="E250" s="17" t="str">
        <f>D250&amp;" - "&amp;IFERROR(INDEX('L2'!$G$6:$G$502,MATCH(D250,'L2'!$P$6:$P$502,0)),"  ")</f>
        <v xml:space="preserve">I.2.19 -   </v>
      </c>
      <c r="F250" s="16" t="str">
        <f>F231&amp;"."&amp;RIGHT(F249,LEN(F249)-4)+1</f>
        <v>I.3.19</v>
      </c>
      <c r="G250" s="17" t="str">
        <f>F250&amp;" - "&amp;IFERROR(INDEX('L2'!$G$6:$G$502,MATCH(F250,'L2'!$P$6:$P$502,0)),"  ")</f>
        <v xml:space="preserve">I.3.19 -   </v>
      </c>
      <c r="H250" s="16" t="str">
        <f>H231&amp;"."&amp;RIGHT(H249,LEN(H249)-4)+1</f>
        <v>I.4.19</v>
      </c>
      <c r="I250" s="17" t="str">
        <f>H250&amp;" - "&amp;IFERROR(INDEX('L2'!$G$6:$G$502,MATCH(H250,'L2'!$P$6:$P$502,0)),"  ")</f>
        <v xml:space="preserve">I.4.19 -   </v>
      </c>
      <c r="J250" s="16" t="str">
        <f>J231&amp;"."&amp;RIGHT(J249,LEN(J249)-4)+1</f>
        <v>I.5.19</v>
      </c>
      <c r="K250" s="17" t="str">
        <f>J250&amp;" - "&amp;IFERROR(INDEX('L2'!$G$6:$G$502,MATCH(J250,'L2'!$P$6:$P$502,0)),"  ")</f>
        <v xml:space="preserve">I.5.19 -   </v>
      </c>
      <c r="L250" s="16" t="str">
        <f>L231&amp;"."&amp;RIGHT(L249,LEN(L249)-4)+1</f>
        <v>I.6.19</v>
      </c>
      <c r="M250" s="17" t="str">
        <f>L250&amp;" - "&amp;IFERROR(INDEX('L2'!$G$6:$G$502,MATCH(L250,'L2'!$P$6:$P$502,0)),"  ")</f>
        <v xml:space="preserve">I.6.19 -   </v>
      </c>
      <c r="N250" s="16" t="str">
        <f>N231&amp;"."&amp;RIGHT(N249,LEN(N249)-4)+1</f>
        <v>I.7.19</v>
      </c>
      <c r="O250" s="17" t="str">
        <f>N250&amp;" - "&amp;IFERROR(INDEX('L2'!$G$6:$G$502,MATCH(N250,'L2'!$P$6:$P$502,0)),"  ")</f>
        <v xml:space="preserve">I.7.19 -   </v>
      </c>
      <c r="P250" s="16" t="str">
        <f>P231&amp;"."&amp;RIGHT(P249,LEN(P249)-4)+1</f>
        <v>I.8.19</v>
      </c>
      <c r="Q250" s="17" t="str">
        <f>P250&amp;" - "&amp;IFERROR(INDEX('L2'!$G$6:$G$502,MATCH(P250,'L2'!$P$6:$P$502,0)),"  ")</f>
        <v xml:space="preserve">I.8.19 -   </v>
      </c>
      <c r="R250" s="16" t="str">
        <f>R231&amp;"."&amp;RIGHT(R249,LEN(R249)-4)+1</f>
        <v>I.9.19</v>
      </c>
      <c r="S250" s="17" t="str">
        <f>R250&amp;" - "&amp;IFERROR(INDEX('L2'!$G$6:$G$502,MATCH(R250,'L2'!$P$6:$P$502,0)),"  ")</f>
        <v xml:space="preserve">I.9.19 -   </v>
      </c>
      <c r="T250" s="16" t="str">
        <f>T231&amp;"."&amp;RIGHT(T249,LEN(T249)-5)+1</f>
        <v>I.10.19</v>
      </c>
      <c r="U250" s="17" t="str">
        <f>T250&amp;" - "&amp;IFERROR(INDEX('L2'!$G$6:$G$502,MATCH(T250,'L2'!$P$6:$P$502,0)),"  ")</f>
        <v xml:space="preserve">I.10.19 -   </v>
      </c>
    </row>
    <row r="251" spans="2:21" s="18" customFormat="1" ht="16">
      <c r="B251" s="16" t="str">
        <f>B231&amp;"."&amp;RIGHT(B250,LEN(B250)-4)+1</f>
        <v>I.1.20</v>
      </c>
      <c r="C251" s="17" t="str">
        <f>B251&amp;" - "&amp;IFERROR(INDEX('L2'!$G$6:$G$502,MATCH(B251,'L2'!$P$6:$P$502,0)),"  ")</f>
        <v xml:space="preserve">I.1.20 -   </v>
      </c>
      <c r="D251" s="16" t="str">
        <f>D231&amp;"."&amp;RIGHT(D250,LEN(D250)-4)+1</f>
        <v>I.2.20</v>
      </c>
      <c r="E251" s="17" t="str">
        <f>D251&amp;" - "&amp;IFERROR(INDEX('L2'!$G$6:$G$502,MATCH(D251,'L2'!$P$6:$P$502,0)),"  ")</f>
        <v xml:space="preserve">I.2.20 -   </v>
      </c>
      <c r="F251" s="16" t="str">
        <f>F231&amp;"."&amp;RIGHT(F250,LEN(F250)-4)+1</f>
        <v>I.3.20</v>
      </c>
      <c r="G251" s="17" t="str">
        <f>F251&amp;" - "&amp;IFERROR(INDEX('L2'!$G$6:$G$502,MATCH(F251,'L2'!$P$6:$P$502,0)),"  ")</f>
        <v xml:space="preserve">I.3.20 -   </v>
      </c>
      <c r="H251" s="16" t="str">
        <f>H231&amp;"."&amp;RIGHT(H250,LEN(H250)-4)+1</f>
        <v>I.4.20</v>
      </c>
      <c r="I251" s="17" t="str">
        <f>H251&amp;" - "&amp;IFERROR(INDEX('L2'!$G$6:$G$502,MATCH(H251,'L2'!$P$6:$P$502,0)),"  ")</f>
        <v xml:space="preserve">I.4.20 -   </v>
      </c>
      <c r="J251" s="16" t="str">
        <f>J231&amp;"."&amp;RIGHT(J250,LEN(J250)-4)+1</f>
        <v>I.5.20</v>
      </c>
      <c r="K251" s="17" t="str">
        <f>J251&amp;" - "&amp;IFERROR(INDEX('L2'!$G$6:$G$502,MATCH(J251,'L2'!$P$6:$P$502,0)),"  ")</f>
        <v xml:space="preserve">I.5.20 -   </v>
      </c>
      <c r="L251" s="16" t="str">
        <f>L231&amp;"."&amp;RIGHT(L250,LEN(L250)-4)+1</f>
        <v>I.6.20</v>
      </c>
      <c r="M251" s="17" t="str">
        <f>L251&amp;" - "&amp;IFERROR(INDEX('L2'!$G$6:$G$502,MATCH(L251,'L2'!$P$6:$P$502,0)),"  ")</f>
        <v xml:space="preserve">I.6.20 -   </v>
      </c>
      <c r="N251" s="16" t="str">
        <f>N231&amp;"."&amp;RIGHT(N250,LEN(N250)-4)+1</f>
        <v>I.7.20</v>
      </c>
      <c r="O251" s="17" t="str">
        <f>N251&amp;" - "&amp;IFERROR(INDEX('L2'!$G$6:$G$502,MATCH(N251,'L2'!$P$6:$P$502,0)),"  ")</f>
        <v xml:space="preserve">I.7.20 -   </v>
      </c>
      <c r="P251" s="16" t="str">
        <f>P231&amp;"."&amp;RIGHT(P250,LEN(P250)-4)+1</f>
        <v>I.8.20</v>
      </c>
      <c r="Q251" s="17" t="str">
        <f>P251&amp;" - "&amp;IFERROR(INDEX('L2'!$G$6:$G$502,MATCH(P251,'L2'!$P$6:$P$502,0)),"  ")</f>
        <v xml:space="preserve">I.8.20 -   </v>
      </c>
      <c r="R251" s="16" t="str">
        <f>R231&amp;"."&amp;RIGHT(R250,LEN(R250)-4)+1</f>
        <v>I.9.20</v>
      </c>
      <c r="S251" s="17" t="str">
        <f>R251&amp;" - "&amp;IFERROR(INDEX('L2'!$G$6:$G$502,MATCH(R251,'L2'!$P$6:$P$502,0)),"  ")</f>
        <v xml:space="preserve">I.9.20 -   </v>
      </c>
      <c r="T251" s="16" t="str">
        <f>T231&amp;"."&amp;RIGHT(T250,LEN(T250)-5)+1</f>
        <v>I.10.20</v>
      </c>
      <c r="U251" s="17" t="str">
        <f>T251&amp;" - "&amp;IFERROR(INDEX('L2'!$G$6:$G$502,MATCH(T251,'L2'!$P$6:$P$502,0)),"  ")</f>
        <v xml:space="preserve">I.10.20 -   </v>
      </c>
    </row>
    <row r="253" spans="2:21" ht="16">
      <c r="B253" s="796" t="str">
        <f>"Level 3 - "&amp;INDEX($C$6:$C$31,MATCH($B$15,$B$6:$B$31,0))&amp;" ("&amp;$B$15&amp;")"</f>
        <v>Level 3 - J - Framing and Drywall (J)</v>
      </c>
      <c r="C253" s="796"/>
      <c r="D253" s="796"/>
      <c r="E253" s="796"/>
      <c r="F253" s="796"/>
      <c r="G253" s="796"/>
      <c r="H253" s="796"/>
      <c r="I253" s="796"/>
      <c r="J253" s="796"/>
      <c r="K253" s="796"/>
      <c r="L253" s="796"/>
      <c r="M253" s="796"/>
      <c r="N253" s="796"/>
      <c r="O253" s="796"/>
      <c r="P253" s="796"/>
      <c r="Q253" s="796"/>
      <c r="R253" s="796"/>
      <c r="S253" s="796"/>
      <c r="T253" s="796"/>
      <c r="U253" s="796"/>
    </row>
    <row r="254" spans="2:21" ht="16">
      <c r="B254" s="40" t="str">
        <f>MID(B253,LEN(B253)-1,1)&amp;".1"</f>
        <v>J.1</v>
      </c>
      <c r="C254" s="40" t="str">
        <f>IFERROR(INDEX('L2'!$E$6:$E$502,MATCH(B254,'L2'!$O$6:$O$502,0)),"  ")</f>
        <v>Framing</v>
      </c>
      <c r="D254" s="40" t="str">
        <f>LEFT(B254,1)&amp;"."&amp;RIGHT(B254,1)+1</f>
        <v>J.2</v>
      </c>
      <c r="E254" s="40" t="str">
        <f>IFERROR(INDEX('L2'!$E$6:$E$502,MATCH(D254,'L2'!$O$6:$O$502,0)),"  ")</f>
        <v>Framing and Drywall General</v>
      </c>
      <c r="F254" s="40" t="str">
        <f>LEFT(D254,1)&amp;"."&amp;RIGHT(D254,1)+1</f>
        <v>J.3</v>
      </c>
      <c r="G254" s="40" t="str">
        <f>IFERROR(INDEX('L2'!$E$6:$E$502,MATCH(F254,'L2'!$O$6:$O$502,0)),"  ")</f>
        <v>Insulation</v>
      </c>
      <c r="H254" s="40" t="str">
        <f>LEFT(F254,1)&amp;"."&amp;RIGHT(F254,1)+1</f>
        <v>J.4</v>
      </c>
      <c r="I254" s="40" t="str">
        <f>IFERROR(INDEX('L2'!$E$6:$E$502,MATCH(H254,'L2'!$O$6:$O$502,0)),"  ")</f>
        <v>Sheetrock/Drywall</v>
      </c>
      <c r="J254" s="40" t="str">
        <f>LEFT(H254,1)&amp;"."&amp;RIGHT(H254,1)+1</f>
        <v>J.5</v>
      </c>
      <c r="K254" s="40" t="str">
        <f>IFERROR(INDEX('L2'!$E$6:$E$502,MATCH(J254,'L2'!$O$6:$O$502,0)),"  ")</f>
        <v xml:space="preserve">  </v>
      </c>
      <c r="L254" s="40" t="str">
        <f>LEFT(J254,1)&amp;"."&amp;RIGHT(J254,1)+1</f>
        <v>J.6</v>
      </c>
      <c r="M254" s="40" t="str">
        <f>IFERROR(INDEX('L2'!$E$6:$E$502,MATCH(L254,'L2'!$O$6:$O$502,0)),"  ")</f>
        <v xml:space="preserve">  </v>
      </c>
      <c r="N254" s="40" t="str">
        <f>LEFT(L254,1)&amp;"."&amp;RIGHT(L254,1)+1</f>
        <v>J.7</v>
      </c>
      <c r="O254" s="40" t="str">
        <f>IFERROR(INDEX('L2'!$E$6:$E$502,MATCH(N254,'L2'!$O$6:$O$502,0)),"  ")</f>
        <v xml:space="preserve">  </v>
      </c>
      <c r="P254" s="40" t="str">
        <f>LEFT(N254,1)&amp;"."&amp;RIGHT(N254,1)+1</f>
        <v>J.8</v>
      </c>
      <c r="Q254" s="40" t="str">
        <f>IFERROR(INDEX('L2'!$E$6:$E$502,MATCH(P254,'L2'!$O$6:$O$502,0)),"  ")</f>
        <v xml:space="preserve">  </v>
      </c>
      <c r="R254" s="40" t="str">
        <f>LEFT(P254,1)&amp;"."&amp;RIGHT(P254,1)+1</f>
        <v>J.9</v>
      </c>
      <c r="S254" s="40" t="str">
        <f>IFERROR(INDEX('L2'!$E$6:$E$502,MATCH(R254,'L2'!$O$6:$O$502,0)),"  ")</f>
        <v xml:space="preserve">  </v>
      </c>
      <c r="T254" s="40" t="str">
        <f>LEFT(R254,1)&amp;"."&amp;RIGHT(R254,1)+1</f>
        <v>J.10</v>
      </c>
      <c r="U254" s="40" t="str">
        <f>IFERROR(INDEX('L2'!$E$6:$E$502,MATCH(T254,'L2'!$O$6:$O$502,0)),"  ")</f>
        <v xml:space="preserve">  </v>
      </c>
    </row>
    <row r="255" spans="2:21" s="18" customFormat="1" ht="16">
      <c r="B255" s="16" t="str">
        <f>B254&amp;".1"</f>
        <v>J.1.1</v>
      </c>
      <c r="C255" s="17" t="str">
        <f>B255&amp;" - "&amp;IFERROR(INDEX('L2'!$G$6:$G$502,MATCH(B255,'L2'!$P$6:$P$502,0)),"  ")</f>
        <v>J.1.1 - Floor Joists/Ceiling Joists</v>
      </c>
      <c r="D255" s="16" t="str">
        <f>D254&amp;".1"</f>
        <v>J.2.1</v>
      </c>
      <c r="E255" s="17" t="str">
        <f>D255&amp;" - "&amp;IFERROR(INDEX('L2'!$G$6:$G$502,MATCH(D255,'L2'!$P$6:$P$502,0)),"  ")</f>
        <v>J.2.1 - Framing And Drywall Allowance</v>
      </c>
      <c r="F255" s="16" t="str">
        <f>F254&amp;".1"</f>
        <v>J.3.1</v>
      </c>
      <c r="G255" s="17" t="str">
        <f>F255&amp;" - "&amp;IFERROR(INDEX('L2'!$G$6:$G$502,MATCH(F255,'L2'!$P$6:$P$502,0)),"  ")</f>
        <v>J.3.1 - Attic Insulation, Blown-In</v>
      </c>
      <c r="H255" s="16" t="str">
        <f>H254&amp;".1"</f>
        <v>J.4.1</v>
      </c>
      <c r="I255" s="17" t="str">
        <f>H255&amp;" - "&amp;IFERROR(INDEX('L2'!$G$6:$G$502,MATCH(H255,'L2'!$P$6:$P$502,0)),"  ")</f>
        <v>J.4.1 - Drywall Ceilings, 1/2" Thick</v>
      </c>
      <c r="J255" s="16" t="str">
        <f>J254&amp;".1"</f>
        <v>J.5.1</v>
      </c>
      <c r="K255" s="17" t="str">
        <f>J255&amp;" - "&amp;IFERROR(INDEX('L2'!$G$6:$G$502,MATCH(J255,'L2'!$P$6:$P$502,0)),"  ")</f>
        <v xml:space="preserve">J.5.1 -   </v>
      </c>
      <c r="L255" s="16" t="str">
        <f>L254&amp;".1"</f>
        <v>J.6.1</v>
      </c>
      <c r="M255" s="17" t="str">
        <f>L255&amp;" - "&amp;IFERROR(INDEX('L2'!$G$6:$G$502,MATCH(L255,'L2'!$P$6:$P$502,0)),"  ")</f>
        <v xml:space="preserve">J.6.1 -   </v>
      </c>
      <c r="N255" s="16" t="str">
        <f>N254&amp;".1"</f>
        <v>J.7.1</v>
      </c>
      <c r="O255" s="17" t="str">
        <f>N255&amp;" - "&amp;IFERROR(INDEX('L2'!$G$6:$G$502,MATCH(N255,'L2'!$P$6:$P$502,0)),"  ")</f>
        <v xml:space="preserve">J.7.1 -   </v>
      </c>
      <c r="P255" s="16" t="str">
        <f>P254&amp;".1"</f>
        <v>J.8.1</v>
      </c>
      <c r="Q255" s="17" t="str">
        <f>P255&amp;" - "&amp;IFERROR(INDEX('L2'!$G$6:$G$502,MATCH(P255,'L2'!$P$6:$P$502,0)),"  ")</f>
        <v xml:space="preserve">J.8.1 -   </v>
      </c>
      <c r="R255" s="16" t="str">
        <f>R254&amp;".1"</f>
        <v>J.9.1</v>
      </c>
      <c r="S255" s="17" t="str">
        <f>R255&amp;" - "&amp;IFERROR(INDEX('L2'!$G$6:$G$502,MATCH(R255,'L2'!$P$6:$P$502,0)),"  ")</f>
        <v xml:space="preserve">J.9.1 -   </v>
      </c>
      <c r="T255" s="16" t="str">
        <f>T254&amp;".1"</f>
        <v>J.10.1</v>
      </c>
      <c r="U255" s="17" t="str">
        <f>T255&amp;" - "&amp;IFERROR(INDEX('L2'!$G$6:$G$502,MATCH(T255,'L2'!$P$6:$P$502,0)),"  ")</f>
        <v xml:space="preserve">J.10.1 -   </v>
      </c>
    </row>
    <row r="256" spans="2:21" s="18" customFormat="1" ht="16">
      <c r="B256" s="16" t="str">
        <f>B254&amp;"."&amp;RIGHT(B255,LEN(B255)-4)+1</f>
        <v>J.1.2</v>
      </c>
      <c r="C256" s="17" t="str">
        <f>B256&amp;" - "&amp;IFERROR(INDEX('L2'!$G$6:$G$502,MATCH(B256,'L2'!$P$6:$P$502,0)),"  ")</f>
        <v>J.1.2 - Framing Allowance</v>
      </c>
      <c r="D256" s="16" t="str">
        <f>D254&amp;"."&amp;RIGHT(D255,LEN(D255)-4)+1</f>
        <v>J.2.2</v>
      </c>
      <c r="E256" s="17" t="str">
        <f>D256&amp;" - "&amp;IFERROR(INDEX('L2'!$G$6:$G$502,MATCH(D256,'L2'!$P$6:$P$502,0)),"  ")</f>
        <v xml:space="preserve">J.2.2 -   </v>
      </c>
      <c r="F256" s="16" t="str">
        <f>F254&amp;"."&amp;RIGHT(F255,LEN(F255)-4)+1</f>
        <v>J.3.2</v>
      </c>
      <c r="G256" s="17" t="str">
        <f>F256&amp;" - "&amp;IFERROR(INDEX('L2'!$G$6:$G$502,MATCH(F256,'L2'!$P$6:$P$502,0)),"  ")</f>
        <v>J.3.2 - Floor Insulation</v>
      </c>
      <c r="H256" s="16" t="str">
        <f>H254&amp;"."&amp;RIGHT(H255,LEN(H255)-4)+1</f>
        <v>J.4.2</v>
      </c>
      <c r="I256" s="17" t="str">
        <f>H256&amp;" - "&amp;IFERROR(INDEX('L2'!$G$6:$G$502,MATCH(H256,'L2'!$P$6:$P$502,0)),"  ")</f>
        <v>J.4.2 - Drywall Walls, 1/2" Thick</v>
      </c>
      <c r="J256" s="16" t="str">
        <f>J254&amp;"."&amp;RIGHT(J255,LEN(J255)-4)+1</f>
        <v>J.5.2</v>
      </c>
      <c r="K256" s="17" t="str">
        <f>J256&amp;" - "&amp;IFERROR(INDEX('L2'!$G$6:$G$502,MATCH(J256,'L2'!$P$6:$P$502,0)),"  ")</f>
        <v xml:space="preserve">J.5.2 -   </v>
      </c>
      <c r="L256" s="16" t="str">
        <f>L254&amp;"."&amp;RIGHT(L255,LEN(L255)-4)+1</f>
        <v>J.6.2</v>
      </c>
      <c r="M256" s="17" t="str">
        <f>L256&amp;" - "&amp;IFERROR(INDEX('L2'!$G$6:$G$502,MATCH(L256,'L2'!$P$6:$P$502,0)),"  ")</f>
        <v xml:space="preserve">J.6.2 -   </v>
      </c>
      <c r="N256" s="16" t="str">
        <f>N254&amp;"."&amp;RIGHT(N255,LEN(N255)-4)+1</f>
        <v>J.7.2</v>
      </c>
      <c r="O256" s="17" t="str">
        <f>N256&amp;" - "&amp;IFERROR(INDEX('L2'!$G$6:$G$502,MATCH(N256,'L2'!$P$6:$P$502,0)),"  ")</f>
        <v xml:space="preserve">J.7.2 -   </v>
      </c>
      <c r="P256" s="16" t="str">
        <f>P254&amp;"."&amp;RIGHT(P255,LEN(P255)-4)+1</f>
        <v>J.8.2</v>
      </c>
      <c r="Q256" s="17" t="str">
        <f>P256&amp;" - "&amp;IFERROR(INDEX('L2'!$G$6:$G$502,MATCH(P256,'L2'!$P$6:$P$502,0)),"  ")</f>
        <v xml:space="preserve">J.8.2 -   </v>
      </c>
      <c r="R256" s="16" t="str">
        <f>R254&amp;"."&amp;RIGHT(R255,LEN(R255)-4)+1</f>
        <v>J.9.2</v>
      </c>
      <c r="S256" s="17" t="str">
        <f>R256&amp;" - "&amp;IFERROR(INDEX('L2'!$G$6:$G$502,MATCH(R256,'L2'!$P$6:$P$502,0)),"  ")</f>
        <v xml:space="preserve">J.9.2 -   </v>
      </c>
      <c r="T256" s="16" t="str">
        <f>T254&amp;"."&amp;RIGHT(T255,LEN(T255)-5)+1</f>
        <v>J.10.2</v>
      </c>
      <c r="U256" s="17" t="str">
        <f>T256&amp;" - "&amp;IFERROR(INDEX('L2'!$G$6:$G$502,MATCH(T256,'L2'!$P$6:$P$502,0)),"  ")</f>
        <v xml:space="preserve">J.10.2 -   </v>
      </c>
    </row>
    <row r="257" spans="2:21" s="18" customFormat="1" ht="16">
      <c r="B257" s="16" t="str">
        <f>B254&amp;"."&amp;RIGHT(B256,LEN(B256)-4)+1</f>
        <v>J.1.3</v>
      </c>
      <c r="C257" s="17" t="str">
        <f>B257&amp;" - "&amp;IFERROR(INDEX('L2'!$G$6:$G$502,MATCH(B257,'L2'!$P$6:$P$502,0)),"  ")</f>
        <v>J.1.3 - Interior Wall Framing</v>
      </c>
      <c r="D257" s="16" t="str">
        <f>D254&amp;"."&amp;RIGHT(D256,LEN(D256)-4)+1</f>
        <v>J.2.3</v>
      </c>
      <c r="E257" s="17" t="str">
        <f>D257&amp;" - "&amp;IFERROR(INDEX('L2'!$G$6:$G$502,MATCH(D257,'L2'!$P$6:$P$502,0)),"  ")</f>
        <v xml:space="preserve">J.2.3 -   </v>
      </c>
      <c r="F257" s="16" t="str">
        <f>F254&amp;"."&amp;RIGHT(F256,LEN(F256)-4)+1</f>
        <v>J.3.3</v>
      </c>
      <c r="G257" s="17" t="str">
        <f>F257&amp;" - "&amp;IFERROR(INDEX('L2'!$G$6:$G$502,MATCH(F257,'L2'!$P$6:$P$502,0)),"  ")</f>
        <v>J.3.3 - Insulation Allowance</v>
      </c>
      <c r="H257" s="16" t="str">
        <f>H254&amp;"."&amp;RIGHT(H256,LEN(H256)-4)+1</f>
        <v>J.4.3</v>
      </c>
      <c r="I257" s="17" t="str">
        <f>H257&amp;" - "&amp;IFERROR(INDEX('L2'!$G$6:$G$502,MATCH(H257,'L2'!$P$6:$P$502,0)),"  ")</f>
        <v>J.4.3 - Sheetrock/Drywall Allowance</v>
      </c>
      <c r="J257" s="16" t="str">
        <f>J254&amp;"."&amp;RIGHT(J256,LEN(J256)-4)+1</f>
        <v>J.5.3</v>
      </c>
      <c r="K257" s="17" t="str">
        <f>J257&amp;" - "&amp;IFERROR(INDEX('L2'!$G$6:$G$502,MATCH(J257,'L2'!$P$6:$P$502,0)),"  ")</f>
        <v xml:space="preserve">J.5.3 -   </v>
      </c>
      <c r="L257" s="16" t="str">
        <f>L254&amp;"."&amp;RIGHT(L256,LEN(L256)-4)+1</f>
        <v>J.6.3</v>
      </c>
      <c r="M257" s="17" t="str">
        <f>L257&amp;" - "&amp;IFERROR(INDEX('L2'!$G$6:$G$502,MATCH(L257,'L2'!$P$6:$P$502,0)),"  ")</f>
        <v xml:space="preserve">J.6.3 -   </v>
      </c>
      <c r="N257" s="16" t="str">
        <f>N254&amp;"."&amp;RIGHT(N256,LEN(N256)-4)+1</f>
        <v>J.7.3</v>
      </c>
      <c r="O257" s="17" t="str">
        <f>N257&amp;" - "&amp;IFERROR(INDEX('L2'!$G$6:$G$502,MATCH(N257,'L2'!$P$6:$P$502,0)),"  ")</f>
        <v xml:space="preserve">J.7.3 -   </v>
      </c>
      <c r="P257" s="16" t="str">
        <f>P254&amp;"."&amp;RIGHT(P256,LEN(P256)-4)+1</f>
        <v>J.8.3</v>
      </c>
      <c r="Q257" s="17" t="str">
        <f>P257&amp;" - "&amp;IFERROR(INDEX('L2'!$G$6:$G$502,MATCH(P257,'L2'!$P$6:$P$502,0)),"  ")</f>
        <v xml:space="preserve">J.8.3 -   </v>
      </c>
      <c r="R257" s="16" t="str">
        <f>R254&amp;"."&amp;RIGHT(R256,LEN(R256)-4)+1</f>
        <v>J.9.3</v>
      </c>
      <c r="S257" s="17" t="str">
        <f>R257&amp;" - "&amp;IFERROR(INDEX('L2'!$G$6:$G$502,MATCH(R257,'L2'!$P$6:$P$502,0)),"  ")</f>
        <v xml:space="preserve">J.9.3 -   </v>
      </c>
      <c r="T257" s="16" t="str">
        <f>T254&amp;"."&amp;RIGHT(T256,LEN(T256)-5)+1</f>
        <v>J.10.3</v>
      </c>
      <c r="U257" s="17" t="str">
        <f>T257&amp;" - "&amp;IFERROR(INDEX('L2'!$G$6:$G$502,MATCH(T257,'L2'!$P$6:$P$502,0)),"  ")</f>
        <v xml:space="preserve">J.10.3 -   </v>
      </c>
    </row>
    <row r="258" spans="2:21" s="18" customFormat="1" ht="16">
      <c r="B258" s="16" t="str">
        <f>B254&amp;"."&amp;RIGHT(B257,LEN(B257)-4)+1</f>
        <v>J.1.4</v>
      </c>
      <c r="C258" s="17" t="str">
        <f>B258&amp;" - "&amp;IFERROR(INDEX('L2'!$G$6:$G$502,MATCH(B258,'L2'!$P$6:$P$502,0)),"  ")</f>
        <v>J.1.4 - Open Load Bearing/Structural Wall</v>
      </c>
      <c r="D258" s="16" t="str">
        <f>D254&amp;"."&amp;RIGHT(D257,LEN(D257)-4)+1</f>
        <v>J.2.4</v>
      </c>
      <c r="E258" s="17" t="str">
        <f>D258&amp;" - "&amp;IFERROR(INDEX('L2'!$G$6:$G$502,MATCH(D258,'L2'!$P$6:$P$502,0)),"  ")</f>
        <v xml:space="preserve">J.2.4 -   </v>
      </c>
      <c r="F258" s="16" t="str">
        <f>F254&amp;"."&amp;RIGHT(F257,LEN(F257)-4)+1</f>
        <v>J.3.4</v>
      </c>
      <c r="G258" s="17" t="str">
        <f>F258&amp;" - "&amp;IFERROR(INDEX('L2'!$G$6:$G$502,MATCH(F258,'L2'!$P$6:$P$502,0)),"  ")</f>
        <v>J.3.4 - Wall Insulation</v>
      </c>
      <c r="H258" s="16" t="str">
        <f>H254&amp;"."&amp;RIGHT(H257,LEN(H257)-4)+1</f>
        <v>J.4.4</v>
      </c>
      <c r="I258" s="17" t="str">
        <f>H258&amp;" - "&amp;IFERROR(INDEX('L2'!$G$6:$G$502,MATCH(H258,'L2'!$P$6:$P$502,0)),"  ")</f>
        <v>J.4.4 - Skim Coating, Texturing Ceilings</v>
      </c>
      <c r="J258" s="16" t="str">
        <f>J254&amp;"."&amp;RIGHT(J257,LEN(J257)-4)+1</f>
        <v>J.5.4</v>
      </c>
      <c r="K258" s="17" t="str">
        <f>J258&amp;" - "&amp;IFERROR(INDEX('L2'!$G$6:$G$502,MATCH(J258,'L2'!$P$6:$P$502,0)),"  ")</f>
        <v xml:space="preserve">J.5.4 -   </v>
      </c>
      <c r="L258" s="16" t="str">
        <f>L254&amp;"."&amp;RIGHT(L257,LEN(L257)-4)+1</f>
        <v>J.6.4</v>
      </c>
      <c r="M258" s="17" t="str">
        <f>L258&amp;" - "&amp;IFERROR(INDEX('L2'!$G$6:$G$502,MATCH(L258,'L2'!$P$6:$P$502,0)),"  ")</f>
        <v xml:space="preserve">J.6.4 -   </v>
      </c>
      <c r="N258" s="16" t="str">
        <f>N254&amp;"."&amp;RIGHT(N257,LEN(N257)-4)+1</f>
        <v>J.7.4</v>
      </c>
      <c r="O258" s="17" t="str">
        <f>N258&amp;" - "&amp;IFERROR(INDEX('L2'!$G$6:$G$502,MATCH(N258,'L2'!$P$6:$P$502,0)),"  ")</f>
        <v xml:space="preserve">J.7.4 -   </v>
      </c>
      <c r="P258" s="16" t="str">
        <f>P254&amp;"."&amp;RIGHT(P257,LEN(P257)-4)+1</f>
        <v>J.8.4</v>
      </c>
      <c r="Q258" s="17" t="str">
        <f>P258&amp;" - "&amp;IFERROR(INDEX('L2'!$G$6:$G$502,MATCH(P258,'L2'!$P$6:$P$502,0)),"  ")</f>
        <v xml:space="preserve">J.8.4 -   </v>
      </c>
      <c r="R258" s="16" t="str">
        <f>R254&amp;"."&amp;RIGHT(R257,LEN(R257)-4)+1</f>
        <v>J.9.4</v>
      </c>
      <c r="S258" s="17" t="str">
        <f>R258&amp;" - "&amp;IFERROR(INDEX('L2'!$G$6:$G$502,MATCH(R258,'L2'!$P$6:$P$502,0)),"  ")</f>
        <v xml:space="preserve">J.9.4 -   </v>
      </c>
      <c r="T258" s="16" t="str">
        <f>T254&amp;"."&amp;RIGHT(T257,LEN(T257)-5)+1</f>
        <v>J.10.4</v>
      </c>
      <c r="U258" s="17" t="str">
        <f>T258&amp;" - "&amp;IFERROR(INDEX('L2'!$G$6:$G$502,MATCH(T258,'L2'!$P$6:$P$502,0)),"  ")</f>
        <v xml:space="preserve">J.10.4 -   </v>
      </c>
    </row>
    <row r="259" spans="2:21" s="18" customFormat="1" ht="16">
      <c r="B259" s="16" t="str">
        <f>B254&amp;"."&amp;RIGHT(B258,LEN(B258)-4)+1</f>
        <v>J.1.5</v>
      </c>
      <c r="C259" s="17" t="str">
        <f>B259&amp;" - "&amp;IFERROR(INDEX('L2'!$G$6:$G$502,MATCH(B259,'L2'!$P$6:$P$502,0)),"  ")</f>
        <v>J.1.5 - Roof Framing/Rafters</v>
      </c>
      <c r="D259" s="16" t="str">
        <f>D254&amp;"."&amp;RIGHT(D258,LEN(D258)-4)+1</f>
        <v>J.2.5</v>
      </c>
      <c r="E259" s="17" t="str">
        <f>D259&amp;" - "&amp;IFERROR(INDEX('L2'!$G$6:$G$502,MATCH(D259,'L2'!$P$6:$P$502,0)),"  ")</f>
        <v xml:space="preserve">J.2.5 -   </v>
      </c>
      <c r="F259" s="16" t="str">
        <f>F254&amp;"."&amp;RIGHT(F258,LEN(F258)-4)+1</f>
        <v>J.3.5</v>
      </c>
      <c r="G259" s="17" t="str">
        <f>F259&amp;" - "&amp;IFERROR(INDEX('L2'!$G$6:$G$502,MATCH(F259,'L2'!$P$6:$P$502,0)),"  ")</f>
        <v xml:space="preserve">J.3.5 -   </v>
      </c>
      <c r="H259" s="16" t="str">
        <f>H254&amp;"."&amp;RIGHT(H258,LEN(H258)-4)+1</f>
        <v>J.4.5</v>
      </c>
      <c r="I259" s="17" t="str">
        <f>H259&amp;" - "&amp;IFERROR(INDEX('L2'!$G$6:$G$502,MATCH(H259,'L2'!$P$6:$P$502,0)),"  ")</f>
        <v>J.4.5 - Skim Coating, Texturing Walls</v>
      </c>
      <c r="J259" s="16" t="str">
        <f>J254&amp;"."&amp;RIGHT(J258,LEN(J258)-4)+1</f>
        <v>J.5.5</v>
      </c>
      <c r="K259" s="17" t="str">
        <f>J259&amp;" - "&amp;IFERROR(INDEX('L2'!$G$6:$G$502,MATCH(J259,'L2'!$P$6:$P$502,0)),"  ")</f>
        <v xml:space="preserve">J.5.5 -   </v>
      </c>
      <c r="L259" s="16" t="str">
        <f>L254&amp;"."&amp;RIGHT(L258,LEN(L258)-4)+1</f>
        <v>J.6.5</v>
      </c>
      <c r="M259" s="17" t="str">
        <f>L259&amp;" - "&amp;IFERROR(INDEX('L2'!$G$6:$G$502,MATCH(L259,'L2'!$P$6:$P$502,0)),"  ")</f>
        <v xml:space="preserve">J.6.5 -   </v>
      </c>
      <c r="N259" s="16" t="str">
        <f>N254&amp;"."&amp;RIGHT(N258,LEN(N258)-4)+1</f>
        <v>J.7.5</v>
      </c>
      <c r="O259" s="17" t="str">
        <f>N259&amp;" - "&amp;IFERROR(INDEX('L2'!$G$6:$G$502,MATCH(N259,'L2'!$P$6:$P$502,0)),"  ")</f>
        <v xml:space="preserve">J.7.5 -   </v>
      </c>
      <c r="P259" s="16" t="str">
        <f>P254&amp;"."&amp;RIGHT(P258,LEN(P258)-4)+1</f>
        <v>J.8.5</v>
      </c>
      <c r="Q259" s="17" t="str">
        <f>P259&amp;" - "&amp;IFERROR(INDEX('L2'!$G$6:$G$502,MATCH(P259,'L2'!$P$6:$P$502,0)),"  ")</f>
        <v xml:space="preserve">J.8.5 -   </v>
      </c>
      <c r="R259" s="16" t="str">
        <f>R254&amp;"."&amp;RIGHT(R258,LEN(R258)-4)+1</f>
        <v>J.9.5</v>
      </c>
      <c r="S259" s="17" t="str">
        <f>R259&amp;" - "&amp;IFERROR(INDEX('L2'!$G$6:$G$502,MATCH(R259,'L2'!$P$6:$P$502,0)),"  ")</f>
        <v xml:space="preserve">J.9.5 -   </v>
      </c>
      <c r="T259" s="16" t="str">
        <f>T254&amp;"."&amp;RIGHT(T258,LEN(T258)-5)+1</f>
        <v>J.10.5</v>
      </c>
      <c r="U259" s="17" t="str">
        <f>T259&amp;" - "&amp;IFERROR(INDEX('L2'!$G$6:$G$502,MATCH(T259,'L2'!$P$6:$P$502,0)),"  ")</f>
        <v xml:space="preserve">J.10.5 -   </v>
      </c>
    </row>
    <row r="260" spans="2:21" s="18" customFormat="1" ht="16">
      <c r="B260" s="16" t="str">
        <f>B254&amp;"."&amp;RIGHT(B259,LEN(B259)-4)+1</f>
        <v>J.1.6</v>
      </c>
      <c r="C260" s="17" t="str">
        <f>B260&amp;" - "&amp;IFERROR(INDEX('L2'!$G$6:$G$502,MATCH(B260,'L2'!$P$6:$P$502,0)),"  ")</f>
        <v>J.1.6 - Roof Sheathing, Plywood 1/2", Install</v>
      </c>
      <c r="D260" s="16" t="str">
        <f>D254&amp;"."&amp;RIGHT(D259,LEN(D259)-4)+1</f>
        <v>J.2.6</v>
      </c>
      <c r="E260" s="17" t="str">
        <f>D260&amp;" - "&amp;IFERROR(INDEX('L2'!$G$6:$G$502,MATCH(D260,'L2'!$P$6:$P$502,0)),"  ")</f>
        <v xml:space="preserve">J.2.6 -   </v>
      </c>
      <c r="F260" s="16" t="str">
        <f>F254&amp;"."&amp;RIGHT(F259,LEN(F259)-4)+1</f>
        <v>J.3.6</v>
      </c>
      <c r="G260" s="17" t="str">
        <f>F260&amp;" - "&amp;IFERROR(INDEX('L2'!$G$6:$G$502,MATCH(F260,'L2'!$P$6:$P$502,0)),"  ")</f>
        <v xml:space="preserve">J.3.6 -   </v>
      </c>
      <c r="H260" s="16" t="str">
        <f>H254&amp;"."&amp;RIGHT(H259,LEN(H259)-4)+1</f>
        <v>J.4.6</v>
      </c>
      <c r="I260" s="17" t="str">
        <f>H260&amp;" - "&amp;IFERROR(INDEX('L2'!$G$6:$G$502,MATCH(H260,'L2'!$P$6:$P$502,0)),"  ")</f>
        <v xml:space="preserve">J.4.6 -   </v>
      </c>
      <c r="J260" s="16" t="str">
        <f>J254&amp;"."&amp;RIGHT(J259,LEN(J259)-4)+1</f>
        <v>J.5.6</v>
      </c>
      <c r="K260" s="17" t="str">
        <f>J260&amp;" - "&amp;IFERROR(INDEX('L2'!$G$6:$G$502,MATCH(J260,'L2'!$P$6:$P$502,0)),"  ")</f>
        <v xml:space="preserve">J.5.6 -   </v>
      </c>
      <c r="L260" s="16" t="str">
        <f>L254&amp;"."&amp;RIGHT(L259,LEN(L259)-4)+1</f>
        <v>J.6.6</v>
      </c>
      <c r="M260" s="17" t="str">
        <f>L260&amp;" - "&amp;IFERROR(INDEX('L2'!$G$6:$G$502,MATCH(L260,'L2'!$P$6:$P$502,0)),"  ")</f>
        <v xml:space="preserve">J.6.6 -   </v>
      </c>
      <c r="N260" s="16" t="str">
        <f>N254&amp;"."&amp;RIGHT(N259,LEN(N259)-4)+1</f>
        <v>J.7.6</v>
      </c>
      <c r="O260" s="17" t="str">
        <f>N260&amp;" - "&amp;IFERROR(INDEX('L2'!$G$6:$G$502,MATCH(N260,'L2'!$P$6:$P$502,0)),"  ")</f>
        <v xml:space="preserve">J.7.6 -   </v>
      </c>
      <c r="P260" s="16" t="str">
        <f>P254&amp;"."&amp;RIGHT(P259,LEN(P259)-4)+1</f>
        <v>J.8.6</v>
      </c>
      <c r="Q260" s="17" t="str">
        <f>P260&amp;" - "&amp;IFERROR(INDEX('L2'!$G$6:$G$502,MATCH(P260,'L2'!$P$6:$P$502,0)),"  ")</f>
        <v xml:space="preserve">J.8.6 -   </v>
      </c>
      <c r="R260" s="16" t="str">
        <f>R254&amp;"."&amp;RIGHT(R259,LEN(R259)-4)+1</f>
        <v>J.9.6</v>
      </c>
      <c r="S260" s="17" t="str">
        <f>R260&amp;" - "&amp;IFERROR(INDEX('L2'!$G$6:$G$502,MATCH(R260,'L2'!$P$6:$P$502,0)),"  ")</f>
        <v xml:space="preserve">J.9.6 -   </v>
      </c>
      <c r="T260" s="16" t="str">
        <f>T254&amp;"."&amp;RIGHT(T259,LEN(T259)-5)+1</f>
        <v>J.10.6</v>
      </c>
      <c r="U260" s="17" t="str">
        <f>T260&amp;" - "&amp;IFERROR(INDEX('L2'!$G$6:$G$502,MATCH(T260,'L2'!$P$6:$P$502,0)),"  ")</f>
        <v xml:space="preserve">J.10.6 -   </v>
      </c>
    </row>
    <row r="261" spans="2:21" s="18" customFormat="1" ht="16">
      <c r="B261" s="16" t="str">
        <f>B254&amp;"."&amp;RIGHT(B260,LEN(B260)-4)+1</f>
        <v>J.1.7</v>
      </c>
      <c r="C261" s="17" t="str">
        <f>B261&amp;" - "&amp;IFERROR(INDEX('L2'!$G$6:$G$502,MATCH(B261,'L2'!$P$6:$P$502,0)),"  ")</f>
        <v>J.1.7 - Rough-In Openings</v>
      </c>
      <c r="D261" s="16" t="str">
        <f>D254&amp;"."&amp;RIGHT(D260,LEN(D260)-4)+1</f>
        <v>J.2.7</v>
      </c>
      <c r="E261" s="17" t="str">
        <f>D261&amp;" - "&amp;IFERROR(INDEX('L2'!$G$6:$G$502,MATCH(D261,'L2'!$P$6:$P$502,0)),"  ")</f>
        <v xml:space="preserve">J.2.7 -   </v>
      </c>
      <c r="F261" s="16" t="str">
        <f>F254&amp;"."&amp;RIGHT(F260,LEN(F260)-4)+1</f>
        <v>J.3.7</v>
      </c>
      <c r="G261" s="17" t="str">
        <f>F261&amp;" - "&amp;IFERROR(INDEX('L2'!$G$6:$G$502,MATCH(F261,'L2'!$P$6:$P$502,0)),"  ")</f>
        <v xml:space="preserve">J.3.7 -   </v>
      </c>
      <c r="H261" s="16" t="str">
        <f>H254&amp;"."&amp;RIGHT(H260,LEN(H260)-4)+1</f>
        <v>J.4.7</v>
      </c>
      <c r="I261" s="17" t="str">
        <f>H261&amp;" - "&amp;IFERROR(INDEX('L2'!$G$6:$G$502,MATCH(H261,'L2'!$P$6:$P$502,0)),"  ")</f>
        <v xml:space="preserve">J.4.7 -   </v>
      </c>
      <c r="J261" s="16" t="str">
        <f>J254&amp;"."&amp;RIGHT(J260,LEN(J260)-4)+1</f>
        <v>J.5.7</v>
      </c>
      <c r="K261" s="17" t="str">
        <f>J261&amp;" - "&amp;IFERROR(INDEX('L2'!$G$6:$G$502,MATCH(J261,'L2'!$P$6:$P$502,0)),"  ")</f>
        <v xml:space="preserve">J.5.7 -   </v>
      </c>
      <c r="L261" s="16" t="str">
        <f>L254&amp;"."&amp;RIGHT(L260,LEN(L260)-4)+1</f>
        <v>J.6.7</v>
      </c>
      <c r="M261" s="17" t="str">
        <f>L261&amp;" - "&amp;IFERROR(INDEX('L2'!$G$6:$G$502,MATCH(L261,'L2'!$P$6:$P$502,0)),"  ")</f>
        <v xml:space="preserve">J.6.7 -   </v>
      </c>
      <c r="N261" s="16" t="str">
        <f>N254&amp;"."&amp;RIGHT(N260,LEN(N260)-4)+1</f>
        <v>J.7.7</v>
      </c>
      <c r="O261" s="17" t="str">
        <f>N261&amp;" - "&amp;IFERROR(INDEX('L2'!$G$6:$G$502,MATCH(N261,'L2'!$P$6:$P$502,0)),"  ")</f>
        <v xml:space="preserve">J.7.7 -   </v>
      </c>
      <c r="P261" s="16" t="str">
        <f>P254&amp;"."&amp;RIGHT(P260,LEN(P260)-4)+1</f>
        <v>J.8.7</v>
      </c>
      <c r="Q261" s="17" t="str">
        <f>P261&amp;" - "&amp;IFERROR(INDEX('L2'!$G$6:$G$502,MATCH(P261,'L2'!$P$6:$P$502,0)),"  ")</f>
        <v xml:space="preserve">J.8.7 -   </v>
      </c>
      <c r="R261" s="16" t="str">
        <f>R254&amp;"."&amp;RIGHT(R260,LEN(R260)-4)+1</f>
        <v>J.9.7</v>
      </c>
      <c r="S261" s="17" t="str">
        <f>R261&amp;" - "&amp;IFERROR(INDEX('L2'!$G$6:$G$502,MATCH(R261,'L2'!$P$6:$P$502,0)),"  ")</f>
        <v xml:space="preserve">J.9.7 -   </v>
      </c>
      <c r="T261" s="16" t="str">
        <f>T254&amp;"."&amp;RIGHT(T260,LEN(T260)-5)+1</f>
        <v>J.10.7</v>
      </c>
      <c r="U261" s="17" t="str">
        <f>T261&amp;" - "&amp;IFERROR(INDEX('L2'!$G$6:$G$502,MATCH(T261,'L2'!$P$6:$P$502,0)),"  ")</f>
        <v xml:space="preserve">J.10.7 -   </v>
      </c>
    </row>
    <row r="262" spans="2:21" s="18" customFormat="1" ht="16">
      <c r="B262" s="16" t="str">
        <f>B254&amp;"."&amp;RIGHT(B261,LEN(B261)-4)+1</f>
        <v>J.1.8</v>
      </c>
      <c r="C262" s="17" t="str">
        <f>B262&amp;" - "&amp;IFERROR(INDEX('L2'!$G$6:$G$502,MATCH(B262,'L2'!$P$6:$P$502,0)),"  ")</f>
        <v>J.1.8 - Structural/Exterior Wall Framing</v>
      </c>
      <c r="D262" s="16" t="str">
        <f>D254&amp;"."&amp;RIGHT(D261,LEN(D261)-4)+1</f>
        <v>J.2.8</v>
      </c>
      <c r="E262" s="17" t="str">
        <f>D262&amp;" - "&amp;IFERROR(INDEX('L2'!$G$6:$G$502,MATCH(D262,'L2'!$P$6:$P$502,0)),"  ")</f>
        <v xml:space="preserve">J.2.8 -   </v>
      </c>
      <c r="F262" s="16" t="str">
        <f>F254&amp;"."&amp;RIGHT(F261,LEN(F261)-4)+1</f>
        <v>J.3.8</v>
      </c>
      <c r="G262" s="17" t="str">
        <f>F262&amp;" - "&amp;IFERROR(INDEX('L2'!$G$6:$G$502,MATCH(F262,'L2'!$P$6:$P$502,0)),"  ")</f>
        <v xml:space="preserve">J.3.8 -   </v>
      </c>
      <c r="H262" s="16" t="str">
        <f>H254&amp;"."&amp;RIGHT(H261,LEN(H261)-4)+1</f>
        <v>J.4.8</v>
      </c>
      <c r="I262" s="17" t="str">
        <f>H262&amp;" - "&amp;IFERROR(INDEX('L2'!$G$6:$G$502,MATCH(H262,'L2'!$P$6:$P$502,0)),"  ")</f>
        <v xml:space="preserve">J.4.8 -   </v>
      </c>
      <c r="J262" s="16" t="str">
        <f>J254&amp;"."&amp;RIGHT(J261,LEN(J261)-4)+1</f>
        <v>J.5.8</v>
      </c>
      <c r="K262" s="17" t="str">
        <f>J262&amp;" - "&amp;IFERROR(INDEX('L2'!$G$6:$G$502,MATCH(J262,'L2'!$P$6:$P$502,0)),"  ")</f>
        <v xml:space="preserve">J.5.8 -   </v>
      </c>
      <c r="L262" s="16" t="str">
        <f>L254&amp;"."&amp;RIGHT(L261,LEN(L261)-4)+1</f>
        <v>J.6.8</v>
      </c>
      <c r="M262" s="17" t="str">
        <f>L262&amp;" - "&amp;IFERROR(INDEX('L2'!$G$6:$G$502,MATCH(L262,'L2'!$P$6:$P$502,0)),"  ")</f>
        <v xml:space="preserve">J.6.8 -   </v>
      </c>
      <c r="N262" s="16" t="str">
        <f>N254&amp;"."&amp;RIGHT(N261,LEN(N261)-4)+1</f>
        <v>J.7.8</v>
      </c>
      <c r="O262" s="17" t="str">
        <f>N262&amp;" - "&amp;IFERROR(INDEX('L2'!$G$6:$G$502,MATCH(N262,'L2'!$P$6:$P$502,0)),"  ")</f>
        <v xml:space="preserve">J.7.8 -   </v>
      </c>
      <c r="P262" s="16" t="str">
        <f>P254&amp;"."&amp;RIGHT(P261,LEN(P261)-4)+1</f>
        <v>J.8.8</v>
      </c>
      <c r="Q262" s="17" t="str">
        <f>P262&amp;" - "&amp;IFERROR(INDEX('L2'!$G$6:$G$502,MATCH(P262,'L2'!$P$6:$P$502,0)),"  ")</f>
        <v xml:space="preserve">J.8.8 -   </v>
      </c>
      <c r="R262" s="16" t="str">
        <f>R254&amp;"."&amp;RIGHT(R261,LEN(R261)-4)+1</f>
        <v>J.9.8</v>
      </c>
      <c r="S262" s="17" t="str">
        <f>R262&amp;" - "&amp;IFERROR(INDEX('L2'!$G$6:$G$502,MATCH(R262,'L2'!$P$6:$P$502,0)),"  ")</f>
        <v xml:space="preserve">J.9.8 -   </v>
      </c>
      <c r="T262" s="16" t="str">
        <f>T254&amp;"."&amp;RIGHT(T261,LEN(T261)-5)+1</f>
        <v>J.10.8</v>
      </c>
      <c r="U262" s="17" t="str">
        <f>T262&amp;" - "&amp;IFERROR(INDEX('L2'!$G$6:$G$502,MATCH(T262,'L2'!$P$6:$P$502,0)),"  ")</f>
        <v xml:space="preserve">J.10.8 -   </v>
      </c>
    </row>
    <row r="263" spans="2:21" s="18" customFormat="1" ht="16">
      <c r="B263" s="16" t="str">
        <f>B254&amp;"."&amp;RIGHT(B262,LEN(B262)-4)+1</f>
        <v>J.1.9</v>
      </c>
      <c r="C263" s="17" t="str">
        <f>B263&amp;" - "&amp;IFERROR(INDEX('L2'!$G$6:$G$502,MATCH(B263,'L2'!$P$6:$P$502,0)),"  ")</f>
        <v>J.1.9 - Subflooring, 3/4" Plywood</v>
      </c>
      <c r="D263" s="16" t="str">
        <f>D254&amp;"."&amp;RIGHT(D262,LEN(D262)-4)+1</f>
        <v>J.2.9</v>
      </c>
      <c r="E263" s="17" t="str">
        <f>D263&amp;" - "&amp;IFERROR(INDEX('L2'!$G$6:$G$502,MATCH(D263,'L2'!$P$6:$P$502,0)),"  ")</f>
        <v xml:space="preserve">J.2.9 -   </v>
      </c>
      <c r="F263" s="16" t="str">
        <f>F254&amp;"."&amp;RIGHT(F262,LEN(F262)-4)+1</f>
        <v>J.3.9</v>
      </c>
      <c r="G263" s="17" t="str">
        <f>F263&amp;" - "&amp;IFERROR(INDEX('L2'!$G$6:$G$502,MATCH(F263,'L2'!$P$6:$P$502,0)),"  ")</f>
        <v xml:space="preserve">J.3.9 -   </v>
      </c>
      <c r="H263" s="16" t="str">
        <f>H254&amp;"."&amp;RIGHT(H262,LEN(H262)-4)+1</f>
        <v>J.4.9</v>
      </c>
      <c r="I263" s="17" t="str">
        <f>H263&amp;" - "&amp;IFERROR(INDEX('L2'!$G$6:$G$502,MATCH(H263,'L2'!$P$6:$P$502,0)),"  ")</f>
        <v xml:space="preserve">J.4.9 -   </v>
      </c>
      <c r="J263" s="16" t="str">
        <f>J254&amp;"."&amp;RIGHT(J262,LEN(J262)-4)+1</f>
        <v>J.5.9</v>
      </c>
      <c r="K263" s="17" t="str">
        <f>J263&amp;" - "&amp;IFERROR(INDEX('L2'!$G$6:$G$502,MATCH(J263,'L2'!$P$6:$P$502,0)),"  ")</f>
        <v xml:space="preserve">J.5.9 -   </v>
      </c>
      <c r="L263" s="16" t="str">
        <f>L254&amp;"."&amp;RIGHT(L262,LEN(L262)-4)+1</f>
        <v>J.6.9</v>
      </c>
      <c r="M263" s="17" t="str">
        <f>L263&amp;" - "&amp;IFERROR(INDEX('L2'!$G$6:$G$502,MATCH(L263,'L2'!$P$6:$P$502,0)),"  ")</f>
        <v xml:space="preserve">J.6.9 -   </v>
      </c>
      <c r="N263" s="16" t="str">
        <f>N254&amp;"."&amp;RIGHT(N262,LEN(N262)-4)+1</f>
        <v>J.7.9</v>
      </c>
      <c r="O263" s="17" t="str">
        <f>N263&amp;" - "&amp;IFERROR(INDEX('L2'!$G$6:$G$502,MATCH(N263,'L2'!$P$6:$P$502,0)),"  ")</f>
        <v xml:space="preserve">J.7.9 -   </v>
      </c>
      <c r="P263" s="16" t="str">
        <f>P254&amp;"."&amp;RIGHT(P262,LEN(P262)-4)+1</f>
        <v>J.8.9</v>
      </c>
      <c r="Q263" s="17" t="str">
        <f>P263&amp;" - "&amp;IFERROR(INDEX('L2'!$G$6:$G$502,MATCH(P263,'L2'!$P$6:$P$502,0)),"  ")</f>
        <v xml:space="preserve">J.8.9 -   </v>
      </c>
      <c r="R263" s="16" t="str">
        <f>R254&amp;"."&amp;RIGHT(R262,LEN(R262)-4)+1</f>
        <v>J.9.9</v>
      </c>
      <c r="S263" s="17" t="str">
        <f>R263&amp;" - "&amp;IFERROR(INDEX('L2'!$G$6:$G$502,MATCH(R263,'L2'!$P$6:$P$502,0)),"  ")</f>
        <v xml:space="preserve">J.9.9 -   </v>
      </c>
      <c r="T263" s="16" t="str">
        <f>T254&amp;"."&amp;RIGHT(T262,LEN(T262)-5)+1</f>
        <v>J.10.9</v>
      </c>
      <c r="U263" s="17" t="str">
        <f>T263&amp;" - "&amp;IFERROR(INDEX('L2'!$G$6:$G$502,MATCH(T263,'L2'!$P$6:$P$502,0)),"  ")</f>
        <v xml:space="preserve">J.10.9 -   </v>
      </c>
    </row>
    <row r="264" spans="2:21" s="18" customFormat="1" ht="16">
      <c r="B264" s="16" t="str">
        <f>B254&amp;"."&amp;RIGHT(B263,LEN(B263)-4)+1</f>
        <v>J.1.10</v>
      </c>
      <c r="C264" s="17" t="str">
        <f>B264&amp;" - "&amp;IFERROR(INDEX('L2'!$G$6:$G$502,MATCH(B264,'L2'!$P$6:$P$502,0)),"  ")</f>
        <v xml:space="preserve">J.1.10 -   </v>
      </c>
      <c r="D264" s="16" t="str">
        <f>D254&amp;"."&amp;RIGHT(D263,LEN(D263)-4)+1</f>
        <v>J.2.10</v>
      </c>
      <c r="E264" s="17" t="str">
        <f>D264&amp;" - "&amp;IFERROR(INDEX('L2'!$G$6:$G$502,MATCH(D264,'L2'!$P$6:$P$502,0)),"  ")</f>
        <v xml:space="preserve">J.2.10 -   </v>
      </c>
      <c r="F264" s="16" t="str">
        <f>F254&amp;"."&amp;RIGHT(F263,LEN(F263)-4)+1</f>
        <v>J.3.10</v>
      </c>
      <c r="G264" s="17" t="str">
        <f>F264&amp;" - "&amp;IFERROR(INDEX('L2'!$G$6:$G$502,MATCH(F264,'L2'!$P$6:$P$502,0)),"  ")</f>
        <v xml:space="preserve">J.3.10 -   </v>
      </c>
      <c r="H264" s="16" t="str">
        <f>H254&amp;"."&amp;RIGHT(H263,LEN(H263)-4)+1</f>
        <v>J.4.10</v>
      </c>
      <c r="I264" s="17" t="str">
        <f>H264&amp;" - "&amp;IFERROR(INDEX('L2'!$G$6:$G$502,MATCH(H264,'L2'!$P$6:$P$502,0)),"  ")</f>
        <v xml:space="preserve">J.4.10 -   </v>
      </c>
      <c r="J264" s="16" t="str">
        <f>J254&amp;"."&amp;RIGHT(J263,LEN(J263)-4)+1</f>
        <v>J.5.10</v>
      </c>
      <c r="K264" s="17" t="str">
        <f>J264&amp;" - "&amp;IFERROR(INDEX('L2'!$G$6:$G$502,MATCH(J264,'L2'!$P$6:$P$502,0)),"  ")</f>
        <v xml:space="preserve">J.5.10 -   </v>
      </c>
      <c r="L264" s="16" t="str">
        <f>L254&amp;"."&amp;RIGHT(L263,LEN(L263)-4)+1</f>
        <v>J.6.10</v>
      </c>
      <c r="M264" s="17" t="str">
        <f>L264&amp;" - "&amp;IFERROR(INDEX('L2'!$G$6:$G$502,MATCH(L264,'L2'!$P$6:$P$502,0)),"  ")</f>
        <v xml:space="preserve">J.6.10 -   </v>
      </c>
      <c r="N264" s="16" t="str">
        <f>N254&amp;"."&amp;RIGHT(N263,LEN(N263)-4)+1</f>
        <v>J.7.10</v>
      </c>
      <c r="O264" s="17" t="str">
        <f>N264&amp;" - "&amp;IFERROR(INDEX('L2'!$G$6:$G$502,MATCH(N264,'L2'!$P$6:$P$502,0)),"  ")</f>
        <v xml:space="preserve">J.7.10 -   </v>
      </c>
      <c r="P264" s="16" t="str">
        <f>P254&amp;"."&amp;RIGHT(P263,LEN(P263)-4)+1</f>
        <v>J.8.10</v>
      </c>
      <c r="Q264" s="17" t="str">
        <f>P264&amp;" - "&amp;IFERROR(INDEX('L2'!$G$6:$G$502,MATCH(P264,'L2'!$P$6:$P$502,0)),"  ")</f>
        <v xml:space="preserve">J.8.10 -   </v>
      </c>
      <c r="R264" s="16" t="str">
        <f>R254&amp;"."&amp;RIGHT(R263,LEN(R263)-4)+1</f>
        <v>J.9.10</v>
      </c>
      <c r="S264" s="17" t="str">
        <f>R264&amp;" - "&amp;IFERROR(INDEX('L2'!$G$6:$G$502,MATCH(R264,'L2'!$P$6:$P$502,0)),"  ")</f>
        <v xml:space="preserve">J.9.10 -   </v>
      </c>
      <c r="T264" s="16" t="str">
        <f>T254&amp;"."&amp;RIGHT(T263,LEN(T263)-5)+1</f>
        <v>J.10.10</v>
      </c>
      <c r="U264" s="17" t="str">
        <f>T264&amp;" - "&amp;IFERROR(INDEX('L2'!$G$6:$G$502,MATCH(T264,'L2'!$P$6:$P$502,0)),"  ")</f>
        <v xml:space="preserve">J.10.10 -   </v>
      </c>
    </row>
    <row r="265" spans="2:21" s="18" customFormat="1" ht="16">
      <c r="B265" s="16" t="str">
        <f>B254&amp;"."&amp;RIGHT(B264,LEN(B264)-4)+1</f>
        <v>J.1.11</v>
      </c>
      <c r="C265" s="17" t="str">
        <f>B265&amp;" - "&amp;IFERROR(INDEX('L2'!$G$6:$G$502,MATCH(B265,'L2'!$P$6:$P$502,0)),"  ")</f>
        <v xml:space="preserve">J.1.11 -   </v>
      </c>
      <c r="D265" s="16" t="str">
        <f>D254&amp;"."&amp;RIGHT(D264,LEN(D264)-4)+1</f>
        <v>J.2.11</v>
      </c>
      <c r="E265" s="17" t="str">
        <f>D265&amp;" - "&amp;IFERROR(INDEX('L2'!$G$6:$G$502,MATCH(D265,'L2'!$P$6:$P$502,0)),"  ")</f>
        <v xml:space="preserve">J.2.11 -   </v>
      </c>
      <c r="F265" s="16" t="str">
        <f>F254&amp;"."&amp;RIGHT(F264,LEN(F264)-4)+1</f>
        <v>J.3.11</v>
      </c>
      <c r="G265" s="17" t="str">
        <f>F265&amp;" - "&amp;IFERROR(INDEX('L2'!$G$6:$G$502,MATCH(F265,'L2'!$P$6:$P$502,0)),"  ")</f>
        <v xml:space="preserve">J.3.11 -   </v>
      </c>
      <c r="H265" s="16" t="str">
        <f>H254&amp;"."&amp;RIGHT(H264,LEN(H264)-4)+1</f>
        <v>J.4.11</v>
      </c>
      <c r="I265" s="17" t="str">
        <f>H265&amp;" - "&amp;IFERROR(INDEX('L2'!$G$6:$G$502,MATCH(H265,'L2'!$P$6:$P$502,0)),"  ")</f>
        <v xml:space="preserve">J.4.11 -   </v>
      </c>
      <c r="J265" s="16" t="str">
        <f>J254&amp;"."&amp;RIGHT(J264,LEN(J264)-4)+1</f>
        <v>J.5.11</v>
      </c>
      <c r="K265" s="17" t="str">
        <f>J265&amp;" - "&amp;IFERROR(INDEX('L2'!$G$6:$G$502,MATCH(J265,'L2'!$P$6:$P$502,0)),"  ")</f>
        <v xml:space="preserve">J.5.11 -   </v>
      </c>
      <c r="L265" s="16" t="str">
        <f>L254&amp;"."&amp;RIGHT(L264,LEN(L264)-4)+1</f>
        <v>J.6.11</v>
      </c>
      <c r="M265" s="17" t="str">
        <f>L265&amp;" - "&amp;IFERROR(INDEX('L2'!$G$6:$G$502,MATCH(L265,'L2'!$P$6:$P$502,0)),"  ")</f>
        <v xml:space="preserve">J.6.11 -   </v>
      </c>
      <c r="N265" s="16" t="str">
        <f>N254&amp;"."&amp;RIGHT(N264,LEN(N264)-4)+1</f>
        <v>J.7.11</v>
      </c>
      <c r="O265" s="17" t="str">
        <f>N265&amp;" - "&amp;IFERROR(INDEX('L2'!$G$6:$G$502,MATCH(N265,'L2'!$P$6:$P$502,0)),"  ")</f>
        <v xml:space="preserve">J.7.11 -   </v>
      </c>
      <c r="P265" s="16" t="str">
        <f>P254&amp;"."&amp;RIGHT(P264,LEN(P264)-4)+1</f>
        <v>J.8.11</v>
      </c>
      <c r="Q265" s="17" t="str">
        <f>P265&amp;" - "&amp;IFERROR(INDEX('L2'!$G$6:$G$502,MATCH(P265,'L2'!$P$6:$P$502,0)),"  ")</f>
        <v xml:space="preserve">J.8.11 -   </v>
      </c>
      <c r="R265" s="16" t="str">
        <f>R254&amp;"."&amp;RIGHT(R264,LEN(R264)-4)+1</f>
        <v>J.9.11</v>
      </c>
      <c r="S265" s="17" t="str">
        <f>R265&amp;" - "&amp;IFERROR(INDEX('L2'!$G$6:$G$502,MATCH(R265,'L2'!$P$6:$P$502,0)),"  ")</f>
        <v xml:space="preserve">J.9.11 -   </v>
      </c>
      <c r="T265" s="16" t="str">
        <f>T254&amp;"."&amp;RIGHT(T264,LEN(T264)-5)+1</f>
        <v>J.10.11</v>
      </c>
      <c r="U265" s="17" t="str">
        <f>T265&amp;" - "&amp;IFERROR(INDEX('L2'!$G$6:$G$502,MATCH(T265,'L2'!$P$6:$P$502,0)),"  ")</f>
        <v xml:space="preserve">J.10.11 -   </v>
      </c>
    </row>
    <row r="266" spans="2:21" s="18" customFormat="1" ht="16">
      <c r="B266" s="16" t="str">
        <f>B254&amp;"."&amp;RIGHT(B265,LEN(B265)-4)+1</f>
        <v>J.1.12</v>
      </c>
      <c r="C266" s="17" t="str">
        <f>B266&amp;" - "&amp;IFERROR(INDEX('L2'!$G$6:$G$502,MATCH(B266,'L2'!$P$6:$P$502,0)),"  ")</f>
        <v xml:space="preserve">J.1.12 -   </v>
      </c>
      <c r="D266" s="16" t="str">
        <f>D254&amp;"."&amp;RIGHT(D265,LEN(D265)-4)+1</f>
        <v>J.2.12</v>
      </c>
      <c r="E266" s="17" t="str">
        <f>D266&amp;" - "&amp;IFERROR(INDEX('L2'!$G$6:$G$502,MATCH(D266,'L2'!$P$6:$P$502,0)),"  ")</f>
        <v xml:space="preserve">J.2.12 -   </v>
      </c>
      <c r="F266" s="16" t="str">
        <f>F254&amp;"."&amp;RIGHT(F265,LEN(F265)-4)+1</f>
        <v>J.3.12</v>
      </c>
      <c r="G266" s="17" t="str">
        <f>F266&amp;" - "&amp;IFERROR(INDEX('L2'!$G$6:$G$502,MATCH(F266,'L2'!$P$6:$P$502,0)),"  ")</f>
        <v xml:space="preserve">J.3.12 -   </v>
      </c>
      <c r="H266" s="16" t="str">
        <f>H254&amp;"."&amp;RIGHT(H265,LEN(H265)-4)+1</f>
        <v>J.4.12</v>
      </c>
      <c r="I266" s="17" t="str">
        <f>H266&amp;" - "&amp;IFERROR(INDEX('L2'!$G$6:$G$502,MATCH(H266,'L2'!$P$6:$P$502,0)),"  ")</f>
        <v xml:space="preserve">J.4.12 -   </v>
      </c>
      <c r="J266" s="16" t="str">
        <f>J254&amp;"."&amp;RIGHT(J265,LEN(J265)-4)+1</f>
        <v>J.5.12</v>
      </c>
      <c r="K266" s="17" t="str">
        <f>J266&amp;" - "&amp;IFERROR(INDEX('L2'!$G$6:$G$502,MATCH(J266,'L2'!$P$6:$P$502,0)),"  ")</f>
        <v xml:space="preserve">J.5.12 -   </v>
      </c>
      <c r="L266" s="16" t="str">
        <f>L254&amp;"."&amp;RIGHT(L265,LEN(L265)-4)+1</f>
        <v>J.6.12</v>
      </c>
      <c r="M266" s="17" t="str">
        <f>L266&amp;" - "&amp;IFERROR(INDEX('L2'!$G$6:$G$502,MATCH(L266,'L2'!$P$6:$P$502,0)),"  ")</f>
        <v xml:space="preserve">J.6.12 -   </v>
      </c>
      <c r="N266" s="16" t="str">
        <f>N254&amp;"."&amp;RIGHT(N265,LEN(N265)-4)+1</f>
        <v>J.7.12</v>
      </c>
      <c r="O266" s="17" t="str">
        <f>N266&amp;" - "&amp;IFERROR(INDEX('L2'!$G$6:$G$502,MATCH(N266,'L2'!$P$6:$P$502,0)),"  ")</f>
        <v xml:space="preserve">J.7.12 -   </v>
      </c>
      <c r="P266" s="16" t="str">
        <f>P254&amp;"."&amp;RIGHT(P265,LEN(P265)-4)+1</f>
        <v>J.8.12</v>
      </c>
      <c r="Q266" s="17" t="str">
        <f>P266&amp;" - "&amp;IFERROR(INDEX('L2'!$G$6:$G$502,MATCH(P266,'L2'!$P$6:$P$502,0)),"  ")</f>
        <v xml:space="preserve">J.8.12 -   </v>
      </c>
      <c r="R266" s="16" t="str">
        <f>R254&amp;"."&amp;RIGHT(R265,LEN(R265)-4)+1</f>
        <v>J.9.12</v>
      </c>
      <c r="S266" s="17" t="str">
        <f>R266&amp;" - "&amp;IFERROR(INDEX('L2'!$G$6:$G$502,MATCH(R266,'L2'!$P$6:$P$502,0)),"  ")</f>
        <v xml:space="preserve">J.9.12 -   </v>
      </c>
      <c r="T266" s="16" t="str">
        <f>T254&amp;"."&amp;RIGHT(T265,LEN(T265)-5)+1</f>
        <v>J.10.12</v>
      </c>
      <c r="U266" s="17" t="str">
        <f>T266&amp;" - "&amp;IFERROR(INDEX('L2'!$G$6:$G$502,MATCH(T266,'L2'!$P$6:$P$502,0)),"  ")</f>
        <v xml:space="preserve">J.10.12 -   </v>
      </c>
    </row>
    <row r="267" spans="2:21" s="18" customFormat="1" ht="16">
      <c r="B267" s="16" t="str">
        <f>B254&amp;"."&amp;RIGHT(B266,LEN(B266)-4)+1</f>
        <v>J.1.13</v>
      </c>
      <c r="C267" s="17" t="str">
        <f>B267&amp;" - "&amp;IFERROR(INDEX('L2'!$G$6:$G$502,MATCH(B267,'L2'!$P$6:$P$502,0)),"  ")</f>
        <v xml:space="preserve">J.1.13 -   </v>
      </c>
      <c r="D267" s="16" t="str">
        <f>D254&amp;"."&amp;RIGHT(D266,LEN(D266)-4)+1</f>
        <v>J.2.13</v>
      </c>
      <c r="E267" s="17" t="str">
        <f>D267&amp;" - "&amp;IFERROR(INDEX('L2'!$G$6:$G$502,MATCH(D267,'L2'!$P$6:$P$502,0)),"  ")</f>
        <v xml:space="preserve">J.2.13 -   </v>
      </c>
      <c r="F267" s="16" t="str">
        <f>F254&amp;"."&amp;RIGHT(F266,LEN(F266)-4)+1</f>
        <v>J.3.13</v>
      </c>
      <c r="G267" s="17" t="str">
        <f>F267&amp;" - "&amp;IFERROR(INDEX('L2'!$G$6:$G$502,MATCH(F267,'L2'!$P$6:$P$502,0)),"  ")</f>
        <v xml:space="preserve">J.3.13 -   </v>
      </c>
      <c r="H267" s="16" t="str">
        <f>H254&amp;"."&amp;RIGHT(H266,LEN(H266)-4)+1</f>
        <v>J.4.13</v>
      </c>
      <c r="I267" s="17" t="str">
        <f>H267&amp;" - "&amp;IFERROR(INDEX('L2'!$G$6:$G$502,MATCH(H267,'L2'!$P$6:$P$502,0)),"  ")</f>
        <v xml:space="preserve">J.4.13 -   </v>
      </c>
      <c r="J267" s="16" t="str">
        <f>J254&amp;"."&amp;RIGHT(J266,LEN(J266)-4)+1</f>
        <v>J.5.13</v>
      </c>
      <c r="K267" s="17" t="str">
        <f>J267&amp;" - "&amp;IFERROR(INDEX('L2'!$G$6:$G$502,MATCH(J267,'L2'!$P$6:$P$502,0)),"  ")</f>
        <v xml:space="preserve">J.5.13 -   </v>
      </c>
      <c r="L267" s="16" t="str">
        <f>L254&amp;"."&amp;RIGHT(L266,LEN(L266)-4)+1</f>
        <v>J.6.13</v>
      </c>
      <c r="M267" s="17" t="str">
        <f>L267&amp;" - "&amp;IFERROR(INDEX('L2'!$G$6:$G$502,MATCH(L267,'L2'!$P$6:$P$502,0)),"  ")</f>
        <v xml:space="preserve">J.6.13 -   </v>
      </c>
      <c r="N267" s="16" t="str">
        <f>N254&amp;"."&amp;RIGHT(N266,LEN(N266)-4)+1</f>
        <v>J.7.13</v>
      </c>
      <c r="O267" s="17" t="str">
        <f>N267&amp;" - "&amp;IFERROR(INDEX('L2'!$G$6:$G$502,MATCH(N267,'L2'!$P$6:$P$502,0)),"  ")</f>
        <v xml:space="preserve">J.7.13 -   </v>
      </c>
      <c r="P267" s="16" t="str">
        <f>P254&amp;"."&amp;RIGHT(P266,LEN(P266)-4)+1</f>
        <v>J.8.13</v>
      </c>
      <c r="Q267" s="17" t="str">
        <f>P267&amp;" - "&amp;IFERROR(INDEX('L2'!$G$6:$G$502,MATCH(P267,'L2'!$P$6:$P$502,0)),"  ")</f>
        <v xml:space="preserve">J.8.13 -   </v>
      </c>
      <c r="R267" s="16" t="str">
        <f>R254&amp;"."&amp;RIGHT(R266,LEN(R266)-4)+1</f>
        <v>J.9.13</v>
      </c>
      <c r="S267" s="17" t="str">
        <f>R267&amp;" - "&amp;IFERROR(INDEX('L2'!$G$6:$G$502,MATCH(R267,'L2'!$P$6:$P$502,0)),"  ")</f>
        <v xml:space="preserve">J.9.13 -   </v>
      </c>
      <c r="T267" s="16" t="str">
        <f>T254&amp;"."&amp;RIGHT(T266,LEN(T266)-5)+1</f>
        <v>J.10.13</v>
      </c>
      <c r="U267" s="17" t="str">
        <f>T267&amp;" - "&amp;IFERROR(INDEX('L2'!$G$6:$G$502,MATCH(T267,'L2'!$P$6:$P$502,0)),"  ")</f>
        <v xml:space="preserve">J.10.13 -   </v>
      </c>
    </row>
    <row r="268" spans="2:21" s="18" customFormat="1" ht="16">
      <c r="B268" s="16" t="str">
        <f>B254&amp;"."&amp;RIGHT(B267,LEN(B267)-4)+1</f>
        <v>J.1.14</v>
      </c>
      <c r="C268" s="17" t="str">
        <f>B268&amp;" - "&amp;IFERROR(INDEX('L2'!$G$6:$G$502,MATCH(B268,'L2'!$P$6:$P$502,0)),"  ")</f>
        <v xml:space="preserve">J.1.14 -   </v>
      </c>
      <c r="D268" s="16" t="str">
        <f>D254&amp;"."&amp;RIGHT(D267,LEN(D267)-4)+1</f>
        <v>J.2.14</v>
      </c>
      <c r="E268" s="17" t="str">
        <f>D268&amp;" - "&amp;IFERROR(INDEX('L2'!$G$6:$G$502,MATCH(D268,'L2'!$P$6:$P$502,0)),"  ")</f>
        <v xml:space="preserve">J.2.14 -   </v>
      </c>
      <c r="F268" s="16" t="str">
        <f>F254&amp;"."&amp;RIGHT(F267,LEN(F267)-4)+1</f>
        <v>J.3.14</v>
      </c>
      <c r="G268" s="17" t="str">
        <f>F268&amp;" - "&amp;IFERROR(INDEX('L2'!$G$6:$G$502,MATCH(F268,'L2'!$P$6:$P$502,0)),"  ")</f>
        <v xml:space="preserve">J.3.14 -   </v>
      </c>
      <c r="H268" s="16" t="str">
        <f>H254&amp;"."&amp;RIGHT(H267,LEN(H267)-4)+1</f>
        <v>J.4.14</v>
      </c>
      <c r="I268" s="17" t="str">
        <f>H268&amp;" - "&amp;IFERROR(INDEX('L2'!$G$6:$G$502,MATCH(H268,'L2'!$P$6:$P$502,0)),"  ")</f>
        <v xml:space="preserve">J.4.14 -   </v>
      </c>
      <c r="J268" s="16" t="str">
        <f>J254&amp;"."&amp;RIGHT(J267,LEN(J267)-4)+1</f>
        <v>J.5.14</v>
      </c>
      <c r="K268" s="17" t="str">
        <f>J268&amp;" - "&amp;IFERROR(INDEX('L2'!$G$6:$G$502,MATCH(J268,'L2'!$P$6:$P$502,0)),"  ")</f>
        <v xml:space="preserve">J.5.14 -   </v>
      </c>
      <c r="L268" s="16" t="str">
        <f>L254&amp;"."&amp;RIGHT(L267,LEN(L267)-4)+1</f>
        <v>J.6.14</v>
      </c>
      <c r="M268" s="17" t="str">
        <f>L268&amp;" - "&amp;IFERROR(INDEX('L2'!$G$6:$G$502,MATCH(L268,'L2'!$P$6:$P$502,0)),"  ")</f>
        <v xml:space="preserve">J.6.14 -   </v>
      </c>
      <c r="N268" s="16" t="str">
        <f>N254&amp;"."&amp;RIGHT(N267,LEN(N267)-4)+1</f>
        <v>J.7.14</v>
      </c>
      <c r="O268" s="17" t="str">
        <f>N268&amp;" - "&amp;IFERROR(INDEX('L2'!$G$6:$G$502,MATCH(N268,'L2'!$P$6:$P$502,0)),"  ")</f>
        <v xml:space="preserve">J.7.14 -   </v>
      </c>
      <c r="P268" s="16" t="str">
        <f>P254&amp;"."&amp;RIGHT(P267,LEN(P267)-4)+1</f>
        <v>J.8.14</v>
      </c>
      <c r="Q268" s="17" t="str">
        <f>P268&amp;" - "&amp;IFERROR(INDEX('L2'!$G$6:$G$502,MATCH(P268,'L2'!$P$6:$P$502,0)),"  ")</f>
        <v xml:space="preserve">J.8.14 -   </v>
      </c>
      <c r="R268" s="16" t="str">
        <f>R254&amp;"."&amp;RIGHT(R267,LEN(R267)-4)+1</f>
        <v>J.9.14</v>
      </c>
      <c r="S268" s="17" t="str">
        <f>R268&amp;" - "&amp;IFERROR(INDEX('L2'!$G$6:$G$502,MATCH(R268,'L2'!$P$6:$P$502,0)),"  ")</f>
        <v xml:space="preserve">J.9.14 -   </v>
      </c>
      <c r="T268" s="16" t="str">
        <f>T254&amp;"."&amp;RIGHT(T267,LEN(T267)-5)+1</f>
        <v>J.10.14</v>
      </c>
      <c r="U268" s="17" t="str">
        <f>T268&amp;" - "&amp;IFERROR(INDEX('L2'!$G$6:$G$502,MATCH(T268,'L2'!$P$6:$P$502,0)),"  ")</f>
        <v xml:space="preserve">J.10.14 -   </v>
      </c>
    </row>
    <row r="269" spans="2:21" s="18" customFormat="1" ht="16">
      <c r="B269" s="16" t="str">
        <f>B254&amp;"."&amp;RIGHT(B268,LEN(B268)-4)+1</f>
        <v>J.1.15</v>
      </c>
      <c r="C269" s="17" t="str">
        <f>B269&amp;" - "&amp;IFERROR(INDEX('L2'!$G$6:$G$502,MATCH(B269,'L2'!$P$6:$P$502,0)),"  ")</f>
        <v xml:space="preserve">J.1.15 -   </v>
      </c>
      <c r="D269" s="16" t="str">
        <f>D254&amp;"."&amp;RIGHT(D268,LEN(D268)-4)+1</f>
        <v>J.2.15</v>
      </c>
      <c r="E269" s="17" t="str">
        <f>D269&amp;" - "&amp;IFERROR(INDEX('L2'!$G$6:$G$502,MATCH(D269,'L2'!$P$6:$P$502,0)),"  ")</f>
        <v xml:space="preserve">J.2.15 -   </v>
      </c>
      <c r="F269" s="16" t="str">
        <f>F254&amp;"."&amp;RIGHT(F268,LEN(F268)-4)+1</f>
        <v>J.3.15</v>
      </c>
      <c r="G269" s="17" t="str">
        <f>F269&amp;" - "&amp;IFERROR(INDEX('L2'!$G$6:$G$502,MATCH(F269,'L2'!$P$6:$P$502,0)),"  ")</f>
        <v xml:space="preserve">J.3.15 -   </v>
      </c>
      <c r="H269" s="16" t="str">
        <f>H254&amp;"."&amp;RIGHT(H268,LEN(H268)-4)+1</f>
        <v>J.4.15</v>
      </c>
      <c r="I269" s="17" t="str">
        <f>H269&amp;" - "&amp;IFERROR(INDEX('L2'!$G$6:$G$502,MATCH(H269,'L2'!$P$6:$P$502,0)),"  ")</f>
        <v xml:space="preserve">J.4.15 -   </v>
      </c>
      <c r="J269" s="16" t="str">
        <f>J254&amp;"."&amp;RIGHT(J268,LEN(J268)-4)+1</f>
        <v>J.5.15</v>
      </c>
      <c r="K269" s="17" t="str">
        <f>J269&amp;" - "&amp;IFERROR(INDEX('L2'!$G$6:$G$502,MATCH(J269,'L2'!$P$6:$P$502,0)),"  ")</f>
        <v xml:space="preserve">J.5.15 -   </v>
      </c>
      <c r="L269" s="16" t="str">
        <f>L254&amp;"."&amp;RIGHT(L268,LEN(L268)-4)+1</f>
        <v>J.6.15</v>
      </c>
      <c r="M269" s="17" t="str">
        <f>L269&amp;" - "&amp;IFERROR(INDEX('L2'!$G$6:$G$502,MATCH(L269,'L2'!$P$6:$P$502,0)),"  ")</f>
        <v xml:space="preserve">J.6.15 -   </v>
      </c>
      <c r="N269" s="16" t="str">
        <f>N254&amp;"."&amp;RIGHT(N268,LEN(N268)-4)+1</f>
        <v>J.7.15</v>
      </c>
      <c r="O269" s="17" t="str">
        <f>N269&amp;" - "&amp;IFERROR(INDEX('L2'!$G$6:$G$502,MATCH(N269,'L2'!$P$6:$P$502,0)),"  ")</f>
        <v xml:space="preserve">J.7.15 -   </v>
      </c>
      <c r="P269" s="16" t="str">
        <f>P254&amp;"."&amp;RIGHT(P268,LEN(P268)-4)+1</f>
        <v>J.8.15</v>
      </c>
      <c r="Q269" s="17" t="str">
        <f>P269&amp;" - "&amp;IFERROR(INDEX('L2'!$G$6:$G$502,MATCH(P269,'L2'!$P$6:$P$502,0)),"  ")</f>
        <v xml:space="preserve">J.8.15 -   </v>
      </c>
      <c r="R269" s="16" t="str">
        <f>R254&amp;"."&amp;RIGHT(R268,LEN(R268)-4)+1</f>
        <v>J.9.15</v>
      </c>
      <c r="S269" s="17" t="str">
        <f>R269&amp;" - "&amp;IFERROR(INDEX('L2'!$G$6:$G$502,MATCH(R269,'L2'!$P$6:$P$502,0)),"  ")</f>
        <v xml:space="preserve">J.9.15 -   </v>
      </c>
      <c r="T269" s="16" t="str">
        <f>T254&amp;"."&amp;RIGHT(T268,LEN(T268)-5)+1</f>
        <v>J.10.15</v>
      </c>
      <c r="U269" s="17" t="str">
        <f>T269&amp;" - "&amp;IFERROR(INDEX('L2'!$G$6:$G$502,MATCH(T269,'L2'!$P$6:$P$502,0)),"  ")</f>
        <v xml:space="preserve">J.10.15 -   </v>
      </c>
    </row>
    <row r="270" spans="2:21" s="18" customFormat="1" ht="16">
      <c r="B270" s="16" t="str">
        <f>B254&amp;"."&amp;RIGHT(B269,LEN(B269)-4)+1</f>
        <v>J.1.16</v>
      </c>
      <c r="C270" s="17" t="str">
        <f>B270&amp;" - "&amp;IFERROR(INDEX('L2'!$G$6:$G$502,MATCH(B270,'L2'!$P$6:$P$502,0)),"  ")</f>
        <v xml:space="preserve">J.1.16 -   </v>
      </c>
      <c r="D270" s="16" t="str">
        <f>D254&amp;"."&amp;RIGHT(D269,LEN(D269)-4)+1</f>
        <v>J.2.16</v>
      </c>
      <c r="E270" s="17" t="str">
        <f>D270&amp;" - "&amp;IFERROR(INDEX('L2'!$G$6:$G$502,MATCH(D270,'L2'!$P$6:$P$502,0)),"  ")</f>
        <v xml:space="preserve">J.2.16 -   </v>
      </c>
      <c r="F270" s="16" t="str">
        <f>F254&amp;"."&amp;RIGHT(F269,LEN(F269)-4)+1</f>
        <v>J.3.16</v>
      </c>
      <c r="G270" s="17" t="str">
        <f>F270&amp;" - "&amp;IFERROR(INDEX('L2'!$G$6:$G$502,MATCH(F270,'L2'!$P$6:$P$502,0)),"  ")</f>
        <v xml:space="preserve">J.3.16 -   </v>
      </c>
      <c r="H270" s="16" t="str">
        <f>H254&amp;"."&amp;RIGHT(H269,LEN(H269)-4)+1</f>
        <v>J.4.16</v>
      </c>
      <c r="I270" s="17" t="str">
        <f>H270&amp;" - "&amp;IFERROR(INDEX('L2'!$G$6:$G$502,MATCH(H270,'L2'!$P$6:$P$502,0)),"  ")</f>
        <v xml:space="preserve">J.4.16 -   </v>
      </c>
      <c r="J270" s="16" t="str">
        <f>J254&amp;"."&amp;RIGHT(J269,LEN(J269)-4)+1</f>
        <v>J.5.16</v>
      </c>
      <c r="K270" s="17" t="str">
        <f>J270&amp;" - "&amp;IFERROR(INDEX('L2'!$G$6:$G$502,MATCH(J270,'L2'!$P$6:$P$502,0)),"  ")</f>
        <v xml:space="preserve">J.5.16 -   </v>
      </c>
      <c r="L270" s="16" t="str">
        <f>L254&amp;"."&amp;RIGHT(L269,LEN(L269)-4)+1</f>
        <v>J.6.16</v>
      </c>
      <c r="M270" s="17" t="str">
        <f>L270&amp;" - "&amp;IFERROR(INDEX('L2'!$G$6:$G$502,MATCH(L270,'L2'!$P$6:$P$502,0)),"  ")</f>
        <v xml:space="preserve">J.6.16 -   </v>
      </c>
      <c r="N270" s="16" t="str">
        <f>N254&amp;"."&amp;RIGHT(N269,LEN(N269)-4)+1</f>
        <v>J.7.16</v>
      </c>
      <c r="O270" s="17" t="str">
        <f>N270&amp;" - "&amp;IFERROR(INDEX('L2'!$G$6:$G$502,MATCH(N270,'L2'!$P$6:$P$502,0)),"  ")</f>
        <v xml:space="preserve">J.7.16 -   </v>
      </c>
      <c r="P270" s="16" t="str">
        <f>P254&amp;"."&amp;RIGHT(P269,LEN(P269)-4)+1</f>
        <v>J.8.16</v>
      </c>
      <c r="Q270" s="17" t="str">
        <f>P270&amp;" - "&amp;IFERROR(INDEX('L2'!$G$6:$G$502,MATCH(P270,'L2'!$P$6:$P$502,0)),"  ")</f>
        <v xml:space="preserve">J.8.16 -   </v>
      </c>
      <c r="R270" s="16" t="str">
        <f>R254&amp;"."&amp;RIGHT(R269,LEN(R269)-4)+1</f>
        <v>J.9.16</v>
      </c>
      <c r="S270" s="17" t="str">
        <f>R270&amp;" - "&amp;IFERROR(INDEX('L2'!$G$6:$G$502,MATCH(R270,'L2'!$P$6:$P$502,0)),"  ")</f>
        <v xml:space="preserve">J.9.16 -   </v>
      </c>
      <c r="T270" s="16" t="str">
        <f>T254&amp;"."&amp;RIGHT(T269,LEN(T269)-5)+1</f>
        <v>J.10.16</v>
      </c>
      <c r="U270" s="17" t="str">
        <f>T270&amp;" - "&amp;IFERROR(INDEX('L2'!$G$6:$G$502,MATCH(T270,'L2'!$P$6:$P$502,0)),"  ")</f>
        <v xml:space="preserve">J.10.16 -   </v>
      </c>
    </row>
    <row r="271" spans="2:21" s="18" customFormat="1" ht="16">
      <c r="B271" s="16" t="str">
        <f>B254&amp;"."&amp;RIGHT(B270,LEN(B270)-4)+1</f>
        <v>J.1.17</v>
      </c>
      <c r="C271" s="17" t="str">
        <f>B271&amp;" - "&amp;IFERROR(INDEX('L2'!$G$6:$G$502,MATCH(B271,'L2'!$P$6:$P$502,0)),"  ")</f>
        <v xml:space="preserve">J.1.17 -   </v>
      </c>
      <c r="D271" s="16" t="str">
        <f>D254&amp;"."&amp;RIGHT(D270,LEN(D270)-4)+1</f>
        <v>J.2.17</v>
      </c>
      <c r="E271" s="17" t="str">
        <f>D271&amp;" - "&amp;IFERROR(INDEX('L2'!$G$6:$G$502,MATCH(D271,'L2'!$P$6:$P$502,0)),"  ")</f>
        <v xml:space="preserve">J.2.17 -   </v>
      </c>
      <c r="F271" s="16" t="str">
        <f>F254&amp;"."&amp;RIGHT(F270,LEN(F270)-4)+1</f>
        <v>J.3.17</v>
      </c>
      <c r="G271" s="17" t="str">
        <f>F271&amp;" - "&amp;IFERROR(INDEX('L2'!$G$6:$G$502,MATCH(F271,'L2'!$P$6:$P$502,0)),"  ")</f>
        <v xml:space="preserve">J.3.17 -   </v>
      </c>
      <c r="H271" s="16" t="str">
        <f>H254&amp;"."&amp;RIGHT(H270,LEN(H270)-4)+1</f>
        <v>J.4.17</v>
      </c>
      <c r="I271" s="17" t="str">
        <f>H271&amp;" - "&amp;IFERROR(INDEX('L2'!$G$6:$G$502,MATCH(H271,'L2'!$P$6:$P$502,0)),"  ")</f>
        <v xml:space="preserve">J.4.17 -   </v>
      </c>
      <c r="J271" s="16" t="str">
        <f>J254&amp;"."&amp;RIGHT(J270,LEN(J270)-4)+1</f>
        <v>J.5.17</v>
      </c>
      <c r="K271" s="17" t="str">
        <f>J271&amp;" - "&amp;IFERROR(INDEX('L2'!$G$6:$G$502,MATCH(J271,'L2'!$P$6:$P$502,0)),"  ")</f>
        <v xml:space="preserve">J.5.17 -   </v>
      </c>
      <c r="L271" s="16" t="str">
        <f>L254&amp;"."&amp;RIGHT(L270,LEN(L270)-4)+1</f>
        <v>J.6.17</v>
      </c>
      <c r="M271" s="17" t="str">
        <f>L271&amp;" - "&amp;IFERROR(INDEX('L2'!$G$6:$G$502,MATCH(L271,'L2'!$P$6:$P$502,0)),"  ")</f>
        <v xml:space="preserve">J.6.17 -   </v>
      </c>
      <c r="N271" s="16" t="str">
        <f>N254&amp;"."&amp;RIGHT(N270,LEN(N270)-4)+1</f>
        <v>J.7.17</v>
      </c>
      <c r="O271" s="17" t="str">
        <f>N271&amp;" - "&amp;IFERROR(INDEX('L2'!$G$6:$G$502,MATCH(N271,'L2'!$P$6:$P$502,0)),"  ")</f>
        <v xml:space="preserve">J.7.17 -   </v>
      </c>
      <c r="P271" s="16" t="str">
        <f>P254&amp;"."&amp;RIGHT(P270,LEN(P270)-4)+1</f>
        <v>J.8.17</v>
      </c>
      <c r="Q271" s="17" t="str">
        <f>P271&amp;" - "&amp;IFERROR(INDEX('L2'!$G$6:$G$502,MATCH(P271,'L2'!$P$6:$P$502,0)),"  ")</f>
        <v xml:space="preserve">J.8.17 -   </v>
      </c>
      <c r="R271" s="16" t="str">
        <f>R254&amp;"."&amp;RIGHT(R270,LEN(R270)-4)+1</f>
        <v>J.9.17</v>
      </c>
      <c r="S271" s="17" t="str">
        <f>R271&amp;" - "&amp;IFERROR(INDEX('L2'!$G$6:$G$502,MATCH(R271,'L2'!$P$6:$P$502,0)),"  ")</f>
        <v xml:space="preserve">J.9.17 -   </v>
      </c>
      <c r="T271" s="16" t="str">
        <f>T254&amp;"."&amp;RIGHT(T270,LEN(T270)-5)+1</f>
        <v>J.10.17</v>
      </c>
      <c r="U271" s="17" t="str">
        <f>T271&amp;" - "&amp;IFERROR(INDEX('L2'!$G$6:$G$502,MATCH(T271,'L2'!$P$6:$P$502,0)),"  ")</f>
        <v xml:space="preserve">J.10.17 -   </v>
      </c>
    </row>
    <row r="272" spans="2:21" s="18" customFormat="1" ht="16">
      <c r="B272" s="16" t="str">
        <f>B254&amp;"."&amp;RIGHT(B271,LEN(B271)-4)+1</f>
        <v>J.1.18</v>
      </c>
      <c r="C272" s="17" t="str">
        <f>B272&amp;" - "&amp;IFERROR(INDEX('L2'!$G$6:$G$502,MATCH(B272,'L2'!$P$6:$P$502,0)),"  ")</f>
        <v xml:space="preserve">J.1.18 -   </v>
      </c>
      <c r="D272" s="16" t="str">
        <f>D254&amp;"."&amp;RIGHT(D271,LEN(D271)-4)+1</f>
        <v>J.2.18</v>
      </c>
      <c r="E272" s="17" t="str">
        <f>D272&amp;" - "&amp;IFERROR(INDEX('L2'!$G$6:$G$502,MATCH(D272,'L2'!$P$6:$P$502,0)),"  ")</f>
        <v xml:space="preserve">J.2.18 -   </v>
      </c>
      <c r="F272" s="16" t="str">
        <f>F254&amp;"."&amp;RIGHT(F271,LEN(F271)-4)+1</f>
        <v>J.3.18</v>
      </c>
      <c r="G272" s="17" t="str">
        <f>F272&amp;" - "&amp;IFERROR(INDEX('L2'!$G$6:$G$502,MATCH(F272,'L2'!$P$6:$P$502,0)),"  ")</f>
        <v xml:space="preserve">J.3.18 -   </v>
      </c>
      <c r="H272" s="16" t="str">
        <f>H254&amp;"."&amp;RIGHT(H271,LEN(H271)-4)+1</f>
        <v>J.4.18</v>
      </c>
      <c r="I272" s="17" t="str">
        <f>H272&amp;" - "&amp;IFERROR(INDEX('L2'!$G$6:$G$502,MATCH(H272,'L2'!$P$6:$P$502,0)),"  ")</f>
        <v xml:space="preserve">J.4.18 -   </v>
      </c>
      <c r="J272" s="16" t="str">
        <f>J254&amp;"."&amp;RIGHT(J271,LEN(J271)-4)+1</f>
        <v>J.5.18</v>
      </c>
      <c r="K272" s="17" t="str">
        <f>J272&amp;" - "&amp;IFERROR(INDEX('L2'!$G$6:$G$502,MATCH(J272,'L2'!$P$6:$P$502,0)),"  ")</f>
        <v xml:space="preserve">J.5.18 -   </v>
      </c>
      <c r="L272" s="16" t="str">
        <f>L254&amp;"."&amp;RIGHT(L271,LEN(L271)-4)+1</f>
        <v>J.6.18</v>
      </c>
      <c r="M272" s="17" t="str">
        <f>L272&amp;" - "&amp;IFERROR(INDEX('L2'!$G$6:$G$502,MATCH(L272,'L2'!$P$6:$P$502,0)),"  ")</f>
        <v xml:space="preserve">J.6.18 -   </v>
      </c>
      <c r="N272" s="16" t="str">
        <f>N254&amp;"."&amp;RIGHT(N271,LEN(N271)-4)+1</f>
        <v>J.7.18</v>
      </c>
      <c r="O272" s="17" t="str">
        <f>N272&amp;" - "&amp;IFERROR(INDEX('L2'!$G$6:$G$502,MATCH(N272,'L2'!$P$6:$P$502,0)),"  ")</f>
        <v xml:space="preserve">J.7.18 -   </v>
      </c>
      <c r="P272" s="16" t="str">
        <f>P254&amp;"."&amp;RIGHT(P271,LEN(P271)-4)+1</f>
        <v>J.8.18</v>
      </c>
      <c r="Q272" s="17" t="str">
        <f>P272&amp;" - "&amp;IFERROR(INDEX('L2'!$G$6:$G$502,MATCH(P272,'L2'!$P$6:$P$502,0)),"  ")</f>
        <v xml:space="preserve">J.8.18 -   </v>
      </c>
      <c r="R272" s="16" t="str">
        <f>R254&amp;"."&amp;RIGHT(R271,LEN(R271)-4)+1</f>
        <v>J.9.18</v>
      </c>
      <c r="S272" s="17" t="str">
        <f>R272&amp;" - "&amp;IFERROR(INDEX('L2'!$G$6:$G$502,MATCH(R272,'L2'!$P$6:$P$502,0)),"  ")</f>
        <v xml:space="preserve">J.9.18 -   </v>
      </c>
      <c r="T272" s="16" t="str">
        <f>T254&amp;"."&amp;RIGHT(T271,LEN(T271)-5)+1</f>
        <v>J.10.18</v>
      </c>
      <c r="U272" s="17" t="str">
        <f>T272&amp;" - "&amp;IFERROR(INDEX('L2'!$G$6:$G$502,MATCH(T272,'L2'!$P$6:$P$502,0)),"  ")</f>
        <v xml:space="preserve">J.10.18 -   </v>
      </c>
    </row>
    <row r="273" spans="2:21" s="18" customFormat="1" ht="16">
      <c r="B273" s="16" t="str">
        <f>B254&amp;"."&amp;RIGHT(B272,LEN(B272)-4)+1</f>
        <v>J.1.19</v>
      </c>
      <c r="C273" s="17" t="str">
        <f>B273&amp;" - "&amp;IFERROR(INDEX('L2'!$G$6:$G$502,MATCH(B273,'L2'!$P$6:$P$502,0)),"  ")</f>
        <v xml:space="preserve">J.1.19 -   </v>
      </c>
      <c r="D273" s="16" t="str">
        <f>D254&amp;"."&amp;RIGHT(D272,LEN(D272)-4)+1</f>
        <v>J.2.19</v>
      </c>
      <c r="E273" s="17" t="str">
        <f>D273&amp;" - "&amp;IFERROR(INDEX('L2'!$G$6:$G$502,MATCH(D273,'L2'!$P$6:$P$502,0)),"  ")</f>
        <v xml:space="preserve">J.2.19 -   </v>
      </c>
      <c r="F273" s="16" t="str">
        <f>F254&amp;"."&amp;RIGHT(F272,LEN(F272)-4)+1</f>
        <v>J.3.19</v>
      </c>
      <c r="G273" s="17" t="str">
        <f>F273&amp;" - "&amp;IFERROR(INDEX('L2'!$G$6:$G$502,MATCH(F273,'L2'!$P$6:$P$502,0)),"  ")</f>
        <v xml:space="preserve">J.3.19 -   </v>
      </c>
      <c r="H273" s="16" t="str">
        <f>H254&amp;"."&amp;RIGHT(H272,LEN(H272)-4)+1</f>
        <v>J.4.19</v>
      </c>
      <c r="I273" s="17" t="str">
        <f>H273&amp;" - "&amp;IFERROR(INDEX('L2'!$G$6:$G$502,MATCH(H273,'L2'!$P$6:$P$502,0)),"  ")</f>
        <v xml:space="preserve">J.4.19 -   </v>
      </c>
      <c r="J273" s="16" t="str">
        <f>J254&amp;"."&amp;RIGHT(J272,LEN(J272)-4)+1</f>
        <v>J.5.19</v>
      </c>
      <c r="K273" s="17" t="str">
        <f>J273&amp;" - "&amp;IFERROR(INDEX('L2'!$G$6:$G$502,MATCH(J273,'L2'!$P$6:$P$502,0)),"  ")</f>
        <v xml:space="preserve">J.5.19 -   </v>
      </c>
      <c r="L273" s="16" t="str">
        <f>L254&amp;"."&amp;RIGHT(L272,LEN(L272)-4)+1</f>
        <v>J.6.19</v>
      </c>
      <c r="M273" s="17" t="str">
        <f>L273&amp;" - "&amp;IFERROR(INDEX('L2'!$G$6:$G$502,MATCH(L273,'L2'!$P$6:$P$502,0)),"  ")</f>
        <v xml:space="preserve">J.6.19 -   </v>
      </c>
      <c r="N273" s="16" t="str">
        <f>N254&amp;"."&amp;RIGHT(N272,LEN(N272)-4)+1</f>
        <v>J.7.19</v>
      </c>
      <c r="O273" s="17" t="str">
        <f>N273&amp;" - "&amp;IFERROR(INDEX('L2'!$G$6:$G$502,MATCH(N273,'L2'!$P$6:$P$502,0)),"  ")</f>
        <v xml:space="preserve">J.7.19 -   </v>
      </c>
      <c r="P273" s="16" t="str">
        <f>P254&amp;"."&amp;RIGHT(P272,LEN(P272)-4)+1</f>
        <v>J.8.19</v>
      </c>
      <c r="Q273" s="17" t="str">
        <f>P273&amp;" - "&amp;IFERROR(INDEX('L2'!$G$6:$G$502,MATCH(P273,'L2'!$P$6:$P$502,0)),"  ")</f>
        <v xml:space="preserve">J.8.19 -   </v>
      </c>
      <c r="R273" s="16" t="str">
        <f>R254&amp;"."&amp;RIGHT(R272,LEN(R272)-4)+1</f>
        <v>J.9.19</v>
      </c>
      <c r="S273" s="17" t="str">
        <f>R273&amp;" - "&amp;IFERROR(INDEX('L2'!$G$6:$G$502,MATCH(R273,'L2'!$P$6:$P$502,0)),"  ")</f>
        <v xml:space="preserve">J.9.19 -   </v>
      </c>
      <c r="T273" s="16" t="str">
        <f>T254&amp;"."&amp;RIGHT(T272,LEN(T272)-5)+1</f>
        <v>J.10.19</v>
      </c>
      <c r="U273" s="17" t="str">
        <f>T273&amp;" - "&amp;IFERROR(INDEX('L2'!$G$6:$G$502,MATCH(T273,'L2'!$P$6:$P$502,0)),"  ")</f>
        <v xml:space="preserve">J.10.19 -   </v>
      </c>
    </row>
    <row r="274" spans="2:21" s="18" customFormat="1" ht="16">
      <c r="B274" s="16" t="str">
        <f>B254&amp;"."&amp;RIGHT(B273,LEN(B273)-4)+1</f>
        <v>J.1.20</v>
      </c>
      <c r="C274" s="17" t="str">
        <f>B274&amp;" - "&amp;IFERROR(INDEX('L2'!$G$6:$G$502,MATCH(B274,'L2'!$P$6:$P$502,0)),"  ")</f>
        <v xml:space="preserve">J.1.20 -   </v>
      </c>
      <c r="D274" s="16" t="str">
        <f>D254&amp;"."&amp;RIGHT(D273,LEN(D273)-4)+1</f>
        <v>J.2.20</v>
      </c>
      <c r="E274" s="17" t="str">
        <f>D274&amp;" - "&amp;IFERROR(INDEX('L2'!$G$6:$G$502,MATCH(D274,'L2'!$P$6:$P$502,0)),"  ")</f>
        <v xml:space="preserve">J.2.20 -   </v>
      </c>
      <c r="F274" s="16" t="str">
        <f>F254&amp;"."&amp;RIGHT(F273,LEN(F273)-4)+1</f>
        <v>J.3.20</v>
      </c>
      <c r="G274" s="17" t="str">
        <f>F274&amp;" - "&amp;IFERROR(INDEX('L2'!$G$6:$G$502,MATCH(F274,'L2'!$P$6:$P$502,0)),"  ")</f>
        <v xml:space="preserve">J.3.20 -   </v>
      </c>
      <c r="H274" s="16" t="str">
        <f>H254&amp;"."&amp;RIGHT(H273,LEN(H273)-4)+1</f>
        <v>J.4.20</v>
      </c>
      <c r="I274" s="17" t="str">
        <f>H274&amp;" - "&amp;IFERROR(INDEX('L2'!$G$6:$G$502,MATCH(H274,'L2'!$P$6:$P$502,0)),"  ")</f>
        <v xml:space="preserve">J.4.20 -   </v>
      </c>
      <c r="J274" s="16" t="str">
        <f>J254&amp;"."&amp;RIGHT(J273,LEN(J273)-4)+1</f>
        <v>J.5.20</v>
      </c>
      <c r="K274" s="17" t="str">
        <f>J274&amp;" - "&amp;IFERROR(INDEX('L2'!$G$6:$G$502,MATCH(J274,'L2'!$P$6:$P$502,0)),"  ")</f>
        <v xml:space="preserve">J.5.20 -   </v>
      </c>
      <c r="L274" s="16" t="str">
        <f>L254&amp;"."&amp;RIGHT(L273,LEN(L273)-4)+1</f>
        <v>J.6.20</v>
      </c>
      <c r="M274" s="17" t="str">
        <f>L274&amp;" - "&amp;IFERROR(INDEX('L2'!$G$6:$G$502,MATCH(L274,'L2'!$P$6:$P$502,0)),"  ")</f>
        <v xml:space="preserve">J.6.20 -   </v>
      </c>
      <c r="N274" s="16" t="str">
        <f>N254&amp;"."&amp;RIGHT(N273,LEN(N273)-4)+1</f>
        <v>J.7.20</v>
      </c>
      <c r="O274" s="17" t="str">
        <f>N274&amp;" - "&amp;IFERROR(INDEX('L2'!$G$6:$G$502,MATCH(N274,'L2'!$P$6:$P$502,0)),"  ")</f>
        <v xml:space="preserve">J.7.20 -   </v>
      </c>
      <c r="P274" s="16" t="str">
        <f>P254&amp;"."&amp;RIGHT(P273,LEN(P273)-4)+1</f>
        <v>J.8.20</v>
      </c>
      <c r="Q274" s="17" t="str">
        <f>P274&amp;" - "&amp;IFERROR(INDEX('L2'!$G$6:$G$502,MATCH(P274,'L2'!$P$6:$P$502,0)),"  ")</f>
        <v xml:space="preserve">J.8.20 -   </v>
      </c>
      <c r="R274" s="16" t="str">
        <f>R254&amp;"."&amp;RIGHT(R273,LEN(R273)-4)+1</f>
        <v>J.9.20</v>
      </c>
      <c r="S274" s="17" t="str">
        <f>R274&amp;" - "&amp;IFERROR(INDEX('L2'!$G$6:$G$502,MATCH(R274,'L2'!$P$6:$P$502,0)),"  ")</f>
        <v xml:space="preserve">J.9.20 -   </v>
      </c>
      <c r="T274" s="16" t="str">
        <f>T254&amp;"."&amp;RIGHT(T273,LEN(T273)-5)+1</f>
        <v>J.10.20</v>
      </c>
      <c r="U274" s="17" t="str">
        <f>T274&amp;" - "&amp;IFERROR(INDEX('L2'!$G$6:$G$502,MATCH(T274,'L2'!$P$6:$P$502,0)),"  ")</f>
        <v xml:space="preserve">J.10.20 -   </v>
      </c>
    </row>
    <row r="276" spans="2:21" ht="16">
      <c r="B276" s="796" t="str">
        <f>"Level 3 - "&amp;INDEX($C$6:$C$31,MATCH($B$16,$B$6:$B$31,0))&amp;" ("&amp;$B$16&amp;")"</f>
        <v>Level 3 - K - Interior Doors and Trim (K)</v>
      </c>
      <c r="C276" s="796"/>
      <c r="D276" s="796"/>
      <c r="E276" s="796"/>
      <c r="F276" s="796"/>
      <c r="G276" s="796"/>
      <c r="H276" s="796"/>
      <c r="I276" s="796"/>
      <c r="J276" s="796"/>
      <c r="K276" s="796"/>
      <c r="L276" s="796"/>
      <c r="M276" s="796"/>
      <c r="N276" s="796"/>
      <c r="O276" s="796"/>
      <c r="P276" s="796"/>
      <c r="Q276" s="796"/>
      <c r="R276" s="796"/>
      <c r="S276" s="796"/>
      <c r="T276" s="796"/>
      <c r="U276" s="796"/>
    </row>
    <row r="277" spans="2:21" ht="16">
      <c r="B277" s="40" t="str">
        <f>MID(B276,LEN(B276)-1,1)&amp;".1"</f>
        <v>K.1</v>
      </c>
      <c r="C277" s="40" t="str">
        <f>IFERROR(INDEX('L2'!$E$6:$E$502,MATCH(B277,'L2'!$O$6:$O$502,0)),"  ")</f>
        <v>Carpentry / Trim</v>
      </c>
      <c r="D277" s="40" t="str">
        <f>LEFT(B277,1)&amp;"."&amp;RIGHT(B277,1)+1</f>
        <v>K.2</v>
      </c>
      <c r="E277" s="40" t="str">
        <f>IFERROR(INDEX('L2'!$E$6:$E$502,MATCH(D277,'L2'!$O$6:$O$502,0)),"  ")</f>
        <v>Closets</v>
      </c>
      <c r="F277" s="40" t="str">
        <f>LEFT(D277,1)&amp;"."&amp;RIGHT(D277,1)+1</f>
        <v>K.3</v>
      </c>
      <c r="G277" s="40" t="str">
        <f>IFERROR(INDEX('L2'!$E$6:$E$502,MATCH(F277,'L2'!$O$6:$O$502,0)),"  ")</f>
        <v>Interior Doors</v>
      </c>
      <c r="H277" s="40" t="str">
        <f>LEFT(F277,1)&amp;"."&amp;RIGHT(F277,1)+1</f>
        <v>K.4</v>
      </c>
      <c r="I277" s="40" t="str">
        <f>IFERROR(INDEX('L2'!$E$6:$E$502,MATCH(H277,'L2'!$O$6:$O$502,0)),"  ")</f>
        <v>Interior Doors and Trim General</v>
      </c>
      <c r="J277" s="40" t="str">
        <f>LEFT(H277,1)&amp;"."&amp;RIGHT(H277,1)+1</f>
        <v>K.5</v>
      </c>
      <c r="K277" s="40" t="str">
        <f>IFERROR(INDEX('L2'!$E$6:$E$502,MATCH(J277,'L2'!$O$6:$O$502,0)),"  ")</f>
        <v xml:space="preserve">  </v>
      </c>
      <c r="L277" s="40" t="str">
        <f>LEFT(J277,1)&amp;"."&amp;RIGHT(J277,1)+1</f>
        <v>K.6</v>
      </c>
      <c r="M277" s="40" t="str">
        <f>IFERROR(INDEX('L2'!$E$6:$E$502,MATCH(L277,'L2'!$O$6:$O$502,0)),"  ")</f>
        <v xml:space="preserve">  </v>
      </c>
      <c r="N277" s="40" t="str">
        <f>LEFT(L277,1)&amp;"."&amp;RIGHT(L277,1)+1</f>
        <v>K.7</v>
      </c>
      <c r="O277" s="40" t="str">
        <f>IFERROR(INDEX('L2'!$E$6:$E$502,MATCH(N277,'L2'!$O$6:$O$502,0)),"  ")</f>
        <v xml:space="preserve">  </v>
      </c>
      <c r="P277" s="40" t="str">
        <f>LEFT(N277,1)&amp;"."&amp;RIGHT(N277,1)+1</f>
        <v>K.8</v>
      </c>
      <c r="Q277" s="40" t="str">
        <f>IFERROR(INDEX('L2'!$E$6:$E$502,MATCH(P277,'L2'!$O$6:$O$502,0)),"  ")</f>
        <v xml:space="preserve">  </v>
      </c>
      <c r="R277" s="40" t="str">
        <f>LEFT(P277,1)&amp;"."&amp;RIGHT(P277,1)+1</f>
        <v>K.9</v>
      </c>
      <c r="S277" s="40" t="str">
        <f>IFERROR(INDEX('L2'!$E$6:$E$502,MATCH(R277,'L2'!$O$6:$O$502,0)),"  ")</f>
        <v xml:space="preserve">  </v>
      </c>
      <c r="T277" s="40" t="str">
        <f>LEFT(R277,1)&amp;"."&amp;RIGHT(R277,1)+1</f>
        <v>K.10</v>
      </c>
      <c r="U277" s="40" t="str">
        <f>IFERROR(INDEX('L2'!$E$6:$E$502,MATCH(T277,'L2'!$O$6:$O$502,0)),"  ")</f>
        <v xml:space="preserve">  </v>
      </c>
    </row>
    <row r="278" spans="2:21" s="18" customFormat="1" ht="16">
      <c r="B278" s="16" t="str">
        <f>B277&amp;".1"</f>
        <v>K.1.1</v>
      </c>
      <c r="C278" s="17" t="str">
        <f>B278&amp;" - "&amp;IFERROR(INDEX('L2'!$G$6:$G$502,MATCH(B278,'L2'!$P$6:$P$502,0)),"  ")</f>
        <v>K.1.1 - Bead Board / Wainscoting</v>
      </c>
      <c r="D278" s="16" t="str">
        <f>D277&amp;".1"</f>
        <v>K.2.1</v>
      </c>
      <c r="E278" s="17" t="str">
        <f>D278&amp;" - "&amp;IFERROR(INDEX('L2'!$G$6:$G$502,MATCH(D278,'L2'!$P$6:$P$502,0)),"  ")</f>
        <v>K.2.1 - Closet Allowance</v>
      </c>
      <c r="F278" s="16" t="str">
        <f>F277&amp;".1"</f>
        <v>K.3.1</v>
      </c>
      <c r="G278" s="17" t="str">
        <f>F278&amp;" - "&amp;IFERROR(INDEX('L2'!$G$6:$G$502,MATCH(F278,'L2'!$P$6:$P$502,0)),"  ")</f>
        <v>K.3.1 - Door Casings</v>
      </c>
      <c r="H278" s="16" t="str">
        <f>H277&amp;".1"</f>
        <v>K.4.1</v>
      </c>
      <c r="I278" s="17" t="str">
        <f>H278&amp;" - "&amp;IFERROR(INDEX('L2'!$G$6:$G$502,MATCH(H278,'L2'!$P$6:$P$502,0)),"  ")</f>
        <v>K.4.1 - Interior Doors And Trim Allowance</v>
      </c>
      <c r="J278" s="16" t="str">
        <f>J277&amp;".1"</f>
        <v>K.5.1</v>
      </c>
      <c r="K278" s="17" t="str">
        <f>J278&amp;" - "&amp;IFERROR(INDEX('L2'!$G$6:$G$502,MATCH(J278,'L2'!$P$6:$P$502,0)),"  ")</f>
        <v xml:space="preserve">K.5.1 -   </v>
      </c>
      <c r="L278" s="16" t="str">
        <f>L277&amp;".1"</f>
        <v>K.6.1</v>
      </c>
      <c r="M278" s="17" t="str">
        <f>L278&amp;" - "&amp;IFERROR(INDEX('L2'!$G$6:$G$502,MATCH(L278,'L2'!$P$6:$P$502,0)),"  ")</f>
        <v xml:space="preserve">K.6.1 -   </v>
      </c>
      <c r="N278" s="16" t="str">
        <f>N277&amp;".1"</f>
        <v>K.7.1</v>
      </c>
      <c r="O278" s="17" t="str">
        <f>N278&amp;" - "&amp;IFERROR(INDEX('L2'!$G$6:$G$502,MATCH(N278,'L2'!$P$6:$P$502,0)),"  ")</f>
        <v xml:space="preserve">K.7.1 -   </v>
      </c>
      <c r="P278" s="16" t="str">
        <f>P277&amp;".1"</f>
        <v>K.8.1</v>
      </c>
      <c r="Q278" s="17" t="str">
        <f>P278&amp;" - "&amp;IFERROR(INDEX('L2'!$G$6:$G$502,MATCH(P278,'L2'!$P$6:$P$502,0)),"  ")</f>
        <v xml:space="preserve">K.8.1 -   </v>
      </c>
      <c r="R278" s="16" t="str">
        <f>R277&amp;".1"</f>
        <v>K.9.1</v>
      </c>
      <c r="S278" s="17" t="str">
        <f>R278&amp;" - "&amp;IFERROR(INDEX('L2'!$G$6:$G$502,MATCH(R278,'L2'!$P$6:$P$502,0)),"  ")</f>
        <v xml:space="preserve">K.9.1 -   </v>
      </c>
      <c r="T278" s="16" t="str">
        <f>T277&amp;".1"</f>
        <v>K.10.1</v>
      </c>
      <c r="U278" s="17" t="str">
        <f>T278&amp;" - "&amp;IFERROR(INDEX('L2'!$G$6:$G$502,MATCH(T278,'L2'!$P$6:$P$502,0)),"  ")</f>
        <v xml:space="preserve">K.10.1 -   </v>
      </c>
    </row>
    <row r="279" spans="2:21" s="18" customFormat="1" ht="16">
      <c r="B279" s="16" t="str">
        <f>B277&amp;"."&amp;RIGHT(B278,LEN(B278)-4)+1</f>
        <v>K.1.2</v>
      </c>
      <c r="C279" s="17" t="str">
        <f>B279&amp;" - "&amp;IFERROR(INDEX('L2'!$G$6:$G$502,MATCH(B279,'L2'!$P$6:$P$502,0)),"  ")</f>
        <v>K.1.2 - Carpentry / Trim Allowance</v>
      </c>
      <c r="D279" s="16" t="str">
        <f>D277&amp;"."&amp;RIGHT(D278,LEN(D278)-4)+1</f>
        <v>K.2.2</v>
      </c>
      <c r="E279" s="17" t="str">
        <f>D279&amp;" - "&amp;IFERROR(INDEX('L2'!$G$6:$G$502,MATCH(D279,'L2'!$P$6:$P$502,0)),"  ")</f>
        <v>K.2.2 - Closet Full Kit, 8Ft Long</v>
      </c>
      <c r="F279" s="16" t="str">
        <f>F277&amp;"."&amp;RIGHT(F278,LEN(F278)-4)+1</f>
        <v>K.3.2</v>
      </c>
      <c r="G279" s="17" t="str">
        <f>F279&amp;" - "&amp;IFERROR(INDEX('L2'!$G$6:$G$502,MATCH(F279,'L2'!$P$6:$P$502,0)),"  ")</f>
        <v>K.3.2 - Door Hardware, Knobs Only</v>
      </c>
      <c r="H279" s="16" t="str">
        <f>H277&amp;"."&amp;RIGHT(H278,LEN(H278)-4)+1</f>
        <v>K.4.2</v>
      </c>
      <c r="I279" s="17" t="str">
        <f>H279&amp;" - "&amp;IFERROR(INDEX('L2'!$G$6:$G$502,MATCH(H279,'L2'!$P$6:$P$502,0)),"  ")</f>
        <v xml:space="preserve">K.4.2 -   </v>
      </c>
      <c r="J279" s="16" t="str">
        <f>J277&amp;"."&amp;RIGHT(J278,LEN(J278)-4)+1</f>
        <v>K.5.2</v>
      </c>
      <c r="K279" s="17" t="str">
        <f>J279&amp;" - "&amp;IFERROR(INDEX('L2'!$G$6:$G$502,MATCH(J279,'L2'!$P$6:$P$502,0)),"  ")</f>
        <v xml:space="preserve">K.5.2 -   </v>
      </c>
      <c r="L279" s="16" t="str">
        <f>L277&amp;"."&amp;RIGHT(L278,LEN(L278)-4)+1</f>
        <v>K.6.2</v>
      </c>
      <c r="M279" s="17" t="str">
        <f>L279&amp;" - "&amp;IFERROR(INDEX('L2'!$G$6:$G$502,MATCH(L279,'L2'!$P$6:$P$502,0)),"  ")</f>
        <v xml:space="preserve">K.6.2 -   </v>
      </c>
      <c r="N279" s="16" t="str">
        <f>N277&amp;"."&amp;RIGHT(N278,LEN(N278)-4)+1</f>
        <v>K.7.2</v>
      </c>
      <c r="O279" s="17" t="str">
        <f>N279&amp;" - "&amp;IFERROR(INDEX('L2'!$G$6:$G$502,MATCH(N279,'L2'!$P$6:$P$502,0)),"  ")</f>
        <v xml:space="preserve">K.7.2 -   </v>
      </c>
      <c r="P279" s="16" t="str">
        <f>P277&amp;"."&amp;RIGHT(P278,LEN(P278)-4)+1</f>
        <v>K.8.2</v>
      </c>
      <c r="Q279" s="17" t="str">
        <f>P279&amp;" - "&amp;IFERROR(INDEX('L2'!$G$6:$G$502,MATCH(P279,'L2'!$P$6:$P$502,0)),"  ")</f>
        <v xml:space="preserve">K.8.2 -   </v>
      </c>
      <c r="R279" s="16" t="str">
        <f>R277&amp;"."&amp;RIGHT(R278,LEN(R278)-4)+1</f>
        <v>K.9.2</v>
      </c>
      <c r="S279" s="17" t="str">
        <f>R279&amp;" - "&amp;IFERROR(INDEX('L2'!$G$6:$G$502,MATCH(R279,'L2'!$P$6:$P$502,0)),"  ")</f>
        <v xml:space="preserve">K.9.2 -   </v>
      </c>
      <c r="T279" s="16" t="str">
        <f>T277&amp;"."&amp;RIGHT(T278,LEN(T278)-5)+1</f>
        <v>K.10.2</v>
      </c>
      <c r="U279" s="17" t="str">
        <f>T279&amp;" - "&amp;IFERROR(INDEX('L2'!$G$6:$G$502,MATCH(T279,'L2'!$P$6:$P$502,0)),"  ")</f>
        <v xml:space="preserve">K.10.2 -   </v>
      </c>
    </row>
    <row r="280" spans="2:21" s="18" customFormat="1" ht="16">
      <c r="B280" s="16" t="str">
        <f>B277&amp;"."&amp;RIGHT(B279,LEN(B279)-4)+1</f>
        <v>K.1.3</v>
      </c>
      <c r="C280" s="17" t="str">
        <f>B280&amp;" - "&amp;IFERROR(INDEX('L2'!$G$6:$G$502,MATCH(B280,'L2'!$P$6:$P$502,0)),"  ")</f>
        <v>K.1.3 - Crown Molding</v>
      </c>
      <c r="D280" s="16" t="str">
        <f>D277&amp;"."&amp;RIGHT(D279,LEN(D279)-4)+1</f>
        <v>K.2.3</v>
      </c>
      <c r="E280" s="17" t="str">
        <f>D280&amp;" - "&amp;IFERROR(INDEX('L2'!$G$6:$G$502,MATCH(D280,'L2'!$P$6:$P$502,0)),"  ")</f>
        <v>K.2.3 - Closet Shelf And Rod</v>
      </c>
      <c r="F280" s="16" t="str">
        <f>F277&amp;"."&amp;RIGHT(F279,LEN(F279)-4)+1</f>
        <v>K.3.3</v>
      </c>
      <c r="G280" s="17" t="str">
        <f>F280&amp;" - "&amp;IFERROR(INDEX('L2'!$G$6:$G$502,MATCH(F280,'L2'!$P$6:$P$502,0)),"  ")</f>
        <v>K.3.3 - Interior Bi-Fold, Closet Doors</v>
      </c>
      <c r="H280" s="16" t="str">
        <f>H277&amp;"."&amp;RIGHT(H279,LEN(H279)-4)+1</f>
        <v>K.4.3</v>
      </c>
      <c r="I280" s="17" t="str">
        <f>H280&amp;" - "&amp;IFERROR(INDEX('L2'!$G$6:$G$502,MATCH(H280,'L2'!$P$6:$P$502,0)),"  ")</f>
        <v xml:space="preserve">K.4.3 -   </v>
      </c>
      <c r="J280" s="16" t="str">
        <f>J277&amp;"."&amp;RIGHT(J279,LEN(J279)-4)+1</f>
        <v>K.5.3</v>
      </c>
      <c r="K280" s="17" t="str">
        <f>J280&amp;" - "&amp;IFERROR(INDEX('L2'!$G$6:$G$502,MATCH(J280,'L2'!$P$6:$P$502,0)),"  ")</f>
        <v xml:space="preserve">K.5.3 -   </v>
      </c>
      <c r="L280" s="16" t="str">
        <f>L277&amp;"."&amp;RIGHT(L279,LEN(L279)-4)+1</f>
        <v>K.6.3</v>
      </c>
      <c r="M280" s="17" t="str">
        <f>L280&amp;" - "&amp;IFERROR(INDEX('L2'!$G$6:$G$502,MATCH(L280,'L2'!$P$6:$P$502,0)),"  ")</f>
        <v xml:space="preserve">K.6.3 -   </v>
      </c>
      <c r="N280" s="16" t="str">
        <f>N277&amp;"."&amp;RIGHT(N279,LEN(N279)-4)+1</f>
        <v>K.7.3</v>
      </c>
      <c r="O280" s="17" t="str">
        <f>N280&amp;" - "&amp;IFERROR(INDEX('L2'!$G$6:$G$502,MATCH(N280,'L2'!$P$6:$P$502,0)),"  ")</f>
        <v xml:space="preserve">K.7.3 -   </v>
      </c>
      <c r="P280" s="16" t="str">
        <f>P277&amp;"."&amp;RIGHT(P279,LEN(P279)-4)+1</f>
        <v>K.8.3</v>
      </c>
      <c r="Q280" s="17" t="str">
        <f>P280&amp;" - "&amp;IFERROR(INDEX('L2'!$G$6:$G$502,MATCH(P280,'L2'!$P$6:$P$502,0)),"  ")</f>
        <v xml:space="preserve">K.8.3 -   </v>
      </c>
      <c r="R280" s="16" t="str">
        <f>R277&amp;"."&amp;RIGHT(R279,LEN(R279)-4)+1</f>
        <v>K.9.3</v>
      </c>
      <c r="S280" s="17" t="str">
        <f>R280&amp;" - "&amp;IFERROR(INDEX('L2'!$G$6:$G$502,MATCH(R280,'L2'!$P$6:$P$502,0)),"  ")</f>
        <v xml:space="preserve">K.9.3 -   </v>
      </c>
      <c r="T280" s="16" t="str">
        <f>T277&amp;"."&amp;RIGHT(T279,LEN(T279)-5)+1</f>
        <v>K.10.3</v>
      </c>
      <c r="U280" s="17" t="str">
        <f>T280&amp;" - "&amp;IFERROR(INDEX('L2'!$G$6:$G$502,MATCH(T280,'L2'!$P$6:$P$502,0)),"  ")</f>
        <v xml:space="preserve">K.10.3 -   </v>
      </c>
    </row>
    <row r="281" spans="2:21" s="18" customFormat="1" ht="16">
      <c r="B281" s="16" t="str">
        <f>B277&amp;"."&amp;RIGHT(B280,LEN(B280)-4)+1</f>
        <v>K.1.4</v>
      </c>
      <c r="C281" s="17" t="str">
        <f>B281&amp;" - "&amp;IFERROR(INDEX('L2'!$G$6:$G$502,MATCH(B281,'L2'!$P$6:$P$502,0)),"  ")</f>
        <v>K.1.4 - Fireplace Mantel</v>
      </c>
      <c r="D281" s="16" t="str">
        <f>D277&amp;"."&amp;RIGHT(D280,LEN(D280)-4)+1</f>
        <v>K.2.4</v>
      </c>
      <c r="E281" s="17" t="str">
        <f>D281&amp;" - "&amp;IFERROR(INDEX('L2'!$G$6:$G$502,MATCH(D281,'L2'!$P$6:$P$502,0)),"  ")</f>
        <v xml:space="preserve">K.2.4 -   </v>
      </c>
      <c r="F281" s="16" t="str">
        <f>F277&amp;"."&amp;RIGHT(F280,LEN(F280)-4)+1</f>
        <v>K.3.4</v>
      </c>
      <c r="G281" s="17" t="str">
        <f>F281&amp;" - "&amp;IFERROR(INDEX('L2'!$G$6:$G$502,MATCH(F281,'L2'!$P$6:$P$502,0)),"  ")</f>
        <v>K.3.4 - Interior Door, Prehung, Hollow-Core</v>
      </c>
      <c r="H281" s="16" t="str">
        <f>H277&amp;"."&amp;RIGHT(H280,LEN(H280)-4)+1</f>
        <v>K.4.4</v>
      </c>
      <c r="I281" s="17" t="str">
        <f>H281&amp;" - "&amp;IFERROR(INDEX('L2'!$G$6:$G$502,MATCH(H281,'L2'!$P$6:$P$502,0)),"  ")</f>
        <v xml:space="preserve">K.4.4 -   </v>
      </c>
      <c r="J281" s="16" t="str">
        <f>J277&amp;"."&amp;RIGHT(J280,LEN(J280)-4)+1</f>
        <v>K.5.4</v>
      </c>
      <c r="K281" s="17" t="str">
        <f>J281&amp;" - "&amp;IFERROR(INDEX('L2'!$G$6:$G$502,MATCH(J281,'L2'!$P$6:$P$502,0)),"  ")</f>
        <v xml:space="preserve">K.5.4 -   </v>
      </c>
      <c r="L281" s="16" t="str">
        <f>L277&amp;"."&amp;RIGHT(L280,LEN(L280)-4)+1</f>
        <v>K.6.4</v>
      </c>
      <c r="M281" s="17" t="str">
        <f>L281&amp;" - "&amp;IFERROR(INDEX('L2'!$G$6:$G$502,MATCH(L281,'L2'!$P$6:$P$502,0)),"  ")</f>
        <v xml:space="preserve">K.6.4 -   </v>
      </c>
      <c r="N281" s="16" t="str">
        <f>N277&amp;"."&amp;RIGHT(N280,LEN(N280)-4)+1</f>
        <v>K.7.4</v>
      </c>
      <c r="O281" s="17" t="str">
        <f>N281&amp;" - "&amp;IFERROR(INDEX('L2'!$G$6:$G$502,MATCH(N281,'L2'!$P$6:$P$502,0)),"  ")</f>
        <v xml:space="preserve">K.7.4 -   </v>
      </c>
      <c r="P281" s="16" t="str">
        <f>P277&amp;"."&amp;RIGHT(P280,LEN(P280)-4)+1</f>
        <v>K.8.4</v>
      </c>
      <c r="Q281" s="17" t="str">
        <f>P281&amp;" - "&amp;IFERROR(INDEX('L2'!$G$6:$G$502,MATCH(P281,'L2'!$P$6:$P$502,0)),"  ")</f>
        <v xml:space="preserve">K.8.4 -   </v>
      </c>
      <c r="R281" s="16" t="str">
        <f>R277&amp;"."&amp;RIGHT(R280,LEN(R280)-4)+1</f>
        <v>K.9.4</v>
      </c>
      <c r="S281" s="17" t="str">
        <f>R281&amp;" - "&amp;IFERROR(INDEX('L2'!$G$6:$G$502,MATCH(R281,'L2'!$P$6:$P$502,0)),"  ")</f>
        <v xml:space="preserve">K.9.4 -   </v>
      </c>
      <c r="T281" s="16" t="str">
        <f>T277&amp;"."&amp;RIGHT(T280,LEN(T280)-5)+1</f>
        <v>K.10.4</v>
      </c>
      <c r="U281" s="17" t="str">
        <f>T281&amp;" - "&amp;IFERROR(INDEX('L2'!$G$6:$G$502,MATCH(T281,'L2'!$P$6:$P$502,0)),"  ")</f>
        <v xml:space="preserve">K.10.4 -   </v>
      </c>
    </row>
    <row r="282" spans="2:21" s="18" customFormat="1" ht="16">
      <c r="B282" s="16" t="str">
        <f>B277&amp;"."&amp;RIGHT(B281,LEN(B281)-4)+1</f>
        <v>K.1.5</v>
      </c>
      <c r="C282" s="17" t="str">
        <f>B282&amp;" - "&amp;IFERROR(INDEX('L2'!$G$6:$G$502,MATCH(B282,'L2'!$P$6:$P$502,0)),"  ")</f>
        <v>K.1.5 - Install Railing W/ Balusters</v>
      </c>
      <c r="D282" s="16" t="str">
        <f>D277&amp;"."&amp;RIGHT(D281,LEN(D281)-4)+1</f>
        <v>K.2.5</v>
      </c>
      <c r="E282" s="17" t="str">
        <f>D282&amp;" - "&amp;IFERROR(INDEX('L2'!$G$6:$G$502,MATCH(D282,'L2'!$P$6:$P$502,0)),"  ")</f>
        <v xml:space="preserve">K.2.5 -   </v>
      </c>
      <c r="F282" s="16" t="str">
        <f>F277&amp;"."&amp;RIGHT(F281,LEN(F281)-4)+1</f>
        <v>K.3.5</v>
      </c>
      <c r="G282" s="17" t="str">
        <f>F282&amp;" - "&amp;IFERROR(INDEX('L2'!$G$6:$G$502,MATCH(F282,'L2'!$P$6:$P$502,0)),"  ")</f>
        <v>K.3.5 - Interior Door, Slab, Hollow-Core</v>
      </c>
      <c r="H282" s="16" t="str">
        <f>H277&amp;"."&amp;RIGHT(H281,LEN(H281)-4)+1</f>
        <v>K.4.5</v>
      </c>
      <c r="I282" s="17" t="str">
        <f>H282&amp;" - "&amp;IFERROR(INDEX('L2'!$G$6:$G$502,MATCH(H282,'L2'!$P$6:$P$502,0)),"  ")</f>
        <v xml:space="preserve">K.4.5 -   </v>
      </c>
      <c r="J282" s="16" t="str">
        <f>J277&amp;"."&amp;RIGHT(J281,LEN(J281)-4)+1</f>
        <v>K.5.5</v>
      </c>
      <c r="K282" s="17" t="str">
        <f>J282&amp;" - "&amp;IFERROR(INDEX('L2'!$G$6:$G$502,MATCH(J282,'L2'!$P$6:$P$502,0)),"  ")</f>
        <v xml:space="preserve">K.5.5 -   </v>
      </c>
      <c r="L282" s="16" t="str">
        <f>L277&amp;"."&amp;RIGHT(L281,LEN(L281)-4)+1</f>
        <v>K.6.5</v>
      </c>
      <c r="M282" s="17" t="str">
        <f>L282&amp;" - "&amp;IFERROR(INDEX('L2'!$G$6:$G$502,MATCH(L282,'L2'!$P$6:$P$502,0)),"  ")</f>
        <v xml:space="preserve">K.6.5 -   </v>
      </c>
      <c r="N282" s="16" t="str">
        <f>N277&amp;"."&amp;RIGHT(N281,LEN(N281)-4)+1</f>
        <v>K.7.5</v>
      </c>
      <c r="O282" s="17" t="str">
        <f>N282&amp;" - "&amp;IFERROR(INDEX('L2'!$G$6:$G$502,MATCH(N282,'L2'!$P$6:$P$502,0)),"  ")</f>
        <v xml:space="preserve">K.7.5 -   </v>
      </c>
      <c r="P282" s="16" t="str">
        <f>P277&amp;"."&amp;RIGHT(P281,LEN(P281)-4)+1</f>
        <v>K.8.5</v>
      </c>
      <c r="Q282" s="17" t="str">
        <f>P282&amp;" - "&amp;IFERROR(INDEX('L2'!$G$6:$G$502,MATCH(P282,'L2'!$P$6:$P$502,0)),"  ")</f>
        <v xml:space="preserve">K.8.5 -   </v>
      </c>
      <c r="R282" s="16" t="str">
        <f>R277&amp;"."&amp;RIGHT(R281,LEN(R281)-4)+1</f>
        <v>K.9.5</v>
      </c>
      <c r="S282" s="17" t="str">
        <f>R282&amp;" - "&amp;IFERROR(INDEX('L2'!$G$6:$G$502,MATCH(R282,'L2'!$P$6:$P$502,0)),"  ")</f>
        <v xml:space="preserve">K.9.5 -   </v>
      </c>
      <c r="T282" s="16" t="str">
        <f>T277&amp;"."&amp;RIGHT(T281,LEN(T281)-5)+1</f>
        <v>K.10.5</v>
      </c>
      <c r="U282" s="17" t="str">
        <f>T282&amp;" - "&amp;IFERROR(INDEX('L2'!$G$6:$G$502,MATCH(T282,'L2'!$P$6:$P$502,0)),"  ")</f>
        <v xml:space="preserve">K.10.5 -   </v>
      </c>
    </row>
    <row r="283" spans="2:21" s="18" customFormat="1" ht="16">
      <c r="B283" s="16" t="str">
        <f>B277&amp;"."&amp;RIGHT(B282,LEN(B282)-4)+1</f>
        <v>K.1.6</v>
      </c>
      <c r="C283" s="17" t="str">
        <f>B283&amp;" - "&amp;IFERROR(INDEX('L2'!$G$6:$G$502,MATCH(B283,'L2'!$P$6:$P$502,0)),"  ")</f>
        <v>K.1.6 - Raised Panel Wood Wainscoting</v>
      </c>
      <c r="D283" s="16" t="str">
        <f>D277&amp;"."&amp;RIGHT(D282,LEN(D282)-4)+1</f>
        <v>K.2.6</v>
      </c>
      <c r="E283" s="17" t="str">
        <f>D283&amp;" - "&amp;IFERROR(INDEX('L2'!$G$6:$G$502,MATCH(D283,'L2'!$P$6:$P$502,0)),"  ")</f>
        <v xml:space="preserve">K.2.6 -   </v>
      </c>
      <c r="F283" s="16" t="str">
        <f>F277&amp;"."&amp;RIGHT(F282,LEN(F282)-4)+1</f>
        <v>K.3.6</v>
      </c>
      <c r="G283" s="17" t="str">
        <f>F283&amp;" - "&amp;IFERROR(INDEX('L2'!$G$6:$G$502,MATCH(F283,'L2'!$P$6:$P$502,0)),"  ")</f>
        <v>K.3.6 - Interior Doors Allowance</v>
      </c>
      <c r="H283" s="16" t="str">
        <f>H277&amp;"."&amp;RIGHT(H282,LEN(H282)-4)+1</f>
        <v>K.4.6</v>
      </c>
      <c r="I283" s="17" t="str">
        <f>H283&amp;" - "&amp;IFERROR(INDEX('L2'!$G$6:$G$502,MATCH(H283,'L2'!$P$6:$P$502,0)),"  ")</f>
        <v xml:space="preserve">K.4.6 -   </v>
      </c>
      <c r="J283" s="16" t="str">
        <f>J277&amp;"."&amp;RIGHT(J282,LEN(J282)-4)+1</f>
        <v>K.5.6</v>
      </c>
      <c r="K283" s="17" t="str">
        <f>J283&amp;" - "&amp;IFERROR(INDEX('L2'!$G$6:$G$502,MATCH(J283,'L2'!$P$6:$P$502,0)),"  ")</f>
        <v xml:space="preserve">K.5.6 -   </v>
      </c>
      <c r="L283" s="16" t="str">
        <f>L277&amp;"."&amp;RIGHT(L282,LEN(L282)-4)+1</f>
        <v>K.6.6</v>
      </c>
      <c r="M283" s="17" t="str">
        <f>L283&amp;" - "&amp;IFERROR(INDEX('L2'!$G$6:$G$502,MATCH(L283,'L2'!$P$6:$P$502,0)),"  ")</f>
        <v xml:space="preserve">K.6.6 -   </v>
      </c>
      <c r="N283" s="16" t="str">
        <f>N277&amp;"."&amp;RIGHT(N282,LEN(N282)-4)+1</f>
        <v>K.7.6</v>
      </c>
      <c r="O283" s="17" t="str">
        <f>N283&amp;" - "&amp;IFERROR(INDEX('L2'!$G$6:$G$502,MATCH(N283,'L2'!$P$6:$P$502,0)),"  ")</f>
        <v xml:space="preserve">K.7.6 -   </v>
      </c>
      <c r="P283" s="16" t="str">
        <f>P277&amp;"."&amp;RIGHT(P282,LEN(P282)-4)+1</f>
        <v>K.8.6</v>
      </c>
      <c r="Q283" s="17" t="str">
        <f>P283&amp;" - "&amp;IFERROR(INDEX('L2'!$G$6:$G$502,MATCH(P283,'L2'!$P$6:$P$502,0)),"  ")</f>
        <v xml:space="preserve">K.8.6 -   </v>
      </c>
      <c r="R283" s="16" t="str">
        <f>R277&amp;"."&amp;RIGHT(R282,LEN(R282)-4)+1</f>
        <v>K.9.6</v>
      </c>
      <c r="S283" s="17" t="str">
        <f>R283&amp;" - "&amp;IFERROR(INDEX('L2'!$G$6:$G$502,MATCH(R283,'L2'!$P$6:$P$502,0)),"  ")</f>
        <v xml:space="preserve">K.9.6 -   </v>
      </c>
      <c r="T283" s="16" t="str">
        <f>T277&amp;"."&amp;RIGHT(T282,LEN(T282)-5)+1</f>
        <v>K.10.6</v>
      </c>
      <c r="U283" s="17" t="str">
        <f>T283&amp;" - "&amp;IFERROR(INDEX('L2'!$G$6:$G$502,MATCH(T283,'L2'!$P$6:$P$502,0)),"  ")</f>
        <v xml:space="preserve">K.10.6 -   </v>
      </c>
    </row>
    <row r="284" spans="2:21" s="18" customFormat="1" ht="16">
      <c r="B284" s="16" t="str">
        <f>B277&amp;"."&amp;RIGHT(B283,LEN(B283)-4)+1</f>
        <v>K.1.7</v>
      </c>
      <c r="C284" s="17" t="str">
        <f>B284&amp;" - "&amp;IFERROR(INDEX('L2'!$G$6:$G$502,MATCH(B284,'L2'!$P$6:$P$502,0)),"  ")</f>
        <v>K.1.7 - Shoe Molding</v>
      </c>
      <c r="D284" s="16" t="str">
        <f>D277&amp;"."&amp;RIGHT(D283,LEN(D283)-4)+1</f>
        <v>K.2.7</v>
      </c>
      <c r="E284" s="17" t="str">
        <f>D284&amp;" - "&amp;IFERROR(INDEX('L2'!$G$6:$G$502,MATCH(D284,'L2'!$P$6:$P$502,0)),"  ")</f>
        <v xml:space="preserve">K.2.7 -   </v>
      </c>
      <c r="F284" s="16" t="str">
        <f>F277&amp;"."&amp;RIGHT(F283,LEN(F283)-4)+1</f>
        <v>K.3.7</v>
      </c>
      <c r="G284" s="17" t="str">
        <f>F284&amp;" - "&amp;IFERROR(INDEX('L2'!$G$6:$G$502,MATCH(F284,'L2'!$P$6:$P$502,0)),"  ")</f>
        <v>K.3.7 - Interior Mirrored, Sliding, Closet Doors</v>
      </c>
      <c r="H284" s="16" t="str">
        <f>H277&amp;"."&amp;RIGHT(H283,LEN(H283)-4)+1</f>
        <v>K.4.7</v>
      </c>
      <c r="I284" s="17" t="str">
        <f>H284&amp;" - "&amp;IFERROR(INDEX('L2'!$G$6:$G$502,MATCH(H284,'L2'!$P$6:$P$502,0)),"  ")</f>
        <v xml:space="preserve">K.4.7 -   </v>
      </c>
      <c r="J284" s="16" t="str">
        <f>J277&amp;"."&amp;RIGHT(J283,LEN(J283)-4)+1</f>
        <v>K.5.7</v>
      </c>
      <c r="K284" s="17" t="str">
        <f>J284&amp;" - "&amp;IFERROR(INDEX('L2'!$G$6:$G$502,MATCH(J284,'L2'!$P$6:$P$502,0)),"  ")</f>
        <v xml:space="preserve">K.5.7 -   </v>
      </c>
      <c r="L284" s="16" t="str">
        <f>L277&amp;"."&amp;RIGHT(L283,LEN(L283)-4)+1</f>
        <v>K.6.7</v>
      </c>
      <c r="M284" s="17" t="str">
        <f>L284&amp;" - "&amp;IFERROR(INDEX('L2'!$G$6:$G$502,MATCH(L284,'L2'!$P$6:$P$502,0)),"  ")</f>
        <v xml:space="preserve">K.6.7 -   </v>
      </c>
      <c r="N284" s="16" t="str">
        <f>N277&amp;"."&amp;RIGHT(N283,LEN(N283)-4)+1</f>
        <v>K.7.7</v>
      </c>
      <c r="O284" s="17" t="str">
        <f>N284&amp;" - "&amp;IFERROR(INDEX('L2'!$G$6:$G$502,MATCH(N284,'L2'!$P$6:$P$502,0)),"  ")</f>
        <v xml:space="preserve">K.7.7 -   </v>
      </c>
      <c r="P284" s="16" t="str">
        <f>P277&amp;"."&amp;RIGHT(P283,LEN(P283)-4)+1</f>
        <v>K.8.7</v>
      </c>
      <c r="Q284" s="17" t="str">
        <f>P284&amp;" - "&amp;IFERROR(INDEX('L2'!$G$6:$G$502,MATCH(P284,'L2'!$P$6:$P$502,0)),"  ")</f>
        <v xml:space="preserve">K.8.7 -   </v>
      </c>
      <c r="R284" s="16" t="str">
        <f>R277&amp;"."&amp;RIGHT(R283,LEN(R283)-4)+1</f>
        <v>K.9.7</v>
      </c>
      <c r="S284" s="17" t="str">
        <f>R284&amp;" - "&amp;IFERROR(INDEX('L2'!$G$6:$G$502,MATCH(R284,'L2'!$P$6:$P$502,0)),"  ")</f>
        <v xml:space="preserve">K.9.7 -   </v>
      </c>
      <c r="T284" s="16" t="str">
        <f>T277&amp;"."&amp;RIGHT(T283,LEN(T283)-5)+1</f>
        <v>K.10.7</v>
      </c>
      <c r="U284" s="17" t="str">
        <f>T284&amp;" - "&amp;IFERROR(INDEX('L2'!$G$6:$G$502,MATCH(T284,'L2'!$P$6:$P$502,0)),"  ")</f>
        <v xml:space="preserve">K.10.7 -   </v>
      </c>
    </row>
    <row r="285" spans="2:21" s="18" customFormat="1" ht="16">
      <c r="B285" s="16" t="str">
        <f>B277&amp;"."&amp;RIGHT(B284,LEN(B284)-4)+1</f>
        <v>K.1.8</v>
      </c>
      <c r="C285" s="17" t="str">
        <f>B285&amp;" - "&amp;IFERROR(INDEX('L2'!$G$6:$G$502,MATCH(B285,'L2'!$P$6:$P$502,0)),"  ")</f>
        <v>K.1.8 - Window Casings</v>
      </c>
      <c r="D285" s="16" t="str">
        <f>D277&amp;"."&amp;RIGHT(D284,LEN(D284)-4)+1</f>
        <v>K.2.8</v>
      </c>
      <c r="E285" s="17" t="str">
        <f>D285&amp;" - "&amp;IFERROR(INDEX('L2'!$G$6:$G$502,MATCH(D285,'L2'!$P$6:$P$502,0)),"  ")</f>
        <v xml:space="preserve">K.2.8 -   </v>
      </c>
      <c r="F285" s="16" t="str">
        <f>F277&amp;"."&amp;RIGHT(F284,LEN(F284)-4)+1</f>
        <v>K.3.8</v>
      </c>
      <c r="G285" s="17" t="str">
        <f>F285&amp;" - "&amp;IFERROR(INDEX('L2'!$G$6:$G$502,MATCH(F285,'L2'!$P$6:$P$502,0)),"  ")</f>
        <v xml:space="preserve">K.3.8 -   </v>
      </c>
      <c r="H285" s="16" t="str">
        <f>H277&amp;"."&amp;RIGHT(H284,LEN(H284)-4)+1</f>
        <v>K.4.8</v>
      </c>
      <c r="I285" s="17" t="str">
        <f>H285&amp;" - "&amp;IFERROR(INDEX('L2'!$G$6:$G$502,MATCH(H285,'L2'!$P$6:$P$502,0)),"  ")</f>
        <v xml:space="preserve">K.4.8 -   </v>
      </c>
      <c r="J285" s="16" t="str">
        <f>J277&amp;"."&amp;RIGHT(J284,LEN(J284)-4)+1</f>
        <v>K.5.8</v>
      </c>
      <c r="K285" s="17" t="str">
        <f>J285&amp;" - "&amp;IFERROR(INDEX('L2'!$G$6:$G$502,MATCH(J285,'L2'!$P$6:$P$502,0)),"  ")</f>
        <v xml:space="preserve">K.5.8 -   </v>
      </c>
      <c r="L285" s="16" t="str">
        <f>L277&amp;"."&amp;RIGHT(L284,LEN(L284)-4)+1</f>
        <v>K.6.8</v>
      </c>
      <c r="M285" s="17" t="str">
        <f>L285&amp;" - "&amp;IFERROR(INDEX('L2'!$G$6:$G$502,MATCH(L285,'L2'!$P$6:$P$502,0)),"  ")</f>
        <v xml:space="preserve">K.6.8 -   </v>
      </c>
      <c r="N285" s="16" t="str">
        <f>N277&amp;"."&amp;RIGHT(N284,LEN(N284)-4)+1</f>
        <v>K.7.8</v>
      </c>
      <c r="O285" s="17" t="str">
        <f>N285&amp;" - "&amp;IFERROR(INDEX('L2'!$G$6:$G$502,MATCH(N285,'L2'!$P$6:$P$502,0)),"  ")</f>
        <v xml:space="preserve">K.7.8 -   </v>
      </c>
      <c r="P285" s="16" t="str">
        <f>P277&amp;"."&amp;RIGHT(P284,LEN(P284)-4)+1</f>
        <v>K.8.8</v>
      </c>
      <c r="Q285" s="17" t="str">
        <f>P285&amp;" - "&amp;IFERROR(INDEX('L2'!$G$6:$G$502,MATCH(P285,'L2'!$P$6:$P$502,0)),"  ")</f>
        <v xml:space="preserve">K.8.8 -   </v>
      </c>
      <c r="R285" s="16" t="str">
        <f>R277&amp;"."&amp;RIGHT(R284,LEN(R284)-4)+1</f>
        <v>K.9.8</v>
      </c>
      <c r="S285" s="17" t="str">
        <f>R285&amp;" - "&amp;IFERROR(INDEX('L2'!$G$6:$G$502,MATCH(R285,'L2'!$P$6:$P$502,0)),"  ")</f>
        <v xml:space="preserve">K.9.8 -   </v>
      </c>
      <c r="T285" s="16" t="str">
        <f>T277&amp;"."&amp;RIGHT(T284,LEN(T284)-5)+1</f>
        <v>K.10.8</v>
      </c>
      <c r="U285" s="17" t="str">
        <f>T285&amp;" - "&amp;IFERROR(INDEX('L2'!$G$6:$G$502,MATCH(T285,'L2'!$P$6:$P$502,0)),"  ")</f>
        <v xml:space="preserve">K.10.8 -   </v>
      </c>
    </row>
    <row r="286" spans="2:21" s="18" customFormat="1" ht="16">
      <c r="B286" s="16" t="str">
        <f>B277&amp;"."&amp;RIGHT(B285,LEN(B285)-4)+1</f>
        <v>K.1.9</v>
      </c>
      <c r="C286" s="17" t="str">
        <f>B286&amp;" - "&amp;IFERROR(INDEX('L2'!$G$6:$G$502,MATCH(B286,'L2'!$P$6:$P$502,0)),"  ")</f>
        <v>K.1.9 - Window Sills</v>
      </c>
      <c r="D286" s="16" t="str">
        <f>D277&amp;"."&amp;RIGHT(D285,LEN(D285)-4)+1</f>
        <v>K.2.9</v>
      </c>
      <c r="E286" s="17" t="str">
        <f>D286&amp;" - "&amp;IFERROR(INDEX('L2'!$G$6:$G$502,MATCH(D286,'L2'!$P$6:$P$502,0)),"  ")</f>
        <v xml:space="preserve">K.2.9 -   </v>
      </c>
      <c r="F286" s="16" t="str">
        <f>F277&amp;"."&amp;RIGHT(F285,LEN(F285)-4)+1</f>
        <v>K.3.9</v>
      </c>
      <c r="G286" s="17" t="str">
        <f>F286&amp;" - "&amp;IFERROR(INDEX('L2'!$G$6:$G$502,MATCH(F286,'L2'!$P$6:$P$502,0)),"  ")</f>
        <v xml:space="preserve">K.3.9 -   </v>
      </c>
      <c r="H286" s="16" t="str">
        <f>H277&amp;"."&amp;RIGHT(H285,LEN(H285)-4)+1</f>
        <v>K.4.9</v>
      </c>
      <c r="I286" s="17" t="str">
        <f>H286&amp;" - "&amp;IFERROR(INDEX('L2'!$G$6:$G$502,MATCH(H286,'L2'!$P$6:$P$502,0)),"  ")</f>
        <v xml:space="preserve">K.4.9 -   </v>
      </c>
      <c r="J286" s="16" t="str">
        <f>J277&amp;"."&amp;RIGHT(J285,LEN(J285)-4)+1</f>
        <v>K.5.9</v>
      </c>
      <c r="K286" s="17" t="str">
        <f>J286&amp;" - "&amp;IFERROR(INDEX('L2'!$G$6:$G$502,MATCH(J286,'L2'!$P$6:$P$502,0)),"  ")</f>
        <v xml:space="preserve">K.5.9 -   </v>
      </c>
      <c r="L286" s="16" t="str">
        <f>L277&amp;"."&amp;RIGHT(L285,LEN(L285)-4)+1</f>
        <v>K.6.9</v>
      </c>
      <c r="M286" s="17" t="str">
        <f>L286&amp;" - "&amp;IFERROR(INDEX('L2'!$G$6:$G$502,MATCH(L286,'L2'!$P$6:$P$502,0)),"  ")</f>
        <v xml:space="preserve">K.6.9 -   </v>
      </c>
      <c r="N286" s="16" t="str">
        <f>N277&amp;"."&amp;RIGHT(N285,LEN(N285)-4)+1</f>
        <v>K.7.9</v>
      </c>
      <c r="O286" s="17" t="str">
        <f>N286&amp;" - "&amp;IFERROR(INDEX('L2'!$G$6:$G$502,MATCH(N286,'L2'!$P$6:$P$502,0)),"  ")</f>
        <v xml:space="preserve">K.7.9 -   </v>
      </c>
      <c r="P286" s="16" t="str">
        <f>P277&amp;"."&amp;RIGHT(P285,LEN(P285)-4)+1</f>
        <v>K.8.9</v>
      </c>
      <c r="Q286" s="17" t="str">
        <f>P286&amp;" - "&amp;IFERROR(INDEX('L2'!$G$6:$G$502,MATCH(P286,'L2'!$P$6:$P$502,0)),"  ")</f>
        <v xml:space="preserve">K.8.9 -   </v>
      </c>
      <c r="R286" s="16" t="str">
        <f>R277&amp;"."&amp;RIGHT(R285,LEN(R285)-4)+1</f>
        <v>K.9.9</v>
      </c>
      <c r="S286" s="17" t="str">
        <f>R286&amp;" - "&amp;IFERROR(INDEX('L2'!$G$6:$G$502,MATCH(R286,'L2'!$P$6:$P$502,0)),"  ")</f>
        <v xml:space="preserve">K.9.9 -   </v>
      </c>
      <c r="T286" s="16" t="str">
        <f>T277&amp;"."&amp;RIGHT(T285,LEN(T285)-5)+1</f>
        <v>K.10.9</v>
      </c>
      <c r="U286" s="17" t="str">
        <f>T286&amp;" - "&amp;IFERROR(INDEX('L2'!$G$6:$G$502,MATCH(T286,'L2'!$P$6:$P$502,0)),"  ")</f>
        <v xml:space="preserve">K.10.9 -   </v>
      </c>
    </row>
    <row r="287" spans="2:21" s="18" customFormat="1" ht="16">
      <c r="B287" s="16" t="str">
        <f>B277&amp;"."&amp;RIGHT(B286,LEN(B286)-4)+1</f>
        <v>K.1.10</v>
      </c>
      <c r="C287" s="17" t="str">
        <f>B287&amp;" - "&amp;IFERROR(INDEX('L2'!$G$6:$G$502,MATCH(B287,'L2'!$P$6:$P$502,0)),"  ")</f>
        <v>K.1.10 - Wood  Baseboard</v>
      </c>
      <c r="D287" s="16" t="str">
        <f>D277&amp;"."&amp;RIGHT(D286,LEN(D286)-4)+1</f>
        <v>K.2.10</v>
      </c>
      <c r="E287" s="17" t="str">
        <f>D287&amp;" - "&amp;IFERROR(INDEX('L2'!$G$6:$G$502,MATCH(D287,'L2'!$P$6:$P$502,0)),"  ")</f>
        <v xml:space="preserve">K.2.10 -   </v>
      </c>
      <c r="F287" s="16" t="str">
        <f>F277&amp;"."&amp;RIGHT(F286,LEN(F286)-4)+1</f>
        <v>K.3.10</v>
      </c>
      <c r="G287" s="17" t="str">
        <f>F287&amp;" - "&amp;IFERROR(INDEX('L2'!$G$6:$G$502,MATCH(F287,'L2'!$P$6:$P$502,0)),"  ")</f>
        <v xml:space="preserve">K.3.10 -   </v>
      </c>
      <c r="H287" s="16" t="str">
        <f>H277&amp;"."&amp;RIGHT(H286,LEN(H286)-4)+1</f>
        <v>K.4.10</v>
      </c>
      <c r="I287" s="17" t="str">
        <f>H287&amp;" - "&amp;IFERROR(INDEX('L2'!$G$6:$G$502,MATCH(H287,'L2'!$P$6:$P$502,0)),"  ")</f>
        <v xml:space="preserve">K.4.10 -   </v>
      </c>
      <c r="J287" s="16" t="str">
        <f>J277&amp;"."&amp;RIGHT(J286,LEN(J286)-4)+1</f>
        <v>K.5.10</v>
      </c>
      <c r="K287" s="17" t="str">
        <f>J287&amp;" - "&amp;IFERROR(INDEX('L2'!$G$6:$G$502,MATCH(J287,'L2'!$P$6:$P$502,0)),"  ")</f>
        <v xml:space="preserve">K.5.10 -   </v>
      </c>
      <c r="L287" s="16" t="str">
        <f>L277&amp;"."&amp;RIGHT(L286,LEN(L286)-4)+1</f>
        <v>K.6.10</v>
      </c>
      <c r="M287" s="17" t="str">
        <f>L287&amp;" - "&amp;IFERROR(INDEX('L2'!$G$6:$G$502,MATCH(L287,'L2'!$P$6:$P$502,0)),"  ")</f>
        <v xml:space="preserve">K.6.10 -   </v>
      </c>
      <c r="N287" s="16" t="str">
        <f>N277&amp;"."&amp;RIGHT(N286,LEN(N286)-4)+1</f>
        <v>K.7.10</v>
      </c>
      <c r="O287" s="17" t="str">
        <f>N287&amp;" - "&amp;IFERROR(INDEX('L2'!$G$6:$G$502,MATCH(N287,'L2'!$P$6:$P$502,0)),"  ")</f>
        <v xml:space="preserve">K.7.10 -   </v>
      </c>
      <c r="P287" s="16" t="str">
        <f>P277&amp;"."&amp;RIGHT(P286,LEN(P286)-4)+1</f>
        <v>K.8.10</v>
      </c>
      <c r="Q287" s="17" t="str">
        <f>P287&amp;" - "&amp;IFERROR(INDEX('L2'!$G$6:$G$502,MATCH(P287,'L2'!$P$6:$P$502,0)),"  ")</f>
        <v xml:space="preserve">K.8.10 -   </v>
      </c>
      <c r="R287" s="16" t="str">
        <f>R277&amp;"."&amp;RIGHT(R286,LEN(R286)-4)+1</f>
        <v>K.9.10</v>
      </c>
      <c r="S287" s="17" t="str">
        <f>R287&amp;" - "&amp;IFERROR(INDEX('L2'!$G$6:$G$502,MATCH(R287,'L2'!$P$6:$P$502,0)),"  ")</f>
        <v xml:space="preserve">K.9.10 -   </v>
      </c>
      <c r="T287" s="16" t="str">
        <f>T277&amp;"."&amp;RIGHT(T286,LEN(T286)-5)+1</f>
        <v>K.10.10</v>
      </c>
      <c r="U287" s="17" t="str">
        <f>T287&amp;" - "&amp;IFERROR(INDEX('L2'!$G$6:$G$502,MATCH(T287,'L2'!$P$6:$P$502,0)),"  ")</f>
        <v xml:space="preserve">K.10.10 -   </v>
      </c>
    </row>
    <row r="288" spans="2:21" s="18" customFormat="1" ht="16">
      <c r="B288" s="16" t="str">
        <f>B277&amp;"."&amp;RIGHT(B287,LEN(B287)-4)+1</f>
        <v>K.1.11</v>
      </c>
      <c r="C288" s="17" t="str">
        <f>B288&amp;" - "&amp;IFERROR(INDEX('L2'!$G$6:$G$502,MATCH(B288,'L2'!$P$6:$P$502,0)),"  ")</f>
        <v xml:space="preserve">K.1.11 -   </v>
      </c>
      <c r="D288" s="16" t="str">
        <f>D277&amp;"."&amp;RIGHT(D287,LEN(D287)-4)+1</f>
        <v>K.2.11</v>
      </c>
      <c r="E288" s="17" t="str">
        <f>D288&amp;" - "&amp;IFERROR(INDEX('L2'!$G$6:$G$502,MATCH(D288,'L2'!$P$6:$P$502,0)),"  ")</f>
        <v xml:space="preserve">K.2.11 -   </v>
      </c>
      <c r="F288" s="16" t="str">
        <f>F277&amp;"."&amp;RIGHT(F287,LEN(F287)-4)+1</f>
        <v>K.3.11</v>
      </c>
      <c r="G288" s="17" t="str">
        <f>F288&amp;" - "&amp;IFERROR(INDEX('L2'!$G$6:$G$502,MATCH(F288,'L2'!$P$6:$P$502,0)),"  ")</f>
        <v xml:space="preserve">K.3.11 -   </v>
      </c>
      <c r="H288" s="16" t="str">
        <f>H277&amp;"."&amp;RIGHT(H287,LEN(H287)-4)+1</f>
        <v>K.4.11</v>
      </c>
      <c r="I288" s="17" t="str">
        <f>H288&amp;" - "&amp;IFERROR(INDEX('L2'!$G$6:$G$502,MATCH(H288,'L2'!$P$6:$P$502,0)),"  ")</f>
        <v xml:space="preserve">K.4.11 -   </v>
      </c>
      <c r="J288" s="16" t="str">
        <f>J277&amp;"."&amp;RIGHT(J287,LEN(J287)-4)+1</f>
        <v>K.5.11</v>
      </c>
      <c r="K288" s="17" t="str">
        <f>J288&amp;" - "&amp;IFERROR(INDEX('L2'!$G$6:$G$502,MATCH(J288,'L2'!$P$6:$P$502,0)),"  ")</f>
        <v xml:space="preserve">K.5.11 -   </v>
      </c>
      <c r="L288" s="16" t="str">
        <f>L277&amp;"."&amp;RIGHT(L287,LEN(L287)-4)+1</f>
        <v>K.6.11</v>
      </c>
      <c r="M288" s="17" t="str">
        <f>L288&amp;" - "&amp;IFERROR(INDEX('L2'!$G$6:$G$502,MATCH(L288,'L2'!$P$6:$P$502,0)),"  ")</f>
        <v xml:space="preserve">K.6.11 -   </v>
      </c>
      <c r="N288" s="16" t="str">
        <f>N277&amp;"."&amp;RIGHT(N287,LEN(N287)-4)+1</f>
        <v>K.7.11</v>
      </c>
      <c r="O288" s="17" t="str">
        <f>N288&amp;" - "&amp;IFERROR(INDEX('L2'!$G$6:$G$502,MATCH(N288,'L2'!$P$6:$P$502,0)),"  ")</f>
        <v xml:space="preserve">K.7.11 -   </v>
      </c>
      <c r="P288" s="16" t="str">
        <f>P277&amp;"."&amp;RIGHT(P287,LEN(P287)-4)+1</f>
        <v>K.8.11</v>
      </c>
      <c r="Q288" s="17" t="str">
        <f>P288&amp;" - "&amp;IFERROR(INDEX('L2'!$G$6:$G$502,MATCH(P288,'L2'!$P$6:$P$502,0)),"  ")</f>
        <v xml:space="preserve">K.8.11 -   </v>
      </c>
      <c r="R288" s="16" t="str">
        <f>R277&amp;"."&amp;RIGHT(R287,LEN(R287)-4)+1</f>
        <v>K.9.11</v>
      </c>
      <c r="S288" s="17" t="str">
        <f>R288&amp;" - "&amp;IFERROR(INDEX('L2'!$G$6:$G$502,MATCH(R288,'L2'!$P$6:$P$502,0)),"  ")</f>
        <v xml:space="preserve">K.9.11 -   </v>
      </c>
      <c r="T288" s="16" t="str">
        <f>T277&amp;"."&amp;RIGHT(T287,LEN(T287)-5)+1</f>
        <v>K.10.11</v>
      </c>
      <c r="U288" s="17" t="str">
        <f>T288&amp;" - "&amp;IFERROR(INDEX('L2'!$G$6:$G$502,MATCH(T288,'L2'!$P$6:$P$502,0)),"  ")</f>
        <v xml:space="preserve">K.10.11 -   </v>
      </c>
    </row>
    <row r="289" spans="2:21" s="18" customFormat="1" ht="16">
      <c r="B289" s="16" t="str">
        <f>B277&amp;"."&amp;RIGHT(B288,LEN(B288)-4)+1</f>
        <v>K.1.12</v>
      </c>
      <c r="C289" s="17" t="str">
        <f>B289&amp;" - "&amp;IFERROR(INDEX('L2'!$G$6:$G$502,MATCH(B289,'L2'!$P$6:$P$502,0)),"  ")</f>
        <v xml:space="preserve">K.1.12 -   </v>
      </c>
      <c r="D289" s="16" t="str">
        <f>D277&amp;"."&amp;RIGHT(D288,LEN(D288)-4)+1</f>
        <v>K.2.12</v>
      </c>
      <c r="E289" s="17" t="str">
        <f>D289&amp;" - "&amp;IFERROR(INDEX('L2'!$G$6:$G$502,MATCH(D289,'L2'!$P$6:$P$502,0)),"  ")</f>
        <v xml:space="preserve">K.2.12 -   </v>
      </c>
      <c r="F289" s="16" t="str">
        <f>F277&amp;"."&amp;RIGHT(F288,LEN(F288)-4)+1</f>
        <v>K.3.12</v>
      </c>
      <c r="G289" s="17" t="str">
        <f>F289&amp;" - "&amp;IFERROR(INDEX('L2'!$G$6:$G$502,MATCH(F289,'L2'!$P$6:$P$502,0)),"  ")</f>
        <v xml:space="preserve">K.3.12 -   </v>
      </c>
      <c r="H289" s="16" t="str">
        <f>H277&amp;"."&amp;RIGHT(H288,LEN(H288)-4)+1</f>
        <v>K.4.12</v>
      </c>
      <c r="I289" s="17" t="str">
        <f>H289&amp;" - "&amp;IFERROR(INDEX('L2'!$G$6:$G$502,MATCH(H289,'L2'!$P$6:$P$502,0)),"  ")</f>
        <v xml:space="preserve">K.4.12 -   </v>
      </c>
      <c r="J289" s="16" t="str">
        <f>J277&amp;"."&amp;RIGHT(J288,LEN(J288)-4)+1</f>
        <v>K.5.12</v>
      </c>
      <c r="K289" s="17" t="str">
        <f>J289&amp;" - "&amp;IFERROR(INDEX('L2'!$G$6:$G$502,MATCH(J289,'L2'!$P$6:$P$502,0)),"  ")</f>
        <v xml:space="preserve">K.5.12 -   </v>
      </c>
      <c r="L289" s="16" t="str">
        <f>L277&amp;"."&amp;RIGHT(L288,LEN(L288)-4)+1</f>
        <v>K.6.12</v>
      </c>
      <c r="M289" s="17" t="str">
        <f>L289&amp;" - "&amp;IFERROR(INDEX('L2'!$G$6:$G$502,MATCH(L289,'L2'!$P$6:$P$502,0)),"  ")</f>
        <v xml:space="preserve">K.6.12 -   </v>
      </c>
      <c r="N289" s="16" t="str">
        <f>N277&amp;"."&amp;RIGHT(N288,LEN(N288)-4)+1</f>
        <v>K.7.12</v>
      </c>
      <c r="O289" s="17" t="str">
        <f>N289&amp;" - "&amp;IFERROR(INDEX('L2'!$G$6:$G$502,MATCH(N289,'L2'!$P$6:$P$502,0)),"  ")</f>
        <v xml:space="preserve">K.7.12 -   </v>
      </c>
      <c r="P289" s="16" t="str">
        <f>P277&amp;"."&amp;RIGHT(P288,LEN(P288)-4)+1</f>
        <v>K.8.12</v>
      </c>
      <c r="Q289" s="17" t="str">
        <f>P289&amp;" - "&amp;IFERROR(INDEX('L2'!$G$6:$G$502,MATCH(P289,'L2'!$P$6:$P$502,0)),"  ")</f>
        <v xml:space="preserve">K.8.12 -   </v>
      </c>
      <c r="R289" s="16" t="str">
        <f>R277&amp;"."&amp;RIGHT(R288,LEN(R288)-4)+1</f>
        <v>K.9.12</v>
      </c>
      <c r="S289" s="17" t="str">
        <f>R289&amp;" - "&amp;IFERROR(INDEX('L2'!$G$6:$G$502,MATCH(R289,'L2'!$P$6:$P$502,0)),"  ")</f>
        <v xml:space="preserve">K.9.12 -   </v>
      </c>
      <c r="T289" s="16" t="str">
        <f>T277&amp;"."&amp;RIGHT(T288,LEN(T288)-5)+1</f>
        <v>K.10.12</v>
      </c>
      <c r="U289" s="17" t="str">
        <f>T289&amp;" - "&amp;IFERROR(INDEX('L2'!$G$6:$G$502,MATCH(T289,'L2'!$P$6:$P$502,0)),"  ")</f>
        <v xml:space="preserve">K.10.12 -   </v>
      </c>
    </row>
    <row r="290" spans="2:21" s="18" customFormat="1" ht="16">
      <c r="B290" s="16" t="str">
        <f>B277&amp;"."&amp;RIGHT(B289,LEN(B289)-4)+1</f>
        <v>K.1.13</v>
      </c>
      <c r="C290" s="17" t="str">
        <f>B290&amp;" - "&amp;IFERROR(INDEX('L2'!$G$6:$G$502,MATCH(B290,'L2'!$P$6:$P$502,0)),"  ")</f>
        <v xml:space="preserve">K.1.13 -   </v>
      </c>
      <c r="D290" s="16" t="str">
        <f>D277&amp;"."&amp;RIGHT(D289,LEN(D289)-4)+1</f>
        <v>K.2.13</v>
      </c>
      <c r="E290" s="17" t="str">
        <f>D290&amp;" - "&amp;IFERROR(INDEX('L2'!$G$6:$G$502,MATCH(D290,'L2'!$P$6:$P$502,0)),"  ")</f>
        <v xml:space="preserve">K.2.13 -   </v>
      </c>
      <c r="F290" s="16" t="str">
        <f>F277&amp;"."&amp;RIGHT(F289,LEN(F289)-4)+1</f>
        <v>K.3.13</v>
      </c>
      <c r="G290" s="17" t="str">
        <f>F290&amp;" - "&amp;IFERROR(INDEX('L2'!$G$6:$G$502,MATCH(F290,'L2'!$P$6:$P$502,0)),"  ")</f>
        <v xml:space="preserve">K.3.13 -   </v>
      </c>
      <c r="H290" s="16" t="str">
        <f>H277&amp;"."&amp;RIGHT(H289,LEN(H289)-4)+1</f>
        <v>K.4.13</v>
      </c>
      <c r="I290" s="17" t="str">
        <f>H290&amp;" - "&amp;IFERROR(INDEX('L2'!$G$6:$G$502,MATCH(H290,'L2'!$P$6:$P$502,0)),"  ")</f>
        <v xml:space="preserve">K.4.13 -   </v>
      </c>
      <c r="J290" s="16" t="str">
        <f>J277&amp;"."&amp;RIGHT(J289,LEN(J289)-4)+1</f>
        <v>K.5.13</v>
      </c>
      <c r="K290" s="17" t="str">
        <f>J290&amp;" - "&amp;IFERROR(INDEX('L2'!$G$6:$G$502,MATCH(J290,'L2'!$P$6:$P$502,0)),"  ")</f>
        <v xml:space="preserve">K.5.13 -   </v>
      </c>
      <c r="L290" s="16" t="str">
        <f>L277&amp;"."&amp;RIGHT(L289,LEN(L289)-4)+1</f>
        <v>K.6.13</v>
      </c>
      <c r="M290" s="17" t="str">
        <f>L290&amp;" - "&amp;IFERROR(INDEX('L2'!$G$6:$G$502,MATCH(L290,'L2'!$P$6:$P$502,0)),"  ")</f>
        <v xml:space="preserve">K.6.13 -   </v>
      </c>
      <c r="N290" s="16" t="str">
        <f>N277&amp;"."&amp;RIGHT(N289,LEN(N289)-4)+1</f>
        <v>K.7.13</v>
      </c>
      <c r="O290" s="17" t="str">
        <f>N290&amp;" - "&amp;IFERROR(INDEX('L2'!$G$6:$G$502,MATCH(N290,'L2'!$P$6:$P$502,0)),"  ")</f>
        <v xml:space="preserve">K.7.13 -   </v>
      </c>
      <c r="P290" s="16" t="str">
        <f>P277&amp;"."&amp;RIGHT(P289,LEN(P289)-4)+1</f>
        <v>K.8.13</v>
      </c>
      <c r="Q290" s="17" t="str">
        <f>P290&amp;" - "&amp;IFERROR(INDEX('L2'!$G$6:$G$502,MATCH(P290,'L2'!$P$6:$P$502,0)),"  ")</f>
        <v xml:space="preserve">K.8.13 -   </v>
      </c>
      <c r="R290" s="16" t="str">
        <f>R277&amp;"."&amp;RIGHT(R289,LEN(R289)-4)+1</f>
        <v>K.9.13</v>
      </c>
      <c r="S290" s="17" t="str">
        <f>R290&amp;" - "&amp;IFERROR(INDEX('L2'!$G$6:$G$502,MATCH(R290,'L2'!$P$6:$P$502,0)),"  ")</f>
        <v xml:space="preserve">K.9.13 -   </v>
      </c>
      <c r="T290" s="16" t="str">
        <f>T277&amp;"."&amp;RIGHT(T289,LEN(T289)-5)+1</f>
        <v>K.10.13</v>
      </c>
      <c r="U290" s="17" t="str">
        <f>T290&amp;" - "&amp;IFERROR(INDEX('L2'!$G$6:$G$502,MATCH(T290,'L2'!$P$6:$P$502,0)),"  ")</f>
        <v xml:space="preserve">K.10.13 -   </v>
      </c>
    </row>
    <row r="291" spans="2:21" s="18" customFormat="1" ht="16">
      <c r="B291" s="16" t="str">
        <f>B277&amp;"."&amp;RIGHT(B290,LEN(B290)-4)+1</f>
        <v>K.1.14</v>
      </c>
      <c r="C291" s="17" t="str">
        <f>B291&amp;" - "&amp;IFERROR(INDEX('L2'!$G$6:$G$502,MATCH(B291,'L2'!$P$6:$P$502,0)),"  ")</f>
        <v xml:space="preserve">K.1.14 -   </v>
      </c>
      <c r="D291" s="16" t="str">
        <f>D277&amp;"."&amp;RIGHT(D290,LEN(D290)-4)+1</f>
        <v>K.2.14</v>
      </c>
      <c r="E291" s="17" t="str">
        <f>D291&amp;" - "&amp;IFERROR(INDEX('L2'!$G$6:$G$502,MATCH(D291,'L2'!$P$6:$P$502,0)),"  ")</f>
        <v xml:space="preserve">K.2.14 -   </v>
      </c>
      <c r="F291" s="16" t="str">
        <f>F277&amp;"."&amp;RIGHT(F290,LEN(F290)-4)+1</f>
        <v>K.3.14</v>
      </c>
      <c r="G291" s="17" t="str">
        <f>F291&amp;" - "&amp;IFERROR(INDEX('L2'!$G$6:$G$502,MATCH(F291,'L2'!$P$6:$P$502,0)),"  ")</f>
        <v xml:space="preserve">K.3.14 -   </v>
      </c>
      <c r="H291" s="16" t="str">
        <f>H277&amp;"."&amp;RIGHT(H290,LEN(H290)-4)+1</f>
        <v>K.4.14</v>
      </c>
      <c r="I291" s="17" t="str">
        <f>H291&amp;" - "&amp;IFERROR(INDEX('L2'!$G$6:$G$502,MATCH(H291,'L2'!$P$6:$P$502,0)),"  ")</f>
        <v xml:space="preserve">K.4.14 -   </v>
      </c>
      <c r="J291" s="16" t="str">
        <f>J277&amp;"."&amp;RIGHT(J290,LEN(J290)-4)+1</f>
        <v>K.5.14</v>
      </c>
      <c r="K291" s="17" t="str">
        <f>J291&amp;" - "&amp;IFERROR(INDEX('L2'!$G$6:$G$502,MATCH(J291,'L2'!$P$6:$P$502,0)),"  ")</f>
        <v xml:space="preserve">K.5.14 -   </v>
      </c>
      <c r="L291" s="16" t="str">
        <f>L277&amp;"."&amp;RIGHT(L290,LEN(L290)-4)+1</f>
        <v>K.6.14</v>
      </c>
      <c r="M291" s="17" t="str">
        <f>L291&amp;" - "&amp;IFERROR(INDEX('L2'!$G$6:$G$502,MATCH(L291,'L2'!$P$6:$P$502,0)),"  ")</f>
        <v xml:space="preserve">K.6.14 -   </v>
      </c>
      <c r="N291" s="16" t="str">
        <f>N277&amp;"."&amp;RIGHT(N290,LEN(N290)-4)+1</f>
        <v>K.7.14</v>
      </c>
      <c r="O291" s="17" t="str">
        <f>N291&amp;" - "&amp;IFERROR(INDEX('L2'!$G$6:$G$502,MATCH(N291,'L2'!$P$6:$P$502,0)),"  ")</f>
        <v xml:space="preserve">K.7.14 -   </v>
      </c>
      <c r="P291" s="16" t="str">
        <f>P277&amp;"."&amp;RIGHT(P290,LEN(P290)-4)+1</f>
        <v>K.8.14</v>
      </c>
      <c r="Q291" s="17" t="str">
        <f>P291&amp;" - "&amp;IFERROR(INDEX('L2'!$G$6:$G$502,MATCH(P291,'L2'!$P$6:$P$502,0)),"  ")</f>
        <v xml:space="preserve">K.8.14 -   </v>
      </c>
      <c r="R291" s="16" t="str">
        <f>R277&amp;"."&amp;RIGHT(R290,LEN(R290)-4)+1</f>
        <v>K.9.14</v>
      </c>
      <c r="S291" s="17" t="str">
        <f>R291&amp;" - "&amp;IFERROR(INDEX('L2'!$G$6:$G$502,MATCH(R291,'L2'!$P$6:$P$502,0)),"  ")</f>
        <v xml:space="preserve">K.9.14 -   </v>
      </c>
      <c r="T291" s="16" t="str">
        <f>T277&amp;"."&amp;RIGHT(T290,LEN(T290)-5)+1</f>
        <v>K.10.14</v>
      </c>
      <c r="U291" s="17" t="str">
        <f>T291&amp;" - "&amp;IFERROR(INDEX('L2'!$G$6:$G$502,MATCH(T291,'L2'!$P$6:$P$502,0)),"  ")</f>
        <v xml:space="preserve">K.10.14 -   </v>
      </c>
    </row>
    <row r="292" spans="2:21" s="18" customFormat="1" ht="16">
      <c r="B292" s="16" t="str">
        <f>B277&amp;"."&amp;RIGHT(B291,LEN(B291)-4)+1</f>
        <v>K.1.15</v>
      </c>
      <c r="C292" s="17" t="str">
        <f>B292&amp;" - "&amp;IFERROR(INDEX('L2'!$G$6:$G$502,MATCH(B292,'L2'!$P$6:$P$502,0)),"  ")</f>
        <v xml:space="preserve">K.1.15 -   </v>
      </c>
      <c r="D292" s="16" t="str">
        <f>D277&amp;"."&amp;RIGHT(D291,LEN(D291)-4)+1</f>
        <v>K.2.15</v>
      </c>
      <c r="E292" s="17" t="str">
        <f>D292&amp;" - "&amp;IFERROR(INDEX('L2'!$G$6:$G$502,MATCH(D292,'L2'!$P$6:$P$502,0)),"  ")</f>
        <v xml:space="preserve">K.2.15 -   </v>
      </c>
      <c r="F292" s="16" t="str">
        <f>F277&amp;"."&amp;RIGHT(F291,LEN(F291)-4)+1</f>
        <v>K.3.15</v>
      </c>
      <c r="G292" s="17" t="str">
        <f>F292&amp;" - "&amp;IFERROR(INDEX('L2'!$G$6:$G$502,MATCH(F292,'L2'!$P$6:$P$502,0)),"  ")</f>
        <v xml:space="preserve">K.3.15 -   </v>
      </c>
      <c r="H292" s="16" t="str">
        <f>H277&amp;"."&amp;RIGHT(H291,LEN(H291)-4)+1</f>
        <v>K.4.15</v>
      </c>
      <c r="I292" s="17" t="str">
        <f>H292&amp;" - "&amp;IFERROR(INDEX('L2'!$G$6:$G$502,MATCH(H292,'L2'!$P$6:$P$502,0)),"  ")</f>
        <v xml:space="preserve">K.4.15 -   </v>
      </c>
      <c r="J292" s="16" t="str">
        <f>J277&amp;"."&amp;RIGHT(J291,LEN(J291)-4)+1</f>
        <v>K.5.15</v>
      </c>
      <c r="K292" s="17" t="str">
        <f>J292&amp;" - "&amp;IFERROR(INDEX('L2'!$G$6:$G$502,MATCH(J292,'L2'!$P$6:$P$502,0)),"  ")</f>
        <v xml:space="preserve">K.5.15 -   </v>
      </c>
      <c r="L292" s="16" t="str">
        <f>L277&amp;"."&amp;RIGHT(L291,LEN(L291)-4)+1</f>
        <v>K.6.15</v>
      </c>
      <c r="M292" s="17" t="str">
        <f>L292&amp;" - "&amp;IFERROR(INDEX('L2'!$G$6:$G$502,MATCH(L292,'L2'!$P$6:$P$502,0)),"  ")</f>
        <v xml:space="preserve">K.6.15 -   </v>
      </c>
      <c r="N292" s="16" t="str">
        <f>N277&amp;"."&amp;RIGHT(N291,LEN(N291)-4)+1</f>
        <v>K.7.15</v>
      </c>
      <c r="O292" s="17" t="str">
        <f>N292&amp;" - "&amp;IFERROR(INDEX('L2'!$G$6:$G$502,MATCH(N292,'L2'!$P$6:$P$502,0)),"  ")</f>
        <v xml:space="preserve">K.7.15 -   </v>
      </c>
      <c r="P292" s="16" t="str">
        <f>P277&amp;"."&amp;RIGHT(P291,LEN(P291)-4)+1</f>
        <v>K.8.15</v>
      </c>
      <c r="Q292" s="17" t="str">
        <f>P292&amp;" - "&amp;IFERROR(INDEX('L2'!$G$6:$G$502,MATCH(P292,'L2'!$P$6:$P$502,0)),"  ")</f>
        <v xml:space="preserve">K.8.15 -   </v>
      </c>
      <c r="R292" s="16" t="str">
        <f>R277&amp;"."&amp;RIGHT(R291,LEN(R291)-4)+1</f>
        <v>K.9.15</v>
      </c>
      <c r="S292" s="17" t="str">
        <f>R292&amp;" - "&amp;IFERROR(INDEX('L2'!$G$6:$G$502,MATCH(R292,'L2'!$P$6:$P$502,0)),"  ")</f>
        <v xml:space="preserve">K.9.15 -   </v>
      </c>
      <c r="T292" s="16" t="str">
        <f>T277&amp;"."&amp;RIGHT(T291,LEN(T291)-5)+1</f>
        <v>K.10.15</v>
      </c>
      <c r="U292" s="17" t="str">
        <f>T292&amp;" - "&amp;IFERROR(INDEX('L2'!$G$6:$G$502,MATCH(T292,'L2'!$P$6:$P$502,0)),"  ")</f>
        <v xml:space="preserve">K.10.15 -   </v>
      </c>
    </row>
    <row r="293" spans="2:21" s="18" customFormat="1" ht="16">
      <c r="B293" s="16" t="str">
        <f>B277&amp;"."&amp;RIGHT(B292,LEN(B292)-4)+1</f>
        <v>K.1.16</v>
      </c>
      <c r="C293" s="17" t="str">
        <f>B293&amp;" - "&amp;IFERROR(INDEX('L2'!$G$6:$G$502,MATCH(B293,'L2'!$P$6:$P$502,0)),"  ")</f>
        <v xml:space="preserve">K.1.16 -   </v>
      </c>
      <c r="D293" s="16" t="str">
        <f>D277&amp;"."&amp;RIGHT(D292,LEN(D292)-4)+1</f>
        <v>K.2.16</v>
      </c>
      <c r="E293" s="17" t="str">
        <f>D293&amp;" - "&amp;IFERROR(INDEX('L2'!$G$6:$G$502,MATCH(D293,'L2'!$P$6:$P$502,0)),"  ")</f>
        <v xml:space="preserve">K.2.16 -   </v>
      </c>
      <c r="F293" s="16" t="str">
        <f>F277&amp;"."&amp;RIGHT(F292,LEN(F292)-4)+1</f>
        <v>K.3.16</v>
      </c>
      <c r="G293" s="17" t="str">
        <f>F293&amp;" - "&amp;IFERROR(INDEX('L2'!$G$6:$G$502,MATCH(F293,'L2'!$P$6:$P$502,0)),"  ")</f>
        <v xml:space="preserve">K.3.16 -   </v>
      </c>
      <c r="H293" s="16" t="str">
        <f>H277&amp;"."&amp;RIGHT(H292,LEN(H292)-4)+1</f>
        <v>K.4.16</v>
      </c>
      <c r="I293" s="17" t="str">
        <f>H293&amp;" - "&amp;IFERROR(INDEX('L2'!$G$6:$G$502,MATCH(H293,'L2'!$P$6:$P$502,0)),"  ")</f>
        <v xml:space="preserve">K.4.16 -   </v>
      </c>
      <c r="J293" s="16" t="str">
        <f>J277&amp;"."&amp;RIGHT(J292,LEN(J292)-4)+1</f>
        <v>K.5.16</v>
      </c>
      <c r="K293" s="17" t="str">
        <f>J293&amp;" - "&amp;IFERROR(INDEX('L2'!$G$6:$G$502,MATCH(J293,'L2'!$P$6:$P$502,0)),"  ")</f>
        <v xml:space="preserve">K.5.16 -   </v>
      </c>
      <c r="L293" s="16" t="str">
        <f>L277&amp;"."&amp;RIGHT(L292,LEN(L292)-4)+1</f>
        <v>K.6.16</v>
      </c>
      <c r="M293" s="17" t="str">
        <f>L293&amp;" - "&amp;IFERROR(INDEX('L2'!$G$6:$G$502,MATCH(L293,'L2'!$P$6:$P$502,0)),"  ")</f>
        <v xml:space="preserve">K.6.16 -   </v>
      </c>
      <c r="N293" s="16" t="str">
        <f>N277&amp;"."&amp;RIGHT(N292,LEN(N292)-4)+1</f>
        <v>K.7.16</v>
      </c>
      <c r="O293" s="17" t="str">
        <f>N293&amp;" - "&amp;IFERROR(INDEX('L2'!$G$6:$G$502,MATCH(N293,'L2'!$P$6:$P$502,0)),"  ")</f>
        <v xml:space="preserve">K.7.16 -   </v>
      </c>
      <c r="P293" s="16" t="str">
        <f>P277&amp;"."&amp;RIGHT(P292,LEN(P292)-4)+1</f>
        <v>K.8.16</v>
      </c>
      <c r="Q293" s="17" t="str">
        <f>P293&amp;" - "&amp;IFERROR(INDEX('L2'!$G$6:$G$502,MATCH(P293,'L2'!$P$6:$P$502,0)),"  ")</f>
        <v xml:space="preserve">K.8.16 -   </v>
      </c>
      <c r="R293" s="16" t="str">
        <f>R277&amp;"."&amp;RIGHT(R292,LEN(R292)-4)+1</f>
        <v>K.9.16</v>
      </c>
      <c r="S293" s="17" t="str">
        <f>R293&amp;" - "&amp;IFERROR(INDEX('L2'!$G$6:$G$502,MATCH(R293,'L2'!$P$6:$P$502,0)),"  ")</f>
        <v xml:space="preserve">K.9.16 -   </v>
      </c>
      <c r="T293" s="16" t="str">
        <f>T277&amp;"."&amp;RIGHT(T292,LEN(T292)-5)+1</f>
        <v>K.10.16</v>
      </c>
      <c r="U293" s="17" t="str">
        <f>T293&amp;" - "&amp;IFERROR(INDEX('L2'!$G$6:$G$502,MATCH(T293,'L2'!$P$6:$P$502,0)),"  ")</f>
        <v xml:space="preserve">K.10.16 -   </v>
      </c>
    </row>
    <row r="294" spans="2:21" s="18" customFormat="1" ht="16">
      <c r="B294" s="16" t="str">
        <f>B277&amp;"."&amp;RIGHT(B293,LEN(B293)-4)+1</f>
        <v>K.1.17</v>
      </c>
      <c r="C294" s="17" t="str">
        <f>B294&amp;" - "&amp;IFERROR(INDEX('L2'!$G$6:$G$502,MATCH(B294,'L2'!$P$6:$P$502,0)),"  ")</f>
        <v xml:space="preserve">K.1.17 -   </v>
      </c>
      <c r="D294" s="16" t="str">
        <f>D277&amp;"."&amp;RIGHT(D293,LEN(D293)-4)+1</f>
        <v>K.2.17</v>
      </c>
      <c r="E294" s="17" t="str">
        <f>D294&amp;" - "&amp;IFERROR(INDEX('L2'!$G$6:$G$502,MATCH(D294,'L2'!$P$6:$P$502,0)),"  ")</f>
        <v xml:space="preserve">K.2.17 -   </v>
      </c>
      <c r="F294" s="16" t="str">
        <f>F277&amp;"."&amp;RIGHT(F293,LEN(F293)-4)+1</f>
        <v>K.3.17</v>
      </c>
      <c r="G294" s="17" t="str">
        <f>F294&amp;" - "&amp;IFERROR(INDEX('L2'!$G$6:$G$502,MATCH(F294,'L2'!$P$6:$P$502,0)),"  ")</f>
        <v xml:space="preserve">K.3.17 -   </v>
      </c>
      <c r="H294" s="16" t="str">
        <f>H277&amp;"."&amp;RIGHT(H293,LEN(H293)-4)+1</f>
        <v>K.4.17</v>
      </c>
      <c r="I294" s="17" t="str">
        <f>H294&amp;" - "&amp;IFERROR(INDEX('L2'!$G$6:$G$502,MATCH(H294,'L2'!$P$6:$P$502,0)),"  ")</f>
        <v xml:space="preserve">K.4.17 -   </v>
      </c>
      <c r="J294" s="16" t="str">
        <f>J277&amp;"."&amp;RIGHT(J293,LEN(J293)-4)+1</f>
        <v>K.5.17</v>
      </c>
      <c r="K294" s="17" t="str">
        <f>J294&amp;" - "&amp;IFERROR(INDEX('L2'!$G$6:$G$502,MATCH(J294,'L2'!$P$6:$P$502,0)),"  ")</f>
        <v xml:space="preserve">K.5.17 -   </v>
      </c>
      <c r="L294" s="16" t="str">
        <f>L277&amp;"."&amp;RIGHT(L293,LEN(L293)-4)+1</f>
        <v>K.6.17</v>
      </c>
      <c r="M294" s="17" t="str">
        <f>L294&amp;" - "&amp;IFERROR(INDEX('L2'!$G$6:$G$502,MATCH(L294,'L2'!$P$6:$P$502,0)),"  ")</f>
        <v xml:space="preserve">K.6.17 -   </v>
      </c>
      <c r="N294" s="16" t="str">
        <f>N277&amp;"."&amp;RIGHT(N293,LEN(N293)-4)+1</f>
        <v>K.7.17</v>
      </c>
      <c r="O294" s="17" t="str">
        <f>N294&amp;" - "&amp;IFERROR(INDEX('L2'!$G$6:$G$502,MATCH(N294,'L2'!$P$6:$P$502,0)),"  ")</f>
        <v xml:space="preserve">K.7.17 -   </v>
      </c>
      <c r="P294" s="16" t="str">
        <f>P277&amp;"."&amp;RIGHT(P293,LEN(P293)-4)+1</f>
        <v>K.8.17</v>
      </c>
      <c r="Q294" s="17" t="str">
        <f>P294&amp;" - "&amp;IFERROR(INDEX('L2'!$G$6:$G$502,MATCH(P294,'L2'!$P$6:$P$502,0)),"  ")</f>
        <v xml:space="preserve">K.8.17 -   </v>
      </c>
      <c r="R294" s="16" t="str">
        <f>R277&amp;"."&amp;RIGHT(R293,LEN(R293)-4)+1</f>
        <v>K.9.17</v>
      </c>
      <c r="S294" s="17" t="str">
        <f>R294&amp;" - "&amp;IFERROR(INDEX('L2'!$G$6:$G$502,MATCH(R294,'L2'!$P$6:$P$502,0)),"  ")</f>
        <v xml:space="preserve">K.9.17 -   </v>
      </c>
      <c r="T294" s="16" t="str">
        <f>T277&amp;"."&amp;RIGHT(T293,LEN(T293)-5)+1</f>
        <v>K.10.17</v>
      </c>
      <c r="U294" s="17" t="str">
        <f>T294&amp;" - "&amp;IFERROR(INDEX('L2'!$G$6:$G$502,MATCH(T294,'L2'!$P$6:$P$502,0)),"  ")</f>
        <v xml:space="preserve">K.10.17 -   </v>
      </c>
    </row>
    <row r="295" spans="2:21" s="18" customFormat="1" ht="16">
      <c r="B295" s="16" t="str">
        <f>B277&amp;"."&amp;RIGHT(B294,LEN(B294)-4)+1</f>
        <v>K.1.18</v>
      </c>
      <c r="C295" s="17" t="str">
        <f>B295&amp;" - "&amp;IFERROR(INDEX('L2'!$G$6:$G$502,MATCH(B295,'L2'!$P$6:$P$502,0)),"  ")</f>
        <v xml:space="preserve">K.1.18 -   </v>
      </c>
      <c r="D295" s="16" t="str">
        <f>D277&amp;"."&amp;RIGHT(D294,LEN(D294)-4)+1</f>
        <v>K.2.18</v>
      </c>
      <c r="E295" s="17" t="str">
        <f>D295&amp;" - "&amp;IFERROR(INDEX('L2'!$G$6:$G$502,MATCH(D295,'L2'!$P$6:$P$502,0)),"  ")</f>
        <v xml:space="preserve">K.2.18 -   </v>
      </c>
      <c r="F295" s="16" t="str">
        <f>F277&amp;"."&amp;RIGHT(F294,LEN(F294)-4)+1</f>
        <v>K.3.18</v>
      </c>
      <c r="G295" s="17" t="str">
        <f>F295&amp;" - "&amp;IFERROR(INDEX('L2'!$G$6:$G$502,MATCH(F295,'L2'!$P$6:$P$502,0)),"  ")</f>
        <v xml:space="preserve">K.3.18 -   </v>
      </c>
      <c r="H295" s="16" t="str">
        <f>H277&amp;"."&amp;RIGHT(H294,LEN(H294)-4)+1</f>
        <v>K.4.18</v>
      </c>
      <c r="I295" s="17" t="str">
        <f>H295&amp;" - "&amp;IFERROR(INDEX('L2'!$G$6:$G$502,MATCH(H295,'L2'!$P$6:$P$502,0)),"  ")</f>
        <v xml:space="preserve">K.4.18 -   </v>
      </c>
      <c r="J295" s="16" t="str">
        <f>J277&amp;"."&amp;RIGHT(J294,LEN(J294)-4)+1</f>
        <v>K.5.18</v>
      </c>
      <c r="K295" s="17" t="str">
        <f>J295&amp;" - "&amp;IFERROR(INDEX('L2'!$G$6:$G$502,MATCH(J295,'L2'!$P$6:$P$502,0)),"  ")</f>
        <v xml:space="preserve">K.5.18 -   </v>
      </c>
      <c r="L295" s="16" t="str">
        <f>L277&amp;"."&amp;RIGHT(L294,LEN(L294)-4)+1</f>
        <v>K.6.18</v>
      </c>
      <c r="M295" s="17" t="str">
        <f>L295&amp;" - "&amp;IFERROR(INDEX('L2'!$G$6:$G$502,MATCH(L295,'L2'!$P$6:$P$502,0)),"  ")</f>
        <v xml:space="preserve">K.6.18 -   </v>
      </c>
      <c r="N295" s="16" t="str">
        <f>N277&amp;"."&amp;RIGHT(N294,LEN(N294)-4)+1</f>
        <v>K.7.18</v>
      </c>
      <c r="O295" s="17" t="str">
        <f>N295&amp;" - "&amp;IFERROR(INDEX('L2'!$G$6:$G$502,MATCH(N295,'L2'!$P$6:$P$502,0)),"  ")</f>
        <v xml:space="preserve">K.7.18 -   </v>
      </c>
      <c r="P295" s="16" t="str">
        <f>P277&amp;"."&amp;RIGHT(P294,LEN(P294)-4)+1</f>
        <v>K.8.18</v>
      </c>
      <c r="Q295" s="17" t="str">
        <f>P295&amp;" - "&amp;IFERROR(INDEX('L2'!$G$6:$G$502,MATCH(P295,'L2'!$P$6:$P$502,0)),"  ")</f>
        <v xml:space="preserve">K.8.18 -   </v>
      </c>
      <c r="R295" s="16" t="str">
        <f>R277&amp;"."&amp;RIGHT(R294,LEN(R294)-4)+1</f>
        <v>K.9.18</v>
      </c>
      <c r="S295" s="17" t="str">
        <f>R295&amp;" - "&amp;IFERROR(INDEX('L2'!$G$6:$G$502,MATCH(R295,'L2'!$P$6:$P$502,0)),"  ")</f>
        <v xml:space="preserve">K.9.18 -   </v>
      </c>
      <c r="T295" s="16" t="str">
        <f>T277&amp;"."&amp;RIGHT(T294,LEN(T294)-5)+1</f>
        <v>K.10.18</v>
      </c>
      <c r="U295" s="17" t="str">
        <f>T295&amp;" - "&amp;IFERROR(INDEX('L2'!$G$6:$G$502,MATCH(T295,'L2'!$P$6:$P$502,0)),"  ")</f>
        <v xml:space="preserve">K.10.18 -   </v>
      </c>
    </row>
    <row r="296" spans="2:21" s="18" customFormat="1" ht="16">
      <c r="B296" s="16" t="str">
        <f>B277&amp;"."&amp;RIGHT(B295,LEN(B295)-4)+1</f>
        <v>K.1.19</v>
      </c>
      <c r="C296" s="17" t="str">
        <f>B296&amp;" - "&amp;IFERROR(INDEX('L2'!$G$6:$G$502,MATCH(B296,'L2'!$P$6:$P$502,0)),"  ")</f>
        <v xml:space="preserve">K.1.19 -   </v>
      </c>
      <c r="D296" s="16" t="str">
        <f>D277&amp;"."&amp;RIGHT(D295,LEN(D295)-4)+1</f>
        <v>K.2.19</v>
      </c>
      <c r="E296" s="17" t="str">
        <f>D296&amp;" - "&amp;IFERROR(INDEX('L2'!$G$6:$G$502,MATCH(D296,'L2'!$P$6:$P$502,0)),"  ")</f>
        <v xml:space="preserve">K.2.19 -   </v>
      </c>
      <c r="F296" s="16" t="str">
        <f>F277&amp;"."&amp;RIGHT(F295,LEN(F295)-4)+1</f>
        <v>K.3.19</v>
      </c>
      <c r="G296" s="17" t="str">
        <f>F296&amp;" - "&amp;IFERROR(INDEX('L2'!$G$6:$G$502,MATCH(F296,'L2'!$P$6:$P$502,0)),"  ")</f>
        <v xml:space="preserve">K.3.19 -   </v>
      </c>
      <c r="H296" s="16" t="str">
        <f>H277&amp;"."&amp;RIGHT(H295,LEN(H295)-4)+1</f>
        <v>K.4.19</v>
      </c>
      <c r="I296" s="17" t="str">
        <f>H296&amp;" - "&amp;IFERROR(INDEX('L2'!$G$6:$G$502,MATCH(H296,'L2'!$P$6:$P$502,0)),"  ")</f>
        <v xml:space="preserve">K.4.19 -   </v>
      </c>
      <c r="J296" s="16" t="str">
        <f>J277&amp;"."&amp;RIGHT(J295,LEN(J295)-4)+1</f>
        <v>K.5.19</v>
      </c>
      <c r="K296" s="17" t="str">
        <f>J296&amp;" - "&amp;IFERROR(INDEX('L2'!$G$6:$G$502,MATCH(J296,'L2'!$P$6:$P$502,0)),"  ")</f>
        <v xml:space="preserve">K.5.19 -   </v>
      </c>
      <c r="L296" s="16" t="str">
        <f>L277&amp;"."&amp;RIGHT(L295,LEN(L295)-4)+1</f>
        <v>K.6.19</v>
      </c>
      <c r="M296" s="17" t="str">
        <f>L296&amp;" - "&amp;IFERROR(INDEX('L2'!$G$6:$G$502,MATCH(L296,'L2'!$P$6:$P$502,0)),"  ")</f>
        <v xml:space="preserve">K.6.19 -   </v>
      </c>
      <c r="N296" s="16" t="str">
        <f>N277&amp;"."&amp;RIGHT(N295,LEN(N295)-4)+1</f>
        <v>K.7.19</v>
      </c>
      <c r="O296" s="17" t="str">
        <f>N296&amp;" - "&amp;IFERROR(INDEX('L2'!$G$6:$G$502,MATCH(N296,'L2'!$P$6:$P$502,0)),"  ")</f>
        <v xml:space="preserve">K.7.19 -   </v>
      </c>
      <c r="P296" s="16" t="str">
        <f>P277&amp;"."&amp;RIGHT(P295,LEN(P295)-4)+1</f>
        <v>K.8.19</v>
      </c>
      <c r="Q296" s="17" t="str">
        <f>P296&amp;" - "&amp;IFERROR(INDEX('L2'!$G$6:$G$502,MATCH(P296,'L2'!$P$6:$P$502,0)),"  ")</f>
        <v xml:space="preserve">K.8.19 -   </v>
      </c>
      <c r="R296" s="16" t="str">
        <f>R277&amp;"."&amp;RIGHT(R295,LEN(R295)-4)+1</f>
        <v>K.9.19</v>
      </c>
      <c r="S296" s="17" t="str">
        <f>R296&amp;" - "&amp;IFERROR(INDEX('L2'!$G$6:$G$502,MATCH(R296,'L2'!$P$6:$P$502,0)),"  ")</f>
        <v xml:space="preserve">K.9.19 -   </v>
      </c>
      <c r="T296" s="16" t="str">
        <f>T277&amp;"."&amp;RIGHT(T295,LEN(T295)-5)+1</f>
        <v>K.10.19</v>
      </c>
      <c r="U296" s="17" t="str">
        <f>T296&amp;" - "&amp;IFERROR(INDEX('L2'!$G$6:$G$502,MATCH(T296,'L2'!$P$6:$P$502,0)),"  ")</f>
        <v xml:space="preserve">K.10.19 -   </v>
      </c>
    </row>
    <row r="297" spans="2:21" s="18" customFormat="1" ht="16">
      <c r="B297" s="16" t="str">
        <f>B277&amp;"."&amp;RIGHT(B296,LEN(B296)-4)+1</f>
        <v>K.1.20</v>
      </c>
      <c r="C297" s="17" t="str">
        <f>B297&amp;" - "&amp;IFERROR(INDEX('L2'!$G$6:$G$502,MATCH(B297,'L2'!$P$6:$P$502,0)),"  ")</f>
        <v xml:space="preserve">K.1.20 -   </v>
      </c>
      <c r="D297" s="16" t="str">
        <f>D277&amp;"."&amp;RIGHT(D296,LEN(D296)-4)+1</f>
        <v>K.2.20</v>
      </c>
      <c r="E297" s="17" t="str">
        <f>D297&amp;" - "&amp;IFERROR(INDEX('L2'!$G$6:$G$502,MATCH(D297,'L2'!$P$6:$P$502,0)),"  ")</f>
        <v xml:space="preserve">K.2.20 -   </v>
      </c>
      <c r="F297" s="16" t="str">
        <f>F277&amp;"."&amp;RIGHT(F296,LEN(F296)-4)+1</f>
        <v>K.3.20</v>
      </c>
      <c r="G297" s="17" t="str">
        <f>F297&amp;" - "&amp;IFERROR(INDEX('L2'!$G$6:$G$502,MATCH(F297,'L2'!$P$6:$P$502,0)),"  ")</f>
        <v xml:space="preserve">K.3.20 -   </v>
      </c>
      <c r="H297" s="16" t="str">
        <f>H277&amp;"."&amp;RIGHT(H296,LEN(H296)-4)+1</f>
        <v>K.4.20</v>
      </c>
      <c r="I297" s="17" t="str">
        <f>H297&amp;" - "&amp;IFERROR(INDEX('L2'!$G$6:$G$502,MATCH(H297,'L2'!$P$6:$P$502,0)),"  ")</f>
        <v xml:space="preserve">K.4.20 -   </v>
      </c>
      <c r="J297" s="16" t="str">
        <f>J277&amp;"."&amp;RIGHT(J296,LEN(J296)-4)+1</f>
        <v>K.5.20</v>
      </c>
      <c r="K297" s="17" t="str">
        <f>J297&amp;" - "&amp;IFERROR(INDEX('L2'!$G$6:$G$502,MATCH(J297,'L2'!$P$6:$P$502,0)),"  ")</f>
        <v xml:space="preserve">K.5.20 -   </v>
      </c>
      <c r="L297" s="16" t="str">
        <f>L277&amp;"."&amp;RIGHT(L296,LEN(L296)-4)+1</f>
        <v>K.6.20</v>
      </c>
      <c r="M297" s="17" t="str">
        <f>L297&amp;" - "&amp;IFERROR(INDEX('L2'!$G$6:$G$502,MATCH(L297,'L2'!$P$6:$P$502,0)),"  ")</f>
        <v xml:space="preserve">K.6.20 -   </v>
      </c>
      <c r="N297" s="16" t="str">
        <f>N277&amp;"."&amp;RIGHT(N296,LEN(N296)-4)+1</f>
        <v>K.7.20</v>
      </c>
      <c r="O297" s="17" t="str">
        <f>N297&amp;" - "&amp;IFERROR(INDEX('L2'!$G$6:$G$502,MATCH(N297,'L2'!$P$6:$P$502,0)),"  ")</f>
        <v xml:space="preserve">K.7.20 -   </v>
      </c>
      <c r="P297" s="16" t="str">
        <f>P277&amp;"."&amp;RIGHT(P296,LEN(P296)-4)+1</f>
        <v>K.8.20</v>
      </c>
      <c r="Q297" s="17" t="str">
        <f>P297&amp;" - "&amp;IFERROR(INDEX('L2'!$G$6:$G$502,MATCH(P297,'L2'!$P$6:$P$502,0)),"  ")</f>
        <v xml:space="preserve">K.8.20 -   </v>
      </c>
      <c r="R297" s="16" t="str">
        <f>R277&amp;"."&amp;RIGHT(R296,LEN(R296)-4)+1</f>
        <v>K.9.20</v>
      </c>
      <c r="S297" s="17" t="str">
        <f>R297&amp;" - "&amp;IFERROR(INDEX('L2'!$G$6:$G$502,MATCH(R297,'L2'!$P$6:$P$502,0)),"  ")</f>
        <v xml:space="preserve">K.9.20 -   </v>
      </c>
      <c r="T297" s="16" t="str">
        <f>T277&amp;"."&amp;RIGHT(T296,LEN(T296)-5)+1</f>
        <v>K.10.20</v>
      </c>
      <c r="U297" s="17" t="str">
        <f>T297&amp;" - "&amp;IFERROR(INDEX('L2'!$G$6:$G$502,MATCH(T297,'L2'!$P$6:$P$502,0)),"  ")</f>
        <v xml:space="preserve">K.10.20 -   </v>
      </c>
    </row>
    <row r="299" spans="2:21" ht="16">
      <c r="B299" s="796" t="str">
        <f>"Level 3 - "&amp;INDEX($C$6:$C$31,MATCH($B$17,$B$6:$B$31,0))&amp;" ("&amp;$B$17&amp;")"</f>
        <v>Level 3 - L - Landscaping (L)</v>
      </c>
      <c r="C299" s="796"/>
      <c r="D299" s="796"/>
      <c r="E299" s="796"/>
      <c r="F299" s="796"/>
      <c r="G299" s="796"/>
      <c r="H299" s="796"/>
      <c r="I299" s="796"/>
      <c r="J299" s="796"/>
      <c r="K299" s="796"/>
      <c r="L299" s="796"/>
      <c r="M299" s="796"/>
      <c r="N299" s="796"/>
      <c r="O299" s="796"/>
      <c r="P299" s="796"/>
      <c r="Q299" s="796"/>
      <c r="R299" s="796"/>
      <c r="S299" s="796"/>
      <c r="T299" s="796"/>
      <c r="U299" s="796"/>
    </row>
    <row r="300" spans="2:21" ht="16">
      <c r="B300" s="40" t="str">
        <f>MID(B299,LEN(B299)-1,1)&amp;".1"</f>
        <v>L.1</v>
      </c>
      <c r="C300" s="40" t="str">
        <f>IFERROR(INDEX('L2'!$E$6:$E$502,MATCH(B300,'L2'!$O$6:$O$502,0)),"  ")</f>
        <v>Exterior Structures</v>
      </c>
      <c r="D300" s="40" t="str">
        <f>LEFT(B300,1)&amp;"."&amp;RIGHT(B300,1)+1</f>
        <v>L.2</v>
      </c>
      <c r="E300" s="40" t="str">
        <f>IFERROR(INDEX('L2'!$E$6:$E$502,MATCH(D300,'L2'!$O$6:$O$502,0)),"  ")</f>
        <v>Fencing</v>
      </c>
      <c r="F300" s="40" t="str">
        <f>LEFT(D300,1)&amp;"."&amp;RIGHT(D300,1)+1</f>
        <v>L.3</v>
      </c>
      <c r="G300" s="40" t="str">
        <f>IFERROR(INDEX('L2'!$E$6:$E$502,MATCH(F300,'L2'!$O$6:$O$502,0)),"  ")</f>
        <v>Landscaping</v>
      </c>
      <c r="H300" s="40" t="str">
        <f>LEFT(F300,1)&amp;"."&amp;RIGHT(F300,1)+1</f>
        <v>L.4</v>
      </c>
      <c r="I300" s="40" t="str">
        <f>IFERROR(INDEX('L2'!$E$6:$E$502,MATCH(H300,'L2'!$O$6:$O$502,0)),"  ")</f>
        <v>Pools</v>
      </c>
      <c r="J300" s="40" t="str">
        <f>LEFT(H300,1)&amp;"."&amp;RIGHT(H300,1)+1</f>
        <v>L.5</v>
      </c>
      <c r="K300" s="40" t="str">
        <f>IFERROR(INDEX('L2'!$E$6:$E$502,MATCH(J300,'L2'!$O$6:$O$502,0)),"  ")</f>
        <v xml:space="preserve">  </v>
      </c>
      <c r="L300" s="40" t="str">
        <f>LEFT(J300,1)&amp;"."&amp;RIGHT(J300,1)+1</f>
        <v>L.6</v>
      </c>
      <c r="M300" s="40" t="str">
        <f>IFERROR(INDEX('L2'!$E$6:$E$502,MATCH(L300,'L2'!$O$6:$O$502,0)),"  ")</f>
        <v xml:space="preserve">  </v>
      </c>
      <c r="N300" s="40" t="str">
        <f>LEFT(L300,1)&amp;"."&amp;RIGHT(L300,1)+1</f>
        <v>L.7</v>
      </c>
      <c r="O300" s="40" t="str">
        <f>IFERROR(INDEX('L2'!$E$6:$E$502,MATCH(N300,'L2'!$O$6:$O$502,0)),"  ")</f>
        <v xml:space="preserve">  </v>
      </c>
      <c r="P300" s="40" t="str">
        <f>LEFT(N300,1)&amp;"."&amp;RIGHT(N300,1)+1</f>
        <v>L.8</v>
      </c>
      <c r="Q300" s="40" t="str">
        <f>IFERROR(INDEX('L2'!$E$6:$E$502,MATCH(P300,'L2'!$O$6:$O$502,0)),"  ")</f>
        <v xml:space="preserve">  </v>
      </c>
      <c r="R300" s="40" t="str">
        <f>LEFT(P300,1)&amp;"."&amp;RIGHT(P300,1)+1</f>
        <v>L.9</v>
      </c>
      <c r="S300" s="40" t="str">
        <f>IFERROR(INDEX('L2'!$E$6:$E$502,MATCH(R300,'L2'!$O$6:$O$502,0)),"  ")</f>
        <v xml:space="preserve">  </v>
      </c>
      <c r="T300" s="40" t="str">
        <f>LEFT(R300,1)&amp;"."&amp;RIGHT(R300,1)+1</f>
        <v>L.10</v>
      </c>
      <c r="U300" s="40" t="str">
        <f>IFERROR(INDEX('L2'!$E$6:$E$502,MATCH(T300,'L2'!$O$6:$O$502,0)),"  ")</f>
        <v xml:space="preserve">  </v>
      </c>
    </row>
    <row r="301" spans="2:21" s="18" customFormat="1" ht="16">
      <c r="B301" s="16" t="str">
        <f>B300&amp;".1"</f>
        <v>L.1.1</v>
      </c>
      <c r="C301" s="17" t="str">
        <f>B301&amp;" - "&amp;IFERROR(INDEX('L2'!$G$6:$G$502,MATCH(B301,'L2'!$P$6:$P$502,0)),"  ")</f>
        <v>L.1.1 - Exterior Structures Allowance</v>
      </c>
      <c r="D301" s="16" t="str">
        <f>D300&amp;".1"</f>
        <v>L.2.1</v>
      </c>
      <c r="E301" s="17" t="str">
        <f>D301&amp;" - "&amp;IFERROR(INDEX('L2'!$G$6:$G$502,MATCH(D301,'L2'!$P$6:$P$502,0)),"  ")</f>
        <v>L.2.1 - Chain Link Fencing</v>
      </c>
      <c r="F301" s="16" t="str">
        <f>F300&amp;".1"</f>
        <v>L.3.1</v>
      </c>
      <c r="G301" s="17" t="str">
        <f>F301&amp;" - "&amp;IFERROR(INDEX('L2'!$G$6:$G$502,MATCH(F301,'L2'!$P$6:$P$502,0)),"  ")</f>
        <v>L.3.1 - 36" Box Tree</v>
      </c>
      <c r="H301" s="16" t="str">
        <f>H300&amp;".1"</f>
        <v>L.4.1</v>
      </c>
      <c r="I301" s="17" t="str">
        <f>H301&amp;" - "&amp;IFERROR(INDEX('L2'!$G$6:$G$502,MATCH(H301,'L2'!$P$6:$P$502,0)),"  ")</f>
        <v>L.4.1 - New Pool Complete</v>
      </c>
      <c r="J301" s="16" t="str">
        <f>J300&amp;".1"</f>
        <v>L.5.1</v>
      </c>
      <c r="K301" s="17" t="str">
        <f>J301&amp;" - "&amp;IFERROR(INDEX('L2'!$G$6:$G$502,MATCH(J301,'L2'!$P$6:$P$502,0)),"  ")</f>
        <v xml:space="preserve">L.5.1 -   </v>
      </c>
      <c r="L301" s="16" t="str">
        <f>L300&amp;".1"</f>
        <v>L.6.1</v>
      </c>
      <c r="M301" s="17" t="str">
        <f>L301&amp;" - "&amp;IFERROR(INDEX('L2'!$G$6:$G$502,MATCH(L301,'L2'!$P$6:$P$502,0)),"  ")</f>
        <v xml:space="preserve">L.6.1 -   </v>
      </c>
      <c r="N301" s="16" t="str">
        <f>N300&amp;".1"</f>
        <v>L.7.1</v>
      </c>
      <c r="O301" s="17" t="str">
        <f>N301&amp;" - "&amp;IFERROR(INDEX('L2'!$G$6:$G$502,MATCH(N301,'L2'!$P$6:$P$502,0)),"  ")</f>
        <v xml:space="preserve">L.7.1 -   </v>
      </c>
      <c r="P301" s="16" t="str">
        <f>P300&amp;".1"</f>
        <v>L.8.1</v>
      </c>
      <c r="Q301" s="17" t="str">
        <f>P301&amp;" - "&amp;IFERROR(INDEX('L2'!$G$6:$G$502,MATCH(P301,'L2'!$P$6:$P$502,0)),"  ")</f>
        <v xml:space="preserve">L.8.1 -   </v>
      </c>
      <c r="R301" s="16" t="str">
        <f>R300&amp;".1"</f>
        <v>L.9.1</v>
      </c>
      <c r="S301" s="17" t="str">
        <f>R301&amp;" - "&amp;IFERROR(INDEX('L2'!$G$6:$G$502,MATCH(R301,'L2'!$P$6:$P$502,0)),"  ")</f>
        <v xml:space="preserve">L.9.1 -   </v>
      </c>
      <c r="T301" s="16" t="str">
        <f>T300&amp;".1"</f>
        <v>L.10.1</v>
      </c>
      <c r="U301" s="17" t="str">
        <f>T301&amp;" - "&amp;IFERROR(INDEX('L2'!$G$6:$G$502,MATCH(T301,'L2'!$P$6:$P$502,0)),"  ")</f>
        <v xml:space="preserve">L.10.1 -   </v>
      </c>
    </row>
    <row r="302" spans="2:21" s="18" customFormat="1" ht="16">
      <c r="B302" s="16" t="str">
        <f>B300&amp;"."&amp;RIGHT(B301,LEN(B301)-4)+1</f>
        <v>L.1.2</v>
      </c>
      <c r="C302" s="17" t="str">
        <f>B302&amp;" - "&amp;IFERROR(INDEX('L2'!$G$6:$G$502,MATCH(B302,'L2'!$P$6:$P$502,0)),"  ")</f>
        <v>L.1.2 - Gazebo</v>
      </c>
      <c r="D302" s="16" t="str">
        <f>D300&amp;"."&amp;RIGHT(D301,LEN(D301)-4)+1</f>
        <v>L.2.2</v>
      </c>
      <c r="E302" s="17" t="str">
        <f>D302&amp;" - "&amp;IFERROR(INDEX('L2'!$G$6:$G$502,MATCH(D302,'L2'!$P$6:$P$502,0)),"  ")</f>
        <v>L.2.2 - Fencing Allowance</v>
      </c>
      <c r="F302" s="16" t="str">
        <f>F300&amp;"."&amp;RIGHT(F301,LEN(F301)-4)+1</f>
        <v>L.3.2</v>
      </c>
      <c r="G302" s="17" t="str">
        <f>F302&amp;" - "&amp;IFERROR(INDEX('L2'!$G$6:$G$502,MATCH(F302,'L2'!$P$6:$P$502,0)),"  ")</f>
        <v>L.3.2 - Cobble Stone Rock</v>
      </c>
      <c r="H302" s="16" t="str">
        <f>H300&amp;"."&amp;RIGHT(H301,LEN(H301)-4)+1</f>
        <v>L.4.2</v>
      </c>
      <c r="I302" s="17" t="str">
        <f>H302&amp;" - "&amp;IFERROR(INDEX('L2'!$G$6:$G$502,MATCH(H302,'L2'!$P$6:$P$502,0)),"  ")</f>
        <v>L.4.2 - Pool Filter System</v>
      </c>
      <c r="J302" s="16" t="str">
        <f>J300&amp;"."&amp;RIGHT(J301,LEN(J301)-4)+1</f>
        <v>L.5.2</v>
      </c>
      <c r="K302" s="17" t="str">
        <f>J302&amp;" - "&amp;IFERROR(INDEX('L2'!$G$6:$G$502,MATCH(J302,'L2'!$P$6:$P$502,0)),"  ")</f>
        <v xml:space="preserve">L.5.2 -   </v>
      </c>
      <c r="L302" s="16" t="str">
        <f>L300&amp;"."&amp;RIGHT(L301,LEN(L301)-4)+1</f>
        <v>L.6.2</v>
      </c>
      <c r="M302" s="17" t="str">
        <f>L302&amp;" - "&amp;IFERROR(INDEX('L2'!$G$6:$G$502,MATCH(L302,'L2'!$P$6:$P$502,0)),"  ")</f>
        <v xml:space="preserve">L.6.2 -   </v>
      </c>
      <c r="N302" s="16" t="str">
        <f>N300&amp;"."&amp;RIGHT(N301,LEN(N301)-4)+1</f>
        <v>L.7.2</v>
      </c>
      <c r="O302" s="17" t="str">
        <f>N302&amp;" - "&amp;IFERROR(INDEX('L2'!$G$6:$G$502,MATCH(N302,'L2'!$P$6:$P$502,0)),"  ")</f>
        <v xml:space="preserve">L.7.2 -   </v>
      </c>
      <c r="P302" s="16" t="str">
        <f>P300&amp;"."&amp;RIGHT(P301,LEN(P301)-4)+1</f>
        <v>L.8.2</v>
      </c>
      <c r="Q302" s="17" t="str">
        <f>P302&amp;" - "&amp;IFERROR(INDEX('L2'!$G$6:$G$502,MATCH(P302,'L2'!$P$6:$P$502,0)),"  ")</f>
        <v xml:space="preserve">L.8.2 -   </v>
      </c>
      <c r="R302" s="16" t="str">
        <f>R300&amp;"."&amp;RIGHT(R301,LEN(R301)-4)+1</f>
        <v>L.9.2</v>
      </c>
      <c r="S302" s="17" t="str">
        <f>R302&amp;" - "&amp;IFERROR(INDEX('L2'!$G$6:$G$502,MATCH(R302,'L2'!$P$6:$P$502,0)),"  ")</f>
        <v xml:space="preserve">L.9.2 -   </v>
      </c>
      <c r="T302" s="16" t="str">
        <f>T300&amp;"."&amp;RIGHT(T301,LEN(T301)-5)+1</f>
        <v>L.10.2</v>
      </c>
      <c r="U302" s="17" t="str">
        <f>T302&amp;" - "&amp;IFERROR(INDEX('L2'!$G$6:$G$502,MATCH(T302,'L2'!$P$6:$P$502,0)),"  ")</f>
        <v xml:space="preserve">L.10.2 -   </v>
      </c>
    </row>
    <row r="303" spans="2:21" s="18" customFormat="1" ht="16">
      <c r="B303" s="16" t="str">
        <f>B300&amp;"."&amp;RIGHT(B302,LEN(B302)-4)+1</f>
        <v>L.1.3</v>
      </c>
      <c r="C303" s="17" t="str">
        <f>B303&amp;" - "&amp;IFERROR(INDEX('L2'!$G$6:$G$502,MATCH(B303,'L2'!$P$6:$P$502,0)),"  ")</f>
        <v>L.1.3 - Premanufactured Carport</v>
      </c>
      <c r="D303" s="16" t="str">
        <f>D300&amp;"."&amp;RIGHT(D302,LEN(D302)-4)+1</f>
        <v>L.2.3</v>
      </c>
      <c r="E303" s="17" t="str">
        <f>D303&amp;" - "&amp;IFERROR(INDEX('L2'!$G$6:$G$502,MATCH(D303,'L2'!$P$6:$P$502,0)),"  ")</f>
        <v>L.2.3 - Wood Fencing</v>
      </c>
      <c r="F303" s="16" t="str">
        <f>F300&amp;"."&amp;RIGHT(F302,LEN(F302)-4)+1</f>
        <v>L.3.3</v>
      </c>
      <c r="G303" s="17" t="str">
        <f>F303&amp;" - "&amp;IFERROR(INDEX('L2'!$G$6:$G$502,MATCH(F303,'L2'!$P$6:$P$502,0)),"  ")</f>
        <v>L.3.3 - Landscape Rock, 3/4"</v>
      </c>
      <c r="H303" s="16" t="str">
        <f>H300&amp;"."&amp;RIGHT(H302,LEN(H302)-4)+1</f>
        <v>L.4.3</v>
      </c>
      <c r="I303" s="17" t="str">
        <f>H303&amp;" - "&amp;IFERROR(INDEX('L2'!$G$6:$G$502,MATCH(H303,'L2'!$P$6:$P$502,0)),"  ")</f>
        <v>L.4.3 - Pool Heater/Motor</v>
      </c>
      <c r="J303" s="16" t="str">
        <f>J300&amp;"."&amp;RIGHT(J302,LEN(J302)-4)+1</f>
        <v>L.5.3</v>
      </c>
      <c r="K303" s="17" t="str">
        <f>J303&amp;" - "&amp;IFERROR(INDEX('L2'!$G$6:$G$502,MATCH(J303,'L2'!$P$6:$P$502,0)),"  ")</f>
        <v xml:space="preserve">L.5.3 -   </v>
      </c>
      <c r="L303" s="16" t="str">
        <f>L300&amp;"."&amp;RIGHT(L302,LEN(L302)-4)+1</f>
        <v>L.6.3</v>
      </c>
      <c r="M303" s="17" t="str">
        <f>L303&amp;" - "&amp;IFERROR(INDEX('L2'!$G$6:$G$502,MATCH(L303,'L2'!$P$6:$P$502,0)),"  ")</f>
        <v xml:space="preserve">L.6.3 -   </v>
      </c>
      <c r="N303" s="16" t="str">
        <f>N300&amp;"."&amp;RIGHT(N302,LEN(N302)-4)+1</f>
        <v>L.7.3</v>
      </c>
      <c r="O303" s="17" t="str">
        <f>N303&amp;" - "&amp;IFERROR(INDEX('L2'!$G$6:$G$502,MATCH(N303,'L2'!$P$6:$P$502,0)),"  ")</f>
        <v xml:space="preserve">L.7.3 -   </v>
      </c>
      <c r="P303" s="16" t="str">
        <f>P300&amp;"."&amp;RIGHT(P302,LEN(P302)-4)+1</f>
        <v>L.8.3</v>
      </c>
      <c r="Q303" s="17" t="str">
        <f>P303&amp;" - "&amp;IFERROR(INDEX('L2'!$G$6:$G$502,MATCH(P303,'L2'!$P$6:$P$502,0)),"  ")</f>
        <v xml:space="preserve">L.8.3 -   </v>
      </c>
      <c r="R303" s="16" t="str">
        <f>R300&amp;"."&amp;RIGHT(R302,LEN(R302)-4)+1</f>
        <v>L.9.3</v>
      </c>
      <c r="S303" s="17" t="str">
        <f>R303&amp;" - "&amp;IFERROR(INDEX('L2'!$G$6:$G$502,MATCH(R303,'L2'!$P$6:$P$502,0)),"  ")</f>
        <v xml:space="preserve">L.9.3 -   </v>
      </c>
      <c r="T303" s="16" t="str">
        <f>T300&amp;"."&amp;RIGHT(T302,LEN(T302)-5)+1</f>
        <v>L.10.3</v>
      </c>
      <c r="U303" s="17" t="str">
        <f>T303&amp;" - "&amp;IFERROR(INDEX('L2'!$G$6:$G$502,MATCH(T303,'L2'!$P$6:$P$502,0)),"  ")</f>
        <v xml:space="preserve">L.10.3 -   </v>
      </c>
    </row>
    <row r="304" spans="2:21" s="18" customFormat="1" ht="16">
      <c r="B304" s="16" t="str">
        <f>B300&amp;"."&amp;RIGHT(B303,LEN(B303)-4)+1</f>
        <v>L.1.4</v>
      </c>
      <c r="C304" s="17" t="str">
        <f>B304&amp;" - "&amp;IFERROR(INDEX('L2'!$G$6:$G$502,MATCH(B304,'L2'!$P$6:$P$502,0)),"  ")</f>
        <v>L.1.4 - Storage Shed, Wood</v>
      </c>
      <c r="D304" s="16" t="str">
        <f>D300&amp;"."&amp;RIGHT(D303,LEN(D303)-4)+1</f>
        <v>L.2.4</v>
      </c>
      <c r="E304" s="17" t="str">
        <f>D304&amp;" - "&amp;IFERROR(INDEX('L2'!$G$6:$G$502,MATCH(D304,'L2'!$P$6:$P$502,0)),"  ")</f>
        <v xml:space="preserve">L.2.4 -   </v>
      </c>
      <c r="F304" s="16" t="str">
        <f>F300&amp;"."&amp;RIGHT(F303,LEN(F303)-4)+1</f>
        <v>L.3.4</v>
      </c>
      <c r="G304" s="17" t="str">
        <f>F304&amp;" - "&amp;IFERROR(INDEX('L2'!$G$6:$G$502,MATCH(F304,'L2'!$P$6:$P$502,0)),"  ")</f>
        <v>L.3.4 - Landscaping Allowance</v>
      </c>
      <c r="H304" s="16" t="str">
        <f>H300&amp;"."&amp;RIGHT(H303,LEN(H303)-4)+1</f>
        <v>L.4.4</v>
      </c>
      <c r="I304" s="17" t="str">
        <f>H304&amp;" - "&amp;IFERROR(INDEX('L2'!$G$6:$G$502,MATCH(H304,'L2'!$P$6:$P$502,0)),"  ")</f>
        <v>L.4.4 - Pools Allowance</v>
      </c>
      <c r="J304" s="16" t="str">
        <f>J300&amp;"."&amp;RIGHT(J303,LEN(J303)-4)+1</f>
        <v>L.5.4</v>
      </c>
      <c r="K304" s="17" t="str">
        <f>J304&amp;" - "&amp;IFERROR(INDEX('L2'!$G$6:$G$502,MATCH(J304,'L2'!$P$6:$P$502,0)),"  ")</f>
        <v xml:space="preserve">L.5.4 -   </v>
      </c>
      <c r="L304" s="16" t="str">
        <f>L300&amp;"."&amp;RIGHT(L303,LEN(L303)-4)+1</f>
        <v>L.6.4</v>
      </c>
      <c r="M304" s="17" t="str">
        <f>L304&amp;" - "&amp;IFERROR(INDEX('L2'!$G$6:$G$502,MATCH(L304,'L2'!$P$6:$P$502,0)),"  ")</f>
        <v xml:space="preserve">L.6.4 -   </v>
      </c>
      <c r="N304" s="16" t="str">
        <f>N300&amp;"."&amp;RIGHT(N303,LEN(N303)-4)+1</f>
        <v>L.7.4</v>
      </c>
      <c r="O304" s="17" t="str">
        <f>N304&amp;" - "&amp;IFERROR(INDEX('L2'!$G$6:$G$502,MATCH(N304,'L2'!$P$6:$P$502,0)),"  ")</f>
        <v xml:space="preserve">L.7.4 -   </v>
      </c>
      <c r="P304" s="16" t="str">
        <f>P300&amp;"."&amp;RIGHT(P303,LEN(P303)-4)+1</f>
        <v>L.8.4</v>
      </c>
      <c r="Q304" s="17" t="str">
        <f>P304&amp;" - "&amp;IFERROR(INDEX('L2'!$G$6:$G$502,MATCH(P304,'L2'!$P$6:$P$502,0)),"  ")</f>
        <v xml:space="preserve">L.8.4 -   </v>
      </c>
      <c r="R304" s="16" t="str">
        <f>R300&amp;"."&amp;RIGHT(R303,LEN(R303)-4)+1</f>
        <v>L.9.4</v>
      </c>
      <c r="S304" s="17" t="str">
        <f>R304&amp;" - "&amp;IFERROR(INDEX('L2'!$G$6:$G$502,MATCH(R304,'L2'!$P$6:$P$502,0)),"  ")</f>
        <v xml:space="preserve">L.9.4 -   </v>
      </c>
      <c r="T304" s="16" t="str">
        <f>T300&amp;"."&amp;RIGHT(T303,LEN(T303)-5)+1</f>
        <v>L.10.4</v>
      </c>
      <c r="U304" s="17" t="str">
        <f>T304&amp;" - "&amp;IFERROR(INDEX('L2'!$G$6:$G$502,MATCH(T304,'L2'!$P$6:$P$502,0)),"  ")</f>
        <v xml:space="preserve">L.10.4 -   </v>
      </c>
    </row>
    <row r="305" spans="2:21" s="18" customFormat="1" ht="16">
      <c r="B305" s="16" t="str">
        <f>B300&amp;"."&amp;RIGHT(B304,LEN(B304)-4)+1</f>
        <v>L.1.5</v>
      </c>
      <c r="C305" s="17" t="str">
        <f>B305&amp;" - "&amp;IFERROR(INDEX('L2'!$G$6:$G$502,MATCH(B305,'L2'!$P$6:$P$502,0)),"  ")</f>
        <v xml:space="preserve">L.1.5 -   </v>
      </c>
      <c r="D305" s="16" t="str">
        <f>D300&amp;"."&amp;RIGHT(D304,LEN(D304)-4)+1</f>
        <v>L.2.5</v>
      </c>
      <c r="E305" s="17" t="str">
        <f>D305&amp;" - "&amp;IFERROR(INDEX('L2'!$G$6:$G$502,MATCH(D305,'L2'!$P$6:$P$502,0)),"  ")</f>
        <v xml:space="preserve">L.2.5 -   </v>
      </c>
      <c r="F305" s="16" t="str">
        <f>F300&amp;"."&amp;RIGHT(F304,LEN(F304)-4)+1</f>
        <v>L.3.5</v>
      </c>
      <c r="G305" s="17" t="str">
        <f>F305&amp;" - "&amp;IFERROR(INDEX('L2'!$G$6:$G$502,MATCH(F305,'L2'!$P$6:$P$502,0)),"  ")</f>
        <v>L.3.5 - Mulch, Standard 3" Thick</v>
      </c>
      <c r="H305" s="16" t="str">
        <f>H300&amp;"."&amp;RIGHT(H304,LEN(H304)-4)+1</f>
        <v>L.4.5</v>
      </c>
      <c r="I305" s="17" t="str">
        <f>H305&amp;" - "&amp;IFERROR(INDEX('L2'!$G$6:$G$502,MATCH(H305,'L2'!$P$6:$P$502,0)),"  ")</f>
        <v>L.4.5 - Replaster Existing Pool</v>
      </c>
      <c r="J305" s="16" t="str">
        <f>J300&amp;"."&amp;RIGHT(J304,LEN(J304)-4)+1</f>
        <v>L.5.5</v>
      </c>
      <c r="K305" s="17" t="str">
        <f>J305&amp;" - "&amp;IFERROR(INDEX('L2'!$G$6:$G$502,MATCH(J305,'L2'!$P$6:$P$502,0)),"  ")</f>
        <v xml:space="preserve">L.5.5 -   </v>
      </c>
      <c r="L305" s="16" t="str">
        <f>L300&amp;"."&amp;RIGHT(L304,LEN(L304)-4)+1</f>
        <v>L.6.5</v>
      </c>
      <c r="M305" s="17" t="str">
        <f>L305&amp;" - "&amp;IFERROR(INDEX('L2'!$G$6:$G$502,MATCH(L305,'L2'!$P$6:$P$502,0)),"  ")</f>
        <v xml:space="preserve">L.6.5 -   </v>
      </c>
      <c r="N305" s="16" t="str">
        <f>N300&amp;"."&amp;RIGHT(N304,LEN(N304)-4)+1</f>
        <v>L.7.5</v>
      </c>
      <c r="O305" s="17" t="str">
        <f>N305&amp;" - "&amp;IFERROR(INDEX('L2'!$G$6:$G$502,MATCH(N305,'L2'!$P$6:$P$502,0)),"  ")</f>
        <v xml:space="preserve">L.7.5 -   </v>
      </c>
      <c r="P305" s="16" t="str">
        <f>P300&amp;"."&amp;RIGHT(P304,LEN(P304)-4)+1</f>
        <v>L.8.5</v>
      </c>
      <c r="Q305" s="17" t="str">
        <f>P305&amp;" - "&amp;IFERROR(INDEX('L2'!$G$6:$G$502,MATCH(P305,'L2'!$P$6:$P$502,0)),"  ")</f>
        <v xml:space="preserve">L.8.5 -   </v>
      </c>
      <c r="R305" s="16" t="str">
        <f>R300&amp;"."&amp;RIGHT(R304,LEN(R304)-4)+1</f>
        <v>L.9.5</v>
      </c>
      <c r="S305" s="17" t="str">
        <f>R305&amp;" - "&amp;IFERROR(INDEX('L2'!$G$6:$G$502,MATCH(R305,'L2'!$P$6:$P$502,0)),"  ")</f>
        <v xml:space="preserve">L.9.5 -   </v>
      </c>
      <c r="T305" s="16" t="str">
        <f>T300&amp;"."&amp;RIGHT(T304,LEN(T304)-5)+1</f>
        <v>L.10.5</v>
      </c>
      <c r="U305" s="17" t="str">
        <f>T305&amp;" - "&amp;IFERROR(INDEX('L2'!$G$6:$G$502,MATCH(T305,'L2'!$P$6:$P$502,0)),"  ")</f>
        <v xml:space="preserve">L.10.5 -   </v>
      </c>
    </row>
    <row r="306" spans="2:21" s="18" customFormat="1" ht="16">
      <c r="B306" s="16" t="str">
        <f>B300&amp;"."&amp;RIGHT(B305,LEN(B305)-4)+1</f>
        <v>L.1.6</v>
      </c>
      <c r="C306" s="17" t="str">
        <f>B306&amp;" - "&amp;IFERROR(INDEX('L2'!$G$6:$G$502,MATCH(B306,'L2'!$P$6:$P$502,0)),"  ")</f>
        <v xml:space="preserve">L.1.6 -   </v>
      </c>
      <c r="D306" s="16" t="str">
        <f>D300&amp;"."&amp;RIGHT(D305,LEN(D305)-4)+1</f>
        <v>L.2.6</v>
      </c>
      <c r="E306" s="17" t="str">
        <f>D306&amp;" - "&amp;IFERROR(INDEX('L2'!$G$6:$G$502,MATCH(D306,'L2'!$P$6:$P$502,0)),"  ")</f>
        <v xml:space="preserve">L.2.6 -   </v>
      </c>
      <c r="F306" s="16" t="str">
        <f>F300&amp;"."&amp;RIGHT(F305,LEN(F305)-4)+1</f>
        <v>L.3.6</v>
      </c>
      <c r="G306" s="17" t="str">
        <f>F306&amp;" - "&amp;IFERROR(INDEX('L2'!$G$6:$G$502,MATCH(F306,'L2'!$P$6:$P$502,0)),"  ")</f>
        <v>L.3.6 - Seeding</v>
      </c>
      <c r="H306" s="16" t="str">
        <f>H300&amp;"."&amp;RIGHT(H305,LEN(H305)-4)+1</f>
        <v>L.4.6</v>
      </c>
      <c r="I306" s="17" t="str">
        <f>H306&amp;" - "&amp;IFERROR(INDEX('L2'!$G$6:$G$502,MATCH(H306,'L2'!$P$6:$P$502,0)),"  ")</f>
        <v xml:space="preserve">L.4.6 -   </v>
      </c>
      <c r="J306" s="16" t="str">
        <f>J300&amp;"."&amp;RIGHT(J305,LEN(J305)-4)+1</f>
        <v>L.5.6</v>
      </c>
      <c r="K306" s="17" t="str">
        <f>J306&amp;" - "&amp;IFERROR(INDEX('L2'!$G$6:$G$502,MATCH(J306,'L2'!$P$6:$P$502,0)),"  ")</f>
        <v xml:space="preserve">L.5.6 -   </v>
      </c>
      <c r="L306" s="16" t="str">
        <f>L300&amp;"."&amp;RIGHT(L305,LEN(L305)-4)+1</f>
        <v>L.6.6</v>
      </c>
      <c r="M306" s="17" t="str">
        <f>L306&amp;" - "&amp;IFERROR(INDEX('L2'!$G$6:$G$502,MATCH(L306,'L2'!$P$6:$P$502,0)),"  ")</f>
        <v xml:space="preserve">L.6.6 -   </v>
      </c>
      <c r="N306" s="16" t="str">
        <f>N300&amp;"."&amp;RIGHT(N305,LEN(N305)-4)+1</f>
        <v>L.7.6</v>
      </c>
      <c r="O306" s="17" t="str">
        <f>N306&amp;" - "&amp;IFERROR(INDEX('L2'!$G$6:$G$502,MATCH(N306,'L2'!$P$6:$P$502,0)),"  ")</f>
        <v xml:space="preserve">L.7.6 -   </v>
      </c>
      <c r="P306" s="16" t="str">
        <f>P300&amp;"."&amp;RIGHT(P305,LEN(P305)-4)+1</f>
        <v>L.8.6</v>
      </c>
      <c r="Q306" s="17" t="str">
        <f>P306&amp;" - "&amp;IFERROR(INDEX('L2'!$G$6:$G$502,MATCH(P306,'L2'!$P$6:$P$502,0)),"  ")</f>
        <v xml:space="preserve">L.8.6 -   </v>
      </c>
      <c r="R306" s="16" t="str">
        <f>R300&amp;"."&amp;RIGHT(R305,LEN(R305)-4)+1</f>
        <v>L.9.6</v>
      </c>
      <c r="S306" s="17" t="str">
        <f>R306&amp;" - "&amp;IFERROR(INDEX('L2'!$G$6:$G$502,MATCH(R306,'L2'!$P$6:$P$502,0)),"  ")</f>
        <v xml:space="preserve">L.9.6 -   </v>
      </c>
      <c r="T306" s="16" t="str">
        <f>T300&amp;"."&amp;RIGHT(T305,LEN(T305)-5)+1</f>
        <v>L.10.6</v>
      </c>
      <c r="U306" s="17" t="str">
        <f>T306&amp;" - "&amp;IFERROR(INDEX('L2'!$G$6:$G$502,MATCH(T306,'L2'!$P$6:$P$502,0)),"  ")</f>
        <v xml:space="preserve">L.10.6 -   </v>
      </c>
    </row>
    <row r="307" spans="2:21" s="18" customFormat="1" ht="16">
      <c r="B307" s="16" t="str">
        <f>B300&amp;"."&amp;RIGHT(B306,LEN(B306)-4)+1</f>
        <v>L.1.7</v>
      </c>
      <c r="C307" s="17" t="str">
        <f>B307&amp;" - "&amp;IFERROR(INDEX('L2'!$G$6:$G$502,MATCH(B307,'L2'!$P$6:$P$502,0)),"  ")</f>
        <v xml:space="preserve">L.1.7 -   </v>
      </c>
      <c r="D307" s="16" t="str">
        <f>D300&amp;"."&amp;RIGHT(D306,LEN(D306)-4)+1</f>
        <v>L.2.7</v>
      </c>
      <c r="E307" s="17" t="str">
        <f>D307&amp;" - "&amp;IFERROR(INDEX('L2'!$G$6:$G$502,MATCH(D307,'L2'!$P$6:$P$502,0)),"  ")</f>
        <v xml:space="preserve">L.2.7 -   </v>
      </c>
      <c r="F307" s="16" t="str">
        <f>F300&amp;"."&amp;RIGHT(F306,LEN(F306)-4)+1</f>
        <v>L.3.7</v>
      </c>
      <c r="G307" s="17" t="str">
        <f>F307&amp;" - "&amp;IFERROR(INDEX('L2'!$G$6:$G$502,MATCH(F307,'L2'!$P$6:$P$502,0)),"  ")</f>
        <v>L.3.7 - Shrubs/Plantings, 1 Gallon</v>
      </c>
      <c r="H307" s="16" t="str">
        <f>H300&amp;"."&amp;RIGHT(H306,LEN(H306)-4)+1</f>
        <v>L.4.7</v>
      </c>
      <c r="I307" s="17" t="str">
        <f>H307&amp;" - "&amp;IFERROR(INDEX('L2'!$G$6:$G$502,MATCH(H307,'L2'!$P$6:$P$502,0)),"  ")</f>
        <v xml:space="preserve">L.4.7 -   </v>
      </c>
      <c r="J307" s="16" t="str">
        <f>J300&amp;"."&amp;RIGHT(J306,LEN(J306)-4)+1</f>
        <v>L.5.7</v>
      </c>
      <c r="K307" s="17" t="str">
        <f>J307&amp;" - "&amp;IFERROR(INDEX('L2'!$G$6:$G$502,MATCH(J307,'L2'!$P$6:$P$502,0)),"  ")</f>
        <v xml:space="preserve">L.5.7 -   </v>
      </c>
      <c r="L307" s="16" t="str">
        <f>L300&amp;"."&amp;RIGHT(L306,LEN(L306)-4)+1</f>
        <v>L.6.7</v>
      </c>
      <c r="M307" s="17" t="str">
        <f>L307&amp;" - "&amp;IFERROR(INDEX('L2'!$G$6:$G$502,MATCH(L307,'L2'!$P$6:$P$502,0)),"  ")</f>
        <v xml:space="preserve">L.6.7 -   </v>
      </c>
      <c r="N307" s="16" t="str">
        <f>N300&amp;"."&amp;RIGHT(N306,LEN(N306)-4)+1</f>
        <v>L.7.7</v>
      </c>
      <c r="O307" s="17" t="str">
        <f>N307&amp;" - "&amp;IFERROR(INDEX('L2'!$G$6:$G$502,MATCH(N307,'L2'!$P$6:$P$502,0)),"  ")</f>
        <v xml:space="preserve">L.7.7 -   </v>
      </c>
      <c r="P307" s="16" t="str">
        <f>P300&amp;"."&amp;RIGHT(P306,LEN(P306)-4)+1</f>
        <v>L.8.7</v>
      </c>
      <c r="Q307" s="17" t="str">
        <f>P307&amp;" - "&amp;IFERROR(INDEX('L2'!$G$6:$G$502,MATCH(P307,'L2'!$P$6:$P$502,0)),"  ")</f>
        <v xml:space="preserve">L.8.7 -   </v>
      </c>
      <c r="R307" s="16" t="str">
        <f>R300&amp;"."&amp;RIGHT(R306,LEN(R306)-4)+1</f>
        <v>L.9.7</v>
      </c>
      <c r="S307" s="17" t="str">
        <f>R307&amp;" - "&amp;IFERROR(INDEX('L2'!$G$6:$G$502,MATCH(R307,'L2'!$P$6:$P$502,0)),"  ")</f>
        <v xml:space="preserve">L.9.7 -   </v>
      </c>
      <c r="T307" s="16" t="str">
        <f>T300&amp;"."&amp;RIGHT(T306,LEN(T306)-5)+1</f>
        <v>L.10.7</v>
      </c>
      <c r="U307" s="17" t="str">
        <f>T307&amp;" - "&amp;IFERROR(INDEX('L2'!$G$6:$G$502,MATCH(T307,'L2'!$P$6:$P$502,0)),"  ")</f>
        <v xml:space="preserve">L.10.7 -   </v>
      </c>
    </row>
    <row r="308" spans="2:21" s="18" customFormat="1" ht="16">
      <c r="B308" s="16" t="str">
        <f>B300&amp;"."&amp;RIGHT(B307,LEN(B307)-4)+1</f>
        <v>L.1.8</v>
      </c>
      <c r="C308" s="17" t="str">
        <f>B308&amp;" - "&amp;IFERROR(INDEX('L2'!$G$6:$G$502,MATCH(B308,'L2'!$P$6:$P$502,0)),"  ")</f>
        <v xml:space="preserve">L.1.8 -   </v>
      </c>
      <c r="D308" s="16" t="str">
        <f>D300&amp;"."&amp;RIGHT(D307,LEN(D307)-4)+1</f>
        <v>L.2.8</v>
      </c>
      <c r="E308" s="17" t="str">
        <f>D308&amp;" - "&amp;IFERROR(INDEX('L2'!$G$6:$G$502,MATCH(D308,'L2'!$P$6:$P$502,0)),"  ")</f>
        <v xml:space="preserve">L.2.8 -   </v>
      </c>
      <c r="F308" s="16" t="str">
        <f>F300&amp;"."&amp;RIGHT(F307,LEN(F307)-4)+1</f>
        <v>L.3.8</v>
      </c>
      <c r="G308" s="17" t="str">
        <f>F308&amp;" - "&amp;IFERROR(INDEX('L2'!$G$6:$G$502,MATCH(F308,'L2'!$P$6:$P$502,0)),"  ")</f>
        <v>L.3.8 - Shrubs/Plantings, 2 Gallon</v>
      </c>
      <c r="H308" s="16" t="str">
        <f>H300&amp;"."&amp;RIGHT(H307,LEN(H307)-4)+1</f>
        <v>L.4.8</v>
      </c>
      <c r="I308" s="17" t="str">
        <f>H308&amp;" - "&amp;IFERROR(INDEX('L2'!$G$6:$G$502,MATCH(H308,'L2'!$P$6:$P$502,0)),"  ")</f>
        <v xml:space="preserve">L.4.8 -   </v>
      </c>
      <c r="J308" s="16" t="str">
        <f>J300&amp;"."&amp;RIGHT(J307,LEN(J307)-4)+1</f>
        <v>L.5.8</v>
      </c>
      <c r="K308" s="17" t="str">
        <f>J308&amp;" - "&amp;IFERROR(INDEX('L2'!$G$6:$G$502,MATCH(J308,'L2'!$P$6:$P$502,0)),"  ")</f>
        <v xml:space="preserve">L.5.8 -   </v>
      </c>
      <c r="L308" s="16" t="str">
        <f>L300&amp;"."&amp;RIGHT(L307,LEN(L307)-4)+1</f>
        <v>L.6.8</v>
      </c>
      <c r="M308" s="17" t="str">
        <f>L308&amp;" - "&amp;IFERROR(INDEX('L2'!$G$6:$G$502,MATCH(L308,'L2'!$P$6:$P$502,0)),"  ")</f>
        <v xml:space="preserve">L.6.8 -   </v>
      </c>
      <c r="N308" s="16" t="str">
        <f>N300&amp;"."&amp;RIGHT(N307,LEN(N307)-4)+1</f>
        <v>L.7.8</v>
      </c>
      <c r="O308" s="17" t="str">
        <f>N308&amp;" - "&amp;IFERROR(INDEX('L2'!$G$6:$G$502,MATCH(N308,'L2'!$P$6:$P$502,0)),"  ")</f>
        <v xml:space="preserve">L.7.8 -   </v>
      </c>
      <c r="P308" s="16" t="str">
        <f>P300&amp;"."&amp;RIGHT(P307,LEN(P307)-4)+1</f>
        <v>L.8.8</v>
      </c>
      <c r="Q308" s="17" t="str">
        <f>P308&amp;" - "&amp;IFERROR(INDEX('L2'!$G$6:$G$502,MATCH(P308,'L2'!$P$6:$P$502,0)),"  ")</f>
        <v xml:space="preserve">L.8.8 -   </v>
      </c>
      <c r="R308" s="16" t="str">
        <f>R300&amp;"."&amp;RIGHT(R307,LEN(R307)-4)+1</f>
        <v>L.9.8</v>
      </c>
      <c r="S308" s="17" t="str">
        <f>R308&amp;" - "&amp;IFERROR(INDEX('L2'!$G$6:$G$502,MATCH(R308,'L2'!$P$6:$P$502,0)),"  ")</f>
        <v xml:space="preserve">L.9.8 -   </v>
      </c>
      <c r="T308" s="16" t="str">
        <f>T300&amp;"."&amp;RIGHT(T307,LEN(T307)-5)+1</f>
        <v>L.10.8</v>
      </c>
      <c r="U308" s="17" t="str">
        <f>T308&amp;" - "&amp;IFERROR(INDEX('L2'!$G$6:$G$502,MATCH(T308,'L2'!$P$6:$P$502,0)),"  ")</f>
        <v xml:space="preserve">L.10.8 -   </v>
      </c>
    </row>
    <row r="309" spans="2:21" s="18" customFormat="1" ht="16">
      <c r="B309" s="16" t="str">
        <f>B300&amp;"."&amp;RIGHT(B308,LEN(B308)-4)+1</f>
        <v>L.1.9</v>
      </c>
      <c r="C309" s="17" t="str">
        <f>B309&amp;" - "&amp;IFERROR(INDEX('L2'!$G$6:$G$502,MATCH(B309,'L2'!$P$6:$P$502,0)),"  ")</f>
        <v xml:space="preserve">L.1.9 -   </v>
      </c>
      <c r="D309" s="16" t="str">
        <f>D300&amp;"."&amp;RIGHT(D308,LEN(D308)-4)+1</f>
        <v>L.2.9</v>
      </c>
      <c r="E309" s="17" t="str">
        <f>D309&amp;" - "&amp;IFERROR(INDEX('L2'!$G$6:$G$502,MATCH(D309,'L2'!$P$6:$P$502,0)),"  ")</f>
        <v xml:space="preserve">L.2.9 -   </v>
      </c>
      <c r="F309" s="16" t="str">
        <f>F300&amp;"."&amp;RIGHT(F308,LEN(F308)-4)+1</f>
        <v>L.3.9</v>
      </c>
      <c r="G309" s="17" t="str">
        <f>F309&amp;" - "&amp;IFERROR(INDEX('L2'!$G$6:$G$502,MATCH(F309,'L2'!$P$6:$P$502,0)),"  ")</f>
        <v>L.3.9 - Shrubs/Plantings, 5 Gallon</v>
      </c>
      <c r="H309" s="16" t="str">
        <f>H300&amp;"."&amp;RIGHT(H308,LEN(H308)-4)+1</f>
        <v>L.4.9</v>
      </c>
      <c r="I309" s="17" t="str">
        <f>H309&amp;" - "&amp;IFERROR(INDEX('L2'!$G$6:$G$502,MATCH(H309,'L2'!$P$6:$P$502,0)),"  ")</f>
        <v xml:space="preserve">L.4.9 -   </v>
      </c>
      <c r="J309" s="16" t="str">
        <f>J300&amp;"."&amp;RIGHT(J308,LEN(J308)-4)+1</f>
        <v>L.5.9</v>
      </c>
      <c r="K309" s="17" t="str">
        <f>J309&amp;" - "&amp;IFERROR(INDEX('L2'!$G$6:$G$502,MATCH(J309,'L2'!$P$6:$P$502,0)),"  ")</f>
        <v xml:space="preserve">L.5.9 -   </v>
      </c>
      <c r="L309" s="16" t="str">
        <f>L300&amp;"."&amp;RIGHT(L308,LEN(L308)-4)+1</f>
        <v>L.6.9</v>
      </c>
      <c r="M309" s="17" t="str">
        <f>L309&amp;" - "&amp;IFERROR(INDEX('L2'!$G$6:$G$502,MATCH(L309,'L2'!$P$6:$P$502,0)),"  ")</f>
        <v xml:space="preserve">L.6.9 -   </v>
      </c>
      <c r="N309" s="16" t="str">
        <f>N300&amp;"."&amp;RIGHT(N308,LEN(N308)-4)+1</f>
        <v>L.7.9</v>
      </c>
      <c r="O309" s="17" t="str">
        <f>N309&amp;" - "&amp;IFERROR(INDEX('L2'!$G$6:$G$502,MATCH(N309,'L2'!$P$6:$P$502,0)),"  ")</f>
        <v xml:space="preserve">L.7.9 -   </v>
      </c>
      <c r="P309" s="16" t="str">
        <f>P300&amp;"."&amp;RIGHT(P308,LEN(P308)-4)+1</f>
        <v>L.8.9</v>
      </c>
      <c r="Q309" s="17" t="str">
        <f>P309&amp;" - "&amp;IFERROR(INDEX('L2'!$G$6:$G$502,MATCH(P309,'L2'!$P$6:$P$502,0)),"  ")</f>
        <v xml:space="preserve">L.8.9 -   </v>
      </c>
      <c r="R309" s="16" t="str">
        <f>R300&amp;"."&amp;RIGHT(R308,LEN(R308)-4)+1</f>
        <v>L.9.9</v>
      </c>
      <c r="S309" s="17" t="str">
        <f>R309&amp;" - "&amp;IFERROR(INDEX('L2'!$G$6:$G$502,MATCH(R309,'L2'!$P$6:$P$502,0)),"  ")</f>
        <v xml:space="preserve">L.9.9 -   </v>
      </c>
      <c r="T309" s="16" t="str">
        <f>T300&amp;"."&amp;RIGHT(T308,LEN(T308)-5)+1</f>
        <v>L.10.9</v>
      </c>
      <c r="U309" s="17" t="str">
        <f>T309&amp;" - "&amp;IFERROR(INDEX('L2'!$G$6:$G$502,MATCH(T309,'L2'!$P$6:$P$502,0)),"  ")</f>
        <v xml:space="preserve">L.10.9 -   </v>
      </c>
    </row>
    <row r="310" spans="2:21" s="18" customFormat="1" ht="16">
      <c r="B310" s="16" t="str">
        <f>B300&amp;"."&amp;RIGHT(B309,LEN(B309)-4)+1</f>
        <v>L.1.10</v>
      </c>
      <c r="C310" s="17" t="str">
        <f>B310&amp;" - "&amp;IFERROR(INDEX('L2'!$G$6:$G$502,MATCH(B310,'L2'!$P$6:$P$502,0)),"  ")</f>
        <v xml:space="preserve">L.1.10 -   </v>
      </c>
      <c r="D310" s="16" t="str">
        <f>D300&amp;"."&amp;RIGHT(D309,LEN(D309)-4)+1</f>
        <v>L.2.10</v>
      </c>
      <c r="E310" s="17" t="str">
        <f>D310&amp;" - "&amp;IFERROR(INDEX('L2'!$G$6:$G$502,MATCH(D310,'L2'!$P$6:$P$502,0)),"  ")</f>
        <v xml:space="preserve">L.2.10 -   </v>
      </c>
      <c r="F310" s="16" t="str">
        <f>F300&amp;"."&amp;RIGHT(F309,LEN(F309)-4)+1</f>
        <v>L.3.10</v>
      </c>
      <c r="G310" s="17" t="str">
        <f>F310&amp;" - "&amp;IFERROR(INDEX('L2'!$G$6:$G$502,MATCH(F310,'L2'!$P$6:$P$502,0)),"  ")</f>
        <v>L.3.10 - Small Trees, 10 Gallon</v>
      </c>
      <c r="H310" s="16" t="str">
        <f>H300&amp;"."&amp;RIGHT(H309,LEN(H309)-4)+1</f>
        <v>L.4.10</v>
      </c>
      <c r="I310" s="17" t="str">
        <f>H310&amp;" - "&amp;IFERROR(INDEX('L2'!$G$6:$G$502,MATCH(H310,'L2'!$P$6:$P$502,0)),"  ")</f>
        <v xml:space="preserve">L.4.10 -   </v>
      </c>
      <c r="J310" s="16" t="str">
        <f>J300&amp;"."&amp;RIGHT(J309,LEN(J309)-4)+1</f>
        <v>L.5.10</v>
      </c>
      <c r="K310" s="17" t="str">
        <f>J310&amp;" - "&amp;IFERROR(INDEX('L2'!$G$6:$G$502,MATCH(J310,'L2'!$P$6:$P$502,0)),"  ")</f>
        <v xml:space="preserve">L.5.10 -   </v>
      </c>
      <c r="L310" s="16" t="str">
        <f>L300&amp;"."&amp;RIGHT(L309,LEN(L309)-4)+1</f>
        <v>L.6.10</v>
      </c>
      <c r="M310" s="17" t="str">
        <f>L310&amp;" - "&amp;IFERROR(INDEX('L2'!$G$6:$G$502,MATCH(L310,'L2'!$P$6:$P$502,0)),"  ")</f>
        <v xml:space="preserve">L.6.10 -   </v>
      </c>
      <c r="N310" s="16" t="str">
        <f>N300&amp;"."&amp;RIGHT(N309,LEN(N309)-4)+1</f>
        <v>L.7.10</v>
      </c>
      <c r="O310" s="17" t="str">
        <f>N310&amp;" - "&amp;IFERROR(INDEX('L2'!$G$6:$G$502,MATCH(N310,'L2'!$P$6:$P$502,0)),"  ")</f>
        <v xml:space="preserve">L.7.10 -   </v>
      </c>
      <c r="P310" s="16" t="str">
        <f>P300&amp;"."&amp;RIGHT(P309,LEN(P309)-4)+1</f>
        <v>L.8.10</v>
      </c>
      <c r="Q310" s="17" t="str">
        <f>P310&amp;" - "&amp;IFERROR(INDEX('L2'!$G$6:$G$502,MATCH(P310,'L2'!$P$6:$P$502,0)),"  ")</f>
        <v xml:space="preserve">L.8.10 -   </v>
      </c>
      <c r="R310" s="16" t="str">
        <f>R300&amp;"."&amp;RIGHT(R309,LEN(R309)-4)+1</f>
        <v>L.9.10</v>
      </c>
      <c r="S310" s="17" t="str">
        <f>R310&amp;" - "&amp;IFERROR(INDEX('L2'!$G$6:$G$502,MATCH(R310,'L2'!$P$6:$P$502,0)),"  ")</f>
        <v xml:space="preserve">L.9.10 -   </v>
      </c>
      <c r="T310" s="16" t="str">
        <f>T300&amp;"."&amp;RIGHT(T309,LEN(T309)-5)+1</f>
        <v>L.10.10</v>
      </c>
      <c r="U310" s="17" t="str">
        <f>T310&amp;" - "&amp;IFERROR(INDEX('L2'!$G$6:$G$502,MATCH(T310,'L2'!$P$6:$P$502,0)),"  ")</f>
        <v xml:space="preserve">L.10.10 -   </v>
      </c>
    </row>
    <row r="311" spans="2:21" s="18" customFormat="1" ht="16">
      <c r="B311" s="16" t="str">
        <f>B300&amp;"."&amp;RIGHT(B310,LEN(B310)-4)+1</f>
        <v>L.1.11</v>
      </c>
      <c r="C311" s="17" t="str">
        <f>B311&amp;" - "&amp;IFERROR(INDEX('L2'!$G$6:$G$502,MATCH(B311,'L2'!$P$6:$P$502,0)),"  ")</f>
        <v xml:space="preserve">L.1.11 -   </v>
      </c>
      <c r="D311" s="16" t="str">
        <f>D300&amp;"."&amp;RIGHT(D310,LEN(D310)-4)+1</f>
        <v>L.2.11</v>
      </c>
      <c r="E311" s="17" t="str">
        <f>D311&amp;" - "&amp;IFERROR(INDEX('L2'!$G$6:$G$502,MATCH(D311,'L2'!$P$6:$P$502,0)),"  ")</f>
        <v xml:space="preserve">L.2.11 -   </v>
      </c>
      <c r="F311" s="16" t="str">
        <f>F300&amp;"."&amp;RIGHT(F310,LEN(F310)-4)+1</f>
        <v>L.3.11</v>
      </c>
      <c r="G311" s="17" t="str">
        <f>F311&amp;" - "&amp;IFERROR(INDEX('L2'!$G$6:$G$502,MATCH(F311,'L2'!$P$6:$P$502,0)),"  ")</f>
        <v xml:space="preserve">L.3.11 -   </v>
      </c>
      <c r="H311" s="16" t="str">
        <f>H300&amp;"."&amp;RIGHT(H310,LEN(H310)-4)+1</f>
        <v>L.4.11</v>
      </c>
      <c r="I311" s="17" t="str">
        <f>H311&amp;" - "&amp;IFERROR(INDEX('L2'!$G$6:$G$502,MATCH(H311,'L2'!$P$6:$P$502,0)),"  ")</f>
        <v xml:space="preserve">L.4.11 -   </v>
      </c>
      <c r="J311" s="16" t="str">
        <f>J300&amp;"."&amp;RIGHT(J310,LEN(J310)-4)+1</f>
        <v>L.5.11</v>
      </c>
      <c r="K311" s="17" t="str">
        <f>J311&amp;" - "&amp;IFERROR(INDEX('L2'!$G$6:$G$502,MATCH(J311,'L2'!$P$6:$P$502,0)),"  ")</f>
        <v xml:space="preserve">L.5.11 -   </v>
      </c>
      <c r="L311" s="16" t="str">
        <f>L300&amp;"."&amp;RIGHT(L310,LEN(L310)-4)+1</f>
        <v>L.6.11</v>
      </c>
      <c r="M311" s="17" t="str">
        <f>L311&amp;" - "&amp;IFERROR(INDEX('L2'!$G$6:$G$502,MATCH(L311,'L2'!$P$6:$P$502,0)),"  ")</f>
        <v xml:space="preserve">L.6.11 -   </v>
      </c>
      <c r="N311" s="16" t="str">
        <f>N300&amp;"."&amp;RIGHT(N310,LEN(N310)-4)+1</f>
        <v>L.7.11</v>
      </c>
      <c r="O311" s="17" t="str">
        <f>N311&amp;" - "&amp;IFERROR(INDEX('L2'!$G$6:$G$502,MATCH(N311,'L2'!$P$6:$P$502,0)),"  ")</f>
        <v xml:space="preserve">L.7.11 -   </v>
      </c>
      <c r="P311" s="16" t="str">
        <f>P300&amp;"."&amp;RIGHT(P310,LEN(P310)-4)+1</f>
        <v>L.8.11</v>
      </c>
      <c r="Q311" s="17" t="str">
        <f>P311&amp;" - "&amp;IFERROR(INDEX('L2'!$G$6:$G$502,MATCH(P311,'L2'!$P$6:$P$502,0)),"  ")</f>
        <v xml:space="preserve">L.8.11 -   </v>
      </c>
      <c r="R311" s="16" t="str">
        <f>R300&amp;"."&amp;RIGHT(R310,LEN(R310)-4)+1</f>
        <v>L.9.11</v>
      </c>
      <c r="S311" s="17" t="str">
        <f>R311&amp;" - "&amp;IFERROR(INDEX('L2'!$G$6:$G$502,MATCH(R311,'L2'!$P$6:$P$502,0)),"  ")</f>
        <v xml:space="preserve">L.9.11 -   </v>
      </c>
      <c r="T311" s="16" t="str">
        <f>T300&amp;"."&amp;RIGHT(T310,LEN(T310)-5)+1</f>
        <v>L.10.11</v>
      </c>
      <c r="U311" s="17" t="str">
        <f>T311&amp;" - "&amp;IFERROR(INDEX('L2'!$G$6:$G$502,MATCH(T311,'L2'!$P$6:$P$502,0)),"  ")</f>
        <v xml:space="preserve">L.10.11 -   </v>
      </c>
    </row>
    <row r="312" spans="2:21" s="18" customFormat="1" ht="16">
      <c r="B312" s="16" t="str">
        <f>B300&amp;"."&amp;RIGHT(B311,LEN(B311)-4)+1</f>
        <v>L.1.12</v>
      </c>
      <c r="C312" s="17" t="str">
        <f>B312&amp;" - "&amp;IFERROR(INDEX('L2'!$G$6:$G$502,MATCH(B312,'L2'!$P$6:$P$502,0)),"  ")</f>
        <v xml:space="preserve">L.1.12 -   </v>
      </c>
      <c r="D312" s="16" t="str">
        <f>D300&amp;"."&amp;RIGHT(D311,LEN(D311)-4)+1</f>
        <v>L.2.12</v>
      </c>
      <c r="E312" s="17" t="str">
        <f>D312&amp;" - "&amp;IFERROR(INDEX('L2'!$G$6:$G$502,MATCH(D312,'L2'!$P$6:$P$502,0)),"  ")</f>
        <v xml:space="preserve">L.2.12 -   </v>
      </c>
      <c r="F312" s="16" t="str">
        <f>F300&amp;"."&amp;RIGHT(F311,LEN(F311)-4)+1</f>
        <v>L.3.12</v>
      </c>
      <c r="G312" s="17" t="str">
        <f>F312&amp;" - "&amp;IFERROR(INDEX('L2'!$G$6:$G$502,MATCH(F312,'L2'!$P$6:$P$502,0)),"  ")</f>
        <v xml:space="preserve">L.3.12 -   </v>
      </c>
      <c r="H312" s="16" t="str">
        <f>H300&amp;"."&amp;RIGHT(H311,LEN(H311)-4)+1</f>
        <v>L.4.12</v>
      </c>
      <c r="I312" s="17" t="str">
        <f>H312&amp;" - "&amp;IFERROR(INDEX('L2'!$G$6:$G$502,MATCH(H312,'L2'!$P$6:$P$502,0)),"  ")</f>
        <v xml:space="preserve">L.4.12 -   </v>
      </c>
      <c r="J312" s="16" t="str">
        <f>J300&amp;"."&amp;RIGHT(J311,LEN(J311)-4)+1</f>
        <v>L.5.12</v>
      </c>
      <c r="K312" s="17" t="str">
        <f>J312&amp;" - "&amp;IFERROR(INDEX('L2'!$G$6:$G$502,MATCH(J312,'L2'!$P$6:$P$502,0)),"  ")</f>
        <v xml:space="preserve">L.5.12 -   </v>
      </c>
      <c r="L312" s="16" t="str">
        <f>L300&amp;"."&amp;RIGHT(L311,LEN(L311)-4)+1</f>
        <v>L.6.12</v>
      </c>
      <c r="M312" s="17" t="str">
        <f>L312&amp;" - "&amp;IFERROR(INDEX('L2'!$G$6:$G$502,MATCH(L312,'L2'!$P$6:$P$502,0)),"  ")</f>
        <v xml:space="preserve">L.6.12 -   </v>
      </c>
      <c r="N312" s="16" t="str">
        <f>N300&amp;"."&amp;RIGHT(N311,LEN(N311)-4)+1</f>
        <v>L.7.12</v>
      </c>
      <c r="O312" s="17" t="str">
        <f>N312&amp;" - "&amp;IFERROR(INDEX('L2'!$G$6:$G$502,MATCH(N312,'L2'!$P$6:$P$502,0)),"  ")</f>
        <v xml:space="preserve">L.7.12 -   </v>
      </c>
      <c r="P312" s="16" t="str">
        <f>P300&amp;"."&amp;RIGHT(P311,LEN(P311)-4)+1</f>
        <v>L.8.12</v>
      </c>
      <c r="Q312" s="17" t="str">
        <f>P312&amp;" - "&amp;IFERROR(INDEX('L2'!$G$6:$G$502,MATCH(P312,'L2'!$P$6:$P$502,0)),"  ")</f>
        <v xml:space="preserve">L.8.12 -   </v>
      </c>
      <c r="R312" s="16" t="str">
        <f>R300&amp;"."&amp;RIGHT(R311,LEN(R311)-4)+1</f>
        <v>L.9.12</v>
      </c>
      <c r="S312" s="17" t="str">
        <f>R312&amp;" - "&amp;IFERROR(INDEX('L2'!$G$6:$G$502,MATCH(R312,'L2'!$P$6:$P$502,0)),"  ")</f>
        <v xml:space="preserve">L.9.12 -   </v>
      </c>
      <c r="T312" s="16" t="str">
        <f>T300&amp;"."&amp;RIGHT(T311,LEN(T311)-5)+1</f>
        <v>L.10.12</v>
      </c>
      <c r="U312" s="17" t="str">
        <f>T312&amp;" - "&amp;IFERROR(INDEX('L2'!$G$6:$G$502,MATCH(T312,'L2'!$P$6:$P$502,0)),"  ")</f>
        <v xml:space="preserve">L.10.12 -   </v>
      </c>
    </row>
    <row r="313" spans="2:21" s="18" customFormat="1" ht="16">
      <c r="B313" s="16" t="str">
        <f>B300&amp;"."&amp;RIGHT(B312,LEN(B312)-4)+1</f>
        <v>L.1.13</v>
      </c>
      <c r="C313" s="17" t="str">
        <f>B313&amp;" - "&amp;IFERROR(INDEX('L2'!$G$6:$G$502,MATCH(B313,'L2'!$P$6:$P$502,0)),"  ")</f>
        <v xml:space="preserve">L.1.13 -   </v>
      </c>
      <c r="D313" s="16" t="str">
        <f>D300&amp;"."&amp;RIGHT(D312,LEN(D312)-4)+1</f>
        <v>L.2.13</v>
      </c>
      <c r="E313" s="17" t="str">
        <f>D313&amp;" - "&amp;IFERROR(INDEX('L2'!$G$6:$G$502,MATCH(D313,'L2'!$P$6:$P$502,0)),"  ")</f>
        <v xml:space="preserve">L.2.13 -   </v>
      </c>
      <c r="F313" s="16" t="str">
        <f>F300&amp;"."&amp;RIGHT(F312,LEN(F312)-4)+1</f>
        <v>L.3.13</v>
      </c>
      <c r="G313" s="17" t="str">
        <f>F313&amp;" - "&amp;IFERROR(INDEX('L2'!$G$6:$G$502,MATCH(F313,'L2'!$P$6:$P$502,0)),"  ")</f>
        <v xml:space="preserve">L.3.13 -   </v>
      </c>
      <c r="H313" s="16" t="str">
        <f>H300&amp;"."&amp;RIGHT(H312,LEN(H312)-4)+1</f>
        <v>L.4.13</v>
      </c>
      <c r="I313" s="17" t="str">
        <f>H313&amp;" - "&amp;IFERROR(INDEX('L2'!$G$6:$G$502,MATCH(H313,'L2'!$P$6:$P$502,0)),"  ")</f>
        <v xml:space="preserve">L.4.13 -   </v>
      </c>
      <c r="J313" s="16" t="str">
        <f>J300&amp;"."&amp;RIGHT(J312,LEN(J312)-4)+1</f>
        <v>L.5.13</v>
      </c>
      <c r="K313" s="17" t="str">
        <f>J313&amp;" - "&amp;IFERROR(INDEX('L2'!$G$6:$G$502,MATCH(J313,'L2'!$P$6:$P$502,0)),"  ")</f>
        <v xml:space="preserve">L.5.13 -   </v>
      </c>
      <c r="L313" s="16" t="str">
        <f>L300&amp;"."&amp;RIGHT(L312,LEN(L312)-4)+1</f>
        <v>L.6.13</v>
      </c>
      <c r="M313" s="17" t="str">
        <f>L313&amp;" - "&amp;IFERROR(INDEX('L2'!$G$6:$G$502,MATCH(L313,'L2'!$P$6:$P$502,0)),"  ")</f>
        <v xml:space="preserve">L.6.13 -   </v>
      </c>
      <c r="N313" s="16" t="str">
        <f>N300&amp;"."&amp;RIGHT(N312,LEN(N312)-4)+1</f>
        <v>L.7.13</v>
      </c>
      <c r="O313" s="17" t="str">
        <f>N313&amp;" - "&amp;IFERROR(INDEX('L2'!$G$6:$G$502,MATCH(N313,'L2'!$P$6:$P$502,0)),"  ")</f>
        <v xml:space="preserve">L.7.13 -   </v>
      </c>
      <c r="P313" s="16" t="str">
        <f>P300&amp;"."&amp;RIGHT(P312,LEN(P312)-4)+1</f>
        <v>L.8.13</v>
      </c>
      <c r="Q313" s="17" t="str">
        <f>P313&amp;" - "&amp;IFERROR(INDEX('L2'!$G$6:$G$502,MATCH(P313,'L2'!$P$6:$P$502,0)),"  ")</f>
        <v xml:space="preserve">L.8.13 -   </v>
      </c>
      <c r="R313" s="16" t="str">
        <f>R300&amp;"."&amp;RIGHT(R312,LEN(R312)-4)+1</f>
        <v>L.9.13</v>
      </c>
      <c r="S313" s="17" t="str">
        <f>R313&amp;" - "&amp;IFERROR(INDEX('L2'!$G$6:$G$502,MATCH(R313,'L2'!$P$6:$P$502,0)),"  ")</f>
        <v xml:space="preserve">L.9.13 -   </v>
      </c>
      <c r="T313" s="16" t="str">
        <f>T300&amp;"."&amp;RIGHT(T312,LEN(T312)-5)+1</f>
        <v>L.10.13</v>
      </c>
      <c r="U313" s="17" t="str">
        <f>T313&amp;" - "&amp;IFERROR(INDEX('L2'!$G$6:$G$502,MATCH(T313,'L2'!$P$6:$P$502,0)),"  ")</f>
        <v xml:space="preserve">L.10.13 -   </v>
      </c>
    </row>
    <row r="314" spans="2:21" s="18" customFormat="1" ht="16">
      <c r="B314" s="16" t="str">
        <f>B300&amp;"."&amp;RIGHT(B313,LEN(B313)-4)+1</f>
        <v>L.1.14</v>
      </c>
      <c r="C314" s="17" t="str">
        <f>B314&amp;" - "&amp;IFERROR(INDEX('L2'!$G$6:$G$502,MATCH(B314,'L2'!$P$6:$P$502,0)),"  ")</f>
        <v xml:space="preserve">L.1.14 -   </v>
      </c>
      <c r="D314" s="16" t="str">
        <f>D300&amp;"."&amp;RIGHT(D313,LEN(D313)-4)+1</f>
        <v>L.2.14</v>
      </c>
      <c r="E314" s="17" t="str">
        <f>D314&amp;" - "&amp;IFERROR(INDEX('L2'!$G$6:$G$502,MATCH(D314,'L2'!$P$6:$P$502,0)),"  ")</f>
        <v xml:space="preserve">L.2.14 -   </v>
      </c>
      <c r="F314" s="16" t="str">
        <f>F300&amp;"."&amp;RIGHT(F313,LEN(F313)-4)+1</f>
        <v>L.3.14</v>
      </c>
      <c r="G314" s="17" t="str">
        <f>F314&amp;" - "&amp;IFERROR(INDEX('L2'!$G$6:$G$502,MATCH(F314,'L2'!$P$6:$P$502,0)),"  ")</f>
        <v xml:space="preserve">L.3.14 -   </v>
      </c>
      <c r="H314" s="16" t="str">
        <f>H300&amp;"."&amp;RIGHT(H313,LEN(H313)-4)+1</f>
        <v>L.4.14</v>
      </c>
      <c r="I314" s="17" t="str">
        <f>H314&amp;" - "&amp;IFERROR(INDEX('L2'!$G$6:$G$502,MATCH(H314,'L2'!$P$6:$P$502,0)),"  ")</f>
        <v xml:space="preserve">L.4.14 -   </v>
      </c>
      <c r="J314" s="16" t="str">
        <f>J300&amp;"."&amp;RIGHT(J313,LEN(J313)-4)+1</f>
        <v>L.5.14</v>
      </c>
      <c r="K314" s="17" t="str">
        <f>J314&amp;" - "&amp;IFERROR(INDEX('L2'!$G$6:$G$502,MATCH(J314,'L2'!$P$6:$P$502,0)),"  ")</f>
        <v xml:space="preserve">L.5.14 -   </v>
      </c>
      <c r="L314" s="16" t="str">
        <f>L300&amp;"."&amp;RIGHT(L313,LEN(L313)-4)+1</f>
        <v>L.6.14</v>
      </c>
      <c r="M314" s="17" t="str">
        <f>L314&amp;" - "&amp;IFERROR(INDEX('L2'!$G$6:$G$502,MATCH(L314,'L2'!$P$6:$P$502,0)),"  ")</f>
        <v xml:space="preserve">L.6.14 -   </v>
      </c>
      <c r="N314" s="16" t="str">
        <f>N300&amp;"."&amp;RIGHT(N313,LEN(N313)-4)+1</f>
        <v>L.7.14</v>
      </c>
      <c r="O314" s="17" t="str">
        <f>N314&amp;" - "&amp;IFERROR(INDEX('L2'!$G$6:$G$502,MATCH(N314,'L2'!$P$6:$P$502,0)),"  ")</f>
        <v xml:space="preserve">L.7.14 -   </v>
      </c>
      <c r="P314" s="16" t="str">
        <f>P300&amp;"."&amp;RIGHT(P313,LEN(P313)-4)+1</f>
        <v>L.8.14</v>
      </c>
      <c r="Q314" s="17" t="str">
        <f>P314&amp;" - "&amp;IFERROR(INDEX('L2'!$G$6:$G$502,MATCH(P314,'L2'!$P$6:$P$502,0)),"  ")</f>
        <v xml:space="preserve">L.8.14 -   </v>
      </c>
      <c r="R314" s="16" t="str">
        <f>R300&amp;"."&amp;RIGHT(R313,LEN(R313)-4)+1</f>
        <v>L.9.14</v>
      </c>
      <c r="S314" s="17" t="str">
        <f>R314&amp;" - "&amp;IFERROR(INDEX('L2'!$G$6:$G$502,MATCH(R314,'L2'!$P$6:$P$502,0)),"  ")</f>
        <v xml:space="preserve">L.9.14 -   </v>
      </c>
      <c r="T314" s="16" t="str">
        <f>T300&amp;"."&amp;RIGHT(T313,LEN(T313)-5)+1</f>
        <v>L.10.14</v>
      </c>
      <c r="U314" s="17" t="str">
        <f>T314&amp;" - "&amp;IFERROR(INDEX('L2'!$G$6:$G$502,MATCH(T314,'L2'!$P$6:$P$502,0)),"  ")</f>
        <v xml:space="preserve">L.10.14 -   </v>
      </c>
    </row>
    <row r="315" spans="2:21" s="18" customFormat="1" ht="16">
      <c r="B315" s="16" t="str">
        <f>B300&amp;"."&amp;RIGHT(B314,LEN(B314)-4)+1</f>
        <v>L.1.15</v>
      </c>
      <c r="C315" s="17" t="str">
        <f>B315&amp;" - "&amp;IFERROR(INDEX('L2'!$G$6:$G$502,MATCH(B315,'L2'!$P$6:$P$502,0)),"  ")</f>
        <v xml:space="preserve">L.1.15 -   </v>
      </c>
      <c r="D315" s="16" t="str">
        <f>D300&amp;"."&amp;RIGHT(D314,LEN(D314)-4)+1</f>
        <v>L.2.15</v>
      </c>
      <c r="E315" s="17" t="str">
        <f>D315&amp;" - "&amp;IFERROR(INDEX('L2'!$G$6:$G$502,MATCH(D315,'L2'!$P$6:$P$502,0)),"  ")</f>
        <v xml:space="preserve">L.2.15 -   </v>
      </c>
      <c r="F315" s="16" t="str">
        <f>F300&amp;"."&amp;RIGHT(F314,LEN(F314)-4)+1</f>
        <v>L.3.15</v>
      </c>
      <c r="G315" s="17" t="str">
        <f>F315&amp;" - "&amp;IFERROR(INDEX('L2'!$G$6:$G$502,MATCH(F315,'L2'!$P$6:$P$502,0)),"  ")</f>
        <v xml:space="preserve">L.3.15 -   </v>
      </c>
      <c r="H315" s="16" t="str">
        <f>H300&amp;"."&amp;RIGHT(H314,LEN(H314)-4)+1</f>
        <v>L.4.15</v>
      </c>
      <c r="I315" s="17" t="str">
        <f>H315&amp;" - "&amp;IFERROR(INDEX('L2'!$G$6:$G$502,MATCH(H315,'L2'!$P$6:$P$502,0)),"  ")</f>
        <v xml:space="preserve">L.4.15 -   </v>
      </c>
      <c r="J315" s="16" t="str">
        <f>J300&amp;"."&amp;RIGHT(J314,LEN(J314)-4)+1</f>
        <v>L.5.15</v>
      </c>
      <c r="K315" s="17" t="str">
        <f>J315&amp;" - "&amp;IFERROR(INDEX('L2'!$G$6:$G$502,MATCH(J315,'L2'!$P$6:$P$502,0)),"  ")</f>
        <v xml:space="preserve">L.5.15 -   </v>
      </c>
      <c r="L315" s="16" t="str">
        <f>L300&amp;"."&amp;RIGHT(L314,LEN(L314)-4)+1</f>
        <v>L.6.15</v>
      </c>
      <c r="M315" s="17" t="str">
        <f>L315&amp;" - "&amp;IFERROR(INDEX('L2'!$G$6:$G$502,MATCH(L315,'L2'!$P$6:$P$502,0)),"  ")</f>
        <v xml:space="preserve">L.6.15 -   </v>
      </c>
      <c r="N315" s="16" t="str">
        <f>N300&amp;"."&amp;RIGHT(N314,LEN(N314)-4)+1</f>
        <v>L.7.15</v>
      </c>
      <c r="O315" s="17" t="str">
        <f>N315&amp;" - "&amp;IFERROR(INDEX('L2'!$G$6:$G$502,MATCH(N315,'L2'!$P$6:$P$502,0)),"  ")</f>
        <v xml:space="preserve">L.7.15 -   </v>
      </c>
      <c r="P315" s="16" t="str">
        <f>P300&amp;"."&amp;RIGHT(P314,LEN(P314)-4)+1</f>
        <v>L.8.15</v>
      </c>
      <c r="Q315" s="17" t="str">
        <f>P315&amp;" - "&amp;IFERROR(INDEX('L2'!$G$6:$G$502,MATCH(P315,'L2'!$P$6:$P$502,0)),"  ")</f>
        <v xml:space="preserve">L.8.15 -   </v>
      </c>
      <c r="R315" s="16" t="str">
        <f>R300&amp;"."&amp;RIGHT(R314,LEN(R314)-4)+1</f>
        <v>L.9.15</v>
      </c>
      <c r="S315" s="17" t="str">
        <f>R315&amp;" - "&amp;IFERROR(INDEX('L2'!$G$6:$G$502,MATCH(R315,'L2'!$P$6:$P$502,0)),"  ")</f>
        <v xml:space="preserve">L.9.15 -   </v>
      </c>
      <c r="T315" s="16" t="str">
        <f>T300&amp;"."&amp;RIGHT(T314,LEN(T314)-5)+1</f>
        <v>L.10.15</v>
      </c>
      <c r="U315" s="17" t="str">
        <f>T315&amp;" - "&amp;IFERROR(INDEX('L2'!$G$6:$G$502,MATCH(T315,'L2'!$P$6:$P$502,0)),"  ")</f>
        <v xml:space="preserve">L.10.15 -   </v>
      </c>
    </row>
    <row r="316" spans="2:21" s="18" customFormat="1" ht="16">
      <c r="B316" s="16" t="str">
        <f>B300&amp;"."&amp;RIGHT(B315,LEN(B315)-4)+1</f>
        <v>L.1.16</v>
      </c>
      <c r="C316" s="17" t="str">
        <f>B316&amp;" - "&amp;IFERROR(INDEX('L2'!$G$6:$G$502,MATCH(B316,'L2'!$P$6:$P$502,0)),"  ")</f>
        <v xml:space="preserve">L.1.16 -   </v>
      </c>
      <c r="D316" s="16" t="str">
        <f>D300&amp;"."&amp;RIGHT(D315,LEN(D315)-4)+1</f>
        <v>L.2.16</v>
      </c>
      <c r="E316" s="17" t="str">
        <f>D316&amp;" - "&amp;IFERROR(INDEX('L2'!$G$6:$G$502,MATCH(D316,'L2'!$P$6:$P$502,0)),"  ")</f>
        <v xml:space="preserve">L.2.16 -   </v>
      </c>
      <c r="F316" s="16" t="str">
        <f>F300&amp;"."&amp;RIGHT(F315,LEN(F315)-4)+1</f>
        <v>L.3.16</v>
      </c>
      <c r="G316" s="17" t="str">
        <f>F316&amp;" - "&amp;IFERROR(INDEX('L2'!$G$6:$G$502,MATCH(F316,'L2'!$P$6:$P$502,0)),"  ")</f>
        <v xml:space="preserve">L.3.16 -   </v>
      </c>
      <c r="H316" s="16" t="str">
        <f>H300&amp;"."&amp;RIGHT(H315,LEN(H315)-4)+1</f>
        <v>L.4.16</v>
      </c>
      <c r="I316" s="17" t="str">
        <f>H316&amp;" - "&amp;IFERROR(INDEX('L2'!$G$6:$G$502,MATCH(H316,'L2'!$P$6:$P$502,0)),"  ")</f>
        <v xml:space="preserve">L.4.16 -   </v>
      </c>
      <c r="J316" s="16" t="str">
        <f>J300&amp;"."&amp;RIGHT(J315,LEN(J315)-4)+1</f>
        <v>L.5.16</v>
      </c>
      <c r="K316" s="17" t="str">
        <f>J316&amp;" - "&amp;IFERROR(INDEX('L2'!$G$6:$G$502,MATCH(J316,'L2'!$P$6:$P$502,0)),"  ")</f>
        <v xml:space="preserve">L.5.16 -   </v>
      </c>
      <c r="L316" s="16" t="str">
        <f>L300&amp;"."&amp;RIGHT(L315,LEN(L315)-4)+1</f>
        <v>L.6.16</v>
      </c>
      <c r="M316" s="17" t="str">
        <f>L316&amp;" - "&amp;IFERROR(INDEX('L2'!$G$6:$G$502,MATCH(L316,'L2'!$P$6:$P$502,0)),"  ")</f>
        <v xml:space="preserve">L.6.16 -   </v>
      </c>
      <c r="N316" s="16" t="str">
        <f>N300&amp;"."&amp;RIGHT(N315,LEN(N315)-4)+1</f>
        <v>L.7.16</v>
      </c>
      <c r="O316" s="17" t="str">
        <f>N316&amp;" - "&amp;IFERROR(INDEX('L2'!$G$6:$G$502,MATCH(N316,'L2'!$P$6:$P$502,0)),"  ")</f>
        <v xml:space="preserve">L.7.16 -   </v>
      </c>
      <c r="P316" s="16" t="str">
        <f>P300&amp;"."&amp;RIGHT(P315,LEN(P315)-4)+1</f>
        <v>L.8.16</v>
      </c>
      <c r="Q316" s="17" t="str">
        <f>P316&amp;" - "&amp;IFERROR(INDEX('L2'!$G$6:$G$502,MATCH(P316,'L2'!$P$6:$P$502,0)),"  ")</f>
        <v xml:space="preserve">L.8.16 -   </v>
      </c>
      <c r="R316" s="16" t="str">
        <f>R300&amp;"."&amp;RIGHT(R315,LEN(R315)-4)+1</f>
        <v>L.9.16</v>
      </c>
      <c r="S316" s="17" t="str">
        <f>R316&amp;" - "&amp;IFERROR(INDEX('L2'!$G$6:$G$502,MATCH(R316,'L2'!$P$6:$P$502,0)),"  ")</f>
        <v xml:space="preserve">L.9.16 -   </v>
      </c>
      <c r="T316" s="16" t="str">
        <f>T300&amp;"."&amp;RIGHT(T315,LEN(T315)-5)+1</f>
        <v>L.10.16</v>
      </c>
      <c r="U316" s="17" t="str">
        <f>T316&amp;" - "&amp;IFERROR(INDEX('L2'!$G$6:$G$502,MATCH(T316,'L2'!$P$6:$P$502,0)),"  ")</f>
        <v xml:space="preserve">L.10.16 -   </v>
      </c>
    </row>
    <row r="317" spans="2:21" s="18" customFormat="1" ht="16">
      <c r="B317" s="16" t="str">
        <f>B300&amp;"."&amp;RIGHT(B316,LEN(B316)-4)+1</f>
        <v>L.1.17</v>
      </c>
      <c r="C317" s="17" t="str">
        <f>B317&amp;" - "&amp;IFERROR(INDEX('L2'!$G$6:$G$502,MATCH(B317,'L2'!$P$6:$P$502,0)),"  ")</f>
        <v xml:space="preserve">L.1.17 -   </v>
      </c>
      <c r="D317" s="16" t="str">
        <f>D300&amp;"."&amp;RIGHT(D316,LEN(D316)-4)+1</f>
        <v>L.2.17</v>
      </c>
      <c r="E317" s="17" t="str">
        <f>D317&amp;" - "&amp;IFERROR(INDEX('L2'!$G$6:$G$502,MATCH(D317,'L2'!$P$6:$P$502,0)),"  ")</f>
        <v xml:space="preserve">L.2.17 -   </v>
      </c>
      <c r="F317" s="16" t="str">
        <f>F300&amp;"."&amp;RIGHT(F316,LEN(F316)-4)+1</f>
        <v>L.3.17</v>
      </c>
      <c r="G317" s="17" t="str">
        <f>F317&amp;" - "&amp;IFERROR(INDEX('L2'!$G$6:$G$502,MATCH(F317,'L2'!$P$6:$P$502,0)),"  ")</f>
        <v xml:space="preserve">L.3.17 -   </v>
      </c>
      <c r="H317" s="16" t="str">
        <f>H300&amp;"."&amp;RIGHT(H316,LEN(H316)-4)+1</f>
        <v>L.4.17</v>
      </c>
      <c r="I317" s="17" t="str">
        <f>H317&amp;" - "&amp;IFERROR(INDEX('L2'!$G$6:$G$502,MATCH(H317,'L2'!$P$6:$P$502,0)),"  ")</f>
        <v xml:space="preserve">L.4.17 -   </v>
      </c>
      <c r="J317" s="16" t="str">
        <f>J300&amp;"."&amp;RIGHT(J316,LEN(J316)-4)+1</f>
        <v>L.5.17</v>
      </c>
      <c r="K317" s="17" t="str">
        <f>J317&amp;" - "&amp;IFERROR(INDEX('L2'!$G$6:$G$502,MATCH(J317,'L2'!$P$6:$P$502,0)),"  ")</f>
        <v xml:space="preserve">L.5.17 -   </v>
      </c>
      <c r="L317" s="16" t="str">
        <f>L300&amp;"."&amp;RIGHT(L316,LEN(L316)-4)+1</f>
        <v>L.6.17</v>
      </c>
      <c r="M317" s="17" t="str">
        <f>L317&amp;" - "&amp;IFERROR(INDEX('L2'!$G$6:$G$502,MATCH(L317,'L2'!$P$6:$P$502,0)),"  ")</f>
        <v xml:space="preserve">L.6.17 -   </v>
      </c>
      <c r="N317" s="16" t="str">
        <f>N300&amp;"."&amp;RIGHT(N316,LEN(N316)-4)+1</f>
        <v>L.7.17</v>
      </c>
      <c r="O317" s="17" t="str">
        <f>N317&amp;" - "&amp;IFERROR(INDEX('L2'!$G$6:$G$502,MATCH(N317,'L2'!$P$6:$P$502,0)),"  ")</f>
        <v xml:space="preserve">L.7.17 -   </v>
      </c>
      <c r="P317" s="16" t="str">
        <f>P300&amp;"."&amp;RIGHT(P316,LEN(P316)-4)+1</f>
        <v>L.8.17</v>
      </c>
      <c r="Q317" s="17" t="str">
        <f>P317&amp;" - "&amp;IFERROR(INDEX('L2'!$G$6:$G$502,MATCH(P317,'L2'!$P$6:$P$502,0)),"  ")</f>
        <v xml:space="preserve">L.8.17 -   </v>
      </c>
      <c r="R317" s="16" t="str">
        <f>R300&amp;"."&amp;RIGHT(R316,LEN(R316)-4)+1</f>
        <v>L.9.17</v>
      </c>
      <c r="S317" s="17" t="str">
        <f>R317&amp;" - "&amp;IFERROR(INDEX('L2'!$G$6:$G$502,MATCH(R317,'L2'!$P$6:$P$502,0)),"  ")</f>
        <v xml:space="preserve">L.9.17 -   </v>
      </c>
      <c r="T317" s="16" t="str">
        <f>T300&amp;"."&amp;RIGHT(T316,LEN(T316)-5)+1</f>
        <v>L.10.17</v>
      </c>
      <c r="U317" s="17" t="str">
        <f>T317&amp;" - "&amp;IFERROR(INDEX('L2'!$G$6:$G$502,MATCH(T317,'L2'!$P$6:$P$502,0)),"  ")</f>
        <v xml:space="preserve">L.10.17 -   </v>
      </c>
    </row>
    <row r="318" spans="2:21" s="18" customFormat="1" ht="16">
      <c r="B318" s="16" t="str">
        <f>B300&amp;"."&amp;RIGHT(B317,LEN(B317)-4)+1</f>
        <v>L.1.18</v>
      </c>
      <c r="C318" s="17" t="str">
        <f>B318&amp;" - "&amp;IFERROR(INDEX('L2'!$G$6:$G$502,MATCH(B318,'L2'!$P$6:$P$502,0)),"  ")</f>
        <v xml:space="preserve">L.1.18 -   </v>
      </c>
      <c r="D318" s="16" t="str">
        <f>D300&amp;"."&amp;RIGHT(D317,LEN(D317)-4)+1</f>
        <v>L.2.18</v>
      </c>
      <c r="E318" s="17" t="str">
        <f>D318&amp;" - "&amp;IFERROR(INDEX('L2'!$G$6:$G$502,MATCH(D318,'L2'!$P$6:$P$502,0)),"  ")</f>
        <v xml:space="preserve">L.2.18 -   </v>
      </c>
      <c r="F318" s="16" t="str">
        <f>F300&amp;"."&amp;RIGHT(F317,LEN(F317)-4)+1</f>
        <v>L.3.18</v>
      </c>
      <c r="G318" s="17" t="str">
        <f>F318&amp;" - "&amp;IFERROR(INDEX('L2'!$G$6:$G$502,MATCH(F318,'L2'!$P$6:$P$502,0)),"  ")</f>
        <v xml:space="preserve">L.3.18 -   </v>
      </c>
      <c r="H318" s="16" t="str">
        <f>H300&amp;"."&amp;RIGHT(H317,LEN(H317)-4)+1</f>
        <v>L.4.18</v>
      </c>
      <c r="I318" s="17" t="str">
        <f>H318&amp;" - "&amp;IFERROR(INDEX('L2'!$G$6:$G$502,MATCH(H318,'L2'!$P$6:$P$502,0)),"  ")</f>
        <v xml:space="preserve">L.4.18 -   </v>
      </c>
      <c r="J318" s="16" t="str">
        <f>J300&amp;"."&amp;RIGHT(J317,LEN(J317)-4)+1</f>
        <v>L.5.18</v>
      </c>
      <c r="K318" s="17" t="str">
        <f>J318&amp;" - "&amp;IFERROR(INDEX('L2'!$G$6:$G$502,MATCH(J318,'L2'!$P$6:$P$502,0)),"  ")</f>
        <v xml:space="preserve">L.5.18 -   </v>
      </c>
      <c r="L318" s="16" t="str">
        <f>L300&amp;"."&amp;RIGHT(L317,LEN(L317)-4)+1</f>
        <v>L.6.18</v>
      </c>
      <c r="M318" s="17" t="str">
        <f>L318&amp;" - "&amp;IFERROR(INDEX('L2'!$G$6:$G$502,MATCH(L318,'L2'!$P$6:$P$502,0)),"  ")</f>
        <v xml:space="preserve">L.6.18 -   </v>
      </c>
      <c r="N318" s="16" t="str">
        <f>N300&amp;"."&amp;RIGHT(N317,LEN(N317)-4)+1</f>
        <v>L.7.18</v>
      </c>
      <c r="O318" s="17" t="str">
        <f>N318&amp;" - "&amp;IFERROR(INDEX('L2'!$G$6:$G$502,MATCH(N318,'L2'!$P$6:$P$502,0)),"  ")</f>
        <v xml:space="preserve">L.7.18 -   </v>
      </c>
      <c r="P318" s="16" t="str">
        <f>P300&amp;"."&amp;RIGHT(P317,LEN(P317)-4)+1</f>
        <v>L.8.18</v>
      </c>
      <c r="Q318" s="17" t="str">
        <f>P318&amp;" - "&amp;IFERROR(INDEX('L2'!$G$6:$G$502,MATCH(P318,'L2'!$P$6:$P$502,0)),"  ")</f>
        <v xml:space="preserve">L.8.18 -   </v>
      </c>
      <c r="R318" s="16" t="str">
        <f>R300&amp;"."&amp;RIGHT(R317,LEN(R317)-4)+1</f>
        <v>L.9.18</v>
      </c>
      <c r="S318" s="17" t="str">
        <f>R318&amp;" - "&amp;IFERROR(INDEX('L2'!$G$6:$G$502,MATCH(R318,'L2'!$P$6:$P$502,0)),"  ")</f>
        <v xml:space="preserve">L.9.18 -   </v>
      </c>
      <c r="T318" s="16" t="str">
        <f>T300&amp;"."&amp;RIGHT(T317,LEN(T317)-5)+1</f>
        <v>L.10.18</v>
      </c>
      <c r="U318" s="17" t="str">
        <f>T318&amp;" - "&amp;IFERROR(INDEX('L2'!$G$6:$G$502,MATCH(T318,'L2'!$P$6:$P$502,0)),"  ")</f>
        <v xml:space="preserve">L.10.18 -   </v>
      </c>
    </row>
    <row r="319" spans="2:21" s="18" customFormat="1" ht="16">
      <c r="B319" s="16" t="str">
        <f>B300&amp;"."&amp;RIGHT(B318,LEN(B318)-4)+1</f>
        <v>L.1.19</v>
      </c>
      <c r="C319" s="17" t="str">
        <f>B319&amp;" - "&amp;IFERROR(INDEX('L2'!$G$6:$G$502,MATCH(B319,'L2'!$P$6:$P$502,0)),"  ")</f>
        <v xml:space="preserve">L.1.19 -   </v>
      </c>
      <c r="D319" s="16" t="str">
        <f>D300&amp;"."&amp;RIGHT(D318,LEN(D318)-4)+1</f>
        <v>L.2.19</v>
      </c>
      <c r="E319" s="17" t="str">
        <f>D319&amp;" - "&amp;IFERROR(INDEX('L2'!$G$6:$G$502,MATCH(D319,'L2'!$P$6:$P$502,0)),"  ")</f>
        <v xml:space="preserve">L.2.19 -   </v>
      </c>
      <c r="F319" s="16" t="str">
        <f>F300&amp;"."&amp;RIGHT(F318,LEN(F318)-4)+1</f>
        <v>L.3.19</v>
      </c>
      <c r="G319" s="17" t="str">
        <f>F319&amp;" - "&amp;IFERROR(INDEX('L2'!$G$6:$G$502,MATCH(F319,'L2'!$P$6:$P$502,0)),"  ")</f>
        <v xml:space="preserve">L.3.19 -   </v>
      </c>
      <c r="H319" s="16" t="str">
        <f>H300&amp;"."&amp;RIGHT(H318,LEN(H318)-4)+1</f>
        <v>L.4.19</v>
      </c>
      <c r="I319" s="17" t="str">
        <f>H319&amp;" - "&amp;IFERROR(INDEX('L2'!$G$6:$G$502,MATCH(H319,'L2'!$P$6:$P$502,0)),"  ")</f>
        <v xml:space="preserve">L.4.19 -   </v>
      </c>
      <c r="J319" s="16" t="str">
        <f>J300&amp;"."&amp;RIGHT(J318,LEN(J318)-4)+1</f>
        <v>L.5.19</v>
      </c>
      <c r="K319" s="17" t="str">
        <f>J319&amp;" - "&amp;IFERROR(INDEX('L2'!$G$6:$G$502,MATCH(J319,'L2'!$P$6:$P$502,0)),"  ")</f>
        <v xml:space="preserve">L.5.19 -   </v>
      </c>
      <c r="L319" s="16" t="str">
        <f>L300&amp;"."&amp;RIGHT(L318,LEN(L318)-4)+1</f>
        <v>L.6.19</v>
      </c>
      <c r="M319" s="17" t="str">
        <f>L319&amp;" - "&amp;IFERROR(INDEX('L2'!$G$6:$G$502,MATCH(L319,'L2'!$P$6:$P$502,0)),"  ")</f>
        <v xml:space="preserve">L.6.19 -   </v>
      </c>
      <c r="N319" s="16" t="str">
        <f>N300&amp;"."&amp;RIGHT(N318,LEN(N318)-4)+1</f>
        <v>L.7.19</v>
      </c>
      <c r="O319" s="17" t="str">
        <f>N319&amp;" - "&amp;IFERROR(INDEX('L2'!$G$6:$G$502,MATCH(N319,'L2'!$P$6:$P$502,0)),"  ")</f>
        <v xml:space="preserve">L.7.19 -   </v>
      </c>
      <c r="P319" s="16" t="str">
        <f>P300&amp;"."&amp;RIGHT(P318,LEN(P318)-4)+1</f>
        <v>L.8.19</v>
      </c>
      <c r="Q319" s="17" t="str">
        <f>P319&amp;" - "&amp;IFERROR(INDEX('L2'!$G$6:$G$502,MATCH(P319,'L2'!$P$6:$P$502,0)),"  ")</f>
        <v xml:space="preserve">L.8.19 -   </v>
      </c>
      <c r="R319" s="16" t="str">
        <f>R300&amp;"."&amp;RIGHT(R318,LEN(R318)-4)+1</f>
        <v>L.9.19</v>
      </c>
      <c r="S319" s="17" t="str">
        <f>R319&amp;" - "&amp;IFERROR(INDEX('L2'!$G$6:$G$502,MATCH(R319,'L2'!$P$6:$P$502,0)),"  ")</f>
        <v xml:space="preserve">L.9.19 -   </v>
      </c>
      <c r="T319" s="16" t="str">
        <f>T300&amp;"."&amp;RIGHT(T318,LEN(T318)-5)+1</f>
        <v>L.10.19</v>
      </c>
      <c r="U319" s="17" t="str">
        <f>T319&amp;" - "&amp;IFERROR(INDEX('L2'!$G$6:$G$502,MATCH(T319,'L2'!$P$6:$P$502,0)),"  ")</f>
        <v xml:space="preserve">L.10.19 -   </v>
      </c>
    </row>
    <row r="320" spans="2:21" s="18" customFormat="1" ht="16">
      <c r="B320" s="16" t="str">
        <f>B300&amp;"."&amp;RIGHT(B319,LEN(B319)-4)+1</f>
        <v>L.1.20</v>
      </c>
      <c r="C320" s="17" t="str">
        <f>B320&amp;" - "&amp;IFERROR(INDEX('L2'!$G$6:$G$502,MATCH(B320,'L2'!$P$6:$P$502,0)),"  ")</f>
        <v xml:space="preserve">L.1.20 -   </v>
      </c>
      <c r="D320" s="16" t="str">
        <f>D300&amp;"."&amp;RIGHT(D319,LEN(D319)-4)+1</f>
        <v>L.2.20</v>
      </c>
      <c r="E320" s="17" t="str">
        <f>D320&amp;" - "&amp;IFERROR(INDEX('L2'!$G$6:$G$502,MATCH(D320,'L2'!$P$6:$P$502,0)),"  ")</f>
        <v xml:space="preserve">L.2.20 -   </v>
      </c>
      <c r="F320" s="16" t="str">
        <f>F300&amp;"."&amp;RIGHT(F319,LEN(F319)-4)+1</f>
        <v>L.3.20</v>
      </c>
      <c r="G320" s="17" t="str">
        <f>F320&amp;" - "&amp;IFERROR(INDEX('L2'!$G$6:$G$502,MATCH(F320,'L2'!$P$6:$P$502,0)),"  ")</f>
        <v xml:space="preserve">L.3.20 -   </v>
      </c>
      <c r="H320" s="16" t="str">
        <f>H300&amp;"."&amp;RIGHT(H319,LEN(H319)-4)+1</f>
        <v>L.4.20</v>
      </c>
      <c r="I320" s="17" t="str">
        <f>H320&amp;" - "&amp;IFERROR(INDEX('L2'!$G$6:$G$502,MATCH(H320,'L2'!$P$6:$P$502,0)),"  ")</f>
        <v xml:space="preserve">L.4.20 -   </v>
      </c>
      <c r="J320" s="16" t="str">
        <f>J300&amp;"."&amp;RIGHT(J319,LEN(J319)-4)+1</f>
        <v>L.5.20</v>
      </c>
      <c r="K320" s="17" t="str">
        <f>J320&amp;" - "&amp;IFERROR(INDEX('L2'!$G$6:$G$502,MATCH(J320,'L2'!$P$6:$P$502,0)),"  ")</f>
        <v xml:space="preserve">L.5.20 -   </v>
      </c>
      <c r="L320" s="16" t="str">
        <f>L300&amp;"."&amp;RIGHT(L319,LEN(L319)-4)+1</f>
        <v>L.6.20</v>
      </c>
      <c r="M320" s="17" t="str">
        <f>L320&amp;" - "&amp;IFERROR(INDEX('L2'!$G$6:$G$502,MATCH(L320,'L2'!$P$6:$P$502,0)),"  ")</f>
        <v xml:space="preserve">L.6.20 -   </v>
      </c>
      <c r="N320" s="16" t="str">
        <f>N300&amp;"."&amp;RIGHT(N319,LEN(N319)-4)+1</f>
        <v>L.7.20</v>
      </c>
      <c r="O320" s="17" t="str">
        <f>N320&amp;" - "&amp;IFERROR(INDEX('L2'!$G$6:$G$502,MATCH(N320,'L2'!$P$6:$P$502,0)),"  ")</f>
        <v xml:space="preserve">L.7.20 -   </v>
      </c>
      <c r="P320" s="16" t="str">
        <f>P300&amp;"."&amp;RIGHT(P319,LEN(P319)-4)+1</f>
        <v>L.8.20</v>
      </c>
      <c r="Q320" s="17" t="str">
        <f>P320&amp;" - "&amp;IFERROR(INDEX('L2'!$G$6:$G$502,MATCH(P320,'L2'!$P$6:$P$502,0)),"  ")</f>
        <v xml:space="preserve">L.8.20 -   </v>
      </c>
      <c r="R320" s="16" t="str">
        <f>R300&amp;"."&amp;RIGHT(R319,LEN(R319)-4)+1</f>
        <v>L.9.20</v>
      </c>
      <c r="S320" s="17" t="str">
        <f>R320&amp;" - "&amp;IFERROR(INDEX('L2'!$G$6:$G$502,MATCH(R320,'L2'!$P$6:$P$502,0)),"  ")</f>
        <v xml:space="preserve">L.9.20 -   </v>
      </c>
      <c r="T320" s="16" t="str">
        <f>T300&amp;"."&amp;RIGHT(T319,LEN(T319)-5)+1</f>
        <v>L.10.20</v>
      </c>
      <c r="U320" s="17" t="str">
        <f>T320&amp;" - "&amp;IFERROR(INDEX('L2'!$G$6:$G$502,MATCH(T320,'L2'!$P$6:$P$502,0)),"  ")</f>
        <v xml:space="preserve">L.10.20 -   </v>
      </c>
    </row>
    <row r="322" spans="2:21" ht="16">
      <c r="B322" s="796" t="str">
        <f>"Level 3 - "&amp;INDEX($C$6:$C$31,MATCH($B$18,$B$6:$B$31,0))&amp;" ("&amp;$B$18&amp;")"</f>
        <v>Level 3 - M - Masonry (M)</v>
      </c>
      <c r="C322" s="796"/>
      <c r="D322" s="796"/>
      <c r="E322" s="796"/>
      <c r="F322" s="796"/>
      <c r="G322" s="796"/>
      <c r="H322" s="796"/>
      <c r="I322" s="796"/>
      <c r="J322" s="796"/>
      <c r="K322" s="796"/>
      <c r="L322" s="796"/>
      <c r="M322" s="796"/>
      <c r="N322" s="796"/>
      <c r="O322" s="796"/>
      <c r="P322" s="796"/>
      <c r="Q322" s="796"/>
      <c r="R322" s="796"/>
      <c r="S322" s="796"/>
      <c r="T322" s="796"/>
      <c r="U322" s="796"/>
    </row>
    <row r="323" spans="2:21" ht="16">
      <c r="B323" s="40" t="str">
        <f>MID(B322,LEN(B322)-1,1)&amp;".1"</f>
        <v>M.1</v>
      </c>
      <c r="C323" s="40" t="str">
        <f>IFERROR(INDEX('L2'!$E$6:$E$502,MATCH(B323,'L2'!$O$6:$O$502,0)),"  ")</f>
        <v>Masonry</v>
      </c>
      <c r="D323" s="40" t="str">
        <f>LEFT(B323,1)&amp;"."&amp;RIGHT(B323,1)+1</f>
        <v>M.2</v>
      </c>
      <c r="E323" s="40" t="str">
        <f>IFERROR(INDEX('L2'!$E$6:$E$502,MATCH(D323,'L2'!$O$6:$O$502,0)),"  ")</f>
        <v>Masonry Preparation</v>
      </c>
      <c r="F323" s="40" t="str">
        <f>LEFT(D323,1)&amp;"."&amp;RIGHT(D323,1)+1</f>
        <v>M.3</v>
      </c>
      <c r="G323" s="40" t="str">
        <f>IFERROR(INDEX('L2'!$E$6:$E$502,MATCH(F323,'L2'!$O$6:$O$502,0)),"  ")</f>
        <v xml:space="preserve">  </v>
      </c>
      <c r="H323" s="40" t="str">
        <f>LEFT(F323,1)&amp;"."&amp;RIGHT(F323,1)+1</f>
        <v>M.4</v>
      </c>
      <c r="I323" s="40" t="str">
        <f>IFERROR(INDEX('L2'!$E$6:$E$502,MATCH(H323,'L2'!$O$6:$O$502,0)),"  ")</f>
        <v xml:space="preserve">  </v>
      </c>
      <c r="J323" s="40" t="str">
        <f>LEFT(H323,1)&amp;"."&amp;RIGHT(H323,1)+1</f>
        <v>M.5</v>
      </c>
      <c r="K323" s="40" t="str">
        <f>IFERROR(INDEX('L2'!$E$6:$E$502,MATCH(J323,'L2'!$O$6:$O$502,0)),"  ")</f>
        <v xml:space="preserve">  </v>
      </c>
      <c r="L323" s="40" t="str">
        <f>LEFT(J323,1)&amp;"."&amp;RIGHT(J323,1)+1</f>
        <v>M.6</v>
      </c>
      <c r="M323" s="40" t="str">
        <f>IFERROR(INDEX('L2'!$E$6:$E$502,MATCH(L323,'L2'!$O$6:$O$502,0)),"  ")</f>
        <v xml:space="preserve">  </v>
      </c>
      <c r="N323" s="40" t="str">
        <f>LEFT(L323,1)&amp;"."&amp;RIGHT(L323,1)+1</f>
        <v>M.7</v>
      </c>
      <c r="O323" s="40" t="str">
        <f>IFERROR(INDEX('L2'!$E$6:$E$502,MATCH(N323,'L2'!$O$6:$O$502,0)),"  ")</f>
        <v xml:space="preserve">  </v>
      </c>
      <c r="P323" s="40" t="str">
        <f>LEFT(N323,1)&amp;"."&amp;RIGHT(N323,1)+1</f>
        <v>M.8</v>
      </c>
      <c r="Q323" s="40" t="str">
        <f>IFERROR(INDEX('L2'!$E$6:$E$502,MATCH(P323,'L2'!$O$6:$O$502,0)),"  ")</f>
        <v xml:space="preserve">  </v>
      </c>
      <c r="R323" s="40" t="str">
        <f>LEFT(P323,1)&amp;"."&amp;RIGHT(P323,1)+1</f>
        <v>M.9</v>
      </c>
      <c r="S323" s="40" t="str">
        <f>IFERROR(INDEX('L2'!$E$6:$E$502,MATCH(R323,'L2'!$O$6:$O$502,0)),"  ")</f>
        <v xml:space="preserve">  </v>
      </c>
      <c r="T323" s="40" t="str">
        <f>LEFT(R323,1)&amp;"."&amp;RIGHT(R323,1)+1</f>
        <v>M.10</v>
      </c>
      <c r="U323" s="40" t="str">
        <f>IFERROR(INDEX('L2'!$E$6:$E$502,MATCH(T323,'L2'!$O$6:$O$502,0)),"  ")</f>
        <v xml:space="preserve">  </v>
      </c>
    </row>
    <row r="324" spans="2:21" s="18" customFormat="1" ht="16">
      <c r="B324" s="16" t="str">
        <f>B323&amp;".1"</f>
        <v>M.1.1</v>
      </c>
      <c r="C324" s="17" t="str">
        <f>B324&amp;" - "&amp;IFERROR(INDEX('L2'!$G$6:$G$502,MATCH(B324,'L2'!$P$6:$P$502,0)),"  ")</f>
        <v>M.1.1 - Add To Above For Chimney Cap</v>
      </c>
      <c r="D324" s="16" t="str">
        <f>D323&amp;".1"</f>
        <v>M.2.1</v>
      </c>
      <c r="E324" s="17" t="str">
        <f>D324&amp;" - "&amp;IFERROR(INDEX('L2'!$G$6:$G$502,MATCH(D324,'L2'!$P$6:$P$502,0)),"  ")</f>
        <v>M.2.1 - Masonry Preparation Allowance</v>
      </c>
      <c r="F324" s="16" t="str">
        <f>F323&amp;".1"</f>
        <v>M.3.1</v>
      </c>
      <c r="G324" s="17" t="str">
        <f>F324&amp;" - "&amp;IFERROR(INDEX('L2'!$G$6:$G$502,MATCH(F324,'L2'!$P$6:$P$502,0)),"  ")</f>
        <v xml:space="preserve">M.3.1 -   </v>
      </c>
      <c r="H324" s="16" t="str">
        <f>H323&amp;".1"</f>
        <v>M.4.1</v>
      </c>
      <c r="I324" s="17" t="str">
        <f>H324&amp;" - "&amp;IFERROR(INDEX('L2'!$G$6:$G$502,MATCH(H324,'L2'!$P$6:$P$502,0)),"  ")</f>
        <v xml:space="preserve">M.4.1 -   </v>
      </c>
      <c r="J324" s="16" t="str">
        <f>J323&amp;".1"</f>
        <v>M.5.1</v>
      </c>
      <c r="K324" s="17" t="str">
        <f>J324&amp;" - "&amp;IFERROR(INDEX('L2'!$G$6:$G$502,MATCH(J324,'L2'!$P$6:$P$502,0)),"  ")</f>
        <v xml:space="preserve">M.5.1 -   </v>
      </c>
      <c r="L324" s="16" t="str">
        <f>L323&amp;".1"</f>
        <v>M.6.1</v>
      </c>
      <c r="M324" s="17" t="str">
        <f>L324&amp;" - "&amp;IFERROR(INDEX('L2'!$G$6:$G$502,MATCH(L324,'L2'!$P$6:$P$502,0)),"  ")</f>
        <v xml:space="preserve">M.6.1 -   </v>
      </c>
      <c r="N324" s="16" t="str">
        <f>N323&amp;".1"</f>
        <v>M.7.1</v>
      </c>
      <c r="O324" s="17" t="str">
        <f>N324&amp;" - "&amp;IFERROR(INDEX('L2'!$G$6:$G$502,MATCH(N324,'L2'!$P$6:$P$502,0)),"  ")</f>
        <v xml:space="preserve">M.7.1 -   </v>
      </c>
      <c r="P324" s="16" t="str">
        <f>P323&amp;".1"</f>
        <v>M.8.1</v>
      </c>
      <c r="Q324" s="17" t="str">
        <f>P324&amp;" - "&amp;IFERROR(INDEX('L2'!$G$6:$G$502,MATCH(P324,'L2'!$P$6:$P$502,0)),"  ")</f>
        <v xml:space="preserve">M.8.1 -   </v>
      </c>
      <c r="R324" s="16" t="str">
        <f>R323&amp;".1"</f>
        <v>M.9.1</v>
      </c>
      <c r="S324" s="17" t="str">
        <f>R324&amp;" - "&amp;IFERROR(INDEX('L2'!$G$6:$G$502,MATCH(R324,'L2'!$P$6:$P$502,0)),"  ")</f>
        <v xml:space="preserve">M.9.1 -   </v>
      </c>
      <c r="T324" s="16" t="str">
        <f>T323&amp;".1"</f>
        <v>M.10.1</v>
      </c>
      <c r="U324" s="17" t="str">
        <f>T324&amp;" - "&amp;IFERROR(INDEX('L2'!$G$6:$G$502,MATCH(T324,'L2'!$P$6:$P$502,0)),"  ")</f>
        <v xml:space="preserve">M.10.1 -   </v>
      </c>
    </row>
    <row r="325" spans="2:21" s="18" customFormat="1" ht="16">
      <c r="B325" s="16" t="str">
        <f>B323&amp;"."&amp;RIGHT(B324,LEN(B324)-4)+1</f>
        <v>M.1.2</v>
      </c>
      <c r="C325" s="17" t="str">
        <f>B325&amp;" - "&amp;IFERROR(INDEX('L2'!$G$6:$G$502,MATCH(B325,'L2'!$P$6:$P$502,0)),"  ")</f>
        <v>M.1.2 - Brick Veneer</v>
      </c>
      <c r="D325" s="16" t="str">
        <f>D323&amp;"."&amp;RIGHT(D324,LEN(D324)-4)+1</f>
        <v>M.2.2</v>
      </c>
      <c r="E325" s="17" t="str">
        <f>D325&amp;" - "&amp;IFERROR(INDEX('L2'!$G$6:$G$502,MATCH(D325,'L2'!$P$6:$P$502,0)),"  ")</f>
        <v>M.2.2 - Power Wash Masonry</v>
      </c>
      <c r="F325" s="16" t="str">
        <f>F323&amp;"."&amp;RIGHT(F324,LEN(F324)-4)+1</f>
        <v>M.3.2</v>
      </c>
      <c r="G325" s="17" t="str">
        <f>F325&amp;" - "&amp;IFERROR(INDEX('L2'!$G$6:$G$502,MATCH(F325,'L2'!$P$6:$P$502,0)),"  ")</f>
        <v xml:space="preserve">M.3.2 -   </v>
      </c>
      <c r="H325" s="16" t="str">
        <f>H323&amp;"."&amp;RIGHT(H324,LEN(H324)-4)+1</f>
        <v>M.4.2</v>
      </c>
      <c r="I325" s="17" t="str">
        <f>H325&amp;" - "&amp;IFERROR(INDEX('L2'!$G$6:$G$502,MATCH(H325,'L2'!$P$6:$P$502,0)),"  ")</f>
        <v xml:space="preserve">M.4.2 -   </v>
      </c>
      <c r="J325" s="16" t="str">
        <f>J323&amp;"."&amp;RIGHT(J324,LEN(J324)-4)+1</f>
        <v>M.5.2</v>
      </c>
      <c r="K325" s="17" t="str">
        <f>J325&amp;" - "&amp;IFERROR(INDEX('L2'!$G$6:$G$502,MATCH(J325,'L2'!$P$6:$P$502,0)),"  ")</f>
        <v xml:space="preserve">M.5.2 -   </v>
      </c>
      <c r="L325" s="16" t="str">
        <f>L323&amp;"."&amp;RIGHT(L324,LEN(L324)-4)+1</f>
        <v>M.6.2</v>
      </c>
      <c r="M325" s="17" t="str">
        <f>L325&amp;" - "&amp;IFERROR(INDEX('L2'!$G$6:$G$502,MATCH(L325,'L2'!$P$6:$P$502,0)),"  ")</f>
        <v xml:space="preserve">M.6.2 -   </v>
      </c>
      <c r="N325" s="16" t="str">
        <f>N323&amp;"."&amp;RIGHT(N324,LEN(N324)-4)+1</f>
        <v>M.7.2</v>
      </c>
      <c r="O325" s="17" t="str">
        <f>N325&amp;" - "&amp;IFERROR(INDEX('L2'!$G$6:$G$502,MATCH(N325,'L2'!$P$6:$P$502,0)),"  ")</f>
        <v xml:space="preserve">M.7.2 -   </v>
      </c>
      <c r="P325" s="16" t="str">
        <f>P323&amp;"."&amp;RIGHT(P324,LEN(P324)-4)+1</f>
        <v>M.8.2</v>
      </c>
      <c r="Q325" s="17" t="str">
        <f>P325&amp;" - "&amp;IFERROR(INDEX('L2'!$G$6:$G$502,MATCH(P325,'L2'!$P$6:$P$502,0)),"  ")</f>
        <v xml:space="preserve">M.8.2 -   </v>
      </c>
      <c r="R325" s="16" t="str">
        <f>R323&amp;"."&amp;RIGHT(R324,LEN(R324)-4)+1</f>
        <v>M.9.2</v>
      </c>
      <c r="S325" s="17" t="str">
        <f>R325&amp;" - "&amp;IFERROR(INDEX('L2'!$G$6:$G$502,MATCH(R325,'L2'!$P$6:$P$502,0)),"  ")</f>
        <v xml:space="preserve">M.9.2 -   </v>
      </c>
      <c r="T325" s="16" t="str">
        <f>T323&amp;"."&amp;RIGHT(T324,LEN(T324)-5)+1</f>
        <v>M.10.2</v>
      </c>
      <c r="U325" s="17" t="str">
        <f>T325&amp;" - "&amp;IFERROR(INDEX('L2'!$G$6:$G$502,MATCH(T325,'L2'!$P$6:$P$502,0)),"  ")</f>
        <v xml:space="preserve">M.10.2 -   </v>
      </c>
    </row>
    <row r="326" spans="2:21" s="18" customFormat="1" ht="16">
      <c r="B326" s="16" t="str">
        <f>B323&amp;"."&amp;RIGHT(B325,LEN(B325)-4)+1</f>
        <v>M.1.3</v>
      </c>
      <c r="C326" s="17" t="str">
        <f>B326&amp;" - "&amp;IFERROR(INDEX('L2'!$G$6:$G$502,MATCH(B326,'L2'!$P$6:$P$502,0)),"  ")</f>
        <v>M.1.3 - Chimney, Brick</v>
      </c>
      <c r="D326" s="16" t="str">
        <f>D323&amp;"."&amp;RIGHT(D325,LEN(D325)-4)+1</f>
        <v>M.2.3</v>
      </c>
      <c r="E326" s="17" t="str">
        <f>D326&amp;" - "&amp;IFERROR(INDEX('L2'!$G$6:$G$502,MATCH(D326,'L2'!$P$6:$P$502,0)),"  ")</f>
        <v xml:space="preserve">M.2.3 -   </v>
      </c>
      <c r="F326" s="16" t="str">
        <f>F323&amp;"."&amp;RIGHT(F325,LEN(F325)-4)+1</f>
        <v>M.3.3</v>
      </c>
      <c r="G326" s="17" t="str">
        <f>F326&amp;" - "&amp;IFERROR(INDEX('L2'!$G$6:$G$502,MATCH(F326,'L2'!$P$6:$P$502,0)),"  ")</f>
        <v xml:space="preserve">M.3.3 -   </v>
      </c>
      <c r="H326" s="16" t="str">
        <f>H323&amp;"."&amp;RIGHT(H325,LEN(H325)-4)+1</f>
        <v>M.4.3</v>
      </c>
      <c r="I326" s="17" t="str">
        <f>H326&amp;" - "&amp;IFERROR(INDEX('L2'!$G$6:$G$502,MATCH(H326,'L2'!$P$6:$P$502,0)),"  ")</f>
        <v xml:space="preserve">M.4.3 -   </v>
      </c>
      <c r="J326" s="16" t="str">
        <f>J323&amp;"."&amp;RIGHT(J325,LEN(J325)-4)+1</f>
        <v>M.5.3</v>
      </c>
      <c r="K326" s="17" t="str">
        <f>J326&amp;" - "&amp;IFERROR(INDEX('L2'!$G$6:$G$502,MATCH(J326,'L2'!$P$6:$P$502,0)),"  ")</f>
        <v xml:space="preserve">M.5.3 -   </v>
      </c>
      <c r="L326" s="16" t="str">
        <f>L323&amp;"."&amp;RIGHT(L325,LEN(L325)-4)+1</f>
        <v>M.6.3</v>
      </c>
      <c r="M326" s="17" t="str">
        <f>L326&amp;" - "&amp;IFERROR(INDEX('L2'!$G$6:$G$502,MATCH(L326,'L2'!$P$6:$P$502,0)),"  ")</f>
        <v xml:space="preserve">M.6.3 -   </v>
      </c>
      <c r="N326" s="16" t="str">
        <f>N323&amp;"."&amp;RIGHT(N325,LEN(N325)-4)+1</f>
        <v>M.7.3</v>
      </c>
      <c r="O326" s="17" t="str">
        <f>N326&amp;" - "&amp;IFERROR(INDEX('L2'!$G$6:$G$502,MATCH(N326,'L2'!$P$6:$P$502,0)),"  ")</f>
        <v xml:space="preserve">M.7.3 -   </v>
      </c>
      <c r="P326" s="16" t="str">
        <f>P323&amp;"."&amp;RIGHT(P325,LEN(P325)-4)+1</f>
        <v>M.8.3</v>
      </c>
      <c r="Q326" s="17" t="str">
        <f>P326&amp;" - "&amp;IFERROR(INDEX('L2'!$G$6:$G$502,MATCH(P326,'L2'!$P$6:$P$502,0)),"  ")</f>
        <v xml:space="preserve">M.8.3 -   </v>
      </c>
      <c r="R326" s="16" t="str">
        <f>R323&amp;"."&amp;RIGHT(R325,LEN(R325)-4)+1</f>
        <v>M.9.3</v>
      </c>
      <c r="S326" s="17" t="str">
        <f>R326&amp;" - "&amp;IFERROR(INDEX('L2'!$G$6:$G$502,MATCH(R326,'L2'!$P$6:$P$502,0)),"  ")</f>
        <v xml:space="preserve">M.9.3 -   </v>
      </c>
      <c r="T326" s="16" t="str">
        <f>T323&amp;"."&amp;RIGHT(T325,LEN(T325)-5)+1</f>
        <v>M.10.3</v>
      </c>
      <c r="U326" s="17" t="str">
        <f>T326&amp;" - "&amp;IFERROR(INDEX('L2'!$G$6:$G$502,MATCH(T326,'L2'!$P$6:$P$502,0)),"  ")</f>
        <v xml:space="preserve">M.10.3 -   </v>
      </c>
    </row>
    <row r="327" spans="2:21" s="18" customFormat="1" ht="16">
      <c r="B327" s="16" t="str">
        <f>B323&amp;"."&amp;RIGHT(B326,LEN(B326)-4)+1</f>
        <v>M.1.4</v>
      </c>
      <c r="C327" s="17" t="str">
        <f>B327&amp;" - "&amp;IFERROR(INDEX('L2'!$G$6:$G$502,MATCH(B327,'L2'!$P$6:$P$502,0)),"  ")</f>
        <v>M.1.4 - Chimney, Stone</v>
      </c>
      <c r="D327" s="16" t="str">
        <f>D323&amp;"."&amp;RIGHT(D326,LEN(D326)-4)+1</f>
        <v>M.2.4</v>
      </c>
      <c r="E327" s="17" t="str">
        <f>D327&amp;" - "&amp;IFERROR(INDEX('L2'!$G$6:$G$502,MATCH(D327,'L2'!$P$6:$P$502,0)),"  ")</f>
        <v xml:space="preserve">M.2.4 -   </v>
      </c>
      <c r="F327" s="16" t="str">
        <f>F323&amp;"."&amp;RIGHT(F326,LEN(F326)-4)+1</f>
        <v>M.3.4</v>
      </c>
      <c r="G327" s="17" t="str">
        <f>F327&amp;" - "&amp;IFERROR(INDEX('L2'!$G$6:$G$502,MATCH(F327,'L2'!$P$6:$P$502,0)),"  ")</f>
        <v xml:space="preserve">M.3.4 -   </v>
      </c>
      <c r="H327" s="16" t="str">
        <f>H323&amp;"."&amp;RIGHT(H326,LEN(H326)-4)+1</f>
        <v>M.4.4</v>
      </c>
      <c r="I327" s="17" t="str">
        <f>H327&amp;" - "&amp;IFERROR(INDEX('L2'!$G$6:$G$502,MATCH(H327,'L2'!$P$6:$P$502,0)),"  ")</f>
        <v xml:space="preserve">M.4.4 -   </v>
      </c>
      <c r="J327" s="16" t="str">
        <f>J323&amp;"."&amp;RIGHT(J326,LEN(J326)-4)+1</f>
        <v>M.5.4</v>
      </c>
      <c r="K327" s="17" t="str">
        <f>J327&amp;" - "&amp;IFERROR(INDEX('L2'!$G$6:$G$502,MATCH(J327,'L2'!$P$6:$P$502,0)),"  ")</f>
        <v xml:space="preserve">M.5.4 -   </v>
      </c>
      <c r="L327" s="16" t="str">
        <f>L323&amp;"."&amp;RIGHT(L326,LEN(L326)-4)+1</f>
        <v>M.6.4</v>
      </c>
      <c r="M327" s="17" t="str">
        <f>L327&amp;" - "&amp;IFERROR(INDEX('L2'!$G$6:$G$502,MATCH(L327,'L2'!$P$6:$P$502,0)),"  ")</f>
        <v xml:space="preserve">M.6.4 -   </v>
      </c>
      <c r="N327" s="16" t="str">
        <f>N323&amp;"."&amp;RIGHT(N326,LEN(N326)-4)+1</f>
        <v>M.7.4</v>
      </c>
      <c r="O327" s="17" t="str">
        <f>N327&amp;" - "&amp;IFERROR(INDEX('L2'!$G$6:$G$502,MATCH(N327,'L2'!$P$6:$P$502,0)),"  ")</f>
        <v xml:space="preserve">M.7.4 -   </v>
      </c>
      <c r="P327" s="16" t="str">
        <f>P323&amp;"."&amp;RIGHT(P326,LEN(P326)-4)+1</f>
        <v>M.8.4</v>
      </c>
      <c r="Q327" s="17" t="str">
        <f>P327&amp;" - "&amp;IFERROR(INDEX('L2'!$G$6:$G$502,MATCH(P327,'L2'!$P$6:$P$502,0)),"  ")</f>
        <v xml:space="preserve">M.8.4 -   </v>
      </c>
      <c r="R327" s="16" t="str">
        <f>R323&amp;"."&amp;RIGHT(R326,LEN(R326)-4)+1</f>
        <v>M.9.4</v>
      </c>
      <c r="S327" s="17" t="str">
        <f>R327&amp;" - "&amp;IFERROR(INDEX('L2'!$G$6:$G$502,MATCH(R327,'L2'!$P$6:$P$502,0)),"  ")</f>
        <v xml:space="preserve">M.9.4 -   </v>
      </c>
      <c r="T327" s="16" t="str">
        <f>T323&amp;"."&amp;RIGHT(T326,LEN(T326)-5)+1</f>
        <v>M.10.4</v>
      </c>
      <c r="U327" s="17" t="str">
        <f>T327&amp;" - "&amp;IFERROR(INDEX('L2'!$G$6:$G$502,MATCH(T327,'L2'!$P$6:$P$502,0)),"  ")</f>
        <v xml:space="preserve">M.10.4 -   </v>
      </c>
    </row>
    <row r="328" spans="2:21" s="18" customFormat="1" ht="16">
      <c r="B328" s="16" t="str">
        <f>B323&amp;"."&amp;RIGHT(B327,LEN(B327)-4)+1</f>
        <v>M.1.5</v>
      </c>
      <c r="C328" s="17" t="str">
        <f>B328&amp;" - "&amp;IFERROR(INDEX('L2'!$G$6:$G$502,MATCH(B328,'L2'!$P$6:$P$502,0)),"  ")</f>
        <v>M.1.5 - Concrete Masonry Units (Cmu), 4"X8"</v>
      </c>
      <c r="D328" s="16" t="str">
        <f>D323&amp;"."&amp;RIGHT(D327,LEN(D327)-4)+1</f>
        <v>M.2.5</v>
      </c>
      <c r="E328" s="17" t="str">
        <f>D328&amp;" - "&amp;IFERROR(INDEX('L2'!$G$6:$G$502,MATCH(D328,'L2'!$P$6:$P$502,0)),"  ")</f>
        <v xml:space="preserve">M.2.5 -   </v>
      </c>
      <c r="F328" s="16" t="str">
        <f>F323&amp;"."&amp;RIGHT(F327,LEN(F327)-4)+1</f>
        <v>M.3.5</v>
      </c>
      <c r="G328" s="17" t="str">
        <f>F328&amp;" - "&amp;IFERROR(INDEX('L2'!$G$6:$G$502,MATCH(F328,'L2'!$P$6:$P$502,0)),"  ")</f>
        <v xml:space="preserve">M.3.5 -   </v>
      </c>
      <c r="H328" s="16" t="str">
        <f>H323&amp;"."&amp;RIGHT(H327,LEN(H327)-4)+1</f>
        <v>M.4.5</v>
      </c>
      <c r="I328" s="17" t="str">
        <f>H328&amp;" - "&amp;IFERROR(INDEX('L2'!$G$6:$G$502,MATCH(H328,'L2'!$P$6:$P$502,0)),"  ")</f>
        <v xml:space="preserve">M.4.5 -   </v>
      </c>
      <c r="J328" s="16" t="str">
        <f>J323&amp;"."&amp;RIGHT(J327,LEN(J327)-4)+1</f>
        <v>M.5.5</v>
      </c>
      <c r="K328" s="17" t="str">
        <f>J328&amp;" - "&amp;IFERROR(INDEX('L2'!$G$6:$G$502,MATCH(J328,'L2'!$P$6:$P$502,0)),"  ")</f>
        <v xml:space="preserve">M.5.5 -   </v>
      </c>
      <c r="L328" s="16" t="str">
        <f>L323&amp;"."&amp;RIGHT(L327,LEN(L327)-4)+1</f>
        <v>M.6.5</v>
      </c>
      <c r="M328" s="17" t="str">
        <f>L328&amp;" - "&amp;IFERROR(INDEX('L2'!$G$6:$G$502,MATCH(L328,'L2'!$P$6:$P$502,0)),"  ")</f>
        <v xml:space="preserve">M.6.5 -   </v>
      </c>
      <c r="N328" s="16" t="str">
        <f>N323&amp;"."&amp;RIGHT(N327,LEN(N327)-4)+1</f>
        <v>M.7.5</v>
      </c>
      <c r="O328" s="17" t="str">
        <f>N328&amp;" - "&amp;IFERROR(INDEX('L2'!$G$6:$G$502,MATCH(N328,'L2'!$P$6:$P$502,0)),"  ")</f>
        <v xml:space="preserve">M.7.5 -   </v>
      </c>
      <c r="P328" s="16" t="str">
        <f>P323&amp;"."&amp;RIGHT(P327,LEN(P327)-4)+1</f>
        <v>M.8.5</v>
      </c>
      <c r="Q328" s="17" t="str">
        <f>P328&amp;" - "&amp;IFERROR(INDEX('L2'!$G$6:$G$502,MATCH(P328,'L2'!$P$6:$P$502,0)),"  ")</f>
        <v xml:space="preserve">M.8.5 -   </v>
      </c>
      <c r="R328" s="16" t="str">
        <f>R323&amp;"."&amp;RIGHT(R327,LEN(R327)-4)+1</f>
        <v>M.9.5</v>
      </c>
      <c r="S328" s="17" t="str">
        <f>R328&amp;" - "&amp;IFERROR(INDEX('L2'!$G$6:$G$502,MATCH(R328,'L2'!$P$6:$P$502,0)),"  ")</f>
        <v xml:space="preserve">M.9.5 -   </v>
      </c>
      <c r="T328" s="16" t="str">
        <f>T323&amp;"."&amp;RIGHT(T327,LEN(T327)-5)+1</f>
        <v>M.10.5</v>
      </c>
      <c r="U328" s="17" t="str">
        <f>T328&amp;" - "&amp;IFERROR(INDEX('L2'!$G$6:$G$502,MATCH(T328,'L2'!$P$6:$P$502,0)),"  ")</f>
        <v xml:space="preserve">M.10.5 -   </v>
      </c>
    </row>
    <row r="329" spans="2:21" s="18" customFormat="1" ht="16">
      <c r="B329" s="16" t="str">
        <f>B323&amp;"."&amp;RIGHT(B328,LEN(B328)-4)+1</f>
        <v>M.1.6</v>
      </c>
      <c r="C329" s="17" t="str">
        <f>B329&amp;" - "&amp;IFERROR(INDEX('L2'!$G$6:$G$502,MATCH(B329,'L2'!$P$6:$P$502,0)),"  ")</f>
        <v>M.1.6 - Concrete Masonry Units (Cmu), 8"X8"</v>
      </c>
      <c r="D329" s="16" t="str">
        <f>D323&amp;"."&amp;RIGHT(D328,LEN(D328)-4)+1</f>
        <v>M.2.6</v>
      </c>
      <c r="E329" s="17" t="str">
        <f>D329&amp;" - "&amp;IFERROR(INDEX('L2'!$G$6:$G$502,MATCH(D329,'L2'!$P$6:$P$502,0)),"  ")</f>
        <v xml:space="preserve">M.2.6 -   </v>
      </c>
      <c r="F329" s="16" t="str">
        <f>F323&amp;"."&amp;RIGHT(F328,LEN(F328)-4)+1</f>
        <v>M.3.6</v>
      </c>
      <c r="G329" s="17" t="str">
        <f>F329&amp;" - "&amp;IFERROR(INDEX('L2'!$G$6:$G$502,MATCH(F329,'L2'!$P$6:$P$502,0)),"  ")</f>
        <v xml:space="preserve">M.3.6 -   </v>
      </c>
      <c r="H329" s="16" t="str">
        <f>H323&amp;"."&amp;RIGHT(H328,LEN(H328)-4)+1</f>
        <v>M.4.6</v>
      </c>
      <c r="I329" s="17" t="str">
        <f>H329&amp;" - "&amp;IFERROR(INDEX('L2'!$G$6:$G$502,MATCH(H329,'L2'!$P$6:$P$502,0)),"  ")</f>
        <v xml:space="preserve">M.4.6 -   </v>
      </c>
      <c r="J329" s="16" t="str">
        <f>J323&amp;"."&amp;RIGHT(J328,LEN(J328)-4)+1</f>
        <v>M.5.6</v>
      </c>
      <c r="K329" s="17" t="str">
        <f>J329&amp;" - "&amp;IFERROR(INDEX('L2'!$G$6:$G$502,MATCH(J329,'L2'!$P$6:$P$502,0)),"  ")</f>
        <v xml:space="preserve">M.5.6 -   </v>
      </c>
      <c r="L329" s="16" t="str">
        <f>L323&amp;"."&amp;RIGHT(L328,LEN(L328)-4)+1</f>
        <v>M.6.6</v>
      </c>
      <c r="M329" s="17" t="str">
        <f>L329&amp;" - "&amp;IFERROR(INDEX('L2'!$G$6:$G$502,MATCH(L329,'L2'!$P$6:$P$502,0)),"  ")</f>
        <v xml:space="preserve">M.6.6 -   </v>
      </c>
      <c r="N329" s="16" t="str">
        <f>N323&amp;"."&amp;RIGHT(N328,LEN(N328)-4)+1</f>
        <v>M.7.6</v>
      </c>
      <c r="O329" s="17" t="str">
        <f>N329&amp;" - "&amp;IFERROR(INDEX('L2'!$G$6:$G$502,MATCH(N329,'L2'!$P$6:$P$502,0)),"  ")</f>
        <v xml:space="preserve">M.7.6 -   </v>
      </c>
      <c r="P329" s="16" t="str">
        <f>P323&amp;"."&amp;RIGHT(P328,LEN(P328)-4)+1</f>
        <v>M.8.6</v>
      </c>
      <c r="Q329" s="17" t="str">
        <f>P329&amp;" - "&amp;IFERROR(INDEX('L2'!$G$6:$G$502,MATCH(P329,'L2'!$P$6:$P$502,0)),"  ")</f>
        <v xml:space="preserve">M.8.6 -   </v>
      </c>
      <c r="R329" s="16" t="str">
        <f>R323&amp;"."&amp;RIGHT(R328,LEN(R328)-4)+1</f>
        <v>M.9.6</v>
      </c>
      <c r="S329" s="17" t="str">
        <f>R329&amp;" - "&amp;IFERROR(INDEX('L2'!$G$6:$G$502,MATCH(R329,'L2'!$P$6:$P$502,0)),"  ")</f>
        <v xml:space="preserve">M.9.6 -   </v>
      </c>
      <c r="T329" s="16" t="str">
        <f>T323&amp;"."&amp;RIGHT(T328,LEN(T328)-5)+1</f>
        <v>M.10.6</v>
      </c>
      <c r="U329" s="17" t="str">
        <f>T329&amp;" - "&amp;IFERROR(INDEX('L2'!$G$6:$G$502,MATCH(T329,'L2'!$P$6:$P$502,0)),"  ")</f>
        <v xml:space="preserve">M.10.6 -   </v>
      </c>
    </row>
    <row r="330" spans="2:21" s="18" customFormat="1" ht="16">
      <c r="B330" s="16" t="str">
        <f>B323&amp;"."&amp;RIGHT(B329,LEN(B329)-4)+1</f>
        <v>M.1.7</v>
      </c>
      <c r="C330" s="17" t="str">
        <f>B330&amp;" - "&amp;IFERROR(INDEX('L2'!$G$6:$G$502,MATCH(B330,'L2'!$P$6:$P$502,0)),"  ")</f>
        <v>M.1.7 - Fireplace Complete, Brick, W/ Chimney</v>
      </c>
      <c r="D330" s="16" t="str">
        <f>D323&amp;"."&amp;RIGHT(D329,LEN(D329)-4)+1</f>
        <v>M.2.7</v>
      </c>
      <c r="E330" s="17" t="str">
        <f>D330&amp;" - "&amp;IFERROR(INDEX('L2'!$G$6:$G$502,MATCH(D330,'L2'!$P$6:$P$502,0)),"  ")</f>
        <v xml:space="preserve">M.2.7 -   </v>
      </c>
      <c r="F330" s="16" t="str">
        <f>F323&amp;"."&amp;RIGHT(F329,LEN(F329)-4)+1</f>
        <v>M.3.7</v>
      </c>
      <c r="G330" s="17" t="str">
        <f>F330&amp;" - "&amp;IFERROR(INDEX('L2'!$G$6:$G$502,MATCH(F330,'L2'!$P$6:$P$502,0)),"  ")</f>
        <v xml:space="preserve">M.3.7 -   </v>
      </c>
      <c r="H330" s="16" t="str">
        <f>H323&amp;"."&amp;RIGHT(H329,LEN(H329)-4)+1</f>
        <v>M.4.7</v>
      </c>
      <c r="I330" s="17" t="str">
        <f>H330&amp;" - "&amp;IFERROR(INDEX('L2'!$G$6:$G$502,MATCH(H330,'L2'!$P$6:$P$502,0)),"  ")</f>
        <v xml:space="preserve">M.4.7 -   </v>
      </c>
      <c r="J330" s="16" t="str">
        <f>J323&amp;"."&amp;RIGHT(J329,LEN(J329)-4)+1</f>
        <v>M.5.7</v>
      </c>
      <c r="K330" s="17" t="str">
        <f>J330&amp;" - "&amp;IFERROR(INDEX('L2'!$G$6:$G$502,MATCH(J330,'L2'!$P$6:$P$502,0)),"  ")</f>
        <v xml:space="preserve">M.5.7 -   </v>
      </c>
      <c r="L330" s="16" t="str">
        <f>L323&amp;"."&amp;RIGHT(L329,LEN(L329)-4)+1</f>
        <v>M.6.7</v>
      </c>
      <c r="M330" s="17" t="str">
        <f>L330&amp;" - "&amp;IFERROR(INDEX('L2'!$G$6:$G$502,MATCH(L330,'L2'!$P$6:$P$502,0)),"  ")</f>
        <v xml:space="preserve">M.6.7 -   </v>
      </c>
      <c r="N330" s="16" t="str">
        <f>N323&amp;"."&amp;RIGHT(N329,LEN(N329)-4)+1</f>
        <v>M.7.7</v>
      </c>
      <c r="O330" s="17" t="str">
        <f>N330&amp;" - "&amp;IFERROR(INDEX('L2'!$G$6:$G$502,MATCH(N330,'L2'!$P$6:$P$502,0)),"  ")</f>
        <v xml:space="preserve">M.7.7 -   </v>
      </c>
      <c r="P330" s="16" t="str">
        <f>P323&amp;"."&amp;RIGHT(P329,LEN(P329)-4)+1</f>
        <v>M.8.7</v>
      </c>
      <c r="Q330" s="17" t="str">
        <f>P330&amp;" - "&amp;IFERROR(INDEX('L2'!$G$6:$G$502,MATCH(P330,'L2'!$P$6:$P$502,0)),"  ")</f>
        <v xml:space="preserve">M.8.7 -   </v>
      </c>
      <c r="R330" s="16" t="str">
        <f>R323&amp;"."&amp;RIGHT(R329,LEN(R329)-4)+1</f>
        <v>M.9.7</v>
      </c>
      <c r="S330" s="17" t="str">
        <f>R330&amp;" - "&amp;IFERROR(INDEX('L2'!$G$6:$G$502,MATCH(R330,'L2'!$P$6:$P$502,0)),"  ")</f>
        <v xml:space="preserve">M.9.7 -   </v>
      </c>
      <c r="T330" s="16" t="str">
        <f>T323&amp;"."&amp;RIGHT(T329,LEN(T329)-5)+1</f>
        <v>M.10.7</v>
      </c>
      <c r="U330" s="17" t="str">
        <f>T330&amp;" - "&amp;IFERROR(INDEX('L2'!$G$6:$G$502,MATCH(T330,'L2'!$P$6:$P$502,0)),"  ")</f>
        <v xml:space="preserve">M.10.7 -   </v>
      </c>
    </row>
    <row r="331" spans="2:21" s="18" customFormat="1" ht="16">
      <c r="B331" s="16" t="str">
        <f>B323&amp;"."&amp;RIGHT(B330,LEN(B330)-4)+1</f>
        <v>M.1.8</v>
      </c>
      <c r="C331" s="17" t="str">
        <f>B331&amp;" - "&amp;IFERROR(INDEX('L2'!$G$6:$G$502,MATCH(B331,'L2'!$P$6:$P$502,0)),"  ")</f>
        <v>M.1.8 - Masonry Allowance</v>
      </c>
      <c r="D331" s="16" t="str">
        <f>D323&amp;"."&amp;RIGHT(D330,LEN(D330)-4)+1</f>
        <v>M.2.8</v>
      </c>
      <c r="E331" s="17" t="str">
        <f>D331&amp;" - "&amp;IFERROR(INDEX('L2'!$G$6:$G$502,MATCH(D331,'L2'!$P$6:$P$502,0)),"  ")</f>
        <v xml:space="preserve">M.2.8 -   </v>
      </c>
      <c r="F331" s="16" t="str">
        <f>F323&amp;"."&amp;RIGHT(F330,LEN(F330)-4)+1</f>
        <v>M.3.8</v>
      </c>
      <c r="G331" s="17" t="str">
        <f>F331&amp;" - "&amp;IFERROR(INDEX('L2'!$G$6:$G$502,MATCH(F331,'L2'!$P$6:$P$502,0)),"  ")</f>
        <v xml:space="preserve">M.3.8 -   </v>
      </c>
      <c r="H331" s="16" t="str">
        <f>H323&amp;"."&amp;RIGHT(H330,LEN(H330)-4)+1</f>
        <v>M.4.8</v>
      </c>
      <c r="I331" s="17" t="str">
        <f>H331&amp;" - "&amp;IFERROR(INDEX('L2'!$G$6:$G$502,MATCH(H331,'L2'!$P$6:$P$502,0)),"  ")</f>
        <v xml:space="preserve">M.4.8 -   </v>
      </c>
      <c r="J331" s="16" t="str">
        <f>J323&amp;"."&amp;RIGHT(J330,LEN(J330)-4)+1</f>
        <v>M.5.8</v>
      </c>
      <c r="K331" s="17" t="str">
        <f>J331&amp;" - "&amp;IFERROR(INDEX('L2'!$G$6:$G$502,MATCH(J331,'L2'!$P$6:$P$502,0)),"  ")</f>
        <v xml:space="preserve">M.5.8 -   </v>
      </c>
      <c r="L331" s="16" t="str">
        <f>L323&amp;"."&amp;RIGHT(L330,LEN(L330)-4)+1</f>
        <v>M.6.8</v>
      </c>
      <c r="M331" s="17" t="str">
        <f>L331&amp;" - "&amp;IFERROR(INDEX('L2'!$G$6:$G$502,MATCH(L331,'L2'!$P$6:$P$502,0)),"  ")</f>
        <v xml:space="preserve">M.6.8 -   </v>
      </c>
      <c r="N331" s="16" t="str">
        <f>N323&amp;"."&amp;RIGHT(N330,LEN(N330)-4)+1</f>
        <v>M.7.8</v>
      </c>
      <c r="O331" s="17" t="str">
        <f>N331&amp;" - "&amp;IFERROR(INDEX('L2'!$G$6:$G$502,MATCH(N331,'L2'!$P$6:$P$502,0)),"  ")</f>
        <v xml:space="preserve">M.7.8 -   </v>
      </c>
      <c r="P331" s="16" t="str">
        <f>P323&amp;"."&amp;RIGHT(P330,LEN(P330)-4)+1</f>
        <v>M.8.8</v>
      </c>
      <c r="Q331" s="17" t="str">
        <f>P331&amp;" - "&amp;IFERROR(INDEX('L2'!$G$6:$G$502,MATCH(P331,'L2'!$P$6:$P$502,0)),"  ")</f>
        <v xml:space="preserve">M.8.8 -   </v>
      </c>
      <c r="R331" s="16" t="str">
        <f>R323&amp;"."&amp;RIGHT(R330,LEN(R330)-4)+1</f>
        <v>M.9.8</v>
      </c>
      <c r="S331" s="17" t="str">
        <f>R331&amp;" - "&amp;IFERROR(INDEX('L2'!$G$6:$G$502,MATCH(R331,'L2'!$P$6:$P$502,0)),"  ")</f>
        <v xml:space="preserve">M.9.8 -   </v>
      </c>
      <c r="T331" s="16" t="str">
        <f>T323&amp;"."&amp;RIGHT(T330,LEN(T330)-5)+1</f>
        <v>M.10.8</v>
      </c>
      <c r="U331" s="17" t="str">
        <f>T331&amp;" - "&amp;IFERROR(INDEX('L2'!$G$6:$G$502,MATCH(T331,'L2'!$P$6:$P$502,0)),"  ")</f>
        <v xml:space="preserve">M.10.8 -   </v>
      </c>
    </row>
    <row r="332" spans="2:21" s="18" customFormat="1" ht="16">
      <c r="B332" s="16" t="str">
        <f>B323&amp;"."&amp;RIGHT(B331,LEN(B331)-4)+1</f>
        <v>M.1.9</v>
      </c>
      <c r="C332" s="17" t="str">
        <f>B332&amp;" - "&amp;IFERROR(INDEX('L2'!$G$6:$G$502,MATCH(B332,'L2'!$P$6:$P$502,0)),"  ")</f>
        <v>M.1.9 - Masonry Exterior Waterproofing</v>
      </c>
      <c r="D332" s="16" t="str">
        <f>D323&amp;"."&amp;RIGHT(D331,LEN(D331)-4)+1</f>
        <v>M.2.9</v>
      </c>
      <c r="E332" s="17" t="str">
        <f>D332&amp;" - "&amp;IFERROR(INDEX('L2'!$G$6:$G$502,MATCH(D332,'L2'!$P$6:$P$502,0)),"  ")</f>
        <v xml:space="preserve">M.2.9 -   </v>
      </c>
      <c r="F332" s="16" t="str">
        <f>F323&amp;"."&amp;RIGHT(F331,LEN(F331)-4)+1</f>
        <v>M.3.9</v>
      </c>
      <c r="G332" s="17" t="str">
        <f>F332&amp;" - "&amp;IFERROR(INDEX('L2'!$G$6:$G$502,MATCH(F332,'L2'!$P$6:$P$502,0)),"  ")</f>
        <v xml:space="preserve">M.3.9 -   </v>
      </c>
      <c r="H332" s="16" t="str">
        <f>H323&amp;"."&amp;RIGHT(H331,LEN(H331)-4)+1</f>
        <v>M.4.9</v>
      </c>
      <c r="I332" s="17" t="str">
        <f>H332&amp;" - "&amp;IFERROR(INDEX('L2'!$G$6:$G$502,MATCH(H332,'L2'!$P$6:$P$502,0)),"  ")</f>
        <v xml:space="preserve">M.4.9 -   </v>
      </c>
      <c r="J332" s="16" t="str">
        <f>J323&amp;"."&amp;RIGHT(J331,LEN(J331)-4)+1</f>
        <v>M.5.9</v>
      </c>
      <c r="K332" s="17" t="str">
        <f>J332&amp;" - "&amp;IFERROR(INDEX('L2'!$G$6:$G$502,MATCH(J332,'L2'!$P$6:$P$502,0)),"  ")</f>
        <v xml:space="preserve">M.5.9 -   </v>
      </c>
      <c r="L332" s="16" t="str">
        <f>L323&amp;"."&amp;RIGHT(L331,LEN(L331)-4)+1</f>
        <v>M.6.9</v>
      </c>
      <c r="M332" s="17" t="str">
        <f>L332&amp;" - "&amp;IFERROR(INDEX('L2'!$G$6:$G$502,MATCH(L332,'L2'!$P$6:$P$502,0)),"  ")</f>
        <v xml:space="preserve">M.6.9 -   </v>
      </c>
      <c r="N332" s="16" t="str">
        <f>N323&amp;"."&amp;RIGHT(N331,LEN(N331)-4)+1</f>
        <v>M.7.9</v>
      </c>
      <c r="O332" s="17" t="str">
        <f>N332&amp;" - "&amp;IFERROR(INDEX('L2'!$G$6:$G$502,MATCH(N332,'L2'!$P$6:$P$502,0)),"  ")</f>
        <v xml:space="preserve">M.7.9 -   </v>
      </c>
      <c r="P332" s="16" t="str">
        <f>P323&amp;"."&amp;RIGHT(P331,LEN(P331)-4)+1</f>
        <v>M.8.9</v>
      </c>
      <c r="Q332" s="17" t="str">
        <f>P332&amp;" - "&amp;IFERROR(INDEX('L2'!$G$6:$G$502,MATCH(P332,'L2'!$P$6:$P$502,0)),"  ")</f>
        <v xml:space="preserve">M.8.9 -   </v>
      </c>
      <c r="R332" s="16" t="str">
        <f>R323&amp;"."&amp;RIGHT(R331,LEN(R331)-4)+1</f>
        <v>M.9.9</v>
      </c>
      <c r="S332" s="17" t="str">
        <f>R332&amp;" - "&amp;IFERROR(INDEX('L2'!$G$6:$G$502,MATCH(R332,'L2'!$P$6:$P$502,0)),"  ")</f>
        <v xml:space="preserve">M.9.9 -   </v>
      </c>
      <c r="T332" s="16" t="str">
        <f>T323&amp;"."&amp;RIGHT(T331,LEN(T331)-5)+1</f>
        <v>M.10.9</v>
      </c>
      <c r="U332" s="17" t="str">
        <f>T332&amp;" - "&amp;IFERROR(INDEX('L2'!$G$6:$G$502,MATCH(T332,'L2'!$P$6:$P$502,0)),"  ")</f>
        <v xml:space="preserve">M.10.9 -   </v>
      </c>
    </row>
    <row r="333" spans="2:21" s="18" customFormat="1" ht="16">
      <c r="B333" s="16" t="str">
        <f>B323&amp;"."&amp;RIGHT(B332,LEN(B332)-4)+1</f>
        <v>M.1.10</v>
      </c>
      <c r="C333" s="17" t="str">
        <f>B333&amp;" - "&amp;IFERROR(INDEX('L2'!$G$6:$G$502,MATCH(B333,'L2'!$P$6:$P$502,0)),"  ")</f>
        <v>M.1.10 - Natural Stone</v>
      </c>
      <c r="D333" s="16" t="str">
        <f>D323&amp;"."&amp;RIGHT(D332,LEN(D332)-4)+1</f>
        <v>M.2.10</v>
      </c>
      <c r="E333" s="17" t="str">
        <f>D333&amp;" - "&amp;IFERROR(INDEX('L2'!$G$6:$G$502,MATCH(D333,'L2'!$P$6:$P$502,0)),"  ")</f>
        <v xml:space="preserve">M.2.10 -   </v>
      </c>
      <c r="F333" s="16" t="str">
        <f>F323&amp;"."&amp;RIGHT(F332,LEN(F332)-4)+1</f>
        <v>M.3.10</v>
      </c>
      <c r="G333" s="17" t="str">
        <f>F333&amp;" - "&amp;IFERROR(INDEX('L2'!$G$6:$G$502,MATCH(F333,'L2'!$P$6:$P$502,0)),"  ")</f>
        <v xml:space="preserve">M.3.10 -   </v>
      </c>
      <c r="H333" s="16" t="str">
        <f>H323&amp;"."&amp;RIGHT(H332,LEN(H332)-4)+1</f>
        <v>M.4.10</v>
      </c>
      <c r="I333" s="17" t="str">
        <f>H333&amp;" - "&amp;IFERROR(INDEX('L2'!$G$6:$G$502,MATCH(H333,'L2'!$P$6:$P$502,0)),"  ")</f>
        <v xml:space="preserve">M.4.10 -   </v>
      </c>
      <c r="J333" s="16" t="str">
        <f>J323&amp;"."&amp;RIGHT(J332,LEN(J332)-4)+1</f>
        <v>M.5.10</v>
      </c>
      <c r="K333" s="17" t="str">
        <f>J333&amp;" - "&amp;IFERROR(INDEX('L2'!$G$6:$G$502,MATCH(J333,'L2'!$P$6:$P$502,0)),"  ")</f>
        <v xml:space="preserve">M.5.10 -   </v>
      </c>
      <c r="L333" s="16" t="str">
        <f>L323&amp;"."&amp;RIGHT(L332,LEN(L332)-4)+1</f>
        <v>M.6.10</v>
      </c>
      <c r="M333" s="17" t="str">
        <f>L333&amp;" - "&amp;IFERROR(INDEX('L2'!$G$6:$G$502,MATCH(L333,'L2'!$P$6:$P$502,0)),"  ")</f>
        <v xml:space="preserve">M.6.10 -   </v>
      </c>
      <c r="N333" s="16" t="str">
        <f>N323&amp;"."&amp;RIGHT(N332,LEN(N332)-4)+1</f>
        <v>M.7.10</v>
      </c>
      <c r="O333" s="17" t="str">
        <f>N333&amp;" - "&amp;IFERROR(INDEX('L2'!$G$6:$G$502,MATCH(N333,'L2'!$P$6:$P$502,0)),"  ")</f>
        <v xml:space="preserve">M.7.10 -   </v>
      </c>
      <c r="P333" s="16" t="str">
        <f>P323&amp;"."&amp;RIGHT(P332,LEN(P332)-4)+1</f>
        <v>M.8.10</v>
      </c>
      <c r="Q333" s="17" t="str">
        <f>P333&amp;" - "&amp;IFERROR(INDEX('L2'!$G$6:$G$502,MATCH(P333,'L2'!$P$6:$P$502,0)),"  ")</f>
        <v xml:space="preserve">M.8.10 -   </v>
      </c>
      <c r="R333" s="16" t="str">
        <f>R323&amp;"."&amp;RIGHT(R332,LEN(R332)-4)+1</f>
        <v>M.9.10</v>
      </c>
      <c r="S333" s="17" t="str">
        <f>R333&amp;" - "&amp;IFERROR(INDEX('L2'!$G$6:$G$502,MATCH(R333,'L2'!$P$6:$P$502,0)),"  ")</f>
        <v xml:space="preserve">M.9.10 -   </v>
      </c>
      <c r="T333" s="16" t="str">
        <f>T323&amp;"."&amp;RIGHT(T332,LEN(T332)-5)+1</f>
        <v>M.10.10</v>
      </c>
      <c r="U333" s="17" t="str">
        <f>T333&amp;" - "&amp;IFERROR(INDEX('L2'!$G$6:$G$502,MATCH(T333,'L2'!$P$6:$P$502,0)),"  ")</f>
        <v xml:space="preserve">M.10.10 -   </v>
      </c>
    </row>
    <row r="334" spans="2:21" s="18" customFormat="1" ht="16">
      <c r="B334" s="16" t="str">
        <f>B323&amp;"."&amp;RIGHT(B333,LEN(B333)-4)+1</f>
        <v>M.1.11</v>
      </c>
      <c r="C334" s="17" t="str">
        <f>B334&amp;" - "&amp;IFERROR(INDEX('L2'!$G$6:$G$502,MATCH(B334,'L2'!$P$6:$P$502,0)),"  ")</f>
        <v xml:space="preserve">M.1.11 -   </v>
      </c>
      <c r="D334" s="16" t="str">
        <f>D323&amp;"."&amp;RIGHT(D333,LEN(D333)-4)+1</f>
        <v>M.2.11</v>
      </c>
      <c r="E334" s="17" t="str">
        <f>D334&amp;" - "&amp;IFERROR(INDEX('L2'!$G$6:$G$502,MATCH(D334,'L2'!$P$6:$P$502,0)),"  ")</f>
        <v xml:space="preserve">M.2.11 -   </v>
      </c>
      <c r="F334" s="16" t="str">
        <f>F323&amp;"."&amp;RIGHT(F333,LEN(F333)-4)+1</f>
        <v>M.3.11</v>
      </c>
      <c r="G334" s="17" t="str">
        <f>F334&amp;" - "&amp;IFERROR(INDEX('L2'!$G$6:$G$502,MATCH(F334,'L2'!$P$6:$P$502,0)),"  ")</f>
        <v xml:space="preserve">M.3.11 -   </v>
      </c>
      <c r="H334" s="16" t="str">
        <f>H323&amp;"."&amp;RIGHT(H333,LEN(H333)-4)+1</f>
        <v>M.4.11</v>
      </c>
      <c r="I334" s="17" t="str">
        <f>H334&amp;" - "&amp;IFERROR(INDEX('L2'!$G$6:$G$502,MATCH(H334,'L2'!$P$6:$P$502,0)),"  ")</f>
        <v xml:space="preserve">M.4.11 -   </v>
      </c>
      <c r="J334" s="16" t="str">
        <f>J323&amp;"."&amp;RIGHT(J333,LEN(J333)-4)+1</f>
        <v>M.5.11</v>
      </c>
      <c r="K334" s="17" t="str">
        <f>J334&amp;" - "&amp;IFERROR(INDEX('L2'!$G$6:$G$502,MATCH(J334,'L2'!$P$6:$P$502,0)),"  ")</f>
        <v xml:space="preserve">M.5.11 -   </v>
      </c>
      <c r="L334" s="16" t="str">
        <f>L323&amp;"."&amp;RIGHT(L333,LEN(L333)-4)+1</f>
        <v>M.6.11</v>
      </c>
      <c r="M334" s="17" t="str">
        <f>L334&amp;" - "&amp;IFERROR(INDEX('L2'!$G$6:$G$502,MATCH(L334,'L2'!$P$6:$P$502,0)),"  ")</f>
        <v xml:space="preserve">M.6.11 -   </v>
      </c>
      <c r="N334" s="16" t="str">
        <f>N323&amp;"."&amp;RIGHT(N333,LEN(N333)-4)+1</f>
        <v>M.7.11</v>
      </c>
      <c r="O334" s="17" t="str">
        <f>N334&amp;" - "&amp;IFERROR(INDEX('L2'!$G$6:$G$502,MATCH(N334,'L2'!$P$6:$P$502,0)),"  ")</f>
        <v xml:space="preserve">M.7.11 -   </v>
      </c>
      <c r="P334" s="16" t="str">
        <f>P323&amp;"."&amp;RIGHT(P333,LEN(P333)-4)+1</f>
        <v>M.8.11</v>
      </c>
      <c r="Q334" s="17" t="str">
        <f>P334&amp;" - "&amp;IFERROR(INDEX('L2'!$G$6:$G$502,MATCH(P334,'L2'!$P$6:$P$502,0)),"  ")</f>
        <v xml:space="preserve">M.8.11 -   </v>
      </c>
      <c r="R334" s="16" t="str">
        <f>R323&amp;"."&amp;RIGHT(R333,LEN(R333)-4)+1</f>
        <v>M.9.11</v>
      </c>
      <c r="S334" s="17" t="str">
        <f>R334&amp;" - "&amp;IFERROR(INDEX('L2'!$G$6:$G$502,MATCH(R334,'L2'!$P$6:$P$502,0)),"  ")</f>
        <v xml:space="preserve">M.9.11 -   </v>
      </c>
      <c r="T334" s="16" t="str">
        <f>T323&amp;"."&amp;RIGHT(T333,LEN(T333)-5)+1</f>
        <v>M.10.11</v>
      </c>
      <c r="U334" s="17" t="str">
        <f>T334&amp;" - "&amp;IFERROR(INDEX('L2'!$G$6:$G$502,MATCH(T334,'L2'!$P$6:$P$502,0)),"  ")</f>
        <v xml:space="preserve">M.10.11 -   </v>
      </c>
    </row>
    <row r="335" spans="2:21" s="18" customFormat="1" ht="16">
      <c r="B335" s="16" t="str">
        <f>B323&amp;"."&amp;RIGHT(B334,LEN(B334)-4)+1</f>
        <v>M.1.12</v>
      </c>
      <c r="C335" s="17" t="str">
        <f>B335&amp;" - "&amp;IFERROR(INDEX('L2'!$G$6:$G$502,MATCH(B335,'L2'!$P$6:$P$502,0)),"  ")</f>
        <v xml:space="preserve">M.1.12 -   </v>
      </c>
      <c r="D335" s="16" t="str">
        <f>D323&amp;"."&amp;RIGHT(D334,LEN(D334)-4)+1</f>
        <v>M.2.12</v>
      </c>
      <c r="E335" s="17" t="str">
        <f>D335&amp;" - "&amp;IFERROR(INDEX('L2'!$G$6:$G$502,MATCH(D335,'L2'!$P$6:$P$502,0)),"  ")</f>
        <v xml:space="preserve">M.2.12 -   </v>
      </c>
      <c r="F335" s="16" t="str">
        <f>F323&amp;"."&amp;RIGHT(F334,LEN(F334)-4)+1</f>
        <v>M.3.12</v>
      </c>
      <c r="G335" s="17" t="str">
        <f>F335&amp;" - "&amp;IFERROR(INDEX('L2'!$G$6:$G$502,MATCH(F335,'L2'!$P$6:$P$502,0)),"  ")</f>
        <v xml:space="preserve">M.3.12 -   </v>
      </c>
      <c r="H335" s="16" t="str">
        <f>H323&amp;"."&amp;RIGHT(H334,LEN(H334)-4)+1</f>
        <v>M.4.12</v>
      </c>
      <c r="I335" s="17" t="str">
        <f>H335&amp;" - "&amp;IFERROR(INDEX('L2'!$G$6:$G$502,MATCH(H335,'L2'!$P$6:$P$502,0)),"  ")</f>
        <v xml:space="preserve">M.4.12 -   </v>
      </c>
      <c r="J335" s="16" t="str">
        <f>J323&amp;"."&amp;RIGHT(J334,LEN(J334)-4)+1</f>
        <v>M.5.12</v>
      </c>
      <c r="K335" s="17" t="str">
        <f>J335&amp;" - "&amp;IFERROR(INDEX('L2'!$G$6:$G$502,MATCH(J335,'L2'!$P$6:$P$502,0)),"  ")</f>
        <v xml:space="preserve">M.5.12 -   </v>
      </c>
      <c r="L335" s="16" t="str">
        <f>L323&amp;"."&amp;RIGHT(L334,LEN(L334)-4)+1</f>
        <v>M.6.12</v>
      </c>
      <c r="M335" s="17" t="str">
        <f>L335&amp;" - "&amp;IFERROR(INDEX('L2'!$G$6:$G$502,MATCH(L335,'L2'!$P$6:$P$502,0)),"  ")</f>
        <v xml:space="preserve">M.6.12 -   </v>
      </c>
      <c r="N335" s="16" t="str">
        <f>N323&amp;"."&amp;RIGHT(N334,LEN(N334)-4)+1</f>
        <v>M.7.12</v>
      </c>
      <c r="O335" s="17" t="str">
        <f>N335&amp;" - "&amp;IFERROR(INDEX('L2'!$G$6:$G$502,MATCH(N335,'L2'!$P$6:$P$502,0)),"  ")</f>
        <v xml:space="preserve">M.7.12 -   </v>
      </c>
      <c r="P335" s="16" t="str">
        <f>P323&amp;"."&amp;RIGHT(P334,LEN(P334)-4)+1</f>
        <v>M.8.12</v>
      </c>
      <c r="Q335" s="17" t="str">
        <f>P335&amp;" - "&amp;IFERROR(INDEX('L2'!$G$6:$G$502,MATCH(P335,'L2'!$P$6:$P$502,0)),"  ")</f>
        <v xml:space="preserve">M.8.12 -   </v>
      </c>
      <c r="R335" s="16" t="str">
        <f>R323&amp;"."&amp;RIGHT(R334,LEN(R334)-4)+1</f>
        <v>M.9.12</v>
      </c>
      <c r="S335" s="17" t="str">
        <f>R335&amp;" - "&amp;IFERROR(INDEX('L2'!$G$6:$G$502,MATCH(R335,'L2'!$P$6:$P$502,0)),"  ")</f>
        <v xml:space="preserve">M.9.12 -   </v>
      </c>
      <c r="T335" s="16" t="str">
        <f>T323&amp;"."&amp;RIGHT(T334,LEN(T334)-5)+1</f>
        <v>M.10.12</v>
      </c>
      <c r="U335" s="17" t="str">
        <f>T335&amp;" - "&amp;IFERROR(INDEX('L2'!$G$6:$G$502,MATCH(T335,'L2'!$P$6:$P$502,0)),"  ")</f>
        <v xml:space="preserve">M.10.12 -   </v>
      </c>
    </row>
    <row r="336" spans="2:21" s="18" customFormat="1" ht="16">
      <c r="B336" s="16" t="str">
        <f>B323&amp;"."&amp;RIGHT(B335,LEN(B335)-4)+1</f>
        <v>M.1.13</v>
      </c>
      <c r="C336" s="17" t="str">
        <f>B336&amp;" - "&amp;IFERROR(INDEX('L2'!$G$6:$G$502,MATCH(B336,'L2'!$P$6:$P$502,0)),"  ")</f>
        <v xml:space="preserve">M.1.13 -   </v>
      </c>
      <c r="D336" s="16" t="str">
        <f>D323&amp;"."&amp;RIGHT(D335,LEN(D335)-4)+1</f>
        <v>M.2.13</v>
      </c>
      <c r="E336" s="17" t="str">
        <f>D336&amp;" - "&amp;IFERROR(INDEX('L2'!$G$6:$G$502,MATCH(D336,'L2'!$P$6:$P$502,0)),"  ")</f>
        <v xml:space="preserve">M.2.13 -   </v>
      </c>
      <c r="F336" s="16" t="str">
        <f>F323&amp;"."&amp;RIGHT(F335,LEN(F335)-4)+1</f>
        <v>M.3.13</v>
      </c>
      <c r="G336" s="17" t="str">
        <f>F336&amp;" - "&amp;IFERROR(INDEX('L2'!$G$6:$G$502,MATCH(F336,'L2'!$P$6:$P$502,0)),"  ")</f>
        <v xml:space="preserve">M.3.13 -   </v>
      </c>
      <c r="H336" s="16" t="str">
        <f>H323&amp;"."&amp;RIGHT(H335,LEN(H335)-4)+1</f>
        <v>M.4.13</v>
      </c>
      <c r="I336" s="17" t="str">
        <f>H336&amp;" - "&amp;IFERROR(INDEX('L2'!$G$6:$G$502,MATCH(H336,'L2'!$P$6:$P$502,0)),"  ")</f>
        <v xml:space="preserve">M.4.13 -   </v>
      </c>
      <c r="J336" s="16" t="str">
        <f>J323&amp;"."&amp;RIGHT(J335,LEN(J335)-4)+1</f>
        <v>M.5.13</v>
      </c>
      <c r="K336" s="17" t="str">
        <f>J336&amp;" - "&amp;IFERROR(INDEX('L2'!$G$6:$G$502,MATCH(J336,'L2'!$P$6:$P$502,0)),"  ")</f>
        <v xml:space="preserve">M.5.13 -   </v>
      </c>
      <c r="L336" s="16" t="str">
        <f>L323&amp;"."&amp;RIGHT(L335,LEN(L335)-4)+1</f>
        <v>M.6.13</v>
      </c>
      <c r="M336" s="17" t="str">
        <f>L336&amp;" - "&amp;IFERROR(INDEX('L2'!$G$6:$G$502,MATCH(L336,'L2'!$P$6:$P$502,0)),"  ")</f>
        <v xml:space="preserve">M.6.13 -   </v>
      </c>
      <c r="N336" s="16" t="str">
        <f>N323&amp;"."&amp;RIGHT(N335,LEN(N335)-4)+1</f>
        <v>M.7.13</v>
      </c>
      <c r="O336" s="17" t="str">
        <f>N336&amp;" - "&amp;IFERROR(INDEX('L2'!$G$6:$G$502,MATCH(N336,'L2'!$P$6:$P$502,0)),"  ")</f>
        <v xml:space="preserve">M.7.13 -   </v>
      </c>
      <c r="P336" s="16" t="str">
        <f>P323&amp;"."&amp;RIGHT(P335,LEN(P335)-4)+1</f>
        <v>M.8.13</v>
      </c>
      <c r="Q336" s="17" t="str">
        <f>P336&amp;" - "&amp;IFERROR(INDEX('L2'!$G$6:$G$502,MATCH(P336,'L2'!$P$6:$P$502,0)),"  ")</f>
        <v xml:space="preserve">M.8.13 -   </v>
      </c>
      <c r="R336" s="16" t="str">
        <f>R323&amp;"."&amp;RIGHT(R335,LEN(R335)-4)+1</f>
        <v>M.9.13</v>
      </c>
      <c r="S336" s="17" t="str">
        <f>R336&amp;" - "&amp;IFERROR(INDEX('L2'!$G$6:$G$502,MATCH(R336,'L2'!$P$6:$P$502,0)),"  ")</f>
        <v xml:space="preserve">M.9.13 -   </v>
      </c>
      <c r="T336" s="16" t="str">
        <f>T323&amp;"."&amp;RIGHT(T335,LEN(T335)-5)+1</f>
        <v>M.10.13</v>
      </c>
      <c r="U336" s="17" t="str">
        <f>T336&amp;" - "&amp;IFERROR(INDEX('L2'!$G$6:$G$502,MATCH(T336,'L2'!$P$6:$P$502,0)),"  ")</f>
        <v xml:space="preserve">M.10.13 -   </v>
      </c>
    </row>
    <row r="337" spans="2:21" s="18" customFormat="1" ht="16">
      <c r="B337" s="16" t="str">
        <f>B323&amp;"."&amp;RIGHT(B336,LEN(B336)-4)+1</f>
        <v>M.1.14</v>
      </c>
      <c r="C337" s="17" t="str">
        <f>B337&amp;" - "&amp;IFERROR(INDEX('L2'!$G$6:$G$502,MATCH(B337,'L2'!$P$6:$P$502,0)),"  ")</f>
        <v xml:space="preserve">M.1.14 -   </v>
      </c>
      <c r="D337" s="16" t="str">
        <f>D323&amp;"."&amp;RIGHT(D336,LEN(D336)-4)+1</f>
        <v>M.2.14</v>
      </c>
      <c r="E337" s="17" t="str">
        <f>D337&amp;" - "&amp;IFERROR(INDEX('L2'!$G$6:$G$502,MATCH(D337,'L2'!$P$6:$P$502,0)),"  ")</f>
        <v xml:space="preserve">M.2.14 -   </v>
      </c>
      <c r="F337" s="16" t="str">
        <f>F323&amp;"."&amp;RIGHT(F336,LEN(F336)-4)+1</f>
        <v>M.3.14</v>
      </c>
      <c r="G337" s="17" t="str">
        <f>F337&amp;" - "&amp;IFERROR(INDEX('L2'!$G$6:$G$502,MATCH(F337,'L2'!$P$6:$P$502,0)),"  ")</f>
        <v xml:space="preserve">M.3.14 -   </v>
      </c>
      <c r="H337" s="16" t="str">
        <f>H323&amp;"."&amp;RIGHT(H336,LEN(H336)-4)+1</f>
        <v>M.4.14</v>
      </c>
      <c r="I337" s="17" t="str">
        <f>H337&amp;" - "&amp;IFERROR(INDEX('L2'!$G$6:$G$502,MATCH(H337,'L2'!$P$6:$P$502,0)),"  ")</f>
        <v xml:space="preserve">M.4.14 -   </v>
      </c>
      <c r="J337" s="16" t="str">
        <f>J323&amp;"."&amp;RIGHT(J336,LEN(J336)-4)+1</f>
        <v>M.5.14</v>
      </c>
      <c r="K337" s="17" t="str">
        <f>J337&amp;" - "&amp;IFERROR(INDEX('L2'!$G$6:$G$502,MATCH(J337,'L2'!$P$6:$P$502,0)),"  ")</f>
        <v xml:space="preserve">M.5.14 -   </v>
      </c>
      <c r="L337" s="16" t="str">
        <f>L323&amp;"."&amp;RIGHT(L336,LEN(L336)-4)+1</f>
        <v>M.6.14</v>
      </c>
      <c r="M337" s="17" t="str">
        <f>L337&amp;" - "&amp;IFERROR(INDEX('L2'!$G$6:$G$502,MATCH(L337,'L2'!$P$6:$P$502,0)),"  ")</f>
        <v xml:space="preserve">M.6.14 -   </v>
      </c>
      <c r="N337" s="16" t="str">
        <f>N323&amp;"."&amp;RIGHT(N336,LEN(N336)-4)+1</f>
        <v>M.7.14</v>
      </c>
      <c r="O337" s="17" t="str">
        <f>N337&amp;" - "&amp;IFERROR(INDEX('L2'!$G$6:$G$502,MATCH(N337,'L2'!$P$6:$P$502,0)),"  ")</f>
        <v xml:space="preserve">M.7.14 -   </v>
      </c>
      <c r="P337" s="16" t="str">
        <f>P323&amp;"."&amp;RIGHT(P336,LEN(P336)-4)+1</f>
        <v>M.8.14</v>
      </c>
      <c r="Q337" s="17" t="str">
        <f>P337&amp;" - "&amp;IFERROR(INDEX('L2'!$G$6:$G$502,MATCH(P337,'L2'!$P$6:$P$502,0)),"  ")</f>
        <v xml:space="preserve">M.8.14 -   </v>
      </c>
      <c r="R337" s="16" t="str">
        <f>R323&amp;"."&amp;RIGHT(R336,LEN(R336)-4)+1</f>
        <v>M.9.14</v>
      </c>
      <c r="S337" s="17" t="str">
        <f>R337&amp;" - "&amp;IFERROR(INDEX('L2'!$G$6:$G$502,MATCH(R337,'L2'!$P$6:$P$502,0)),"  ")</f>
        <v xml:space="preserve">M.9.14 -   </v>
      </c>
      <c r="T337" s="16" t="str">
        <f>T323&amp;"."&amp;RIGHT(T336,LEN(T336)-5)+1</f>
        <v>M.10.14</v>
      </c>
      <c r="U337" s="17" t="str">
        <f>T337&amp;" - "&amp;IFERROR(INDEX('L2'!$G$6:$G$502,MATCH(T337,'L2'!$P$6:$P$502,0)),"  ")</f>
        <v xml:space="preserve">M.10.14 -   </v>
      </c>
    </row>
    <row r="338" spans="2:21" s="18" customFormat="1" ht="16">
      <c r="B338" s="16" t="str">
        <f>B323&amp;"."&amp;RIGHT(B337,LEN(B337)-4)+1</f>
        <v>M.1.15</v>
      </c>
      <c r="C338" s="17" t="str">
        <f>B338&amp;" - "&amp;IFERROR(INDEX('L2'!$G$6:$G$502,MATCH(B338,'L2'!$P$6:$P$502,0)),"  ")</f>
        <v xml:space="preserve">M.1.15 -   </v>
      </c>
      <c r="D338" s="16" t="str">
        <f>D323&amp;"."&amp;RIGHT(D337,LEN(D337)-4)+1</f>
        <v>M.2.15</v>
      </c>
      <c r="E338" s="17" t="str">
        <f>D338&amp;" - "&amp;IFERROR(INDEX('L2'!$G$6:$G$502,MATCH(D338,'L2'!$P$6:$P$502,0)),"  ")</f>
        <v xml:space="preserve">M.2.15 -   </v>
      </c>
      <c r="F338" s="16" t="str">
        <f>F323&amp;"."&amp;RIGHT(F337,LEN(F337)-4)+1</f>
        <v>M.3.15</v>
      </c>
      <c r="G338" s="17" t="str">
        <f>F338&amp;" - "&amp;IFERROR(INDEX('L2'!$G$6:$G$502,MATCH(F338,'L2'!$P$6:$P$502,0)),"  ")</f>
        <v xml:space="preserve">M.3.15 -   </v>
      </c>
      <c r="H338" s="16" t="str">
        <f>H323&amp;"."&amp;RIGHT(H337,LEN(H337)-4)+1</f>
        <v>M.4.15</v>
      </c>
      <c r="I338" s="17" t="str">
        <f>H338&amp;" - "&amp;IFERROR(INDEX('L2'!$G$6:$G$502,MATCH(H338,'L2'!$P$6:$P$502,0)),"  ")</f>
        <v xml:space="preserve">M.4.15 -   </v>
      </c>
      <c r="J338" s="16" t="str">
        <f>J323&amp;"."&amp;RIGHT(J337,LEN(J337)-4)+1</f>
        <v>M.5.15</v>
      </c>
      <c r="K338" s="17" t="str">
        <f>J338&amp;" - "&amp;IFERROR(INDEX('L2'!$G$6:$G$502,MATCH(J338,'L2'!$P$6:$P$502,0)),"  ")</f>
        <v xml:space="preserve">M.5.15 -   </v>
      </c>
      <c r="L338" s="16" t="str">
        <f>L323&amp;"."&amp;RIGHT(L337,LEN(L337)-4)+1</f>
        <v>M.6.15</v>
      </c>
      <c r="M338" s="17" t="str">
        <f>L338&amp;" - "&amp;IFERROR(INDEX('L2'!$G$6:$G$502,MATCH(L338,'L2'!$P$6:$P$502,0)),"  ")</f>
        <v xml:space="preserve">M.6.15 -   </v>
      </c>
      <c r="N338" s="16" t="str">
        <f>N323&amp;"."&amp;RIGHT(N337,LEN(N337)-4)+1</f>
        <v>M.7.15</v>
      </c>
      <c r="O338" s="17" t="str">
        <f>N338&amp;" - "&amp;IFERROR(INDEX('L2'!$G$6:$G$502,MATCH(N338,'L2'!$P$6:$P$502,0)),"  ")</f>
        <v xml:space="preserve">M.7.15 -   </v>
      </c>
      <c r="P338" s="16" t="str">
        <f>P323&amp;"."&amp;RIGHT(P337,LEN(P337)-4)+1</f>
        <v>M.8.15</v>
      </c>
      <c r="Q338" s="17" t="str">
        <f>P338&amp;" - "&amp;IFERROR(INDEX('L2'!$G$6:$G$502,MATCH(P338,'L2'!$P$6:$P$502,0)),"  ")</f>
        <v xml:space="preserve">M.8.15 -   </v>
      </c>
      <c r="R338" s="16" t="str">
        <f>R323&amp;"."&amp;RIGHT(R337,LEN(R337)-4)+1</f>
        <v>M.9.15</v>
      </c>
      <c r="S338" s="17" t="str">
        <f>R338&amp;" - "&amp;IFERROR(INDEX('L2'!$G$6:$G$502,MATCH(R338,'L2'!$P$6:$P$502,0)),"  ")</f>
        <v xml:space="preserve">M.9.15 -   </v>
      </c>
      <c r="T338" s="16" t="str">
        <f>T323&amp;"."&amp;RIGHT(T337,LEN(T337)-5)+1</f>
        <v>M.10.15</v>
      </c>
      <c r="U338" s="17" t="str">
        <f>T338&amp;" - "&amp;IFERROR(INDEX('L2'!$G$6:$G$502,MATCH(T338,'L2'!$P$6:$P$502,0)),"  ")</f>
        <v xml:space="preserve">M.10.15 -   </v>
      </c>
    </row>
    <row r="339" spans="2:21" s="18" customFormat="1" ht="16">
      <c r="B339" s="16" t="str">
        <f>B323&amp;"."&amp;RIGHT(B338,LEN(B338)-4)+1</f>
        <v>M.1.16</v>
      </c>
      <c r="C339" s="17" t="str">
        <f>B339&amp;" - "&amp;IFERROR(INDEX('L2'!$G$6:$G$502,MATCH(B339,'L2'!$P$6:$P$502,0)),"  ")</f>
        <v xml:space="preserve">M.1.16 -   </v>
      </c>
      <c r="D339" s="16" t="str">
        <f>D323&amp;"."&amp;RIGHT(D338,LEN(D338)-4)+1</f>
        <v>M.2.16</v>
      </c>
      <c r="E339" s="17" t="str">
        <f>D339&amp;" - "&amp;IFERROR(INDEX('L2'!$G$6:$G$502,MATCH(D339,'L2'!$P$6:$P$502,0)),"  ")</f>
        <v xml:space="preserve">M.2.16 -   </v>
      </c>
      <c r="F339" s="16" t="str">
        <f>F323&amp;"."&amp;RIGHT(F338,LEN(F338)-4)+1</f>
        <v>M.3.16</v>
      </c>
      <c r="G339" s="17" t="str">
        <f>F339&amp;" - "&amp;IFERROR(INDEX('L2'!$G$6:$G$502,MATCH(F339,'L2'!$P$6:$P$502,0)),"  ")</f>
        <v xml:space="preserve">M.3.16 -   </v>
      </c>
      <c r="H339" s="16" t="str">
        <f>H323&amp;"."&amp;RIGHT(H338,LEN(H338)-4)+1</f>
        <v>M.4.16</v>
      </c>
      <c r="I339" s="17" t="str">
        <f>H339&amp;" - "&amp;IFERROR(INDEX('L2'!$G$6:$G$502,MATCH(H339,'L2'!$P$6:$P$502,0)),"  ")</f>
        <v xml:space="preserve">M.4.16 -   </v>
      </c>
      <c r="J339" s="16" t="str">
        <f>J323&amp;"."&amp;RIGHT(J338,LEN(J338)-4)+1</f>
        <v>M.5.16</v>
      </c>
      <c r="K339" s="17" t="str">
        <f>J339&amp;" - "&amp;IFERROR(INDEX('L2'!$G$6:$G$502,MATCH(J339,'L2'!$P$6:$P$502,0)),"  ")</f>
        <v xml:space="preserve">M.5.16 -   </v>
      </c>
      <c r="L339" s="16" t="str">
        <f>L323&amp;"."&amp;RIGHT(L338,LEN(L338)-4)+1</f>
        <v>M.6.16</v>
      </c>
      <c r="M339" s="17" t="str">
        <f>L339&amp;" - "&amp;IFERROR(INDEX('L2'!$G$6:$G$502,MATCH(L339,'L2'!$P$6:$P$502,0)),"  ")</f>
        <v xml:space="preserve">M.6.16 -   </v>
      </c>
      <c r="N339" s="16" t="str">
        <f>N323&amp;"."&amp;RIGHT(N338,LEN(N338)-4)+1</f>
        <v>M.7.16</v>
      </c>
      <c r="O339" s="17" t="str">
        <f>N339&amp;" - "&amp;IFERROR(INDEX('L2'!$G$6:$G$502,MATCH(N339,'L2'!$P$6:$P$502,0)),"  ")</f>
        <v xml:space="preserve">M.7.16 -   </v>
      </c>
      <c r="P339" s="16" t="str">
        <f>P323&amp;"."&amp;RIGHT(P338,LEN(P338)-4)+1</f>
        <v>M.8.16</v>
      </c>
      <c r="Q339" s="17" t="str">
        <f>P339&amp;" - "&amp;IFERROR(INDEX('L2'!$G$6:$G$502,MATCH(P339,'L2'!$P$6:$P$502,0)),"  ")</f>
        <v xml:space="preserve">M.8.16 -   </v>
      </c>
      <c r="R339" s="16" t="str">
        <f>R323&amp;"."&amp;RIGHT(R338,LEN(R338)-4)+1</f>
        <v>M.9.16</v>
      </c>
      <c r="S339" s="17" t="str">
        <f>R339&amp;" - "&amp;IFERROR(INDEX('L2'!$G$6:$G$502,MATCH(R339,'L2'!$P$6:$P$502,0)),"  ")</f>
        <v xml:space="preserve">M.9.16 -   </v>
      </c>
      <c r="T339" s="16" t="str">
        <f>T323&amp;"."&amp;RIGHT(T338,LEN(T338)-5)+1</f>
        <v>M.10.16</v>
      </c>
      <c r="U339" s="17" t="str">
        <f>T339&amp;" - "&amp;IFERROR(INDEX('L2'!$G$6:$G$502,MATCH(T339,'L2'!$P$6:$P$502,0)),"  ")</f>
        <v xml:space="preserve">M.10.16 -   </v>
      </c>
    </row>
    <row r="340" spans="2:21" s="18" customFormat="1" ht="16">
      <c r="B340" s="16" t="str">
        <f>B323&amp;"."&amp;RIGHT(B339,LEN(B339)-4)+1</f>
        <v>M.1.17</v>
      </c>
      <c r="C340" s="17" t="str">
        <f>B340&amp;" - "&amp;IFERROR(INDEX('L2'!$G$6:$G$502,MATCH(B340,'L2'!$P$6:$P$502,0)),"  ")</f>
        <v xml:space="preserve">M.1.17 -   </v>
      </c>
      <c r="D340" s="16" t="str">
        <f>D323&amp;"."&amp;RIGHT(D339,LEN(D339)-4)+1</f>
        <v>M.2.17</v>
      </c>
      <c r="E340" s="17" t="str">
        <f>D340&amp;" - "&amp;IFERROR(INDEX('L2'!$G$6:$G$502,MATCH(D340,'L2'!$P$6:$P$502,0)),"  ")</f>
        <v xml:space="preserve">M.2.17 -   </v>
      </c>
      <c r="F340" s="16" t="str">
        <f>F323&amp;"."&amp;RIGHT(F339,LEN(F339)-4)+1</f>
        <v>M.3.17</v>
      </c>
      <c r="G340" s="17" t="str">
        <f>F340&amp;" - "&amp;IFERROR(INDEX('L2'!$G$6:$G$502,MATCH(F340,'L2'!$P$6:$P$502,0)),"  ")</f>
        <v xml:space="preserve">M.3.17 -   </v>
      </c>
      <c r="H340" s="16" t="str">
        <f>H323&amp;"."&amp;RIGHT(H339,LEN(H339)-4)+1</f>
        <v>M.4.17</v>
      </c>
      <c r="I340" s="17" t="str">
        <f>H340&amp;" - "&amp;IFERROR(INDEX('L2'!$G$6:$G$502,MATCH(H340,'L2'!$P$6:$P$502,0)),"  ")</f>
        <v xml:space="preserve">M.4.17 -   </v>
      </c>
      <c r="J340" s="16" t="str">
        <f>J323&amp;"."&amp;RIGHT(J339,LEN(J339)-4)+1</f>
        <v>M.5.17</v>
      </c>
      <c r="K340" s="17" t="str">
        <f>J340&amp;" - "&amp;IFERROR(INDEX('L2'!$G$6:$G$502,MATCH(J340,'L2'!$P$6:$P$502,0)),"  ")</f>
        <v xml:space="preserve">M.5.17 -   </v>
      </c>
      <c r="L340" s="16" t="str">
        <f>L323&amp;"."&amp;RIGHT(L339,LEN(L339)-4)+1</f>
        <v>M.6.17</v>
      </c>
      <c r="M340" s="17" t="str">
        <f>L340&amp;" - "&amp;IFERROR(INDEX('L2'!$G$6:$G$502,MATCH(L340,'L2'!$P$6:$P$502,0)),"  ")</f>
        <v xml:space="preserve">M.6.17 -   </v>
      </c>
      <c r="N340" s="16" t="str">
        <f>N323&amp;"."&amp;RIGHT(N339,LEN(N339)-4)+1</f>
        <v>M.7.17</v>
      </c>
      <c r="O340" s="17" t="str">
        <f>N340&amp;" - "&amp;IFERROR(INDEX('L2'!$G$6:$G$502,MATCH(N340,'L2'!$P$6:$P$502,0)),"  ")</f>
        <v xml:space="preserve">M.7.17 -   </v>
      </c>
      <c r="P340" s="16" t="str">
        <f>P323&amp;"."&amp;RIGHT(P339,LEN(P339)-4)+1</f>
        <v>M.8.17</v>
      </c>
      <c r="Q340" s="17" t="str">
        <f>P340&amp;" - "&amp;IFERROR(INDEX('L2'!$G$6:$G$502,MATCH(P340,'L2'!$P$6:$P$502,0)),"  ")</f>
        <v xml:space="preserve">M.8.17 -   </v>
      </c>
      <c r="R340" s="16" t="str">
        <f>R323&amp;"."&amp;RIGHT(R339,LEN(R339)-4)+1</f>
        <v>M.9.17</v>
      </c>
      <c r="S340" s="17" t="str">
        <f>R340&amp;" - "&amp;IFERROR(INDEX('L2'!$G$6:$G$502,MATCH(R340,'L2'!$P$6:$P$502,0)),"  ")</f>
        <v xml:space="preserve">M.9.17 -   </v>
      </c>
      <c r="T340" s="16" t="str">
        <f>T323&amp;"."&amp;RIGHT(T339,LEN(T339)-5)+1</f>
        <v>M.10.17</v>
      </c>
      <c r="U340" s="17" t="str">
        <f>T340&amp;" - "&amp;IFERROR(INDEX('L2'!$G$6:$G$502,MATCH(T340,'L2'!$P$6:$P$502,0)),"  ")</f>
        <v xml:space="preserve">M.10.17 -   </v>
      </c>
    </row>
    <row r="341" spans="2:21" s="18" customFormat="1" ht="16">
      <c r="B341" s="16" t="str">
        <f>B323&amp;"."&amp;RIGHT(B340,LEN(B340)-4)+1</f>
        <v>M.1.18</v>
      </c>
      <c r="C341" s="17" t="str">
        <f>B341&amp;" - "&amp;IFERROR(INDEX('L2'!$G$6:$G$502,MATCH(B341,'L2'!$P$6:$P$502,0)),"  ")</f>
        <v xml:space="preserve">M.1.18 -   </v>
      </c>
      <c r="D341" s="16" t="str">
        <f>D323&amp;"."&amp;RIGHT(D340,LEN(D340)-4)+1</f>
        <v>M.2.18</v>
      </c>
      <c r="E341" s="17" t="str">
        <f>D341&amp;" - "&amp;IFERROR(INDEX('L2'!$G$6:$G$502,MATCH(D341,'L2'!$P$6:$P$502,0)),"  ")</f>
        <v xml:space="preserve">M.2.18 -   </v>
      </c>
      <c r="F341" s="16" t="str">
        <f>F323&amp;"."&amp;RIGHT(F340,LEN(F340)-4)+1</f>
        <v>M.3.18</v>
      </c>
      <c r="G341" s="17" t="str">
        <f>F341&amp;" - "&amp;IFERROR(INDEX('L2'!$G$6:$G$502,MATCH(F341,'L2'!$P$6:$P$502,0)),"  ")</f>
        <v xml:space="preserve">M.3.18 -   </v>
      </c>
      <c r="H341" s="16" t="str">
        <f>H323&amp;"."&amp;RIGHT(H340,LEN(H340)-4)+1</f>
        <v>M.4.18</v>
      </c>
      <c r="I341" s="17" t="str">
        <f>H341&amp;" - "&amp;IFERROR(INDEX('L2'!$G$6:$G$502,MATCH(H341,'L2'!$P$6:$P$502,0)),"  ")</f>
        <v xml:space="preserve">M.4.18 -   </v>
      </c>
      <c r="J341" s="16" t="str">
        <f>J323&amp;"."&amp;RIGHT(J340,LEN(J340)-4)+1</f>
        <v>M.5.18</v>
      </c>
      <c r="K341" s="17" t="str">
        <f>J341&amp;" - "&amp;IFERROR(INDEX('L2'!$G$6:$G$502,MATCH(J341,'L2'!$P$6:$P$502,0)),"  ")</f>
        <v xml:space="preserve">M.5.18 -   </v>
      </c>
      <c r="L341" s="16" t="str">
        <f>L323&amp;"."&amp;RIGHT(L340,LEN(L340)-4)+1</f>
        <v>M.6.18</v>
      </c>
      <c r="M341" s="17" t="str">
        <f>L341&amp;" - "&amp;IFERROR(INDEX('L2'!$G$6:$G$502,MATCH(L341,'L2'!$P$6:$P$502,0)),"  ")</f>
        <v xml:space="preserve">M.6.18 -   </v>
      </c>
      <c r="N341" s="16" t="str">
        <f>N323&amp;"."&amp;RIGHT(N340,LEN(N340)-4)+1</f>
        <v>M.7.18</v>
      </c>
      <c r="O341" s="17" t="str">
        <f>N341&amp;" - "&amp;IFERROR(INDEX('L2'!$G$6:$G$502,MATCH(N341,'L2'!$P$6:$P$502,0)),"  ")</f>
        <v xml:space="preserve">M.7.18 -   </v>
      </c>
      <c r="P341" s="16" t="str">
        <f>P323&amp;"."&amp;RIGHT(P340,LEN(P340)-4)+1</f>
        <v>M.8.18</v>
      </c>
      <c r="Q341" s="17" t="str">
        <f>P341&amp;" - "&amp;IFERROR(INDEX('L2'!$G$6:$G$502,MATCH(P341,'L2'!$P$6:$P$502,0)),"  ")</f>
        <v xml:space="preserve">M.8.18 -   </v>
      </c>
      <c r="R341" s="16" t="str">
        <f>R323&amp;"."&amp;RIGHT(R340,LEN(R340)-4)+1</f>
        <v>M.9.18</v>
      </c>
      <c r="S341" s="17" t="str">
        <f>R341&amp;" - "&amp;IFERROR(INDEX('L2'!$G$6:$G$502,MATCH(R341,'L2'!$P$6:$P$502,0)),"  ")</f>
        <v xml:space="preserve">M.9.18 -   </v>
      </c>
      <c r="T341" s="16" t="str">
        <f>T323&amp;"."&amp;RIGHT(T340,LEN(T340)-5)+1</f>
        <v>M.10.18</v>
      </c>
      <c r="U341" s="17" t="str">
        <f>T341&amp;" - "&amp;IFERROR(INDEX('L2'!$G$6:$G$502,MATCH(T341,'L2'!$P$6:$P$502,0)),"  ")</f>
        <v xml:space="preserve">M.10.18 -   </v>
      </c>
    </row>
    <row r="342" spans="2:21" s="18" customFormat="1" ht="16">
      <c r="B342" s="16" t="str">
        <f>B323&amp;"."&amp;RIGHT(B341,LEN(B341)-4)+1</f>
        <v>M.1.19</v>
      </c>
      <c r="C342" s="17" t="str">
        <f>B342&amp;" - "&amp;IFERROR(INDEX('L2'!$G$6:$G$502,MATCH(B342,'L2'!$P$6:$P$502,0)),"  ")</f>
        <v xml:space="preserve">M.1.19 -   </v>
      </c>
      <c r="D342" s="16" t="str">
        <f>D323&amp;"."&amp;RIGHT(D341,LEN(D341)-4)+1</f>
        <v>M.2.19</v>
      </c>
      <c r="E342" s="17" t="str">
        <f>D342&amp;" - "&amp;IFERROR(INDEX('L2'!$G$6:$G$502,MATCH(D342,'L2'!$P$6:$P$502,0)),"  ")</f>
        <v xml:space="preserve">M.2.19 -   </v>
      </c>
      <c r="F342" s="16" t="str">
        <f>F323&amp;"."&amp;RIGHT(F341,LEN(F341)-4)+1</f>
        <v>M.3.19</v>
      </c>
      <c r="G342" s="17" t="str">
        <f>F342&amp;" - "&amp;IFERROR(INDEX('L2'!$G$6:$G$502,MATCH(F342,'L2'!$P$6:$P$502,0)),"  ")</f>
        <v xml:space="preserve">M.3.19 -   </v>
      </c>
      <c r="H342" s="16" t="str">
        <f>H323&amp;"."&amp;RIGHT(H341,LEN(H341)-4)+1</f>
        <v>M.4.19</v>
      </c>
      <c r="I342" s="17" t="str">
        <f>H342&amp;" - "&amp;IFERROR(INDEX('L2'!$G$6:$G$502,MATCH(H342,'L2'!$P$6:$P$502,0)),"  ")</f>
        <v xml:space="preserve">M.4.19 -   </v>
      </c>
      <c r="J342" s="16" t="str">
        <f>J323&amp;"."&amp;RIGHT(J341,LEN(J341)-4)+1</f>
        <v>M.5.19</v>
      </c>
      <c r="K342" s="17" t="str">
        <f>J342&amp;" - "&amp;IFERROR(INDEX('L2'!$G$6:$G$502,MATCH(J342,'L2'!$P$6:$P$502,0)),"  ")</f>
        <v xml:space="preserve">M.5.19 -   </v>
      </c>
      <c r="L342" s="16" t="str">
        <f>L323&amp;"."&amp;RIGHT(L341,LEN(L341)-4)+1</f>
        <v>M.6.19</v>
      </c>
      <c r="M342" s="17" t="str">
        <f>L342&amp;" - "&amp;IFERROR(INDEX('L2'!$G$6:$G$502,MATCH(L342,'L2'!$P$6:$P$502,0)),"  ")</f>
        <v xml:space="preserve">M.6.19 -   </v>
      </c>
      <c r="N342" s="16" t="str">
        <f>N323&amp;"."&amp;RIGHT(N341,LEN(N341)-4)+1</f>
        <v>M.7.19</v>
      </c>
      <c r="O342" s="17" t="str">
        <f>N342&amp;" - "&amp;IFERROR(INDEX('L2'!$G$6:$G$502,MATCH(N342,'L2'!$P$6:$P$502,0)),"  ")</f>
        <v xml:space="preserve">M.7.19 -   </v>
      </c>
      <c r="P342" s="16" t="str">
        <f>P323&amp;"."&amp;RIGHT(P341,LEN(P341)-4)+1</f>
        <v>M.8.19</v>
      </c>
      <c r="Q342" s="17" t="str">
        <f>P342&amp;" - "&amp;IFERROR(INDEX('L2'!$G$6:$G$502,MATCH(P342,'L2'!$P$6:$P$502,0)),"  ")</f>
        <v xml:space="preserve">M.8.19 -   </v>
      </c>
      <c r="R342" s="16" t="str">
        <f>R323&amp;"."&amp;RIGHT(R341,LEN(R341)-4)+1</f>
        <v>M.9.19</v>
      </c>
      <c r="S342" s="17" t="str">
        <f>R342&amp;" - "&amp;IFERROR(INDEX('L2'!$G$6:$G$502,MATCH(R342,'L2'!$P$6:$P$502,0)),"  ")</f>
        <v xml:space="preserve">M.9.19 -   </v>
      </c>
      <c r="T342" s="16" t="str">
        <f>T323&amp;"."&amp;RIGHT(T341,LEN(T341)-5)+1</f>
        <v>M.10.19</v>
      </c>
      <c r="U342" s="17" t="str">
        <f>T342&amp;" - "&amp;IFERROR(INDEX('L2'!$G$6:$G$502,MATCH(T342,'L2'!$P$6:$P$502,0)),"  ")</f>
        <v xml:space="preserve">M.10.19 -   </v>
      </c>
    </row>
    <row r="343" spans="2:21" s="18" customFormat="1" ht="16">
      <c r="B343" s="16" t="str">
        <f>B323&amp;"."&amp;RIGHT(B342,LEN(B342)-4)+1</f>
        <v>M.1.20</v>
      </c>
      <c r="C343" s="17" t="str">
        <f>B343&amp;" - "&amp;IFERROR(INDEX('L2'!$G$6:$G$502,MATCH(B343,'L2'!$P$6:$P$502,0)),"  ")</f>
        <v xml:space="preserve">M.1.20 -   </v>
      </c>
      <c r="D343" s="16" t="str">
        <f>D323&amp;"."&amp;RIGHT(D342,LEN(D342)-4)+1</f>
        <v>M.2.20</v>
      </c>
      <c r="E343" s="17" t="str">
        <f>D343&amp;" - "&amp;IFERROR(INDEX('L2'!$G$6:$G$502,MATCH(D343,'L2'!$P$6:$P$502,0)),"  ")</f>
        <v xml:space="preserve">M.2.20 -   </v>
      </c>
      <c r="F343" s="16" t="str">
        <f>F323&amp;"."&amp;RIGHT(F342,LEN(F342)-4)+1</f>
        <v>M.3.20</v>
      </c>
      <c r="G343" s="17" t="str">
        <f>F343&amp;" - "&amp;IFERROR(INDEX('L2'!$G$6:$G$502,MATCH(F343,'L2'!$P$6:$P$502,0)),"  ")</f>
        <v xml:space="preserve">M.3.20 -   </v>
      </c>
      <c r="H343" s="16" t="str">
        <f>H323&amp;"."&amp;RIGHT(H342,LEN(H342)-4)+1</f>
        <v>M.4.20</v>
      </c>
      <c r="I343" s="17" t="str">
        <f>H343&amp;" - "&amp;IFERROR(INDEX('L2'!$G$6:$G$502,MATCH(H343,'L2'!$P$6:$P$502,0)),"  ")</f>
        <v xml:space="preserve">M.4.20 -   </v>
      </c>
      <c r="J343" s="16" t="str">
        <f>J323&amp;"."&amp;RIGHT(J342,LEN(J342)-4)+1</f>
        <v>M.5.20</v>
      </c>
      <c r="K343" s="17" t="str">
        <f>J343&amp;" - "&amp;IFERROR(INDEX('L2'!$G$6:$G$502,MATCH(J343,'L2'!$P$6:$P$502,0)),"  ")</f>
        <v xml:space="preserve">M.5.20 -   </v>
      </c>
      <c r="L343" s="16" t="str">
        <f>L323&amp;"."&amp;RIGHT(L342,LEN(L342)-4)+1</f>
        <v>M.6.20</v>
      </c>
      <c r="M343" s="17" t="str">
        <f>L343&amp;" - "&amp;IFERROR(INDEX('L2'!$G$6:$G$502,MATCH(L343,'L2'!$P$6:$P$502,0)),"  ")</f>
        <v xml:space="preserve">M.6.20 -   </v>
      </c>
      <c r="N343" s="16" t="str">
        <f>N323&amp;"."&amp;RIGHT(N342,LEN(N342)-4)+1</f>
        <v>M.7.20</v>
      </c>
      <c r="O343" s="17" t="str">
        <f>N343&amp;" - "&amp;IFERROR(INDEX('L2'!$G$6:$G$502,MATCH(N343,'L2'!$P$6:$P$502,0)),"  ")</f>
        <v xml:space="preserve">M.7.20 -   </v>
      </c>
      <c r="P343" s="16" t="str">
        <f>P323&amp;"."&amp;RIGHT(P342,LEN(P342)-4)+1</f>
        <v>M.8.20</v>
      </c>
      <c r="Q343" s="17" t="str">
        <f>P343&amp;" - "&amp;IFERROR(INDEX('L2'!$G$6:$G$502,MATCH(P343,'L2'!$P$6:$P$502,0)),"  ")</f>
        <v xml:space="preserve">M.8.20 -   </v>
      </c>
      <c r="R343" s="16" t="str">
        <f>R323&amp;"."&amp;RIGHT(R342,LEN(R342)-4)+1</f>
        <v>M.9.20</v>
      </c>
      <c r="S343" s="17" t="str">
        <f>R343&amp;" - "&amp;IFERROR(INDEX('L2'!$G$6:$G$502,MATCH(R343,'L2'!$P$6:$P$502,0)),"  ")</f>
        <v xml:space="preserve">M.9.20 -   </v>
      </c>
      <c r="T343" s="16" t="str">
        <f>T323&amp;"."&amp;RIGHT(T342,LEN(T342)-5)+1</f>
        <v>M.10.20</v>
      </c>
      <c r="U343" s="17" t="str">
        <f>T343&amp;" - "&amp;IFERROR(INDEX('L2'!$G$6:$G$502,MATCH(T343,'L2'!$P$6:$P$502,0)),"  ")</f>
        <v xml:space="preserve">M.10.20 -   </v>
      </c>
    </row>
    <row r="344" spans="2:21" s="18" customFormat="1"/>
    <row r="345" spans="2:21" ht="16">
      <c r="B345" s="796" t="str">
        <f>"Level 3 - "&amp;INDEX($C$6:$C$31,MATCH($B$19,$B$6:$B$31,0))&amp;" ("&amp;$B$19&amp;")"</f>
        <v>Level 3 - N - Miscellaneous (N)</v>
      </c>
      <c r="C345" s="796"/>
      <c r="D345" s="796"/>
      <c r="E345" s="796"/>
      <c r="F345" s="796"/>
      <c r="G345" s="796"/>
      <c r="H345" s="796"/>
      <c r="I345" s="796"/>
      <c r="J345" s="796"/>
      <c r="K345" s="796"/>
      <c r="L345" s="796"/>
      <c r="M345" s="796"/>
      <c r="N345" s="796"/>
      <c r="O345" s="796"/>
      <c r="P345" s="796"/>
      <c r="Q345" s="796"/>
      <c r="R345" s="796"/>
      <c r="S345" s="796"/>
      <c r="T345" s="796"/>
      <c r="U345" s="796"/>
    </row>
    <row r="346" spans="2:21" ht="16">
      <c r="B346" s="40" t="str">
        <f>MID(B345,LEN(B345)-1,1)&amp;".1"</f>
        <v>N.1</v>
      </c>
      <c r="C346" s="40" t="str">
        <f>IFERROR(INDEX('L2'!$E$6:$E$502,MATCH(B346,'L2'!$O$6:$O$502,0)),"  ")</f>
        <v>Miscellaneous</v>
      </c>
      <c r="D346" s="40" t="str">
        <f>LEFT(B346,1)&amp;"."&amp;RIGHT(B346,1)+1</f>
        <v>N.2</v>
      </c>
      <c r="E346" s="40" t="str">
        <f>IFERROR(INDEX('L2'!$E$6:$E$502,MATCH(D346,'L2'!$O$6:$O$502,0)),"  ")</f>
        <v xml:space="preserve">  </v>
      </c>
      <c r="F346" s="40" t="str">
        <f>LEFT(D346,1)&amp;"."&amp;RIGHT(D346,1)+1</f>
        <v>N.3</v>
      </c>
      <c r="G346" s="40" t="str">
        <f>IFERROR(INDEX('L2'!$E$6:$E$502,MATCH(F346,'L2'!$O$6:$O$502,0)),"  ")</f>
        <v xml:space="preserve">  </v>
      </c>
      <c r="H346" s="40" t="str">
        <f>LEFT(F346,1)&amp;"."&amp;RIGHT(F346,1)+1</f>
        <v>N.4</v>
      </c>
      <c r="I346" s="40" t="str">
        <f>IFERROR(INDEX('L2'!$E$6:$E$502,MATCH(H346,'L2'!$O$6:$O$502,0)),"  ")</f>
        <v xml:space="preserve">  </v>
      </c>
      <c r="J346" s="40" t="str">
        <f>LEFT(H346,1)&amp;"."&amp;RIGHT(H346,1)+1</f>
        <v>N.5</v>
      </c>
      <c r="K346" s="40" t="str">
        <f>IFERROR(INDEX('L2'!$E$6:$E$502,MATCH(J346,'L2'!$O$6:$O$502,0)),"  ")</f>
        <v xml:space="preserve">  </v>
      </c>
      <c r="L346" s="40" t="str">
        <f>LEFT(J346,1)&amp;"."&amp;RIGHT(J346,1)+1</f>
        <v>N.6</v>
      </c>
      <c r="M346" s="40" t="str">
        <f>IFERROR(INDEX('L2'!$E$6:$E$502,MATCH(L346,'L2'!$O$6:$O$502,0)),"  ")</f>
        <v xml:space="preserve">  </v>
      </c>
      <c r="N346" s="40" t="str">
        <f>LEFT(L346,1)&amp;"."&amp;RIGHT(L346,1)+1</f>
        <v>N.7</v>
      </c>
      <c r="O346" s="40" t="str">
        <f>IFERROR(INDEX('L2'!$E$6:$E$502,MATCH(N346,'L2'!$O$6:$O$502,0)),"  ")</f>
        <v xml:space="preserve">  </v>
      </c>
      <c r="P346" s="40" t="str">
        <f>LEFT(N346,1)&amp;"."&amp;RIGHT(N346,1)+1</f>
        <v>N.8</v>
      </c>
      <c r="Q346" s="40" t="str">
        <f>IFERROR(INDEX('L2'!$E$6:$E$502,MATCH(P346,'L2'!$O$6:$O$502,0)),"  ")</f>
        <v xml:space="preserve">  </v>
      </c>
      <c r="R346" s="40" t="str">
        <f>LEFT(P346,1)&amp;"."&amp;RIGHT(P346,1)+1</f>
        <v>N.9</v>
      </c>
      <c r="S346" s="40" t="str">
        <f>IFERROR(INDEX('L2'!$E$6:$E$502,MATCH(R346,'L2'!$O$6:$O$502,0)),"  ")</f>
        <v xml:space="preserve">  </v>
      </c>
      <c r="T346" s="40" t="str">
        <f>LEFT(R346,1)&amp;"."&amp;RIGHT(R346,1)+1</f>
        <v>N.10</v>
      </c>
      <c r="U346" s="40" t="str">
        <f>IFERROR(INDEX('L2'!$E$6:$E$502,MATCH(T346,'L2'!$O$6:$O$502,0)),"  ")</f>
        <v xml:space="preserve">  </v>
      </c>
    </row>
    <row r="347" spans="2:21" ht="16">
      <c r="B347" s="16" t="str">
        <f>B346&amp;".1"</f>
        <v>N.1.1</v>
      </c>
      <c r="C347" s="17" t="str">
        <f>B347&amp;" - "&amp;IFERROR(INDEX('L2'!$G$6:$G$502,MATCH(B347,'L2'!$P$6:$P$502,0)),"  ")</f>
        <v>N.1.1 - Address # Panel</v>
      </c>
      <c r="D347" s="16" t="str">
        <f>D346&amp;".1"</f>
        <v>N.2.1</v>
      </c>
      <c r="E347" s="17" t="str">
        <f>D347&amp;" - "&amp;IFERROR(INDEX('L2'!$G$6:$G$502,MATCH(D347,'L2'!$P$6:$P$502,0)),"  ")</f>
        <v xml:space="preserve">N.2.1 -   </v>
      </c>
      <c r="F347" s="16" t="str">
        <f>F346&amp;".1"</f>
        <v>N.3.1</v>
      </c>
      <c r="G347" s="17" t="str">
        <f>F347&amp;" - "&amp;IFERROR(INDEX('L2'!$G$6:$G$502,MATCH(F347,'L2'!$P$6:$P$502,0)),"  ")</f>
        <v xml:space="preserve">N.3.1 -   </v>
      </c>
      <c r="H347" s="16" t="str">
        <f>H346&amp;".1"</f>
        <v>N.4.1</v>
      </c>
      <c r="I347" s="17" t="str">
        <f>H347&amp;" - "&amp;IFERROR(INDEX('L2'!$G$6:$G$502,MATCH(H347,'L2'!$P$6:$P$502,0)),"  ")</f>
        <v xml:space="preserve">N.4.1 -   </v>
      </c>
      <c r="J347" s="16" t="str">
        <f>J346&amp;".1"</f>
        <v>N.5.1</v>
      </c>
      <c r="K347" s="17" t="str">
        <f>J347&amp;" - "&amp;IFERROR(INDEX('L2'!$G$6:$G$502,MATCH(J347,'L2'!$P$6:$P$502,0)),"  ")</f>
        <v xml:space="preserve">N.5.1 -   </v>
      </c>
      <c r="L347" s="16" t="str">
        <f>L346&amp;".1"</f>
        <v>N.6.1</v>
      </c>
      <c r="M347" s="17" t="str">
        <f>L347&amp;" - "&amp;IFERROR(INDEX('L2'!$G$6:$G$502,MATCH(L347,'L2'!$P$6:$P$502,0)),"  ")</f>
        <v xml:space="preserve">N.6.1 -   </v>
      </c>
      <c r="N347" s="16" t="str">
        <f>N346&amp;".1"</f>
        <v>N.7.1</v>
      </c>
      <c r="O347" s="17" t="str">
        <f>N347&amp;" - "&amp;IFERROR(INDEX('L2'!$G$6:$G$502,MATCH(N347,'L2'!$P$6:$P$502,0)),"  ")</f>
        <v xml:space="preserve">N.7.1 -   </v>
      </c>
      <c r="P347" s="16" t="str">
        <f>P346&amp;".1"</f>
        <v>N.8.1</v>
      </c>
      <c r="Q347" s="17" t="str">
        <f>P347&amp;" - "&amp;IFERROR(INDEX('L2'!$G$6:$G$502,MATCH(P347,'L2'!$P$6:$P$502,0)),"  ")</f>
        <v xml:space="preserve">N.8.1 -   </v>
      </c>
      <c r="R347" s="16" t="str">
        <f>R346&amp;".1"</f>
        <v>N.9.1</v>
      </c>
      <c r="S347" s="17" t="str">
        <f>R347&amp;" - "&amp;IFERROR(INDEX('L2'!$G$6:$G$502,MATCH(R347,'L2'!$P$6:$P$502,0)),"  ")</f>
        <v xml:space="preserve">N.9.1 -   </v>
      </c>
      <c r="T347" s="16" t="str">
        <f>T346&amp;".1"</f>
        <v>N.10.1</v>
      </c>
      <c r="U347" s="17" t="str">
        <f>T347&amp;" - "&amp;IFERROR(INDEX('L2'!$G$6:$G$502,MATCH(T347,'L2'!$P$6:$P$502,0)),"  ")</f>
        <v xml:space="preserve">N.10.1 -   </v>
      </c>
    </row>
    <row r="348" spans="2:21" ht="16">
      <c r="B348" s="16" t="str">
        <f>B346&amp;"."&amp;RIGHT(B347,LEN(B347)-4)+1</f>
        <v>N.1.2</v>
      </c>
      <c r="C348" s="17" t="str">
        <f>B348&amp;" - "&amp;IFERROR(INDEX('L2'!$G$6:$G$502,MATCH(B348,'L2'!$P$6:$P$502,0)),"  ")</f>
        <v>N.1.2 - Miscellaneous Allowance</v>
      </c>
      <c r="D348" s="16" t="str">
        <f>D346&amp;"."&amp;RIGHT(D347,LEN(D347)-4)+1</f>
        <v>N.2.2</v>
      </c>
      <c r="E348" s="17" t="str">
        <f>D348&amp;" - "&amp;IFERROR(INDEX('L2'!$G$6:$G$502,MATCH(D348,'L2'!$P$6:$P$502,0)),"  ")</f>
        <v xml:space="preserve">N.2.2 -   </v>
      </c>
      <c r="F348" s="16" t="str">
        <f>F346&amp;"."&amp;RIGHT(F347,LEN(F347)-4)+1</f>
        <v>N.3.2</v>
      </c>
      <c r="G348" s="17" t="str">
        <f>F348&amp;" - "&amp;IFERROR(INDEX('L2'!$G$6:$G$502,MATCH(F348,'L2'!$P$6:$P$502,0)),"  ")</f>
        <v xml:space="preserve">N.3.2 -   </v>
      </c>
      <c r="H348" s="16" t="str">
        <f>H346&amp;"."&amp;RIGHT(H347,LEN(H347)-4)+1</f>
        <v>N.4.2</v>
      </c>
      <c r="I348" s="17" t="str">
        <f>H348&amp;" - "&amp;IFERROR(INDEX('L2'!$G$6:$G$502,MATCH(H348,'L2'!$P$6:$P$502,0)),"  ")</f>
        <v xml:space="preserve">N.4.2 -   </v>
      </c>
      <c r="J348" s="16" t="str">
        <f>J346&amp;"."&amp;RIGHT(J347,LEN(J347)-4)+1</f>
        <v>N.5.2</v>
      </c>
      <c r="K348" s="17" t="str">
        <f>J348&amp;" - "&amp;IFERROR(INDEX('L2'!$G$6:$G$502,MATCH(J348,'L2'!$P$6:$P$502,0)),"  ")</f>
        <v xml:space="preserve">N.5.2 -   </v>
      </c>
      <c r="L348" s="16" t="str">
        <f>L346&amp;"."&amp;RIGHT(L347,LEN(L347)-4)+1</f>
        <v>N.6.2</v>
      </c>
      <c r="M348" s="17" t="str">
        <f>L348&amp;" - "&amp;IFERROR(INDEX('L2'!$G$6:$G$502,MATCH(L348,'L2'!$P$6:$P$502,0)),"  ")</f>
        <v xml:space="preserve">N.6.2 -   </v>
      </c>
      <c r="N348" s="16" t="str">
        <f>N346&amp;"."&amp;RIGHT(N347,LEN(N347)-4)+1</f>
        <v>N.7.2</v>
      </c>
      <c r="O348" s="17" t="str">
        <f>N348&amp;" - "&amp;IFERROR(INDEX('L2'!$G$6:$G$502,MATCH(N348,'L2'!$P$6:$P$502,0)),"  ")</f>
        <v xml:space="preserve">N.7.2 -   </v>
      </c>
      <c r="P348" s="16" t="str">
        <f>P346&amp;"."&amp;RIGHT(P347,LEN(P347)-4)+1</f>
        <v>N.8.2</v>
      </c>
      <c r="Q348" s="17" t="str">
        <f>P348&amp;" - "&amp;IFERROR(INDEX('L2'!$G$6:$G$502,MATCH(P348,'L2'!$P$6:$P$502,0)),"  ")</f>
        <v xml:space="preserve">N.8.2 -   </v>
      </c>
      <c r="R348" s="16" t="str">
        <f>R346&amp;"."&amp;RIGHT(R347,LEN(R347)-4)+1</f>
        <v>N.9.2</v>
      </c>
      <c r="S348" s="17" t="str">
        <f>R348&amp;" - "&amp;IFERROR(INDEX('L2'!$G$6:$G$502,MATCH(R348,'L2'!$P$6:$P$502,0)),"  ")</f>
        <v xml:space="preserve">N.9.2 -   </v>
      </c>
      <c r="T348" s="16" t="str">
        <f>T346&amp;"."&amp;RIGHT(T347,LEN(T347)-5)+1</f>
        <v>N.10.2</v>
      </c>
      <c r="U348" s="17" t="str">
        <f>T348&amp;" - "&amp;IFERROR(INDEX('L2'!$G$6:$G$502,MATCH(T348,'L2'!$P$6:$P$502,0)),"  ")</f>
        <v xml:space="preserve">N.10.2 -   </v>
      </c>
    </row>
    <row r="349" spans="2:21" ht="16">
      <c r="B349" s="16" t="str">
        <f>B346&amp;"."&amp;RIGHT(B348,LEN(B348)-4)+1</f>
        <v>N.1.3</v>
      </c>
      <c r="C349" s="17" t="str">
        <f>B349&amp;" - "&amp;IFERROR(INDEX('L2'!$G$6:$G$502,MATCH(B349,'L2'!$P$6:$P$502,0)),"  ")</f>
        <v>N.1.3 - New Mailbox</v>
      </c>
      <c r="D349" s="16" t="str">
        <f>D346&amp;"."&amp;RIGHT(D348,LEN(D348)-4)+1</f>
        <v>N.2.3</v>
      </c>
      <c r="E349" s="17" t="str">
        <f>D349&amp;" - "&amp;IFERROR(INDEX('L2'!$G$6:$G$502,MATCH(D349,'L2'!$P$6:$P$502,0)),"  ")</f>
        <v xml:space="preserve">N.2.3 -   </v>
      </c>
      <c r="F349" s="16" t="str">
        <f>F346&amp;"."&amp;RIGHT(F348,LEN(F348)-4)+1</f>
        <v>N.3.3</v>
      </c>
      <c r="G349" s="17" t="str">
        <f>F349&amp;" - "&amp;IFERROR(INDEX('L2'!$G$6:$G$502,MATCH(F349,'L2'!$P$6:$P$502,0)),"  ")</f>
        <v xml:space="preserve">N.3.3 -   </v>
      </c>
      <c r="H349" s="16" t="str">
        <f>H346&amp;"."&amp;RIGHT(H348,LEN(H348)-4)+1</f>
        <v>N.4.3</v>
      </c>
      <c r="I349" s="17" t="str">
        <f>H349&amp;" - "&amp;IFERROR(INDEX('L2'!$G$6:$G$502,MATCH(H349,'L2'!$P$6:$P$502,0)),"  ")</f>
        <v xml:space="preserve">N.4.3 -   </v>
      </c>
      <c r="J349" s="16" t="str">
        <f>J346&amp;"."&amp;RIGHT(J348,LEN(J348)-4)+1</f>
        <v>N.5.3</v>
      </c>
      <c r="K349" s="17" t="str">
        <f>J349&amp;" - "&amp;IFERROR(INDEX('L2'!$G$6:$G$502,MATCH(J349,'L2'!$P$6:$P$502,0)),"  ")</f>
        <v xml:space="preserve">N.5.3 -   </v>
      </c>
      <c r="L349" s="16" t="str">
        <f>L346&amp;"."&amp;RIGHT(L348,LEN(L348)-4)+1</f>
        <v>N.6.3</v>
      </c>
      <c r="M349" s="17" t="str">
        <f>L349&amp;" - "&amp;IFERROR(INDEX('L2'!$G$6:$G$502,MATCH(L349,'L2'!$P$6:$P$502,0)),"  ")</f>
        <v xml:space="preserve">N.6.3 -   </v>
      </c>
      <c r="N349" s="16" t="str">
        <f>N346&amp;"."&amp;RIGHT(N348,LEN(N348)-4)+1</f>
        <v>N.7.3</v>
      </c>
      <c r="O349" s="17" t="str">
        <f>N349&amp;" - "&amp;IFERROR(INDEX('L2'!$G$6:$G$502,MATCH(N349,'L2'!$P$6:$P$502,0)),"  ")</f>
        <v xml:space="preserve">N.7.3 -   </v>
      </c>
      <c r="P349" s="16" t="str">
        <f>P346&amp;"."&amp;RIGHT(P348,LEN(P348)-4)+1</f>
        <v>N.8.3</v>
      </c>
      <c r="Q349" s="17" t="str">
        <f>P349&amp;" - "&amp;IFERROR(INDEX('L2'!$G$6:$G$502,MATCH(P349,'L2'!$P$6:$P$502,0)),"  ")</f>
        <v xml:space="preserve">N.8.3 -   </v>
      </c>
      <c r="R349" s="16" t="str">
        <f>R346&amp;"."&amp;RIGHT(R348,LEN(R348)-4)+1</f>
        <v>N.9.3</v>
      </c>
      <c r="S349" s="17" t="str">
        <f>R349&amp;" - "&amp;IFERROR(INDEX('L2'!$G$6:$G$502,MATCH(R349,'L2'!$P$6:$P$502,0)),"  ")</f>
        <v xml:space="preserve">N.9.3 -   </v>
      </c>
      <c r="T349" s="16" t="str">
        <f>T346&amp;"."&amp;RIGHT(T348,LEN(T348)-5)+1</f>
        <v>N.10.3</v>
      </c>
      <c r="U349" s="17" t="str">
        <f>T349&amp;" - "&amp;IFERROR(INDEX('L2'!$G$6:$G$502,MATCH(T349,'L2'!$P$6:$P$502,0)),"  ")</f>
        <v xml:space="preserve">N.10.3 -   </v>
      </c>
    </row>
    <row r="350" spans="2:21" ht="16">
      <c r="B350" s="16" t="str">
        <f>B346&amp;"."&amp;RIGHT(B349,LEN(B349)-4)+1</f>
        <v>N.1.4</v>
      </c>
      <c r="C350" s="17" t="str">
        <f>B350&amp;" - "&amp;IFERROR(INDEX('L2'!$G$6:$G$502,MATCH(B350,'L2'!$P$6:$P$502,0)),"  ")</f>
        <v>N.1.4 - Shutters</v>
      </c>
      <c r="D350" s="16" t="str">
        <f>D346&amp;"."&amp;RIGHT(D349,LEN(D349)-4)+1</f>
        <v>N.2.4</v>
      </c>
      <c r="E350" s="17" t="str">
        <f>D350&amp;" - "&amp;IFERROR(INDEX('L2'!$G$6:$G$502,MATCH(D350,'L2'!$P$6:$P$502,0)),"  ")</f>
        <v xml:space="preserve">N.2.4 -   </v>
      </c>
      <c r="F350" s="16" t="str">
        <f>F346&amp;"."&amp;RIGHT(F349,LEN(F349)-4)+1</f>
        <v>N.3.4</v>
      </c>
      <c r="G350" s="17" t="str">
        <f>F350&amp;" - "&amp;IFERROR(INDEX('L2'!$G$6:$G$502,MATCH(F350,'L2'!$P$6:$P$502,0)),"  ")</f>
        <v xml:space="preserve">N.3.4 -   </v>
      </c>
      <c r="H350" s="16" t="str">
        <f>H346&amp;"."&amp;RIGHT(H349,LEN(H349)-4)+1</f>
        <v>N.4.4</v>
      </c>
      <c r="I350" s="17" t="str">
        <f>H350&amp;" - "&amp;IFERROR(INDEX('L2'!$G$6:$G$502,MATCH(H350,'L2'!$P$6:$P$502,0)),"  ")</f>
        <v xml:space="preserve">N.4.4 -   </v>
      </c>
      <c r="J350" s="16" t="str">
        <f>J346&amp;"."&amp;RIGHT(J349,LEN(J349)-4)+1</f>
        <v>N.5.4</v>
      </c>
      <c r="K350" s="17" t="str">
        <f>J350&amp;" - "&amp;IFERROR(INDEX('L2'!$G$6:$G$502,MATCH(J350,'L2'!$P$6:$P$502,0)),"  ")</f>
        <v xml:space="preserve">N.5.4 -   </v>
      </c>
      <c r="L350" s="16" t="str">
        <f>L346&amp;"."&amp;RIGHT(L349,LEN(L349)-4)+1</f>
        <v>N.6.4</v>
      </c>
      <c r="M350" s="17" t="str">
        <f>L350&amp;" - "&amp;IFERROR(INDEX('L2'!$G$6:$G$502,MATCH(L350,'L2'!$P$6:$P$502,0)),"  ")</f>
        <v xml:space="preserve">N.6.4 -   </v>
      </c>
      <c r="N350" s="16" t="str">
        <f>N346&amp;"."&amp;RIGHT(N349,LEN(N349)-4)+1</f>
        <v>N.7.4</v>
      </c>
      <c r="O350" s="17" t="str">
        <f>N350&amp;" - "&amp;IFERROR(INDEX('L2'!$G$6:$G$502,MATCH(N350,'L2'!$P$6:$P$502,0)),"  ")</f>
        <v xml:space="preserve">N.7.4 -   </v>
      </c>
      <c r="P350" s="16" t="str">
        <f>P346&amp;"."&amp;RIGHT(P349,LEN(P349)-4)+1</f>
        <v>N.8.4</v>
      </c>
      <c r="Q350" s="17" t="str">
        <f>P350&amp;" - "&amp;IFERROR(INDEX('L2'!$G$6:$G$502,MATCH(P350,'L2'!$P$6:$P$502,0)),"  ")</f>
        <v xml:space="preserve">N.8.4 -   </v>
      </c>
      <c r="R350" s="16" t="str">
        <f>R346&amp;"."&amp;RIGHT(R349,LEN(R349)-4)+1</f>
        <v>N.9.4</v>
      </c>
      <c r="S350" s="17" t="str">
        <f>R350&amp;" - "&amp;IFERROR(INDEX('L2'!$G$6:$G$502,MATCH(R350,'L2'!$P$6:$P$502,0)),"  ")</f>
        <v xml:space="preserve">N.9.4 -   </v>
      </c>
      <c r="T350" s="16" t="str">
        <f>T346&amp;"."&amp;RIGHT(T349,LEN(T349)-5)+1</f>
        <v>N.10.4</v>
      </c>
      <c r="U350" s="17" t="str">
        <f>T350&amp;" - "&amp;IFERROR(INDEX('L2'!$G$6:$G$502,MATCH(T350,'L2'!$P$6:$P$502,0)),"  ")</f>
        <v xml:space="preserve">N.10.4 -   </v>
      </c>
    </row>
    <row r="351" spans="2:21" ht="16">
      <c r="B351" s="16" t="str">
        <f>B346&amp;"."&amp;RIGHT(B350,LEN(B350)-4)+1</f>
        <v>N.1.5</v>
      </c>
      <c r="C351" s="17" t="str">
        <f>B351&amp;" - "&amp;IFERROR(INDEX('L2'!$G$6:$G$502,MATCH(B351,'L2'!$P$6:$P$502,0)),"  ")</f>
        <v>N.1.5 - Stair Treads</v>
      </c>
      <c r="D351" s="16" t="str">
        <f>D346&amp;"."&amp;RIGHT(D350,LEN(D350)-4)+1</f>
        <v>N.2.5</v>
      </c>
      <c r="E351" s="17" t="str">
        <f>D351&amp;" - "&amp;IFERROR(INDEX('L2'!$G$6:$G$502,MATCH(D351,'L2'!$P$6:$P$502,0)),"  ")</f>
        <v xml:space="preserve">N.2.5 -   </v>
      </c>
      <c r="F351" s="16" t="str">
        <f>F346&amp;"."&amp;RIGHT(F350,LEN(F350)-4)+1</f>
        <v>N.3.5</v>
      </c>
      <c r="G351" s="17" t="str">
        <f>F351&amp;" - "&amp;IFERROR(INDEX('L2'!$G$6:$G$502,MATCH(F351,'L2'!$P$6:$P$502,0)),"  ")</f>
        <v xml:space="preserve">N.3.5 -   </v>
      </c>
      <c r="H351" s="16" t="str">
        <f>H346&amp;"."&amp;RIGHT(H350,LEN(H350)-4)+1</f>
        <v>N.4.5</v>
      </c>
      <c r="I351" s="17" t="str">
        <f>H351&amp;" - "&amp;IFERROR(INDEX('L2'!$G$6:$G$502,MATCH(H351,'L2'!$P$6:$P$502,0)),"  ")</f>
        <v xml:space="preserve">N.4.5 -   </v>
      </c>
      <c r="J351" s="16" t="str">
        <f>J346&amp;"."&amp;RIGHT(J350,LEN(J350)-4)+1</f>
        <v>N.5.5</v>
      </c>
      <c r="K351" s="17" t="str">
        <f>J351&amp;" - "&amp;IFERROR(INDEX('L2'!$G$6:$G$502,MATCH(J351,'L2'!$P$6:$P$502,0)),"  ")</f>
        <v xml:space="preserve">N.5.5 -   </v>
      </c>
      <c r="L351" s="16" t="str">
        <f>L346&amp;"."&amp;RIGHT(L350,LEN(L350)-4)+1</f>
        <v>N.6.5</v>
      </c>
      <c r="M351" s="17" t="str">
        <f>L351&amp;" - "&amp;IFERROR(INDEX('L2'!$G$6:$G$502,MATCH(L351,'L2'!$P$6:$P$502,0)),"  ")</f>
        <v xml:space="preserve">N.6.5 -   </v>
      </c>
      <c r="N351" s="16" t="str">
        <f>N346&amp;"."&amp;RIGHT(N350,LEN(N350)-4)+1</f>
        <v>N.7.5</v>
      </c>
      <c r="O351" s="17" t="str">
        <f>N351&amp;" - "&amp;IFERROR(INDEX('L2'!$G$6:$G$502,MATCH(N351,'L2'!$P$6:$P$502,0)),"  ")</f>
        <v xml:space="preserve">N.7.5 -   </v>
      </c>
      <c r="P351" s="16" t="str">
        <f>P346&amp;"."&amp;RIGHT(P350,LEN(P350)-4)+1</f>
        <v>N.8.5</v>
      </c>
      <c r="Q351" s="17" t="str">
        <f>P351&amp;" - "&amp;IFERROR(INDEX('L2'!$G$6:$G$502,MATCH(P351,'L2'!$P$6:$P$502,0)),"  ")</f>
        <v xml:space="preserve">N.8.5 -   </v>
      </c>
      <c r="R351" s="16" t="str">
        <f>R346&amp;"."&amp;RIGHT(R350,LEN(R350)-4)+1</f>
        <v>N.9.5</v>
      </c>
      <c r="S351" s="17" t="str">
        <f>R351&amp;" - "&amp;IFERROR(INDEX('L2'!$G$6:$G$502,MATCH(R351,'L2'!$P$6:$P$502,0)),"  ")</f>
        <v xml:space="preserve">N.9.5 -   </v>
      </c>
      <c r="T351" s="16" t="str">
        <f>T346&amp;"."&amp;RIGHT(T350,LEN(T350)-5)+1</f>
        <v>N.10.5</v>
      </c>
      <c r="U351" s="17" t="str">
        <f>T351&amp;" - "&amp;IFERROR(INDEX('L2'!$G$6:$G$502,MATCH(T351,'L2'!$P$6:$P$502,0)),"  ")</f>
        <v xml:space="preserve">N.10.5 -   </v>
      </c>
    </row>
    <row r="352" spans="2:21" ht="16">
      <c r="B352" s="16" t="str">
        <f>B346&amp;"."&amp;RIGHT(B351,LEN(B351)-4)+1</f>
        <v>N.1.6</v>
      </c>
      <c r="C352" s="17" t="str">
        <f>B352&amp;" - "&amp;IFERROR(INDEX('L2'!$G$6:$G$502,MATCH(B352,'L2'!$P$6:$P$502,0)),"  ")</f>
        <v xml:space="preserve">N.1.6 -   </v>
      </c>
      <c r="D352" s="16" t="str">
        <f>D346&amp;"."&amp;RIGHT(D351,LEN(D351)-4)+1</f>
        <v>N.2.6</v>
      </c>
      <c r="E352" s="17" t="str">
        <f>D352&amp;" - "&amp;IFERROR(INDEX('L2'!$G$6:$G$502,MATCH(D352,'L2'!$P$6:$P$502,0)),"  ")</f>
        <v xml:space="preserve">N.2.6 -   </v>
      </c>
      <c r="F352" s="16" t="str">
        <f>F346&amp;"."&amp;RIGHT(F351,LEN(F351)-4)+1</f>
        <v>N.3.6</v>
      </c>
      <c r="G352" s="17" t="str">
        <f>F352&amp;" - "&amp;IFERROR(INDEX('L2'!$G$6:$G$502,MATCH(F352,'L2'!$P$6:$P$502,0)),"  ")</f>
        <v xml:space="preserve">N.3.6 -   </v>
      </c>
      <c r="H352" s="16" t="str">
        <f>H346&amp;"."&amp;RIGHT(H351,LEN(H351)-4)+1</f>
        <v>N.4.6</v>
      </c>
      <c r="I352" s="17" t="str">
        <f>H352&amp;" - "&amp;IFERROR(INDEX('L2'!$G$6:$G$502,MATCH(H352,'L2'!$P$6:$P$502,0)),"  ")</f>
        <v xml:space="preserve">N.4.6 -   </v>
      </c>
      <c r="J352" s="16" t="str">
        <f>J346&amp;"."&amp;RIGHT(J351,LEN(J351)-4)+1</f>
        <v>N.5.6</v>
      </c>
      <c r="K352" s="17" t="str">
        <f>J352&amp;" - "&amp;IFERROR(INDEX('L2'!$G$6:$G$502,MATCH(J352,'L2'!$P$6:$P$502,0)),"  ")</f>
        <v xml:space="preserve">N.5.6 -   </v>
      </c>
      <c r="L352" s="16" t="str">
        <f>L346&amp;"."&amp;RIGHT(L351,LEN(L351)-4)+1</f>
        <v>N.6.6</v>
      </c>
      <c r="M352" s="17" t="str">
        <f>L352&amp;" - "&amp;IFERROR(INDEX('L2'!$G$6:$G$502,MATCH(L352,'L2'!$P$6:$P$502,0)),"  ")</f>
        <v xml:space="preserve">N.6.6 -   </v>
      </c>
      <c r="N352" s="16" t="str">
        <f>N346&amp;"."&amp;RIGHT(N351,LEN(N351)-4)+1</f>
        <v>N.7.6</v>
      </c>
      <c r="O352" s="17" t="str">
        <f>N352&amp;" - "&amp;IFERROR(INDEX('L2'!$G$6:$G$502,MATCH(N352,'L2'!$P$6:$P$502,0)),"  ")</f>
        <v xml:space="preserve">N.7.6 -   </v>
      </c>
      <c r="P352" s="16" t="str">
        <f>P346&amp;"."&amp;RIGHT(P351,LEN(P351)-4)+1</f>
        <v>N.8.6</v>
      </c>
      <c r="Q352" s="17" t="str">
        <f>P352&amp;" - "&amp;IFERROR(INDEX('L2'!$G$6:$G$502,MATCH(P352,'L2'!$P$6:$P$502,0)),"  ")</f>
        <v xml:space="preserve">N.8.6 -   </v>
      </c>
      <c r="R352" s="16" t="str">
        <f>R346&amp;"."&amp;RIGHT(R351,LEN(R351)-4)+1</f>
        <v>N.9.6</v>
      </c>
      <c r="S352" s="17" t="str">
        <f>R352&amp;" - "&amp;IFERROR(INDEX('L2'!$G$6:$G$502,MATCH(R352,'L2'!$P$6:$P$502,0)),"  ")</f>
        <v xml:space="preserve">N.9.6 -   </v>
      </c>
      <c r="T352" s="16" t="str">
        <f>T346&amp;"."&amp;RIGHT(T351,LEN(T351)-5)+1</f>
        <v>N.10.6</v>
      </c>
      <c r="U352" s="17" t="str">
        <f>T352&amp;" - "&amp;IFERROR(INDEX('L2'!$G$6:$G$502,MATCH(T352,'L2'!$P$6:$P$502,0)),"  ")</f>
        <v xml:space="preserve">N.10.6 -   </v>
      </c>
    </row>
    <row r="353" spans="2:21" ht="16">
      <c r="B353" s="16" t="str">
        <f>B346&amp;"."&amp;RIGHT(B352,LEN(B352)-4)+1</f>
        <v>N.1.7</v>
      </c>
      <c r="C353" s="17" t="str">
        <f>B353&amp;" - "&amp;IFERROR(INDEX('L2'!$G$6:$G$502,MATCH(B353,'L2'!$P$6:$P$502,0)),"  ")</f>
        <v xml:space="preserve">N.1.7 -   </v>
      </c>
      <c r="D353" s="16" t="str">
        <f>D346&amp;"."&amp;RIGHT(D352,LEN(D352)-4)+1</f>
        <v>N.2.7</v>
      </c>
      <c r="E353" s="17" t="str">
        <f>D353&amp;" - "&amp;IFERROR(INDEX('L2'!$G$6:$G$502,MATCH(D353,'L2'!$P$6:$P$502,0)),"  ")</f>
        <v xml:space="preserve">N.2.7 -   </v>
      </c>
      <c r="F353" s="16" t="str">
        <f>F346&amp;"."&amp;RIGHT(F352,LEN(F352)-4)+1</f>
        <v>N.3.7</v>
      </c>
      <c r="G353" s="17" t="str">
        <f>F353&amp;" - "&amp;IFERROR(INDEX('L2'!$G$6:$G$502,MATCH(F353,'L2'!$P$6:$P$502,0)),"  ")</f>
        <v xml:space="preserve">N.3.7 -   </v>
      </c>
      <c r="H353" s="16" t="str">
        <f>H346&amp;"."&amp;RIGHT(H352,LEN(H352)-4)+1</f>
        <v>N.4.7</v>
      </c>
      <c r="I353" s="17" t="str">
        <f>H353&amp;" - "&amp;IFERROR(INDEX('L2'!$G$6:$G$502,MATCH(H353,'L2'!$P$6:$P$502,0)),"  ")</f>
        <v xml:space="preserve">N.4.7 -   </v>
      </c>
      <c r="J353" s="16" t="str">
        <f>J346&amp;"."&amp;RIGHT(J352,LEN(J352)-4)+1</f>
        <v>N.5.7</v>
      </c>
      <c r="K353" s="17" t="str">
        <f>J353&amp;" - "&amp;IFERROR(INDEX('L2'!$G$6:$G$502,MATCH(J353,'L2'!$P$6:$P$502,0)),"  ")</f>
        <v xml:space="preserve">N.5.7 -   </v>
      </c>
      <c r="L353" s="16" t="str">
        <f>L346&amp;"."&amp;RIGHT(L352,LEN(L352)-4)+1</f>
        <v>N.6.7</v>
      </c>
      <c r="M353" s="17" t="str">
        <f>L353&amp;" - "&amp;IFERROR(INDEX('L2'!$G$6:$G$502,MATCH(L353,'L2'!$P$6:$P$502,0)),"  ")</f>
        <v xml:space="preserve">N.6.7 -   </v>
      </c>
      <c r="N353" s="16" t="str">
        <f>N346&amp;"."&amp;RIGHT(N352,LEN(N352)-4)+1</f>
        <v>N.7.7</v>
      </c>
      <c r="O353" s="17" t="str">
        <f>N353&amp;" - "&amp;IFERROR(INDEX('L2'!$G$6:$G$502,MATCH(N353,'L2'!$P$6:$P$502,0)),"  ")</f>
        <v xml:space="preserve">N.7.7 -   </v>
      </c>
      <c r="P353" s="16" t="str">
        <f>P346&amp;"."&amp;RIGHT(P352,LEN(P352)-4)+1</f>
        <v>N.8.7</v>
      </c>
      <c r="Q353" s="17" t="str">
        <f>P353&amp;" - "&amp;IFERROR(INDEX('L2'!$G$6:$G$502,MATCH(P353,'L2'!$P$6:$P$502,0)),"  ")</f>
        <v xml:space="preserve">N.8.7 -   </v>
      </c>
      <c r="R353" s="16" t="str">
        <f>R346&amp;"."&amp;RIGHT(R352,LEN(R352)-4)+1</f>
        <v>N.9.7</v>
      </c>
      <c r="S353" s="17" t="str">
        <f>R353&amp;" - "&amp;IFERROR(INDEX('L2'!$G$6:$G$502,MATCH(R353,'L2'!$P$6:$P$502,0)),"  ")</f>
        <v xml:space="preserve">N.9.7 -   </v>
      </c>
      <c r="T353" s="16" t="str">
        <f>T346&amp;"."&amp;RIGHT(T352,LEN(T352)-5)+1</f>
        <v>N.10.7</v>
      </c>
      <c r="U353" s="17" t="str">
        <f>T353&amp;" - "&amp;IFERROR(INDEX('L2'!$G$6:$G$502,MATCH(T353,'L2'!$P$6:$P$502,0)),"  ")</f>
        <v xml:space="preserve">N.10.7 -   </v>
      </c>
    </row>
    <row r="354" spans="2:21" ht="16">
      <c r="B354" s="16" t="str">
        <f>B346&amp;"."&amp;RIGHT(B353,LEN(B353)-4)+1</f>
        <v>N.1.8</v>
      </c>
      <c r="C354" s="17" t="str">
        <f>B354&amp;" - "&amp;IFERROR(INDEX('L2'!$G$6:$G$502,MATCH(B354,'L2'!$P$6:$P$502,0)),"  ")</f>
        <v xml:space="preserve">N.1.8 -   </v>
      </c>
      <c r="D354" s="16" t="str">
        <f>D346&amp;"."&amp;RIGHT(D353,LEN(D353)-4)+1</f>
        <v>N.2.8</v>
      </c>
      <c r="E354" s="17" t="str">
        <f>D354&amp;" - "&amp;IFERROR(INDEX('L2'!$G$6:$G$502,MATCH(D354,'L2'!$P$6:$P$502,0)),"  ")</f>
        <v xml:space="preserve">N.2.8 -   </v>
      </c>
      <c r="F354" s="16" t="str">
        <f>F346&amp;"."&amp;RIGHT(F353,LEN(F353)-4)+1</f>
        <v>N.3.8</v>
      </c>
      <c r="G354" s="17" t="str">
        <f>F354&amp;" - "&amp;IFERROR(INDEX('L2'!$G$6:$G$502,MATCH(F354,'L2'!$P$6:$P$502,0)),"  ")</f>
        <v xml:space="preserve">N.3.8 -   </v>
      </c>
      <c r="H354" s="16" t="str">
        <f>H346&amp;"."&amp;RIGHT(H353,LEN(H353)-4)+1</f>
        <v>N.4.8</v>
      </c>
      <c r="I354" s="17" t="str">
        <f>H354&amp;" - "&amp;IFERROR(INDEX('L2'!$G$6:$G$502,MATCH(H354,'L2'!$P$6:$P$502,0)),"  ")</f>
        <v xml:space="preserve">N.4.8 -   </v>
      </c>
      <c r="J354" s="16" t="str">
        <f>J346&amp;"."&amp;RIGHT(J353,LEN(J353)-4)+1</f>
        <v>N.5.8</v>
      </c>
      <c r="K354" s="17" t="str">
        <f>J354&amp;" - "&amp;IFERROR(INDEX('L2'!$G$6:$G$502,MATCH(J354,'L2'!$P$6:$P$502,0)),"  ")</f>
        <v xml:space="preserve">N.5.8 -   </v>
      </c>
      <c r="L354" s="16" t="str">
        <f>L346&amp;"."&amp;RIGHT(L353,LEN(L353)-4)+1</f>
        <v>N.6.8</v>
      </c>
      <c r="M354" s="17" t="str">
        <f>L354&amp;" - "&amp;IFERROR(INDEX('L2'!$G$6:$G$502,MATCH(L354,'L2'!$P$6:$P$502,0)),"  ")</f>
        <v xml:space="preserve">N.6.8 -   </v>
      </c>
      <c r="N354" s="16" t="str">
        <f>N346&amp;"."&amp;RIGHT(N353,LEN(N353)-4)+1</f>
        <v>N.7.8</v>
      </c>
      <c r="O354" s="17" t="str">
        <f>N354&amp;" - "&amp;IFERROR(INDEX('L2'!$G$6:$G$502,MATCH(N354,'L2'!$P$6:$P$502,0)),"  ")</f>
        <v xml:space="preserve">N.7.8 -   </v>
      </c>
      <c r="P354" s="16" t="str">
        <f>P346&amp;"."&amp;RIGHT(P353,LEN(P353)-4)+1</f>
        <v>N.8.8</v>
      </c>
      <c r="Q354" s="17" t="str">
        <f>P354&amp;" - "&amp;IFERROR(INDEX('L2'!$G$6:$G$502,MATCH(P354,'L2'!$P$6:$P$502,0)),"  ")</f>
        <v xml:space="preserve">N.8.8 -   </v>
      </c>
      <c r="R354" s="16" t="str">
        <f>R346&amp;"."&amp;RIGHT(R353,LEN(R353)-4)+1</f>
        <v>N.9.8</v>
      </c>
      <c r="S354" s="17" t="str">
        <f>R354&amp;" - "&amp;IFERROR(INDEX('L2'!$G$6:$G$502,MATCH(R354,'L2'!$P$6:$P$502,0)),"  ")</f>
        <v xml:space="preserve">N.9.8 -   </v>
      </c>
      <c r="T354" s="16" t="str">
        <f>T346&amp;"."&amp;RIGHT(T353,LEN(T353)-5)+1</f>
        <v>N.10.8</v>
      </c>
      <c r="U354" s="17" t="str">
        <f>T354&amp;" - "&amp;IFERROR(INDEX('L2'!$G$6:$G$502,MATCH(T354,'L2'!$P$6:$P$502,0)),"  ")</f>
        <v xml:space="preserve">N.10.8 -   </v>
      </c>
    </row>
    <row r="355" spans="2:21" ht="16">
      <c r="B355" s="16" t="str">
        <f>B346&amp;"."&amp;RIGHT(B354,LEN(B354)-4)+1</f>
        <v>N.1.9</v>
      </c>
      <c r="C355" s="17" t="str">
        <f>B355&amp;" - "&amp;IFERROR(INDEX('L2'!$G$6:$G$502,MATCH(B355,'L2'!$P$6:$P$502,0)),"  ")</f>
        <v xml:space="preserve">N.1.9 -   </v>
      </c>
      <c r="D355" s="16" t="str">
        <f>D346&amp;"."&amp;RIGHT(D354,LEN(D354)-4)+1</f>
        <v>N.2.9</v>
      </c>
      <c r="E355" s="17" t="str">
        <f>D355&amp;" - "&amp;IFERROR(INDEX('L2'!$G$6:$G$502,MATCH(D355,'L2'!$P$6:$P$502,0)),"  ")</f>
        <v xml:space="preserve">N.2.9 -   </v>
      </c>
      <c r="F355" s="16" t="str">
        <f>F346&amp;"."&amp;RIGHT(F354,LEN(F354)-4)+1</f>
        <v>N.3.9</v>
      </c>
      <c r="G355" s="17" t="str">
        <f>F355&amp;" - "&amp;IFERROR(INDEX('L2'!$G$6:$G$502,MATCH(F355,'L2'!$P$6:$P$502,0)),"  ")</f>
        <v xml:space="preserve">N.3.9 -   </v>
      </c>
      <c r="H355" s="16" t="str">
        <f>H346&amp;"."&amp;RIGHT(H354,LEN(H354)-4)+1</f>
        <v>N.4.9</v>
      </c>
      <c r="I355" s="17" t="str">
        <f>H355&amp;" - "&amp;IFERROR(INDEX('L2'!$G$6:$G$502,MATCH(H355,'L2'!$P$6:$P$502,0)),"  ")</f>
        <v xml:space="preserve">N.4.9 -   </v>
      </c>
      <c r="J355" s="16" t="str">
        <f>J346&amp;"."&amp;RIGHT(J354,LEN(J354)-4)+1</f>
        <v>N.5.9</v>
      </c>
      <c r="K355" s="17" t="str">
        <f>J355&amp;" - "&amp;IFERROR(INDEX('L2'!$G$6:$G$502,MATCH(J355,'L2'!$P$6:$P$502,0)),"  ")</f>
        <v xml:space="preserve">N.5.9 -   </v>
      </c>
      <c r="L355" s="16" t="str">
        <f>L346&amp;"."&amp;RIGHT(L354,LEN(L354)-4)+1</f>
        <v>N.6.9</v>
      </c>
      <c r="M355" s="17" t="str">
        <f>L355&amp;" - "&amp;IFERROR(INDEX('L2'!$G$6:$G$502,MATCH(L355,'L2'!$P$6:$P$502,0)),"  ")</f>
        <v xml:space="preserve">N.6.9 -   </v>
      </c>
      <c r="N355" s="16" t="str">
        <f>N346&amp;"."&amp;RIGHT(N354,LEN(N354)-4)+1</f>
        <v>N.7.9</v>
      </c>
      <c r="O355" s="17" t="str">
        <f>N355&amp;" - "&amp;IFERROR(INDEX('L2'!$G$6:$G$502,MATCH(N355,'L2'!$P$6:$P$502,0)),"  ")</f>
        <v xml:space="preserve">N.7.9 -   </v>
      </c>
      <c r="P355" s="16" t="str">
        <f>P346&amp;"."&amp;RIGHT(P354,LEN(P354)-4)+1</f>
        <v>N.8.9</v>
      </c>
      <c r="Q355" s="17" t="str">
        <f>P355&amp;" - "&amp;IFERROR(INDEX('L2'!$G$6:$G$502,MATCH(P355,'L2'!$P$6:$P$502,0)),"  ")</f>
        <v xml:space="preserve">N.8.9 -   </v>
      </c>
      <c r="R355" s="16" t="str">
        <f>R346&amp;"."&amp;RIGHT(R354,LEN(R354)-4)+1</f>
        <v>N.9.9</v>
      </c>
      <c r="S355" s="17" t="str">
        <f>R355&amp;" - "&amp;IFERROR(INDEX('L2'!$G$6:$G$502,MATCH(R355,'L2'!$P$6:$P$502,0)),"  ")</f>
        <v xml:space="preserve">N.9.9 -   </v>
      </c>
      <c r="T355" s="16" t="str">
        <f>T346&amp;"."&amp;RIGHT(T354,LEN(T354)-5)+1</f>
        <v>N.10.9</v>
      </c>
      <c r="U355" s="17" t="str">
        <f>T355&amp;" - "&amp;IFERROR(INDEX('L2'!$G$6:$G$502,MATCH(T355,'L2'!$P$6:$P$502,0)),"  ")</f>
        <v xml:space="preserve">N.10.9 -   </v>
      </c>
    </row>
    <row r="356" spans="2:21" ht="16">
      <c r="B356" s="16" t="str">
        <f>B346&amp;"."&amp;RIGHT(B355,LEN(B355)-4)+1</f>
        <v>N.1.10</v>
      </c>
      <c r="C356" s="17" t="str">
        <f>B356&amp;" - "&amp;IFERROR(INDEX('L2'!$G$6:$G$502,MATCH(B356,'L2'!$P$6:$P$502,0)),"  ")</f>
        <v xml:space="preserve">N.1.10 -   </v>
      </c>
      <c r="D356" s="16" t="str">
        <f>D346&amp;"."&amp;RIGHT(D355,LEN(D355)-4)+1</f>
        <v>N.2.10</v>
      </c>
      <c r="E356" s="17" t="str">
        <f>D356&amp;" - "&amp;IFERROR(INDEX('L2'!$G$6:$G$502,MATCH(D356,'L2'!$P$6:$P$502,0)),"  ")</f>
        <v xml:space="preserve">N.2.10 -   </v>
      </c>
      <c r="F356" s="16" t="str">
        <f>F346&amp;"."&amp;RIGHT(F355,LEN(F355)-4)+1</f>
        <v>N.3.10</v>
      </c>
      <c r="G356" s="17" t="str">
        <f>F356&amp;" - "&amp;IFERROR(INDEX('L2'!$G$6:$G$502,MATCH(F356,'L2'!$P$6:$P$502,0)),"  ")</f>
        <v xml:space="preserve">N.3.10 -   </v>
      </c>
      <c r="H356" s="16" t="str">
        <f>H346&amp;"."&amp;RIGHT(H355,LEN(H355)-4)+1</f>
        <v>N.4.10</v>
      </c>
      <c r="I356" s="17" t="str">
        <f>H356&amp;" - "&amp;IFERROR(INDEX('L2'!$G$6:$G$502,MATCH(H356,'L2'!$P$6:$P$502,0)),"  ")</f>
        <v xml:space="preserve">N.4.10 -   </v>
      </c>
      <c r="J356" s="16" t="str">
        <f>J346&amp;"."&amp;RIGHT(J355,LEN(J355)-4)+1</f>
        <v>N.5.10</v>
      </c>
      <c r="K356" s="17" t="str">
        <f>J356&amp;" - "&amp;IFERROR(INDEX('L2'!$G$6:$G$502,MATCH(J356,'L2'!$P$6:$P$502,0)),"  ")</f>
        <v xml:space="preserve">N.5.10 -   </v>
      </c>
      <c r="L356" s="16" t="str">
        <f>L346&amp;"."&amp;RIGHT(L355,LEN(L355)-4)+1</f>
        <v>N.6.10</v>
      </c>
      <c r="M356" s="17" t="str">
        <f>L356&amp;" - "&amp;IFERROR(INDEX('L2'!$G$6:$G$502,MATCH(L356,'L2'!$P$6:$P$502,0)),"  ")</f>
        <v xml:space="preserve">N.6.10 -   </v>
      </c>
      <c r="N356" s="16" t="str">
        <f>N346&amp;"."&amp;RIGHT(N355,LEN(N355)-4)+1</f>
        <v>N.7.10</v>
      </c>
      <c r="O356" s="17" t="str">
        <f>N356&amp;" - "&amp;IFERROR(INDEX('L2'!$G$6:$G$502,MATCH(N356,'L2'!$P$6:$P$502,0)),"  ")</f>
        <v xml:space="preserve">N.7.10 -   </v>
      </c>
      <c r="P356" s="16" t="str">
        <f>P346&amp;"."&amp;RIGHT(P355,LEN(P355)-4)+1</f>
        <v>N.8.10</v>
      </c>
      <c r="Q356" s="17" t="str">
        <f>P356&amp;" - "&amp;IFERROR(INDEX('L2'!$G$6:$G$502,MATCH(P356,'L2'!$P$6:$P$502,0)),"  ")</f>
        <v xml:space="preserve">N.8.10 -   </v>
      </c>
      <c r="R356" s="16" t="str">
        <f>R346&amp;"."&amp;RIGHT(R355,LEN(R355)-4)+1</f>
        <v>N.9.10</v>
      </c>
      <c r="S356" s="17" t="str">
        <f>R356&amp;" - "&amp;IFERROR(INDEX('L2'!$G$6:$G$502,MATCH(R356,'L2'!$P$6:$P$502,0)),"  ")</f>
        <v xml:space="preserve">N.9.10 -   </v>
      </c>
      <c r="T356" s="16" t="str">
        <f>T346&amp;"."&amp;RIGHT(T355,LEN(T355)-5)+1</f>
        <v>N.10.10</v>
      </c>
      <c r="U356" s="17" t="str">
        <f>T356&amp;" - "&amp;IFERROR(INDEX('L2'!$G$6:$G$502,MATCH(T356,'L2'!$P$6:$P$502,0)),"  ")</f>
        <v xml:space="preserve">N.10.10 -   </v>
      </c>
    </row>
    <row r="357" spans="2:21" ht="16">
      <c r="B357" s="16" t="str">
        <f>B346&amp;"."&amp;RIGHT(B356,LEN(B356)-4)+1</f>
        <v>N.1.11</v>
      </c>
      <c r="C357" s="17" t="str">
        <f>B357&amp;" - "&amp;IFERROR(INDEX('L2'!$G$6:$G$502,MATCH(B357,'L2'!$P$6:$P$502,0)),"  ")</f>
        <v xml:space="preserve">N.1.11 -   </v>
      </c>
      <c r="D357" s="16" t="str">
        <f>D346&amp;"."&amp;RIGHT(D356,LEN(D356)-4)+1</f>
        <v>N.2.11</v>
      </c>
      <c r="E357" s="17" t="str">
        <f>D357&amp;" - "&amp;IFERROR(INDEX('L2'!$G$6:$G$502,MATCH(D357,'L2'!$P$6:$P$502,0)),"  ")</f>
        <v xml:space="preserve">N.2.11 -   </v>
      </c>
      <c r="F357" s="16" t="str">
        <f>F346&amp;"."&amp;RIGHT(F356,LEN(F356)-4)+1</f>
        <v>N.3.11</v>
      </c>
      <c r="G357" s="17" t="str">
        <f>F357&amp;" - "&amp;IFERROR(INDEX('L2'!$G$6:$G$502,MATCH(F357,'L2'!$P$6:$P$502,0)),"  ")</f>
        <v xml:space="preserve">N.3.11 -   </v>
      </c>
      <c r="H357" s="16" t="str">
        <f>H346&amp;"."&amp;RIGHT(H356,LEN(H356)-4)+1</f>
        <v>N.4.11</v>
      </c>
      <c r="I357" s="17" t="str">
        <f>H357&amp;" - "&amp;IFERROR(INDEX('L2'!$G$6:$G$502,MATCH(H357,'L2'!$P$6:$P$502,0)),"  ")</f>
        <v xml:space="preserve">N.4.11 -   </v>
      </c>
      <c r="J357" s="16" t="str">
        <f>J346&amp;"."&amp;RIGHT(J356,LEN(J356)-4)+1</f>
        <v>N.5.11</v>
      </c>
      <c r="K357" s="17" t="str">
        <f>J357&amp;" - "&amp;IFERROR(INDEX('L2'!$G$6:$G$502,MATCH(J357,'L2'!$P$6:$P$502,0)),"  ")</f>
        <v xml:space="preserve">N.5.11 -   </v>
      </c>
      <c r="L357" s="16" t="str">
        <f>L346&amp;"."&amp;RIGHT(L356,LEN(L356)-4)+1</f>
        <v>N.6.11</v>
      </c>
      <c r="M357" s="17" t="str">
        <f>L357&amp;" - "&amp;IFERROR(INDEX('L2'!$G$6:$G$502,MATCH(L357,'L2'!$P$6:$P$502,0)),"  ")</f>
        <v xml:space="preserve">N.6.11 -   </v>
      </c>
      <c r="N357" s="16" t="str">
        <f>N346&amp;"."&amp;RIGHT(N356,LEN(N356)-4)+1</f>
        <v>N.7.11</v>
      </c>
      <c r="O357" s="17" t="str">
        <f>N357&amp;" - "&amp;IFERROR(INDEX('L2'!$G$6:$G$502,MATCH(N357,'L2'!$P$6:$P$502,0)),"  ")</f>
        <v xml:space="preserve">N.7.11 -   </v>
      </c>
      <c r="P357" s="16" t="str">
        <f>P346&amp;"."&amp;RIGHT(P356,LEN(P356)-4)+1</f>
        <v>N.8.11</v>
      </c>
      <c r="Q357" s="17" t="str">
        <f>P357&amp;" - "&amp;IFERROR(INDEX('L2'!$G$6:$G$502,MATCH(P357,'L2'!$P$6:$P$502,0)),"  ")</f>
        <v xml:space="preserve">N.8.11 -   </v>
      </c>
      <c r="R357" s="16" t="str">
        <f>R346&amp;"."&amp;RIGHT(R356,LEN(R356)-4)+1</f>
        <v>N.9.11</v>
      </c>
      <c r="S357" s="17" t="str">
        <f>R357&amp;" - "&amp;IFERROR(INDEX('L2'!$G$6:$G$502,MATCH(R357,'L2'!$P$6:$P$502,0)),"  ")</f>
        <v xml:space="preserve">N.9.11 -   </v>
      </c>
      <c r="T357" s="16" t="str">
        <f>T346&amp;"."&amp;RIGHT(T356,LEN(T356)-5)+1</f>
        <v>N.10.11</v>
      </c>
      <c r="U357" s="17" t="str">
        <f>T357&amp;" - "&amp;IFERROR(INDEX('L2'!$G$6:$G$502,MATCH(T357,'L2'!$P$6:$P$502,0)),"  ")</f>
        <v xml:space="preserve">N.10.11 -   </v>
      </c>
    </row>
    <row r="358" spans="2:21" ht="16">
      <c r="B358" s="16" t="str">
        <f>B346&amp;"."&amp;RIGHT(B357,LEN(B357)-4)+1</f>
        <v>N.1.12</v>
      </c>
      <c r="C358" s="17" t="str">
        <f>B358&amp;" - "&amp;IFERROR(INDEX('L2'!$G$6:$G$502,MATCH(B358,'L2'!$P$6:$P$502,0)),"  ")</f>
        <v xml:space="preserve">N.1.12 -   </v>
      </c>
      <c r="D358" s="16" t="str">
        <f>D346&amp;"."&amp;RIGHT(D357,LEN(D357)-4)+1</f>
        <v>N.2.12</v>
      </c>
      <c r="E358" s="17" t="str">
        <f>D358&amp;" - "&amp;IFERROR(INDEX('L2'!$G$6:$G$502,MATCH(D358,'L2'!$P$6:$P$502,0)),"  ")</f>
        <v xml:space="preserve">N.2.12 -   </v>
      </c>
      <c r="F358" s="16" t="str">
        <f>F346&amp;"."&amp;RIGHT(F357,LEN(F357)-4)+1</f>
        <v>N.3.12</v>
      </c>
      <c r="G358" s="17" t="str">
        <f>F358&amp;" - "&amp;IFERROR(INDEX('L2'!$G$6:$G$502,MATCH(F358,'L2'!$P$6:$P$502,0)),"  ")</f>
        <v xml:space="preserve">N.3.12 -   </v>
      </c>
      <c r="H358" s="16" t="str">
        <f>H346&amp;"."&amp;RIGHT(H357,LEN(H357)-4)+1</f>
        <v>N.4.12</v>
      </c>
      <c r="I358" s="17" t="str">
        <f>H358&amp;" - "&amp;IFERROR(INDEX('L2'!$G$6:$G$502,MATCH(H358,'L2'!$P$6:$P$502,0)),"  ")</f>
        <v xml:space="preserve">N.4.12 -   </v>
      </c>
      <c r="J358" s="16" t="str">
        <f>J346&amp;"."&amp;RIGHT(J357,LEN(J357)-4)+1</f>
        <v>N.5.12</v>
      </c>
      <c r="K358" s="17" t="str">
        <f>J358&amp;" - "&amp;IFERROR(INDEX('L2'!$G$6:$G$502,MATCH(J358,'L2'!$P$6:$P$502,0)),"  ")</f>
        <v xml:space="preserve">N.5.12 -   </v>
      </c>
      <c r="L358" s="16" t="str">
        <f>L346&amp;"."&amp;RIGHT(L357,LEN(L357)-4)+1</f>
        <v>N.6.12</v>
      </c>
      <c r="M358" s="17" t="str">
        <f>L358&amp;" - "&amp;IFERROR(INDEX('L2'!$G$6:$G$502,MATCH(L358,'L2'!$P$6:$P$502,0)),"  ")</f>
        <v xml:space="preserve">N.6.12 -   </v>
      </c>
      <c r="N358" s="16" t="str">
        <f>N346&amp;"."&amp;RIGHT(N357,LEN(N357)-4)+1</f>
        <v>N.7.12</v>
      </c>
      <c r="O358" s="17" t="str">
        <f>N358&amp;" - "&amp;IFERROR(INDEX('L2'!$G$6:$G$502,MATCH(N358,'L2'!$P$6:$P$502,0)),"  ")</f>
        <v xml:space="preserve">N.7.12 -   </v>
      </c>
      <c r="P358" s="16" t="str">
        <f>P346&amp;"."&amp;RIGHT(P357,LEN(P357)-4)+1</f>
        <v>N.8.12</v>
      </c>
      <c r="Q358" s="17" t="str">
        <f>P358&amp;" - "&amp;IFERROR(INDEX('L2'!$G$6:$G$502,MATCH(P358,'L2'!$P$6:$P$502,0)),"  ")</f>
        <v xml:space="preserve">N.8.12 -   </v>
      </c>
      <c r="R358" s="16" t="str">
        <f>R346&amp;"."&amp;RIGHT(R357,LEN(R357)-4)+1</f>
        <v>N.9.12</v>
      </c>
      <c r="S358" s="17" t="str">
        <f>R358&amp;" - "&amp;IFERROR(INDEX('L2'!$G$6:$G$502,MATCH(R358,'L2'!$P$6:$P$502,0)),"  ")</f>
        <v xml:space="preserve">N.9.12 -   </v>
      </c>
      <c r="T358" s="16" t="str">
        <f>T346&amp;"."&amp;RIGHT(T357,LEN(T357)-5)+1</f>
        <v>N.10.12</v>
      </c>
      <c r="U358" s="17" t="str">
        <f>T358&amp;" - "&amp;IFERROR(INDEX('L2'!$G$6:$G$502,MATCH(T358,'L2'!$P$6:$P$502,0)),"  ")</f>
        <v xml:space="preserve">N.10.12 -   </v>
      </c>
    </row>
    <row r="359" spans="2:21" ht="16">
      <c r="B359" s="16" t="str">
        <f>B346&amp;"."&amp;RIGHT(B358,LEN(B358)-4)+1</f>
        <v>N.1.13</v>
      </c>
      <c r="C359" s="17" t="str">
        <f>B359&amp;" - "&amp;IFERROR(INDEX('L2'!$G$6:$G$502,MATCH(B359,'L2'!$P$6:$P$502,0)),"  ")</f>
        <v xml:space="preserve">N.1.13 -   </v>
      </c>
      <c r="D359" s="16" t="str">
        <f>D346&amp;"."&amp;RIGHT(D358,LEN(D358)-4)+1</f>
        <v>N.2.13</v>
      </c>
      <c r="E359" s="17" t="str">
        <f>D359&amp;" - "&amp;IFERROR(INDEX('L2'!$G$6:$G$502,MATCH(D359,'L2'!$P$6:$P$502,0)),"  ")</f>
        <v xml:space="preserve">N.2.13 -   </v>
      </c>
      <c r="F359" s="16" t="str">
        <f>F346&amp;"."&amp;RIGHT(F358,LEN(F358)-4)+1</f>
        <v>N.3.13</v>
      </c>
      <c r="G359" s="17" t="str">
        <f>F359&amp;" - "&amp;IFERROR(INDEX('L2'!$G$6:$G$502,MATCH(F359,'L2'!$P$6:$P$502,0)),"  ")</f>
        <v xml:space="preserve">N.3.13 -   </v>
      </c>
      <c r="H359" s="16" t="str">
        <f>H346&amp;"."&amp;RIGHT(H358,LEN(H358)-4)+1</f>
        <v>N.4.13</v>
      </c>
      <c r="I359" s="17" t="str">
        <f>H359&amp;" - "&amp;IFERROR(INDEX('L2'!$G$6:$G$502,MATCH(H359,'L2'!$P$6:$P$502,0)),"  ")</f>
        <v xml:space="preserve">N.4.13 -   </v>
      </c>
      <c r="J359" s="16" t="str">
        <f>J346&amp;"."&amp;RIGHT(J358,LEN(J358)-4)+1</f>
        <v>N.5.13</v>
      </c>
      <c r="K359" s="17" t="str">
        <f>J359&amp;" - "&amp;IFERROR(INDEX('L2'!$G$6:$G$502,MATCH(J359,'L2'!$P$6:$P$502,0)),"  ")</f>
        <v xml:space="preserve">N.5.13 -   </v>
      </c>
      <c r="L359" s="16" t="str">
        <f>L346&amp;"."&amp;RIGHT(L358,LEN(L358)-4)+1</f>
        <v>N.6.13</v>
      </c>
      <c r="M359" s="17" t="str">
        <f>L359&amp;" - "&amp;IFERROR(INDEX('L2'!$G$6:$G$502,MATCH(L359,'L2'!$P$6:$P$502,0)),"  ")</f>
        <v xml:space="preserve">N.6.13 -   </v>
      </c>
      <c r="N359" s="16" t="str">
        <f>N346&amp;"."&amp;RIGHT(N358,LEN(N358)-4)+1</f>
        <v>N.7.13</v>
      </c>
      <c r="O359" s="17" t="str">
        <f>N359&amp;" - "&amp;IFERROR(INDEX('L2'!$G$6:$G$502,MATCH(N359,'L2'!$P$6:$P$502,0)),"  ")</f>
        <v xml:space="preserve">N.7.13 -   </v>
      </c>
      <c r="P359" s="16" t="str">
        <f>P346&amp;"."&amp;RIGHT(P358,LEN(P358)-4)+1</f>
        <v>N.8.13</v>
      </c>
      <c r="Q359" s="17" t="str">
        <f>P359&amp;" - "&amp;IFERROR(INDEX('L2'!$G$6:$G$502,MATCH(P359,'L2'!$P$6:$P$502,0)),"  ")</f>
        <v xml:space="preserve">N.8.13 -   </v>
      </c>
      <c r="R359" s="16" t="str">
        <f>R346&amp;"."&amp;RIGHT(R358,LEN(R358)-4)+1</f>
        <v>N.9.13</v>
      </c>
      <c r="S359" s="17" t="str">
        <f>R359&amp;" - "&amp;IFERROR(INDEX('L2'!$G$6:$G$502,MATCH(R359,'L2'!$P$6:$P$502,0)),"  ")</f>
        <v xml:space="preserve">N.9.13 -   </v>
      </c>
      <c r="T359" s="16" t="str">
        <f>T346&amp;"."&amp;RIGHT(T358,LEN(T358)-5)+1</f>
        <v>N.10.13</v>
      </c>
      <c r="U359" s="17" t="str">
        <f>T359&amp;" - "&amp;IFERROR(INDEX('L2'!$G$6:$G$502,MATCH(T359,'L2'!$P$6:$P$502,0)),"  ")</f>
        <v xml:space="preserve">N.10.13 -   </v>
      </c>
    </row>
    <row r="360" spans="2:21" ht="16">
      <c r="B360" s="16" t="str">
        <f>B346&amp;"."&amp;RIGHT(B359,LEN(B359)-4)+1</f>
        <v>N.1.14</v>
      </c>
      <c r="C360" s="17" t="str">
        <f>B360&amp;" - "&amp;IFERROR(INDEX('L2'!$G$6:$G$502,MATCH(B360,'L2'!$P$6:$P$502,0)),"  ")</f>
        <v xml:space="preserve">N.1.14 -   </v>
      </c>
      <c r="D360" s="16" t="str">
        <f>D346&amp;"."&amp;RIGHT(D359,LEN(D359)-4)+1</f>
        <v>N.2.14</v>
      </c>
      <c r="E360" s="17" t="str">
        <f>D360&amp;" - "&amp;IFERROR(INDEX('L2'!$G$6:$G$502,MATCH(D360,'L2'!$P$6:$P$502,0)),"  ")</f>
        <v xml:space="preserve">N.2.14 -   </v>
      </c>
      <c r="F360" s="16" t="str">
        <f>F346&amp;"."&amp;RIGHT(F359,LEN(F359)-4)+1</f>
        <v>N.3.14</v>
      </c>
      <c r="G360" s="17" t="str">
        <f>F360&amp;" - "&amp;IFERROR(INDEX('L2'!$G$6:$G$502,MATCH(F360,'L2'!$P$6:$P$502,0)),"  ")</f>
        <v xml:space="preserve">N.3.14 -   </v>
      </c>
      <c r="H360" s="16" t="str">
        <f>H346&amp;"."&amp;RIGHT(H359,LEN(H359)-4)+1</f>
        <v>N.4.14</v>
      </c>
      <c r="I360" s="17" t="str">
        <f>H360&amp;" - "&amp;IFERROR(INDEX('L2'!$G$6:$G$502,MATCH(H360,'L2'!$P$6:$P$502,0)),"  ")</f>
        <v xml:space="preserve">N.4.14 -   </v>
      </c>
      <c r="J360" s="16" t="str">
        <f>J346&amp;"."&amp;RIGHT(J359,LEN(J359)-4)+1</f>
        <v>N.5.14</v>
      </c>
      <c r="K360" s="17" t="str">
        <f>J360&amp;" - "&amp;IFERROR(INDEX('L2'!$G$6:$G$502,MATCH(J360,'L2'!$P$6:$P$502,0)),"  ")</f>
        <v xml:space="preserve">N.5.14 -   </v>
      </c>
      <c r="L360" s="16" t="str">
        <f>L346&amp;"."&amp;RIGHT(L359,LEN(L359)-4)+1</f>
        <v>N.6.14</v>
      </c>
      <c r="M360" s="17" t="str">
        <f>L360&amp;" - "&amp;IFERROR(INDEX('L2'!$G$6:$G$502,MATCH(L360,'L2'!$P$6:$P$502,0)),"  ")</f>
        <v xml:space="preserve">N.6.14 -   </v>
      </c>
      <c r="N360" s="16" t="str">
        <f>N346&amp;"."&amp;RIGHT(N359,LEN(N359)-4)+1</f>
        <v>N.7.14</v>
      </c>
      <c r="O360" s="17" t="str">
        <f>N360&amp;" - "&amp;IFERROR(INDEX('L2'!$G$6:$G$502,MATCH(N360,'L2'!$P$6:$P$502,0)),"  ")</f>
        <v xml:space="preserve">N.7.14 -   </v>
      </c>
      <c r="P360" s="16" t="str">
        <f>P346&amp;"."&amp;RIGHT(P359,LEN(P359)-4)+1</f>
        <v>N.8.14</v>
      </c>
      <c r="Q360" s="17" t="str">
        <f>P360&amp;" - "&amp;IFERROR(INDEX('L2'!$G$6:$G$502,MATCH(P360,'L2'!$P$6:$P$502,0)),"  ")</f>
        <v xml:space="preserve">N.8.14 -   </v>
      </c>
      <c r="R360" s="16" t="str">
        <f>R346&amp;"."&amp;RIGHT(R359,LEN(R359)-4)+1</f>
        <v>N.9.14</v>
      </c>
      <c r="S360" s="17" t="str">
        <f>R360&amp;" - "&amp;IFERROR(INDEX('L2'!$G$6:$G$502,MATCH(R360,'L2'!$P$6:$P$502,0)),"  ")</f>
        <v xml:space="preserve">N.9.14 -   </v>
      </c>
      <c r="T360" s="16" t="str">
        <f>T346&amp;"."&amp;RIGHT(T359,LEN(T359)-5)+1</f>
        <v>N.10.14</v>
      </c>
      <c r="U360" s="17" t="str">
        <f>T360&amp;" - "&amp;IFERROR(INDEX('L2'!$G$6:$G$502,MATCH(T360,'L2'!$P$6:$P$502,0)),"  ")</f>
        <v xml:space="preserve">N.10.14 -   </v>
      </c>
    </row>
    <row r="361" spans="2:21" ht="16">
      <c r="B361" s="16" t="str">
        <f>B346&amp;"."&amp;RIGHT(B360,LEN(B360)-4)+1</f>
        <v>N.1.15</v>
      </c>
      <c r="C361" s="17" t="str">
        <f>B361&amp;" - "&amp;IFERROR(INDEX('L2'!$G$6:$G$502,MATCH(B361,'L2'!$P$6:$P$502,0)),"  ")</f>
        <v xml:space="preserve">N.1.15 -   </v>
      </c>
      <c r="D361" s="16" t="str">
        <f>D346&amp;"."&amp;RIGHT(D360,LEN(D360)-4)+1</f>
        <v>N.2.15</v>
      </c>
      <c r="E361" s="17" t="str">
        <f>D361&amp;" - "&amp;IFERROR(INDEX('L2'!$G$6:$G$502,MATCH(D361,'L2'!$P$6:$P$502,0)),"  ")</f>
        <v xml:space="preserve">N.2.15 -   </v>
      </c>
      <c r="F361" s="16" t="str">
        <f>F346&amp;"."&amp;RIGHT(F360,LEN(F360)-4)+1</f>
        <v>N.3.15</v>
      </c>
      <c r="G361" s="17" t="str">
        <f>F361&amp;" - "&amp;IFERROR(INDEX('L2'!$G$6:$G$502,MATCH(F361,'L2'!$P$6:$P$502,0)),"  ")</f>
        <v xml:space="preserve">N.3.15 -   </v>
      </c>
      <c r="H361" s="16" t="str">
        <f>H346&amp;"."&amp;RIGHT(H360,LEN(H360)-4)+1</f>
        <v>N.4.15</v>
      </c>
      <c r="I361" s="17" t="str">
        <f>H361&amp;" - "&amp;IFERROR(INDEX('L2'!$G$6:$G$502,MATCH(H361,'L2'!$P$6:$P$502,0)),"  ")</f>
        <v xml:space="preserve">N.4.15 -   </v>
      </c>
      <c r="J361" s="16" t="str">
        <f>J346&amp;"."&amp;RIGHT(J360,LEN(J360)-4)+1</f>
        <v>N.5.15</v>
      </c>
      <c r="K361" s="17" t="str">
        <f>J361&amp;" - "&amp;IFERROR(INDEX('L2'!$G$6:$G$502,MATCH(J361,'L2'!$P$6:$P$502,0)),"  ")</f>
        <v xml:space="preserve">N.5.15 -   </v>
      </c>
      <c r="L361" s="16" t="str">
        <f>L346&amp;"."&amp;RIGHT(L360,LEN(L360)-4)+1</f>
        <v>N.6.15</v>
      </c>
      <c r="M361" s="17" t="str">
        <f>L361&amp;" - "&amp;IFERROR(INDEX('L2'!$G$6:$G$502,MATCH(L361,'L2'!$P$6:$P$502,0)),"  ")</f>
        <v xml:space="preserve">N.6.15 -   </v>
      </c>
      <c r="N361" s="16" t="str">
        <f>N346&amp;"."&amp;RIGHT(N360,LEN(N360)-4)+1</f>
        <v>N.7.15</v>
      </c>
      <c r="O361" s="17" t="str">
        <f>N361&amp;" - "&amp;IFERROR(INDEX('L2'!$G$6:$G$502,MATCH(N361,'L2'!$P$6:$P$502,0)),"  ")</f>
        <v xml:space="preserve">N.7.15 -   </v>
      </c>
      <c r="P361" s="16" t="str">
        <f>P346&amp;"."&amp;RIGHT(P360,LEN(P360)-4)+1</f>
        <v>N.8.15</v>
      </c>
      <c r="Q361" s="17" t="str">
        <f>P361&amp;" - "&amp;IFERROR(INDEX('L2'!$G$6:$G$502,MATCH(P361,'L2'!$P$6:$P$502,0)),"  ")</f>
        <v xml:space="preserve">N.8.15 -   </v>
      </c>
      <c r="R361" s="16" t="str">
        <f>R346&amp;"."&amp;RIGHT(R360,LEN(R360)-4)+1</f>
        <v>N.9.15</v>
      </c>
      <c r="S361" s="17" t="str">
        <f>R361&amp;" - "&amp;IFERROR(INDEX('L2'!$G$6:$G$502,MATCH(R361,'L2'!$P$6:$P$502,0)),"  ")</f>
        <v xml:space="preserve">N.9.15 -   </v>
      </c>
      <c r="T361" s="16" t="str">
        <f>T346&amp;"."&amp;RIGHT(T360,LEN(T360)-5)+1</f>
        <v>N.10.15</v>
      </c>
      <c r="U361" s="17" t="str">
        <f>T361&amp;" - "&amp;IFERROR(INDEX('L2'!$G$6:$G$502,MATCH(T361,'L2'!$P$6:$P$502,0)),"  ")</f>
        <v xml:space="preserve">N.10.15 -   </v>
      </c>
    </row>
    <row r="362" spans="2:21" ht="16">
      <c r="B362" s="16" t="str">
        <f>B346&amp;"."&amp;RIGHT(B361,LEN(B361)-4)+1</f>
        <v>N.1.16</v>
      </c>
      <c r="C362" s="17" t="str">
        <f>B362&amp;" - "&amp;IFERROR(INDEX('L2'!$G$6:$G$502,MATCH(B362,'L2'!$P$6:$P$502,0)),"  ")</f>
        <v xml:space="preserve">N.1.16 -   </v>
      </c>
      <c r="D362" s="16" t="str">
        <f>D346&amp;"."&amp;RIGHT(D361,LEN(D361)-4)+1</f>
        <v>N.2.16</v>
      </c>
      <c r="E362" s="17" t="str">
        <f>D362&amp;" - "&amp;IFERROR(INDEX('L2'!$G$6:$G$502,MATCH(D362,'L2'!$P$6:$P$502,0)),"  ")</f>
        <v xml:space="preserve">N.2.16 -   </v>
      </c>
      <c r="F362" s="16" t="str">
        <f>F346&amp;"."&amp;RIGHT(F361,LEN(F361)-4)+1</f>
        <v>N.3.16</v>
      </c>
      <c r="G362" s="17" t="str">
        <f>F362&amp;" - "&amp;IFERROR(INDEX('L2'!$G$6:$G$502,MATCH(F362,'L2'!$P$6:$P$502,0)),"  ")</f>
        <v xml:space="preserve">N.3.16 -   </v>
      </c>
      <c r="H362" s="16" t="str">
        <f>H346&amp;"."&amp;RIGHT(H361,LEN(H361)-4)+1</f>
        <v>N.4.16</v>
      </c>
      <c r="I362" s="17" t="str">
        <f>H362&amp;" - "&amp;IFERROR(INDEX('L2'!$G$6:$G$502,MATCH(H362,'L2'!$P$6:$P$502,0)),"  ")</f>
        <v xml:space="preserve">N.4.16 -   </v>
      </c>
      <c r="J362" s="16" t="str">
        <f>J346&amp;"."&amp;RIGHT(J361,LEN(J361)-4)+1</f>
        <v>N.5.16</v>
      </c>
      <c r="K362" s="17" t="str">
        <f>J362&amp;" - "&amp;IFERROR(INDEX('L2'!$G$6:$G$502,MATCH(J362,'L2'!$P$6:$P$502,0)),"  ")</f>
        <v xml:space="preserve">N.5.16 -   </v>
      </c>
      <c r="L362" s="16" t="str">
        <f>L346&amp;"."&amp;RIGHT(L361,LEN(L361)-4)+1</f>
        <v>N.6.16</v>
      </c>
      <c r="M362" s="17" t="str">
        <f>L362&amp;" - "&amp;IFERROR(INDEX('L2'!$G$6:$G$502,MATCH(L362,'L2'!$P$6:$P$502,0)),"  ")</f>
        <v xml:space="preserve">N.6.16 -   </v>
      </c>
      <c r="N362" s="16" t="str">
        <f>N346&amp;"."&amp;RIGHT(N361,LEN(N361)-4)+1</f>
        <v>N.7.16</v>
      </c>
      <c r="O362" s="17" t="str">
        <f>N362&amp;" - "&amp;IFERROR(INDEX('L2'!$G$6:$G$502,MATCH(N362,'L2'!$P$6:$P$502,0)),"  ")</f>
        <v xml:space="preserve">N.7.16 -   </v>
      </c>
      <c r="P362" s="16" t="str">
        <f>P346&amp;"."&amp;RIGHT(P361,LEN(P361)-4)+1</f>
        <v>N.8.16</v>
      </c>
      <c r="Q362" s="17" t="str">
        <f>P362&amp;" - "&amp;IFERROR(INDEX('L2'!$G$6:$G$502,MATCH(P362,'L2'!$P$6:$P$502,0)),"  ")</f>
        <v xml:space="preserve">N.8.16 -   </v>
      </c>
      <c r="R362" s="16" t="str">
        <f>R346&amp;"."&amp;RIGHT(R361,LEN(R361)-4)+1</f>
        <v>N.9.16</v>
      </c>
      <c r="S362" s="17" t="str">
        <f>R362&amp;" - "&amp;IFERROR(INDEX('L2'!$G$6:$G$502,MATCH(R362,'L2'!$P$6:$P$502,0)),"  ")</f>
        <v xml:space="preserve">N.9.16 -   </v>
      </c>
      <c r="T362" s="16" t="str">
        <f>T346&amp;"."&amp;RIGHT(T361,LEN(T361)-5)+1</f>
        <v>N.10.16</v>
      </c>
      <c r="U362" s="17" t="str">
        <f>T362&amp;" - "&amp;IFERROR(INDEX('L2'!$G$6:$G$502,MATCH(T362,'L2'!$P$6:$P$502,0)),"  ")</f>
        <v xml:space="preserve">N.10.16 -   </v>
      </c>
    </row>
    <row r="363" spans="2:21" ht="16">
      <c r="B363" s="16" t="str">
        <f>B346&amp;"."&amp;RIGHT(B362,LEN(B362)-4)+1</f>
        <v>N.1.17</v>
      </c>
      <c r="C363" s="17" t="str">
        <f>B363&amp;" - "&amp;IFERROR(INDEX('L2'!$G$6:$G$502,MATCH(B363,'L2'!$P$6:$P$502,0)),"  ")</f>
        <v xml:space="preserve">N.1.17 -   </v>
      </c>
      <c r="D363" s="16" t="str">
        <f>D346&amp;"."&amp;RIGHT(D362,LEN(D362)-4)+1</f>
        <v>N.2.17</v>
      </c>
      <c r="E363" s="17" t="str">
        <f>D363&amp;" - "&amp;IFERROR(INDEX('L2'!$G$6:$G$502,MATCH(D363,'L2'!$P$6:$P$502,0)),"  ")</f>
        <v xml:space="preserve">N.2.17 -   </v>
      </c>
      <c r="F363" s="16" t="str">
        <f>F346&amp;"."&amp;RIGHT(F362,LEN(F362)-4)+1</f>
        <v>N.3.17</v>
      </c>
      <c r="G363" s="17" t="str">
        <f>F363&amp;" - "&amp;IFERROR(INDEX('L2'!$G$6:$G$502,MATCH(F363,'L2'!$P$6:$P$502,0)),"  ")</f>
        <v xml:space="preserve">N.3.17 -   </v>
      </c>
      <c r="H363" s="16" t="str">
        <f>H346&amp;"."&amp;RIGHT(H362,LEN(H362)-4)+1</f>
        <v>N.4.17</v>
      </c>
      <c r="I363" s="17" t="str">
        <f>H363&amp;" - "&amp;IFERROR(INDEX('L2'!$G$6:$G$502,MATCH(H363,'L2'!$P$6:$P$502,0)),"  ")</f>
        <v xml:space="preserve">N.4.17 -   </v>
      </c>
      <c r="J363" s="16" t="str">
        <f>J346&amp;"."&amp;RIGHT(J362,LEN(J362)-4)+1</f>
        <v>N.5.17</v>
      </c>
      <c r="K363" s="17" t="str">
        <f>J363&amp;" - "&amp;IFERROR(INDEX('L2'!$G$6:$G$502,MATCH(J363,'L2'!$P$6:$P$502,0)),"  ")</f>
        <v xml:space="preserve">N.5.17 -   </v>
      </c>
      <c r="L363" s="16" t="str">
        <f>L346&amp;"."&amp;RIGHT(L362,LEN(L362)-4)+1</f>
        <v>N.6.17</v>
      </c>
      <c r="M363" s="17" t="str">
        <f>L363&amp;" - "&amp;IFERROR(INDEX('L2'!$G$6:$G$502,MATCH(L363,'L2'!$P$6:$P$502,0)),"  ")</f>
        <v xml:space="preserve">N.6.17 -   </v>
      </c>
      <c r="N363" s="16" t="str">
        <f>N346&amp;"."&amp;RIGHT(N362,LEN(N362)-4)+1</f>
        <v>N.7.17</v>
      </c>
      <c r="O363" s="17" t="str">
        <f>N363&amp;" - "&amp;IFERROR(INDEX('L2'!$G$6:$G$502,MATCH(N363,'L2'!$P$6:$P$502,0)),"  ")</f>
        <v xml:space="preserve">N.7.17 -   </v>
      </c>
      <c r="P363" s="16" t="str">
        <f>P346&amp;"."&amp;RIGHT(P362,LEN(P362)-4)+1</f>
        <v>N.8.17</v>
      </c>
      <c r="Q363" s="17" t="str">
        <f>P363&amp;" - "&amp;IFERROR(INDEX('L2'!$G$6:$G$502,MATCH(P363,'L2'!$P$6:$P$502,0)),"  ")</f>
        <v xml:space="preserve">N.8.17 -   </v>
      </c>
      <c r="R363" s="16" t="str">
        <f>R346&amp;"."&amp;RIGHT(R362,LEN(R362)-4)+1</f>
        <v>N.9.17</v>
      </c>
      <c r="S363" s="17" t="str">
        <f>R363&amp;" - "&amp;IFERROR(INDEX('L2'!$G$6:$G$502,MATCH(R363,'L2'!$P$6:$P$502,0)),"  ")</f>
        <v xml:space="preserve">N.9.17 -   </v>
      </c>
      <c r="T363" s="16" t="str">
        <f>T346&amp;"."&amp;RIGHT(T362,LEN(T362)-5)+1</f>
        <v>N.10.17</v>
      </c>
      <c r="U363" s="17" t="str">
        <f>T363&amp;" - "&amp;IFERROR(INDEX('L2'!$G$6:$G$502,MATCH(T363,'L2'!$P$6:$P$502,0)),"  ")</f>
        <v xml:space="preserve">N.10.17 -   </v>
      </c>
    </row>
    <row r="364" spans="2:21" ht="16">
      <c r="B364" s="16" t="str">
        <f>B346&amp;"."&amp;RIGHT(B363,LEN(B363)-4)+1</f>
        <v>N.1.18</v>
      </c>
      <c r="C364" s="17" t="str">
        <f>B364&amp;" - "&amp;IFERROR(INDEX('L2'!$G$6:$G$502,MATCH(B364,'L2'!$P$6:$P$502,0)),"  ")</f>
        <v xml:space="preserve">N.1.18 -   </v>
      </c>
      <c r="D364" s="16" t="str">
        <f>D346&amp;"."&amp;RIGHT(D363,LEN(D363)-4)+1</f>
        <v>N.2.18</v>
      </c>
      <c r="E364" s="17" t="str">
        <f>D364&amp;" - "&amp;IFERROR(INDEX('L2'!$G$6:$G$502,MATCH(D364,'L2'!$P$6:$P$502,0)),"  ")</f>
        <v xml:space="preserve">N.2.18 -   </v>
      </c>
      <c r="F364" s="16" t="str">
        <f>F346&amp;"."&amp;RIGHT(F363,LEN(F363)-4)+1</f>
        <v>N.3.18</v>
      </c>
      <c r="G364" s="17" t="str">
        <f>F364&amp;" - "&amp;IFERROR(INDEX('L2'!$G$6:$G$502,MATCH(F364,'L2'!$P$6:$P$502,0)),"  ")</f>
        <v xml:space="preserve">N.3.18 -   </v>
      </c>
      <c r="H364" s="16" t="str">
        <f>H346&amp;"."&amp;RIGHT(H363,LEN(H363)-4)+1</f>
        <v>N.4.18</v>
      </c>
      <c r="I364" s="17" t="str">
        <f>H364&amp;" - "&amp;IFERROR(INDEX('L2'!$G$6:$G$502,MATCH(H364,'L2'!$P$6:$P$502,0)),"  ")</f>
        <v xml:space="preserve">N.4.18 -   </v>
      </c>
      <c r="J364" s="16" t="str">
        <f>J346&amp;"."&amp;RIGHT(J363,LEN(J363)-4)+1</f>
        <v>N.5.18</v>
      </c>
      <c r="K364" s="17" t="str">
        <f>J364&amp;" - "&amp;IFERROR(INDEX('L2'!$G$6:$G$502,MATCH(J364,'L2'!$P$6:$P$502,0)),"  ")</f>
        <v xml:space="preserve">N.5.18 -   </v>
      </c>
      <c r="L364" s="16" t="str">
        <f>L346&amp;"."&amp;RIGHT(L363,LEN(L363)-4)+1</f>
        <v>N.6.18</v>
      </c>
      <c r="M364" s="17" t="str">
        <f>L364&amp;" - "&amp;IFERROR(INDEX('L2'!$G$6:$G$502,MATCH(L364,'L2'!$P$6:$P$502,0)),"  ")</f>
        <v xml:space="preserve">N.6.18 -   </v>
      </c>
      <c r="N364" s="16" t="str">
        <f>N346&amp;"."&amp;RIGHT(N363,LEN(N363)-4)+1</f>
        <v>N.7.18</v>
      </c>
      <c r="O364" s="17" t="str">
        <f>N364&amp;" - "&amp;IFERROR(INDEX('L2'!$G$6:$G$502,MATCH(N364,'L2'!$P$6:$P$502,0)),"  ")</f>
        <v xml:space="preserve">N.7.18 -   </v>
      </c>
      <c r="P364" s="16" t="str">
        <f>P346&amp;"."&amp;RIGHT(P363,LEN(P363)-4)+1</f>
        <v>N.8.18</v>
      </c>
      <c r="Q364" s="17" t="str">
        <f>P364&amp;" - "&amp;IFERROR(INDEX('L2'!$G$6:$G$502,MATCH(P364,'L2'!$P$6:$P$502,0)),"  ")</f>
        <v xml:space="preserve">N.8.18 -   </v>
      </c>
      <c r="R364" s="16" t="str">
        <f>R346&amp;"."&amp;RIGHT(R363,LEN(R363)-4)+1</f>
        <v>N.9.18</v>
      </c>
      <c r="S364" s="17" t="str">
        <f>R364&amp;" - "&amp;IFERROR(INDEX('L2'!$G$6:$G$502,MATCH(R364,'L2'!$P$6:$P$502,0)),"  ")</f>
        <v xml:space="preserve">N.9.18 -   </v>
      </c>
      <c r="T364" s="16" t="str">
        <f>T346&amp;"."&amp;RIGHT(T363,LEN(T363)-5)+1</f>
        <v>N.10.18</v>
      </c>
      <c r="U364" s="17" t="str">
        <f>T364&amp;" - "&amp;IFERROR(INDEX('L2'!$G$6:$G$502,MATCH(T364,'L2'!$P$6:$P$502,0)),"  ")</f>
        <v xml:space="preserve">N.10.18 -   </v>
      </c>
    </row>
    <row r="365" spans="2:21" ht="16">
      <c r="B365" s="16" t="str">
        <f>B346&amp;"."&amp;RIGHT(B364,LEN(B364)-4)+1</f>
        <v>N.1.19</v>
      </c>
      <c r="C365" s="17" t="str">
        <f>B365&amp;" - "&amp;IFERROR(INDEX('L2'!$G$6:$G$502,MATCH(B365,'L2'!$P$6:$P$502,0)),"  ")</f>
        <v xml:space="preserve">N.1.19 -   </v>
      </c>
      <c r="D365" s="16" t="str">
        <f>D346&amp;"."&amp;RIGHT(D364,LEN(D364)-4)+1</f>
        <v>N.2.19</v>
      </c>
      <c r="E365" s="17" t="str">
        <f>D365&amp;" - "&amp;IFERROR(INDEX('L2'!$G$6:$G$502,MATCH(D365,'L2'!$P$6:$P$502,0)),"  ")</f>
        <v xml:space="preserve">N.2.19 -   </v>
      </c>
      <c r="F365" s="16" t="str">
        <f>F346&amp;"."&amp;RIGHT(F364,LEN(F364)-4)+1</f>
        <v>N.3.19</v>
      </c>
      <c r="G365" s="17" t="str">
        <f>F365&amp;" - "&amp;IFERROR(INDEX('L2'!$G$6:$G$502,MATCH(F365,'L2'!$P$6:$P$502,0)),"  ")</f>
        <v xml:space="preserve">N.3.19 -   </v>
      </c>
      <c r="H365" s="16" t="str">
        <f>H346&amp;"."&amp;RIGHT(H364,LEN(H364)-4)+1</f>
        <v>N.4.19</v>
      </c>
      <c r="I365" s="17" t="str">
        <f>H365&amp;" - "&amp;IFERROR(INDEX('L2'!$G$6:$G$502,MATCH(H365,'L2'!$P$6:$P$502,0)),"  ")</f>
        <v xml:space="preserve">N.4.19 -   </v>
      </c>
      <c r="J365" s="16" t="str">
        <f>J346&amp;"."&amp;RIGHT(J364,LEN(J364)-4)+1</f>
        <v>N.5.19</v>
      </c>
      <c r="K365" s="17" t="str">
        <f>J365&amp;" - "&amp;IFERROR(INDEX('L2'!$G$6:$G$502,MATCH(J365,'L2'!$P$6:$P$502,0)),"  ")</f>
        <v xml:space="preserve">N.5.19 -   </v>
      </c>
      <c r="L365" s="16" t="str">
        <f>L346&amp;"."&amp;RIGHT(L364,LEN(L364)-4)+1</f>
        <v>N.6.19</v>
      </c>
      <c r="M365" s="17" t="str">
        <f>L365&amp;" - "&amp;IFERROR(INDEX('L2'!$G$6:$G$502,MATCH(L365,'L2'!$P$6:$P$502,0)),"  ")</f>
        <v xml:space="preserve">N.6.19 -   </v>
      </c>
      <c r="N365" s="16" t="str">
        <f>N346&amp;"."&amp;RIGHT(N364,LEN(N364)-4)+1</f>
        <v>N.7.19</v>
      </c>
      <c r="O365" s="17" t="str">
        <f>N365&amp;" - "&amp;IFERROR(INDEX('L2'!$G$6:$G$502,MATCH(N365,'L2'!$P$6:$P$502,0)),"  ")</f>
        <v xml:space="preserve">N.7.19 -   </v>
      </c>
      <c r="P365" s="16" t="str">
        <f>P346&amp;"."&amp;RIGHT(P364,LEN(P364)-4)+1</f>
        <v>N.8.19</v>
      </c>
      <c r="Q365" s="17" t="str">
        <f>P365&amp;" - "&amp;IFERROR(INDEX('L2'!$G$6:$G$502,MATCH(P365,'L2'!$P$6:$P$502,0)),"  ")</f>
        <v xml:space="preserve">N.8.19 -   </v>
      </c>
      <c r="R365" s="16" t="str">
        <f>R346&amp;"."&amp;RIGHT(R364,LEN(R364)-4)+1</f>
        <v>N.9.19</v>
      </c>
      <c r="S365" s="17" t="str">
        <f>R365&amp;" - "&amp;IFERROR(INDEX('L2'!$G$6:$G$502,MATCH(R365,'L2'!$P$6:$P$502,0)),"  ")</f>
        <v xml:space="preserve">N.9.19 -   </v>
      </c>
      <c r="T365" s="16" t="str">
        <f>T346&amp;"."&amp;RIGHT(T364,LEN(T364)-5)+1</f>
        <v>N.10.19</v>
      </c>
      <c r="U365" s="17" t="str">
        <f>T365&amp;" - "&amp;IFERROR(INDEX('L2'!$G$6:$G$502,MATCH(T365,'L2'!$P$6:$P$502,0)),"  ")</f>
        <v xml:space="preserve">N.10.19 -   </v>
      </c>
    </row>
    <row r="366" spans="2:21" ht="16">
      <c r="B366" s="16" t="str">
        <f>B346&amp;"."&amp;RIGHT(B365,LEN(B365)-4)+1</f>
        <v>N.1.20</v>
      </c>
      <c r="C366" s="17" t="str">
        <f>B366&amp;" - "&amp;IFERROR(INDEX('L2'!$G$6:$G$502,MATCH(B366,'L2'!$P$6:$P$502,0)),"  ")</f>
        <v xml:space="preserve">N.1.20 -   </v>
      </c>
      <c r="D366" s="16" t="str">
        <f>D346&amp;"."&amp;RIGHT(D365,LEN(D365)-4)+1</f>
        <v>N.2.20</v>
      </c>
      <c r="E366" s="17" t="str">
        <f>D366&amp;" - "&amp;IFERROR(INDEX('L2'!$G$6:$G$502,MATCH(D366,'L2'!$P$6:$P$502,0)),"  ")</f>
        <v xml:space="preserve">N.2.20 -   </v>
      </c>
      <c r="F366" s="16" t="str">
        <f>F346&amp;"."&amp;RIGHT(F365,LEN(F365)-4)+1</f>
        <v>N.3.20</v>
      </c>
      <c r="G366" s="17" t="str">
        <f>F366&amp;" - "&amp;IFERROR(INDEX('L2'!$G$6:$G$502,MATCH(F366,'L2'!$P$6:$P$502,0)),"  ")</f>
        <v xml:space="preserve">N.3.20 -   </v>
      </c>
      <c r="H366" s="16" t="str">
        <f>H346&amp;"."&amp;RIGHT(H365,LEN(H365)-4)+1</f>
        <v>N.4.20</v>
      </c>
      <c r="I366" s="17" t="str">
        <f>H366&amp;" - "&amp;IFERROR(INDEX('L2'!$G$6:$G$502,MATCH(H366,'L2'!$P$6:$P$502,0)),"  ")</f>
        <v xml:space="preserve">N.4.20 -   </v>
      </c>
      <c r="J366" s="16" t="str">
        <f>J346&amp;"."&amp;RIGHT(J365,LEN(J365)-4)+1</f>
        <v>N.5.20</v>
      </c>
      <c r="K366" s="17" t="str">
        <f>J366&amp;" - "&amp;IFERROR(INDEX('L2'!$G$6:$G$502,MATCH(J366,'L2'!$P$6:$P$502,0)),"  ")</f>
        <v xml:space="preserve">N.5.20 -   </v>
      </c>
      <c r="L366" s="16" t="str">
        <f>L346&amp;"."&amp;RIGHT(L365,LEN(L365)-4)+1</f>
        <v>N.6.20</v>
      </c>
      <c r="M366" s="17" t="str">
        <f>L366&amp;" - "&amp;IFERROR(INDEX('L2'!$G$6:$G$502,MATCH(L366,'L2'!$P$6:$P$502,0)),"  ")</f>
        <v xml:space="preserve">N.6.20 -   </v>
      </c>
      <c r="N366" s="16" t="str">
        <f>N346&amp;"."&amp;RIGHT(N365,LEN(N365)-4)+1</f>
        <v>N.7.20</v>
      </c>
      <c r="O366" s="17" t="str">
        <f>N366&amp;" - "&amp;IFERROR(INDEX('L2'!$G$6:$G$502,MATCH(N366,'L2'!$P$6:$P$502,0)),"  ")</f>
        <v xml:space="preserve">N.7.20 -   </v>
      </c>
      <c r="P366" s="16" t="str">
        <f>P346&amp;"."&amp;RIGHT(P365,LEN(P365)-4)+1</f>
        <v>N.8.20</v>
      </c>
      <c r="Q366" s="17" t="str">
        <f>P366&amp;" - "&amp;IFERROR(INDEX('L2'!$G$6:$G$502,MATCH(P366,'L2'!$P$6:$P$502,0)),"  ")</f>
        <v xml:space="preserve">N.8.20 -   </v>
      </c>
      <c r="R366" s="16" t="str">
        <f>R346&amp;"."&amp;RIGHT(R365,LEN(R365)-4)+1</f>
        <v>N.9.20</v>
      </c>
      <c r="S366" s="17" t="str">
        <f>R366&amp;" - "&amp;IFERROR(INDEX('L2'!$G$6:$G$502,MATCH(R366,'L2'!$P$6:$P$502,0)),"  ")</f>
        <v xml:space="preserve">N.9.20 -   </v>
      </c>
      <c r="T366" s="16" t="str">
        <f>T346&amp;"."&amp;RIGHT(T365,LEN(T365)-5)+1</f>
        <v>N.10.20</v>
      </c>
      <c r="U366" s="17" t="str">
        <f>T366&amp;" - "&amp;IFERROR(INDEX('L2'!$G$6:$G$502,MATCH(T366,'L2'!$P$6:$P$502,0)),"  ")</f>
        <v xml:space="preserve">N.10.20 -   </v>
      </c>
    </row>
    <row r="368" spans="2:21" ht="16">
      <c r="B368" s="796" t="str">
        <f>"Level 3 - "&amp;INDEX($C$6:$C$31,MATCH($B$20,$B$6:$B$31,0))&amp;" ("&amp;$B$20&amp;")"</f>
        <v>Level 3 - O - Painting (O)</v>
      </c>
      <c r="C368" s="796"/>
      <c r="D368" s="796"/>
      <c r="E368" s="796"/>
      <c r="F368" s="796"/>
      <c r="G368" s="796"/>
      <c r="H368" s="796"/>
      <c r="I368" s="796"/>
      <c r="J368" s="796"/>
      <c r="K368" s="796"/>
      <c r="L368" s="796"/>
      <c r="M368" s="796"/>
      <c r="N368" s="796"/>
      <c r="O368" s="796"/>
      <c r="P368" s="796"/>
      <c r="Q368" s="796"/>
      <c r="R368" s="796"/>
      <c r="S368" s="796"/>
      <c r="T368" s="796"/>
      <c r="U368" s="796"/>
    </row>
    <row r="369" spans="2:21" ht="16">
      <c r="B369" s="40" t="str">
        <f>MID(B368,LEN(B368)-1,1)&amp;".1"</f>
        <v>O.1</v>
      </c>
      <c r="C369" s="40" t="str">
        <f>IFERROR(INDEX('L2'!$E$6:$E$502,MATCH(B369,'L2'!$O$6:$O$502,0)),"  ")</f>
        <v>Exterior Painting</v>
      </c>
      <c r="D369" s="40" t="str">
        <f>LEFT(B369,1)&amp;"."&amp;RIGHT(B369,1)+1</f>
        <v>O.2</v>
      </c>
      <c r="E369" s="40" t="str">
        <f>IFERROR(INDEX('L2'!$E$6:$E$502,MATCH(D369,'L2'!$O$6:$O$502,0)),"  ")</f>
        <v>Interior Painting</v>
      </c>
      <c r="F369" s="40" t="str">
        <f>LEFT(D369,1)&amp;"."&amp;RIGHT(D369,1)+1</f>
        <v>O.3</v>
      </c>
      <c r="G369" s="40" t="str">
        <f>IFERROR(INDEX('L2'!$E$6:$E$502,MATCH(F369,'L2'!$O$6:$O$502,0)),"  ")</f>
        <v>Painting General</v>
      </c>
      <c r="H369" s="40" t="str">
        <f>LEFT(F369,1)&amp;"."&amp;RIGHT(F369,1)+1</f>
        <v>O.4</v>
      </c>
      <c r="I369" s="40" t="str">
        <f>IFERROR(INDEX('L2'!$E$6:$E$502,MATCH(H369,'L2'!$O$6:$O$502,0)),"  ")</f>
        <v xml:space="preserve">  </v>
      </c>
      <c r="J369" s="40" t="str">
        <f>LEFT(H369,1)&amp;"."&amp;RIGHT(H369,1)+1</f>
        <v>O.5</v>
      </c>
      <c r="K369" s="40" t="str">
        <f>IFERROR(INDEX('L2'!$E$6:$E$502,MATCH(J369,'L2'!$O$6:$O$502,0)),"  ")</f>
        <v xml:space="preserve">  </v>
      </c>
      <c r="L369" s="40" t="str">
        <f>LEFT(J369,1)&amp;"."&amp;RIGHT(J369,1)+1</f>
        <v>O.6</v>
      </c>
      <c r="M369" s="40" t="str">
        <f>IFERROR(INDEX('L2'!$E$6:$E$502,MATCH(L369,'L2'!$O$6:$O$502,0)),"  ")</f>
        <v xml:space="preserve">  </v>
      </c>
      <c r="N369" s="40" t="str">
        <f>LEFT(L369,1)&amp;"."&amp;RIGHT(L369,1)+1</f>
        <v>O.7</v>
      </c>
      <c r="O369" s="40" t="str">
        <f>IFERROR(INDEX('L2'!$E$6:$E$502,MATCH(N369,'L2'!$O$6:$O$502,0)),"  ")</f>
        <v xml:space="preserve">  </v>
      </c>
      <c r="P369" s="40" t="str">
        <f>LEFT(N369,1)&amp;"."&amp;RIGHT(N369,1)+1</f>
        <v>O.8</v>
      </c>
      <c r="Q369" s="40" t="str">
        <f>IFERROR(INDEX('L2'!$E$6:$E$502,MATCH(P369,'L2'!$O$6:$O$502,0)),"  ")</f>
        <v xml:space="preserve">  </v>
      </c>
      <c r="R369" s="40" t="str">
        <f>LEFT(P369,1)&amp;"."&amp;RIGHT(P369,1)+1</f>
        <v>O.9</v>
      </c>
      <c r="S369" s="40" t="str">
        <f>IFERROR(INDEX('L2'!$E$6:$E$502,MATCH(R369,'L2'!$O$6:$O$502,0)),"  ")</f>
        <v xml:space="preserve">  </v>
      </c>
      <c r="T369" s="40" t="str">
        <f>LEFT(R369,1)&amp;"."&amp;RIGHT(R369,1)+1</f>
        <v>O.10</v>
      </c>
      <c r="U369" s="40" t="str">
        <f>IFERROR(INDEX('L2'!$E$6:$E$502,MATCH(T369,'L2'!$O$6:$O$502,0)),"  ")</f>
        <v xml:space="preserve">  </v>
      </c>
    </row>
    <row r="370" spans="2:21" ht="16">
      <c r="B370" s="16" t="str">
        <f>B369&amp;".1"</f>
        <v>O.1.1</v>
      </c>
      <c r="C370" s="17" t="str">
        <f>B370&amp;" - "&amp;IFERROR(INDEX('L2'!$G$6:$G$502,MATCH(B370,'L2'!$P$6:$P$502,0)),"  ")</f>
        <v>O.1.1 - Exterior Painting Allowance</v>
      </c>
      <c r="D370" s="16" t="str">
        <f>D369&amp;".1"</f>
        <v>O.2.1</v>
      </c>
      <c r="E370" s="17" t="str">
        <f>D370&amp;" - "&amp;IFERROR(INDEX('L2'!$G$6:$G$502,MATCH(D370,'L2'!$P$6:$P$502,0)),"  ")</f>
        <v>O.2.1 - Interior Painting Allowance</v>
      </c>
      <c r="F370" s="16" t="str">
        <f>F369&amp;".1"</f>
        <v>O.3.1</v>
      </c>
      <c r="G370" s="17" t="str">
        <f>F370&amp;" - "&amp;IFERROR(INDEX('L2'!$G$6:$G$502,MATCH(F370,'L2'!$P$6:$P$502,0)),"  ")</f>
        <v>O.3.1 - Painting Allowance</v>
      </c>
      <c r="H370" s="16" t="str">
        <f>H369&amp;".1"</f>
        <v>O.4.1</v>
      </c>
      <c r="I370" s="17" t="str">
        <f>H370&amp;" - "&amp;IFERROR(INDEX('L2'!$G$6:$G$502,MATCH(H370,'L2'!$P$6:$P$502,0)),"  ")</f>
        <v xml:space="preserve">O.4.1 -   </v>
      </c>
      <c r="J370" s="16" t="str">
        <f>J369&amp;".1"</f>
        <v>O.5.1</v>
      </c>
      <c r="K370" s="17" t="str">
        <f>J370&amp;" - "&amp;IFERROR(INDEX('L2'!$G$6:$G$502,MATCH(J370,'L2'!$P$6:$P$502,0)),"  ")</f>
        <v xml:space="preserve">O.5.1 -   </v>
      </c>
      <c r="L370" s="16" t="str">
        <f>L369&amp;".1"</f>
        <v>O.6.1</v>
      </c>
      <c r="M370" s="17" t="str">
        <f>L370&amp;" - "&amp;IFERROR(INDEX('L2'!$G$6:$G$502,MATCH(L370,'L2'!$P$6:$P$502,0)),"  ")</f>
        <v xml:space="preserve">O.6.1 -   </v>
      </c>
      <c r="N370" s="16" t="str">
        <f>N369&amp;".1"</f>
        <v>O.7.1</v>
      </c>
      <c r="O370" s="17" t="str">
        <f>N370&amp;" - "&amp;IFERROR(INDEX('L2'!$G$6:$G$502,MATCH(N370,'L2'!$P$6:$P$502,0)),"  ")</f>
        <v xml:space="preserve">O.7.1 -   </v>
      </c>
      <c r="P370" s="16" t="str">
        <f>P369&amp;".1"</f>
        <v>O.8.1</v>
      </c>
      <c r="Q370" s="17" t="str">
        <f>P370&amp;" - "&amp;IFERROR(INDEX('L2'!$G$6:$G$502,MATCH(P370,'L2'!$P$6:$P$502,0)),"  ")</f>
        <v xml:space="preserve">O.8.1 -   </v>
      </c>
      <c r="R370" s="16" t="str">
        <f>R369&amp;".1"</f>
        <v>O.9.1</v>
      </c>
      <c r="S370" s="17" t="str">
        <f>R370&amp;" - "&amp;IFERROR(INDEX('L2'!$G$6:$G$502,MATCH(R370,'L2'!$P$6:$P$502,0)),"  ")</f>
        <v xml:space="preserve">O.9.1 -   </v>
      </c>
      <c r="T370" s="16" t="str">
        <f>T369&amp;".1"</f>
        <v>O.10.1</v>
      </c>
      <c r="U370" s="17" t="str">
        <f>T370&amp;" - "&amp;IFERROR(INDEX('L2'!$G$6:$G$502,MATCH(T370,'L2'!$P$6:$P$502,0)),"  ")</f>
        <v xml:space="preserve">O.10.1 -   </v>
      </c>
    </row>
    <row r="371" spans="2:21" ht="16">
      <c r="B371" s="16" t="str">
        <f>B369&amp;"."&amp;RIGHT(B370,LEN(B370)-4)+1</f>
        <v>O.1.2</v>
      </c>
      <c r="C371" s="17" t="str">
        <f>B371&amp;" - "&amp;IFERROR(INDEX('L2'!$G$6:$G$502,MATCH(B371,'L2'!$P$6:$P$502,0)),"  ")</f>
        <v>O.1.2 - Paint Exterior Door</v>
      </c>
      <c r="D371" s="16" t="str">
        <f>D369&amp;"."&amp;RIGHT(D370,LEN(D370)-4)+1</f>
        <v>O.2.2</v>
      </c>
      <c r="E371" s="17" t="str">
        <f>D371&amp;" - "&amp;IFERROR(INDEX('L2'!$G$6:$G$502,MATCH(D371,'L2'!$P$6:$P$502,0)),"  ")</f>
        <v>O.2.2 - Paint Ceilings</v>
      </c>
      <c r="F371" s="16" t="str">
        <f>F369&amp;"."&amp;RIGHT(F370,LEN(F370)-4)+1</f>
        <v>O.3.2</v>
      </c>
      <c r="G371" s="17" t="str">
        <f>F371&amp;" - "&amp;IFERROR(INDEX('L2'!$G$6:$G$502,MATCH(F371,'L2'!$P$6:$P$502,0)),"  ")</f>
        <v xml:space="preserve">O.3.2 -   </v>
      </c>
      <c r="H371" s="16" t="str">
        <f>H369&amp;"."&amp;RIGHT(H370,LEN(H370)-4)+1</f>
        <v>O.4.2</v>
      </c>
      <c r="I371" s="17" t="str">
        <f>H371&amp;" - "&amp;IFERROR(INDEX('L2'!$G$6:$G$502,MATCH(H371,'L2'!$P$6:$P$502,0)),"  ")</f>
        <v xml:space="preserve">O.4.2 -   </v>
      </c>
      <c r="J371" s="16" t="str">
        <f>J369&amp;"."&amp;RIGHT(J370,LEN(J370)-4)+1</f>
        <v>O.5.2</v>
      </c>
      <c r="K371" s="17" t="str">
        <f>J371&amp;" - "&amp;IFERROR(INDEX('L2'!$G$6:$G$502,MATCH(J371,'L2'!$P$6:$P$502,0)),"  ")</f>
        <v xml:space="preserve">O.5.2 -   </v>
      </c>
      <c r="L371" s="16" t="str">
        <f>L369&amp;"."&amp;RIGHT(L370,LEN(L370)-4)+1</f>
        <v>O.6.2</v>
      </c>
      <c r="M371" s="17" t="str">
        <f>L371&amp;" - "&amp;IFERROR(INDEX('L2'!$G$6:$G$502,MATCH(L371,'L2'!$P$6:$P$502,0)),"  ")</f>
        <v xml:space="preserve">O.6.2 -   </v>
      </c>
      <c r="N371" s="16" t="str">
        <f>N369&amp;"."&amp;RIGHT(N370,LEN(N370)-4)+1</f>
        <v>O.7.2</v>
      </c>
      <c r="O371" s="17" t="str">
        <f>N371&amp;" - "&amp;IFERROR(INDEX('L2'!$G$6:$G$502,MATCH(N371,'L2'!$P$6:$P$502,0)),"  ")</f>
        <v xml:space="preserve">O.7.2 -   </v>
      </c>
      <c r="P371" s="16" t="str">
        <f>P369&amp;"."&amp;RIGHT(P370,LEN(P370)-4)+1</f>
        <v>O.8.2</v>
      </c>
      <c r="Q371" s="17" t="str">
        <f>P371&amp;" - "&amp;IFERROR(INDEX('L2'!$G$6:$G$502,MATCH(P371,'L2'!$P$6:$P$502,0)),"  ")</f>
        <v xml:space="preserve">O.8.2 -   </v>
      </c>
      <c r="R371" s="16" t="str">
        <f>R369&amp;"."&amp;RIGHT(R370,LEN(R370)-4)+1</f>
        <v>O.9.2</v>
      </c>
      <c r="S371" s="17" t="str">
        <f>R371&amp;" - "&amp;IFERROR(INDEX('L2'!$G$6:$G$502,MATCH(R371,'L2'!$P$6:$P$502,0)),"  ")</f>
        <v xml:space="preserve">O.9.2 -   </v>
      </c>
      <c r="T371" s="16" t="str">
        <f>T369&amp;"."&amp;RIGHT(T370,LEN(T370)-5)+1</f>
        <v>O.10.2</v>
      </c>
      <c r="U371" s="17" t="str">
        <f>T371&amp;" - "&amp;IFERROR(INDEX('L2'!$G$6:$G$502,MATCH(T371,'L2'!$P$6:$P$502,0)),"  ")</f>
        <v xml:space="preserve">O.10.2 -   </v>
      </c>
    </row>
    <row r="372" spans="2:21" ht="16">
      <c r="B372" s="16" t="str">
        <f>B369&amp;"."&amp;RIGHT(B371,LEN(B371)-4)+1</f>
        <v>O.1.3</v>
      </c>
      <c r="C372" s="17" t="str">
        <f>B372&amp;" - "&amp;IFERROR(INDEX('L2'!$G$6:$G$502,MATCH(B372,'L2'!$P$6:$P$502,0)),"  ")</f>
        <v>O.1.3 - Paint Siding</v>
      </c>
      <c r="D372" s="16" t="str">
        <f>D369&amp;"."&amp;RIGHT(D371,LEN(D371)-4)+1</f>
        <v>O.2.3</v>
      </c>
      <c r="E372" s="17" t="str">
        <f>D372&amp;" - "&amp;IFERROR(INDEX('L2'!$G$6:$G$502,MATCH(D372,'L2'!$P$6:$P$502,0)),"  ")</f>
        <v>O.2.3 - Paint Doors &amp; Frames</v>
      </c>
      <c r="F372" s="16" t="str">
        <f>F369&amp;"."&amp;RIGHT(F371,LEN(F371)-4)+1</f>
        <v>O.3.3</v>
      </c>
      <c r="G372" s="17" t="str">
        <f>F372&amp;" - "&amp;IFERROR(INDEX('L2'!$G$6:$G$502,MATCH(F372,'L2'!$P$6:$P$502,0)),"  ")</f>
        <v xml:space="preserve">O.3.3 -   </v>
      </c>
      <c r="H372" s="16" t="str">
        <f>H369&amp;"."&amp;RIGHT(H371,LEN(H371)-4)+1</f>
        <v>O.4.3</v>
      </c>
      <c r="I372" s="17" t="str">
        <f>H372&amp;" - "&amp;IFERROR(INDEX('L2'!$G$6:$G$502,MATCH(H372,'L2'!$P$6:$P$502,0)),"  ")</f>
        <v xml:space="preserve">O.4.3 -   </v>
      </c>
      <c r="J372" s="16" t="str">
        <f>J369&amp;"."&amp;RIGHT(J371,LEN(J371)-4)+1</f>
        <v>O.5.3</v>
      </c>
      <c r="K372" s="17" t="str">
        <f>J372&amp;" - "&amp;IFERROR(INDEX('L2'!$G$6:$G$502,MATCH(J372,'L2'!$P$6:$P$502,0)),"  ")</f>
        <v xml:space="preserve">O.5.3 -   </v>
      </c>
      <c r="L372" s="16" t="str">
        <f>L369&amp;"."&amp;RIGHT(L371,LEN(L371)-4)+1</f>
        <v>O.6.3</v>
      </c>
      <c r="M372" s="17" t="str">
        <f>L372&amp;" - "&amp;IFERROR(INDEX('L2'!$G$6:$G$502,MATCH(L372,'L2'!$P$6:$P$502,0)),"  ")</f>
        <v xml:space="preserve">O.6.3 -   </v>
      </c>
      <c r="N372" s="16" t="str">
        <f>N369&amp;"."&amp;RIGHT(N371,LEN(N371)-4)+1</f>
        <v>O.7.3</v>
      </c>
      <c r="O372" s="17" t="str">
        <f>N372&amp;" - "&amp;IFERROR(INDEX('L2'!$G$6:$G$502,MATCH(N372,'L2'!$P$6:$P$502,0)),"  ")</f>
        <v xml:space="preserve">O.7.3 -   </v>
      </c>
      <c r="P372" s="16" t="str">
        <f>P369&amp;"."&amp;RIGHT(P371,LEN(P371)-4)+1</f>
        <v>O.8.3</v>
      </c>
      <c r="Q372" s="17" t="str">
        <f>P372&amp;" - "&amp;IFERROR(INDEX('L2'!$G$6:$G$502,MATCH(P372,'L2'!$P$6:$P$502,0)),"  ")</f>
        <v xml:space="preserve">O.8.3 -   </v>
      </c>
      <c r="R372" s="16" t="str">
        <f>R369&amp;"."&amp;RIGHT(R371,LEN(R371)-4)+1</f>
        <v>O.9.3</v>
      </c>
      <c r="S372" s="17" t="str">
        <f>R372&amp;" - "&amp;IFERROR(INDEX('L2'!$G$6:$G$502,MATCH(R372,'L2'!$P$6:$P$502,0)),"  ")</f>
        <v xml:space="preserve">O.9.3 -   </v>
      </c>
      <c r="T372" s="16" t="str">
        <f>T369&amp;"."&amp;RIGHT(T371,LEN(T371)-5)+1</f>
        <v>O.10.3</v>
      </c>
      <c r="U372" s="17" t="str">
        <f>T372&amp;" - "&amp;IFERROR(INDEX('L2'!$G$6:$G$502,MATCH(T372,'L2'!$P$6:$P$502,0)),"  ")</f>
        <v xml:space="preserve">O.10.3 -   </v>
      </c>
    </row>
    <row r="373" spans="2:21" ht="16">
      <c r="B373" s="16" t="str">
        <f>B369&amp;"."&amp;RIGHT(B372,LEN(B372)-4)+1</f>
        <v>O.1.4</v>
      </c>
      <c r="C373" s="17" t="str">
        <f>B373&amp;" - "&amp;IFERROR(INDEX('L2'!$G$6:$G$502,MATCH(B373,'L2'!$P$6:$P$502,0)),"  ")</f>
        <v>O.1.4 - Paint Trim Only</v>
      </c>
      <c r="D373" s="16" t="str">
        <f>D369&amp;"."&amp;RIGHT(D372,LEN(D372)-4)+1</f>
        <v>O.2.4</v>
      </c>
      <c r="E373" s="17" t="str">
        <f>D373&amp;" - "&amp;IFERROR(INDEX('L2'!$G$6:$G$502,MATCH(D373,'L2'!$P$6:$P$502,0)),"  ")</f>
        <v>O.2.4 - Paint Walls</v>
      </c>
      <c r="F373" s="16" t="str">
        <f>F369&amp;"."&amp;RIGHT(F372,LEN(F372)-4)+1</f>
        <v>O.3.4</v>
      </c>
      <c r="G373" s="17" t="str">
        <f>F373&amp;" - "&amp;IFERROR(INDEX('L2'!$G$6:$G$502,MATCH(F373,'L2'!$P$6:$P$502,0)),"  ")</f>
        <v xml:space="preserve">O.3.4 -   </v>
      </c>
      <c r="H373" s="16" t="str">
        <f>H369&amp;"."&amp;RIGHT(H372,LEN(H372)-4)+1</f>
        <v>O.4.4</v>
      </c>
      <c r="I373" s="17" t="str">
        <f>H373&amp;" - "&amp;IFERROR(INDEX('L2'!$G$6:$G$502,MATCH(H373,'L2'!$P$6:$P$502,0)),"  ")</f>
        <v xml:space="preserve">O.4.4 -   </v>
      </c>
      <c r="J373" s="16" t="str">
        <f>J369&amp;"."&amp;RIGHT(J372,LEN(J372)-4)+1</f>
        <v>O.5.4</v>
      </c>
      <c r="K373" s="17" t="str">
        <f>J373&amp;" - "&amp;IFERROR(INDEX('L2'!$G$6:$G$502,MATCH(J373,'L2'!$P$6:$P$502,0)),"  ")</f>
        <v xml:space="preserve">O.5.4 -   </v>
      </c>
      <c r="L373" s="16" t="str">
        <f>L369&amp;"."&amp;RIGHT(L372,LEN(L372)-4)+1</f>
        <v>O.6.4</v>
      </c>
      <c r="M373" s="17" t="str">
        <f>L373&amp;" - "&amp;IFERROR(INDEX('L2'!$G$6:$G$502,MATCH(L373,'L2'!$P$6:$P$502,0)),"  ")</f>
        <v xml:space="preserve">O.6.4 -   </v>
      </c>
      <c r="N373" s="16" t="str">
        <f>N369&amp;"."&amp;RIGHT(N372,LEN(N372)-4)+1</f>
        <v>O.7.4</v>
      </c>
      <c r="O373" s="17" t="str">
        <f>N373&amp;" - "&amp;IFERROR(INDEX('L2'!$G$6:$G$502,MATCH(N373,'L2'!$P$6:$P$502,0)),"  ")</f>
        <v xml:space="preserve">O.7.4 -   </v>
      </c>
      <c r="P373" s="16" t="str">
        <f>P369&amp;"."&amp;RIGHT(P372,LEN(P372)-4)+1</f>
        <v>O.8.4</v>
      </c>
      <c r="Q373" s="17" t="str">
        <f>P373&amp;" - "&amp;IFERROR(INDEX('L2'!$G$6:$G$502,MATCH(P373,'L2'!$P$6:$P$502,0)),"  ")</f>
        <v xml:space="preserve">O.8.4 -   </v>
      </c>
      <c r="R373" s="16" t="str">
        <f>R369&amp;"."&amp;RIGHT(R372,LEN(R372)-4)+1</f>
        <v>O.9.4</v>
      </c>
      <c r="S373" s="17" t="str">
        <f>R373&amp;" - "&amp;IFERROR(INDEX('L2'!$G$6:$G$502,MATCH(R373,'L2'!$P$6:$P$502,0)),"  ")</f>
        <v xml:space="preserve">O.9.4 -   </v>
      </c>
      <c r="T373" s="16" t="str">
        <f>T369&amp;"."&amp;RIGHT(T372,LEN(T372)-5)+1</f>
        <v>O.10.4</v>
      </c>
      <c r="U373" s="17" t="str">
        <f>T373&amp;" - "&amp;IFERROR(INDEX('L2'!$G$6:$G$502,MATCH(T373,'L2'!$P$6:$P$502,0)),"  ")</f>
        <v xml:space="preserve">O.10.4 -   </v>
      </c>
    </row>
    <row r="374" spans="2:21" ht="16">
      <c r="B374" s="16" t="str">
        <f>B369&amp;"."&amp;RIGHT(B373,LEN(B373)-4)+1</f>
        <v>O.1.5</v>
      </c>
      <c r="C374" s="17" t="str">
        <f>B374&amp;" - "&amp;IFERROR(INDEX('L2'!$G$6:$G$502,MATCH(B374,'L2'!$P$6:$P$502,0)),"  ")</f>
        <v>O.1.5 - Prep/Clean Siding</v>
      </c>
      <c r="D374" s="16" t="str">
        <f>D369&amp;"."&amp;RIGHT(D373,LEN(D373)-4)+1</f>
        <v>O.2.5</v>
      </c>
      <c r="E374" s="17" t="str">
        <f>D374&amp;" - "&amp;IFERROR(INDEX('L2'!$G$6:$G$502,MATCH(D374,'L2'!$P$6:$P$502,0)),"  ")</f>
        <v>O.2.5 - Paint Wood Base</v>
      </c>
      <c r="F374" s="16" t="str">
        <f>F369&amp;"."&amp;RIGHT(F373,LEN(F373)-4)+1</f>
        <v>O.3.5</v>
      </c>
      <c r="G374" s="17" t="str">
        <f>F374&amp;" - "&amp;IFERROR(INDEX('L2'!$G$6:$G$502,MATCH(F374,'L2'!$P$6:$P$502,0)),"  ")</f>
        <v xml:space="preserve">O.3.5 -   </v>
      </c>
      <c r="H374" s="16" t="str">
        <f>H369&amp;"."&amp;RIGHT(H373,LEN(H373)-4)+1</f>
        <v>O.4.5</v>
      </c>
      <c r="I374" s="17" t="str">
        <f>H374&amp;" - "&amp;IFERROR(INDEX('L2'!$G$6:$G$502,MATCH(H374,'L2'!$P$6:$P$502,0)),"  ")</f>
        <v xml:space="preserve">O.4.5 -   </v>
      </c>
      <c r="J374" s="16" t="str">
        <f>J369&amp;"."&amp;RIGHT(J373,LEN(J373)-4)+1</f>
        <v>O.5.5</v>
      </c>
      <c r="K374" s="17" t="str">
        <f>J374&amp;" - "&amp;IFERROR(INDEX('L2'!$G$6:$G$502,MATCH(J374,'L2'!$P$6:$P$502,0)),"  ")</f>
        <v xml:space="preserve">O.5.5 -   </v>
      </c>
      <c r="L374" s="16" t="str">
        <f>L369&amp;"."&amp;RIGHT(L373,LEN(L373)-4)+1</f>
        <v>O.6.5</v>
      </c>
      <c r="M374" s="17" t="str">
        <f>L374&amp;" - "&amp;IFERROR(INDEX('L2'!$G$6:$G$502,MATCH(L374,'L2'!$P$6:$P$502,0)),"  ")</f>
        <v xml:space="preserve">O.6.5 -   </v>
      </c>
      <c r="N374" s="16" t="str">
        <f>N369&amp;"."&amp;RIGHT(N373,LEN(N373)-4)+1</f>
        <v>O.7.5</v>
      </c>
      <c r="O374" s="17" t="str">
        <f>N374&amp;" - "&amp;IFERROR(INDEX('L2'!$G$6:$G$502,MATCH(N374,'L2'!$P$6:$P$502,0)),"  ")</f>
        <v xml:space="preserve">O.7.5 -   </v>
      </c>
      <c r="P374" s="16" t="str">
        <f>P369&amp;"."&amp;RIGHT(P373,LEN(P373)-4)+1</f>
        <v>O.8.5</v>
      </c>
      <c r="Q374" s="17" t="str">
        <f>P374&amp;" - "&amp;IFERROR(INDEX('L2'!$G$6:$G$502,MATCH(P374,'L2'!$P$6:$P$502,0)),"  ")</f>
        <v xml:space="preserve">O.8.5 -   </v>
      </c>
      <c r="R374" s="16" t="str">
        <f>R369&amp;"."&amp;RIGHT(R373,LEN(R373)-4)+1</f>
        <v>O.9.5</v>
      </c>
      <c r="S374" s="17" t="str">
        <f>R374&amp;" - "&amp;IFERROR(INDEX('L2'!$G$6:$G$502,MATCH(R374,'L2'!$P$6:$P$502,0)),"  ")</f>
        <v xml:space="preserve">O.9.5 -   </v>
      </c>
      <c r="T374" s="16" t="str">
        <f>T369&amp;"."&amp;RIGHT(T373,LEN(T373)-5)+1</f>
        <v>O.10.5</v>
      </c>
      <c r="U374" s="17" t="str">
        <f>T374&amp;" - "&amp;IFERROR(INDEX('L2'!$G$6:$G$502,MATCH(T374,'L2'!$P$6:$P$502,0)),"  ")</f>
        <v xml:space="preserve">O.10.5 -   </v>
      </c>
    </row>
    <row r="375" spans="2:21" ht="16">
      <c r="B375" s="16" t="str">
        <f>B369&amp;"."&amp;RIGHT(B374,LEN(B374)-4)+1</f>
        <v>O.1.6</v>
      </c>
      <c r="C375" s="17" t="str">
        <f>B375&amp;" - "&amp;IFERROR(INDEX('L2'!$G$6:$G$502,MATCH(B375,'L2'!$P$6:$P$502,0)),"  ")</f>
        <v>O.1.6 - Sand &amp; Prep Decking For Repainting</v>
      </c>
      <c r="D375" s="16" t="str">
        <f>D369&amp;"."&amp;RIGHT(D374,LEN(D374)-4)+1</f>
        <v>O.2.6</v>
      </c>
      <c r="E375" s="17" t="str">
        <f>D375&amp;" - "&amp;IFERROR(INDEX('L2'!$G$6:$G$502,MATCH(D375,'L2'!$P$6:$P$502,0)),"  ")</f>
        <v>O.2.6 - Strip, Paint Cabinets/Vanities</v>
      </c>
      <c r="F375" s="16" t="str">
        <f>F369&amp;"."&amp;RIGHT(F374,LEN(F374)-4)+1</f>
        <v>O.3.6</v>
      </c>
      <c r="G375" s="17" t="str">
        <f>F375&amp;" - "&amp;IFERROR(INDEX('L2'!$G$6:$G$502,MATCH(F375,'L2'!$P$6:$P$502,0)),"  ")</f>
        <v xml:space="preserve">O.3.6 -   </v>
      </c>
      <c r="H375" s="16" t="str">
        <f>H369&amp;"."&amp;RIGHT(H374,LEN(H374)-4)+1</f>
        <v>O.4.6</v>
      </c>
      <c r="I375" s="17" t="str">
        <f>H375&amp;" - "&amp;IFERROR(INDEX('L2'!$G$6:$G$502,MATCH(H375,'L2'!$P$6:$P$502,0)),"  ")</f>
        <v xml:space="preserve">O.4.6 -   </v>
      </c>
      <c r="J375" s="16" t="str">
        <f>J369&amp;"."&amp;RIGHT(J374,LEN(J374)-4)+1</f>
        <v>O.5.6</v>
      </c>
      <c r="K375" s="17" t="str">
        <f>J375&amp;" - "&amp;IFERROR(INDEX('L2'!$G$6:$G$502,MATCH(J375,'L2'!$P$6:$P$502,0)),"  ")</f>
        <v xml:space="preserve">O.5.6 -   </v>
      </c>
      <c r="L375" s="16" t="str">
        <f>L369&amp;"."&amp;RIGHT(L374,LEN(L374)-4)+1</f>
        <v>O.6.6</v>
      </c>
      <c r="M375" s="17" t="str">
        <f>L375&amp;" - "&amp;IFERROR(INDEX('L2'!$G$6:$G$502,MATCH(L375,'L2'!$P$6:$P$502,0)),"  ")</f>
        <v xml:space="preserve">O.6.6 -   </v>
      </c>
      <c r="N375" s="16" t="str">
        <f>N369&amp;"."&amp;RIGHT(N374,LEN(N374)-4)+1</f>
        <v>O.7.6</v>
      </c>
      <c r="O375" s="17" t="str">
        <f>N375&amp;" - "&amp;IFERROR(INDEX('L2'!$G$6:$G$502,MATCH(N375,'L2'!$P$6:$P$502,0)),"  ")</f>
        <v xml:space="preserve">O.7.6 -   </v>
      </c>
      <c r="P375" s="16" t="str">
        <f>P369&amp;"."&amp;RIGHT(P374,LEN(P374)-4)+1</f>
        <v>O.8.6</v>
      </c>
      <c r="Q375" s="17" t="str">
        <f>P375&amp;" - "&amp;IFERROR(INDEX('L2'!$G$6:$G$502,MATCH(P375,'L2'!$P$6:$P$502,0)),"  ")</f>
        <v xml:space="preserve">O.8.6 -   </v>
      </c>
      <c r="R375" s="16" t="str">
        <f>R369&amp;"."&amp;RIGHT(R374,LEN(R374)-4)+1</f>
        <v>O.9.6</v>
      </c>
      <c r="S375" s="17" t="str">
        <f>R375&amp;" - "&amp;IFERROR(INDEX('L2'!$G$6:$G$502,MATCH(R375,'L2'!$P$6:$P$502,0)),"  ")</f>
        <v xml:space="preserve">O.9.6 -   </v>
      </c>
      <c r="T375" s="16" t="str">
        <f>T369&amp;"."&amp;RIGHT(T374,LEN(T374)-5)+1</f>
        <v>O.10.6</v>
      </c>
      <c r="U375" s="17" t="str">
        <f>T375&amp;" - "&amp;IFERROR(INDEX('L2'!$G$6:$G$502,MATCH(T375,'L2'!$P$6:$P$502,0)),"  ")</f>
        <v xml:space="preserve">O.10.6 -   </v>
      </c>
    </row>
    <row r="376" spans="2:21" ht="16">
      <c r="B376" s="16" t="str">
        <f>B369&amp;"."&amp;RIGHT(B375,LEN(B375)-4)+1</f>
        <v>O.1.7</v>
      </c>
      <c r="C376" s="17" t="str">
        <f>B376&amp;" - "&amp;IFERROR(INDEX('L2'!$G$6:$G$502,MATCH(B376,'L2'!$P$6:$P$502,0)),"  ")</f>
        <v xml:space="preserve">O.1.7 -   </v>
      </c>
      <c r="D376" s="16" t="str">
        <f>D369&amp;"."&amp;RIGHT(D375,LEN(D375)-4)+1</f>
        <v>O.2.7</v>
      </c>
      <c r="E376" s="17" t="str">
        <f>D376&amp;" - "&amp;IFERROR(INDEX('L2'!$G$6:$G$502,MATCH(D376,'L2'!$P$6:$P$502,0)),"  ")</f>
        <v xml:space="preserve">O.2.7 -   </v>
      </c>
      <c r="F376" s="16" t="str">
        <f>F369&amp;"."&amp;RIGHT(F375,LEN(F375)-4)+1</f>
        <v>O.3.7</v>
      </c>
      <c r="G376" s="17" t="str">
        <f>F376&amp;" - "&amp;IFERROR(INDEX('L2'!$G$6:$G$502,MATCH(F376,'L2'!$P$6:$P$502,0)),"  ")</f>
        <v xml:space="preserve">O.3.7 -   </v>
      </c>
      <c r="H376" s="16" t="str">
        <f>H369&amp;"."&amp;RIGHT(H375,LEN(H375)-4)+1</f>
        <v>O.4.7</v>
      </c>
      <c r="I376" s="17" t="str">
        <f>H376&amp;" - "&amp;IFERROR(INDEX('L2'!$G$6:$G$502,MATCH(H376,'L2'!$P$6:$P$502,0)),"  ")</f>
        <v xml:space="preserve">O.4.7 -   </v>
      </c>
      <c r="J376" s="16" t="str">
        <f>J369&amp;"."&amp;RIGHT(J375,LEN(J375)-4)+1</f>
        <v>O.5.7</v>
      </c>
      <c r="K376" s="17" t="str">
        <f>J376&amp;" - "&amp;IFERROR(INDEX('L2'!$G$6:$G$502,MATCH(J376,'L2'!$P$6:$P$502,0)),"  ")</f>
        <v xml:space="preserve">O.5.7 -   </v>
      </c>
      <c r="L376" s="16" t="str">
        <f>L369&amp;"."&amp;RIGHT(L375,LEN(L375)-4)+1</f>
        <v>O.6.7</v>
      </c>
      <c r="M376" s="17" t="str">
        <f>L376&amp;" - "&amp;IFERROR(INDEX('L2'!$G$6:$G$502,MATCH(L376,'L2'!$P$6:$P$502,0)),"  ")</f>
        <v xml:space="preserve">O.6.7 -   </v>
      </c>
      <c r="N376" s="16" t="str">
        <f>N369&amp;"."&amp;RIGHT(N375,LEN(N375)-4)+1</f>
        <v>O.7.7</v>
      </c>
      <c r="O376" s="17" t="str">
        <f>N376&amp;" - "&amp;IFERROR(INDEX('L2'!$G$6:$G$502,MATCH(N376,'L2'!$P$6:$P$502,0)),"  ")</f>
        <v xml:space="preserve">O.7.7 -   </v>
      </c>
      <c r="P376" s="16" t="str">
        <f>P369&amp;"."&amp;RIGHT(P375,LEN(P375)-4)+1</f>
        <v>O.8.7</v>
      </c>
      <c r="Q376" s="17" t="str">
        <f>P376&amp;" - "&amp;IFERROR(INDEX('L2'!$G$6:$G$502,MATCH(P376,'L2'!$P$6:$P$502,0)),"  ")</f>
        <v xml:space="preserve">O.8.7 -   </v>
      </c>
      <c r="R376" s="16" t="str">
        <f>R369&amp;"."&amp;RIGHT(R375,LEN(R375)-4)+1</f>
        <v>O.9.7</v>
      </c>
      <c r="S376" s="17" t="str">
        <f>R376&amp;" - "&amp;IFERROR(INDEX('L2'!$G$6:$G$502,MATCH(R376,'L2'!$P$6:$P$502,0)),"  ")</f>
        <v xml:space="preserve">O.9.7 -   </v>
      </c>
      <c r="T376" s="16" t="str">
        <f>T369&amp;"."&amp;RIGHT(T375,LEN(T375)-5)+1</f>
        <v>O.10.7</v>
      </c>
      <c r="U376" s="17" t="str">
        <f>T376&amp;" - "&amp;IFERROR(INDEX('L2'!$G$6:$G$502,MATCH(T376,'L2'!$P$6:$P$502,0)),"  ")</f>
        <v xml:space="preserve">O.10.7 -   </v>
      </c>
    </row>
    <row r="377" spans="2:21" ht="16">
      <c r="B377" s="16" t="str">
        <f>B369&amp;"."&amp;RIGHT(B376,LEN(B376)-4)+1</f>
        <v>O.1.8</v>
      </c>
      <c r="C377" s="17" t="str">
        <f>B377&amp;" - "&amp;IFERROR(INDEX('L2'!$G$6:$G$502,MATCH(B377,'L2'!$P$6:$P$502,0)),"  ")</f>
        <v xml:space="preserve">O.1.8 -   </v>
      </c>
      <c r="D377" s="16" t="str">
        <f>D369&amp;"."&amp;RIGHT(D376,LEN(D376)-4)+1</f>
        <v>O.2.8</v>
      </c>
      <c r="E377" s="17" t="str">
        <f>D377&amp;" - "&amp;IFERROR(INDEX('L2'!$G$6:$G$502,MATCH(D377,'L2'!$P$6:$P$502,0)),"  ")</f>
        <v xml:space="preserve">O.2.8 -   </v>
      </c>
      <c r="F377" s="16" t="str">
        <f>F369&amp;"."&amp;RIGHT(F376,LEN(F376)-4)+1</f>
        <v>O.3.8</v>
      </c>
      <c r="G377" s="17" t="str">
        <f>F377&amp;" - "&amp;IFERROR(INDEX('L2'!$G$6:$G$502,MATCH(F377,'L2'!$P$6:$P$502,0)),"  ")</f>
        <v xml:space="preserve">O.3.8 -   </v>
      </c>
      <c r="H377" s="16" t="str">
        <f>H369&amp;"."&amp;RIGHT(H376,LEN(H376)-4)+1</f>
        <v>O.4.8</v>
      </c>
      <c r="I377" s="17" t="str">
        <f>H377&amp;" - "&amp;IFERROR(INDEX('L2'!$G$6:$G$502,MATCH(H377,'L2'!$P$6:$P$502,0)),"  ")</f>
        <v xml:space="preserve">O.4.8 -   </v>
      </c>
      <c r="J377" s="16" t="str">
        <f>J369&amp;"."&amp;RIGHT(J376,LEN(J376)-4)+1</f>
        <v>O.5.8</v>
      </c>
      <c r="K377" s="17" t="str">
        <f>J377&amp;" - "&amp;IFERROR(INDEX('L2'!$G$6:$G$502,MATCH(J377,'L2'!$P$6:$P$502,0)),"  ")</f>
        <v xml:space="preserve">O.5.8 -   </v>
      </c>
      <c r="L377" s="16" t="str">
        <f>L369&amp;"."&amp;RIGHT(L376,LEN(L376)-4)+1</f>
        <v>O.6.8</v>
      </c>
      <c r="M377" s="17" t="str">
        <f>L377&amp;" - "&amp;IFERROR(INDEX('L2'!$G$6:$G$502,MATCH(L377,'L2'!$P$6:$P$502,0)),"  ")</f>
        <v xml:space="preserve">O.6.8 -   </v>
      </c>
      <c r="N377" s="16" t="str">
        <f>N369&amp;"."&amp;RIGHT(N376,LEN(N376)-4)+1</f>
        <v>O.7.8</v>
      </c>
      <c r="O377" s="17" t="str">
        <f>N377&amp;" - "&amp;IFERROR(INDEX('L2'!$G$6:$G$502,MATCH(N377,'L2'!$P$6:$P$502,0)),"  ")</f>
        <v xml:space="preserve">O.7.8 -   </v>
      </c>
      <c r="P377" s="16" t="str">
        <f>P369&amp;"."&amp;RIGHT(P376,LEN(P376)-4)+1</f>
        <v>O.8.8</v>
      </c>
      <c r="Q377" s="17" t="str">
        <f>P377&amp;" - "&amp;IFERROR(INDEX('L2'!$G$6:$G$502,MATCH(P377,'L2'!$P$6:$P$502,0)),"  ")</f>
        <v xml:space="preserve">O.8.8 -   </v>
      </c>
      <c r="R377" s="16" t="str">
        <f>R369&amp;"."&amp;RIGHT(R376,LEN(R376)-4)+1</f>
        <v>O.9.8</v>
      </c>
      <c r="S377" s="17" t="str">
        <f>R377&amp;" - "&amp;IFERROR(INDEX('L2'!$G$6:$G$502,MATCH(R377,'L2'!$P$6:$P$502,0)),"  ")</f>
        <v xml:space="preserve">O.9.8 -   </v>
      </c>
      <c r="T377" s="16" t="str">
        <f>T369&amp;"."&amp;RIGHT(T376,LEN(T376)-5)+1</f>
        <v>O.10.8</v>
      </c>
      <c r="U377" s="17" t="str">
        <f>T377&amp;" - "&amp;IFERROR(INDEX('L2'!$G$6:$G$502,MATCH(T377,'L2'!$P$6:$P$502,0)),"  ")</f>
        <v xml:space="preserve">O.10.8 -   </v>
      </c>
    </row>
    <row r="378" spans="2:21" ht="16">
      <c r="B378" s="16" t="str">
        <f>B369&amp;"."&amp;RIGHT(B377,LEN(B377)-4)+1</f>
        <v>O.1.9</v>
      </c>
      <c r="C378" s="17" t="str">
        <f>B378&amp;" - "&amp;IFERROR(INDEX('L2'!$G$6:$G$502,MATCH(B378,'L2'!$P$6:$P$502,0)),"  ")</f>
        <v xml:space="preserve">O.1.9 -   </v>
      </c>
      <c r="D378" s="16" t="str">
        <f>D369&amp;"."&amp;RIGHT(D377,LEN(D377)-4)+1</f>
        <v>O.2.9</v>
      </c>
      <c r="E378" s="17" t="str">
        <f>D378&amp;" - "&amp;IFERROR(INDEX('L2'!$G$6:$G$502,MATCH(D378,'L2'!$P$6:$P$502,0)),"  ")</f>
        <v xml:space="preserve">O.2.9 -   </v>
      </c>
      <c r="F378" s="16" t="str">
        <f>F369&amp;"."&amp;RIGHT(F377,LEN(F377)-4)+1</f>
        <v>O.3.9</v>
      </c>
      <c r="G378" s="17" t="str">
        <f>F378&amp;" - "&amp;IFERROR(INDEX('L2'!$G$6:$G$502,MATCH(F378,'L2'!$P$6:$P$502,0)),"  ")</f>
        <v xml:space="preserve">O.3.9 -   </v>
      </c>
      <c r="H378" s="16" t="str">
        <f>H369&amp;"."&amp;RIGHT(H377,LEN(H377)-4)+1</f>
        <v>O.4.9</v>
      </c>
      <c r="I378" s="17" t="str">
        <f>H378&amp;" - "&amp;IFERROR(INDEX('L2'!$G$6:$G$502,MATCH(H378,'L2'!$P$6:$P$502,0)),"  ")</f>
        <v xml:space="preserve">O.4.9 -   </v>
      </c>
      <c r="J378" s="16" t="str">
        <f>J369&amp;"."&amp;RIGHT(J377,LEN(J377)-4)+1</f>
        <v>O.5.9</v>
      </c>
      <c r="K378" s="17" t="str">
        <f>J378&amp;" - "&amp;IFERROR(INDEX('L2'!$G$6:$G$502,MATCH(J378,'L2'!$P$6:$P$502,0)),"  ")</f>
        <v xml:space="preserve">O.5.9 -   </v>
      </c>
      <c r="L378" s="16" t="str">
        <f>L369&amp;"."&amp;RIGHT(L377,LEN(L377)-4)+1</f>
        <v>O.6.9</v>
      </c>
      <c r="M378" s="17" t="str">
        <f>L378&amp;" - "&amp;IFERROR(INDEX('L2'!$G$6:$G$502,MATCH(L378,'L2'!$P$6:$P$502,0)),"  ")</f>
        <v xml:space="preserve">O.6.9 -   </v>
      </c>
      <c r="N378" s="16" t="str">
        <f>N369&amp;"."&amp;RIGHT(N377,LEN(N377)-4)+1</f>
        <v>O.7.9</v>
      </c>
      <c r="O378" s="17" t="str">
        <f>N378&amp;" - "&amp;IFERROR(INDEX('L2'!$G$6:$G$502,MATCH(N378,'L2'!$P$6:$P$502,0)),"  ")</f>
        <v xml:space="preserve">O.7.9 -   </v>
      </c>
      <c r="P378" s="16" t="str">
        <f>P369&amp;"."&amp;RIGHT(P377,LEN(P377)-4)+1</f>
        <v>O.8.9</v>
      </c>
      <c r="Q378" s="17" t="str">
        <f>P378&amp;" - "&amp;IFERROR(INDEX('L2'!$G$6:$G$502,MATCH(P378,'L2'!$P$6:$P$502,0)),"  ")</f>
        <v xml:space="preserve">O.8.9 -   </v>
      </c>
      <c r="R378" s="16" t="str">
        <f>R369&amp;"."&amp;RIGHT(R377,LEN(R377)-4)+1</f>
        <v>O.9.9</v>
      </c>
      <c r="S378" s="17" t="str">
        <f>R378&amp;" - "&amp;IFERROR(INDEX('L2'!$G$6:$G$502,MATCH(R378,'L2'!$P$6:$P$502,0)),"  ")</f>
        <v xml:space="preserve">O.9.9 -   </v>
      </c>
      <c r="T378" s="16" t="str">
        <f>T369&amp;"."&amp;RIGHT(T377,LEN(T377)-5)+1</f>
        <v>O.10.9</v>
      </c>
      <c r="U378" s="17" t="str">
        <f>T378&amp;" - "&amp;IFERROR(INDEX('L2'!$G$6:$G$502,MATCH(T378,'L2'!$P$6:$P$502,0)),"  ")</f>
        <v xml:space="preserve">O.10.9 -   </v>
      </c>
    </row>
    <row r="379" spans="2:21" ht="16">
      <c r="B379" s="16" t="str">
        <f>B369&amp;"."&amp;RIGHT(B378,LEN(B378)-4)+1</f>
        <v>O.1.10</v>
      </c>
      <c r="C379" s="17" t="str">
        <f>B379&amp;" - "&amp;IFERROR(INDEX('L2'!$G$6:$G$502,MATCH(B379,'L2'!$P$6:$P$502,0)),"  ")</f>
        <v xml:space="preserve">O.1.10 -   </v>
      </c>
      <c r="D379" s="16" t="str">
        <f>D369&amp;"."&amp;RIGHT(D378,LEN(D378)-4)+1</f>
        <v>O.2.10</v>
      </c>
      <c r="E379" s="17" t="str">
        <f>D379&amp;" - "&amp;IFERROR(INDEX('L2'!$G$6:$G$502,MATCH(D379,'L2'!$P$6:$P$502,0)),"  ")</f>
        <v xml:space="preserve">O.2.10 -   </v>
      </c>
      <c r="F379" s="16" t="str">
        <f>F369&amp;"."&amp;RIGHT(F378,LEN(F378)-4)+1</f>
        <v>O.3.10</v>
      </c>
      <c r="G379" s="17" t="str">
        <f>F379&amp;" - "&amp;IFERROR(INDEX('L2'!$G$6:$G$502,MATCH(F379,'L2'!$P$6:$P$502,0)),"  ")</f>
        <v xml:space="preserve">O.3.10 -   </v>
      </c>
      <c r="H379" s="16" t="str">
        <f>H369&amp;"."&amp;RIGHT(H378,LEN(H378)-4)+1</f>
        <v>O.4.10</v>
      </c>
      <c r="I379" s="17" t="str">
        <f>H379&amp;" - "&amp;IFERROR(INDEX('L2'!$G$6:$G$502,MATCH(H379,'L2'!$P$6:$P$502,0)),"  ")</f>
        <v xml:space="preserve">O.4.10 -   </v>
      </c>
      <c r="J379" s="16" t="str">
        <f>J369&amp;"."&amp;RIGHT(J378,LEN(J378)-4)+1</f>
        <v>O.5.10</v>
      </c>
      <c r="K379" s="17" t="str">
        <f>J379&amp;" - "&amp;IFERROR(INDEX('L2'!$G$6:$G$502,MATCH(J379,'L2'!$P$6:$P$502,0)),"  ")</f>
        <v xml:space="preserve">O.5.10 -   </v>
      </c>
      <c r="L379" s="16" t="str">
        <f>L369&amp;"."&amp;RIGHT(L378,LEN(L378)-4)+1</f>
        <v>O.6.10</v>
      </c>
      <c r="M379" s="17" t="str">
        <f>L379&amp;" - "&amp;IFERROR(INDEX('L2'!$G$6:$G$502,MATCH(L379,'L2'!$P$6:$P$502,0)),"  ")</f>
        <v xml:space="preserve">O.6.10 -   </v>
      </c>
      <c r="N379" s="16" t="str">
        <f>N369&amp;"."&amp;RIGHT(N378,LEN(N378)-4)+1</f>
        <v>O.7.10</v>
      </c>
      <c r="O379" s="17" t="str">
        <f>N379&amp;" - "&amp;IFERROR(INDEX('L2'!$G$6:$G$502,MATCH(N379,'L2'!$P$6:$P$502,0)),"  ")</f>
        <v xml:space="preserve">O.7.10 -   </v>
      </c>
      <c r="P379" s="16" t="str">
        <f>P369&amp;"."&amp;RIGHT(P378,LEN(P378)-4)+1</f>
        <v>O.8.10</v>
      </c>
      <c r="Q379" s="17" t="str">
        <f>P379&amp;" - "&amp;IFERROR(INDEX('L2'!$G$6:$G$502,MATCH(P379,'L2'!$P$6:$P$502,0)),"  ")</f>
        <v xml:space="preserve">O.8.10 -   </v>
      </c>
      <c r="R379" s="16" t="str">
        <f>R369&amp;"."&amp;RIGHT(R378,LEN(R378)-4)+1</f>
        <v>O.9.10</v>
      </c>
      <c r="S379" s="17" t="str">
        <f>R379&amp;" - "&amp;IFERROR(INDEX('L2'!$G$6:$G$502,MATCH(R379,'L2'!$P$6:$P$502,0)),"  ")</f>
        <v xml:space="preserve">O.9.10 -   </v>
      </c>
      <c r="T379" s="16" t="str">
        <f>T369&amp;"."&amp;RIGHT(T378,LEN(T378)-5)+1</f>
        <v>O.10.10</v>
      </c>
      <c r="U379" s="17" t="str">
        <f>T379&amp;" - "&amp;IFERROR(INDEX('L2'!$G$6:$G$502,MATCH(T379,'L2'!$P$6:$P$502,0)),"  ")</f>
        <v xml:space="preserve">O.10.10 -   </v>
      </c>
    </row>
    <row r="380" spans="2:21" ht="16">
      <c r="B380" s="16" t="str">
        <f>B369&amp;"."&amp;RIGHT(B379,LEN(B379)-4)+1</f>
        <v>O.1.11</v>
      </c>
      <c r="C380" s="17" t="str">
        <f>B380&amp;" - "&amp;IFERROR(INDEX('L2'!$G$6:$G$502,MATCH(B380,'L2'!$P$6:$P$502,0)),"  ")</f>
        <v xml:space="preserve">O.1.11 -   </v>
      </c>
      <c r="D380" s="16" t="str">
        <f>D369&amp;"."&amp;RIGHT(D379,LEN(D379)-4)+1</f>
        <v>O.2.11</v>
      </c>
      <c r="E380" s="17" t="str">
        <f>D380&amp;" - "&amp;IFERROR(INDEX('L2'!$G$6:$G$502,MATCH(D380,'L2'!$P$6:$P$502,0)),"  ")</f>
        <v xml:space="preserve">O.2.11 -   </v>
      </c>
      <c r="F380" s="16" t="str">
        <f>F369&amp;"."&amp;RIGHT(F379,LEN(F379)-4)+1</f>
        <v>O.3.11</v>
      </c>
      <c r="G380" s="17" t="str">
        <f>F380&amp;" - "&amp;IFERROR(INDEX('L2'!$G$6:$G$502,MATCH(F380,'L2'!$P$6:$P$502,0)),"  ")</f>
        <v xml:space="preserve">O.3.11 -   </v>
      </c>
      <c r="H380" s="16" t="str">
        <f>H369&amp;"."&amp;RIGHT(H379,LEN(H379)-4)+1</f>
        <v>O.4.11</v>
      </c>
      <c r="I380" s="17" t="str">
        <f>H380&amp;" - "&amp;IFERROR(INDEX('L2'!$G$6:$G$502,MATCH(H380,'L2'!$P$6:$P$502,0)),"  ")</f>
        <v xml:space="preserve">O.4.11 -   </v>
      </c>
      <c r="J380" s="16" t="str">
        <f>J369&amp;"."&amp;RIGHT(J379,LEN(J379)-4)+1</f>
        <v>O.5.11</v>
      </c>
      <c r="K380" s="17" t="str">
        <f>J380&amp;" - "&amp;IFERROR(INDEX('L2'!$G$6:$G$502,MATCH(J380,'L2'!$P$6:$P$502,0)),"  ")</f>
        <v xml:space="preserve">O.5.11 -   </v>
      </c>
      <c r="L380" s="16" t="str">
        <f>L369&amp;"."&amp;RIGHT(L379,LEN(L379)-4)+1</f>
        <v>O.6.11</v>
      </c>
      <c r="M380" s="17" t="str">
        <f>L380&amp;" - "&amp;IFERROR(INDEX('L2'!$G$6:$G$502,MATCH(L380,'L2'!$P$6:$P$502,0)),"  ")</f>
        <v xml:space="preserve">O.6.11 -   </v>
      </c>
      <c r="N380" s="16" t="str">
        <f>N369&amp;"."&amp;RIGHT(N379,LEN(N379)-4)+1</f>
        <v>O.7.11</v>
      </c>
      <c r="O380" s="17" t="str">
        <f>N380&amp;" - "&amp;IFERROR(INDEX('L2'!$G$6:$G$502,MATCH(N380,'L2'!$P$6:$P$502,0)),"  ")</f>
        <v xml:space="preserve">O.7.11 -   </v>
      </c>
      <c r="P380" s="16" t="str">
        <f>P369&amp;"."&amp;RIGHT(P379,LEN(P379)-4)+1</f>
        <v>O.8.11</v>
      </c>
      <c r="Q380" s="17" t="str">
        <f>P380&amp;" - "&amp;IFERROR(INDEX('L2'!$G$6:$G$502,MATCH(P380,'L2'!$P$6:$P$502,0)),"  ")</f>
        <v xml:space="preserve">O.8.11 -   </v>
      </c>
      <c r="R380" s="16" t="str">
        <f>R369&amp;"."&amp;RIGHT(R379,LEN(R379)-4)+1</f>
        <v>O.9.11</v>
      </c>
      <c r="S380" s="17" t="str">
        <f>R380&amp;" - "&amp;IFERROR(INDEX('L2'!$G$6:$G$502,MATCH(R380,'L2'!$P$6:$P$502,0)),"  ")</f>
        <v xml:space="preserve">O.9.11 -   </v>
      </c>
      <c r="T380" s="16" t="str">
        <f>T369&amp;"."&amp;RIGHT(T379,LEN(T379)-5)+1</f>
        <v>O.10.11</v>
      </c>
      <c r="U380" s="17" t="str">
        <f>T380&amp;" - "&amp;IFERROR(INDEX('L2'!$G$6:$G$502,MATCH(T380,'L2'!$P$6:$P$502,0)),"  ")</f>
        <v xml:space="preserve">O.10.11 -   </v>
      </c>
    </row>
    <row r="381" spans="2:21" ht="16">
      <c r="B381" s="16" t="str">
        <f>B369&amp;"."&amp;RIGHT(B380,LEN(B380)-4)+1</f>
        <v>O.1.12</v>
      </c>
      <c r="C381" s="17" t="str">
        <f>B381&amp;" - "&amp;IFERROR(INDEX('L2'!$G$6:$G$502,MATCH(B381,'L2'!$P$6:$P$502,0)),"  ")</f>
        <v xml:space="preserve">O.1.12 -   </v>
      </c>
      <c r="D381" s="16" t="str">
        <f>D369&amp;"."&amp;RIGHT(D380,LEN(D380)-4)+1</f>
        <v>O.2.12</v>
      </c>
      <c r="E381" s="17" t="str">
        <f>D381&amp;" - "&amp;IFERROR(INDEX('L2'!$G$6:$G$502,MATCH(D381,'L2'!$P$6:$P$502,0)),"  ")</f>
        <v xml:space="preserve">O.2.12 -   </v>
      </c>
      <c r="F381" s="16" t="str">
        <f>F369&amp;"."&amp;RIGHT(F380,LEN(F380)-4)+1</f>
        <v>O.3.12</v>
      </c>
      <c r="G381" s="17" t="str">
        <f>F381&amp;" - "&amp;IFERROR(INDEX('L2'!$G$6:$G$502,MATCH(F381,'L2'!$P$6:$P$502,0)),"  ")</f>
        <v xml:space="preserve">O.3.12 -   </v>
      </c>
      <c r="H381" s="16" t="str">
        <f>H369&amp;"."&amp;RIGHT(H380,LEN(H380)-4)+1</f>
        <v>O.4.12</v>
      </c>
      <c r="I381" s="17" t="str">
        <f>H381&amp;" - "&amp;IFERROR(INDEX('L2'!$G$6:$G$502,MATCH(H381,'L2'!$P$6:$P$502,0)),"  ")</f>
        <v xml:space="preserve">O.4.12 -   </v>
      </c>
      <c r="J381" s="16" t="str">
        <f>J369&amp;"."&amp;RIGHT(J380,LEN(J380)-4)+1</f>
        <v>O.5.12</v>
      </c>
      <c r="K381" s="17" t="str">
        <f>J381&amp;" - "&amp;IFERROR(INDEX('L2'!$G$6:$G$502,MATCH(J381,'L2'!$P$6:$P$502,0)),"  ")</f>
        <v xml:space="preserve">O.5.12 -   </v>
      </c>
      <c r="L381" s="16" t="str">
        <f>L369&amp;"."&amp;RIGHT(L380,LEN(L380)-4)+1</f>
        <v>O.6.12</v>
      </c>
      <c r="M381" s="17" t="str">
        <f>L381&amp;" - "&amp;IFERROR(INDEX('L2'!$G$6:$G$502,MATCH(L381,'L2'!$P$6:$P$502,0)),"  ")</f>
        <v xml:space="preserve">O.6.12 -   </v>
      </c>
      <c r="N381" s="16" t="str">
        <f>N369&amp;"."&amp;RIGHT(N380,LEN(N380)-4)+1</f>
        <v>O.7.12</v>
      </c>
      <c r="O381" s="17" t="str">
        <f>N381&amp;" - "&amp;IFERROR(INDEX('L2'!$G$6:$G$502,MATCH(N381,'L2'!$P$6:$P$502,0)),"  ")</f>
        <v xml:space="preserve">O.7.12 -   </v>
      </c>
      <c r="P381" s="16" t="str">
        <f>P369&amp;"."&amp;RIGHT(P380,LEN(P380)-4)+1</f>
        <v>O.8.12</v>
      </c>
      <c r="Q381" s="17" t="str">
        <f>P381&amp;" - "&amp;IFERROR(INDEX('L2'!$G$6:$G$502,MATCH(P381,'L2'!$P$6:$P$502,0)),"  ")</f>
        <v xml:space="preserve">O.8.12 -   </v>
      </c>
      <c r="R381" s="16" t="str">
        <f>R369&amp;"."&amp;RIGHT(R380,LEN(R380)-4)+1</f>
        <v>O.9.12</v>
      </c>
      <c r="S381" s="17" t="str">
        <f>R381&amp;" - "&amp;IFERROR(INDEX('L2'!$G$6:$G$502,MATCH(R381,'L2'!$P$6:$P$502,0)),"  ")</f>
        <v xml:space="preserve">O.9.12 -   </v>
      </c>
      <c r="T381" s="16" t="str">
        <f>T369&amp;"."&amp;RIGHT(T380,LEN(T380)-5)+1</f>
        <v>O.10.12</v>
      </c>
      <c r="U381" s="17" t="str">
        <f>T381&amp;" - "&amp;IFERROR(INDEX('L2'!$G$6:$G$502,MATCH(T381,'L2'!$P$6:$P$502,0)),"  ")</f>
        <v xml:space="preserve">O.10.12 -   </v>
      </c>
    </row>
    <row r="382" spans="2:21" ht="16">
      <c r="B382" s="16" t="str">
        <f>B369&amp;"."&amp;RIGHT(B381,LEN(B381)-4)+1</f>
        <v>O.1.13</v>
      </c>
      <c r="C382" s="17" t="str">
        <f>B382&amp;" - "&amp;IFERROR(INDEX('L2'!$G$6:$G$502,MATCH(B382,'L2'!$P$6:$P$502,0)),"  ")</f>
        <v xml:space="preserve">O.1.13 -   </v>
      </c>
      <c r="D382" s="16" t="str">
        <f>D369&amp;"."&amp;RIGHT(D381,LEN(D381)-4)+1</f>
        <v>O.2.13</v>
      </c>
      <c r="E382" s="17" t="str">
        <f>D382&amp;" - "&amp;IFERROR(INDEX('L2'!$G$6:$G$502,MATCH(D382,'L2'!$P$6:$P$502,0)),"  ")</f>
        <v xml:space="preserve">O.2.13 -   </v>
      </c>
      <c r="F382" s="16" t="str">
        <f>F369&amp;"."&amp;RIGHT(F381,LEN(F381)-4)+1</f>
        <v>O.3.13</v>
      </c>
      <c r="G382" s="17" t="str">
        <f>F382&amp;" - "&amp;IFERROR(INDEX('L2'!$G$6:$G$502,MATCH(F382,'L2'!$P$6:$P$502,0)),"  ")</f>
        <v xml:space="preserve">O.3.13 -   </v>
      </c>
      <c r="H382" s="16" t="str">
        <f>H369&amp;"."&amp;RIGHT(H381,LEN(H381)-4)+1</f>
        <v>O.4.13</v>
      </c>
      <c r="I382" s="17" t="str">
        <f>H382&amp;" - "&amp;IFERROR(INDEX('L2'!$G$6:$G$502,MATCH(H382,'L2'!$P$6:$P$502,0)),"  ")</f>
        <v xml:space="preserve">O.4.13 -   </v>
      </c>
      <c r="J382" s="16" t="str">
        <f>J369&amp;"."&amp;RIGHT(J381,LEN(J381)-4)+1</f>
        <v>O.5.13</v>
      </c>
      <c r="K382" s="17" t="str">
        <f>J382&amp;" - "&amp;IFERROR(INDEX('L2'!$G$6:$G$502,MATCH(J382,'L2'!$P$6:$P$502,0)),"  ")</f>
        <v xml:space="preserve">O.5.13 -   </v>
      </c>
      <c r="L382" s="16" t="str">
        <f>L369&amp;"."&amp;RIGHT(L381,LEN(L381)-4)+1</f>
        <v>O.6.13</v>
      </c>
      <c r="M382" s="17" t="str">
        <f>L382&amp;" - "&amp;IFERROR(INDEX('L2'!$G$6:$G$502,MATCH(L382,'L2'!$P$6:$P$502,0)),"  ")</f>
        <v xml:space="preserve">O.6.13 -   </v>
      </c>
      <c r="N382" s="16" t="str">
        <f>N369&amp;"."&amp;RIGHT(N381,LEN(N381)-4)+1</f>
        <v>O.7.13</v>
      </c>
      <c r="O382" s="17" t="str">
        <f>N382&amp;" - "&amp;IFERROR(INDEX('L2'!$G$6:$G$502,MATCH(N382,'L2'!$P$6:$P$502,0)),"  ")</f>
        <v xml:space="preserve">O.7.13 -   </v>
      </c>
      <c r="P382" s="16" t="str">
        <f>P369&amp;"."&amp;RIGHT(P381,LEN(P381)-4)+1</f>
        <v>O.8.13</v>
      </c>
      <c r="Q382" s="17" t="str">
        <f>P382&amp;" - "&amp;IFERROR(INDEX('L2'!$G$6:$G$502,MATCH(P382,'L2'!$P$6:$P$502,0)),"  ")</f>
        <v xml:space="preserve">O.8.13 -   </v>
      </c>
      <c r="R382" s="16" t="str">
        <f>R369&amp;"."&amp;RIGHT(R381,LEN(R381)-4)+1</f>
        <v>O.9.13</v>
      </c>
      <c r="S382" s="17" t="str">
        <f>R382&amp;" - "&amp;IFERROR(INDEX('L2'!$G$6:$G$502,MATCH(R382,'L2'!$P$6:$P$502,0)),"  ")</f>
        <v xml:space="preserve">O.9.13 -   </v>
      </c>
      <c r="T382" s="16" t="str">
        <f>T369&amp;"."&amp;RIGHT(T381,LEN(T381)-5)+1</f>
        <v>O.10.13</v>
      </c>
      <c r="U382" s="17" t="str">
        <f>T382&amp;" - "&amp;IFERROR(INDEX('L2'!$G$6:$G$502,MATCH(T382,'L2'!$P$6:$P$502,0)),"  ")</f>
        <v xml:space="preserve">O.10.13 -   </v>
      </c>
    </row>
    <row r="383" spans="2:21" ht="16">
      <c r="B383" s="16" t="str">
        <f>B369&amp;"."&amp;RIGHT(B382,LEN(B382)-4)+1</f>
        <v>O.1.14</v>
      </c>
      <c r="C383" s="17" t="str">
        <f>B383&amp;" - "&amp;IFERROR(INDEX('L2'!$G$6:$G$502,MATCH(B383,'L2'!$P$6:$P$502,0)),"  ")</f>
        <v xml:space="preserve">O.1.14 -   </v>
      </c>
      <c r="D383" s="16" t="str">
        <f>D369&amp;"."&amp;RIGHT(D382,LEN(D382)-4)+1</f>
        <v>O.2.14</v>
      </c>
      <c r="E383" s="17" t="str">
        <f>D383&amp;" - "&amp;IFERROR(INDEX('L2'!$G$6:$G$502,MATCH(D383,'L2'!$P$6:$P$502,0)),"  ")</f>
        <v xml:space="preserve">O.2.14 -   </v>
      </c>
      <c r="F383" s="16" t="str">
        <f>F369&amp;"."&amp;RIGHT(F382,LEN(F382)-4)+1</f>
        <v>O.3.14</v>
      </c>
      <c r="G383" s="17" t="str">
        <f>F383&amp;" - "&amp;IFERROR(INDEX('L2'!$G$6:$G$502,MATCH(F383,'L2'!$P$6:$P$502,0)),"  ")</f>
        <v xml:space="preserve">O.3.14 -   </v>
      </c>
      <c r="H383" s="16" t="str">
        <f>H369&amp;"."&amp;RIGHT(H382,LEN(H382)-4)+1</f>
        <v>O.4.14</v>
      </c>
      <c r="I383" s="17" t="str">
        <f>H383&amp;" - "&amp;IFERROR(INDEX('L2'!$G$6:$G$502,MATCH(H383,'L2'!$P$6:$P$502,0)),"  ")</f>
        <v xml:space="preserve">O.4.14 -   </v>
      </c>
      <c r="J383" s="16" t="str">
        <f>J369&amp;"."&amp;RIGHT(J382,LEN(J382)-4)+1</f>
        <v>O.5.14</v>
      </c>
      <c r="K383" s="17" t="str">
        <f>J383&amp;" - "&amp;IFERROR(INDEX('L2'!$G$6:$G$502,MATCH(J383,'L2'!$P$6:$P$502,0)),"  ")</f>
        <v xml:space="preserve">O.5.14 -   </v>
      </c>
      <c r="L383" s="16" t="str">
        <f>L369&amp;"."&amp;RIGHT(L382,LEN(L382)-4)+1</f>
        <v>O.6.14</v>
      </c>
      <c r="M383" s="17" t="str">
        <f>L383&amp;" - "&amp;IFERROR(INDEX('L2'!$G$6:$G$502,MATCH(L383,'L2'!$P$6:$P$502,0)),"  ")</f>
        <v xml:space="preserve">O.6.14 -   </v>
      </c>
      <c r="N383" s="16" t="str">
        <f>N369&amp;"."&amp;RIGHT(N382,LEN(N382)-4)+1</f>
        <v>O.7.14</v>
      </c>
      <c r="O383" s="17" t="str">
        <f>N383&amp;" - "&amp;IFERROR(INDEX('L2'!$G$6:$G$502,MATCH(N383,'L2'!$P$6:$P$502,0)),"  ")</f>
        <v xml:space="preserve">O.7.14 -   </v>
      </c>
      <c r="P383" s="16" t="str">
        <f>P369&amp;"."&amp;RIGHT(P382,LEN(P382)-4)+1</f>
        <v>O.8.14</v>
      </c>
      <c r="Q383" s="17" t="str">
        <f>P383&amp;" - "&amp;IFERROR(INDEX('L2'!$G$6:$G$502,MATCH(P383,'L2'!$P$6:$P$502,0)),"  ")</f>
        <v xml:space="preserve">O.8.14 -   </v>
      </c>
      <c r="R383" s="16" t="str">
        <f>R369&amp;"."&amp;RIGHT(R382,LEN(R382)-4)+1</f>
        <v>O.9.14</v>
      </c>
      <c r="S383" s="17" t="str">
        <f>R383&amp;" - "&amp;IFERROR(INDEX('L2'!$G$6:$G$502,MATCH(R383,'L2'!$P$6:$P$502,0)),"  ")</f>
        <v xml:space="preserve">O.9.14 -   </v>
      </c>
      <c r="T383" s="16" t="str">
        <f>T369&amp;"."&amp;RIGHT(T382,LEN(T382)-5)+1</f>
        <v>O.10.14</v>
      </c>
      <c r="U383" s="17" t="str">
        <f>T383&amp;" - "&amp;IFERROR(INDEX('L2'!$G$6:$G$502,MATCH(T383,'L2'!$P$6:$P$502,0)),"  ")</f>
        <v xml:space="preserve">O.10.14 -   </v>
      </c>
    </row>
    <row r="384" spans="2:21" ht="16">
      <c r="B384" s="16" t="str">
        <f>B369&amp;"."&amp;RIGHT(B383,LEN(B383)-4)+1</f>
        <v>O.1.15</v>
      </c>
      <c r="C384" s="17" t="str">
        <f>B384&amp;" - "&amp;IFERROR(INDEX('L2'!$G$6:$G$502,MATCH(B384,'L2'!$P$6:$P$502,0)),"  ")</f>
        <v xml:space="preserve">O.1.15 -   </v>
      </c>
      <c r="D384" s="16" t="str">
        <f>D369&amp;"."&amp;RIGHT(D383,LEN(D383)-4)+1</f>
        <v>O.2.15</v>
      </c>
      <c r="E384" s="17" t="str">
        <f>D384&amp;" - "&amp;IFERROR(INDEX('L2'!$G$6:$G$502,MATCH(D384,'L2'!$P$6:$P$502,0)),"  ")</f>
        <v xml:space="preserve">O.2.15 -   </v>
      </c>
      <c r="F384" s="16" t="str">
        <f>F369&amp;"."&amp;RIGHT(F383,LEN(F383)-4)+1</f>
        <v>O.3.15</v>
      </c>
      <c r="G384" s="17" t="str">
        <f>F384&amp;" - "&amp;IFERROR(INDEX('L2'!$G$6:$G$502,MATCH(F384,'L2'!$P$6:$P$502,0)),"  ")</f>
        <v xml:space="preserve">O.3.15 -   </v>
      </c>
      <c r="H384" s="16" t="str">
        <f>H369&amp;"."&amp;RIGHT(H383,LEN(H383)-4)+1</f>
        <v>O.4.15</v>
      </c>
      <c r="I384" s="17" t="str">
        <f>H384&amp;" - "&amp;IFERROR(INDEX('L2'!$G$6:$G$502,MATCH(H384,'L2'!$P$6:$P$502,0)),"  ")</f>
        <v xml:space="preserve">O.4.15 -   </v>
      </c>
      <c r="J384" s="16" t="str">
        <f>J369&amp;"."&amp;RIGHT(J383,LEN(J383)-4)+1</f>
        <v>O.5.15</v>
      </c>
      <c r="K384" s="17" t="str">
        <f>J384&amp;" - "&amp;IFERROR(INDEX('L2'!$G$6:$G$502,MATCH(J384,'L2'!$P$6:$P$502,0)),"  ")</f>
        <v xml:space="preserve">O.5.15 -   </v>
      </c>
      <c r="L384" s="16" t="str">
        <f>L369&amp;"."&amp;RIGHT(L383,LEN(L383)-4)+1</f>
        <v>O.6.15</v>
      </c>
      <c r="M384" s="17" t="str">
        <f>L384&amp;" - "&amp;IFERROR(INDEX('L2'!$G$6:$G$502,MATCH(L384,'L2'!$P$6:$P$502,0)),"  ")</f>
        <v xml:space="preserve">O.6.15 -   </v>
      </c>
      <c r="N384" s="16" t="str">
        <f>N369&amp;"."&amp;RIGHT(N383,LEN(N383)-4)+1</f>
        <v>O.7.15</v>
      </c>
      <c r="O384" s="17" t="str">
        <f>N384&amp;" - "&amp;IFERROR(INDEX('L2'!$G$6:$G$502,MATCH(N384,'L2'!$P$6:$P$502,0)),"  ")</f>
        <v xml:space="preserve">O.7.15 -   </v>
      </c>
      <c r="P384" s="16" t="str">
        <f>P369&amp;"."&amp;RIGHT(P383,LEN(P383)-4)+1</f>
        <v>O.8.15</v>
      </c>
      <c r="Q384" s="17" t="str">
        <f>P384&amp;" - "&amp;IFERROR(INDEX('L2'!$G$6:$G$502,MATCH(P384,'L2'!$P$6:$P$502,0)),"  ")</f>
        <v xml:space="preserve">O.8.15 -   </v>
      </c>
      <c r="R384" s="16" t="str">
        <f>R369&amp;"."&amp;RIGHT(R383,LEN(R383)-4)+1</f>
        <v>O.9.15</v>
      </c>
      <c r="S384" s="17" t="str">
        <f>R384&amp;" - "&amp;IFERROR(INDEX('L2'!$G$6:$G$502,MATCH(R384,'L2'!$P$6:$P$502,0)),"  ")</f>
        <v xml:space="preserve">O.9.15 -   </v>
      </c>
      <c r="T384" s="16" t="str">
        <f>T369&amp;"."&amp;RIGHT(T383,LEN(T383)-5)+1</f>
        <v>O.10.15</v>
      </c>
      <c r="U384" s="17" t="str">
        <f>T384&amp;" - "&amp;IFERROR(INDEX('L2'!$G$6:$G$502,MATCH(T384,'L2'!$P$6:$P$502,0)),"  ")</f>
        <v xml:space="preserve">O.10.15 -   </v>
      </c>
    </row>
    <row r="385" spans="2:21" ht="16">
      <c r="B385" s="16" t="str">
        <f>B369&amp;"."&amp;RIGHT(B384,LEN(B384)-4)+1</f>
        <v>O.1.16</v>
      </c>
      <c r="C385" s="17" t="str">
        <f>B385&amp;" - "&amp;IFERROR(INDEX('L2'!$G$6:$G$502,MATCH(B385,'L2'!$P$6:$P$502,0)),"  ")</f>
        <v xml:space="preserve">O.1.16 -   </v>
      </c>
      <c r="D385" s="16" t="str">
        <f>D369&amp;"."&amp;RIGHT(D384,LEN(D384)-4)+1</f>
        <v>O.2.16</v>
      </c>
      <c r="E385" s="17" t="str">
        <f>D385&amp;" - "&amp;IFERROR(INDEX('L2'!$G$6:$G$502,MATCH(D385,'L2'!$P$6:$P$502,0)),"  ")</f>
        <v xml:space="preserve">O.2.16 -   </v>
      </c>
      <c r="F385" s="16" t="str">
        <f>F369&amp;"."&amp;RIGHT(F384,LEN(F384)-4)+1</f>
        <v>O.3.16</v>
      </c>
      <c r="G385" s="17" t="str">
        <f>F385&amp;" - "&amp;IFERROR(INDEX('L2'!$G$6:$G$502,MATCH(F385,'L2'!$P$6:$P$502,0)),"  ")</f>
        <v xml:space="preserve">O.3.16 -   </v>
      </c>
      <c r="H385" s="16" t="str">
        <f>H369&amp;"."&amp;RIGHT(H384,LEN(H384)-4)+1</f>
        <v>O.4.16</v>
      </c>
      <c r="I385" s="17" t="str">
        <f>H385&amp;" - "&amp;IFERROR(INDEX('L2'!$G$6:$G$502,MATCH(H385,'L2'!$P$6:$P$502,0)),"  ")</f>
        <v xml:space="preserve">O.4.16 -   </v>
      </c>
      <c r="J385" s="16" t="str">
        <f>J369&amp;"."&amp;RIGHT(J384,LEN(J384)-4)+1</f>
        <v>O.5.16</v>
      </c>
      <c r="K385" s="17" t="str">
        <f>J385&amp;" - "&amp;IFERROR(INDEX('L2'!$G$6:$G$502,MATCH(J385,'L2'!$P$6:$P$502,0)),"  ")</f>
        <v xml:space="preserve">O.5.16 -   </v>
      </c>
      <c r="L385" s="16" t="str">
        <f>L369&amp;"."&amp;RIGHT(L384,LEN(L384)-4)+1</f>
        <v>O.6.16</v>
      </c>
      <c r="M385" s="17" t="str">
        <f>L385&amp;" - "&amp;IFERROR(INDEX('L2'!$G$6:$G$502,MATCH(L385,'L2'!$P$6:$P$502,0)),"  ")</f>
        <v xml:space="preserve">O.6.16 -   </v>
      </c>
      <c r="N385" s="16" t="str">
        <f>N369&amp;"."&amp;RIGHT(N384,LEN(N384)-4)+1</f>
        <v>O.7.16</v>
      </c>
      <c r="O385" s="17" t="str">
        <f>N385&amp;" - "&amp;IFERROR(INDEX('L2'!$G$6:$G$502,MATCH(N385,'L2'!$P$6:$P$502,0)),"  ")</f>
        <v xml:space="preserve">O.7.16 -   </v>
      </c>
      <c r="P385" s="16" t="str">
        <f>P369&amp;"."&amp;RIGHT(P384,LEN(P384)-4)+1</f>
        <v>O.8.16</v>
      </c>
      <c r="Q385" s="17" t="str">
        <f>P385&amp;" - "&amp;IFERROR(INDEX('L2'!$G$6:$G$502,MATCH(P385,'L2'!$P$6:$P$502,0)),"  ")</f>
        <v xml:space="preserve">O.8.16 -   </v>
      </c>
      <c r="R385" s="16" t="str">
        <f>R369&amp;"."&amp;RIGHT(R384,LEN(R384)-4)+1</f>
        <v>O.9.16</v>
      </c>
      <c r="S385" s="17" t="str">
        <f>R385&amp;" - "&amp;IFERROR(INDEX('L2'!$G$6:$G$502,MATCH(R385,'L2'!$P$6:$P$502,0)),"  ")</f>
        <v xml:space="preserve">O.9.16 -   </v>
      </c>
      <c r="T385" s="16" t="str">
        <f>T369&amp;"."&amp;RIGHT(T384,LEN(T384)-5)+1</f>
        <v>O.10.16</v>
      </c>
      <c r="U385" s="17" t="str">
        <f>T385&amp;" - "&amp;IFERROR(INDEX('L2'!$G$6:$G$502,MATCH(T385,'L2'!$P$6:$P$502,0)),"  ")</f>
        <v xml:space="preserve">O.10.16 -   </v>
      </c>
    </row>
    <row r="386" spans="2:21" ht="16">
      <c r="B386" s="16" t="str">
        <f>B369&amp;"."&amp;RIGHT(B385,LEN(B385)-4)+1</f>
        <v>O.1.17</v>
      </c>
      <c r="C386" s="17" t="str">
        <f>B386&amp;" - "&amp;IFERROR(INDEX('L2'!$G$6:$G$502,MATCH(B386,'L2'!$P$6:$P$502,0)),"  ")</f>
        <v xml:space="preserve">O.1.17 -   </v>
      </c>
      <c r="D386" s="16" t="str">
        <f>D369&amp;"."&amp;RIGHT(D385,LEN(D385)-4)+1</f>
        <v>O.2.17</v>
      </c>
      <c r="E386" s="17" t="str">
        <f>D386&amp;" - "&amp;IFERROR(INDEX('L2'!$G$6:$G$502,MATCH(D386,'L2'!$P$6:$P$502,0)),"  ")</f>
        <v xml:space="preserve">O.2.17 -   </v>
      </c>
      <c r="F386" s="16" t="str">
        <f>F369&amp;"."&amp;RIGHT(F385,LEN(F385)-4)+1</f>
        <v>O.3.17</v>
      </c>
      <c r="G386" s="17" t="str">
        <f>F386&amp;" - "&amp;IFERROR(INDEX('L2'!$G$6:$G$502,MATCH(F386,'L2'!$P$6:$P$502,0)),"  ")</f>
        <v xml:space="preserve">O.3.17 -   </v>
      </c>
      <c r="H386" s="16" t="str">
        <f>H369&amp;"."&amp;RIGHT(H385,LEN(H385)-4)+1</f>
        <v>O.4.17</v>
      </c>
      <c r="I386" s="17" t="str">
        <f>H386&amp;" - "&amp;IFERROR(INDEX('L2'!$G$6:$G$502,MATCH(H386,'L2'!$P$6:$P$502,0)),"  ")</f>
        <v xml:space="preserve">O.4.17 -   </v>
      </c>
      <c r="J386" s="16" t="str">
        <f>J369&amp;"."&amp;RIGHT(J385,LEN(J385)-4)+1</f>
        <v>O.5.17</v>
      </c>
      <c r="K386" s="17" t="str">
        <f>J386&amp;" - "&amp;IFERROR(INDEX('L2'!$G$6:$G$502,MATCH(J386,'L2'!$P$6:$P$502,0)),"  ")</f>
        <v xml:space="preserve">O.5.17 -   </v>
      </c>
      <c r="L386" s="16" t="str">
        <f>L369&amp;"."&amp;RIGHT(L385,LEN(L385)-4)+1</f>
        <v>O.6.17</v>
      </c>
      <c r="M386" s="17" t="str">
        <f>L386&amp;" - "&amp;IFERROR(INDEX('L2'!$G$6:$G$502,MATCH(L386,'L2'!$P$6:$P$502,0)),"  ")</f>
        <v xml:space="preserve">O.6.17 -   </v>
      </c>
      <c r="N386" s="16" t="str">
        <f>N369&amp;"."&amp;RIGHT(N385,LEN(N385)-4)+1</f>
        <v>O.7.17</v>
      </c>
      <c r="O386" s="17" t="str">
        <f>N386&amp;" - "&amp;IFERROR(INDEX('L2'!$G$6:$G$502,MATCH(N386,'L2'!$P$6:$P$502,0)),"  ")</f>
        <v xml:space="preserve">O.7.17 -   </v>
      </c>
      <c r="P386" s="16" t="str">
        <f>P369&amp;"."&amp;RIGHT(P385,LEN(P385)-4)+1</f>
        <v>O.8.17</v>
      </c>
      <c r="Q386" s="17" t="str">
        <f>P386&amp;" - "&amp;IFERROR(INDEX('L2'!$G$6:$G$502,MATCH(P386,'L2'!$P$6:$P$502,0)),"  ")</f>
        <v xml:space="preserve">O.8.17 -   </v>
      </c>
      <c r="R386" s="16" t="str">
        <f>R369&amp;"."&amp;RIGHT(R385,LEN(R385)-4)+1</f>
        <v>O.9.17</v>
      </c>
      <c r="S386" s="17" t="str">
        <f>R386&amp;" - "&amp;IFERROR(INDEX('L2'!$G$6:$G$502,MATCH(R386,'L2'!$P$6:$P$502,0)),"  ")</f>
        <v xml:space="preserve">O.9.17 -   </v>
      </c>
      <c r="T386" s="16" t="str">
        <f>T369&amp;"."&amp;RIGHT(T385,LEN(T385)-5)+1</f>
        <v>O.10.17</v>
      </c>
      <c r="U386" s="17" t="str">
        <f>T386&amp;" - "&amp;IFERROR(INDEX('L2'!$G$6:$G$502,MATCH(T386,'L2'!$P$6:$P$502,0)),"  ")</f>
        <v xml:space="preserve">O.10.17 -   </v>
      </c>
    </row>
    <row r="387" spans="2:21" ht="16">
      <c r="B387" s="16" t="str">
        <f>B369&amp;"."&amp;RIGHT(B386,LEN(B386)-4)+1</f>
        <v>O.1.18</v>
      </c>
      <c r="C387" s="17" t="str">
        <f>B387&amp;" - "&amp;IFERROR(INDEX('L2'!$G$6:$G$502,MATCH(B387,'L2'!$P$6:$P$502,0)),"  ")</f>
        <v xml:space="preserve">O.1.18 -   </v>
      </c>
      <c r="D387" s="16" t="str">
        <f>D369&amp;"."&amp;RIGHT(D386,LEN(D386)-4)+1</f>
        <v>O.2.18</v>
      </c>
      <c r="E387" s="17" t="str">
        <f>D387&amp;" - "&amp;IFERROR(INDEX('L2'!$G$6:$G$502,MATCH(D387,'L2'!$P$6:$P$502,0)),"  ")</f>
        <v xml:space="preserve">O.2.18 -   </v>
      </c>
      <c r="F387" s="16" t="str">
        <f>F369&amp;"."&amp;RIGHT(F386,LEN(F386)-4)+1</f>
        <v>O.3.18</v>
      </c>
      <c r="G387" s="17" t="str">
        <f>F387&amp;" - "&amp;IFERROR(INDEX('L2'!$G$6:$G$502,MATCH(F387,'L2'!$P$6:$P$502,0)),"  ")</f>
        <v xml:space="preserve">O.3.18 -   </v>
      </c>
      <c r="H387" s="16" t="str">
        <f>H369&amp;"."&amp;RIGHT(H386,LEN(H386)-4)+1</f>
        <v>O.4.18</v>
      </c>
      <c r="I387" s="17" t="str">
        <f>H387&amp;" - "&amp;IFERROR(INDEX('L2'!$G$6:$G$502,MATCH(H387,'L2'!$P$6:$P$502,0)),"  ")</f>
        <v xml:space="preserve">O.4.18 -   </v>
      </c>
      <c r="J387" s="16" t="str">
        <f>J369&amp;"."&amp;RIGHT(J386,LEN(J386)-4)+1</f>
        <v>O.5.18</v>
      </c>
      <c r="K387" s="17" t="str">
        <f>J387&amp;" - "&amp;IFERROR(INDEX('L2'!$G$6:$G$502,MATCH(J387,'L2'!$P$6:$P$502,0)),"  ")</f>
        <v xml:space="preserve">O.5.18 -   </v>
      </c>
      <c r="L387" s="16" t="str">
        <f>L369&amp;"."&amp;RIGHT(L386,LEN(L386)-4)+1</f>
        <v>O.6.18</v>
      </c>
      <c r="M387" s="17" t="str">
        <f>L387&amp;" - "&amp;IFERROR(INDEX('L2'!$G$6:$G$502,MATCH(L387,'L2'!$P$6:$P$502,0)),"  ")</f>
        <v xml:space="preserve">O.6.18 -   </v>
      </c>
      <c r="N387" s="16" t="str">
        <f>N369&amp;"."&amp;RIGHT(N386,LEN(N386)-4)+1</f>
        <v>O.7.18</v>
      </c>
      <c r="O387" s="17" t="str">
        <f>N387&amp;" - "&amp;IFERROR(INDEX('L2'!$G$6:$G$502,MATCH(N387,'L2'!$P$6:$P$502,0)),"  ")</f>
        <v xml:space="preserve">O.7.18 -   </v>
      </c>
      <c r="P387" s="16" t="str">
        <f>P369&amp;"."&amp;RIGHT(P386,LEN(P386)-4)+1</f>
        <v>O.8.18</v>
      </c>
      <c r="Q387" s="17" t="str">
        <f>P387&amp;" - "&amp;IFERROR(INDEX('L2'!$G$6:$G$502,MATCH(P387,'L2'!$P$6:$P$502,0)),"  ")</f>
        <v xml:space="preserve">O.8.18 -   </v>
      </c>
      <c r="R387" s="16" t="str">
        <f>R369&amp;"."&amp;RIGHT(R386,LEN(R386)-4)+1</f>
        <v>O.9.18</v>
      </c>
      <c r="S387" s="17" t="str">
        <f>R387&amp;" - "&amp;IFERROR(INDEX('L2'!$G$6:$G$502,MATCH(R387,'L2'!$P$6:$P$502,0)),"  ")</f>
        <v xml:space="preserve">O.9.18 -   </v>
      </c>
      <c r="T387" s="16" t="str">
        <f>T369&amp;"."&amp;RIGHT(T386,LEN(T386)-5)+1</f>
        <v>O.10.18</v>
      </c>
      <c r="U387" s="17" t="str">
        <f>T387&amp;" - "&amp;IFERROR(INDEX('L2'!$G$6:$G$502,MATCH(T387,'L2'!$P$6:$P$502,0)),"  ")</f>
        <v xml:space="preserve">O.10.18 -   </v>
      </c>
    </row>
    <row r="388" spans="2:21" ht="16">
      <c r="B388" s="16" t="str">
        <f>B369&amp;"."&amp;RIGHT(B387,LEN(B387)-4)+1</f>
        <v>O.1.19</v>
      </c>
      <c r="C388" s="17" t="str">
        <f>B388&amp;" - "&amp;IFERROR(INDEX('L2'!$G$6:$G$502,MATCH(B388,'L2'!$P$6:$P$502,0)),"  ")</f>
        <v xml:space="preserve">O.1.19 -   </v>
      </c>
      <c r="D388" s="16" t="str">
        <f>D369&amp;"."&amp;RIGHT(D387,LEN(D387)-4)+1</f>
        <v>O.2.19</v>
      </c>
      <c r="E388" s="17" t="str">
        <f>D388&amp;" - "&amp;IFERROR(INDEX('L2'!$G$6:$G$502,MATCH(D388,'L2'!$P$6:$P$502,0)),"  ")</f>
        <v xml:space="preserve">O.2.19 -   </v>
      </c>
      <c r="F388" s="16" t="str">
        <f>F369&amp;"."&amp;RIGHT(F387,LEN(F387)-4)+1</f>
        <v>O.3.19</v>
      </c>
      <c r="G388" s="17" t="str">
        <f>F388&amp;" - "&amp;IFERROR(INDEX('L2'!$G$6:$G$502,MATCH(F388,'L2'!$P$6:$P$502,0)),"  ")</f>
        <v xml:space="preserve">O.3.19 -   </v>
      </c>
      <c r="H388" s="16" t="str">
        <f>H369&amp;"."&amp;RIGHT(H387,LEN(H387)-4)+1</f>
        <v>O.4.19</v>
      </c>
      <c r="I388" s="17" t="str">
        <f>H388&amp;" - "&amp;IFERROR(INDEX('L2'!$G$6:$G$502,MATCH(H388,'L2'!$P$6:$P$502,0)),"  ")</f>
        <v xml:space="preserve">O.4.19 -   </v>
      </c>
      <c r="J388" s="16" t="str">
        <f>J369&amp;"."&amp;RIGHT(J387,LEN(J387)-4)+1</f>
        <v>O.5.19</v>
      </c>
      <c r="K388" s="17" t="str">
        <f>J388&amp;" - "&amp;IFERROR(INDEX('L2'!$G$6:$G$502,MATCH(J388,'L2'!$P$6:$P$502,0)),"  ")</f>
        <v xml:space="preserve">O.5.19 -   </v>
      </c>
      <c r="L388" s="16" t="str">
        <f>L369&amp;"."&amp;RIGHT(L387,LEN(L387)-4)+1</f>
        <v>O.6.19</v>
      </c>
      <c r="M388" s="17" t="str">
        <f>L388&amp;" - "&amp;IFERROR(INDEX('L2'!$G$6:$G$502,MATCH(L388,'L2'!$P$6:$P$502,0)),"  ")</f>
        <v xml:space="preserve">O.6.19 -   </v>
      </c>
      <c r="N388" s="16" t="str">
        <f>N369&amp;"."&amp;RIGHT(N387,LEN(N387)-4)+1</f>
        <v>O.7.19</v>
      </c>
      <c r="O388" s="17" t="str">
        <f>N388&amp;" - "&amp;IFERROR(INDEX('L2'!$G$6:$G$502,MATCH(N388,'L2'!$P$6:$P$502,0)),"  ")</f>
        <v xml:space="preserve">O.7.19 -   </v>
      </c>
      <c r="P388" s="16" t="str">
        <f>P369&amp;"."&amp;RIGHT(P387,LEN(P387)-4)+1</f>
        <v>O.8.19</v>
      </c>
      <c r="Q388" s="17" t="str">
        <f>P388&amp;" - "&amp;IFERROR(INDEX('L2'!$G$6:$G$502,MATCH(P388,'L2'!$P$6:$P$502,0)),"  ")</f>
        <v xml:space="preserve">O.8.19 -   </v>
      </c>
      <c r="R388" s="16" t="str">
        <f>R369&amp;"."&amp;RIGHT(R387,LEN(R387)-4)+1</f>
        <v>O.9.19</v>
      </c>
      <c r="S388" s="17" t="str">
        <f>R388&amp;" - "&amp;IFERROR(INDEX('L2'!$G$6:$G$502,MATCH(R388,'L2'!$P$6:$P$502,0)),"  ")</f>
        <v xml:space="preserve">O.9.19 -   </v>
      </c>
      <c r="T388" s="16" t="str">
        <f>T369&amp;"."&amp;RIGHT(T387,LEN(T387)-5)+1</f>
        <v>O.10.19</v>
      </c>
      <c r="U388" s="17" t="str">
        <f>T388&amp;" - "&amp;IFERROR(INDEX('L2'!$G$6:$G$502,MATCH(T388,'L2'!$P$6:$P$502,0)),"  ")</f>
        <v xml:space="preserve">O.10.19 -   </v>
      </c>
    </row>
    <row r="389" spans="2:21" ht="16">
      <c r="B389" s="16" t="str">
        <f>B369&amp;"."&amp;RIGHT(B388,LEN(B388)-4)+1</f>
        <v>O.1.20</v>
      </c>
      <c r="C389" s="17" t="str">
        <f>B389&amp;" - "&amp;IFERROR(INDEX('L2'!$G$6:$G$502,MATCH(B389,'L2'!$P$6:$P$502,0)),"  ")</f>
        <v xml:space="preserve">O.1.20 -   </v>
      </c>
      <c r="D389" s="16" t="str">
        <f>D369&amp;"."&amp;RIGHT(D388,LEN(D388)-4)+1</f>
        <v>O.2.20</v>
      </c>
      <c r="E389" s="17" t="str">
        <f>D389&amp;" - "&amp;IFERROR(INDEX('L2'!$G$6:$G$502,MATCH(D389,'L2'!$P$6:$P$502,0)),"  ")</f>
        <v xml:space="preserve">O.2.20 -   </v>
      </c>
      <c r="F389" s="16" t="str">
        <f>F369&amp;"."&amp;RIGHT(F388,LEN(F388)-4)+1</f>
        <v>O.3.20</v>
      </c>
      <c r="G389" s="17" t="str">
        <f>F389&amp;" - "&amp;IFERROR(INDEX('L2'!$G$6:$G$502,MATCH(F389,'L2'!$P$6:$P$502,0)),"  ")</f>
        <v xml:space="preserve">O.3.20 -   </v>
      </c>
      <c r="H389" s="16" t="str">
        <f>H369&amp;"."&amp;RIGHT(H388,LEN(H388)-4)+1</f>
        <v>O.4.20</v>
      </c>
      <c r="I389" s="17" t="str">
        <f>H389&amp;" - "&amp;IFERROR(INDEX('L2'!$G$6:$G$502,MATCH(H389,'L2'!$P$6:$P$502,0)),"  ")</f>
        <v xml:space="preserve">O.4.20 -   </v>
      </c>
      <c r="J389" s="16" t="str">
        <f>J369&amp;"."&amp;RIGHT(J388,LEN(J388)-4)+1</f>
        <v>O.5.20</v>
      </c>
      <c r="K389" s="17" t="str">
        <f>J389&amp;" - "&amp;IFERROR(INDEX('L2'!$G$6:$G$502,MATCH(J389,'L2'!$P$6:$P$502,0)),"  ")</f>
        <v xml:space="preserve">O.5.20 -   </v>
      </c>
      <c r="L389" s="16" t="str">
        <f>L369&amp;"."&amp;RIGHT(L388,LEN(L388)-4)+1</f>
        <v>O.6.20</v>
      </c>
      <c r="M389" s="17" t="str">
        <f>L389&amp;" - "&amp;IFERROR(INDEX('L2'!$G$6:$G$502,MATCH(L389,'L2'!$P$6:$P$502,0)),"  ")</f>
        <v xml:space="preserve">O.6.20 -   </v>
      </c>
      <c r="N389" s="16" t="str">
        <f>N369&amp;"."&amp;RIGHT(N388,LEN(N388)-4)+1</f>
        <v>O.7.20</v>
      </c>
      <c r="O389" s="17" t="str">
        <f>N389&amp;" - "&amp;IFERROR(INDEX('L2'!$G$6:$G$502,MATCH(N389,'L2'!$P$6:$P$502,0)),"  ")</f>
        <v xml:space="preserve">O.7.20 -   </v>
      </c>
      <c r="P389" s="16" t="str">
        <f>P369&amp;"."&amp;RIGHT(P388,LEN(P388)-4)+1</f>
        <v>O.8.20</v>
      </c>
      <c r="Q389" s="17" t="str">
        <f>P389&amp;" - "&amp;IFERROR(INDEX('L2'!$G$6:$G$502,MATCH(P389,'L2'!$P$6:$P$502,0)),"  ")</f>
        <v xml:space="preserve">O.8.20 -   </v>
      </c>
      <c r="R389" s="16" t="str">
        <f>R369&amp;"."&amp;RIGHT(R388,LEN(R388)-4)+1</f>
        <v>O.9.20</v>
      </c>
      <c r="S389" s="17" t="str">
        <f>R389&amp;" - "&amp;IFERROR(INDEX('L2'!$G$6:$G$502,MATCH(R389,'L2'!$P$6:$P$502,0)),"  ")</f>
        <v xml:space="preserve">O.9.20 -   </v>
      </c>
      <c r="T389" s="16" t="str">
        <f>T369&amp;"."&amp;RIGHT(T388,LEN(T388)-5)+1</f>
        <v>O.10.20</v>
      </c>
      <c r="U389" s="17" t="str">
        <f>T389&amp;" - "&amp;IFERROR(INDEX('L2'!$G$6:$G$502,MATCH(T389,'L2'!$P$6:$P$502,0)),"  ")</f>
        <v xml:space="preserve">O.10.20 -   </v>
      </c>
    </row>
    <row r="391" spans="2:21" ht="16">
      <c r="B391" s="796" t="str">
        <f>"Level 3 - "&amp;INDEX($C$6:$C$31,MATCH($B$21,$B$6:$B$31,0))&amp;" ("&amp;$B$21&amp;")"</f>
        <v>Level 3 - P - Per Room (P)</v>
      </c>
      <c r="C391" s="796"/>
      <c r="D391" s="796"/>
      <c r="E391" s="796"/>
      <c r="F391" s="796"/>
      <c r="G391" s="796"/>
      <c r="H391" s="796"/>
      <c r="I391" s="796"/>
      <c r="J391" s="796"/>
      <c r="K391" s="796"/>
      <c r="L391" s="796"/>
      <c r="M391" s="796"/>
      <c r="N391" s="796"/>
      <c r="O391" s="796"/>
      <c r="P391" s="796"/>
      <c r="Q391" s="796"/>
      <c r="R391" s="796"/>
      <c r="S391" s="796"/>
      <c r="T391" s="796"/>
      <c r="U391" s="796"/>
    </row>
    <row r="392" spans="2:21" ht="16">
      <c r="B392" s="40" t="str">
        <f>MID(B391,LEN(B391)-1,1)&amp;".1"</f>
        <v>P.1</v>
      </c>
      <c r="C392" s="40" t="str">
        <f>IFERROR(INDEX('L2'!$E$6:$E$502,MATCH(B392,'L2'!$O$6:$O$502,0)),"  ")</f>
        <v>Room by Room</v>
      </c>
      <c r="D392" s="40" t="str">
        <f>LEFT(B392,1)&amp;"."&amp;RIGHT(B392,1)+1</f>
        <v>P.2</v>
      </c>
      <c r="E392" s="40" t="str">
        <f>IFERROR(INDEX('L2'!$E$6:$E$502,MATCH(D392,'L2'!$O$6:$O$502,0)),"  ")</f>
        <v>Whole House</v>
      </c>
      <c r="F392" s="40" t="str">
        <f>LEFT(D392,1)&amp;"."&amp;RIGHT(D392,1)+1</f>
        <v>P.3</v>
      </c>
      <c r="G392" s="40" t="str">
        <f>IFERROR(INDEX('L2'!$E$6:$E$502,MATCH(F392,'L2'!$O$6:$O$502,0)),"  ")</f>
        <v xml:space="preserve">  </v>
      </c>
      <c r="H392" s="40" t="str">
        <f>LEFT(F392,1)&amp;"."&amp;RIGHT(F392,1)+1</f>
        <v>P.4</v>
      </c>
      <c r="I392" s="40" t="str">
        <f>IFERROR(INDEX('L2'!$E$6:$E$502,MATCH(H392,'L2'!$O$6:$O$502,0)),"  ")</f>
        <v xml:space="preserve">  </v>
      </c>
      <c r="J392" s="40" t="str">
        <f>LEFT(H392,1)&amp;"."&amp;RIGHT(H392,1)+1</f>
        <v>P.5</v>
      </c>
      <c r="K392" s="40" t="str">
        <f>IFERROR(INDEX('L2'!$E$6:$E$502,MATCH(J392,'L2'!$O$6:$O$502,0)),"  ")</f>
        <v xml:space="preserve">  </v>
      </c>
      <c r="L392" s="40" t="str">
        <f>LEFT(J392,1)&amp;"."&amp;RIGHT(J392,1)+1</f>
        <v>P.6</v>
      </c>
      <c r="M392" s="40" t="str">
        <f>IFERROR(INDEX('L2'!$E$6:$E$502,MATCH(L392,'L2'!$O$6:$O$502,0)),"  ")</f>
        <v xml:space="preserve">  </v>
      </c>
      <c r="N392" s="40" t="str">
        <f>LEFT(L392,1)&amp;"."&amp;RIGHT(L392,1)+1</f>
        <v>P.7</v>
      </c>
      <c r="O392" s="40" t="str">
        <f>IFERROR(INDEX('L2'!$E$6:$E$502,MATCH(N392,'L2'!$O$6:$O$502,0)),"  ")</f>
        <v xml:space="preserve">  </v>
      </c>
      <c r="P392" s="40" t="str">
        <f>LEFT(N392,1)&amp;"."&amp;RIGHT(N392,1)+1</f>
        <v>P.8</v>
      </c>
      <c r="Q392" s="40" t="str">
        <f>IFERROR(INDEX('L2'!$E$6:$E$502,MATCH(P392,'L2'!$O$6:$O$502,0)),"  ")</f>
        <v xml:space="preserve">  </v>
      </c>
      <c r="R392" s="40" t="str">
        <f>LEFT(P392,1)&amp;"."&amp;RIGHT(P392,1)+1</f>
        <v>P.9</v>
      </c>
      <c r="S392" s="40" t="str">
        <f>IFERROR(INDEX('L2'!$E$6:$E$502,MATCH(R392,'L2'!$O$6:$O$502,0)),"  ")</f>
        <v xml:space="preserve">  </v>
      </c>
      <c r="T392" s="40" t="str">
        <f>LEFT(R392,1)&amp;"."&amp;RIGHT(R392,1)+1</f>
        <v>P.10</v>
      </c>
      <c r="U392" s="40" t="str">
        <f>IFERROR(INDEX('L2'!$E$6:$E$502,MATCH(T392,'L2'!$O$6:$O$502,0)),"  ")</f>
        <v xml:space="preserve">  </v>
      </c>
    </row>
    <row r="393" spans="2:21" ht="16">
      <c r="B393" s="16" t="str">
        <f>B392&amp;".1"</f>
        <v>P.1.1</v>
      </c>
      <c r="C393" s="17" t="str">
        <f>B393&amp;" - "&amp;IFERROR(INDEX('L2'!$G$6:$G$502,MATCH(B393,'L2'!$P$6:$P$502,0)),"  ")</f>
        <v>P.1.1 - Per Bathroom</v>
      </c>
      <c r="D393" s="16" t="str">
        <f>D392&amp;".1"</f>
        <v>P.2.1</v>
      </c>
      <c r="E393" s="17" t="str">
        <f>D393&amp;" - "&amp;IFERROR(INDEX('L2'!$G$6:$G$502,MATCH(D393,'L2'!$P$6:$P$502,0)),"  ")</f>
        <v>P.2.1 - Whole House</v>
      </c>
      <c r="F393" s="16" t="str">
        <f>F392&amp;".1"</f>
        <v>P.3.1</v>
      </c>
      <c r="G393" s="17" t="str">
        <f>F393&amp;" - "&amp;IFERROR(INDEX('L2'!$G$6:$G$502,MATCH(F393,'L2'!$P$6:$P$502,0)),"  ")</f>
        <v xml:space="preserve">P.3.1 -   </v>
      </c>
      <c r="H393" s="16" t="str">
        <f>H392&amp;".1"</f>
        <v>P.4.1</v>
      </c>
      <c r="I393" s="17" t="str">
        <f>H393&amp;" - "&amp;IFERROR(INDEX('L2'!$G$6:$G$502,MATCH(H393,'L2'!$P$6:$P$502,0)),"  ")</f>
        <v xml:space="preserve">P.4.1 -   </v>
      </c>
      <c r="J393" s="16" t="str">
        <f>J392&amp;".1"</f>
        <v>P.5.1</v>
      </c>
      <c r="K393" s="17" t="str">
        <f>J393&amp;" - "&amp;IFERROR(INDEX('L2'!$G$6:$G$502,MATCH(J393,'L2'!$P$6:$P$502,0)),"  ")</f>
        <v xml:space="preserve">P.5.1 -   </v>
      </c>
      <c r="L393" s="16" t="str">
        <f>L392&amp;".1"</f>
        <v>P.6.1</v>
      </c>
      <c r="M393" s="17" t="str">
        <f>L393&amp;" - "&amp;IFERROR(INDEX('L2'!$G$6:$G$502,MATCH(L393,'L2'!$P$6:$P$502,0)),"  ")</f>
        <v xml:space="preserve">P.6.1 -   </v>
      </c>
      <c r="N393" s="16" t="str">
        <f>N392&amp;".1"</f>
        <v>P.7.1</v>
      </c>
      <c r="O393" s="17" t="str">
        <f>N393&amp;" - "&amp;IFERROR(INDEX('L2'!$G$6:$G$502,MATCH(N393,'L2'!$P$6:$P$502,0)),"  ")</f>
        <v xml:space="preserve">P.7.1 -   </v>
      </c>
      <c r="P393" s="16" t="str">
        <f>P392&amp;".1"</f>
        <v>P.8.1</v>
      </c>
      <c r="Q393" s="17" t="str">
        <f>P393&amp;" - "&amp;IFERROR(INDEX('L2'!$G$6:$G$502,MATCH(P393,'L2'!$P$6:$P$502,0)),"  ")</f>
        <v xml:space="preserve">P.8.1 -   </v>
      </c>
      <c r="R393" s="16" t="str">
        <f>R392&amp;".1"</f>
        <v>P.9.1</v>
      </c>
      <c r="S393" s="17" t="str">
        <f>R393&amp;" - "&amp;IFERROR(INDEX('L2'!$G$6:$G$502,MATCH(R393,'L2'!$P$6:$P$502,0)),"  ")</f>
        <v xml:space="preserve">P.9.1 -   </v>
      </c>
      <c r="T393" s="16" t="str">
        <f>T392&amp;".1"</f>
        <v>P.10.1</v>
      </c>
      <c r="U393" s="17" t="str">
        <f>T393&amp;" - "&amp;IFERROR(INDEX('L2'!$G$6:$G$502,MATCH(T393,'L2'!$P$6:$P$502,0)),"  ")</f>
        <v xml:space="preserve">P.10.1 -   </v>
      </c>
    </row>
    <row r="394" spans="2:21" ht="16">
      <c r="B394" s="16" t="str">
        <f>B392&amp;"."&amp;RIGHT(B393,LEN(B393)-4)+1</f>
        <v>P.1.2</v>
      </c>
      <c r="C394" s="17" t="str">
        <f>B394&amp;" - "&amp;IFERROR(INDEX('L2'!$G$6:$G$502,MATCH(B394,'L2'!$P$6:$P$502,0)),"  ")</f>
        <v>P.1.2 - Per Bedroom</v>
      </c>
      <c r="D394" s="16" t="str">
        <f>D392&amp;"."&amp;RIGHT(D393,LEN(D393)-4)+1</f>
        <v>P.2.2</v>
      </c>
      <c r="E394" s="17" t="str">
        <f>D394&amp;" - "&amp;IFERROR(INDEX('L2'!$G$6:$G$502,MATCH(D394,'L2'!$P$6:$P$502,0)),"  ")</f>
        <v xml:space="preserve">P.2.2 -   </v>
      </c>
      <c r="F394" s="16" t="str">
        <f>F392&amp;"."&amp;RIGHT(F393,LEN(F393)-4)+1</f>
        <v>P.3.2</v>
      </c>
      <c r="G394" s="17" t="str">
        <f>F394&amp;" - "&amp;IFERROR(INDEX('L2'!$G$6:$G$502,MATCH(F394,'L2'!$P$6:$P$502,0)),"  ")</f>
        <v xml:space="preserve">P.3.2 -   </v>
      </c>
      <c r="H394" s="16" t="str">
        <f>H392&amp;"."&amp;RIGHT(H393,LEN(H393)-4)+1</f>
        <v>P.4.2</v>
      </c>
      <c r="I394" s="17" t="str">
        <f>H394&amp;" - "&amp;IFERROR(INDEX('L2'!$G$6:$G$502,MATCH(H394,'L2'!$P$6:$P$502,0)),"  ")</f>
        <v xml:space="preserve">P.4.2 -   </v>
      </c>
      <c r="J394" s="16" t="str">
        <f>J392&amp;"."&amp;RIGHT(J393,LEN(J393)-4)+1</f>
        <v>P.5.2</v>
      </c>
      <c r="K394" s="17" t="str">
        <f>J394&amp;" - "&amp;IFERROR(INDEX('L2'!$G$6:$G$502,MATCH(J394,'L2'!$P$6:$P$502,0)),"  ")</f>
        <v xml:space="preserve">P.5.2 -   </v>
      </c>
      <c r="L394" s="16" t="str">
        <f>L392&amp;"."&amp;RIGHT(L393,LEN(L393)-4)+1</f>
        <v>P.6.2</v>
      </c>
      <c r="M394" s="17" t="str">
        <f>L394&amp;" - "&amp;IFERROR(INDEX('L2'!$G$6:$G$502,MATCH(L394,'L2'!$P$6:$P$502,0)),"  ")</f>
        <v xml:space="preserve">P.6.2 -   </v>
      </c>
      <c r="N394" s="16" t="str">
        <f>N392&amp;"."&amp;RIGHT(N393,LEN(N393)-4)+1</f>
        <v>P.7.2</v>
      </c>
      <c r="O394" s="17" t="str">
        <f>N394&amp;" - "&amp;IFERROR(INDEX('L2'!$G$6:$G$502,MATCH(N394,'L2'!$P$6:$P$502,0)),"  ")</f>
        <v xml:space="preserve">P.7.2 -   </v>
      </c>
      <c r="P394" s="16" t="str">
        <f>P392&amp;"."&amp;RIGHT(P393,LEN(P393)-4)+1</f>
        <v>P.8.2</v>
      </c>
      <c r="Q394" s="17" t="str">
        <f>P394&amp;" - "&amp;IFERROR(INDEX('L2'!$G$6:$G$502,MATCH(P394,'L2'!$P$6:$P$502,0)),"  ")</f>
        <v xml:space="preserve">P.8.2 -   </v>
      </c>
      <c r="R394" s="16" t="str">
        <f>R392&amp;"."&amp;RIGHT(R393,LEN(R393)-4)+1</f>
        <v>P.9.2</v>
      </c>
      <c r="S394" s="17" t="str">
        <f>R394&amp;" - "&amp;IFERROR(INDEX('L2'!$G$6:$G$502,MATCH(R394,'L2'!$P$6:$P$502,0)),"  ")</f>
        <v xml:space="preserve">P.9.2 -   </v>
      </c>
      <c r="T394" s="16" t="str">
        <f>T392&amp;"."&amp;RIGHT(T393,LEN(T393)-5)+1</f>
        <v>P.10.2</v>
      </c>
      <c r="U394" s="17" t="str">
        <f>T394&amp;" - "&amp;IFERROR(INDEX('L2'!$G$6:$G$502,MATCH(T394,'L2'!$P$6:$P$502,0)),"  ")</f>
        <v xml:space="preserve">P.10.2 -   </v>
      </c>
    </row>
    <row r="395" spans="2:21" ht="16">
      <c r="B395" s="16" t="str">
        <f>B392&amp;"."&amp;RIGHT(B394,LEN(B394)-4)+1</f>
        <v>P.1.3</v>
      </c>
      <c r="C395" s="17" t="str">
        <f>B395&amp;" - "&amp;IFERROR(INDEX('L2'!$G$6:$G$502,MATCH(B395,'L2'!$P$6:$P$502,0)),"  ")</f>
        <v>P.1.3 - Per Dining Room</v>
      </c>
      <c r="D395" s="16" t="str">
        <f>D392&amp;"."&amp;RIGHT(D394,LEN(D394)-4)+1</f>
        <v>P.2.3</v>
      </c>
      <c r="E395" s="17" t="str">
        <f>D395&amp;" - "&amp;IFERROR(INDEX('L2'!$G$6:$G$502,MATCH(D395,'L2'!$P$6:$P$502,0)),"  ")</f>
        <v xml:space="preserve">P.2.3 -   </v>
      </c>
      <c r="F395" s="16" t="str">
        <f>F392&amp;"."&amp;RIGHT(F394,LEN(F394)-4)+1</f>
        <v>P.3.3</v>
      </c>
      <c r="G395" s="17" t="str">
        <f>F395&amp;" - "&amp;IFERROR(INDEX('L2'!$G$6:$G$502,MATCH(F395,'L2'!$P$6:$P$502,0)),"  ")</f>
        <v xml:space="preserve">P.3.3 -   </v>
      </c>
      <c r="H395" s="16" t="str">
        <f>H392&amp;"."&amp;RIGHT(H394,LEN(H394)-4)+1</f>
        <v>P.4.3</v>
      </c>
      <c r="I395" s="17" t="str">
        <f>H395&amp;" - "&amp;IFERROR(INDEX('L2'!$G$6:$G$502,MATCH(H395,'L2'!$P$6:$P$502,0)),"  ")</f>
        <v xml:space="preserve">P.4.3 -   </v>
      </c>
      <c r="J395" s="16" t="str">
        <f>J392&amp;"."&amp;RIGHT(J394,LEN(J394)-4)+1</f>
        <v>P.5.3</v>
      </c>
      <c r="K395" s="17" t="str">
        <f>J395&amp;" - "&amp;IFERROR(INDEX('L2'!$G$6:$G$502,MATCH(J395,'L2'!$P$6:$P$502,0)),"  ")</f>
        <v xml:space="preserve">P.5.3 -   </v>
      </c>
      <c r="L395" s="16" t="str">
        <f>L392&amp;"."&amp;RIGHT(L394,LEN(L394)-4)+1</f>
        <v>P.6.3</v>
      </c>
      <c r="M395" s="17" t="str">
        <f>L395&amp;" - "&amp;IFERROR(INDEX('L2'!$G$6:$G$502,MATCH(L395,'L2'!$P$6:$P$502,0)),"  ")</f>
        <v xml:space="preserve">P.6.3 -   </v>
      </c>
      <c r="N395" s="16" t="str">
        <f>N392&amp;"."&amp;RIGHT(N394,LEN(N394)-4)+1</f>
        <v>P.7.3</v>
      </c>
      <c r="O395" s="17" t="str">
        <f>N395&amp;" - "&amp;IFERROR(INDEX('L2'!$G$6:$G$502,MATCH(N395,'L2'!$P$6:$P$502,0)),"  ")</f>
        <v xml:space="preserve">P.7.3 -   </v>
      </c>
      <c r="P395" s="16" t="str">
        <f>P392&amp;"."&amp;RIGHT(P394,LEN(P394)-4)+1</f>
        <v>P.8.3</v>
      </c>
      <c r="Q395" s="17" t="str">
        <f>P395&amp;" - "&amp;IFERROR(INDEX('L2'!$G$6:$G$502,MATCH(P395,'L2'!$P$6:$P$502,0)),"  ")</f>
        <v xml:space="preserve">P.8.3 -   </v>
      </c>
      <c r="R395" s="16" t="str">
        <f>R392&amp;"."&amp;RIGHT(R394,LEN(R394)-4)+1</f>
        <v>P.9.3</v>
      </c>
      <c r="S395" s="17" t="str">
        <f>R395&amp;" - "&amp;IFERROR(INDEX('L2'!$G$6:$G$502,MATCH(R395,'L2'!$P$6:$P$502,0)),"  ")</f>
        <v xml:space="preserve">P.9.3 -   </v>
      </c>
      <c r="T395" s="16" t="str">
        <f>T392&amp;"."&amp;RIGHT(T394,LEN(T394)-5)+1</f>
        <v>P.10.3</v>
      </c>
      <c r="U395" s="17" t="str">
        <f>T395&amp;" - "&amp;IFERROR(INDEX('L2'!$G$6:$G$502,MATCH(T395,'L2'!$P$6:$P$502,0)),"  ")</f>
        <v xml:space="preserve">P.10.3 -   </v>
      </c>
    </row>
    <row r="396" spans="2:21" ht="16">
      <c r="B396" s="16" t="str">
        <f>B392&amp;"."&amp;RIGHT(B395,LEN(B395)-4)+1</f>
        <v>P.1.4</v>
      </c>
      <c r="C396" s="17" t="str">
        <f>B396&amp;" - "&amp;IFERROR(INDEX('L2'!$G$6:$G$502,MATCH(B396,'L2'!$P$6:$P$502,0)),"  ")</f>
        <v>P.1.4 - Per Garage</v>
      </c>
      <c r="D396" s="16" t="str">
        <f>D392&amp;"."&amp;RIGHT(D395,LEN(D395)-4)+1</f>
        <v>P.2.4</v>
      </c>
      <c r="E396" s="17" t="str">
        <f>D396&amp;" - "&amp;IFERROR(INDEX('L2'!$G$6:$G$502,MATCH(D396,'L2'!$P$6:$P$502,0)),"  ")</f>
        <v xml:space="preserve">P.2.4 -   </v>
      </c>
      <c r="F396" s="16" t="str">
        <f>F392&amp;"."&amp;RIGHT(F395,LEN(F395)-4)+1</f>
        <v>P.3.4</v>
      </c>
      <c r="G396" s="17" t="str">
        <f>F396&amp;" - "&amp;IFERROR(INDEX('L2'!$G$6:$G$502,MATCH(F396,'L2'!$P$6:$P$502,0)),"  ")</f>
        <v xml:space="preserve">P.3.4 -   </v>
      </c>
      <c r="H396" s="16" t="str">
        <f>H392&amp;"."&amp;RIGHT(H395,LEN(H395)-4)+1</f>
        <v>P.4.4</v>
      </c>
      <c r="I396" s="17" t="str">
        <f>H396&amp;" - "&amp;IFERROR(INDEX('L2'!$G$6:$G$502,MATCH(H396,'L2'!$P$6:$P$502,0)),"  ")</f>
        <v xml:space="preserve">P.4.4 -   </v>
      </c>
      <c r="J396" s="16" t="str">
        <f>J392&amp;"."&amp;RIGHT(J395,LEN(J395)-4)+1</f>
        <v>P.5.4</v>
      </c>
      <c r="K396" s="17" t="str">
        <f>J396&amp;" - "&amp;IFERROR(INDEX('L2'!$G$6:$G$502,MATCH(J396,'L2'!$P$6:$P$502,0)),"  ")</f>
        <v xml:space="preserve">P.5.4 -   </v>
      </c>
      <c r="L396" s="16" t="str">
        <f>L392&amp;"."&amp;RIGHT(L395,LEN(L395)-4)+1</f>
        <v>P.6.4</v>
      </c>
      <c r="M396" s="17" t="str">
        <f>L396&amp;" - "&amp;IFERROR(INDEX('L2'!$G$6:$G$502,MATCH(L396,'L2'!$P$6:$P$502,0)),"  ")</f>
        <v xml:space="preserve">P.6.4 -   </v>
      </c>
      <c r="N396" s="16" t="str">
        <f>N392&amp;"."&amp;RIGHT(N395,LEN(N395)-4)+1</f>
        <v>P.7.4</v>
      </c>
      <c r="O396" s="17" t="str">
        <f>N396&amp;" - "&amp;IFERROR(INDEX('L2'!$G$6:$G$502,MATCH(N396,'L2'!$P$6:$P$502,0)),"  ")</f>
        <v xml:space="preserve">P.7.4 -   </v>
      </c>
      <c r="P396" s="16" t="str">
        <f>P392&amp;"."&amp;RIGHT(P395,LEN(P395)-4)+1</f>
        <v>P.8.4</v>
      </c>
      <c r="Q396" s="17" t="str">
        <f>P396&amp;" - "&amp;IFERROR(INDEX('L2'!$G$6:$G$502,MATCH(P396,'L2'!$P$6:$P$502,0)),"  ")</f>
        <v xml:space="preserve">P.8.4 -   </v>
      </c>
      <c r="R396" s="16" t="str">
        <f>R392&amp;"."&amp;RIGHT(R395,LEN(R395)-4)+1</f>
        <v>P.9.4</v>
      </c>
      <c r="S396" s="17" t="str">
        <f>R396&amp;" - "&amp;IFERROR(INDEX('L2'!$G$6:$G$502,MATCH(R396,'L2'!$P$6:$P$502,0)),"  ")</f>
        <v xml:space="preserve">P.9.4 -   </v>
      </c>
      <c r="T396" s="16" t="str">
        <f>T392&amp;"."&amp;RIGHT(T395,LEN(T395)-5)+1</f>
        <v>P.10.4</v>
      </c>
      <c r="U396" s="17" t="str">
        <f>T396&amp;" - "&amp;IFERROR(INDEX('L2'!$G$6:$G$502,MATCH(T396,'L2'!$P$6:$P$502,0)),"  ")</f>
        <v xml:space="preserve">P.10.4 -   </v>
      </c>
    </row>
    <row r="397" spans="2:21" ht="16">
      <c r="B397" s="16" t="str">
        <f>B392&amp;"."&amp;RIGHT(B396,LEN(B396)-4)+1</f>
        <v>P.1.5</v>
      </c>
      <c r="C397" s="17" t="str">
        <f>B397&amp;" - "&amp;IFERROR(INDEX('L2'!$G$6:$G$502,MATCH(B397,'L2'!$P$6:$P$502,0)),"  ")</f>
        <v>P.1.5 - Per Kitchen</v>
      </c>
      <c r="D397" s="16" t="str">
        <f>D392&amp;"."&amp;RIGHT(D396,LEN(D396)-4)+1</f>
        <v>P.2.5</v>
      </c>
      <c r="E397" s="17" t="str">
        <f>D397&amp;" - "&amp;IFERROR(INDEX('L2'!$G$6:$G$502,MATCH(D397,'L2'!$P$6:$P$502,0)),"  ")</f>
        <v xml:space="preserve">P.2.5 -   </v>
      </c>
      <c r="F397" s="16" t="str">
        <f>F392&amp;"."&amp;RIGHT(F396,LEN(F396)-4)+1</f>
        <v>P.3.5</v>
      </c>
      <c r="G397" s="17" t="str">
        <f>F397&amp;" - "&amp;IFERROR(INDEX('L2'!$G$6:$G$502,MATCH(F397,'L2'!$P$6:$P$502,0)),"  ")</f>
        <v xml:space="preserve">P.3.5 -   </v>
      </c>
      <c r="H397" s="16" t="str">
        <f>H392&amp;"."&amp;RIGHT(H396,LEN(H396)-4)+1</f>
        <v>P.4.5</v>
      </c>
      <c r="I397" s="17" t="str">
        <f>H397&amp;" - "&amp;IFERROR(INDEX('L2'!$G$6:$G$502,MATCH(H397,'L2'!$P$6:$P$502,0)),"  ")</f>
        <v xml:space="preserve">P.4.5 -   </v>
      </c>
      <c r="J397" s="16" t="str">
        <f>J392&amp;"."&amp;RIGHT(J396,LEN(J396)-4)+1</f>
        <v>P.5.5</v>
      </c>
      <c r="K397" s="17" t="str">
        <f>J397&amp;" - "&amp;IFERROR(INDEX('L2'!$G$6:$G$502,MATCH(J397,'L2'!$P$6:$P$502,0)),"  ")</f>
        <v xml:space="preserve">P.5.5 -   </v>
      </c>
      <c r="L397" s="16" t="str">
        <f>L392&amp;"."&amp;RIGHT(L396,LEN(L396)-4)+1</f>
        <v>P.6.5</v>
      </c>
      <c r="M397" s="17" t="str">
        <f>L397&amp;" - "&amp;IFERROR(INDEX('L2'!$G$6:$G$502,MATCH(L397,'L2'!$P$6:$P$502,0)),"  ")</f>
        <v xml:space="preserve">P.6.5 -   </v>
      </c>
      <c r="N397" s="16" t="str">
        <f>N392&amp;"."&amp;RIGHT(N396,LEN(N396)-4)+1</f>
        <v>P.7.5</v>
      </c>
      <c r="O397" s="17" t="str">
        <f>N397&amp;" - "&amp;IFERROR(INDEX('L2'!$G$6:$G$502,MATCH(N397,'L2'!$P$6:$P$502,0)),"  ")</f>
        <v xml:space="preserve">P.7.5 -   </v>
      </c>
      <c r="P397" s="16" t="str">
        <f>P392&amp;"."&amp;RIGHT(P396,LEN(P396)-4)+1</f>
        <v>P.8.5</v>
      </c>
      <c r="Q397" s="17" t="str">
        <f>P397&amp;" - "&amp;IFERROR(INDEX('L2'!$G$6:$G$502,MATCH(P397,'L2'!$P$6:$P$502,0)),"  ")</f>
        <v xml:space="preserve">P.8.5 -   </v>
      </c>
      <c r="R397" s="16" t="str">
        <f>R392&amp;"."&amp;RIGHT(R396,LEN(R396)-4)+1</f>
        <v>P.9.5</v>
      </c>
      <c r="S397" s="17" t="str">
        <f>R397&amp;" - "&amp;IFERROR(INDEX('L2'!$G$6:$G$502,MATCH(R397,'L2'!$P$6:$P$502,0)),"  ")</f>
        <v xml:space="preserve">P.9.5 -   </v>
      </c>
      <c r="T397" s="16" t="str">
        <f>T392&amp;"."&amp;RIGHT(T396,LEN(T396)-5)+1</f>
        <v>P.10.5</v>
      </c>
      <c r="U397" s="17" t="str">
        <f>T397&amp;" - "&amp;IFERROR(INDEX('L2'!$G$6:$G$502,MATCH(T397,'L2'!$P$6:$P$502,0)),"  ")</f>
        <v xml:space="preserve">P.10.5 -   </v>
      </c>
    </row>
    <row r="398" spans="2:21" ht="16">
      <c r="B398" s="16" t="str">
        <f>B392&amp;"."&amp;RIGHT(B397,LEN(B397)-4)+1</f>
        <v>P.1.6</v>
      </c>
      <c r="C398" s="17" t="str">
        <f>B398&amp;" - "&amp;IFERROR(INDEX('L2'!$G$6:$G$502,MATCH(B398,'L2'!$P$6:$P$502,0)),"  ")</f>
        <v>P.1.6 - Per Laundry Room</v>
      </c>
      <c r="D398" s="16" t="str">
        <f>D392&amp;"."&amp;RIGHT(D397,LEN(D397)-4)+1</f>
        <v>P.2.6</v>
      </c>
      <c r="E398" s="17" t="str">
        <f>D398&amp;" - "&amp;IFERROR(INDEX('L2'!$G$6:$G$502,MATCH(D398,'L2'!$P$6:$P$502,0)),"  ")</f>
        <v xml:space="preserve">P.2.6 -   </v>
      </c>
      <c r="F398" s="16" t="str">
        <f>F392&amp;"."&amp;RIGHT(F397,LEN(F397)-4)+1</f>
        <v>P.3.6</v>
      </c>
      <c r="G398" s="17" t="str">
        <f>F398&amp;" - "&amp;IFERROR(INDEX('L2'!$G$6:$G$502,MATCH(F398,'L2'!$P$6:$P$502,0)),"  ")</f>
        <v xml:space="preserve">P.3.6 -   </v>
      </c>
      <c r="H398" s="16" t="str">
        <f>H392&amp;"."&amp;RIGHT(H397,LEN(H397)-4)+1</f>
        <v>P.4.6</v>
      </c>
      <c r="I398" s="17" t="str">
        <f>H398&amp;" - "&amp;IFERROR(INDEX('L2'!$G$6:$G$502,MATCH(H398,'L2'!$P$6:$P$502,0)),"  ")</f>
        <v xml:space="preserve">P.4.6 -   </v>
      </c>
      <c r="J398" s="16" t="str">
        <f>J392&amp;"."&amp;RIGHT(J397,LEN(J397)-4)+1</f>
        <v>P.5.6</v>
      </c>
      <c r="K398" s="17" t="str">
        <f>J398&amp;" - "&amp;IFERROR(INDEX('L2'!$G$6:$G$502,MATCH(J398,'L2'!$P$6:$P$502,0)),"  ")</f>
        <v xml:space="preserve">P.5.6 -   </v>
      </c>
      <c r="L398" s="16" t="str">
        <f>L392&amp;"."&amp;RIGHT(L397,LEN(L397)-4)+1</f>
        <v>P.6.6</v>
      </c>
      <c r="M398" s="17" t="str">
        <f>L398&amp;" - "&amp;IFERROR(INDEX('L2'!$G$6:$G$502,MATCH(L398,'L2'!$P$6:$P$502,0)),"  ")</f>
        <v xml:space="preserve">P.6.6 -   </v>
      </c>
      <c r="N398" s="16" t="str">
        <f>N392&amp;"."&amp;RIGHT(N397,LEN(N397)-4)+1</f>
        <v>P.7.6</v>
      </c>
      <c r="O398" s="17" t="str">
        <f>N398&amp;" - "&amp;IFERROR(INDEX('L2'!$G$6:$G$502,MATCH(N398,'L2'!$P$6:$P$502,0)),"  ")</f>
        <v xml:space="preserve">P.7.6 -   </v>
      </c>
      <c r="P398" s="16" t="str">
        <f>P392&amp;"."&amp;RIGHT(P397,LEN(P397)-4)+1</f>
        <v>P.8.6</v>
      </c>
      <c r="Q398" s="17" t="str">
        <f>P398&amp;" - "&amp;IFERROR(INDEX('L2'!$G$6:$G$502,MATCH(P398,'L2'!$P$6:$P$502,0)),"  ")</f>
        <v xml:space="preserve">P.8.6 -   </v>
      </c>
      <c r="R398" s="16" t="str">
        <f>R392&amp;"."&amp;RIGHT(R397,LEN(R397)-4)+1</f>
        <v>P.9.6</v>
      </c>
      <c r="S398" s="17" t="str">
        <f>R398&amp;" - "&amp;IFERROR(INDEX('L2'!$G$6:$G$502,MATCH(R398,'L2'!$P$6:$P$502,0)),"  ")</f>
        <v xml:space="preserve">P.9.6 -   </v>
      </c>
      <c r="T398" s="16" t="str">
        <f>T392&amp;"."&amp;RIGHT(T397,LEN(T397)-5)+1</f>
        <v>P.10.6</v>
      </c>
      <c r="U398" s="17" t="str">
        <f>T398&amp;" - "&amp;IFERROR(INDEX('L2'!$G$6:$G$502,MATCH(T398,'L2'!$P$6:$P$502,0)),"  ")</f>
        <v xml:space="preserve">P.10.6 -   </v>
      </c>
    </row>
    <row r="399" spans="2:21" ht="16">
      <c r="B399" s="16" t="str">
        <f>B392&amp;"."&amp;RIGHT(B398,LEN(B398)-4)+1</f>
        <v>P.1.7</v>
      </c>
      <c r="C399" s="17" t="str">
        <f>B399&amp;" - "&amp;IFERROR(INDEX('L2'!$G$6:$G$502,MATCH(B399,'L2'!$P$6:$P$502,0)),"  ")</f>
        <v xml:space="preserve">P.1.7 -   </v>
      </c>
      <c r="D399" s="16" t="str">
        <f>D392&amp;"."&amp;RIGHT(D398,LEN(D398)-4)+1</f>
        <v>P.2.7</v>
      </c>
      <c r="E399" s="17" t="str">
        <f>D399&amp;" - "&amp;IFERROR(INDEX('L2'!$G$6:$G$502,MATCH(D399,'L2'!$P$6:$P$502,0)),"  ")</f>
        <v xml:space="preserve">P.2.7 -   </v>
      </c>
      <c r="F399" s="16" t="str">
        <f>F392&amp;"."&amp;RIGHT(F398,LEN(F398)-4)+1</f>
        <v>P.3.7</v>
      </c>
      <c r="G399" s="17" t="str">
        <f>F399&amp;" - "&amp;IFERROR(INDEX('L2'!$G$6:$G$502,MATCH(F399,'L2'!$P$6:$P$502,0)),"  ")</f>
        <v xml:space="preserve">P.3.7 -   </v>
      </c>
      <c r="H399" s="16" t="str">
        <f>H392&amp;"."&amp;RIGHT(H398,LEN(H398)-4)+1</f>
        <v>P.4.7</v>
      </c>
      <c r="I399" s="17" t="str">
        <f>H399&amp;" - "&amp;IFERROR(INDEX('L2'!$G$6:$G$502,MATCH(H399,'L2'!$P$6:$P$502,0)),"  ")</f>
        <v xml:space="preserve">P.4.7 -   </v>
      </c>
      <c r="J399" s="16" t="str">
        <f>J392&amp;"."&amp;RIGHT(J398,LEN(J398)-4)+1</f>
        <v>P.5.7</v>
      </c>
      <c r="K399" s="17" t="str">
        <f>J399&amp;" - "&amp;IFERROR(INDEX('L2'!$G$6:$G$502,MATCH(J399,'L2'!$P$6:$P$502,0)),"  ")</f>
        <v xml:space="preserve">P.5.7 -   </v>
      </c>
      <c r="L399" s="16" t="str">
        <f>L392&amp;"."&amp;RIGHT(L398,LEN(L398)-4)+1</f>
        <v>P.6.7</v>
      </c>
      <c r="M399" s="17" t="str">
        <f>L399&amp;" - "&amp;IFERROR(INDEX('L2'!$G$6:$G$502,MATCH(L399,'L2'!$P$6:$P$502,0)),"  ")</f>
        <v xml:space="preserve">P.6.7 -   </v>
      </c>
      <c r="N399" s="16" t="str">
        <f>N392&amp;"."&amp;RIGHT(N398,LEN(N398)-4)+1</f>
        <v>P.7.7</v>
      </c>
      <c r="O399" s="17" t="str">
        <f>N399&amp;" - "&amp;IFERROR(INDEX('L2'!$G$6:$G$502,MATCH(N399,'L2'!$P$6:$P$502,0)),"  ")</f>
        <v xml:space="preserve">P.7.7 -   </v>
      </c>
      <c r="P399" s="16" t="str">
        <f>P392&amp;"."&amp;RIGHT(P398,LEN(P398)-4)+1</f>
        <v>P.8.7</v>
      </c>
      <c r="Q399" s="17" t="str">
        <f>P399&amp;" - "&amp;IFERROR(INDEX('L2'!$G$6:$G$502,MATCH(P399,'L2'!$P$6:$P$502,0)),"  ")</f>
        <v xml:space="preserve">P.8.7 -   </v>
      </c>
      <c r="R399" s="16" t="str">
        <f>R392&amp;"."&amp;RIGHT(R398,LEN(R398)-4)+1</f>
        <v>P.9.7</v>
      </c>
      <c r="S399" s="17" t="str">
        <f>R399&amp;" - "&amp;IFERROR(INDEX('L2'!$G$6:$G$502,MATCH(R399,'L2'!$P$6:$P$502,0)),"  ")</f>
        <v xml:space="preserve">P.9.7 -   </v>
      </c>
      <c r="T399" s="16" t="str">
        <f>T392&amp;"."&amp;RIGHT(T398,LEN(T398)-5)+1</f>
        <v>P.10.7</v>
      </c>
      <c r="U399" s="17" t="str">
        <f>T399&amp;" - "&amp;IFERROR(INDEX('L2'!$G$6:$G$502,MATCH(T399,'L2'!$P$6:$P$502,0)),"  ")</f>
        <v xml:space="preserve">P.10.7 -   </v>
      </c>
    </row>
    <row r="400" spans="2:21" ht="16">
      <c r="B400" s="16" t="str">
        <f>B392&amp;"."&amp;RIGHT(B399,LEN(B399)-4)+1</f>
        <v>P.1.8</v>
      </c>
      <c r="C400" s="17" t="str">
        <f>B400&amp;" - "&amp;IFERROR(INDEX('L2'!$G$6:$G$502,MATCH(B400,'L2'!$P$6:$P$502,0)),"  ")</f>
        <v xml:space="preserve">P.1.8 -   </v>
      </c>
      <c r="D400" s="16" t="str">
        <f>D392&amp;"."&amp;RIGHT(D399,LEN(D399)-4)+1</f>
        <v>P.2.8</v>
      </c>
      <c r="E400" s="17" t="str">
        <f>D400&amp;" - "&amp;IFERROR(INDEX('L2'!$G$6:$G$502,MATCH(D400,'L2'!$P$6:$P$502,0)),"  ")</f>
        <v xml:space="preserve">P.2.8 -   </v>
      </c>
      <c r="F400" s="16" t="str">
        <f>F392&amp;"."&amp;RIGHT(F399,LEN(F399)-4)+1</f>
        <v>P.3.8</v>
      </c>
      <c r="G400" s="17" t="str">
        <f>F400&amp;" - "&amp;IFERROR(INDEX('L2'!$G$6:$G$502,MATCH(F400,'L2'!$P$6:$P$502,0)),"  ")</f>
        <v xml:space="preserve">P.3.8 -   </v>
      </c>
      <c r="H400" s="16" t="str">
        <f>H392&amp;"."&amp;RIGHT(H399,LEN(H399)-4)+1</f>
        <v>P.4.8</v>
      </c>
      <c r="I400" s="17" t="str">
        <f>H400&amp;" - "&amp;IFERROR(INDEX('L2'!$G$6:$G$502,MATCH(H400,'L2'!$P$6:$P$502,0)),"  ")</f>
        <v xml:space="preserve">P.4.8 -   </v>
      </c>
      <c r="J400" s="16" t="str">
        <f>J392&amp;"."&amp;RIGHT(J399,LEN(J399)-4)+1</f>
        <v>P.5.8</v>
      </c>
      <c r="K400" s="17" t="str">
        <f>J400&amp;" - "&amp;IFERROR(INDEX('L2'!$G$6:$G$502,MATCH(J400,'L2'!$P$6:$P$502,0)),"  ")</f>
        <v xml:space="preserve">P.5.8 -   </v>
      </c>
      <c r="L400" s="16" t="str">
        <f>L392&amp;"."&amp;RIGHT(L399,LEN(L399)-4)+1</f>
        <v>P.6.8</v>
      </c>
      <c r="M400" s="17" t="str">
        <f>L400&amp;" - "&amp;IFERROR(INDEX('L2'!$G$6:$G$502,MATCH(L400,'L2'!$P$6:$P$502,0)),"  ")</f>
        <v xml:space="preserve">P.6.8 -   </v>
      </c>
      <c r="N400" s="16" t="str">
        <f>N392&amp;"."&amp;RIGHT(N399,LEN(N399)-4)+1</f>
        <v>P.7.8</v>
      </c>
      <c r="O400" s="17" t="str">
        <f>N400&amp;" - "&amp;IFERROR(INDEX('L2'!$G$6:$G$502,MATCH(N400,'L2'!$P$6:$P$502,0)),"  ")</f>
        <v xml:space="preserve">P.7.8 -   </v>
      </c>
      <c r="P400" s="16" t="str">
        <f>P392&amp;"."&amp;RIGHT(P399,LEN(P399)-4)+1</f>
        <v>P.8.8</v>
      </c>
      <c r="Q400" s="17" t="str">
        <f>P400&amp;" - "&amp;IFERROR(INDEX('L2'!$G$6:$G$502,MATCH(P400,'L2'!$P$6:$P$502,0)),"  ")</f>
        <v xml:space="preserve">P.8.8 -   </v>
      </c>
      <c r="R400" s="16" t="str">
        <f>R392&amp;"."&amp;RIGHT(R399,LEN(R399)-4)+1</f>
        <v>P.9.8</v>
      </c>
      <c r="S400" s="17" t="str">
        <f>R400&amp;" - "&amp;IFERROR(INDEX('L2'!$G$6:$G$502,MATCH(R400,'L2'!$P$6:$P$502,0)),"  ")</f>
        <v xml:space="preserve">P.9.8 -   </v>
      </c>
      <c r="T400" s="16" t="str">
        <f>T392&amp;"."&amp;RIGHT(T399,LEN(T399)-5)+1</f>
        <v>P.10.8</v>
      </c>
      <c r="U400" s="17" t="str">
        <f>T400&amp;" - "&amp;IFERROR(INDEX('L2'!$G$6:$G$502,MATCH(T400,'L2'!$P$6:$P$502,0)),"  ")</f>
        <v xml:space="preserve">P.10.8 -   </v>
      </c>
    </row>
    <row r="401" spans="2:21" ht="16">
      <c r="B401" s="16" t="str">
        <f>B392&amp;"."&amp;RIGHT(B400,LEN(B400)-4)+1</f>
        <v>P.1.9</v>
      </c>
      <c r="C401" s="17" t="str">
        <f>B401&amp;" - "&amp;IFERROR(INDEX('L2'!$G$6:$G$502,MATCH(B401,'L2'!$P$6:$P$502,0)),"  ")</f>
        <v xml:space="preserve">P.1.9 -   </v>
      </c>
      <c r="D401" s="16" t="str">
        <f>D392&amp;"."&amp;RIGHT(D400,LEN(D400)-4)+1</f>
        <v>P.2.9</v>
      </c>
      <c r="E401" s="17" t="str">
        <f>D401&amp;" - "&amp;IFERROR(INDEX('L2'!$G$6:$G$502,MATCH(D401,'L2'!$P$6:$P$502,0)),"  ")</f>
        <v xml:space="preserve">P.2.9 -   </v>
      </c>
      <c r="F401" s="16" t="str">
        <f>F392&amp;"."&amp;RIGHT(F400,LEN(F400)-4)+1</f>
        <v>P.3.9</v>
      </c>
      <c r="G401" s="17" t="str">
        <f>F401&amp;" - "&amp;IFERROR(INDEX('L2'!$G$6:$G$502,MATCH(F401,'L2'!$P$6:$P$502,0)),"  ")</f>
        <v xml:space="preserve">P.3.9 -   </v>
      </c>
      <c r="H401" s="16" t="str">
        <f>H392&amp;"."&amp;RIGHT(H400,LEN(H400)-4)+1</f>
        <v>P.4.9</v>
      </c>
      <c r="I401" s="17" t="str">
        <f>H401&amp;" - "&amp;IFERROR(INDEX('L2'!$G$6:$G$502,MATCH(H401,'L2'!$P$6:$P$502,0)),"  ")</f>
        <v xml:space="preserve">P.4.9 -   </v>
      </c>
      <c r="J401" s="16" t="str">
        <f>J392&amp;"."&amp;RIGHT(J400,LEN(J400)-4)+1</f>
        <v>P.5.9</v>
      </c>
      <c r="K401" s="17" t="str">
        <f>J401&amp;" - "&amp;IFERROR(INDEX('L2'!$G$6:$G$502,MATCH(J401,'L2'!$P$6:$P$502,0)),"  ")</f>
        <v xml:space="preserve">P.5.9 -   </v>
      </c>
      <c r="L401" s="16" t="str">
        <f>L392&amp;"."&amp;RIGHT(L400,LEN(L400)-4)+1</f>
        <v>P.6.9</v>
      </c>
      <c r="M401" s="17" t="str">
        <f>L401&amp;" - "&amp;IFERROR(INDEX('L2'!$G$6:$G$502,MATCH(L401,'L2'!$P$6:$P$502,0)),"  ")</f>
        <v xml:space="preserve">P.6.9 -   </v>
      </c>
      <c r="N401" s="16" t="str">
        <f>N392&amp;"."&amp;RIGHT(N400,LEN(N400)-4)+1</f>
        <v>P.7.9</v>
      </c>
      <c r="O401" s="17" t="str">
        <f>N401&amp;" - "&amp;IFERROR(INDEX('L2'!$G$6:$G$502,MATCH(N401,'L2'!$P$6:$P$502,0)),"  ")</f>
        <v xml:space="preserve">P.7.9 -   </v>
      </c>
      <c r="P401" s="16" t="str">
        <f>P392&amp;"."&amp;RIGHT(P400,LEN(P400)-4)+1</f>
        <v>P.8.9</v>
      </c>
      <c r="Q401" s="17" t="str">
        <f>P401&amp;" - "&amp;IFERROR(INDEX('L2'!$G$6:$G$502,MATCH(P401,'L2'!$P$6:$P$502,0)),"  ")</f>
        <v xml:space="preserve">P.8.9 -   </v>
      </c>
      <c r="R401" s="16" t="str">
        <f>R392&amp;"."&amp;RIGHT(R400,LEN(R400)-4)+1</f>
        <v>P.9.9</v>
      </c>
      <c r="S401" s="17" t="str">
        <f>R401&amp;" - "&amp;IFERROR(INDEX('L2'!$G$6:$G$502,MATCH(R401,'L2'!$P$6:$P$502,0)),"  ")</f>
        <v xml:space="preserve">P.9.9 -   </v>
      </c>
      <c r="T401" s="16" t="str">
        <f>T392&amp;"."&amp;RIGHT(T400,LEN(T400)-5)+1</f>
        <v>P.10.9</v>
      </c>
      <c r="U401" s="17" t="str">
        <f>T401&amp;" - "&amp;IFERROR(INDEX('L2'!$G$6:$G$502,MATCH(T401,'L2'!$P$6:$P$502,0)),"  ")</f>
        <v xml:space="preserve">P.10.9 -   </v>
      </c>
    </row>
    <row r="402" spans="2:21" ht="16">
      <c r="B402" s="16" t="str">
        <f>B392&amp;"."&amp;RIGHT(B401,LEN(B401)-4)+1</f>
        <v>P.1.10</v>
      </c>
      <c r="C402" s="17" t="str">
        <f>B402&amp;" - "&amp;IFERROR(INDEX('L2'!$G$6:$G$502,MATCH(B402,'L2'!$P$6:$P$502,0)),"  ")</f>
        <v xml:space="preserve">P.1.10 -   </v>
      </c>
      <c r="D402" s="16" t="str">
        <f>D392&amp;"."&amp;RIGHT(D401,LEN(D401)-4)+1</f>
        <v>P.2.10</v>
      </c>
      <c r="E402" s="17" t="str">
        <f>D402&amp;" - "&amp;IFERROR(INDEX('L2'!$G$6:$G$502,MATCH(D402,'L2'!$P$6:$P$502,0)),"  ")</f>
        <v xml:space="preserve">P.2.10 -   </v>
      </c>
      <c r="F402" s="16" t="str">
        <f>F392&amp;"."&amp;RIGHT(F401,LEN(F401)-4)+1</f>
        <v>P.3.10</v>
      </c>
      <c r="G402" s="17" t="str">
        <f>F402&amp;" - "&amp;IFERROR(INDEX('L2'!$G$6:$G$502,MATCH(F402,'L2'!$P$6:$P$502,0)),"  ")</f>
        <v xml:space="preserve">P.3.10 -   </v>
      </c>
      <c r="H402" s="16" t="str">
        <f>H392&amp;"."&amp;RIGHT(H401,LEN(H401)-4)+1</f>
        <v>P.4.10</v>
      </c>
      <c r="I402" s="17" t="str">
        <f>H402&amp;" - "&amp;IFERROR(INDEX('L2'!$G$6:$G$502,MATCH(H402,'L2'!$P$6:$P$502,0)),"  ")</f>
        <v xml:space="preserve">P.4.10 -   </v>
      </c>
      <c r="J402" s="16" t="str">
        <f>J392&amp;"."&amp;RIGHT(J401,LEN(J401)-4)+1</f>
        <v>P.5.10</v>
      </c>
      <c r="K402" s="17" t="str">
        <f>J402&amp;" - "&amp;IFERROR(INDEX('L2'!$G$6:$G$502,MATCH(J402,'L2'!$P$6:$P$502,0)),"  ")</f>
        <v xml:space="preserve">P.5.10 -   </v>
      </c>
      <c r="L402" s="16" t="str">
        <f>L392&amp;"."&amp;RIGHT(L401,LEN(L401)-4)+1</f>
        <v>P.6.10</v>
      </c>
      <c r="M402" s="17" t="str">
        <f>L402&amp;" - "&amp;IFERROR(INDEX('L2'!$G$6:$G$502,MATCH(L402,'L2'!$P$6:$P$502,0)),"  ")</f>
        <v xml:space="preserve">P.6.10 -   </v>
      </c>
      <c r="N402" s="16" t="str">
        <f>N392&amp;"."&amp;RIGHT(N401,LEN(N401)-4)+1</f>
        <v>P.7.10</v>
      </c>
      <c r="O402" s="17" t="str">
        <f>N402&amp;" - "&amp;IFERROR(INDEX('L2'!$G$6:$G$502,MATCH(N402,'L2'!$P$6:$P$502,0)),"  ")</f>
        <v xml:space="preserve">P.7.10 -   </v>
      </c>
      <c r="P402" s="16" t="str">
        <f>P392&amp;"."&amp;RIGHT(P401,LEN(P401)-4)+1</f>
        <v>P.8.10</v>
      </c>
      <c r="Q402" s="17" t="str">
        <f>P402&amp;" - "&amp;IFERROR(INDEX('L2'!$G$6:$G$502,MATCH(P402,'L2'!$P$6:$P$502,0)),"  ")</f>
        <v xml:space="preserve">P.8.10 -   </v>
      </c>
      <c r="R402" s="16" t="str">
        <f>R392&amp;"."&amp;RIGHT(R401,LEN(R401)-4)+1</f>
        <v>P.9.10</v>
      </c>
      <c r="S402" s="17" t="str">
        <f>R402&amp;" - "&amp;IFERROR(INDEX('L2'!$G$6:$G$502,MATCH(R402,'L2'!$P$6:$P$502,0)),"  ")</f>
        <v xml:space="preserve">P.9.10 -   </v>
      </c>
      <c r="T402" s="16" t="str">
        <f>T392&amp;"."&amp;RIGHT(T401,LEN(T401)-5)+1</f>
        <v>P.10.10</v>
      </c>
      <c r="U402" s="17" t="str">
        <f>T402&amp;" - "&amp;IFERROR(INDEX('L2'!$G$6:$G$502,MATCH(T402,'L2'!$P$6:$P$502,0)),"  ")</f>
        <v xml:space="preserve">P.10.10 -   </v>
      </c>
    </row>
    <row r="403" spans="2:21" ht="16">
      <c r="B403" s="16" t="str">
        <f>B392&amp;"."&amp;RIGHT(B402,LEN(B402)-4)+1</f>
        <v>P.1.11</v>
      </c>
      <c r="C403" s="17" t="str">
        <f>B403&amp;" - "&amp;IFERROR(INDEX('L2'!$G$6:$G$502,MATCH(B403,'L2'!$P$6:$P$502,0)),"  ")</f>
        <v xml:space="preserve">P.1.11 -   </v>
      </c>
      <c r="D403" s="16" t="str">
        <f>D392&amp;"."&amp;RIGHT(D402,LEN(D402)-4)+1</f>
        <v>P.2.11</v>
      </c>
      <c r="E403" s="17" t="str">
        <f>D403&amp;" - "&amp;IFERROR(INDEX('L2'!$G$6:$G$502,MATCH(D403,'L2'!$P$6:$P$502,0)),"  ")</f>
        <v xml:space="preserve">P.2.11 -   </v>
      </c>
      <c r="F403" s="16" t="str">
        <f>F392&amp;"."&amp;RIGHT(F402,LEN(F402)-4)+1</f>
        <v>P.3.11</v>
      </c>
      <c r="G403" s="17" t="str">
        <f>F403&amp;" - "&amp;IFERROR(INDEX('L2'!$G$6:$G$502,MATCH(F403,'L2'!$P$6:$P$502,0)),"  ")</f>
        <v xml:space="preserve">P.3.11 -   </v>
      </c>
      <c r="H403" s="16" t="str">
        <f>H392&amp;"."&amp;RIGHT(H402,LEN(H402)-4)+1</f>
        <v>P.4.11</v>
      </c>
      <c r="I403" s="17" t="str">
        <f>H403&amp;" - "&amp;IFERROR(INDEX('L2'!$G$6:$G$502,MATCH(H403,'L2'!$P$6:$P$502,0)),"  ")</f>
        <v xml:space="preserve">P.4.11 -   </v>
      </c>
      <c r="J403" s="16" t="str">
        <f>J392&amp;"."&amp;RIGHT(J402,LEN(J402)-4)+1</f>
        <v>P.5.11</v>
      </c>
      <c r="K403" s="17" t="str">
        <f>J403&amp;" - "&amp;IFERROR(INDEX('L2'!$G$6:$G$502,MATCH(J403,'L2'!$P$6:$P$502,0)),"  ")</f>
        <v xml:space="preserve">P.5.11 -   </v>
      </c>
      <c r="L403" s="16" t="str">
        <f>L392&amp;"."&amp;RIGHT(L402,LEN(L402)-4)+1</f>
        <v>P.6.11</v>
      </c>
      <c r="M403" s="17" t="str">
        <f>L403&amp;" - "&amp;IFERROR(INDEX('L2'!$G$6:$G$502,MATCH(L403,'L2'!$P$6:$P$502,0)),"  ")</f>
        <v xml:space="preserve">P.6.11 -   </v>
      </c>
      <c r="N403" s="16" t="str">
        <f>N392&amp;"."&amp;RIGHT(N402,LEN(N402)-4)+1</f>
        <v>P.7.11</v>
      </c>
      <c r="O403" s="17" t="str">
        <f>N403&amp;" - "&amp;IFERROR(INDEX('L2'!$G$6:$G$502,MATCH(N403,'L2'!$P$6:$P$502,0)),"  ")</f>
        <v xml:space="preserve">P.7.11 -   </v>
      </c>
      <c r="P403" s="16" t="str">
        <f>P392&amp;"."&amp;RIGHT(P402,LEN(P402)-4)+1</f>
        <v>P.8.11</v>
      </c>
      <c r="Q403" s="17" t="str">
        <f>P403&amp;" - "&amp;IFERROR(INDEX('L2'!$G$6:$G$502,MATCH(P403,'L2'!$P$6:$P$502,0)),"  ")</f>
        <v xml:space="preserve">P.8.11 -   </v>
      </c>
      <c r="R403" s="16" t="str">
        <f>R392&amp;"."&amp;RIGHT(R402,LEN(R402)-4)+1</f>
        <v>P.9.11</v>
      </c>
      <c r="S403" s="17" t="str">
        <f>R403&amp;" - "&amp;IFERROR(INDEX('L2'!$G$6:$G$502,MATCH(R403,'L2'!$P$6:$P$502,0)),"  ")</f>
        <v xml:space="preserve">P.9.11 -   </v>
      </c>
      <c r="T403" s="16" t="str">
        <f>T392&amp;"."&amp;RIGHT(T402,LEN(T402)-5)+1</f>
        <v>P.10.11</v>
      </c>
      <c r="U403" s="17" t="str">
        <f>T403&amp;" - "&amp;IFERROR(INDEX('L2'!$G$6:$G$502,MATCH(T403,'L2'!$P$6:$P$502,0)),"  ")</f>
        <v xml:space="preserve">P.10.11 -   </v>
      </c>
    </row>
    <row r="404" spans="2:21" ht="16">
      <c r="B404" s="16" t="str">
        <f>B392&amp;"."&amp;RIGHT(B403,LEN(B403)-4)+1</f>
        <v>P.1.12</v>
      </c>
      <c r="C404" s="17" t="str">
        <f>B404&amp;" - "&amp;IFERROR(INDEX('L2'!$G$6:$G$502,MATCH(B404,'L2'!$P$6:$P$502,0)),"  ")</f>
        <v xml:space="preserve">P.1.12 -   </v>
      </c>
      <c r="D404" s="16" t="str">
        <f>D392&amp;"."&amp;RIGHT(D403,LEN(D403)-4)+1</f>
        <v>P.2.12</v>
      </c>
      <c r="E404" s="17" t="str">
        <f>D404&amp;" - "&amp;IFERROR(INDEX('L2'!$G$6:$G$502,MATCH(D404,'L2'!$P$6:$P$502,0)),"  ")</f>
        <v xml:space="preserve">P.2.12 -   </v>
      </c>
      <c r="F404" s="16" t="str">
        <f>F392&amp;"."&amp;RIGHT(F403,LEN(F403)-4)+1</f>
        <v>P.3.12</v>
      </c>
      <c r="G404" s="17" t="str">
        <f>F404&amp;" - "&amp;IFERROR(INDEX('L2'!$G$6:$G$502,MATCH(F404,'L2'!$P$6:$P$502,0)),"  ")</f>
        <v xml:space="preserve">P.3.12 -   </v>
      </c>
      <c r="H404" s="16" t="str">
        <f>H392&amp;"."&amp;RIGHT(H403,LEN(H403)-4)+1</f>
        <v>P.4.12</v>
      </c>
      <c r="I404" s="17" t="str">
        <f>H404&amp;" - "&amp;IFERROR(INDEX('L2'!$G$6:$G$502,MATCH(H404,'L2'!$P$6:$P$502,0)),"  ")</f>
        <v xml:space="preserve">P.4.12 -   </v>
      </c>
      <c r="J404" s="16" t="str">
        <f>J392&amp;"."&amp;RIGHT(J403,LEN(J403)-4)+1</f>
        <v>P.5.12</v>
      </c>
      <c r="K404" s="17" t="str">
        <f>J404&amp;" - "&amp;IFERROR(INDEX('L2'!$G$6:$G$502,MATCH(J404,'L2'!$P$6:$P$502,0)),"  ")</f>
        <v xml:space="preserve">P.5.12 -   </v>
      </c>
      <c r="L404" s="16" t="str">
        <f>L392&amp;"."&amp;RIGHT(L403,LEN(L403)-4)+1</f>
        <v>P.6.12</v>
      </c>
      <c r="M404" s="17" t="str">
        <f>L404&amp;" - "&amp;IFERROR(INDEX('L2'!$G$6:$G$502,MATCH(L404,'L2'!$P$6:$P$502,0)),"  ")</f>
        <v xml:space="preserve">P.6.12 -   </v>
      </c>
      <c r="N404" s="16" t="str">
        <f>N392&amp;"."&amp;RIGHT(N403,LEN(N403)-4)+1</f>
        <v>P.7.12</v>
      </c>
      <c r="O404" s="17" t="str">
        <f>N404&amp;" - "&amp;IFERROR(INDEX('L2'!$G$6:$G$502,MATCH(N404,'L2'!$P$6:$P$502,0)),"  ")</f>
        <v xml:space="preserve">P.7.12 -   </v>
      </c>
      <c r="P404" s="16" t="str">
        <f>P392&amp;"."&amp;RIGHT(P403,LEN(P403)-4)+1</f>
        <v>P.8.12</v>
      </c>
      <c r="Q404" s="17" t="str">
        <f>P404&amp;" - "&amp;IFERROR(INDEX('L2'!$G$6:$G$502,MATCH(P404,'L2'!$P$6:$P$502,0)),"  ")</f>
        <v xml:space="preserve">P.8.12 -   </v>
      </c>
      <c r="R404" s="16" t="str">
        <f>R392&amp;"."&amp;RIGHT(R403,LEN(R403)-4)+1</f>
        <v>P.9.12</v>
      </c>
      <c r="S404" s="17" t="str">
        <f>R404&amp;" - "&amp;IFERROR(INDEX('L2'!$G$6:$G$502,MATCH(R404,'L2'!$P$6:$P$502,0)),"  ")</f>
        <v xml:space="preserve">P.9.12 -   </v>
      </c>
      <c r="T404" s="16" t="str">
        <f>T392&amp;"."&amp;RIGHT(T403,LEN(T403)-5)+1</f>
        <v>P.10.12</v>
      </c>
      <c r="U404" s="17" t="str">
        <f>T404&amp;" - "&amp;IFERROR(INDEX('L2'!$G$6:$G$502,MATCH(T404,'L2'!$P$6:$P$502,0)),"  ")</f>
        <v xml:space="preserve">P.10.12 -   </v>
      </c>
    </row>
    <row r="405" spans="2:21" ht="16">
      <c r="B405" s="16" t="str">
        <f>B392&amp;"."&amp;RIGHT(B404,LEN(B404)-4)+1</f>
        <v>P.1.13</v>
      </c>
      <c r="C405" s="17" t="str">
        <f>B405&amp;" - "&amp;IFERROR(INDEX('L2'!$G$6:$G$502,MATCH(B405,'L2'!$P$6:$P$502,0)),"  ")</f>
        <v xml:space="preserve">P.1.13 -   </v>
      </c>
      <c r="D405" s="16" t="str">
        <f>D392&amp;"."&amp;RIGHT(D404,LEN(D404)-4)+1</f>
        <v>P.2.13</v>
      </c>
      <c r="E405" s="17" t="str">
        <f>D405&amp;" - "&amp;IFERROR(INDEX('L2'!$G$6:$G$502,MATCH(D405,'L2'!$P$6:$P$502,0)),"  ")</f>
        <v xml:space="preserve">P.2.13 -   </v>
      </c>
      <c r="F405" s="16" t="str">
        <f>F392&amp;"."&amp;RIGHT(F404,LEN(F404)-4)+1</f>
        <v>P.3.13</v>
      </c>
      <c r="G405" s="17" t="str">
        <f>F405&amp;" - "&amp;IFERROR(INDEX('L2'!$G$6:$G$502,MATCH(F405,'L2'!$P$6:$P$502,0)),"  ")</f>
        <v xml:space="preserve">P.3.13 -   </v>
      </c>
      <c r="H405" s="16" t="str">
        <f>H392&amp;"."&amp;RIGHT(H404,LEN(H404)-4)+1</f>
        <v>P.4.13</v>
      </c>
      <c r="I405" s="17" t="str">
        <f>H405&amp;" - "&amp;IFERROR(INDEX('L2'!$G$6:$G$502,MATCH(H405,'L2'!$P$6:$P$502,0)),"  ")</f>
        <v xml:space="preserve">P.4.13 -   </v>
      </c>
      <c r="J405" s="16" t="str">
        <f>J392&amp;"."&amp;RIGHT(J404,LEN(J404)-4)+1</f>
        <v>P.5.13</v>
      </c>
      <c r="K405" s="17" t="str">
        <f>J405&amp;" - "&amp;IFERROR(INDEX('L2'!$G$6:$G$502,MATCH(J405,'L2'!$P$6:$P$502,0)),"  ")</f>
        <v xml:space="preserve">P.5.13 -   </v>
      </c>
      <c r="L405" s="16" t="str">
        <f>L392&amp;"."&amp;RIGHT(L404,LEN(L404)-4)+1</f>
        <v>P.6.13</v>
      </c>
      <c r="M405" s="17" t="str">
        <f>L405&amp;" - "&amp;IFERROR(INDEX('L2'!$G$6:$G$502,MATCH(L405,'L2'!$P$6:$P$502,0)),"  ")</f>
        <v xml:space="preserve">P.6.13 -   </v>
      </c>
      <c r="N405" s="16" t="str">
        <f>N392&amp;"."&amp;RIGHT(N404,LEN(N404)-4)+1</f>
        <v>P.7.13</v>
      </c>
      <c r="O405" s="17" t="str">
        <f>N405&amp;" - "&amp;IFERROR(INDEX('L2'!$G$6:$G$502,MATCH(N405,'L2'!$P$6:$P$502,0)),"  ")</f>
        <v xml:space="preserve">P.7.13 -   </v>
      </c>
      <c r="P405" s="16" t="str">
        <f>P392&amp;"."&amp;RIGHT(P404,LEN(P404)-4)+1</f>
        <v>P.8.13</v>
      </c>
      <c r="Q405" s="17" t="str">
        <f>P405&amp;" - "&amp;IFERROR(INDEX('L2'!$G$6:$G$502,MATCH(P405,'L2'!$P$6:$P$502,0)),"  ")</f>
        <v xml:space="preserve">P.8.13 -   </v>
      </c>
      <c r="R405" s="16" t="str">
        <f>R392&amp;"."&amp;RIGHT(R404,LEN(R404)-4)+1</f>
        <v>P.9.13</v>
      </c>
      <c r="S405" s="17" t="str">
        <f>R405&amp;" - "&amp;IFERROR(INDEX('L2'!$G$6:$G$502,MATCH(R405,'L2'!$P$6:$P$502,0)),"  ")</f>
        <v xml:space="preserve">P.9.13 -   </v>
      </c>
      <c r="T405" s="16" t="str">
        <f>T392&amp;"."&amp;RIGHT(T404,LEN(T404)-5)+1</f>
        <v>P.10.13</v>
      </c>
      <c r="U405" s="17" t="str">
        <f>T405&amp;" - "&amp;IFERROR(INDEX('L2'!$G$6:$G$502,MATCH(T405,'L2'!$P$6:$P$502,0)),"  ")</f>
        <v xml:space="preserve">P.10.13 -   </v>
      </c>
    </row>
    <row r="406" spans="2:21" ht="16">
      <c r="B406" s="16" t="str">
        <f>B392&amp;"."&amp;RIGHT(B405,LEN(B405)-4)+1</f>
        <v>P.1.14</v>
      </c>
      <c r="C406" s="17" t="str">
        <f>B406&amp;" - "&amp;IFERROR(INDEX('L2'!$G$6:$G$502,MATCH(B406,'L2'!$P$6:$P$502,0)),"  ")</f>
        <v xml:space="preserve">P.1.14 -   </v>
      </c>
      <c r="D406" s="16" t="str">
        <f>D392&amp;"."&amp;RIGHT(D405,LEN(D405)-4)+1</f>
        <v>P.2.14</v>
      </c>
      <c r="E406" s="17" t="str">
        <f>D406&amp;" - "&amp;IFERROR(INDEX('L2'!$G$6:$G$502,MATCH(D406,'L2'!$P$6:$P$502,0)),"  ")</f>
        <v xml:space="preserve">P.2.14 -   </v>
      </c>
      <c r="F406" s="16" t="str">
        <f>F392&amp;"."&amp;RIGHT(F405,LEN(F405)-4)+1</f>
        <v>P.3.14</v>
      </c>
      <c r="G406" s="17" t="str">
        <f>F406&amp;" - "&amp;IFERROR(INDEX('L2'!$G$6:$G$502,MATCH(F406,'L2'!$P$6:$P$502,0)),"  ")</f>
        <v xml:space="preserve">P.3.14 -   </v>
      </c>
      <c r="H406" s="16" t="str">
        <f>H392&amp;"."&amp;RIGHT(H405,LEN(H405)-4)+1</f>
        <v>P.4.14</v>
      </c>
      <c r="I406" s="17" t="str">
        <f>H406&amp;" - "&amp;IFERROR(INDEX('L2'!$G$6:$G$502,MATCH(H406,'L2'!$P$6:$P$502,0)),"  ")</f>
        <v xml:space="preserve">P.4.14 -   </v>
      </c>
      <c r="J406" s="16" t="str">
        <f>J392&amp;"."&amp;RIGHT(J405,LEN(J405)-4)+1</f>
        <v>P.5.14</v>
      </c>
      <c r="K406" s="17" t="str">
        <f>J406&amp;" - "&amp;IFERROR(INDEX('L2'!$G$6:$G$502,MATCH(J406,'L2'!$P$6:$P$502,0)),"  ")</f>
        <v xml:space="preserve">P.5.14 -   </v>
      </c>
      <c r="L406" s="16" t="str">
        <f>L392&amp;"."&amp;RIGHT(L405,LEN(L405)-4)+1</f>
        <v>P.6.14</v>
      </c>
      <c r="M406" s="17" t="str">
        <f>L406&amp;" - "&amp;IFERROR(INDEX('L2'!$G$6:$G$502,MATCH(L406,'L2'!$P$6:$P$502,0)),"  ")</f>
        <v xml:space="preserve">P.6.14 -   </v>
      </c>
      <c r="N406" s="16" t="str">
        <f>N392&amp;"."&amp;RIGHT(N405,LEN(N405)-4)+1</f>
        <v>P.7.14</v>
      </c>
      <c r="O406" s="17" t="str">
        <f>N406&amp;" - "&amp;IFERROR(INDEX('L2'!$G$6:$G$502,MATCH(N406,'L2'!$P$6:$P$502,0)),"  ")</f>
        <v xml:space="preserve">P.7.14 -   </v>
      </c>
      <c r="P406" s="16" t="str">
        <f>P392&amp;"."&amp;RIGHT(P405,LEN(P405)-4)+1</f>
        <v>P.8.14</v>
      </c>
      <c r="Q406" s="17" t="str">
        <f>P406&amp;" - "&amp;IFERROR(INDEX('L2'!$G$6:$G$502,MATCH(P406,'L2'!$P$6:$P$502,0)),"  ")</f>
        <v xml:space="preserve">P.8.14 -   </v>
      </c>
      <c r="R406" s="16" t="str">
        <f>R392&amp;"."&amp;RIGHT(R405,LEN(R405)-4)+1</f>
        <v>P.9.14</v>
      </c>
      <c r="S406" s="17" t="str">
        <f>R406&amp;" - "&amp;IFERROR(INDEX('L2'!$G$6:$G$502,MATCH(R406,'L2'!$P$6:$P$502,0)),"  ")</f>
        <v xml:space="preserve">P.9.14 -   </v>
      </c>
      <c r="T406" s="16" t="str">
        <f>T392&amp;"."&amp;RIGHT(T405,LEN(T405)-5)+1</f>
        <v>P.10.14</v>
      </c>
      <c r="U406" s="17" t="str">
        <f>T406&amp;" - "&amp;IFERROR(INDEX('L2'!$G$6:$G$502,MATCH(T406,'L2'!$P$6:$P$502,0)),"  ")</f>
        <v xml:space="preserve">P.10.14 -   </v>
      </c>
    </row>
    <row r="407" spans="2:21" ht="16">
      <c r="B407" s="16" t="str">
        <f>B392&amp;"."&amp;RIGHT(B406,LEN(B406)-4)+1</f>
        <v>P.1.15</v>
      </c>
      <c r="C407" s="17" t="str">
        <f>B407&amp;" - "&amp;IFERROR(INDEX('L2'!$G$6:$G$502,MATCH(B407,'L2'!$P$6:$P$502,0)),"  ")</f>
        <v xml:space="preserve">P.1.15 -   </v>
      </c>
      <c r="D407" s="16" t="str">
        <f>D392&amp;"."&amp;RIGHT(D406,LEN(D406)-4)+1</f>
        <v>P.2.15</v>
      </c>
      <c r="E407" s="17" t="str">
        <f>D407&amp;" - "&amp;IFERROR(INDEX('L2'!$G$6:$G$502,MATCH(D407,'L2'!$P$6:$P$502,0)),"  ")</f>
        <v xml:space="preserve">P.2.15 -   </v>
      </c>
      <c r="F407" s="16" t="str">
        <f>F392&amp;"."&amp;RIGHT(F406,LEN(F406)-4)+1</f>
        <v>P.3.15</v>
      </c>
      <c r="G407" s="17" t="str">
        <f>F407&amp;" - "&amp;IFERROR(INDEX('L2'!$G$6:$G$502,MATCH(F407,'L2'!$P$6:$P$502,0)),"  ")</f>
        <v xml:space="preserve">P.3.15 -   </v>
      </c>
      <c r="H407" s="16" t="str">
        <f>H392&amp;"."&amp;RIGHT(H406,LEN(H406)-4)+1</f>
        <v>P.4.15</v>
      </c>
      <c r="I407" s="17" t="str">
        <f>H407&amp;" - "&amp;IFERROR(INDEX('L2'!$G$6:$G$502,MATCH(H407,'L2'!$P$6:$P$502,0)),"  ")</f>
        <v xml:space="preserve">P.4.15 -   </v>
      </c>
      <c r="J407" s="16" t="str">
        <f>J392&amp;"."&amp;RIGHT(J406,LEN(J406)-4)+1</f>
        <v>P.5.15</v>
      </c>
      <c r="K407" s="17" t="str">
        <f>J407&amp;" - "&amp;IFERROR(INDEX('L2'!$G$6:$G$502,MATCH(J407,'L2'!$P$6:$P$502,0)),"  ")</f>
        <v xml:space="preserve">P.5.15 -   </v>
      </c>
      <c r="L407" s="16" t="str">
        <f>L392&amp;"."&amp;RIGHT(L406,LEN(L406)-4)+1</f>
        <v>P.6.15</v>
      </c>
      <c r="M407" s="17" t="str">
        <f>L407&amp;" - "&amp;IFERROR(INDEX('L2'!$G$6:$G$502,MATCH(L407,'L2'!$P$6:$P$502,0)),"  ")</f>
        <v xml:space="preserve">P.6.15 -   </v>
      </c>
      <c r="N407" s="16" t="str">
        <f>N392&amp;"."&amp;RIGHT(N406,LEN(N406)-4)+1</f>
        <v>P.7.15</v>
      </c>
      <c r="O407" s="17" t="str">
        <f>N407&amp;" - "&amp;IFERROR(INDEX('L2'!$G$6:$G$502,MATCH(N407,'L2'!$P$6:$P$502,0)),"  ")</f>
        <v xml:space="preserve">P.7.15 -   </v>
      </c>
      <c r="P407" s="16" t="str">
        <f>P392&amp;"."&amp;RIGHT(P406,LEN(P406)-4)+1</f>
        <v>P.8.15</v>
      </c>
      <c r="Q407" s="17" t="str">
        <f>P407&amp;" - "&amp;IFERROR(INDEX('L2'!$G$6:$G$502,MATCH(P407,'L2'!$P$6:$P$502,0)),"  ")</f>
        <v xml:space="preserve">P.8.15 -   </v>
      </c>
      <c r="R407" s="16" t="str">
        <f>R392&amp;"."&amp;RIGHT(R406,LEN(R406)-4)+1</f>
        <v>P.9.15</v>
      </c>
      <c r="S407" s="17" t="str">
        <f>R407&amp;" - "&amp;IFERROR(INDEX('L2'!$G$6:$G$502,MATCH(R407,'L2'!$P$6:$P$502,0)),"  ")</f>
        <v xml:space="preserve">P.9.15 -   </v>
      </c>
      <c r="T407" s="16" t="str">
        <f>T392&amp;"."&amp;RIGHT(T406,LEN(T406)-5)+1</f>
        <v>P.10.15</v>
      </c>
      <c r="U407" s="17" t="str">
        <f>T407&amp;" - "&amp;IFERROR(INDEX('L2'!$G$6:$G$502,MATCH(T407,'L2'!$P$6:$P$502,0)),"  ")</f>
        <v xml:space="preserve">P.10.15 -   </v>
      </c>
    </row>
    <row r="408" spans="2:21" ht="16">
      <c r="B408" s="16" t="str">
        <f>B392&amp;"."&amp;RIGHT(B407,LEN(B407)-4)+1</f>
        <v>P.1.16</v>
      </c>
      <c r="C408" s="17" t="str">
        <f>B408&amp;" - "&amp;IFERROR(INDEX('L2'!$G$6:$G$502,MATCH(B408,'L2'!$P$6:$P$502,0)),"  ")</f>
        <v xml:space="preserve">P.1.16 -   </v>
      </c>
      <c r="D408" s="16" t="str">
        <f>D392&amp;"."&amp;RIGHT(D407,LEN(D407)-4)+1</f>
        <v>P.2.16</v>
      </c>
      <c r="E408" s="17" t="str">
        <f>D408&amp;" - "&amp;IFERROR(INDEX('L2'!$G$6:$G$502,MATCH(D408,'L2'!$P$6:$P$502,0)),"  ")</f>
        <v xml:space="preserve">P.2.16 -   </v>
      </c>
      <c r="F408" s="16" t="str">
        <f>F392&amp;"."&amp;RIGHT(F407,LEN(F407)-4)+1</f>
        <v>P.3.16</v>
      </c>
      <c r="G408" s="17" t="str">
        <f>F408&amp;" - "&amp;IFERROR(INDEX('L2'!$G$6:$G$502,MATCH(F408,'L2'!$P$6:$P$502,0)),"  ")</f>
        <v xml:space="preserve">P.3.16 -   </v>
      </c>
      <c r="H408" s="16" t="str">
        <f>H392&amp;"."&amp;RIGHT(H407,LEN(H407)-4)+1</f>
        <v>P.4.16</v>
      </c>
      <c r="I408" s="17" t="str">
        <f>H408&amp;" - "&amp;IFERROR(INDEX('L2'!$G$6:$G$502,MATCH(H408,'L2'!$P$6:$P$502,0)),"  ")</f>
        <v xml:space="preserve">P.4.16 -   </v>
      </c>
      <c r="J408" s="16" t="str">
        <f>J392&amp;"."&amp;RIGHT(J407,LEN(J407)-4)+1</f>
        <v>P.5.16</v>
      </c>
      <c r="K408" s="17" t="str">
        <f>J408&amp;" - "&amp;IFERROR(INDEX('L2'!$G$6:$G$502,MATCH(J408,'L2'!$P$6:$P$502,0)),"  ")</f>
        <v xml:space="preserve">P.5.16 -   </v>
      </c>
      <c r="L408" s="16" t="str">
        <f>L392&amp;"."&amp;RIGHT(L407,LEN(L407)-4)+1</f>
        <v>P.6.16</v>
      </c>
      <c r="M408" s="17" t="str">
        <f>L408&amp;" - "&amp;IFERROR(INDEX('L2'!$G$6:$G$502,MATCH(L408,'L2'!$P$6:$P$502,0)),"  ")</f>
        <v xml:space="preserve">P.6.16 -   </v>
      </c>
      <c r="N408" s="16" t="str">
        <f>N392&amp;"."&amp;RIGHT(N407,LEN(N407)-4)+1</f>
        <v>P.7.16</v>
      </c>
      <c r="O408" s="17" t="str">
        <f>N408&amp;" - "&amp;IFERROR(INDEX('L2'!$G$6:$G$502,MATCH(N408,'L2'!$P$6:$P$502,0)),"  ")</f>
        <v xml:space="preserve">P.7.16 -   </v>
      </c>
      <c r="P408" s="16" t="str">
        <f>P392&amp;"."&amp;RIGHT(P407,LEN(P407)-4)+1</f>
        <v>P.8.16</v>
      </c>
      <c r="Q408" s="17" t="str">
        <f>P408&amp;" - "&amp;IFERROR(INDEX('L2'!$G$6:$G$502,MATCH(P408,'L2'!$P$6:$P$502,0)),"  ")</f>
        <v xml:space="preserve">P.8.16 -   </v>
      </c>
      <c r="R408" s="16" t="str">
        <f>R392&amp;"."&amp;RIGHT(R407,LEN(R407)-4)+1</f>
        <v>P.9.16</v>
      </c>
      <c r="S408" s="17" t="str">
        <f>R408&amp;" - "&amp;IFERROR(INDEX('L2'!$G$6:$G$502,MATCH(R408,'L2'!$P$6:$P$502,0)),"  ")</f>
        <v xml:space="preserve">P.9.16 -   </v>
      </c>
      <c r="T408" s="16" t="str">
        <f>T392&amp;"."&amp;RIGHT(T407,LEN(T407)-5)+1</f>
        <v>P.10.16</v>
      </c>
      <c r="U408" s="17" t="str">
        <f>T408&amp;" - "&amp;IFERROR(INDEX('L2'!$G$6:$G$502,MATCH(T408,'L2'!$P$6:$P$502,0)),"  ")</f>
        <v xml:space="preserve">P.10.16 -   </v>
      </c>
    </row>
    <row r="409" spans="2:21" ht="16">
      <c r="B409" s="16" t="str">
        <f>B392&amp;"."&amp;RIGHT(B408,LEN(B408)-4)+1</f>
        <v>P.1.17</v>
      </c>
      <c r="C409" s="17" t="str">
        <f>B409&amp;" - "&amp;IFERROR(INDEX('L2'!$G$6:$G$502,MATCH(B409,'L2'!$P$6:$P$502,0)),"  ")</f>
        <v xml:space="preserve">P.1.17 -   </v>
      </c>
      <c r="D409" s="16" t="str">
        <f>D392&amp;"."&amp;RIGHT(D408,LEN(D408)-4)+1</f>
        <v>P.2.17</v>
      </c>
      <c r="E409" s="17" t="str">
        <f>D409&amp;" - "&amp;IFERROR(INDEX('L2'!$G$6:$G$502,MATCH(D409,'L2'!$P$6:$P$502,0)),"  ")</f>
        <v xml:space="preserve">P.2.17 -   </v>
      </c>
      <c r="F409" s="16" t="str">
        <f>F392&amp;"."&amp;RIGHT(F408,LEN(F408)-4)+1</f>
        <v>P.3.17</v>
      </c>
      <c r="G409" s="17" t="str">
        <f>F409&amp;" - "&amp;IFERROR(INDEX('L2'!$G$6:$G$502,MATCH(F409,'L2'!$P$6:$P$502,0)),"  ")</f>
        <v xml:space="preserve">P.3.17 -   </v>
      </c>
      <c r="H409" s="16" t="str">
        <f>H392&amp;"."&amp;RIGHT(H408,LEN(H408)-4)+1</f>
        <v>P.4.17</v>
      </c>
      <c r="I409" s="17" t="str">
        <f>H409&amp;" - "&amp;IFERROR(INDEX('L2'!$G$6:$G$502,MATCH(H409,'L2'!$P$6:$P$502,0)),"  ")</f>
        <v xml:space="preserve">P.4.17 -   </v>
      </c>
      <c r="J409" s="16" t="str">
        <f>J392&amp;"."&amp;RIGHT(J408,LEN(J408)-4)+1</f>
        <v>P.5.17</v>
      </c>
      <c r="K409" s="17" t="str">
        <f>J409&amp;" - "&amp;IFERROR(INDEX('L2'!$G$6:$G$502,MATCH(J409,'L2'!$P$6:$P$502,0)),"  ")</f>
        <v xml:space="preserve">P.5.17 -   </v>
      </c>
      <c r="L409" s="16" t="str">
        <f>L392&amp;"."&amp;RIGHT(L408,LEN(L408)-4)+1</f>
        <v>P.6.17</v>
      </c>
      <c r="M409" s="17" t="str">
        <f>L409&amp;" - "&amp;IFERROR(INDEX('L2'!$G$6:$G$502,MATCH(L409,'L2'!$P$6:$P$502,0)),"  ")</f>
        <v xml:space="preserve">P.6.17 -   </v>
      </c>
      <c r="N409" s="16" t="str">
        <f>N392&amp;"."&amp;RIGHT(N408,LEN(N408)-4)+1</f>
        <v>P.7.17</v>
      </c>
      <c r="O409" s="17" t="str">
        <f>N409&amp;" - "&amp;IFERROR(INDEX('L2'!$G$6:$G$502,MATCH(N409,'L2'!$P$6:$P$502,0)),"  ")</f>
        <v xml:space="preserve">P.7.17 -   </v>
      </c>
      <c r="P409" s="16" t="str">
        <f>P392&amp;"."&amp;RIGHT(P408,LEN(P408)-4)+1</f>
        <v>P.8.17</v>
      </c>
      <c r="Q409" s="17" t="str">
        <f>P409&amp;" - "&amp;IFERROR(INDEX('L2'!$G$6:$G$502,MATCH(P409,'L2'!$P$6:$P$502,0)),"  ")</f>
        <v xml:space="preserve">P.8.17 -   </v>
      </c>
      <c r="R409" s="16" t="str">
        <f>R392&amp;"."&amp;RIGHT(R408,LEN(R408)-4)+1</f>
        <v>P.9.17</v>
      </c>
      <c r="S409" s="17" t="str">
        <f>R409&amp;" - "&amp;IFERROR(INDEX('L2'!$G$6:$G$502,MATCH(R409,'L2'!$P$6:$P$502,0)),"  ")</f>
        <v xml:space="preserve">P.9.17 -   </v>
      </c>
      <c r="T409" s="16" t="str">
        <f>T392&amp;"."&amp;RIGHT(T408,LEN(T408)-5)+1</f>
        <v>P.10.17</v>
      </c>
      <c r="U409" s="17" t="str">
        <f>T409&amp;" - "&amp;IFERROR(INDEX('L2'!$G$6:$G$502,MATCH(T409,'L2'!$P$6:$P$502,0)),"  ")</f>
        <v xml:space="preserve">P.10.17 -   </v>
      </c>
    </row>
    <row r="410" spans="2:21" ht="16">
      <c r="B410" s="16" t="str">
        <f>B392&amp;"."&amp;RIGHT(B409,LEN(B409)-4)+1</f>
        <v>P.1.18</v>
      </c>
      <c r="C410" s="17" t="str">
        <f>B410&amp;" - "&amp;IFERROR(INDEX('L2'!$G$6:$G$502,MATCH(B410,'L2'!$P$6:$P$502,0)),"  ")</f>
        <v xml:space="preserve">P.1.18 -   </v>
      </c>
      <c r="D410" s="16" t="str">
        <f>D392&amp;"."&amp;RIGHT(D409,LEN(D409)-4)+1</f>
        <v>P.2.18</v>
      </c>
      <c r="E410" s="17" t="str">
        <f>D410&amp;" - "&amp;IFERROR(INDEX('L2'!$G$6:$G$502,MATCH(D410,'L2'!$P$6:$P$502,0)),"  ")</f>
        <v xml:space="preserve">P.2.18 -   </v>
      </c>
      <c r="F410" s="16" t="str">
        <f>F392&amp;"."&amp;RIGHT(F409,LEN(F409)-4)+1</f>
        <v>P.3.18</v>
      </c>
      <c r="G410" s="17" t="str">
        <f>F410&amp;" - "&amp;IFERROR(INDEX('L2'!$G$6:$G$502,MATCH(F410,'L2'!$P$6:$P$502,0)),"  ")</f>
        <v xml:space="preserve">P.3.18 -   </v>
      </c>
      <c r="H410" s="16" t="str">
        <f>H392&amp;"."&amp;RIGHT(H409,LEN(H409)-4)+1</f>
        <v>P.4.18</v>
      </c>
      <c r="I410" s="17" t="str">
        <f>H410&amp;" - "&amp;IFERROR(INDEX('L2'!$G$6:$G$502,MATCH(H410,'L2'!$P$6:$P$502,0)),"  ")</f>
        <v xml:space="preserve">P.4.18 -   </v>
      </c>
      <c r="J410" s="16" t="str">
        <f>J392&amp;"."&amp;RIGHT(J409,LEN(J409)-4)+1</f>
        <v>P.5.18</v>
      </c>
      <c r="K410" s="17" t="str">
        <f>J410&amp;" - "&amp;IFERROR(INDEX('L2'!$G$6:$G$502,MATCH(J410,'L2'!$P$6:$P$502,0)),"  ")</f>
        <v xml:space="preserve">P.5.18 -   </v>
      </c>
      <c r="L410" s="16" t="str">
        <f>L392&amp;"."&amp;RIGHT(L409,LEN(L409)-4)+1</f>
        <v>P.6.18</v>
      </c>
      <c r="M410" s="17" t="str">
        <f>L410&amp;" - "&amp;IFERROR(INDEX('L2'!$G$6:$G$502,MATCH(L410,'L2'!$P$6:$P$502,0)),"  ")</f>
        <v xml:space="preserve">P.6.18 -   </v>
      </c>
      <c r="N410" s="16" t="str">
        <f>N392&amp;"."&amp;RIGHT(N409,LEN(N409)-4)+1</f>
        <v>P.7.18</v>
      </c>
      <c r="O410" s="17" t="str">
        <f>N410&amp;" - "&amp;IFERROR(INDEX('L2'!$G$6:$G$502,MATCH(N410,'L2'!$P$6:$P$502,0)),"  ")</f>
        <v xml:space="preserve">P.7.18 -   </v>
      </c>
      <c r="P410" s="16" t="str">
        <f>P392&amp;"."&amp;RIGHT(P409,LEN(P409)-4)+1</f>
        <v>P.8.18</v>
      </c>
      <c r="Q410" s="17" t="str">
        <f>P410&amp;" - "&amp;IFERROR(INDEX('L2'!$G$6:$G$502,MATCH(P410,'L2'!$P$6:$P$502,0)),"  ")</f>
        <v xml:space="preserve">P.8.18 -   </v>
      </c>
      <c r="R410" s="16" t="str">
        <f>R392&amp;"."&amp;RIGHT(R409,LEN(R409)-4)+1</f>
        <v>P.9.18</v>
      </c>
      <c r="S410" s="17" t="str">
        <f>R410&amp;" - "&amp;IFERROR(INDEX('L2'!$G$6:$G$502,MATCH(R410,'L2'!$P$6:$P$502,0)),"  ")</f>
        <v xml:space="preserve">P.9.18 -   </v>
      </c>
      <c r="T410" s="16" t="str">
        <f>T392&amp;"."&amp;RIGHT(T409,LEN(T409)-5)+1</f>
        <v>P.10.18</v>
      </c>
      <c r="U410" s="17" t="str">
        <f>T410&amp;" - "&amp;IFERROR(INDEX('L2'!$G$6:$G$502,MATCH(T410,'L2'!$P$6:$P$502,0)),"  ")</f>
        <v xml:space="preserve">P.10.18 -   </v>
      </c>
    </row>
    <row r="411" spans="2:21" ht="16">
      <c r="B411" s="16" t="str">
        <f>B392&amp;"."&amp;RIGHT(B410,LEN(B410)-4)+1</f>
        <v>P.1.19</v>
      </c>
      <c r="C411" s="17" t="str">
        <f>B411&amp;" - "&amp;IFERROR(INDEX('L2'!$G$6:$G$502,MATCH(B411,'L2'!$P$6:$P$502,0)),"  ")</f>
        <v xml:space="preserve">P.1.19 -   </v>
      </c>
      <c r="D411" s="16" t="str">
        <f>D392&amp;"."&amp;RIGHT(D410,LEN(D410)-4)+1</f>
        <v>P.2.19</v>
      </c>
      <c r="E411" s="17" t="str">
        <f>D411&amp;" - "&amp;IFERROR(INDEX('L2'!$G$6:$G$502,MATCH(D411,'L2'!$P$6:$P$502,0)),"  ")</f>
        <v xml:space="preserve">P.2.19 -   </v>
      </c>
      <c r="F411" s="16" t="str">
        <f>F392&amp;"."&amp;RIGHT(F410,LEN(F410)-4)+1</f>
        <v>P.3.19</v>
      </c>
      <c r="G411" s="17" t="str">
        <f>F411&amp;" - "&amp;IFERROR(INDEX('L2'!$G$6:$G$502,MATCH(F411,'L2'!$P$6:$P$502,0)),"  ")</f>
        <v xml:space="preserve">P.3.19 -   </v>
      </c>
      <c r="H411" s="16" t="str">
        <f>H392&amp;"."&amp;RIGHT(H410,LEN(H410)-4)+1</f>
        <v>P.4.19</v>
      </c>
      <c r="I411" s="17" t="str">
        <f>H411&amp;" - "&amp;IFERROR(INDEX('L2'!$G$6:$G$502,MATCH(H411,'L2'!$P$6:$P$502,0)),"  ")</f>
        <v xml:space="preserve">P.4.19 -   </v>
      </c>
      <c r="J411" s="16" t="str">
        <f>J392&amp;"."&amp;RIGHT(J410,LEN(J410)-4)+1</f>
        <v>P.5.19</v>
      </c>
      <c r="K411" s="17" t="str">
        <f>J411&amp;" - "&amp;IFERROR(INDEX('L2'!$G$6:$G$502,MATCH(J411,'L2'!$P$6:$P$502,0)),"  ")</f>
        <v xml:space="preserve">P.5.19 -   </v>
      </c>
      <c r="L411" s="16" t="str">
        <f>L392&amp;"."&amp;RIGHT(L410,LEN(L410)-4)+1</f>
        <v>P.6.19</v>
      </c>
      <c r="M411" s="17" t="str">
        <f>L411&amp;" - "&amp;IFERROR(INDEX('L2'!$G$6:$G$502,MATCH(L411,'L2'!$P$6:$P$502,0)),"  ")</f>
        <v xml:space="preserve">P.6.19 -   </v>
      </c>
      <c r="N411" s="16" t="str">
        <f>N392&amp;"."&amp;RIGHT(N410,LEN(N410)-4)+1</f>
        <v>P.7.19</v>
      </c>
      <c r="O411" s="17" t="str">
        <f>N411&amp;" - "&amp;IFERROR(INDEX('L2'!$G$6:$G$502,MATCH(N411,'L2'!$P$6:$P$502,0)),"  ")</f>
        <v xml:space="preserve">P.7.19 -   </v>
      </c>
      <c r="P411" s="16" t="str">
        <f>P392&amp;"."&amp;RIGHT(P410,LEN(P410)-4)+1</f>
        <v>P.8.19</v>
      </c>
      <c r="Q411" s="17" t="str">
        <f>P411&amp;" - "&amp;IFERROR(INDEX('L2'!$G$6:$G$502,MATCH(P411,'L2'!$P$6:$P$502,0)),"  ")</f>
        <v xml:space="preserve">P.8.19 -   </v>
      </c>
      <c r="R411" s="16" t="str">
        <f>R392&amp;"."&amp;RIGHT(R410,LEN(R410)-4)+1</f>
        <v>P.9.19</v>
      </c>
      <c r="S411" s="17" t="str">
        <f>R411&amp;" - "&amp;IFERROR(INDEX('L2'!$G$6:$G$502,MATCH(R411,'L2'!$P$6:$P$502,0)),"  ")</f>
        <v xml:space="preserve">P.9.19 -   </v>
      </c>
      <c r="T411" s="16" t="str">
        <f>T392&amp;"."&amp;RIGHT(T410,LEN(T410)-5)+1</f>
        <v>P.10.19</v>
      </c>
      <c r="U411" s="17" t="str">
        <f>T411&amp;" - "&amp;IFERROR(INDEX('L2'!$G$6:$G$502,MATCH(T411,'L2'!$P$6:$P$502,0)),"  ")</f>
        <v xml:space="preserve">P.10.19 -   </v>
      </c>
    </row>
    <row r="412" spans="2:21" ht="16">
      <c r="B412" s="16" t="str">
        <f>B392&amp;"."&amp;RIGHT(B411,LEN(B411)-4)+1</f>
        <v>P.1.20</v>
      </c>
      <c r="C412" s="17" t="str">
        <f>B412&amp;" - "&amp;IFERROR(INDEX('L2'!$G$6:$G$502,MATCH(B412,'L2'!$P$6:$P$502,0)),"  ")</f>
        <v xml:space="preserve">P.1.20 -   </v>
      </c>
      <c r="D412" s="16" t="str">
        <f>D392&amp;"."&amp;RIGHT(D411,LEN(D411)-4)+1</f>
        <v>P.2.20</v>
      </c>
      <c r="E412" s="17" t="str">
        <f>D412&amp;" - "&amp;IFERROR(INDEX('L2'!$G$6:$G$502,MATCH(D412,'L2'!$P$6:$P$502,0)),"  ")</f>
        <v xml:space="preserve">P.2.20 -   </v>
      </c>
      <c r="F412" s="16" t="str">
        <f>F392&amp;"."&amp;RIGHT(F411,LEN(F411)-4)+1</f>
        <v>P.3.20</v>
      </c>
      <c r="G412" s="17" t="str">
        <f>F412&amp;" - "&amp;IFERROR(INDEX('L2'!$G$6:$G$502,MATCH(F412,'L2'!$P$6:$P$502,0)),"  ")</f>
        <v xml:space="preserve">P.3.20 -   </v>
      </c>
      <c r="H412" s="16" t="str">
        <f>H392&amp;"."&amp;RIGHT(H411,LEN(H411)-4)+1</f>
        <v>P.4.20</v>
      </c>
      <c r="I412" s="17" t="str">
        <f>H412&amp;" - "&amp;IFERROR(INDEX('L2'!$G$6:$G$502,MATCH(H412,'L2'!$P$6:$P$502,0)),"  ")</f>
        <v xml:space="preserve">P.4.20 -   </v>
      </c>
      <c r="J412" s="16" t="str">
        <f>J392&amp;"."&amp;RIGHT(J411,LEN(J411)-4)+1</f>
        <v>P.5.20</v>
      </c>
      <c r="K412" s="17" t="str">
        <f>J412&amp;" - "&amp;IFERROR(INDEX('L2'!$G$6:$G$502,MATCH(J412,'L2'!$P$6:$P$502,0)),"  ")</f>
        <v xml:space="preserve">P.5.20 -   </v>
      </c>
      <c r="L412" s="16" t="str">
        <f>L392&amp;"."&amp;RIGHT(L411,LEN(L411)-4)+1</f>
        <v>P.6.20</v>
      </c>
      <c r="M412" s="17" t="str">
        <f>L412&amp;" - "&amp;IFERROR(INDEX('L2'!$G$6:$G$502,MATCH(L412,'L2'!$P$6:$P$502,0)),"  ")</f>
        <v xml:space="preserve">P.6.20 -   </v>
      </c>
      <c r="N412" s="16" t="str">
        <f>N392&amp;"."&amp;RIGHT(N411,LEN(N411)-4)+1</f>
        <v>P.7.20</v>
      </c>
      <c r="O412" s="17" t="str">
        <f>N412&amp;" - "&amp;IFERROR(INDEX('L2'!$G$6:$G$502,MATCH(N412,'L2'!$P$6:$P$502,0)),"  ")</f>
        <v xml:space="preserve">P.7.20 -   </v>
      </c>
      <c r="P412" s="16" t="str">
        <f>P392&amp;"."&amp;RIGHT(P411,LEN(P411)-4)+1</f>
        <v>P.8.20</v>
      </c>
      <c r="Q412" s="17" t="str">
        <f>P412&amp;" - "&amp;IFERROR(INDEX('L2'!$G$6:$G$502,MATCH(P412,'L2'!$P$6:$P$502,0)),"  ")</f>
        <v xml:space="preserve">P.8.20 -   </v>
      </c>
      <c r="R412" s="16" t="str">
        <f>R392&amp;"."&amp;RIGHT(R411,LEN(R411)-4)+1</f>
        <v>P.9.20</v>
      </c>
      <c r="S412" s="17" t="str">
        <f>R412&amp;" - "&amp;IFERROR(INDEX('L2'!$G$6:$G$502,MATCH(R412,'L2'!$P$6:$P$502,0)),"  ")</f>
        <v xml:space="preserve">P.9.20 -   </v>
      </c>
      <c r="T412" s="16" t="str">
        <f>T392&amp;"."&amp;RIGHT(T411,LEN(T411)-5)+1</f>
        <v>P.10.20</v>
      </c>
      <c r="U412" s="17" t="str">
        <f>T412&amp;" - "&amp;IFERROR(INDEX('L2'!$G$6:$G$502,MATCH(T412,'L2'!$P$6:$P$502,0)),"  ")</f>
        <v xml:space="preserve">P.10.20 -   </v>
      </c>
    </row>
    <row r="414" spans="2:21" ht="16">
      <c r="B414" s="796" t="str">
        <f>"Level 3 - "&amp;INDEX($C$6:$C$31,MATCH($B$22,$B$6:$B$31,0))&amp;" ("&amp;$B$22&amp;")"</f>
        <v>Level 3 - Q - Plumbing (Q)</v>
      </c>
      <c r="C414" s="796"/>
      <c r="D414" s="796"/>
      <c r="E414" s="796"/>
      <c r="F414" s="796"/>
      <c r="G414" s="796"/>
      <c r="H414" s="796"/>
      <c r="I414" s="796"/>
      <c r="J414" s="796"/>
      <c r="K414" s="796"/>
      <c r="L414" s="796"/>
      <c r="M414" s="796"/>
      <c r="N414" s="796"/>
      <c r="O414" s="796"/>
      <c r="P414" s="796"/>
      <c r="Q414" s="796"/>
      <c r="R414" s="796"/>
      <c r="S414" s="796"/>
      <c r="T414" s="796"/>
      <c r="U414" s="796"/>
    </row>
    <row r="415" spans="2:21" ht="16">
      <c r="B415" s="40" t="str">
        <f>MID(B414,LEN(B414)-1,1)&amp;".1"</f>
        <v>Q.1</v>
      </c>
      <c r="C415" s="40" t="str">
        <f>IFERROR(INDEX('L2'!$E$6:$E$502,MATCH(B415,'L2'!$O$6:$O$502,0)),"  ")</f>
        <v>Bathroom Plumbing</v>
      </c>
      <c r="D415" s="40" t="str">
        <f>LEFT(B415,1)&amp;"."&amp;RIGHT(B415,1)+1</f>
        <v>Q.2</v>
      </c>
      <c r="E415" s="40" t="str">
        <f>IFERROR(INDEX('L2'!$E$6:$E$502,MATCH(D415,'L2'!$O$6:$O$502,0)),"  ")</f>
        <v>General Plumbing</v>
      </c>
      <c r="F415" s="40" t="str">
        <f>LEFT(D415,1)&amp;"."&amp;RIGHT(D415,1)+1</f>
        <v>Q.3</v>
      </c>
      <c r="G415" s="40" t="str">
        <f>IFERROR(INDEX('L2'!$E$6:$E$502,MATCH(F415,'L2'!$O$6:$O$502,0)),"  ")</f>
        <v>HVAC</v>
      </c>
      <c r="H415" s="40" t="str">
        <f>LEFT(F415,1)&amp;"."&amp;RIGHT(F415,1)+1</f>
        <v>Q.4</v>
      </c>
      <c r="I415" s="40" t="str">
        <f>IFERROR(INDEX('L2'!$E$6:$E$502,MATCH(H415,'L2'!$O$6:$O$502,0)),"  ")</f>
        <v>Kitchen Plumbing</v>
      </c>
      <c r="J415" s="40" t="str">
        <f>LEFT(H415,1)&amp;"."&amp;RIGHT(H415,1)+1</f>
        <v>Q.5</v>
      </c>
      <c r="K415" s="40" t="str">
        <f>IFERROR(INDEX('L2'!$E$6:$E$502,MATCH(J415,'L2'!$O$6:$O$502,0)),"  ")</f>
        <v xml:space="preserve">  </v>
      </c>
      <c r="L415" s="40" t="str">
        <f>LEFT(J415,1)&amp;"."&amp;RIGHT(J415,1)+1</f>
        <v>Q.6</v>
      </c>
      <c r="M415" s="40" t="str">
        <f>IFERROR(INDEX('L2'!$E$6:$E$502,MATCH(L415,'L2'!$O$6:$O$502,0)),"  ")</f>
        <v xml:space="preserve">  </v>
      </c>
      <c r="N415" s="40" t="str">
        <f>LEFT(L415,1)&amp;"."&amp;RIGHT(L415,1)+1</f>
        <v>Q.7</v>
      </c>
      <c r="O415" s="40" t="str">
        <f>IFERROR(INDEX('L2'!$E$6:$E$502,MATCH(N415,'L2'!$O$6:$O$502,0)),"  ")</f>
        <v xml:space="preserve">  </v>
      </c>
      <c r="P415" s="40" t="str">
        <f>LEFT(N415,1)&amp;"."&amp;RIGHT(N415,1)+1</f>
        <v>Q.8</v>
      </c>
      <c r="Q415" s="40" t="str">
        <f>IFERROR(INDEX('L2'!$E$6:$E$502,MATCH(P415,'L2'!$O$6:$O$502,0)),"  ")</f>
        <v xml:space="preserve">  </v>
      </c>
      <c r="R415" s="40" t="str">
        <f>LEFT(P415,1)&amp;"."&amp;RIGHT(P415,1)+1</f>
        <v>Q.9</v>
      </c>
      <c r="S415" s="40" t="str">
        <f>IFERROR(INDEX('L2'!$E$6:$E$502,MATCH(R415,'L2'!$O$6:$O$502,0)),"  ")</f>
        <v xml:space="preserve">  </v>
      </c>
      <c r="T415" s="40" t="str">
        <f>LEFT(R415,1)&amp;"."&amp;RIGHT(R415,1)+1</f>
        <v>Q.10</v>
      </c>
      <c r="U415" s="40" t="str">
        <f>IFERROR(INDEX('L2'!$E$6:$E$502,MATCH(T415,'L2'!$O$6:$O$502,0)),"  ")</f>
        <v xml:space="preserve">  </v>
      </c>
    </row>
    <row r="416" spans="2:21" ht="16">
      <c r="B416" s="16" t="str">
        <f>B415&amp;".1"</f>
        <v>Q.1.1</v>
      </c>
      <c r="C416" s="17" t="str">
        <f>B416&amp;" - "&amp;IFERROR(INDEX('L2'!$G$6:$G$502,MATCH(B416,'L2'!$P$6:$P$502,0)),"  ")</f>
        <v>Q.1.1 - Bathroom Plumbing Allowance</v>
      </c>
      <c r="D416" s="16" t="str">
        <f>D415&amp;".1"</f>
        <v>Q.2.1</v>
      </c>
      <c r="E416" s="17" t="str">
        <f>D416&amp;" - "&amp;IFERROR(INDEX('L2'!$G$6:$G$502,MATCH(D416,'L2'!$P$6:$P$502,0)),"  ")</f>
        <v>Q.2.1 - Plumbing Allowance</v>
      </c>
      <c r="F416" s="16" t="str">
        <f>F415&amp;".1"</f>
        <v>Q.3.1</v>
      </c>
      <c r="G416" s="17" t="str">
        <f>F416&amp;" - "&amp;IFERROR(INDEX('L2'!$G$6:$G$502,MATCH(F416,'L2'!$P$6:$P$502,0)),"  ")</f>
        <v>Q.3.1 - Ac W/ Heating Unit, 1,000 Sf, 2.0 Ton</v>
      </c>
      <c r="H416" s="16" t="str">
        <f>H415&amp;".1"</f>
        <v>Q.4.1</v>
      </c>
      <c r="I416" s="17" t="str">
        <f>H416&amp;" - "&amp;IFERROR(INDEX('L2'!$G$6:$G$502,MATCH(H416,'L2'!$P$6:$P$502,0)),"  ")</f>
        <v>Q.4.1 - Garbage Disposal</v>
      </c>
      <c r="J416" s="16" t="str">
        <f>J415&amp;".1"</f>
        <v>Q.5.1</v>
      </c>
      <c r="K416" s="17" t="str">
        <f>J416&amp;" - "&amp;IFERROR(INDEX('L2'!$G$6:$G$502,MATCH(J416,'L2'!$P$6:$P$502,0)),"  ")</f>
        <v xml:space="preserve">Q.5.1 -   </v>
      </c>
      <c r="L416" s="16" t="str">
        <f>L415&amp;".1"</f>
        <v>Q.6.1</v>
      </c>
      <c r="M416" s="17" t="str">
        <f>L416&amp;" - "&amp;IFERROR(INDEX('L2'!$G$6:$G$502,MATCH(L416,'L2'!$P$6:$P$502,0)),"  ")</f>
        <v xml:space="preserve">Q.6.1 -   </v>
      </c>
      <c r="N416" s="16" t="str">
        <f>N415&amp;".1"</f>
        <v>Q.7.1</v>
      </c>
      <c r="O416" s="17" t="str">
        <f>N416&amp;" - "&amp;IFERROR(INDEX('L2'!$G$6:$G$502,MATCH(N416,'L2'!$P$6:$P$502,0)),"  ")</f>
        <v xml:space="preserve">Q.7.1 -   </v>
      </c>
      <c r="P416" s="16" t="str">
        <f>P415&amp;".1"</f>
        <v>Q.8.1</v>
      </c>
      <c r="Q416" s="17" t="str">
        <f>P416&amp;" - "&amp;IFERROR(INDEX('L2'!$G$6:$G$502,MATCH(P416,'L2'!$P$6:$P$502,0)),"  ")</f>
        <v xml:space="preserve">Q.8.1 -   </v>
      </c>
      <c r="R416" s="16" t="str">
        <f>R415&amp;".1"</f>
        <v>Q.9.1</v>
      </c>
      <c r="S416" s="17" t="str">
        <f>R416&amp;" - "&amp;IFERROR(INDEX('L2'!$G$6:$G$502,MATCH(R416,'L2'!$P$6:$P$502,0)),"  ")</f>
        <v xml:space="preserve">Q.9.1 -   </v>
      </c>
      <c r="T416" s="16" t="str">
        <f>T415&amp;".1"</f>
        <v>Q.10.1</v>
      </c>
      <c r="U416" s="17" t="str">
        <f>T416&amp;" - "&amp;IFERROR(INDEX('L2'!$G$6:$G$502,MATCH(T416,'L2'!$P$6:$P$502,0)),"  ")</f>
        <v xml:space="preserve">Q.10.1 -   </v>
      </c>
    </row>
    <row r="417" spans="2:21" ht="16">
      <c r="B417" s="16" t="str">
        <f>B415&amp;"."&amp;RIGHT(B416,LEN(B416)-4)+1</f>
        <v>Q.1.2</v>
      </c>
      <c r="C417" s="17" t="str">
        <f>B417&amp;" - "&amp;IFERROR(INDEX('L2'!$G$6:$G$502,MATCH(B417,'L2'!$P$6:$P$502,0)),"  ")</f>
        <v>Q.1.2 - Bathroom Sink With Faucet Fixture</v>
      </c>
      <c r="D417" s="16" t="str">
        <f>D415&amp;"."&amp;RIGHT(D416,LEN(D416)-4)+1</f>
        <v>Q.2.2</v>
      </c>
      <c r="E417" s="17" t="str">
        <f>D417&amp;" - "&amp;IFERROR(INDEX('L2'!$G$6:$G$502,MATCH(D417,'L2'!$P$6:$P$502,0)),"  ")</f>
        <v>Q.2.2 - Plumbing Finish Work, Per Hour</v>
      </c>
      <c r="F417" s="16" t="str">
        <f>F415&amp;"."&amp;RIGHT(F416,LEN(F416)-4)+1</f>
        <v>Q.3.2</v>
      </c>
      <c r="G417" s="17" t="str">
        <f>F417&amp;" - "&amp;IFERROR(INDEX('L2'!$G$6:$G$502,MATCH(F417,'L2'!$P$6:$P$502,0)),"  ")</f>
        <v>Q.3.2 - Ac W/ Heating Unit, 2,000 Sf, 3.5 Ton</v>
      </c>
      <c r="H417" s="16" t="str">
        <f>H415&amp;"."&amp;RIGHT(H416,LEN(H416)-4)+1</f>
        <v>Q.4.2</v>
      </c>
      <c r="I417" s="17" t="str">
        <f>H417&amp;" - "&amp;IFERROR(INDEX('L2'!$G$6:$G$502,MATCH(H417,'L2'!$P$6:$P$502,0)),"  ")</f>
        <v>Q.4.2 - Hookup Dishwasher</v>
      </c>
      <c r="J417" s="16" t="str">
        <f>J415&amp;"."&amp;RIGHT(J416,LEN(J416)-4)+1</f>
        <v>Q.5.2</v>
      </c>
      <c r="K417" s="17" t="str">
        <f>J417&amp;" - "&amp;IFERROR(INDEX('L2'!$G$6:$G$502,MATCH(J417,'L2'!$P$6:$P$502,0)),"  ")</f>
        <v xml:space="preserve">Q.5.2 -   </v>
      </c>
      <c r="L417" s="16" t="str">
        <f>L415&amp;"."&amp;RIGHT(L416,LEN(L416)-4)+1</f>
        <v>Q.6.2</v>
      </c>
      <c r="M417" s="17" t="str">
        <f>L417&amp;" - "&amp;IFERROR(INDEX('L2'!$G$6:$G$502,MATCH(L417,'L2'!$P$6:$P$502,0)),"  ")</f>
        <v xml:space="preserve">Q.6.2 -   </v>
      </c>
      <c r="N417" s="16" t="str">
        <f>N415&amp;"."&amp;RIGHT(N416,LEN(N416)-4)+1</f>
        <v>Q.7.2</v>
      </c>
      <c r="O417" s="17" t="str">
        <f>N417&amp;" - "&amp;IFERROR(INDEX('L2'!$G$6:$G$502,MATCH(N417,'L2'!$P$6:$P$502,0)),"  ")</f>
        <v xml:space="preserve">Q.7.2 -   </v>
      </c>
      <c r="P417" s="16" t="str">
        <f>P415&amp;"."&amp;RIGHT(P416,LEN(P416)-4)+1</f>
        <v>Q.8.2</v>
      </c>
      <c r="Q417" s="17" t="str">
        <f>P417&amp;" - "&amp;IFERROR(INDEX('L2'!$G$6:$G$502,MATCH(P417,'L2'!$P$6:$P$502,0)),"  ")</f>
        <v xml:space="preserve">Q.8.2 -   </v>
      </c>
      <c r="R417" s="16" t="str">
        <f>R415&amp;"."&amp;RIGHT(R416,LEN(R416)-4)+1</f>
        <v>Q.9.2</v>
      </c>
      <c r="S417" s="17" t="str">
        <f>R417&amp;" - "&amp;IFERROR(INDEX('L2'!$G$6:$G$502,MATCH(R417,'L2'!$P$6:$P$502,0)),"  ")</f>
        <v xml:space="preserve">Q.9.2 -   </v>
      </c>
      <c r="T417" s="16" t="str">
        <f>T415&amp;"."&amp;RIGHT(T416,LEN(T416)-5)+1</f>
        <v>Q.10.2</v>
      </c>
      <c r="U417" s="17" t="str">
        <f>T417&amp;" - "&amp;IFERROR(INDEX('L2'!$G$6:$G$502,MATCH(T417,'L2'!$P$6:$P$502,0)),"  ")</f>
        <v xml:space="preserve">Q.10.2 -   </v>
      </c>
    </row>
    <row r="418" spans="2:21" ht="16">
      <c r="B418" s="16" t="str">
        <f>B415&amp;"."&amp;RIGHT(B417,LEN(B417)-4)+1</f>
        <v>Q.1.3</v>
      </c>
      <c r="C418" s="17" t="str">
        <f>B418&amp;" - "&amp;IFERROR(INDEX('L2'!$G$6:$G$502,MATCH(B418,'L2'!$P$6:$P$502,0)),"  ")</f>
        <v>Q.1.3 - Fiberglass Shower Stall</v>
      </c>
      <c r="D418" s="16" t="str">
        <f>D415&amp;"."&amp;RIGHT(D417,LEN(D417)-4)+1</f>
        <v>Q.2.3</v>
      </c>
      <c r="E418" s="17" t="str">
        <f>D418&amp;" - "&amp;IFERROR(INDEX('L2'!$G$6:$G$502,MATCH(D418,'L2'!$P$6:$P$502,0)),"  ")</f>
        <v>Q.2.3 - Plumbing Rough-In, Per Hour</v>
      </c>
      <c r="F418" s="16" t="str">
        <f>F415&amp;"."&amp;RIGHT(F417,LEN(F417)-4)+1</f>
        <v>Q.3.3</v>
      </c>
      <c r="G418" s="17" t="str">
        <f>F418&amp;" - "&amp;IFERROR(INDEX('L2'!$G$6:$G$502,MATCH(F418,'L2'!$P$6:$P$502,0)),"  ")</f>
        <v>Q.3.3 - Ac W/ Heating Unit, 3,000 Sf, 5.0 Ton</v>
      </c>
      <c r="H418" s="16" t="str">
        <f>H415&amp;"."&amp;RIGHT(H417,LEN(H417)-4)+1</f>
        <v>Q.4.3</v>
      </c>
      <c r="I418" s="17" t="str">
        <f>H418&amp;" - "&amp;IFERROR(INDEX('L2'!$G$6:$G$502,MATCH(H418,'L2'!$P$6:$P$502,0)),"  ")</f>
        <v>Q.4.3 - Kitchen Faucet Fixture</v>
      </c>
      <c r="J418" s="16" t="str">
        <f>J415&amp;"."&amp;RIGHT(J417,LEN(J417)-4)+1</f>
        <v>Q.5.3</v>
      </c>
      <c r="K418" s="17" t="str">
        <f>J418&amp;" - "&amp;IFERROR(INDEX('L2'!$G$6:$G$502,MATCH(J418,'L2'!$P$6:$P$502,0)),"  ")</f>
        <v xml:space="preserve">Q.5.3 -   </v>
      </c>
      <c r="L418" s="16" t="str">
        <f>L415&amp;"."&amp;RIGHT(L417,LEN(L417)-4)+1</f>
        <v>Q.6.3</v>
      </c>
      <c r="M418" s="17" t="str">
        <f>L418&amp;" - "&amp;IFERROR(INDEX('L2'!$G$6:$G$502,MATCH(L418,'L2'!$P$6:$P$502,0)),"  ")</f>
        <v xml:space="preserve">Q.6.3 -   </v>
      </c>
      <c r="N418" s="16" t="str">
        <f>N415&amp;"."&amp;RIGHT(N417,LEN(N417)-4)+1</f>
        <v>Q.7.3</v>
      </c>
      <c r="O418" s="17" t="str">
        <f>N418&amp;" - "&amp;IFERROR(INDEX('L2'!$G$6:$G$502,MATCH(N418,'L2'!$P$6:$P$502,0)),"  ")</f>
        <v xml:space="preserve">Q.7.3 -   </v>
      </c>
      <c r="P418" s="16" t="str">
        <f>P415&amp;"."&amp;RIGHT(P417,LEN(P417)-4)+1</f>
        <v>Q.8.3</v>
      </c>
      <c r="Q418" s="17" t="str">
        <f>P418&amp;" - "&amp;IFERROR(INDEX('L2'!$G$6:$G$502,MATCH(P418,'L2'!$P$6:$P$502,0)),"  ")</f>
        <v xml:space="preserve">Q.8.3 -   </v>
      </c>
      <c r="R418" s="16" t="str">
        <f>R415&amp;"."&amp;RIGHT(R417,LEN(R417)-4)+1</f>
        <v>Q.9.3</v>
      </c>
      <c r="S418" s="17" t="str">
        <f>R418&amp;" - "&amp;IFERROR(INDEX('L2'!$G$6:$G$502,MATCH(R418,'L2'!$P$6:$P$502,0)),"  ")</f>
        <v xml:space="preserve">Q.9.3 -   </v>
      </c>
      <c r="T418" s="16" t="str">
        <f>T415&amp;"."&amp;RIGHT(T417,LEN(T417)-5)+1</f>
        <v>Q.10.3</v>
      </c>
      <c r="U418" s="17" t="str">
        <f>T418&amp;" - "&amp;IFERROR(INDEX('L2'!$G$6:$G$502,MATCH(T418,'L2'!$P$6:$P$502,0)),"  ")</f>
        <v xml:space="preserve">Q.10.3 -   </v>
      </c>
    </row>
    <row r="419" spans="2:21" ht="16">
      <c r="B419" s="16" t="str">
        <f>B415&amp;"."&amp;RIGHT(B418,LEN(B418)-4)+1</f>
        <v>Q.1.4</v>
      </c>
      <c r="C419" s="17" t="str">
        <f>B419&amp;" - "&amp;IFERROR(INDEX('L2'!$G$6:$G$502,MATCH(B419,'L2'!$P$6:$P$502,0)),"  ")</f>
        <v>Q.1.4 - Fiberglass Tub</v>
      </c>
      <c r="D419" s="16" t="str">
        <f>D415&amp;"."&amp;RIGHT(D418,LEN(D418)-4)+1</f>
        <v>Q.2.4</v>
      </c>
      <c r="E419" s="17" t="str">
        <f>D419&amp;" - "&amp;IFERROR(INDEX('L2'!$G$6:$G$502,MATCH(D419,'L2'!$P$6:$P$502,0)),"  ")</f>
        <v>Q.2.4 - Replace Electric Water Heater, 40 Gallon</v>
      </c>
      <c r="F419" s="16" t="str">
        <f>F415&amp;"."&amp;RIGHT(F418,LEN(F418)-4)+1</f>
        <v>Q.3.4</v>
      </c>
      <c r="G419" s="17" t="str">
        <f>F419&amp;" - "&amp;IFERROR(INDEX('L2'!$G$6:$G$502,MATCH(F419,'L2'!$P$6:$P$502,0)),"  ")</f>
        <v>Q.3.4 - Clean Ductwork</v>
      </c>
      <c r="H419" s="16" t="str">
        <f>H415&amp;"."&amp;RIGHT(H418,LEN(H418)-4)+1</f>
        <v>Q.4.4</v>
      </c>
      <c r="I419" s="17" t="str">
        <f>H419&amp;" - "&amp;IFERROR(INDEX('L2'!$G$6:$G$502,MATCH(H419,'L2'!$P$6:$P$502,0)),"  ")</f>
        <v>Q.4.4 - Kitchen Plumbing Allowance</v>
      </c>
      <c r="J419" s="16" t="str">
        <f>J415&amp;"."&amp;RIGHT(J418,LEN(J418)-4)+1</f>
        <v>Q.5.4</v>
      </c>
      <c r="K419" s="17" t="str">
        <f>J419&amp;" - "&amp;IFERROR(INDEX('L2'!$G$6:$G$502,MATCH(J419,'L2'!$P$6:$P$502,0)),"  ")</f>
        <v xml:space="preserve">Q.5.4 -   </v>
      </c>
      <c r="L419" s="16" t="str">
        <f>L415&amp;"."&amp;RIGHT(L418,LEN(L418)-4)+1</f>
        <v>Q.6.4</v>
      </c>
      <c r="M419" s="17" t="str">
        <f>L419&amp;" - "&amp;IFERROR(INDEX('L2'!$G$6:$G$502,MATCH(L419,'L2'!$P$6:$P$502,0)),"  ")</f>
        <v xml:space="preserve">Q.6.4 -   </v>
      </c>
      <c r="N419" s="16" t="str">
        <f>N415&amp;"."&amp;RIGHT(N418,LEN(N418)-4)+1</f>
        <v>Q.7.4</v>
      </c>
      <c r="O419" s="17" t="str">
        <f>N419&amp;" - "&amp;IFERROR(INDEX('L2'!$G$6:$G$502,MATCH(N419,'L2'!$P$6:$P$502,0)),"  ")</f>
        <v xml:space="preserve">Q.7.4 -   </v>
      </c>
      <c r="P419" s="16" t="str">
        <f>P415&amp;"."&amp;RIGHT(P418,LEN(P418)-4)+1</f>
        <v>Q.8.4</v>
      </c>
      <c r="Q419" s="17" t="str">
        <f>P419&amp;" - "&amp;IFERROR(INDEX('L2'!$G$6:$G$502,MATCH(P419,'L2'!$P$6:$P$502,0)),"  ")</f>
        <v xml:space="preserve">Q.8.4 -   </v>
      </c>
      <c r="R419" s="16" t="str">
        <f>R415&amp;"."&amp;RIGHT(R418,LEN(R418)-4)+1</f>
        <v>Q.9.4</v>
      </c>
      <c r="S419" s="17" t="str">
        <f>R419&amp;" - "&amp;IFERROR(INDEX('L2'!$G$6:$G$502,MATCH(R419,'L2'!$P$6:$P$502,0)),"  ")</f>
        <v xml:space="preserve">Q.9.4 -   </v>
      </c>
      <c r="T419" s="16" t="str">
        <f>T415&amp;"."&amp;RIGHT(T418,LEN(T418)-5)+1</f>
        <v>Q.10.4</v>
      </c>
      <c r="U419" s="17" t="str">
        <f>T419&amp;" - "&amp;IFERROR(INDEX('L2'!$G$6:$G$502,MATCH(T419,'L2'!$P$6:$P$502,0)),"  ")</f>
        <v xml:space="preserve">Q.10.4 -   </v>
      </c>
    </row>
    <row r="420" spans="2:21" ht="16">
      <c r="B420" s="16" t="str">
        <f>B415&amp;"."&amp;RIGHT(B419,LEN(B419)-4)+1</f>
        <v>Q.1.5</v>
      </c>
      <c r="C420" s="17" t="str">
        <f>B420&amp;" - "&amp;IFERROR(INDEX('L2'!$G$6:$G$502,MATCH(B420,'L2'!$P$6:$P$502,0)),"  ")</f>
        <v>Q.1.5 - Fiberglass Tub/Shower Surround</v>
      </c>
      <c r="D420" s="16" t="str">
        <f>D415&amp;"."&amp;RIGHT(D419,LEN(D419)-4)+1</f>
        <v>Q.2.5</v>
      </c>
      <c r="E420" s="17" t="str">
        <f>D420&amp;" - "&amp;IFERROR(INDEX('L2'!$G$6:$G$502,MATCH(D420,'L2'!$P$6:$P$502,0)),"  ")</f>
        <v>Q.2.5 - Replace Gas Water Heater, 40 Gallon</v>
      </c>
      <c r="F420" s="16" t="str">
        <f>F415&amp;"."&amp;RIGHT(F419,LEN(F419)-4)+1</f>
        <v>Q.3.5</v>
      </c>
      <c r="G420" s="17" t="str">
        <f>F420&amp;" - "&amp;IFERROR(INDEX('L2'!$G$6:$G$502,MATCH(F420,'L2'!$P$6:$P$502,0)),"  ")</f>
        <v>Q.3.5 - Hvac Allowance</v>
      </c>
      <c r="H420" s="16" t="str">
        <f>H415&amp;"."&amp;RIGHT(H419,LEN(H419)-4)+1</f>
        <v>Q.4.5</v>
      </c>
      <c r="I420" s="17" t="str">
        <f>H420&amp;" - "&amp;IFERROR(INDEX('L2'!$G$6:$G$502,MATCH(H420,'L2'!$P$6:$P$502,0)),"  ")</f>
        <v>Q.4.5 - Refrigerator Water Supply</v>
      </c>
      <c r="J420" s="16" t="str">
        <f>J415&amp;"."&amp;RIGHT(J419,LEN(J419)-4)+1</f>
        <v>Q.5.5</v>
      </c>
      <c r="K420" s="17" t="str">
        <f>J420&amp;" - "&amp;IFERROR(INDEX('L2'!$G$6:$G$502,MATCH(J420,'L2'!$P$6:$P$502,0)),"  ")</f>
        <v xml:space="preserve">Q.5.5 -   </v>
      </c>
      <c r="L420" s="16" t="str">
        <f>L415&amp;"."&amp;RIGHT(L419,LEN(L419)-4)+1</f>
        <v>Q.6.5</v>
      </c>
      <c r="M420" s="17" t="str">
        <f>L420&amp;" - "&amp;IFERROR(INDEX('L2'!$G$6:$G$502,MATCH(L420,'L2'!$P$6:$P$502,0)),"  ")</f>
        <v xml:space="preserve">Q.6.5 -   </v>
      </c>
      <c r="N420" s="16" t="str">
        <f>N415&amp;"."&amp;RIGHT(N419,LEN(N419)-4)+1</f>
        <v>Q.7.5</v>
      </c>
      <c r="O420" s="17" t="str">
        <f>N420&amp;" - "&amp;IFERROR(INDEX('L2'!$G$6:$G$502,MATCH(N420,'L2'!$P$6:$P$502,0)),"  ")</f>
        <v xml:space="preserve">Q.7.5 -   </v>
      </c>
      <c r="P420" s="16" t="str">
        <f>P415&amp;"."&amp;RIGHT(P419,LEN(P419)-4)+1</f>
        <v>Q.8.5</v>
      </c>
      <c r="Q420" s="17" t="str">
        <f>P420&amp;" - "&amp;IFERROR(INDEX('L2'!$G$6:$G$502,MATCH(P420,'L2'!$P$6:$P$502,0)),"  ")</f>
        <v xml:space="preserve">Q.8.5 -   </v>
      </c>
      <c r="R420" s="16" t="str">
        <f>R415&amp;"."&amp;RIGHT(R419,LEN(R419)-4)+1</f>
        <v>Q.9.5</v>
      </c>
      <c r="S420" s="17" t="str">
        <f>R420&amp;" - "&amp;IFERROR(INDEX('L2'!$G$6:$G$502,MATCH(R420,'L2'!$P$6:$P$502,0)),"  ")</f>
        <v xml:space="preserve">Q.9.5 -   </v>
      </c>
      <c r="T420" s="16" t="str">
        <f>T415&amp;"."&amp;RIGHT(T419,LEN(T419)-5)+1</f>
        <v>Q.10.5</v>
      </c>
      <c r="U420" s="17" t="str">
        <f>T420&amp;" - "&amp;IFERROR(INDEX('L2'!$G$6:$G$502,MATCH(T420,'L2'!$P$6:$P$502,0)),"  ")</f>
        <v xml:space="preserve">Q.10.5 -   </v>
      </c>
    </row>
    <row r="421" spans="2:21" ht="16">
      <c r="B421" s="16" t="str">
        <f>B415&amp;"."&amp;RIGHT(B420,LEN(B420)-4)+1</f>
        <v>Q.1.6</v>
      </c>
      <c r="C421" s="17" t="str">
        <f>B421&amp;" - "&amp;IFERROR(INDEX('L2'!$G$6:$G$502,MATCH(B421,'L2'!$P$6:$P$502,0)),"  ")</f>
        <v>Q.1.6 - Pedestal Sink</v>
      </c>
      <c r="D421" s="16" t="str">
        <f>D415&amp;"."&amp;RIGHT(D420,LEN(D420)-4)+1</f>
        <v>Q.2.6</v>
      </c>
      <c r="E421" s="17" t="str">
        <f>D421&amp;" - "&amp;IFERROR(INDEX('L2'!$G$6:$G$502,MATCH(D421,'L2'!$P$6:$P$502,0)),"  ")</f>
        <v xml:space="preserve">Q.2.6 -   </v>
      </c>
      <c r="F421" s="16" t="str">
        <f>F415&amp;"."&amp;RIGHT(F420,LEN(F420)-4)+1</f>
        <v>Q.3.6</v>
      </c>
      <c r="G421" s="17" t="str">
        <f>F421&amp;" - "&amp;IFERROR(INDEX('L2'!$G$6:$G$502,MATCH(F421,'L2'!$P$6:$P$502,0)),"  ")</f>
        <v>Q.3.6 - Hvac Electrical Only Allowance</v>
      </c>
      <c r="H421" s="16" t="str">
        <f>H415&amp;"."&amp;RIGHT(H420,LEN(H420)-4)+1</f>
        <v>Q.4.6</v>
      </c>
      <c r="I421" s="17" t="str">
        <f>H421&amp;" - "&amp;IFERROR(INDEX('L2'!$G$6:$G$502,MATCH(H421,'L2'!$P$6:$P$502,0)),"  ")</f>
        <v xml:space="preserve">Q.4.6 -   </v>
      </c>
      <c r="J421" s="16" t="str">
        <f>J415&amp;"."&amp;RIGHT(J420,LEN(J420)-4)+1</f>
        <v>Q.5.6</v>
      </c>
      <c r="K421" s="17" t="str">
        <f>J421&amp;" - "&amp;IFERROR(INDEX('L2'!$G$6:$G$502,MATCH(J421,'L2'!$P$6:$P$502,0)),"  ")</f>
        <v xml:space="preserve">Q.5.6 -   </v>
      </c>
      <c r="L421" s="16" t="str">
        <f>L415&amp;"."&amp;RIGHT(L420,LEN(L420)-4)+1</f>
        <v>Q.6.6</v>
      </c>
      <c r="M421" s="17" t="str">
        <f>L421&amp;" - "&amp;IFERROR(INDEX('L2'!$G$6:$G$502,MATCH(L421,'L2'!$P$6:$P$502,0)),"  ")</f>
        <v xml:space="preserve">Q.6.6 -   </v>
      </c>
      <c r="N421" s="16" t="str">
        <f>N415&amp;"."&amp;RIGHT(N420,LEN(N420)-4)+1</f>
        <v>Q.7.6</v>
      </c>
      <c r="O421" s="17" t="str">
        <f>N421&amp;" - "&amp;IFERROR(INDEX('L2'!$G$6:$G$502,MATCH(N421,'L2'!$P$6:$P$502,0)),"  ")</f>
        <v xml:space="preserve">Q.7.6 -   </v>
      </c>
      <c r="P421" s="16" t="str">
        <f>P415&amp;"."&amp;RIGHT(P420,LEN(P420)-4)+1</f>
        <v>Q.8.6</v>
      </c>
      <c r="Q421" s="17" t="str">
        <f>P421&amp;" - "&amp;IFERROR(INDEX('L2'!$G$6:$G$502,MATCH(P421,'L2'!$P$6:$P$502,0)),"  ")</f>
        <v xml:space="preserve">Q.8.6 -   </v>
      </c>
      <c r="R421" s="16" t="str">
        <f>R415&amp;"."&amp;RIGHT(R420,LEN(R420)-4)+1</f>
        <v>Q.9.6</v>
      </c>
      <c r="S421" s="17" t="str">
        <f>R421&amp;" - "&amp;IFERROR(INDEX('L2'!$G$6:$G$502,MATCH(R421,'L2'!$P$6:$P$502,0)),"  ")</f>
        <v xml:space="preserve">Q.9.6 -   </v>
      </c>
      <c r="T421" s="16" t="str">
        <f>T415&amp;"."&amp;RIGHT(T420,LEN(T420)-5)+1</f>
        <v>Q.10.6</v>
      </c>
      <c r="U421" s="17" t="str">
        <f>T421&amp;" - "&amp;IFERROR(INDEX('L2'!$G$6:$G$502,MATCH(T421,'L2'!$P$6:$P$502,0)),"  ")</f>
        <v xml:space="preserve">Q.10.6 -   </v>
      </c>
    </row>
    <row r="422" spans="2:21" ht="16">
      <c r="B422" s="16" t="str">
        <f>B415&amp;"."&amp;RIGHT(B421,LEN(B421)-4)+1</f>
        <v>Q.1.7</v>
      </c>
      <c r="C422" s="17" t="str">
        <f>B422&amp;" - "&amp;IFERROR(INDEX('L2'!$G$6:$G$502,MATCH(B422,'L2'!$P$6:$P$502,0)),"  ")</f>
        <v>Q.1.7 - Showerhead/Tub Kit</v>
      </c>
      <c r="D422" s="16" t="str">
        <f>D415&amp;"."&amp;RIGHT(D421,LEN(D421)-4)+1</f>
        <v>Q.2.7</v>
      </c>
      <c r="E422" s="17" t="str">
        <f>D422&amp;" - "&amp;IFERROR(INDEX('L2'!$G$6:$G$502,MATCH(D422,'L2'!$P$6:$P$502,0)),"  ")</f>
        <v xml:space="preserve">Q.2.7 -   </v>
      </c>
      <c r="F422" s="16" t="str">
        <f>F415&amp;"."&amp;RIGHT(F421,LEN(F421)-4)+1</f>
        <v>Q.3.7</v>
      </c>
      <c r="G422" s="17" t="str">
        <f>F422&amp;" - "&amp;IFERROR(INDEX('L2'!$G$6:$G$502,MATCH(F422,'L2'!$P$6:$P$502,0)),"  ")</f>
        <v>Q.3.7 - Hvac Equipment Tune-Up/Service Call</v>
      </c>
      <c r="H422" s="16" t="str">
        <f>H415&amp;"."&amp;RIGHT(H421,LEN(H421)-4)+1</f>
        <v>Q.4.7</v>
      </c>
      <c r="I422" s="17" t="str">
        <f>H422&amp;" - "&amp;IFERROR(INDEX('L2'!$G$6:$G$502,MATCH(H422,'L2'!$P$6:$P$502,0)),"  ")</f>
        <v xml:space="preserve">Q.4.7 -   </v>
      </c>
      <c r="J422" s="16" t="str">
        <f>J415&amp;"."&amp;RIGHT(J421,LEN(J421)-4)+1</f>
        <v>Q.5.7</v>
      </c>
      <c r="K422" s="17" t="str">
        <f>J422&amp;" - "&amp;IFERROR(INDEX('L2'!$G$6:$G$502,MATCH(J422,'L2'!$P$6:$P$502,0)),"  ")</f>
        <v xml:space="preserve">Q.5.7 -   </v>
      </c>
      <c r="L422" s="16" t="str">
        <f>L415&amp;"."&amp;RIGHT(L421,LEN(L421)-4)+1</f>
        <v>Q.6.7</v>
      </c>
      <c r="M422" s="17" t="str">
        <f>L422&amp;" - "&amp;IFERROR(INDEX('L2'!$G$6:$G$502,MATCH(L422,'L2'!$P$6:$P$502,0)),"  ")</f>
        <v xml:space="preserve">Q.6.7 -   </v>
      </c>
      <c r="N422" s="16" t="str">
        <f>N415&amp;"."&amp;RIGHT(N421,LEN(N421)-4)+1</f>
        <v>Q.7.7</v>
      </c>
      <c r="O422" s="17" t="str">
        <f>N422&amp;" - "&amp;IFERROR(INDEX('L2'!$G$6:$G$502,MATCH(N422,'L2'!$P$6:$P$502,0)),"  ")</f>
        <v xml:space="preserve">Q.7.7 -   </v>
      </c>
      <c r="P422" s="16" t="str">
        <f>P415&amp;"."&amp;RIGHT(P421,LEN(P421)-4)+1</f>
        <v>Q.8.7</v>
      </c>
      <c r="Q422" s="17" t="str">
        <f>P422&amp;" - "&amp;IFERROR(INDEX('L2'!$G$6:$G$502,MATCH(P422,'L2'!$P$6:$P$502,0)),"  ")</f>
        <v xml:space="preserve">Q.8.7 -   </v>
      </c>
      <c r="R422" s="16" t="str">
        <f>R415&amp;"."&amp;RIGHT(R421,LEN(R421)-4)+1</f>
        <v>Q.9.7</v>
      </c>
      <c r="S422" s="17" t="str">
        <f>R422&amp;" - "&amp;IFERROR(INDEX('L2'!$G$6:$G$502,MATCH(R422,'L2'!$P$6:$P$502,0)),"  ")</f>
        <v xml:space="preserve">Q.9.7 -   </v>
      </c>
      <c r="T422" s="16" t="str">
        <f>T415&amp;"."&amp;RIGHT(T421,LEN(T421)-5)+1</f>
        <v>Q.10.7</v>
      </c>
      <c r="U422" s="17" t="str">
        <f>T422&amp;" - "&amp;IFERROR(INDEX('L2'!$G$6:$G$502,MATCH(T422,'L2'!$P$6:$P$502,0)),"  ")</f>
        <v xml:space="preserve">Q.10.7 -   </v>
      </c>
    </row>
    <row r="423" spans="2:21" ht="16">
      <c r="B423" s="16" t="str">
        <f>B415&amp;"."&amp;RIGHT(B422,LEN(B422)-4)+1</f>
        <v>Q.1.8</v>
      </c>
      <c r="C423" s="17" t="str">
        <f>B423&amp;" - "&amp;IFERROR(INDEX('L2'!$G$6:$G$502,MATCH(B423,'L2'!$P$6:$P$502,0)),"  ")</f>
        <v>Q.1.8 - Toilet Seats</v>
      </c>
      <c r="D423" s="16" t="str">
        <f>D415&amp;"."&amp;RIGHT(D422,LEN(D422)-4)+1</f>
        <v>Q.2.8</v>
      </c>
      <c r="E423" s="17" t="str">
        <f>D423&amp;" - "&amp;IFERROR(INDEX('L2'!$G$6:$G$502,MATCH(D423,'L2'!$P$6:$P$502,0)),"  ")</f>
        <v xml:space="preserve">Q.2.8 -   </v>
      </c>
      <c r="F423" s="16" t="str">
        <f>F415&amp;"."&amp;RIGHT(F422,LEN(F422)-4)+1</f>
        <v>Q.3.8</v>
      </c>
      <c r="G423" s="17" t="str">
        <f>F423&amp;" - "&amp;IFERROR(INDEX('L2'!$G$6:$G$502,MATCH(F423,'L2'!$P$6:$P$502,0)),"  ")</f>
        <v>Q.3.8 - Hvac Finish Work, Per Hour</v>
      </c>
      <c r="H423" s="16" t="str">
        <f>H415&amp;"."&amp;RIGHT(H422,LEN(H422)-4)+1</f>
        <v>Q.4.8</v>
      </c>
      <c r="I423" s="17" t="str">
        <f>H423&amp;" - "&amp;IFERROR(INDEX('L2'!$G$6:$G$502,MATCH(H423,'L2'!$P$6:$P$502,0)),"  ")</f>
        <v xml:space="preserve">Q.4.8 -   </v>
      </c>
      <c r="J423" s="16" t="str">
        <f>J415&amp;"."&amp;RIGHT(J422,LEN(J422)-4)+1</f>
        <v>Q.5.8</v>
      </c>
      <c r="K423" s="17" t="str">
        <f>J423&amp;" - "&amp;IFERROR(INDEX('L2'!$G$6:$G$502,MATCH(J423,'L2'!$P$6:$P$502,0)),"  ")</f>
        <v xml:space="preserve">Q.5.8 -   </v>
      </c>
      <c r="L423" s="16" t="str">
        <f>L415&amp;"."&amp;RIGHT(L422,LEN(L422)-4)+1</f>
        <v>Q.6.8</v>
      </c>
      <c r="M423" s="17" t="str">
        <f>L423&amp;" - "&amp;IFERROR(INDEX('L2'!$G$6:$G$502,MATCH(L423,'L2'!$P$6:$P$502,0)),"  ")</f>
        <v xml:space="preserve">Q.6.8 -   </v>
      </c>
      <c r="N423" s="16" t="str">
        <f>N415&amp;"."&amp;RIGHT(N422,LEN(N422)-4)+1</f>
        <v>Q.7.8</v>
      </c>
      <c r="O423" s="17" t="str">
        <f>N423&amp;" - "&amp;IFERROR(INDEX('L2'!$G$6:$G$502,MATCH(N423,'L2'!$P$6:$P$502,0)),"  ")</f>
        <v xml:space="preserve">Q.7.8 -   </v>
      </c>
      <c r="P423" s="16" t="str">
        <f>P415&amp;"."&amp;RIGHT(P422,LEN(P422)-4)+1</f>
        <v>Q.8.8</v>
      </c>
      <c r="Q423" s="17" t="str">
        <f>P423&amp;" - "&amp;IFERROR(INDEX('L2'!$G$6:$G$502,MATCH(P423,'L2'!$P$6:$P$502,0)),"  ")</f>
        <v xml:space="preserve">Q.8.8 -   </v>
      </c>
      <c r="R423" s="16" t="str">
        <f>R415&amp;"."&amp;RIGHT(R422,LEN(R422)-4)+1</f>
        <v>Q.9.8</v>
      </c>
      <c r="S423" s="17" t="str">
        <f>R423&amp;" - "&amp;IFERROR(INDEX('L2'!$G$6:$G$502,MATCH(R423,'L2'!$P$6:$P$502,0)),"  ")</f>
        <v xml:space="preserve">Q.9.8 -   </v>
      </c>
      <c r="T423" s="16" t="str">
        <f>T415&amp;"."&amp;RIGHT(T422,LEN(T422)-5)+1</f>
        <v>Q.10.8</v>
      </c>
      <c r="U423" s="17" t="str">
        <f>T423&amp;" - "&amp;IFERROR(INDEX('L2'!$G$6:$G$502,MATCH(T423,'L2'!$P$6:$P$502,0)),"  ")</f>
        <v xml:space="preserve">Q.10.8 -   </v>
      </c>
    </row>
    <row r="424" spans="2:21" ht="16">
      <c r="B424" s="16" t="str">
        <f>B415&amp;"."&amp;RIGHT(B423,LEN(B423)-4)+1</f>
        <v>Q.1.9</v>
      </c>
      <c r="C424" s="17" t="str">
        <f>B424&amp;" - "&amp;IFERROR(INDEX('L2'!$G$6:$G$502,MATCH(B424,'L2'!$P$6:$P$502,0)),"  ")</f>
        <v>Q.1.9 - Toilets</v>
      </c>
      <c r="D424" s="16" t="str">
        <f>D415&amp;"."&amp;RIGHT(D423,LEN(D423)-4)+1</f>
        <v>Q.2.9</v>
      </c>
      <c r="E424" s="17" t="str">
        <f>D424&amp;" - "&amp;IFERROR(INDEX('L2'!$G$6:$G$502,MATCH(D424,'L2'!$P$6:$P$502,0)),"  ")</f>
        <v xml:space="preserve">Q.2.9 -   </v>
      </c>
      <c r="F424" s="16" t="str">
        <f>F415&amp;"."&amp;RIGHT(F423,LEN(F423)-4)+1</f>
        <v>Q.3.9</v>
      </c>
      <c r="G424" s="17" t="str">
        <f>F424&amp;" - "&amp;IFERROR(INDEX('L2'!$G$6:$G$502,MATCH(F424,'L2'!$P$6:$P$502,0)),"  ")</f>
        <v>Q.3.9 - Hvac Rough-In, Per Hour</v>
      </c>
      <c r="H424" s="16" t="str">
        <f>H415&amp;"."&amp;RIGHT(H423,LEN(H423)-4)+1</f>
        <v>Q.4.9</v>
      </c>
      <c r="I424" s="17" t="str">
        <f>H424&amp;" - "&amp;IFERROR(INDEX('L2'!$G$6:$G$502,MATCH(H424,'L2'!$P$6:$P$502,0)),"  ")</f>
        <v xml:space="preserve">Q.4.9 -   </v>
      </c>
      <c r="J424" s="16" t="str">
        <f>J415&amp;"."&amp;RIGHT(J423,LEN(J423)-4)+1</f>
        <v>Q.5.9</v>
      </c>
      <c r="K424" s="17" t="str">
        <f>J424&amp;" - "&amp;IFERROR(INDEX('L2'!$G$6:$G$502,MATCH(J424,'L2'!$P$6:$P$502,0)),"  ")</f>
        <v xml:space="preserve">Q.5.9 -   </v>
      </c>
      <c r="L424" s="16" t="str">
        <f>L415&amp;"."&amp;RIGHT(L423,LEN(L423)-4)+1</f>
        <v>Q.6.9</v>
      </c>
      <c r="M424" s="17" t="str">
        <f>L424&amp;" - "&amp;IFERROR(INDEX('L2'!$G$6:$G$502,MATCH(L424,'L2'!$P$6:$P$502,0)),"  ")</f>
        <v xml:space="preserve">Q.6.9 -   </v>
      </c>
      <c r="N424" s="16" t="str">
        <f>N415&amp;"."&amp;RIGHT(N423,LEN(N423)-4)+1</f>
        <v>Q.7.9</v>
      </c>
      <c r="O424" s="17" t="str">
        <f>N424&amp;" - "&amp;IFERROR(INDEX('L2'!$G$6:$G$502,MATCH(N424,'L2'!$P$6:$P$502,0)),"  ")</f>
        <v xml:space="preserve">Q.7.9 -   </v>
      </c>
      <c r="P424" s="16" t="str">
        <f>P415&amp;"."&amp;RIGHT(P423,LEN(P423)-4)+1</f>
        <v>Q.8.9</v>
      </c>
      <c r="Q424" s="17" t="str">
        <f>P424&amp;" - "&amp;IFERROR(INDEX('L2'!$G$6:$G$502,MATCH(P424,'L2'!$P$6:$P$502,0)),"  ")</f>
        <v xml:space="preserve">Q.8.9 -   </v>
      </c>
      <c r="R424" s="16" t="str">
        <f>R415&amp;"."&amp;RIGHT(R423,LEN(R423)-4)+1</f>
        <v>Q.9.9</v>
      </c>
      <c r="S424" s="17" t="str">
        <f>R424&amp;" - "&amp;IFERROR(INDEX('L2'!$G$6:$G$502,MATCH(R424,'L2'!$P$6:$P$502,0)),"  ")</f>
        <v xml:space="preserve">Q.9.9 -   </v>
      </c>
      <c r="T424" s="16" t="str">
        <f>T415&amp;"."&amp;RIGHT(T423,LEN(T423)-5)+1</f>
        <v>Q.10.9</v>
      </c>
      <c r="U424" s="17" t="str">
        <f>T424&amp;" - "&amp;IFERROR(INDEX('L2'!$G$6:$G$502,MATCH(T424,'L2'!$P$6:$P$502,0)),"  ")</f>
        <v xml:space="preserve">Q.10.9 -   </v>
      </c>
    </row>
    <row r="425" spans="2:21" ht="16">
      <c r="B425" s="16" t="str">
        <f>B415&amp;"."&amp;RIGHT(B424,LEN(B424)-4)+1</f>
        <v>Q.1.10</v>
      </c>
      <c r="C425" s="17" t="str">
        <f>B425&amp;" - "&amp;IFERROR(INDEX('L2'!$G$6:$G$502,MATCH(B425,'L2'!$P$6:$P$502,0)),"  ")</f>
        <v xml:space="preserve">Q.1.10 -   </v>
      </c>
      <c r="D425" s="16" t="str">
        <f>D415&amp;"."&amp;RIGHT(D424,LEN(D424)-4)+1</f>
        <v>Q.2.10</v>
      </c>
      <c r="E425" s="17" t="str">
        <f>D425&amp;" - "&amp;IFERROR(INDEX('L2'!$G$6:$G$502,MATCH(D425,'L2'!$P$6:$P$502,0)),"  ")</f>
        <v xml:space="preserve">Q.2.10 -   </v>
      </c>
      <c r="F425" s="16" t="str">
        <f>F415&amp;"."&amp;RIGHT(F424,LEN(F424)-4)+1</f>
        <v>Q.3.10</v>
      </c>
      <c r="G425" s="17" t="str">
        <f>F425&amp;" - "&amp;IFERROR(INDEX('L2'!$G$6:$G$502,MATCH(F425,'L2'!$P$6:$P$502,0)),"  ")</f>
        <v>Q.3.10 - Replace Supply Air Grilles/Returns</v>
      </c>
      <c r="H425" s="16" t="str">
        <f>H415&amp;"."&amp;RIGHT(H424,LEN(H424)-4)+1</f>
        <v>Q.4.10</v>
      </c>
      <c r="I425" s="17" t="str">
        <f>H425&amp;" - "&amp;IFERROR(INDEX('L2'!$G$6:$G$502,MATCH(H425,'L2'!$P$6:$P$502,0)),"  ")</f>
        <v xml:space="preserve">Q.4.10 -   </v>
      </c>
      <c r="J425" s="16" t="str">
        <f>J415&amp;"."&amp;RIGHT(J424,LEN(J424)-4)+1</f>
        <v>Q.5.10</v>
      </c>
      <c r="K425" s="17" t="str">
        <f>J425&amp;" - "&amp;IFERROR(INDEX('L2'!$G$6:$G$502,MATCH(J425,'L2'!$P$6:$P$502,0)),"  ")</f>
        <v xml:space="preserve">Q.5.10 -   </v>
      </c>
      <c r="L425" s="16" t="str">
        <f>L415&amp;"."&amp;RIGHT(L424,LEN(L424)-4)+1</f>
        <v>Q.6.10</v>
      </c>
      <c r="M425" s="17" t="str">
        <f>L425&amp;" - "&amp;IFERROR(INDEX('L2'!$G$6:$G$502,MATCH(L425,'L2'!$P$6:$P$502,0)),"  ")</f>
        <v xml:space="preserve">Q.6.10 -   </v>
      </c>
      <c r="N425" s="16" t="str">
        <f>N415&amp;"."&amp;RIGHT(N424,LEN(N424)-4)+1</f>
        <v>Q.7.10</v>
      </c>
      <c r="O425" s="17" t="str">
        <f>N425&amp;" - "&amp;IFERROR(INDEX('L2'!$G$6:$G$502,MATCH(N425,'L2'!$P$6:$P$502,0)),"  ")</f>
        <v xml:space="preserve">Q.7.10 -   </v>
      </c>
      <c r="P425" s="16" t="str">
        <f>P415&amp;"."&amp;RIGHT(P424,LEN(P424)-4)+1</f>
        <v>Q.8.10</v>
      </c>
      <c r="Q425" s="17" t="str">
        <f>P425&amp;" - "&amp;IFERROR(INDEX('L2'!$G$6:$G$502,MATCH(P425,'L2'!$P$6:$P$502,0)),"  ")</f>
        <v xml:space="preserve">Q.8.10 -   </v>
      </c>
      <c r="R425" s="16" t="str">
        <f>R415&amp;"."&amp;RIGHT(R424,LEN(R424)-4)+1</f>
        <v>Q.9.10</v>
      </c>
      <c r="S425" s="17" t="str">
        <f>R425&amp;" - "&amp;IFERROR(INDEX('L2'!$G$6:$G$502,MATCH(R425,'L2'!$P$6:$P$502,0)),"  ")</f>
        <v xml:space="preserve">Q.9.10 -   </v>
      </c>
      <c r="T425" s="16" t="str">
        <f>T415&amp;"."&amp;RIGHT(T424,LEN(T424)-5)+1</f>
        <v>Q.10.10</v>
      </c>
      <c r="U425" s="17" t="str">
        <f>T425&amp;" - "&amp;IFERROR(INDEX('L2'!$G$6:$G$502,MATCH(T425,'L2'!$P$6:$P$502,0)),"  ")</f>
        <v xml:space="preserve">Q.10.10 -   </v>
      </c>
    </row>
    <row r="426" spans="2:21" ht="16">
      <c r="B426" s="16" t="str">
        <f>B415&amp;"."&amp;RIGHT(B425,LEN(B425)-4)+1</f>
        <v>Q.1.11</v>
      </c>
      <c r="C426" s="17" t="str">
        <f>B426&amp;" - "&amp;IFERROR(INDEX('L2'!$G$6:$G$502,MATCH(B426,'L2'!$P$6:$P$502,0)),"  ")</f>
        <v xml:space="preserve">Q.1.11 -   </v>
      </c>
      <c r="D426" s="16" t="str">
        <f>D415&amp;"."&amp;RIGHT(D425,LEN(D425)-4)+1</f>
        <v>Q.2.11</v>
      </c>
      <c r="E426" s="17" t="str">
        <f>D426&amp;" - "&amp;IFERROR(INDEX('L2'!$G$6:$G$502,MATCH(D426,'L2'!$P$6:$P$502,0)),"  ")</f>
        <v xml:space="preserve">Q.2.11 -   </v>
      </c>
      <c r="F426" s="16" t="str">
        <f>F415&amp;"."&amp;RIGHT(F425,LEN(F425)-4)+1</f>
        <v>Q.3.11</v>
      </c>
      <c r="G426" s="17" t="str">
        <f>F426&amp;" - "&amp;IFERROR(INDEX('L2'!$G$6:$G$502,MATCH(F426,'L2'!$P$6:$P$502,0)),"  ")</f>
        <v xml:space="preserve">Q.3.11 -   </v>
      </c>
      <c r="H426" s="16" t="str">
        <f>H415&amp;"."&amp;RIGHT(H425,LEN(H425)-4)+1</f>
        <v>Q.4.11</v>
      </c>
      <c r="I426" s="17" t="str">
        <f>H426&amp;" - "&amp;IFERROR(INDEX('L2'!$G$6:$G$502,MATCH(H426,'L2'!$P$6:$P$502,0)),"  ")</f>
        <v xml:space="preserve">Q.4.11 -   </v>
      </c>
      <c r="J426" s="16" t="str">
        <f>J415&amp;"."&amp;RIGHT(J425,LEN(J425)-4)+1</f>
        <v>Q.5.11</v>
      </c>
      <c r="K426" s="17" t="str">
        <f>J426&amp;" - "&amp;IFERROR(INDEX('L2'!$G$6:$G$502,MATCH(J426,'L2'!$P$6:$P$502,0)),"  ")</f>
        <v xml:space="preserve">Q.5.11 -   </v>
      </c>
      <c r="L426" s="16" t="str">
        <f>L415&amp;"."&amp;RIGHT(L425,LEN(L425)-4)+1</f>
        <v>Q.6.11</v>
      </c>
      <c r="M426" s="17" t="str">
        <f>L426&amp;" - "&amp;IFERROR(INDEX('L2'!$G$6:$G$502,MATCH(L426,'L2'!$P$6:$P$502,0)),"  ")</f>
        <v xml:space="preserve">Q.6.11 -   </v>
      </c>
      <c r="N426" s="16" t="str">
        <f>N415&amp;"."&amp;RIGHT(N425,LEN(N425)-4)+1</f>
        <v>Q.7.11</v>
      </c>
      <c r="O426" s="17" t="str">
        <f>N426&amp;" - "&amp;IFERROR(INDEX('L2'!$G$6:$G$502,MATCH(N426,'L2'!$P$6:$P$502,0)),"  ")</f>
        <v xml:space="preserve">Q.7.11 -   </v>
      </c>
      <c r="P426" s="16" t="str">
        <f>P415&amp;"."&amp;RIGHT(P425,LEN(P425)-4)+1</f>
        <v>Q.8.11</v>
      </c>
      <c r="Q426" s="17" t="str">
        <f>P426&amp;" - "&amp;IFERROR(INDEX('L2'!$G$6:$G$502,MATCH(P426,'L2'!$P$6:$P$502,0)),"  ")</f>
        <v xml:space="preserve">Q.8.11 -   </v>
      </c>
      <c r="R426" s="16" t="str">
        <f>R415&amp;"."&amp;RIGHT(R425,LEN(R425)-4)+1</f>
        <v>Q.9.11</v>
      </c>
      <c r="S426" s="17" t="str">
        <f>R426&amp;" - "&amp;IFERROR(INDEX('L2'!$G$6:$G$502,MATCH(R426,'L2'!$P$6:$P$502,0)),"  ")</f>
        <v xml:space="preserve">Q.9.11 -   </v>
      </c>
      <c r="T426" s="16" t="str">
        <f>T415&amp;"."&amp;RIGHT(T425,LEN(T425)-5)+1</f>
        <v>Q.10.11</v>
      </c>
      <c r="U426" s="17" t="str">
        <f>T426&amp;" - "&amp;IFERROR(INDEX('L2'!$G$6:$G$502,MATCH(T426,'L2'!$P$6:$P$502,0)),"  ")</f>
        <v xml:space="preserve">Q.10.11 -   </v>
      </c>
    </row>
    <row r="427" spans="2:21" ht="16">
      <c r="B427" s="16" t="str">
        <f>B415&amp;"."&amp;RIGHT(B426,LEN(B426)-4)+1</f>
        <v>Q.1.12</v>
      </c>
      <c r="C427" s="17" t="str">
        <f>B427&amp;" - "&amp;IFERROR(INDEX('L2'!$G$6:$G$502,MATCH(B427,'L2'!$P$6:$P$502,0)),"  ")</f>
        <v xml:space="preserve">Q.1.12 -   </v>
      </c>
      <c r="D427" s="16" t="str">
        <f>D415&amp;"."&amp;RIGHT(D426,LEN(D426)-4)+1</f>
        <v>Q.2.12</v>
      </c>
      <c r="E427" s="17" t="str">
        <f>D427&amp;" - "&amp;IFERROR(INDEX('L2'!$G$6:$G$502,MATCH(D427,'L2'!$P$6:$P$502,0)),"  ")</f>
        <v xml:space="preserve">Q.2.12 -   </v>
      </c>
      <c r="F427" s="16" t="str">
        <f>F415&amp;"."&amp;RIGHT(F426,LEN(F426)-4)+1</f>
        <v>Q.3.12</v>
      </c>
      <c r="G427" s="17" t="str">
        <f>F427&amp;" - "&amp;IFERROR(INDEX('L2'!$G$6:$G$502,MATCH(F427,'L2'!$P$6:$P$502,0)),"  ")</f>
        <v xml:space="preserve">Q.3.12 -   </v>
      </c>
      <c r="H427" s="16" t="str">
        <f>H415&amp;"."&amp;RIGHT(H426,LEN(H426)-4)+1</f>
        <v>Q.4.12</v>
      </c>
      <c r="I427" s="17" t="str">
        <f>H427&amp;" - "&amp;IFERROR(INDEX('L2'!$G$6:$G$502,MATCH(H427,'L2'!$P$6:$P$502,0)),"  ")</f>
        <v xml:space="preserve">Q.4.12 -   </v>
      </c>
      <c r="J427" s="16" t="str">
        <f>J415&amp;"."&amp;RIGHT(J426,LEN(J426)-4)+1</f>
        <v>Q.5.12</v>
      </c>
      <c r="K427" s="17" t="str">
        <f>J427&amp;" - "&amp;IFERROR(INDEX('L2'!$G$6:$G$502,MATCH(J427,'L2'!$P$6:$P$502,0)),"  ")</f>
        <v xml:space="preserve">Q.5.12 -   </v>
      </c>
      <c r="L427" s="16" t="str">
        <f>L415&amp;"."&amp;RIGHT(L426,LEN(L426)-4)+1</f>
        <v>Q.6.12</v>
      </c>
      <c r="M427" s="17" t="str">
        <f>L427&amp;" - "&amp;IFERROR(INDEX('L2'!$G$6:$G$502,MATCH(L427,'L2'!$P$6:$P$502,0)),"  ")</f>
        <v xml:space="preserve">Q.6.12 -   </v>
      </c>
      <c r="N427" s="16" t="str">
        <f>N415&amp;"."&amp;RIGHT(N426,LEN(N426)-4)+1</f>
        <v>Q.7.12</v>
      </c>
      <c r="O427" s="17" t="str">
        <f>N427&amp;" - "&amp;IFERROR(INDEX('L2'!$G$6:$G$502,MATCH(N427,'L2'!$P$6:$P$502,0)),"  ")</f>
        <v xml:space="preserve">Q.7.12 -   </v>
      </c>
      <c r="P427" s="16" t="str">
        <f>P415&amp;"."&amp;RIGHT(P426,LEN(P426)-4)+1</f>
        <v>Q.8.12</v>
      </c>
      <c r="Q427" s="17" t="str">
        <f>P427&amp;" - "&amp;IFERROR(INDEX('L2'!$G$6:$G$502,MATCH(P427,'L2'!$P$6:$P$502,0)),"  ")</f>
        <v xml:space="preserve">Q.8.12 -   </v>
      </c>
      <c r="R427" s="16" t="str">
        <f>R415&amp;"."&amp;RIGHT(R426,LEN(R426)-4)+1</f>
        <v>Q.9.12</v>
      </c>
      <c r="S427" s="17" t="str">
        <f>R427&amp;" - "&amp;IFERROR(INDEX('L2'!$G$6:$G$502,MATCH(R427,'L2'!$P$6:$P$502,0)),"  ")</f>
        <v xml:space="preserve">Q.9.12 -   </v>
      </c>
      <c r="T427" s="16" t="str">
        <f>T415&amp;"."&amp;RIGHT(T426,LEN(T426)-5)+1</f>
        <v>Q.10.12</v>
      </c>
      <c r="U427" s="17" t="str">
        <f>T427&amp;" - "&amp;IFERROR(INDEX('L2'!$G$6:$G$502,MATCH(T427,'L2'!$P$6:$P$502,0)),"  ")</f>
        <v xml:space="preserve">Q.10.12 -   </v>
      </c>
    </row>
    <row r="428" spans="2:21" ht="16">
      <c r="B428" s="16" t="str">
        <f>B415&amp;"."&amp;RIGHT(B427,LEN(B427)-4)+1</f>
        <v>Q.1.13</v>
      </c>
      <c r="C428" s="17" t="str">
        <f>B428&amp;" - "&amp;IFERROR(INDEX('L2'!$G$6:$G$502,MATCH(B428,'L2'!$P$6:$P$502,0)),"  ")</f>
        <v xml:space="preserve">Q.1.13 -   </v>
      </c>
      <c r="D428" s="16" t="str">
        <f>D415&amp;"."&amp;RIGHT(D427,LEN(D427)-4)+1</f>
        <v>Q.2.13</v>
      </c>
      <c r="E428" s="17" t="str">
        <f>D428&amp;" - "&amp;IFERROR(INDEX('L2'!$G$6:$G$502,MATCH(D428,'L2'!$P$6:$P$502,0)),"  ")</f>
        <v xml:space="preserve">Q.2.13 -   </v>
      </c>
      <c r="F428" s="16" t="str">
        <f>F415&amp;"."&amp;RIGHT(F427,LEN(F427)-4)+1</f>
        <v>Q.3.13</v>
      </c>
      <c r="G428" s="17" t="str">
        <f>F428&amp;" - "&amp;IFERROR(INDEX('L2'!$G$6:$G$502,MATCH(F428,'L2'!$P$6:$P$502,0)),"  ")</f>
        <v xml:space="preserve">Q.3.13 -   </v>
      </c>
      <c r="H428" s="16" t="str">
        <f>H415&amp;"."&amp;RIGHT(H427,LEN(H427)-4)+1</f>
        <v>Q.4.13</v>
      </c>
      <c r="I428" s="17" t="str">
        <f>H428&amp;" - "&amp;IFERROR(INDEX('L2'!$G$6:$G$502,MATCH(H428,'L2'!$P$6:$P$502,0)),"  ")</f>
        <v xml:space="preserve">Q.4.13 -   </v>
      </c>
      <c r="J428" s="16" t="str">
        <f>J415&amp;"."&amp;RIGHT(J427,LEN(J427)-4)+1</f>
        <v>Q.5.13</v>
      </c>
      <c r="K428" s="17" t="str">
        <f>J428&amp;" - "&amp;IFERROR(INDEX('L2'!$G$6:$G$502,MATCH(J428,'L2'!$P$6:$P$502,0)),"  ")</f>
        <v xml:space="preserve">Q.5.13 -   </v>
      </c>
      <c r="L428" s="16" t="str">
        <f>L415&amp;"."&amp;RIGHT(L427,LEN(L427)-4)+1</f>
        <v>Q.6.13</v>
      </c>
      <c r="M428" s="17" t="str">
        <f>L428&amp;" - "&amp;IFERROR(INDEX('L2'!$G$6:$G$502,MATCH(L428,'L2'!$P$6:$P$502,0)),"  ")</f>
        <v xml:space="preserve">Q.6.13 -   </v>
      </c>
      <c r="N428" s="16" t="str">
        <f>N415&amp;"."&amp;RIGHT(N427,LEN(N427)-4)+1</f>
        <v>Q.7.13</v>
      </c>
      <c r="O428" s="17" t="str">
        <f>N428&amp;" - "&amp;IFERROR(INDEX('L2'!$G$6:$G$502,MATCH(N428,'L2'!$P$6:$P$502,0)),"  ")</f>
        <v xml:space="preserve">Q.7.13 -   </v>
      </c>
      <c r="P428" s="16" t="str">
        <f>P415&amp;"."&amp;RIGHT(P427,LEN(P427)-4)+1</f>
        <v>Q.8.13</v>
      </c>
      <c r="Q428" s="17" t="str">
        <f>P428&amp;" - "&amp;IFERROR(INDEX('L2'!$G$6:$G$502,MATCH(P428,'L2'!$P$6:$P$502,0)),"  ")</f>
        <v xml:space="preserve">Q.8.13 -   </v>
      </c>
      <c r="R428" s="16" t="str">
        <f>R415&amp;"."&amp;RIGHT(R427,LEN(R427)-4)+1</f>
        <v>Q.9.13</v>
      </c>
      <c r="S428" s="17" t="str">
        <f>R428&amp;" - "&amp;IFERROR(INDEX('L2'!$G$6:$G$502,MATCH(R428,'L2'!$P$6:$P$502,0)),"  ")</f>
        <v xml:space="preserve">Q.9.13 -   </v>
      </c>
      <c r="T428" s="16" t="str">
        <f>T415&amp;"."&amp;RIGHT(T427,LEN(T427)-5)+1</f>
        <v>Q.10.13</v>
      </c>
      <c r="U428" s="17" t="str">
        <f>T428&amp;" - "&amp;IFERROR(INDEX('L2'!$G$6:$G$502,MATCH(T428,'L2'!$P$6:$P$502,0)),"  ")</f>
        <v xml:space="preserve">Q.10.13 -   </v>
      </c>
    </row>
    <row r="429" spans="2:21" ht="16">
      <c r="B429" s="16" t="str">
        <f>B415&amp;"."&amp;RIGHT(B428,LEN(B428)-4)+1</f>
        <v>Q.1.14</v>
      </c>
      <c r="C429" s="17" t="str">
        <f>B429&amp;" - "&amp;IFERROR(INDEX('L2'!$G$6:$G$502,MATCH(B429,'L2'!$P$6:$P$502,0)),"  ")</f>
        <v xml:space="preserve">Q.1.14 -   </v>
      </c>
      <c r="D429" s="16" t="str">
        <f>D415&amp;"."&amp;RIGHT(D428,LEN(D428)-4)+1</f>
        <v>Q.2.14</v>
      </c>
      <c r="E429" s="17" t="str">
        <f>D429&amp;" - "&amp;IFERROR(INDEX('L2'!$G$6:$G$502,MATCH(D429,'L2'!$P$6:$P$502,0)),"  ")</f>
        <v xml:space="preserve">Q.2.14 -   </v>
      </c>
      <c r="F429" s="16" t="str">
        <f>F415&amp;"."&amp;RIGHT(F428,LEN(F428)-4)+1</f>
        <v>Q.3.14</v>
      </c>
      <c r="G429" s="17" t="str">
        <f>F429&amp;" - "&amp;IFERROR(INDEX('L2'!$G$6:$G$502,MATCH(F429,'L2'!$P$6:$P$502,0)),"  ")</f>
        <v xml:space="preserve">Q.3.14 -   </v>
      </c>
      <c r="H429" s="16" t="str">
        <f>H415&amp;"."&amp;RIGHT(H428,LEN(H428)-4)+1</f>
        <v>Q.4.14</v>
      </c>
      <c r="I429" s="17" t="str">
        <f>H429&amp;" - "&amp;IFERROR(INDEX('L2'!$G$6:$G$502,MATCH(H429,'L2'!$P$6:$P$502,0)),"  ")</f>
        <v xml:space="preserve">Q.4.14 -   </v>
      </c>
      <c r="J429" s="16" t="str">
        <f>J415&amp;"."&amp;RIGHT(J428,LEN(J428)-4)+1</f>
        <v>Q.5.14</v>
      </c>
      <c r="K429" s="17" t="str">
        <f>J429&amp;" - "&amp;IFERROR(INDEX('L2'!$G$6:$G$502,MATCH(J429,'L2'!$P$6:$P$502,0)),"  ")</f>
        <v xml:space="preserve">Q.5.14 -   </v>
      </c>
      <c r="L429" s="16" t="str">
        <f>L415&amp;"."&amp;RIGHT(L428,LEN(L428)-4)+1</f>
        <v>Q.6.14</v>
      </c>
      <c r="M429" s="17" t="str">
        <f>L429&amp;" - "&amp;IFERROR(INDEX('L2'!$G$6:$G$502,MATCH(L429,'L2'!$P$6:$P$502,0)),"  ")</f>
        <v xml:space="preserve">Q.6.14 -   </v>
      </c>
      <c r="N429" s="16" t="str">
        <f>N415&amp;"."&amp;RIGHT(N428,LEN(N428)-4)+1</f>
        <v>Q.7.14</v>
      </c>
      <c r="O429" s="17" t="str">
        <f>N429&amp;" - "&amp;IFERROR(INDEX('L2'!$G$6:$G$502,MATCH(N429,'L2'!$P$6:$P$502,0)),"  ")</f>
        <v xml:space="preserve">Q.7.14 -   </v>
      </c>
      <c r="P429" s="16" t="str">
        <f>P415&amp;"."&amp;RIGHT(P428,LEN(P428)-4)+1</f>
        <v>Q.8.14</v>
      </c>
      <c r="Q429" s="17" t="str">
        <f>P429&amp;" - "&amp;IFERROR(INDEX('L2'!$G$6:$G$502,MATCH(P429,'L2'!$P$6:$P$502,0)),"  ")</f>
        <v xml:space="preserve">Q.8.14 -   </v>
      </c>
      <c r="R429" s="16" t="str">
        <f>R415&amp;"."&amp;RIGHT(R428,LEN(R428)-4)+1</f>
        <v>Q.9.14</v>
      </c>
      <c r="S429" s="17" t="str">
        <f>R429&amp;" - "&amp;IFERROR(INDEX('L2'!$G$6:$G$502,MATCH(R429,'L2'!$P$6:$P$502,0)),"  ")</f>
        <v xml:space="preserve">Q.9.14 -   </v>
      </c>
      <c r="T429" s="16" t="str">
        <f>T415&amp;"."&amp;RIGHT(T428,LEN(T428)-5)+1</f>
        <v>Q.10.14</v>
      </c>
      <c r="U429" s="17" t="str">
        <f>T429&amp;" - "&amp;IFERROR(INDEX('L2'!$G$6:$G$502,MATCH(T429,'L2'!$P$6:$P$502,0)),"  ")</f>
        <v xml:space="preserve">Q.10.14 -   </v>
      </c>
    </row>
    <row r="430" spans="2:21" ht="16">
      <c r="B430" s="16" t="str">
        <f>B415&amp;"."&amp;RIGHT(B429,LEN(B429)-4)+1</f>
        <v>Q.1.15</v>
      </c>
      <c r="C430" s="17" t="str">
        <f>B430&amp;" - "&amp;IFERROR(INDEX('L2'!$G$6:$G$502,MATCH(B430,'L2'!$P$6:$P$502,0)),"  ")</f>
        <v xml:space="preserve">Q.1.15 -   </v>
      </c>
      <c r="D430" s="16" t="str">
        <f>D415&amp;"."&amp;RIGHT(D429,LEN(D429)-4)+1</f>
        <v>Q.2.15</v>
      </c>
      <c r="E430" s="17" t="str">
        <f>D430&amp;" - "&amp;IFERROR(INDEX('L2'!$G$6:$G$502,MATCH(D430,'L2'!$P$6:$P$502,0)),"  ")</f>
        <v xml:space="preserve">Q.2.15 -   </v>
      </c>
      <c r="F430" s="16" t="str">
        <f>F415&amp;"."&amp;RIGHT(F429,LEN(F429)-4)+1</f>
        <v>Q.3.15</v>
      </c>
      <c r="G430" s="17" t="str">
        <f>F430&amp;" - "&amp;IFERROR(INDEX('L2'!$G$6:$G$502,MATCH(F430,'L2'!$P$6:$P$502,0)),"  ")</f>
        <v xml:space="preserve">Q.3.15 -   </v>
      </c>
      <c r="H430" s="16" t="str">
        <f>H415&amp;"."&amp;RIGHT(H429,LEN(H429)-4)+1</f>
        <v>Q.4.15</v>
      </c>
      <c r="I430" s="17" t="str">
        <f>H430&amp;" - "&amp;IFERROR(INDEX('L2'!$G$6:$G$502,MATCH(H430,'L2'!$P$6:$P$502,0)),"  ")</f>
        <v xml:space="preserve">Q.4.15 -   </v>
      </c>
      <c r="J430" s="16" t="str">
        <f>J415&amp;"."&amp;RIGHT(J429,LEN(J429)-4)+1</f>
        <v>Q.5.15</v>
      </c>
      <c r="K430" s="17" t="str">
        <f>J430&amp;" - "&amp;IFERROR(INDEX('L2'!$G$6:$G$502,MATCH(J430,'L2'!$P$6:$P$502,0)),"  ")</f>
        <v xml:space="preserve">Q.5.15 -   </v>
      </c>
      <c r="L430" s="16" t="str">
        <f>L415&amp;"."&amp;RIGHT(L429,LEN(L429)-4)+1</f>
        <v>Q.6.15</v>
      </c>
      <c r="M430" s="17" t="str">
        <f>L430&amp;" - "&amp;IFERROR(INDEX('L2'!$G$6:$G$502,MATCH(L430,'L2'!$P$6:$P$502,0)),"  ")</f>
        <v xml:space="preserve">Q.6.15 -   </v>
      </c>
      <c r="N430" s="16" t="str">
        <f>N415&amp;"."&amp;RIGHT(N429,LEN(N429)-4)+1</f>
        <v>Q.7.15</v>
      </c>
      <c r="O430" s="17" t="str">
        <f>N430&amp;" - "&amp;IFERROR(INDEX('L2'!$G$6:$G$502,MATCH(N430,'L2'!$P$6:$P$502,0)),"  ")</f>
        <v xml:space="preserve">Q.7.15 -   </v>
      </c>
      <c r="P430" s="16" t="str">
        <f>P415&amp;"."&amp;RIGHT(P429,LEN(P429)-4)+1</f>
        <v>Q.8.15</v>
      </c>
      <c r="Q430" s="17" t="str">
        <f>P430&amp;" - "&amp;IFERROR(INDEX('L2'!$G$6:$G$502,MATCH(P430,'L2'!$P$6:$P$502,0)),"  ")</f>
        <v xml:space="preserve">Q.8.15 -   </v>
      </c>
      <c r="R430" s="16" t="str">
        <f>R415&amp;"."&amp;RIGHT(R429,LEN(R429)-4)+1</f>
        <v>Q.9.15</v>
      </c>
      <c r="S430" s="17" t="str">
        <f>R430&amp;" - "&amp;IFERROR(INDEX('L2'!$G$6:$G$502,MATCH(R430,'L2'!$P$6:$P$502,0)),"  ")</f>
        <v xml:space="preserve">Q.9.15 -   </v>
      </c>
      <c r="T430" s="16" t="str">
        <f>T415&amp;"."&amp;RIGHT(T429,LEN(T429)-5)+1</f>
        <v>Q.10.15</v>
      </c>
      <c r="U430" s="17" t="str">
        <f>T430&amp;" - "&amp;IFERROR(INDEX('L2'!$G$6:$G$502,MATCH(T430,'L2'!$P$6:$P$502,0)),"  ")</f>
        <v xml:space="preserve">Q.10.15 -   </v>
      </c>
    </row>
    <row r="431" spans="2:21" ht="16">
      <c r="B431" s="16" t="str">
        <f>B415&amp;"."&amp;RIGHT(B430,LEN(B430)-4)+1</f>
        <v>Q.1.16</v>
      </c>
      <c r="C431" s="17" t="str">
        <f>B431&amp;" - "&amp;IFERROR(INDEX('L2'!$G$6:$G$502,MATCH(B431,'L2'!$P$6:$P$502,0)),"  ")</f>
        <v xml:space="preserve">Q.1.16 -   </v>
      </c>
      <c r="D431" s="16" t="str">
        <f>D415&amp;"."&amp;RIGHT(D430,LEN(D430)-4)+1</f>
        <v>Q.2.16</v>
      </c>
      <c r="E431" s="17" t="str">
        <f>D431&amp;" - "&amp;IFERROR(INDEX('L2'!$G$6:$G$502,MATCH(D431,'L2'!$P$6:$P$502,0)),"  ")</f>
        <v xml:space="preserve">Q.2.16 -   </v>
      </c>
      <c r="F431" s="16" t="str">
        <f>F415&amp;"."&amp;RIGHT(F430,LEN(F430)-4)+1</f>
        <v>Q.3.16</v>
      </c>
      <c r="G431" s="17" t="str">
        <f>F431&amp;" - "&amp;IFERROR(INDEX('L2'!$G$6:$G$502,MATCH(F431,'L2'!$P$6:$P$502,0)),"  ")</f>
        <v xml:space="preserve">Q.3.16 -   </v>
      </c>
      <c r="H431" s="16" t="str">
        <f>H415&amp;"."&amp;RIGHT(H430,LEN(H430)-4)+1</f>
        <v>Q.4.16</v>
      </c>
      <c r="I431" s="17" t="str">
        <f>H431&amp;" - "&amp;IFERROR(INDEX('L2'!$G$6:$G$502,MATCH(H431,'L2'!$P$6:$P$502,0)),"  ")</f>
        <v xml:space="preserve">Q.4.16 -   </v>
      </c>
      <c r="J431" s="16" t="str">
        <f>J415&amp;"."&amp;RIGHT(J430,LEN(J430)-4)+1</f>
        <v>Q.5.16</v>
      </c>
      <c r="K431" s="17" t="str">
        <f>J431&amp;" - "&amp;IFERROR(INDEX('L2'!$G$6:$G$502,MATCH(J431,'L2'!$P$6:$P$502,0)),"  ")</f>
        <v xml:space="preserve">Q.5.16 -   </v>
      </c>
      <c r="L431" s="16" t="str">
        <f>L415&amp;"."&amp;RIGHT(L430,LEN(L430)-4)+1</f>
        <v>Q.6.16</v>
      </c>
      <c r="M431" s="17" t="str">
        <f>L431&amp;" - "&amp;IFERROR(INDEX('L2'!$G$6:$G$502,MATCH(L431,'L2'!$P$6:$P$502,0)),"  ")</f>
        <v xml:space="preserve">Q.6.16 -   </v>
      </c>
      <c r="N431" s="16" t="str">
        <f>N415&amp;"."&amp;RIGHT(N430,LEN(N430)-4)+1</f>
        <v>Q.7.16</v>
      </c>
      <c r="O431" s="17" t="str">
        <f>N431&amp;" - "&amp;IFERROR(INDEX('L2'!$G$6:$G$502,MATCH(N431,'L2'!$P$6:$P$502,0)),"  ")</f>
        <v xml:space="preserve">Q.7.16 -   </v>
      </c>
      <c r="P431" s="16" t="str">
        <f>P415&amp;"."&amp;RIGHT(P430,LEN(P430)-4)+1</f>
        <v>Q.8.16</v>
      </c>
      <c r="Q431" s="17" t="str">
        <f>P431&amp;" - "&amp;IFERROR(INDEX('L2'!$G$6:$G$502,MATCH(P431,'L2'!$P$6:$P$502,0)),"  ")</f>
        <v xml:space="preserve">Q.8.16 -   </v>
      </c>
      <c r="R431" s="16" t="str">
        <f>R415&amp;"."&amp;RIGHT(R430,LEN(R430)-4)+1</f>
        <v>Q.9.16</v>
      </c>
      <c r="S431" s="17" t="str">
        <f>R431&amp;" - "&amp;IFERROR(INDEX('L2'!$G$6:$G$502,MATCH(R431,'L2'!$P$6:$P$502,0)),"  ")</f>
        <v xml:space="preserve">Q.9.16 -   </v>
      </c>
      <c r="T431" s="16" t="str">
        <f>T415&amp;"."&amp;RIGHT(T430,LEN(T430)-5)+1</f>
        <v>Q.10.16</v>
      </c>
      <c r="U431" s="17" t="str">
        <f>T431&amp;" - "&amp;IFERROR(INDEX('L2'!$G$6:$G$502,MATCH(T431,'L2'!$P$6:$P$502,0)),"  ")</f>
        <v xml:space="preserve">Q.10.16 -   </v>
      </c>
    </row>
    <row r="432" spans="2:21" ht="16">
      <c r="B432" s="16" t="str">
        <f>B415&amp;"."&amp;RIGHT(B431,LEN(B431)-4)+1</f>
        <v>Q.1.17</v>
      </c>
      <c r="C432" s="17" t="str">
        <f>B432&amp;" - "&amp;IFERROR(INDEX('L2'!$G$6:$G$502,MATCH(B432,'L2'!$P$6:$P$502,0)),"  ")</f>
        <v xml:space="preserve">Q.1.17 -   </v>
      </c>
      <c r="D432" s="16" t="str">
        <f>D415&amp;"."&amp;RIGHT(D431,LEN(D431)-4)+1</f>
        <v>Q.2.17</v>
      </c>
      <c r="E432" s="17" t="str">
        <f>D432&amp;" - "&amp;IFERROR(INDEX('L2'!$G$6:$G$502,MATCH(D432,'L2'!$P$6:$P$502,0)),"  ")</f>
        <v xml:space="preserve">Q.2.17 -   </v>
      </c>
      <c r="F432" s="16" t="str">
        <f>F415&amp;"."&amp;RIGHT(F431,LEN(F431)-4)+1</f>
        <v>Q.3.17</v>
      </c>
      <c r="G432" s="17" t="str">
        <f>F432&amp;" - "&amp;IFERROR(INDEX('L2'!$G$6:$G$502,MATCH(F432,'L2'!$P$6:$P$502,0)),"  ")</f>
        <v xml:space="preserve">Q.3.17 -   </v>
      </c>
      <c r="H432" s="16" t="str">
        <f>H415&amp;"."&amp;RIGHT(H431,LEN(H431)-4)+1</f>
        <v>Q.4.17</v>
      </c>
      <c r="I432" s="17" t="str">
        <f>H432&amp;" - "&amp;IFERROR(INDEX('L2'!$G$6:$G$502,MATCH(H432,'L2'!$P$6:$P$502,0)),"  ")</f>
        <v xml:space="preserve">Q.4.17 -   </v>
      </c>
      <c r="J432" s="16" t="str">
        <f>J415&amp;"."&amp;RIGHT(J431,LEN(J431)-4)+1</f>
        <v>Q.5.17</v>
      </c>
      <c r="K432" s="17" t="str">
        <f>J432&amp;" - "&amp;IFERROR(INDEX('L2'!$G$6:$G$502,MATCH(J432,'L2'!$P$6:$P$502,0)),"  ")</f>
        <v xml:space="preserve">Q.5.17 -   </v>
      </c>
      <c r="L432" s="16" t="str">
        <f>L415&amp;"."&amp;RIGHT(L431,LEN(L431)-4)+1</f>
        <v>Q.6.17</v>
      </c>
      <c r="M432" s="17" t="str">
        <f>L432&amp;" - "&amp;IFERROR(INDEX('L2'!$G$6:$G$502,MATCH(L432,'L2'!$P$6:$P$502,0)),"  ")</f>
        <v xml:space="preserve">Q.6.17 -   </v>
      </c>
      <c r="N432" s="16" t="str">
        <f>N415&amp;"."&amp;RIGHT(N431,LEN(N431)-4)+1</f>
        <v>Q.7.17</v>
      </c>
      <c r="O432" s="17" t="str">
        <f>N432&amp;" - "&amp;IFERROR(INDEX('L2'!$G$6:$G$502,MATCH(N432,'L2'!$P$6:$P$502,0)),"  ")</f>
        <v xml:space="preserve">Q.7.17 -   </v>
      </c>
      <c r="P432" s="16" t="str">
        <f>P415&amp;"."&amp;RIGHT(P431,LEN(P431)-4)+1</f>
        <v>Q.8.17</v>
      </c>
      <c r="Q432" s="17" t="str">
        <f>P432&amp;" - "&amp;IFERROR(INDEX('L2'!$G$6:$G$502,MATCH(P432,'L2'!$P$6:$P$502,0)),"  ")</f>
        <v xml:space="preserve">Q.8.17 -   </v>
      </c>
      <c r="R432" s="16" t="str">
        <f>R415&amp;"."&amp;RIGHT(R431,LEN(R431)-4)+1</f>
        <v>Q.9.17</v>
      </c>
      <c r="S432" s="17" t="str">
        <f>R432&amp;" - "&amp;IFERROR(INDEX('L2'!$G$6:$G$502,MATCH(R432,'L2'!$P$6:$P$502,0)),"  ")</f>
        <v xml:space="preserve">Q.9.17 -   </v>
      </c>
      <c r="T432" s="16" t="str">
        <f>T415&amp;"."&amp;RIGHT(T431,LEN(T431)-5)+1</f>
        <v>Q.10.17</v>
      </c>
      <c r="U432" s="17" t="str">
        <f>T432&amp;" - "&amp;IFERROR(INDEX('L2'!$G$6:$G$502,MATCH(T432,'L2'!$P$6:$P$502,0)),"  ")</f>
        <v xml:space="preserve">Q.10.17 -   </v>
      </c>
    </row>
    <row r="433" spans="2:21" ht="16">
      <c r="B433" s="16" t="str">
        <f>B415&amp;"."&amp;RIGHT(B432,LEN(B432)-4)+1</f>
        <v>Q.1.18</v>
      </c>
      <c r="C433" s="17" t="str">
        <f>B433&amp;" - "&amp;IFERROR(INDEX('L2'!$G$6:$G$502,MATCH(B433,'L2'!$P$6:$P$502,0)),"  ")</f>
        <v xml:space="preserve">Q.1.18 -   </v>
      </c>
      <c r="D433" s="16" t="str">
        <f>D415&amp;"."&amp;RIGHT(D432,LEN(D432)-4)+1</f>
        <v>Q.2.18</v>
      </c>
      <c r="E433" s="17" t="str">
        <f>D433&amp;" - "&amp;IFERROR(INDEX('L2'!$G$6:$G$502,MATCH(D433,'L2'!$P$6:$P$502,0)),"  ")</f>
        <v xml:space="preserve">Q.2.18 -   </v>
      </c>
      <c r="F433" s="16" t="str">
        <f>F415&amp;"."&amp;RIGHT(F432,LEN(F432)-4)+1</f>
        <v>Q.3.18</v>
      </c>
      <c r="G433" s="17" t="str">
        <f>F433&amp;" - "&amp;IFERROR(INDEX('L2'!$G$6:$G$502,MATCH(F433,'L2'!$P$6:$P$502,0)),"  ")</f>
        <v xml:space="preserve">Q.3.18 -   </v>
      </c>
      <c r="H433" s="16" t="str">
        <f>H415&amp;"."&amp;RIGHT(H432,LEN(H432)-4)+1</f>
        <v>Q.4.18</v>
      </c>
      <c r="I433" s="17" t="str">
        <f>H433&amp;" - "&amp;IFERROR(INDEX('L2'!$G$6:$G$502,MATCH(H433,'L2'!$P$6:$P$502,0)),"  ")</f>
        <v xml:space="preserve">Q.4.18 -   </v>
      </c>
      <c r="J433" s="16" t="str">
        <f>J415&amp;"."&amp;RIGHT(J432,LEN(J432)-4)+1</f>
        <v>Q.5.18</v>
      </c>
      <c r="K433" s="17" t="str">
        <f>J433&amp;" - "&amp;IFERROR(INDEX('L2'!$G$6:$G$502,MATCH(J433,'L2'!$P$6:$P$502,0)),"  ")</f>
        <v xml:space="preserve">Q.5.18 -   </v>
      </c>
      <c r="L433" s="16" t="str">
        <f>L415&amp;"."&amp;RIGHT(L432,LEN(L432)-4)+1</f>
        <v>Q.6.18</v>
      </c>
      <c r="M433" s="17" t="str">
        <f>L433&amp;" - "&amp;IFERROR(INDEX('L2'!$G$6:$G$502,MATCH(L433,'L2'!$P$6:$P$502,0)),"  ")</f>
        <v xml:space="preserve">Q.6.18 -   </v>
      </c>
      <c r="N433" s="16" t="str">
        <f>N415&amp;"."&amp;RIGHT(N432,LEN(N432)-4)+1</f>
        <v>Q.7.18</v>
      </c>
      <c r="O433" s="17" t="str">
        <f>N433&amp;" - "&amp;IFERROR(INDEX('L2'!$G$6:$G$502,MATCH(N433,'L2'!$P$6:$P$502,0)),"  ")</f>
        <v xml:space="preserve">Q.7.18 -   </v>
      </c>
      <c r="P433" s="16" t="str">
        <f>P415&amp;"."&amp;RIGHT(P432,LEN(P432)-4)+1</f>
        <v>Q.8.18</v>
      </c>
      <c r="Q433" s="17" t="str">
        <f>P433&amp;" - "&amp;IFERROR(INDEX('L2'!$G$6:$G$502,MATCH(P433,'L2'!$P$6:$P$502,0)),"  ")</f>
        <v xml:space="preserve">Q.8.18 -   </v>
      </c>
      <c r="R433" s="16" t="str">
        <f>R415&amp;"."&amp;RIGHT(R432,LEN(R432)-4)+1</f>
        <v>Q.9.18</v>
      </c>
      <c r="S433" s="17" t="str">
        <f>R433&amp;" - "&amp;IFERROR(INDEX('L2'!$G$6:$G$502,MATCH(R433,'L2'!$P$6:$P$502,0)),"  ")</f>
        <v xml:space="preserve">Q.9.18 -   </v>
      </c>
      <c r="T433" s="16" t="str">
        <f>T415&amp;"."&amp;RIGHT(T432,LEN(T432)-5)+1</f>
        <v>Q.10.18</v>
      </c>
      <c r="U433" s="17" t="str">
        <f>T433&amp;" - "&amp;IFERROR(INDEX('L2'!$G$6:$G$502,MATCH(T433,'L2'!$P$6:$P$502,0)),"  ")</f>
        <v xml:space="preserve">Q.10.18 -   </v>
      </c>
    </row>
    <row r="434" spans="2:21" ht="16">
      <c r="B434" s="16" t="str">
        <f>B415&amp;"."&amp;RIGHT(B433,LEN(B433)-4)+1</f>
        <v>Q.1.19</v>
      </c>
      <c r="C434" s="17" t="str">
        <f>B434&amp;" - "&amp;IFERROR(INDEX('L2'!$G$6:$G$502,MATCH(B434,'L2'!$P$6:$P$502,0)),"  ")</f>
        <v xml:space="preserve">Q.1.19 -   </v>
      </c>
      <c r="D434" s="16" t="str">
        <f>D415&amp;"."&amp;RIGHT(D433,LEN(D433)-4)+1</f>
        <v>Q.2.19</v>
      </c>
      <c r="E434" s="17" t="str">
        <f>D434&amp;" - "&amp;IFERROR(INDEX('L2'!$G$6:$G$502,MATCH(D434,'L2'!$P$6:$P$502,0)),"  ")</f>
        <v xml:space="preserve">Q.2.19 -   </v>
      </c>
      <c r="F434" s="16" t="str">
        <f>F415&amp;"."&amp;RIGHT(F433,LEN(F433)-4)+1</f>
        <v>Q.3.19</v>
      </c>
      <c r="G434" s="17" t="str">
        <f>F434&amp;" - "&amp;IFERROR(INDEX('L2'!$G$6:$G$502,MATCH(F434,'L2'!$P$6:$P$502,0)),"  ")</f>
        <v xml:space="preserve">Q.3.19 -   </v>
      </c>
      <c r="H434" s="16" t="str">
        <f>H415&amp;"."&amp;RIGHT(H433,LEN(H433)-4)+1</f>
        <v>Q.4.19</v>
      </c>
      <c r="I434" s="17" t="str">
        <f>H434&amp;" - "&amp;IFERROR(INDEX('L2'!$G$6:$G$502,MATCH(H434,'L2'!$P$6:$P$502,0)),"  ")</f>
        <v xml:space="preserve">Q.4.19 -   </v>
      </c>
      <c r="J434" s="16" t="str">
        <f>J415&amp;"."&amp;RIGHT(J433,LEN(J433)-4)+1</f>
        <v>Q.5.19</v>
      </c>
      <c r="K434" s="17" t="str">
        <f>J434&amp;" - "&amp;IFERROR(INDEX('L2'!$G$6:$G$502,MATCH(J434,'L2'!$P$6:$P$502,0)),"  ")</f>
        <v xml:space="preserve">Q.5.19 -   </v>
      </c>
      <c r="L434" s="16" t="str">
        <f>L415&amp;"."&amp;RIGHT(L433,LEN(L433)-4)+1</f>
        <v>Q.6.19</v>
      </c>
      <c r="M434" s="17" t="str">
        <f>L434&amp;" - "&amp;IFERROR(INDEX('L2'!$G$6:$G$502,MATCH(L434,'L2'!$P$6:$P$502,0)),"  ")</f>
        <v xml:space="preserve">Q.6.19 -   </v>
      </c>
      <c r="N434" s="16" t="str">
        <f>N415&amp;"."&amp;RIGHT(N433,LEN(N433)-4)+1</f>
        <v>Q.7.19</v>
      </c>
      <c r="O434" s="17" t="str">
        <f>N434&amp;" - "&amp;IFERROR(INDEX('L2'!$G$6:$G$502,MATCH(N434,'L2'!$P$6:$P$502,0)),"  ")</f>
        <v xml:space="preserve">Q.7.19 -   </v>
      </c>
      <c r="P434" s="16" t="str">
        <f>P415&amp;"."&amp;RIGHT(P433,LEN(P433)-4)+1</f>
        <v>Q.8.19</v>
      </c>
      <c r="Q434" s="17" t="str">
        <f>P434&amp;" - "&amp;IFERROR(INDEX('L2'!$G$6:$G$502,MATCH(P434,'L2'!$P$6:$P$502,0)),"  ")</f>
        <v xml:space="preserve">Q.8.19 -   </v>
      </c>
      <c r="R434" s="16" t="str">
        <f>R415&amp;"."&amp;RIGHT(R433,LEN(R433)-4)+1</f>
        <v>Q.9.19</v>
      </c>
      <c r="S434" s="17" t="str">
        <f>R434&amp;" - "&amp;IFERROR(INDEX('L2'!$G$6:$G$502,MATCH(R434,'L2'!$P$6:$P$502,0)),"  ")</f>
        <v xml:space="preserve">Q.9.19 -   </v>
      </c>
      <c r="T434" s="16" t="str">
        <f>T415&amp;"."&amp;RIGHT(T433,LEN(T433)-5)+1</f>
        <v>Q.10.19</v>
      </c>
      <c r="U434" s="17" t="str">
        <f>T434&amp;" - "&amp;IFERROR(INDEX('L2'!$G$6:$G$502,MATCH(T434,'L2'!$P$6:$P$502,0)),"  ")</f>
        <v xml:space="preserve">Q.10.19 -   </v>
      </c>
    </row>
    <row r="435" spans="2:21" ht="16">
      <c r="B435" s="16" t="str">
        <f>B415&amp;"."&amp;RIGHT(B434,LEN(B434)-4)+1</f>
        <v>Q.1.20</v>
      </c>
      <c r="C435" s="17" t="str">
        <f>B435&amp;" - "&amp;IFERROR(INDEX('L2'!$G$6:$G$502,MATCH(B435,'L2'!$P$6:$P$502,0)),"  ")</f>
        <v xml:space="preserve">Q.1.20 -   </v>
      </c>
      <c r="D435" s="16" t="str">
        <f>D415&amp;"."&amp;RIGHT(D434,LEN(D434)-4)+1</f>
        <v>Q.2.20</v>
      </c>
      <c r="E435" s="17" t="str">
        <f>D435&amp;" - "&amp;IFERROR(INDEX('L2'!$G$6:$G$502,MATCH(D435,'L2'!$P$6:$P$502,0)),"  ")</f>
        <v xml:space="preserve">Q.2.20 -   </v>
      </c>
      <c r="F435" s="16" t="str">
        <f>F415&amp;"."&amp;RIGHT(F434,LEN(F434)-4)+1</f>
        <v>Q.3.20</v>
      </c>
      <c r="G435" s="17" t="str">
        <f>F435&amp;" - "&amp;IFERROR(INDEX('L2'!$G$6:$G$502,MATCH(F435,'L2'!$P$6:$P$502,0)),"  ")</f>
        <v xml:space="preserve">Q.3.20 -   </v>
      </c>
      <c r="H435" s="16" t="str">
        <f>H415&amp;"."&amp;RIGHT(H434,LEN(H434)-4)+1</f>
        <v>Q.4.20</v>
      </c>
      <c r="I435" s="17" t="str">
        <f>H435&amp;" - "&amp;IFERROR(INDEX('L2'!$G$6:$G$502,MATCH(H435,'L2'!$P$6:$P$502,0)),"  ")</f>
        <v xml:space="preserve">Q.4.20 -   </v>
      </c>
      <c r="J435" s="16" t="str">
        <f>J415&amp;"."&amp;RIGHT(J434,LEN(J434)-4)+1</f>
        <v>Q.5.20</v>
      </c>
      <c r="K435" s="17" t="str">
        <f>J435&amp;" - "&amp;IFERROR(INDEX('L2'!$G$6:$G$502,MATCH(J435,'L2'!$P$6:$P$502,0)),"  ")</f>
        <v xml:space="preserve">Q.5.20 -   </v>
      </c>
      <c r="L435" s="16" t="str">
        <f>L415&amp;"."&amp;RIGHT(L434,LEN(L434)-4)+1</f>
        <v>Q.6.20</v>
      </c>
      <c r="M435" s="17" t="str">
        <f>L435&amp;" - "&amp;IFERROR(INDEX('L2'!$G$6:$G$502,MATCH(L435,'L2'!$P$6:$P$502,0)),"  ")</f>
        <v xml:space="preserve">Q.6.20 -   </v>
      </c>
      <c r="N435" s="16" t="str">
        <f>N415&amp;"."&amp;RIGHT(N434,LEN(N434)-4)+1</f>
        <v>Q.7.20</v>
      </c>
      <c r="O435" s="17" t="str">
        <f>N435&amp;" - "&amp;IFERROR(INDEX('L2'!$G$6:$G$502,MATCH(N435,'L2'!$P$6:$P$502,0)),"  ")</f>
        <v xml:space="preserve">Q.7.20 -   </v>
      </c>
      <c r="P435" s="16" t="str">
        <f>P415&amp;"."&amp;RIGHT(P434,LEN(P434)-4)+1</f>
        <v>Q.8.20</v>
      </c>
      <c r="Q435" s="17" t="str">
        <f>P435&amp;" - "&amp;IFERROR(INDEX('L2'!$G$6:$G$502,MATCH(P435,'L2'!$P$6:$P$502,0)),"  ")</f>
        <v xml:space="preserve">Q.8.20 -   </v>
      </c>
      <c r="R435" s="16" t="str">
        <f>R415&amp;"."&amp;RIGHT(R434,LEN(R434)-4)+1</f>
        <v>Q.9.20</v>
      </c>
      <c r="S435" s="17" t="str">
        <f>R435&amp;" - "&amp;IFERROR(INDEX('L2'!$G$6:$G$502,MATCH(R435,'L2'!$P$6:$P$502,0)),"  ")</f>
        <v xml:space="preserve">Q.9.20 -   </v>
      </c>
      <c r="T435" s="16" t="str">
        <f>T415&amp;"."&amp;RIGHT(T434,LEN(T434)-5)+1</f>
        <v>Q.10.20</v>
      </c>
      <c r="U435" s="17" t="str">
        <f>T435&amp;" - "&amp;IFERROR(INDEX('L2'!$G$6:$G$502,MATCH(T435,'L2'!$P$6:$P$502,0)),"  ")</f>
        <v xml:space="preserve">Q.10.20 -   </v>
      </c>
    </row>
    <row r="437" spans="2:21" ht="16">
      <c r="B437" s="799" t="str">
        <f>"Level 3 - "&amp;INDEX($C$6:$C$31,MATCH($B$23,$B$6:$B$31,0))&amp;" ("&amp;$B$23&amp;")"</f>
        <v>Level 3 - R - Roofing (R)</v>
      </c>
      <c r="C437" s="799"/>
      <c r="D437" s="799"/>
      <c r="E437" s="799"/>
      <c r="F437" s="799"/>
      <c r="G437" s="799"/>
      <c r="H437" s="799"/>
      <c r="I437" s="799"/>
      <c r="J437" s="799"/>
      <c r="K437" s="799"/>
      <c r="L437" s="799"/>
      <c r="M437" s="799"/>
      <c r="N437" s="799"/>
      <c r="O437" s="799"/>
      <c r="P437" s="799"/>
      <c r="Q437" s="799"/>
      <c r="R437" s="799"/>
      <c r="S437" s="799"/>
      <c r="T437" s="799"/>
      <c r="U437" s="799"/>
    </row>
    <row r="438" spans="2:21" ht="16">
      <c r="B438" s="40" t="str">
        <f>MID(B437,LEN(B437)-1,1)&amp;".1"</f>
        <v>R.1</v>
      </c>
      <c r="C438" s="40" t="str">
        <f>IFERROR(INDEX('L2'!$E$6:$E$502,MATCH(B438,'L2'!$O$6:$O$502,0)),"  ")</f>
        <v>Asphalt Shingle Roof</v>
      </c>
      <c r="D438" s="40" t="str">
        <f>LEFT(B438,1)&amp;"."&amp;RIGHT(B438,1)+1</f>
        <v>R.2</v>
      </c>
      <c r="E438" s="40" t="str">
        <f>IFERROR(INDEX('L2'!$E$6:$E$502,MATCH(D438,'L2'!$O$6:$O$502,0)),"  ")</f>
        <v>General Roofing</v>
      </c>
      <c r="F438" s="40" t="str">
        <f>LEFT(D438,1)&amp;"."&amp;RIGHT(D438,1)+1</f>
        <v>R.3</v>
      </c>
      <c r="G438" s="40" t="str">
        <f>IFERROR(INDEX('L2'!$E$6:$E$502,MATCH(F438,'L2'!$O$6:$O$502,0)),"  ")</f>
        <v>Metal Roof</v>
      </c>
      <c r="H438" s="40" t="str">
        <f>LEFT(F438,1)&amp;"."&amp;RIGHT(F438,1)+1</f>
        <v>R.4</v>
      </c>
      <c r="I438" s="40" t="str">
        <f>IFERROR(INDEX('L2'!$E$6:$E$502,MATCH(H438,'L2'!$O$6:$O$502,0)),"  ")</f>
        <v>Roofing General</v>
      </c>
      <c r="J438" s="40" t="str">
        <f>LEFT(H438,1)&amp;"."&amp;RIGHT(H438,1)+1</f>
        <v>R.5</v>
      </c>
      <c r="K438" s="40" t="str">
        <f>IFERROR(INDEX('L2'!$E$6:$E$502,MATCH(J438,'L2'!$O$6:$O$502,0)),"  ")</f>
        <v>Slate/Clay Tile Roofing</v>
      </c>
      <c r="L438" s="40" t="str">
        <f>LEFT(J438,1)&amp;"."&amp;RIGHT(J438,1)+1</f>
        <v>R.6</v>
      </c>
      <c r="M438" s="40" t="str">
        <f>IFERROR(INDEX('L2'!$E$6:$E$502,MATCH(L438,'L2'!$O$6:$O$502,0)),"  ")</f>
        <v>Wood Shingle Roof</v>
      </c>
      <c r="N438" s="40" t="str">
        <f>LEFT(L438,1)&amp;"."&amp;RIGHT(L438,1)+1</f>
        <v>R.7</v>
      </c>
      <c r="O438" s="40" t="str">
        <f>IFERROR(INDEX('L2'!$E$6:$E$502,MATCH(N438,'L2'!$O$6:$O$502,0)),"  ")</f>
        <v xml:space="preserve">  </v>
      </c>
      <c r="P438" s="40" t="str">
        <f>LEFT(N438,1)&amp;"."&amp;RIGHT(N438,1)+1</f>
        <v>R.8</v>
      </c>
      <c r="Q438" s="40" t="str">
        <f>IFERROR(INDEX('L2'!$E$6:$E$502,MATCH(P438,'L2'!$O$6:$O$502,0)),"  ")</f>
        <v xml:space="preserve">  </v>
      </c>
      <c r="R438" s="40" t="str">
        <f>LEFT(P438,1)&amp;"."&amp;RIGHT(P438,1)+1</f>
        <v>R.9</v>
      </c>
      <c r="S438" s="40" t="str">
        <f>IFERROR(INDEX('L2'!$E$6:$E$502,MATCH(R438,'L2'!$O$6:$O$502,0)),"  ")</f>
        <v xml:space="preserve">  </v>
      </c>
      <c r="T438" s="40" t="str">
        <f>LEFT(R438,1)&amp;"."&amp;RIGHT(R438,1)+1</f>
        <v>R.10</v>
      </c>
      <c r="U438" s="40" t="str">
        <f>IFERROR(INDEX('L2'!$E$6:$E$502,MATCH(T438,'L2'!$O$6:$O$502,0)),"  ")</f>
        <v xml:space="preserve">  </v>
      </c>
    </row>
    <row r="439" spans="2:21" ht="16">
      <c r="B439" s="16" t="str">
        <f>B438&amp;".1"</f>
        <v>R.1.1</v>
      </c>
      <c r="C439" s="17" t="str">
        <f>B439&amp;" - "&amp;IFERROR(INDEX('L2'!$G$6:$G$502,MATCH(B439,'L2'!$P$6:$P$502,0)),"  ")</f>
        <v>R.1.1 - Asphalt Shingle Roof Allowance</v>
      </c>
      <c r="D439" s="16" t="str">
        <f>D438&amp;".1"</f>
        <v>R.2.1</v>
      </c>
      <c r="E439" s="17" t="str">
        <f>D439&amp;" - "&amp;IFERROR(INDEX('L2'!$G$6:$G$502,MATCH(D439,'L2'!$P$6:$P$502,0)),"  ")</f>
        <v>R.2.1 - Clean Gutters &amp; Downspouts</v>
      </c>
      <c r="F439" s="16" t="str">
        <f>F438&amp;".1"</f>
        <v>R.3.1</v>
      </c>
      <c r="G439" s="17" t="str">
        <f>F439&amp;" - "&amp;IFERROR(INDEX('L2'!$G$6:$G$502,MATCH(F439,'L2'!$P$6:$P$502,0)),"  ")</f>
        <v>R.3.1 - Demo For Normal Pitch Roof</v>
      </c>
      <c r="H439" s="16" t="str">
        <f>H438&amp;".1"</f>
        <v>R.4.1</v>
      </c>
      <c r="I439" s="17" t="str">
        <f>H439&amp;" - "&amp;IFERROR(INDEX('L2'!$G$6:$G$502,MATCH(H439,'L2'!$P$6:$P$502,0)),"  ")</f>
        <v>R.4.1 - Roofing Allowance</v>
      </c>
      <c r="J439" s="16" t="str">
        <f>J438&amp;".1"</f>
        <v>R.5.1</v>
      </c>
      <c r="K439" s="17" t="str">
        <f>J439&amp;" - "&amp;IFERROR(INDEX('L2'!$G$6:$G$502,MATCH(J439,'L2'!$P$6:$P$502,0)),"  ")</f>
        <v>R.5.1 - Roof Replacement-Demo &amp; Replace, Slate</v>
      </c>
      <c r="L439" s="16" t="str">
        <f>L438&amp;".1"</f>
        <v>R.6.1</v>
      </c>
      <c r="M439" s="17" t="str">
        <f>L439&amp;" - "&amp;IFERROR(INDEX('L2'!$G$6:$G$502,MATCH(L439,'L2'!$P$6:$P$502,0)),"  ")</f>
        <v>R.6.1 - Roof Repair/Patch, Wood</v>
      </c>
      <c r="N439" s="16" t="str">
        <f>N438&amp;".1"</f>
        <v>R.7.1</v>
      </c>
      <c r="O439" s="17" t="str">
        <f>N439&amp;" - "&amp;IFERROR(INDEX('L2'!$G$6:$G$502,MATCH(N439,'L2'!$P$6:$P$502,0)),"  ")</f>
        <v xml:space="preserve">R.7.1 -   </v>
      </c>
      <c r="P439" s="16" t="str">
        <f>P438&amp;".1"</f>
        <v>R.8.1</v>
      </c>
      <c r="Q439" s="17" t="str">
        <f>P439&amp;" - "&amp;IFERROR(INDEX('L2'!$G$6:$G$502,MATCH(P439,'L2'!$P$6:$P$502,0)),"  ")</f>
        <v xml:space="preserve">R.8.1 -   </v>
      </c>
      <c r="R439" s="16" t="str">
        <f>R438&amp;".1"</f>
        <v>R.9.1</v>
      </c>
      <c r="S439" s="17" t="str">
        <f>R439&amp;" - "&amp;IFERROR(INDEX('L2'!$G$6:$G$502,MATCH(R439,'L2'!$P$6:$P$502,0)),"  ")</f>
        <v xml:space="preserve">R.9.1 -   </v>
      </c>
      <c r="T439" s="16" t="str">
        <f>T438&amp;".1"</f>
        <v>R.10.1</v>
      </c>
      <c r="U439" s="17" t="str">
        <f>T439&amp;" - "&amp;IFERROR(INDEX('L2'!$G$6:$G$502,MATCH(T439,'L2'!$P$6:$P$502,0)),"  ")</f>
        <v xml:space="preserve">R.10.1 -   </v>
      </c>
    </row>
    <row r="440" spans="2:21" ht="16">
      <c r="B440" s="16" t="str">
        <f>B438&amp;"."&amp;RIGHT(B439,LEN(B439)-4)+1</f>
        <v>R.1.2</v>
      </c>
      <c r="C440" s="17" t="str">
        <f>B440&amp;" - "&amp;IFERROR(INDEX('L2'!$G$6:$G$502,MATCH(B440,'L2'!$P$6:$P$502,0)),"  ")</f>
        <v>R.1.2 - Demo For Normal Pitch Roof</v>
      </c>
      <c r="D440" s="16" t="str">
        <f>D438&amp;"."&amp;RIGHT(D439,LEN(D439)-4)+1</f>
        <v>R.2.2</v>
      </c>
      <c r="E440" s="17" t="str">
        <f>D440&amp;" - "&amp;IFERROR(INDEX('L2'!$G$6:$G$502,MATCH(D440,'L2'!$P$6:$P$502,0)),"  ")</f>
        <v>R.2.2 - Gutters &amp; Downspouts, Aluminum</v>
      </c>
      <c r="F440" s="16" t="str">
        <f>F438&amp;"."&amp;RIGHT(F439,LEN(F439)-4)+1</f>
        <v>R.3.2</v>
      </c>
      <c r="G440" s="17" t="str">
        <f>F440&amp;" - "&amp;IFERROR(INDEX('L2'!$G$6:$G$502,MATCH(F440,'L2'!$P$6:$P$502,0)),"  ")</f>
        <v>R.3.2 - Demo For Steep Pitch Roof</v>
      </c>
      <c r="H440" s="16" t="str">
        <f>H438&amp;"."&amp;RIGHT(H439,LEN(H439)-4)+1</f>
        <v>R.4.2</v>
      </c>
      <c r="I440" s="17" t="str">
        <f>H440&amp;" - "&amp;IFERROR(INDEX('L2'!$G$6:$G$502,MATCH(H440,'L2'!$P$6:$P$502,0)),"  ")</f>
        <v xml:space="preserve">R.4.2 -   </v>
      </c>
      <c r="J440" s="16" t="str">
        <f>J438&amp;"."&amp;RIGHT(J439,LEN(J439)-4)+1</f>
        <v>R.5.2</v>
      </c>
      <c r="K440" s="17" t="str">
        <f>J440&amp;" - "&amp;IFERROR(INDEX('L2'!$G$6:$G$502,MATCH(J440,'L2'!$P$6:$P$502,0)),"  ")</f>
        <v>R.5.2 - Slate/Cay Tile Roofing Allowance</v>
      </c>
      <c r="L440" s="16" t="str">
        <f>L438&amp;"."&amp;RIGHT(L439,LEN(L439)-4)+1</f>
        <v>R.6.2</v>
      </c>
      <c r="M440" s="17" t="str">
        <f>L440&amp;" - "&amp;IFERROR(INDEX('L2'!$G$6:$G$502,MATCH(L440,'L2'!$P$6:$P$502,0)),"  ")</f>
        <v>R.6.2 - Roof Replacement-Demo &amp; Replace</v>
      </c>
      <c r="N440" s="16" t="str">
        <f>N438&amp;"."&amp;RIGHT(N439,LEN(N439)-4)+1</f>
        <v>R.7.2</v>
      </c>
      <c r="O440" s="17" t="str">
        <f>N440&amp;" - "&amp;IFERROR(INDEX('L2'!$G$6:$G$502,MATCH(N440,'L2'!$P$6:$P$502,0)),"  ")</f>
        <v xml:space="preserve">R.7.2 -   </v>
      </c>
      <c r="P440" s="16" t="str">
        <f>P438&amp;"."&amp;RIGHT(P439,LEN(P439)-4)+1</f>
        <v>R.8.2</v>
      </c>
      <c r="Q440" s="17" t="str">
        <f>P440&amp;" - "&amp;IFERROR(INDEX('L2'!$G$6:$G$502,MATCH(P440,'L2'!$P$6:$P$502,0)),"  ")</f>
        <v xml:space="preserve">R.8.2 -   </v>
      </c>
      <c r="R440" s="16" t="str">
        <f>R438&amp;"."&amp;RIGHT(R439,LEN(R439)-4)+1</f>
        <v>R.9.2</v>
      </c>
      <c r="S440" s="17" t="str">
        <f>R440&amp;" - "&amp;IFERROR(INDEX('L2'!$G$6:$G$502,MATCH(R440,'L2'!$P$6:$P$502,0)),"  ")</f>
        <v xml:space="preserve">R.9.2 -   </v>
      </c>
      <c r="T440" s="16" t="str">
        <f>T438&amp;"."&amp;RIGHT(T439,LEN(T439)-5)+1</f>
        <v>R.10.2</v>
      </c>
      <c r="U440" s="17" t="str">
        <f>T440&amp;" - "&amp;IFERROR(INDEX('L2'!$G$6:$G$502,MATCH(T440,'L2'!$P$6:$P$502,0)),"  ")</f>
        <v xml:space="preserve">R.10.2 -   </v>
      </c>
    </row>
    <row r="441" spans="2:21" ht="16">
      <c r="B441" s="16" t="str">
        <f>B438&amp;"."&amp;RIGHT(B440,LEN(B440)-4)+1</f>
        <v>R.1.3</v>
      </c>
      <c r="C441" s="17" t="str">
        <f>B441&amp;" - "&amp;IFERROR(INDEX('L2'!$G$6:$G$502,MATCH(B441,'L2'!$P$6:$P$502,0)),"  ")</f>
        <v>R.1.3 - Demo For Steep Pitch Roof</v>
      </c>
      <c r="D441" s="16" t="str">
        <f>D438&amp;"."&amp;RIGHT(D440,LEN(D440)-4)+1</f>
        <v>R.2.3</v>
      </c>
      <c r="E441" s="17" t="str">
        <f>D441&amp;" - "&amp;IFERROR(INDEX('L2'!$G$6:$G$502,MATCH(D441,'L2'!$P$6:$P$502,0)),"  ")</f>
        <v>R.2.3 - Roof Sheathing, Plywood 1/2", Install</v>
      </c>
      <c r="F441" s="16" t="str">
        <f>F438&amp;"."&amp;RIGHT(F440,LEN(F440)-4)+1</f>
        <v>R.3.3</v>
      </c>
      <c r="G441" s="17" t="str">
        <f>F441&amp;" - "&amp;IFERROR(INDEX('L2'!$G$6:$G$502,MATCH(F441,'L2'!$P$6:$P$502,0)),"  ")</f>
        <v>R.3.3 - Metal Roof Allowance</v>
      </c>
      <c r="H441" s="16" t="str">
        <f>H438&amp;"."&amp;RIGHT(H440,LEN(H440)-4)+1</f>
        <v>R.4.3</v>
      </c>
      <c r="I441" s="17" t="str">
        <f>H441&amp;" - "&amp;IFERROR(INDEX('L2'!$G$6:$G$502,MATCH(H441,'L2'!$P$6:$P$502,0)),"  ")</f>
        <v xml:space="preserve">R.4.3 -   </v>
      </c>
      <c r="J441" s="16" t="str">
        <f>J438&amp;"."&amp;RIGHT(J440,LEN(J440)-4)+1</f>
        <v>R.5.3</v>
      </c>
      <c r="K441" s="17" t="str">
        <f>J441&amp;" - "&amp;IFERROR(INDEX('L2'!$G$6:$G$502,MATCH(J441,'L2'!$P$6:$P$502,0)),"  ")</f>
        <v xml:space="preserve">R.5.3 -   </v>
      </c>
      <c r="L441" s="16" t="str">
        <f>L438&amp;"."&amp;RIGHT(L440,LEN(L440)-4)+1</f>
        <v>R.6.3</v>
      </c>
      <c r="M441" s="17" t="str">
        <f>L441&amp;" - "&amp;IFERROR(INDEX('L2'!$G$6:$G$502,MATCH(L441,'L2'!$P$6:$P$502,0)),"  ")</f>
        <v>R.6.3 - Wood Shingle Roof Allowance</v>
      </c>
      <c r="N441" s="16" t="str">
        <f>N438&amp;"."&amp;RIGHT(N440,LEN(N440)-4)+1</f>
        <v>R.7.3</v>
      </c>
      <c r="O441" s="17" t="str">
        <f>N441&amp;" - "&amp;IFERROR(INDEX('L2'!$G$6:$G$502,MATCH(N441,'L2'!$P$6:$P$502,0)),"  ")</f>
        <v xml:space="preserve">R.7.3 -   </v>
      </c>
      <c r="P441" s="16" t="str">
        <f>P438&amp;"."&amp;RIGHT(P440,LEN(P440)-4)+1</f>
        <v>R.8.3</v>
      </c>
      <c r="Q441" s="17" t="str">
        <f>P441&amp;" - "&amp;IFERROR(INDEX('L2'!$G$6:$G$502,MATCH(P441,'L2'!$P$6:$P$502,0)),"  ")</f>
        <v xml:space="preserve">R.8.3 -   </v>
      </c>
      <c r="R441" s="16" t="str">
        <f>R438&amp;"."&amp;RIGHT(R440,LEN(R440)-4)+1</f>
        <v>R.9.3</v>
      </c>
      <c r="S441" s="17" t="str">
        <f>R441&amp;" - "&amp;IFERROR(INDEX('L2'!$G$6:$G$502,MATCH(R441,'L2'!$P$6:$P$502,0)),"  ")</f>
        <v xml:space="preserve">R.9.3 -   </v>
      </c>
      <c r="T441" s="16" t="str">
        <f>T438&amp;"."&amp;RIGHT(T440,LEN(T440)-5)+1</f>
        <v>R.10.3</v>
      </c>
      <c r="U441" s="17" t="str">
        <f>T441&amp;" - "&amp;IFERROR(INDEX('L2'!$G$6:$G$502,MATCH(T441,'L2'!$P$6:$P$502,0)),"  ")</f>
        <v xml:space="preserve">R.10.3 -   </v>
      </c>
    </row>
    <row r="442" spans="2:21" ht="16">
      <c r="B442" s="16" t="str">
        <f>B438&amp;"."&amp;RIGHT(B441,LEN(B441)-4)+1</f>
        <v>R.1.4</v>
      </c>
      <c r="C442" s="17" t="str">
        <f>B442&amp;" - "&amp;IFERROR(INDEX('L2'!$G$6:$G$502,MATCH(B442,'L2'!$P$6:$P$502,0)),"  ")</f>
        <v>R.1.4 - Roof Demo &amp; Replace, Economy</v>
      </c>
      <c r="D442" s="16" t="str">
        <f>D438&amp;"."&amp;RIGHT(D441,LEN(D441)-4)+1</f>
        <v>R.2.4</v>
      </c>
      <c r="E442" s="17" t="str">
        <f>D442&amp;" - "&amp;IFERROR(INDEX('L2'!$G$6:$G$502,MATCH(D442,'L2'!$P$6:$P$502,0)),"  ")</f>
        <v xml:space="preserve">R.2.4 -   </v>
      </c>
      <c r="F442" s="16" t="str">
        <f>F438&amp;"."&amp;RIGHT(F441,LEN(F441)-4)+1</f>
        <v>R.3.4</v>
      </c>
      <c r="G442" s="17" t="str">
        <f>F442&amp;" - "&amp;IFERROR(INDEX('L2'!$G$6:$G$502,MATCH(F442,'L2'!$P$6:$P$502,0)),"  ")</f>
        <v>R.3.4 - Roof Demo &amp; Replace, Economy</v>
      </c>
      <c r="H442" s="16" t="str">
        <f>H438&amp;"."&amp;RIGHT(H441,LEN(H441)-4)+1</f>
        <v>R.4.4</v>
      </c>
      <c r="I442" s="17" t="str">
        <f>H442&amp;" - "&amp;IFERROR(INDEX('L2'!$G$6:$G$502,MATCH(H442,'L2'!$P$6:$P$502,0)),"  ")</f>
        <v xml:space="preserve">R.4.4 -   </v>
      </c>
      <c r="J442" s="16" t="str">
        <f>J438&amp;"."&amp;RIGHT(J441,LEN(J441)-4)+1</f>
        <v>R.5.4</v>
      </c>
      <c r="K442" s="17" t="str">
        <f>J442&amp;" - "&amp;IFERROR(INDEX('L2'!$G$6:$G$502,MATCH(J442,'L2'!$P$6:$P$502,0)),"  ")</f>
        <v xml:space="preserve">R.5.4 -   </v>
      </c>
      <c r="L442" s="16" t="str">
        <f>L438&amp;"."&amp;RIGHT(L441,LEN(L441)-4)+1</f>
        <v>R.6.4</v>
      </c>
      <c r="M442" s="17" t="str">
        <f>L442&amp;" - "&amp;IFERROR(INDEX('L2'!$G$6:$G$502,MATCH(L442,'L2'!$P$6:$P$502,0)),"  ")</f>
        <v>R.6.4 - Wood Shingle, High End</v>
      </c>
      <c r="N442" s="16" t="str">
        <f>N438&amp;"."&amp;RIGHT(N441,LEN(N441)-4)+1</f>
        <v>R.7.4</v>
      </c>
      <c r="O442" s="17" t="str">
        <f>N442&amp;" - "&amp;IFERROR(INDEX('L2'!$G$6:$G$502,MATCH(N442,'L2'!$P$6:$P$502,0)),"  ")</f>
        <v xml:space="preserve">R.7.4 -   </v>
      </c>
      <c r="P442" s="16" t="str">
        <f>P438&amp;"."&amp;RIGHT(P441,LEN(P441)-4)+1</f>
        <v>R.8.4</v>
      </c>
      <c r="Q442" s="17" t="str">
        <f>P442&amp;" - "&amp;IFERROR(INDEX('L2'!$G$6:$G$502,MATCH(P442,'L2'!$P$6:$P$502,0)),"  ")</f>
        <v xml:space="preserve">R.8.4 -   </v>
      </c>
      <c r="R442" s="16" t="str">
        <f>R438&amp;"."&amp;RIGHT(R441,LEN(R441)-4)+1</f>
        <v>R.9.4</v>
      </c>
      <c r="S442" s="17" t="str">
        <f>R442&amp;" - "&amp;IFERROR(INDEX('L2'!$G$6:$G$502,MATCH(R442,'L2'!$P$6:$P$502,0)),"  ")</f>
        <v xml:space="preserve">R.9.4 -   </v>
      </c>
      <c r="T442" s="16" t="str">
        <f>T438&amp;"."&amp;RIGHT(T441,LEN(T441)-5)+1</f>
        <v>R.10.4</v>
      </c>
      <c r="U442" s="17" t="str">
        <f>T442&amp;" - "&amp;IFERROR(INDEX('L2'!$G$6:$G$502,MATCH(T442,'L2'!$P$6:$P$502,0)),"  ")</f>
        <v xml:space="preserve">R.10.4 -   </v>
      </c>
    </row>
    <row r="443" spans="2:21" ht="16">
      <c r="B443" s="16" t="str">
        <f>B438&amp;"."&amp;RIGHT(B442,LEN(B442)-4)+1</f>
        <v>R.1.5</v>
      </c>
      <c r="C443" s="17" t="str">
        <f>B443&amp;" - "&amp;IFERROR(INDEX('L2'!$G$6:$G$502,MATCH(B443,'L2'!$P$6:$P$502,0)),"  ")</f>
        <v>R.1.5 - Roof Demo &amp; Replace, Premium</v>
      </c>
      <c r="D443" s="16" t="str">
        <f>D438&amp;"."&amp;RIGHT(D442,LEN(D442)-4)+1</f>
        <v>R.2.5</v>
      </c>
      <c r="E443" s="17" t="str">
        <f>D443&amp;" - "&amp;IFERROR(INDEX('L2'!$G$6:$G$502,MATCH(D443,'L2'!$P$6:$P$502,0)),"  ")</f>
        <v xml:space="preserve">R.2.5 -   </v>
      </c>
      <c r="F443" s="16" t="str">
        <f>F438&amp;"."&amp;RIGHT(F442,LEN(F442)-4)+1</f>
        <v>R.3.5</v>
      </c>
      <c r="G443" s="17" t="str">
        <f>F443&amp;" - "&amp;IFERROR(INDEX('L2'!$G$6:$G$502,MATCH(F443,'L2'!$P$6:$P$502,0)),"  ")</f>
        <v>R.3.5 - Roof Demo &amp; Replace, Premium</v>
      </c>
      <c r="H443" s="16" t="str">
        <f>H438&amp;"."&amp;RIGHT(H442,LEN(H442)-4)+1</f>
        <v>R.4.5</v>
      </c>
      <c r="I443" s="17" t="str">
        <f>H443&amp;" - "&amp;IFERROR(INDEX('L2'!$G$6:$G$502,MATCH(H443,'L2'!$P$6:$P$502,0)),"  ")</f>
        <v xml:space="preserve">R.4.5 -   </v>
      </c>
      <c r="J443" s="16" t="str">
        <f>J438&amp;"."&amp;RIGHT(J442,LEN(J442)-4)+1</f>
        <v>R.5.5</v>
      </c>
      <c r="K443" s="17" t="str">
        <f>J443&amp;" - "&amp;IFERROR(INDEX('L2'!$G$6:$G$502,MATCH(J443,'L2'!$P$6:$P$502,0)),"  ")</f>
        <v xml:space="preserve">R.5.5 -   </v>
      </c>
      <c r="L443" s="16" t="str">
        <f>L438&amp;"."&amp;RIGHT(L442,LEN(L442)-4)+1</f>
        <v>R.6.5</v>
      </c>
      <c r="M443" s="17" t="str">
        <f>L443&amp;" - "&amp;IFERROR(INDEX('L2'!$G$6:$G$502,MATCH(L443,'L2'!$P$6:$P$502,0)),"  ")</f>
        <v>R.6.5 - Wood Shingle, Low End</v>
      </c>
      <c r="N443" s="16" t="str">
        <f>N438&amp;"."&amp;RIGHT(N442,LEN(N442)-4)+1</f>
        <v>R.7.5</v>
      </c>
      <c r="O443" s="17" t="str">
        <f>N443&amp;" - "&amp;IFERROR(INDEX('L2'!$G$6:$G$502,MATCH(N443,'L2'!$P$6:$P$502,0)),"  ")</f>
        <v xml:space="preserve">R.7.5 -   </v>
      </c>
      <c r="P443" s="16" t="str">
        <f>P438&amp;"."&amp;RIGHT(P442,LEN(P442)-4)+1</f>
        <v>R.8.5</v>
      </c>
      <c r="Q443" s="17" t="str">
        <f>P443&amp;" - "&amp;IFERROR(INDEX('L2'!$G$6:$G$502,MATCH(P443,'L2'!$P$6:$P$502,0)),"  ")</f>
        <v xml:space="preserve">R.8.5 -   </v>
      </c>
      <c r="R443" s="16" t="str">
        <f>R438&amp;"."&amp;RIGHT(R442,LEN(R442)-4)+1</f>
        <v>R.9.5</v>
      </c>
      <c r="S443" s="17" t="str">
        <f>R443&amp;" - "&amp;IFERROR(INDEX('L2'!$G$6:$G$502,MATCH(R443,'L2'!$P$6:$P$502,0)),"  ")</f>
        <v xml:space="preserve">R.9.5 -   </v>
      </c>
      <c r="T443" s="16" t="str">
        <f>T438&amp;"."&amp;RIGHT(T442,LEN(T442)-5)+1</f>
        <v>R.10.5</v>
      </c>
      <c r="U443" s="17" t="str">
        <f>T443&amp;" - "&amp;IFERROR(INDEX('L2'!$G$6:$G$502,MATCH(T443,'L2'!$P$6:$P$502,0)),"  ")</f>
        <v xml:space="preserve">R.10.5 -   </v>
      </c>
    </row>
    <row r="444" spans="2:21" ht="16">
      <c r="B444" s="16" t="str">
        <f>B438&amp;"."&amp;RIGHT(B443,LEN(B443)-4)+1</f>
        <v>R.1.6</v>
      </c>
      <c r="C444" s="17" t="str">
        <f>B444&amp;" - "&amp;IFERROR(INDEX('L2'!$G$6:$G$502,MATCH(B444,'L2'!$P$6:$P$502,0)),"  ")</f>
        <v>R.1.6 - Roof Repair/Patch, Asphalt</v>
      </c>
      <c r="D444" s="16" t="str">
        <f>D438&amp;"."&amp;RIGHT(D443,LEN(D443)-4)+1</f>
        <v>R.2.6</v>
      </c>
      <c r="E444" s="17" t="str">
        <f>D444&amp;" - "&amp;IFERROR(INDEX('L2'!$G$6:$G$502,MATCH(D444,'L2'!$P$6:$P$502,0)),"  ")</f>
        <v xml:space="preserve">R.2.6 -   </v>
      </c>
      <c r="F444" s="16" t="str">
        <f>F438&amp;"."&amp;RIGHT(F443,LEN(F443)-4)+1</f>
        <v>R.3.6</v>
      </c>
      <c r="G444" s="17" t="str">
        <f>F444&amp;" - "&amp;IFERROR(INDEX('L2'!$G$6:$G$502,MATCH(F444,'L2'!$P$6:$P$502,0)),"  ")</f>
        <v>R.3.6 - Roof Repair/Patch, Caulk</v>
      </c>
      <c r="H444" s="16" t="str">
        <f>H438&amp;"."&amp;RIGHT(H443,LEN(H443)-4)+1</f>
        <v>R.4.6</v>
      </c>
      <c r="I444" s="17" t="str">
        <f>H444&amp;" - "&amp;IFERROR(INDEX('L2'!$G$6:$G$502,MATCH(H444,'L2'!$P$6:$P$502,0)),"  ")</f>
        <v xml:space="preserve">R.4.6 -   </v>
      </c>
      <c r="J444" s="16" t="str">
        <f>J438&amp;"."&amp;RIGHT(J443,LEN(J443)-4)+1</f>
        <v>R.5.6</v>
      </c>
      <c r="K444" s="17" t="str">
        <f>J444&amp;" - "&amp;IFERROR(INDEX('L2'!$G$6:$G$502,MATCH(J444,'L2'!$P$6:$P$502,0)),"  ")</f>
        <v xml:space="preserve">R.5.6 -   </v>
      </c>
      <c r="L444" s="16" t="str">
        <f>L438&amp;"."&amp;RIGHT(L443,LEN(L443)-4)+1</f>
        <v>R.6.6</v>
      </c>
      <c r="M444" s="17" t="str">
        <f>L444&amp;" - "&amp;IFERROR(INDEX('L2'!$G$6:$G$502,MATCH(L444,'L2'!$P$6:$P$502,0)),"  ")</f>
        <v xml:space="preserve">R.6.6 -   </v>
      </c>
      <c r="N444" s="16" t="str">
        <f>N438&amp;"."&amp;RIGHT(N443,LEN(N443)-4)+1</f>
        <v>R.7.6</v>
      </c>
      <c r="O444" s="17" t="str">
        <f>N444&amp;" - "&amp;IFERROR(INDEX('L2'!$G$6:$G$502,MATCH(N444,'L2'!$P$6:$P$502,0)),"  ")</f>
        <v xml:space="preserve">R.7.6 -   </v>
      </c>
      <c r="P444" s="16" t="str">
        <f>P438&amp;"."&amp;RIGHT(P443,LEN(P443)-4)+1</f>
        <v>R.8.6</v>
      </c>
      <c r="Q444" s="17" t="str">
        <f>P444&amp;" - "&amp;IFERROR(INDEX('L2'!$G$6:$G$502,MATCH(P444,'L2'!$P$6:$P$502,0)),"  ")</f>
        <v xml:space="preserve">R.8.6 -   </v>
      </c>
      <c r="R444" s="16" t="str">
        <f>R438&amp;"."&amp;RIGHT(R443,LEN(R443)-4)+1</f>
        <v>R.9.6</v>
      </c>
      <c r="S444" s="17" t="str">
        <f>R444&amp;" - "&amp;IFERROR(INDEX('L2'!$G$6:$G$502,MATCH(R444,'L2'!$P$6:$P$502,0)),"  ")</f>
        <v xml:space="preserve">R.9.6 -   </v>
      </c>
      <c r="T444" s="16" t="str">
        <f>T438&amp;"."&amp;RIGHT(T443,LEN(T443)-5)+1</f>
        <v>R.10.6</v>
      </c>
      <c r="U444" s="17" t="str">
        <f>T444&amp;" - "&amp;IFERROR(INDEX('L2'!$G$6:$G$502,MATCH(T444,'L2'!$P$6:$P$502,0)),"  ")</f>
        <v xml:space="preserve">R.10.6 -   </v>
      </c>
    </row>
    <row r="445" spans="2:21" ht="16">
      <c r="B445" s="16" t="str">
        <f>B438&amp;"."&amp;RIGHT(B444,LEN(B444)-4)+1</f>
        <v>R.1.7</v>
      </c>
      <c r="C445" s="17" t="str">
        <f>B445&amp;" - "&amp;IFERROR(INDEX('L2'!$G$6:$G$502,MATCH(B445,'L2'!$P$6:$P$502,0)),"  ")</f>
        <v xml:space="preserve">R.1.7 -   </v>
      </c>
      <c r="D445" s="16" t="str">
        <f>D438&amp;"."&amp;RIGHT(D444,LEN(D444)-4)+1</f>
        <v>R.2.7</v>
      </c>
      <c r="E445" s="17" t="str">
        <f>D445&amp;" - "&amp;IFERROR(INDEX('L2'!$G$6:$G$502,MATCH(D445,'L2'!$P$6:$P$502,0)),"  ")</f>
        <v xml:space="preserve">R.2.7 -   </v>
      </c>
      <c r="F445" s="16" t="str">
        <f>F438&amp;"."&amp;RIGHT(F444,LEN(F444)-4)+1</f>
        <v>R.3.7</v>
      </c>
      <c r="G445" s="17" t="str">
        <f>F445&amp;" - "&amp;IFERROR(INDEX('L2'!$G$6:$G$502,MATCH(F445,'L2'!$P$6:$P$502,0)),"  ")</f>
        <v xml:space="preserve">R.3.7 -   </v>
      </c>
      <c r="H445" s="16" t="str">
        <f>H438&amp;"."&amp;RIGHT(H444,LEN(H444)-4)+1</f>
        <v>R.4.7</v>
      </c>
      <c r="I445" s="17" t="str">
        <f>H445&amp;" - "&amp;IFERROR(INDEX('L2'!$G$6:$G$502,MATCH(H445,'L2'!$P$6:$P$502,0)),"  ")</f>
        <v xml:space="preserve">R.4.7 -   </v>
      </c>
      <c r="J445" s="16" t="str">
        <f>J438&amp;"."&amp;RIGHT(J444,LEN(J444)-4)+1</f>
        <v>R.5.7</v>
      </c>
      <c r="K445" s="17" t="str">
        <f>J445&amp;" - "&amp;IFERROR(INDEX('L2'!$G$6:$G$502,MATCH(J445,'L2'!$P$6:$P$502,0)),"  ")</f>
        <v xml:space="preserve">R.5.7 -   </v>
      </c>
      <c r="L445" s="16" t="str">
        <f>L438&amp;"."&amp;RIGHT(L444,LEN(L444)-4)+1</f>
        <v>R.6.7</v>
      </c>
      <c r="M445" s="17" t="str">
        <f>L445&amp;" - "&amp;IFERROR(INDEX('L2'!$G$6:$G$502,MATCH(L445,'L2'!$P$6:$P$502,0)),"  ")</f>
        <v xml:space="preserve">R.6.7 -   </v>
      </c>
      <c r="N445" s="16" t="str">
        <f>N438&amp;"."&amp;RIGHT(N444,LEN(N444)-4)+1</f>
        <v>R.7.7</v>
      </c>
      <c r="O445" s="17" t="str">
        <f>N445&amp;" - "&amp;IFERROR(INDEX('L2'!$G$6:$G$502,MATCH(N445,'L2'!$P$6:$P$502,0)),"  ")</f>
        <v xml:space="preserve">R.7.7 -   </v>
      </c>
      <c r="P445" s="16" t="str">
        <f>P438&amp;"."&amp;RIGHT(P444,LEN(P444)-4)+1</f>
        <v>R.8.7</v>
      </c>
      <c r="Q445" s="17" t="str">
        <f>P445&amp;" - "&amp;IFERROR(INDEX('L2'!$G$6:$G$502,MATCH(P445,'L2'!$P$6:$P$502,0)),"  ")</f>
        <v xml:space="preserve">R.8.7 -   </v>
      </c>
      <c r="R445" s="16" t="str">
        <f>R438&amp;"."&amp;RIGHT(R444,LEN(R444)-4)+1</f>
        <v>R.9.7</v>
      </c>
      <c r="S445" s="17" t="str">
        <f>R445&amp;" - "&amp;IFERROR(INDEX('L2'!$G$6:$G$502,MATCH(R445,'L2'!$P$6:$P$502,0)),"  ")</f>
        <v xml:space="preserve">R.9.7 -   </v>
      </c>
      <c r="T445" s="16" t="str">
        <f>T438&amp;"."&amp;RIGHT(T444,LEN(T444)-5)+1</f>
        <v>R.10.7</v>
      </c>
      <c r="U445" s="17" t="str">
        <f>T445&amp;" - "&amp;IFERROR(INDEX('L2'!$G$6:$G$502,MATCH(T445,'L2'!$P$6:$P$502,0)),"  ")</f>
        <v xml:space="preserve">R.10.7 -   </v>
      </c>
    </row>
    <row r="446" spans="2:21" ht="16">
      <c r="B446" s="16" t="str">
        <f>B438&amp;"."&amp;RIGHT(B445,LEN(B445)-4)+1</f>
        <v>R.1.8</v>
      </c>
      <c r="C446" s="17" t="str">
        <f>B446&amp;" - "&amp;IFERROR(INDEX('L2'!$G$6:$G$502,MATCH(B446,'L2'!$P$6:$P$502,0)),"  ")</f>
        <v xml:space="preserve">R.1.8 -   </v>
      </c>
      <c r="D446" s="16" t="str">
        <f>D438&amp;"."&amp;RIGHT(D445,LEN(D445)-4)+1</f>
        <v>R.2.8</v>
      </c>
      <c r="E446" s="17" t="str">
        <f>D446&amp;" - "&amp;IFERROR(INDEX('L2'!$G$6:$G$502,MATCH(D446,'L2'!$P$6:$P$502,0)),"  ")</f>
        <v xml:space="preserve">R.2.8 -   </v>
      </c>
      <c r="F446" s="16" t="str">
        <f>F438&amp;"."&amp;RIGHT(F445,LEN(F445)-4)+1</f>
        <v>R.3.8</v>
      </c>
      <c r="G446" s="17" t="str">
        <f>F446&amp;" - "&amp;IFERROR(INDEX('L2'!$G$6:$G$502,MATCH(F446,'L2'!$P$6:$P$502,0)),"  ")</f>
        <v xml:space="preserve">R.3.8 -   </v>
      </c>
      <c r="H446" s="16" t="str">
        <f>H438&amp;"."&amp;RIGHT(H445,LEN(H445)-4)+1</f>
        <v>R.4.8</v>
      </c>
      <c r="I446" s="17" t="str">
        <f>H446&amp;" - "&amp;IFERROR(INDEX('L2'!$G$6:$G$502,MATCH(H446,'L2'!$P$6:$P$502,0)),"  ")</f>
        <v xml:space="preserve">R.4.8 -   </v>
      </c>
      <c r="J446" s="16" t="str">
        <f>J438&amp;"."&amp;RIGHT(J445,LEN(J445)-4)+1</f>
        <v>R.5.8</v>
      </c>
      <c r="K446" s="17" t="str">
        <f>J446&amp;" - "&amp;IFERROR(INDEX('L2'!$G$6:$G$502,MATCH(J446,'L2'!$P$6:$P$502,0)),"  ")</f>
        <v xml:space="preserve">R.5.8 -   </v>
      </c>
      <c r="L446" s="16" t="str">
        <f>L438&amp;"."&amp;RIGHT(L445,LEN(L445)-4)+1</f>
        <v>R.6.8</v>
      </c>
      <c r="M446" s="17" t="str">
        <f>L446&amp;" - "&amp;IFERROR(INDEX('L2'!$G$6:$G$502,MATCH(L446,'L2'!$P$6:$P$502,0)),"  ")</f>
        <v xml:space="preserve">R.6.8 -   </v>
      </c>
      <c r="N446" s="16" t="str">
        <f>N438&amp;"."&amp;RIGHT(N445,LEN(N445)-4)+1</f>
        <v>R.7.8</v>
      </c>
      <c r="O446" s="17" t="str">
        <f>N446&amp;" - "&amp;IFERROR(INDEX('L2'!$G$6:$G$502,MATCH(N446,'L2'!$P$6:$P$502,0)),"  ")</f>
        <v xml:space="preserve">R.7.8 -   </v>
      </c>
      <c r="P446" s="16" t="str">
        <f>P438&amp;"."&amp;RIGHT(P445,LEN(P445)-4)+1</f>
        <v>R.8.8</v>
      </c>
      <c r="Q446" s="17" t="str">
        <f>P446&amp;" - "&amp;IFERROR(INDEX('L2'!$G$6:$G$502,MATCH(P446,'L2'!$P$6:$P$502,0)),"  ")</f>
        <v xml:space="preserve">R.8.8 -   </v>
      </c>
      <c r="R446" s="16" t="str">
        <f>R438&amp;"."&amp;RIGHT(R445,LEN(R445)-4)+1</f>
        <v>R.9.8</v>
      </c>
      <c r="S446" s="17" t="str">
        <f>R446&amp;" - "&amp;IFERROR(INDEX('L2'!$G$6:$G$502,MATCH(R446,'L2'!$P$6:$P$502,0)),"  ")</f>
        <v xml:space="preserve">R.9.8 -   </v>
      </c>
      <c r="T446" s="16" t="str">
        <f>T438&amp;"."&amp;RIGHT(T445,LEN(T445)-5)+1</f>
        <v>R.10.8</v>
      </c>
      <c r="U446" s="17" t="str">
        <f>T446&amp;" - "&amp;IFERROR(INDEX('L2'!$G$6:$G$502,MATCH(T446,'L2'!$P$6:$P$502,0)),"  ")</f>
        <v xml:space="preserve">R.10.8 -   </v>
      </c>
    </row>
    <row r="447" spans="2:21" ht="16">
      <c r="B447" s="16" t="str">
        <f>B438&amp;"."&amp;RIGHT(B446,LEN(B446)-4)+1</f>
        <v>R.1.9</v>
      </c>
      <c r="C447" s="17" t="str">
        <f>B447&amp;" - "&amp;IFERROR(INDEX('L2'!$G$6:$G$502,MATCH(B447,'L2'!$P$6:$P$502,0)),"  ")</f>
        <v xml:space="preserve">R.1.9 -   </v>
      </c>
      <c r="D447" s="16" t="str">
        <f>D438&amp;"."&amp;RIGHT(D446,LEN(D446)-4)+1</f>
        <v>R.2.9</v>
      </c>
      <c r="E447" s="17" t="str">
        <f>D447&amp;" - "&amp;IFERROR(INDEX('L2'!$G$6:$G$502,MATCH(D447,'L2'!$P$6:$P$502,0)),"  ")</f>
        <v xml:space="preserve">R.2.9 -   </v>
      </c>
      <c r="F447" s="16" t="str">
        <f>F438&amp;"."&amp;RIGHT(F446,LEN(F446)-4)+1</f>
        <v>R.3.9</v>
      </c>
      <c r="G447" s="17" t="str">
        <f>F447&amp;" - "&amp;IFERROR(INDEX('L2'!$G$6:$G$502,MATCH(F447,'L2'!$P$6:$P$502,0)),"  ")</f>
        <v xml:space="preserve">R.3.9 -   </v>
      </c>
      <c r="H447" s="16" t="str">
        <f>H438&amp;"."&amp;RIGHT(H446,LEN(H446)-4)+1</f>
        <v>R.4.9</v>
      </c>
      <c r="I447" s="17" t="str">
        <f>H447&amp;" - "&amp;IFERROR(INDEX('L2'!$G$6:$G$502,MATCH(H447,'L2'!$P$6:$P$502,0)),"  ")</f>
        <v xml:space="preserve">R.4.9 -   </v>
      </c>
      <c r="J447" s="16" t="str">
        <f>J438&amp;"."&amp;RIGHT(J446,LEN(J446)-4)+1</f>
        <v>R.5.9</v>
      </c>
      <c r="K447" s="17" t="str">
        <f>J447&amp;" - "&amp;IFERROR(INDEX('L2'!$G$6:$G$502,MATCH(J447,'L2'!$P$6:$P$502,0)),"  ")</f>
        <v xml:space="preserve">R.5.9 -   </v>
      </c>
      <c r="L447" s="16" t="str">
        <f>L438&amp;"."&amp;RIGHT(L446,LEN(L446)-4)+1</f>
        <v>R.6.9</v>
      </c>
      <c r="M447" s="17" t="str">
        <f>L447&amp;" - "&amp;IFERROR(INDEX('L2'!$G$6:$G$502,MATCH(L447,'L2'!$P$6:$P$502,0)),"  ")</f>
        <v xml:space="preserve">R.6.9 -   </v>
      </c>
      <c r="N447" s="16" t="str">
        <f>N438&amp;"."&amp;RIGHT(N446,LEN(N446)-4)+1</f>
        <v>R.7.9</v>
      </c>
      <c r="O447" s="17" t="str">
        <f>N447&amp;" - "&amp;IFERROR(INDEX('L2'!$G$6:$G$502,MATCH(N447,'L2'!$P$6:$P$502,0)),"  ")</f>
        <v xml:space="preserve">R.7.9 -   </v>
      </c>
      <c r="P447" s="16" t="str">
        <f>P438&amp;"."&amp;RIGHT(P446,LEN(P446)-4)+1</f>
        <v>R.8.9</v>
      </c>
      <c r="Q447" s="17" t="str">
        <f>P447&amp;" - "&amp;IFERROR(INDEX('L2'!$G$6:$G$502,MATCH(P447,'L2'!$P$6:$P$502,0)),"  ")</f>
        <v xml:space="preserve">R.8.9 -   </v>
      </c>
      <c r="R447" s="16" t="str">
        <f>R438&amp;"."&amp;RIGHT(R446,LEN(R446)-4)+1</f>
        <v>R.9.9</v>
      </c>
      <c r="S447" s="17" t="str">
        <f>R447&amp;" - "&amp;IFERROR(INDEX('L2'!$G$6:$G$502,MATCH(R447,'L2'!$P$6:$P$502,0)),"  ")</f>
        <v xml:space="preserve">R.9.9 -   </v>
      </c>
      <c r="T447" s="16" t="str">
        <f>T438&amp;"."&amp;RIGHT(T446,LEN(T446)-5)+1</f>
        <v>R.10.9</v>
      </c>
      <c r="U447" s="17" t="str">
        <f>T447&amp;" - "&amp;IFERROR(INDEX('L2'!$G$6:$G$502,MATCH(T447,'L2'!$P$6:$P$502,0)),"  ")</f>
        <v xml:space="preserve">R.10.9 -   </v>
      </c>
    </row>
    <row r="448" spans="2:21" ht="16">
      <c r="B448" s="16" t="str">
        <f>B438&amp;"."&amp;RIGHT(B447,LEN(B447)-4)+1</f>
        <v>R.1.10</v>
      </c>
      <c r="C448" s="17" t="str">
        <f>B448&amp;" - "&amp;IFERROR(INDEX('L2'!$G$6:$G$502,MATCH(B448,'L2'!$P$6:$P$502,0)),"  ")</f>
        <v xml:space="preserve">R.1.10 -   </v>
      </c>
      <c r="D448" s="16" t="str">
        <f>D438&amp;"."&amp;RIGHT(D447,LEN(D447)-4)+1</f>
        <v>R.2.10</v>
      </c>
      <c r="E448" s="17" t="str">
        <f>D448&amp;" - "&amp;IFERROR(INDEX('L2'!$G$6:$G$502,MATCH(D448,'L2'!$P$6:$P$502,0)),"  ")</f>
        <v xml:space="preserve">R.2.10 -   </v>
      </c>
      <c r="F448" s="16" t="str">
        <f>F438&amp;"."&amp;RIGHT(F447,LEN(F447)-4)+1</f>
        <v>R.3.10</v>
      </c>
      <c r="G448" s="17" t="str">
        <f>F448&amp;" - "&amp;IFERROR(INDEX('L2'!$G$6:$G$502,MATCH(F448,'L2'!$P$6:$P$502,0)),"  ")</f>
        <v xml:space="preserve">R.3.10 -   </v>
      </c>
      <c r="H448" s="16" t="str">
        <f>H438&amp;"."&amp;RIGHT(H447,LEN(H447)-4)+1</f>
        <v>R.4.10</v>
      </c>
      <c r="I448" s="17" t="str">
        <f>H448&amp;" - "&amp;IFERROR(INDEX('L2'!$G$6:$G$502,MATCH(H448,'L2'!$P$6:$P$502,0)),"  ")</f>
        <v xml:space="preserve">R.4.10 -   </v>
      </c>
      <c r="J448" s="16" t="str">
        <f>J438&amp;"."&amp;RIGHT(J447,LEN(J447)-4)+1</f>
        <v>R.5.10</v>
      </c>
      <c r="K448" s="17" t="str">
        <f>J448&amp;" - "&amp;IFERROR(INDEX('L2'!$G$6:$G$502,MATCH(J448,'L2'!$P$6:$P$502,0)),"  ")</f>
        <v xml:space="preserve">R.5.10 -   </v>
      </c>
      <c r="L448" s="16" t="str">
        <f>L438&amp;"."&amp;RIGHT(L447,LEN(L447)-4)+1</f>
        <v>R.6.10</v>
      </c>
      <c r="M448" s="17" t="str">
        <f>L448&amp;" - "&amp;IFERROR(INDEX('L2'!$G$6:$G$502,MATCH(L448,'L2'!$P$6:$P$502,0)),"  ")</f>
        <v xml:space="preserve">R.6.10 -   </v>
      </c>
      <c r="N448" s="16" t="str">
        <f>N438&amp;"."&amp;RIGHT(N447,LEN(N447)-4)+1</f>
        <v>R.7.10</v>
      </c>
      <c r="O448" s="17" t="str">
        <f>N448&amp;" - "&amp;IFERROR(INDEX('L2'!$G$6:$G$502,MATCH(N448,'L2'!$P$6:$P$502,0)),"  ")</f>
        <v xml:space="preserve">R.7.10 -   </v>
      </c>
      <c r="P448" s="16" t="str">
        <f>P438&amp;"."&amp;RIGHT(P447,LEN(P447)-4)+1</f>
        <v>R.8.10</v>
      </c>
      <c r="Q448" s="17" t="str">
        <f>P448&amp;" - "&amp;IFERROR(INDEX('L2'!$G$6:$G$502,MATCH(P448,'L2'!$P$6:$P$502,0)),"  ")</f>
        <v xml:space="preserve">R.8.10 -   </v>
      </c>
      <c r="R448" s="16" t="str">
        <f>R438&amp;"."&amp;RIGHT(R447,LEN(R447)-4)+1</f>
        <v>R.9.10</v>
      </c>
      <c r="S448" s="17" t="str">
        <f>R448&amp;" - "&amp;IFERROR(INDEX('L2'!$G$6:$G$502,MATCH(R448,'L2'!$P$6:$P$502,0)),"  ")</f>
        <v xml:space="preserve">R.9.10 -   </v>
      </c>
      <c r="T448" s="16" t="str">
        <f>T438&amp;"."&amp;RIGHT(T447,LEN(T447)-5)+1</f>
        <v>R.10.10</v>
      </c>
      <c r="U448" s="17" t="str">
        <f>T448&amp;" - "&amp;IFERROR(INDEX('L2'!$G$6:$G$502,MATCH(T448,'L2'!$P$6:$P$502,0)),"  ")</f>
        <v xml:space="preserve">R.10.10 -   </v>
      </c>
    </row>
    <row r="449" spans="2:21" ht="16">
      <c r="B449" s="16" t="str">
        <f>B438&amp;"."&amp;RIGHT(B448,LEN(B448)-4)+1</f>
        <v>R.1.11</v>
      </c>
      <c r="C449" s="17" t="str">
        <f>B449&amp;" - "&amp;IFERROR(INDEX('L2'!$G$6:$G$502,MATCH(B449,'L2'!$P$6:$P$502,0)),"  ")</f>
        <v xml:space="preserve">R.1.11 -   </v>
      </c>
      <c r="D449" s="16" t="str">
        <f>D438&amp;"."&amp;RIGHT(D448,LEN(D448)-4)+1</f>
        <v>R.2.11</v>
      </c>
      <c r="E449" s="17" t="str">
        <f>D449&amp;" - "&amp;IFERROR(INDEX('L2'!$G$6:$G$502,MATCH(D449,'L2'!$P$6:$P$502,0)),"  ")</f>
        <v xml:space="preserve">R.2.11 -   </v>
      </c>
      <c r="F449" s="16" t="str">
        <f>F438&amp;"."&amp;RIGHT(F448,LEN(F448)-4)+1</f>
        <v>R.3.11</v>
      </c>
      <c r="G449" s="17" t="str">
        <f>F449&amp;" - "&amp;IFERROR(INDEX('L2'!$G$6:$G$502,MATCH(F449,'L2'!$P$6:$P$502,0)),"  ")</f>
        <v xml:space="preserve">R.3.11 -   </v>
      </c>
      <c r="H449" s="16" t="str">
        <f>H438&amp;"."&amp;RIGHT(H448,LEN(H448)-4)+1</f>
        <v>R.4.11</v>
      </c>
      <c r="I449" s="17" t="str">
        <f>H449&amp;" - "&amp;IFERROR(INDEX('L2'!$G$6:$G$502,MATCH(H449,'L2'!$P$6:$P$502,0)),"  ")</f>
        <v xml:space="preserve">R.4.11 -   </v>
      </c>
      <c r="J449" s="16" t="str">
        <f>J438&amp;"."&amp;RIGHT(J448,LEN(J448)-4)+1</f>
        <v>R.5.11</v>
      </c>
      <c r="K449" s="17" t="str">
        <f>J449&amp;" - "&amp;IFERROR(INDEX('L2'!$G$6:$G$502,MATCH(J449,'L2'!$P$6:$P$502,0)),"  ")</f>
        <v xml:space="preserve">R.5.11 -   </v>
      </c>
      <c r="L449" s="16" t="str">
        <f>L438&amp;"."&amp;RIGHT(L448,LEN(L448)-4)+1</f>
        <v>R.6.11</v>
      </c>
      <c r="M449" s="17" t="str">
        <f>L449&amp;" - "&amp;IFERROR(INDEX('L2'!$G$6:$G$502,MATCH(L449,'L2'!$P$6:$P$502,0)),"  ")</f>
        <v xml:space="preserve">R.6.11 -   </v>
      </c>
      <c r="N449" s="16" t="str">
        <f>N438&amp;"."&amp;RIGHT(N448,LEN(N448)-4)+1</f>
        <v>R.7.11</v>
      </c>
      <c r="O449" s="17" t="str">
        <f>N449&amp;" - "&amp;IFERROR(INDEX('L2'!$G$6:$G$502,MATCH(N449,'L2'!$P$6:$P$502,0)),"  ")</f>
        <v xml:space="preserve">R.7.11 -   </v>
      </c>
      <c r="P449" s="16" t="str">
        <f>P438&amp;"."&amp;RIGHT(P448,LEN(P448)-4)+1</f>
        <v>R.8.11</v>
      </c>
      <c r="Q449" s="17" t="str">
        <f>P449&amp;" - "&amp;IFERROR(INDEX('L2'!$G$6:$G$502,MATCH(P449,'L2'!$P$6:$P$502,0)),"  ")</f>
        <v xml:space="preserve">R.8.11 -   </v>
      </c>
      <c r="R449" s="16" t="str">
        <f>R438&amp;"."&amp;RIGHT(R448,LEN(R448)-4)+1</f>
        <v>R.9.11</v>
      </c>
      <c r="S449" s="17" t="str">
        <f>R449&amp;" - "&amp;IFERROR(INDEX('L2'!$G$6:$G$502,MATCH(R449,'L2'!$P$6:$P$502,0)),"  ")</f>
        <v xml:space="preserve">R.9.11 -   </v>
      </c>
      <c r="T449" s="16" t="str">
        <f>T438&amp;"."&amp;RIGHT(T448,LEN(T448)-5)+1</f>
        <v>R.10.11</v>
      </c>
      <c r="U449" s="17" t="str">
        <f>T449&amp;" - "&amp;IFERROR(INDEX('L2'!$G$6:$G$502,MATCH(T449,'L2'!$P$6:$P$502,0)),"  ")</f>
        <v xml:space="preserve">R.10.11 -   </v>
      </c>
    </row>
    <row r="450" spans="2:21" ht="16">
      <c r="B450" s="16" t="str">
        <f>B438&amp;"."&amp;RIGHT(B449,LEN(B449)-4)+1</f>
        <v>R.1.12</v>
      </c>
      <c r="C450" s="17" t="str">
        <f>B450&amp;" - "&amp;IFERROR(INDEX('L2'!$G$6:$G$502,MATCH(B450,'L2'!$P$6:$P$502,0)),"  ")</f>
        <v xml:space="preserve">R.1.12 -   </v>
      </c>
      <c r="D450" s="16" t="str">
        <f>D438&amp;"."&amp;RIGHT(D449,LEN(D449)-4)+1</f>
        <v>R.2.12</v>
      </c>
      <c r="E450" s="17" t="str">
        <f>D450&amp;" - "&amp;IFERROR(INDEX('L2'!$G$6:$G$502,MATCH(D450,'L2'!$P$6:$P$502,0)),"  ")</f>
        <v xml:space="preserve">R.2.12 -   </v>
      </c>
      <c r="F450" s="16" t="str">
        <f>F438&amp;"."&amp;RIGHT(F449,LEN(F449)-4)+1</f>
        <v>R.3.12</v>
      </c>
      <c r="G450" s="17" t="str">
        <f>F450&amp;" - "&amp;IFERROR(INDEX('L2'!$G$6:$G$502,MATCH(F450,'L2'!$P$6:$P$502,0)),"  ")</f>
        <v xml:space="preserve">R.3.12 -   </v>
      </c>
      <c r="H450" s="16" t="str">
        <f>H438&amp;"."&amp;RIGHT(H449,LEN(H449)-4)+1</f>
        <v>R.4.12</v>
      </c>
      <c r="I450" s="17" t="str">
        <f>H450&amp;" - "&amp;IFERROR(INDEX('L2'!$G$6:$G$502,MATCH(H450,'L2'!$P$6:$P$502,0)),"  ")</f>
        <v xml:space="preserve">R.4.12 -   </v>
      </c>
      <c r="J450" s="16" t="str">
        <f>J438&amp;"."&amp;RIGHT(J449,LEN(J449)-4)+1</f>
        <v>R.5.12</v>
      </c>
      <c r="K450" s="17" t="str">
        <f>J450&amp;" - "&amp;IFERROR(INDEX('L2'!$G$6:$G$502,MATCH(J450,'L2'!$P$6:$P$502,0)),"  ")</f>
        <v xml:space="preserve">R.5.12 -   </v>
      </c>
      <c r="L450" s="16" t="str">
        <f>L438&amp;"."&amp;RIGHT(L449,LEN(L449)-4)+1</f>
        <v>R.6.12</v>
      </c>
      <c r="M450" s="17" t="str">
        <f>L450&amp;" - "&amp;IFERROR(INDEX('L2'!$G$6:$G$502,MATCH(L450,'L2'!$P$6:$P$502,0)),"  ")</f>
        <v xml:space="preserve">R.6.12 -   </v>
      </c>
      <c r="N450" s="16" t="str">
        <f>N438&amp;"."&amp;RIGHT(N449,LEN(N449)-4)+1</f>
        <v>R.7.12</v>
      </c>
      <c r="O450" s="17" t="str">
        <f>N450&amp;" - "&amp;IFERROR(INDEX('L2'!$G$6:$G$502,MATCH(N450,'L2'!$P$6:$P$502,0)),"  ")</f>
        <v xml:space="preserve">R.7.12 -   </v>
      </c>
      <c r="P450" s="16" t="str">
        <f>P438&amp;"."&amp;RIGHT(P449,LEN(P449)-4)+1</f>
        <v>R.8.12</v>
      </c>
      <c r="Q450" s="17" t="str">
        <f>P450&amp;" - "&amp;IFERROR(INDEX('L2'!$G$6:$G$502,MATCH(P450,'L2'!$P$6:$P$502,0)),"  ")</f>
        <v xml:space="preserve">R.8.12 -   </v>
      </c>
      <c r="R450" s="16" t="str">
        <f>R438&amp;"."&amp;RIGHT(R449,LEN(R449)-4)+1</f>
        <v>R.9.12</v>
      </c>
      <c r="S450" s="17" t="str">
        <f>R450&amp;" - "&amp;IFERROR(INDEX('L2'!$G$6:$G$502,MATCH(R450,'L2'!$P$6:$P$502,0)),"  ")</f>
        <v xml:space="preserve">R.9.12 -   </v>
      </c>
      <c r="T450" s="16" t="str">
        <f>T438&amp;"."&amp;RIGHT(T449,LEN(T449)-5)+1</f>
        <v>R.10.12</v>
      </c>
      <c r="U450" s="17" t="str">
        <f>T450&amp;" - "&amp;IFERROR(INDEX('L2'!$G$6:$G$502,MATCH(T450,'L2'!$P$6:$P$502,0)),"  ")</f>
        <v xml:space="preserve">R.10.12 -   </v>
      </c>
    </row>
    <row r="451" spans="2:21" ht="16">
      <c r="B451" s="16" t="str">
        <f>B438&amp;"."&amp;RIGHT(B450,LEN(B450)-4)+1</f>
        <v>R.1.13</v>
      </c>
      <c r="C451" s="17" t="str">
        <f>B451&amp;" - "&amp;IFERROR(INDEX('L2'!$G$6:$G$502,MATCH(B451,'L2'!$P$6:$P$502,0)),"  ")</f>
        <v xml:space="preserve">R.1.13 -   </v>
      </c>
      <c r="D451" s="16" t="str">
        <f>D438&amp;"."&amp;RIGHT(D450,LEN(D450)-4)+1</f>
        <v>R.2.13</v>
      </c>
      <c r="E451" s="17" t="str">
        <f>D451&amp;" - "&amp;IFERROR(INDEX('L2'!$G$6:$G$502,MATCH(D451,'L2'!$P$6:$P$502,0)),"  ")</f>
        <v xml:space="preserve">R.2.13 -   </v>
      </c>
      <c r="F451" s="16" t="str">
        <f>F438&amp;"."&amp;RIGHT(F450,LEN(F450)-4)+1</f>
        <v>R.3.13</v>
      </c>
      <c r="G451" s="17" t="str">
        <f>F451&amp;" - "&amp;IFERROR(INDEX('L2'!$G$6:$G$502,MATCH(F451,'L2'!$P$6:$P$502,0)),"  ")</f>
        <v xml:space="preserve">R.3.13 -   </v>
      </c>
      <c r="H451" s="16" t="str">
        <f>H438&amp;"."&amp;RIGHT(H450,LEN(H450)-4)+1</f>
        <v>R.4.13</v>
      </c>
      <c r="I451" s="17" t="str">
        <f>H451&amp;" - "&amp;IFERROR(INDEX('L2'!$G$6:$G$502,MATCH(H451,'L2'!$P$6:$P$502,0)),"  ")</f>
        <v xml:space="preserve">R.4.13 -   </v>
      </c>
      <c r="J451" s="16" t="str">
        <f>J438&amp;"."&amp;RIGHT(J450,LEN(J450)-4)+1</f>
        <v>R.5.13</v>
      </c>
      <c r="K451" s="17" t="str">
        <f>J451&amp;" - "&amp;IFERROR(INDEX('L2'!$G$6:$G$502,MATCH(J451,'L2'!$P$6:$P$502,0)),"  ")</f>
        <v xml:space="preserve">R.5.13 -   </v>
      </c>
      <c r="L451" s="16" t="str">
        <f>L438&amp;"."&amp;RIGHT(L450,LEN(L450)-4)+1</f>
        <v>R.6.13</v>
      </c>
      <c r="M451" s="17" t="str">
        <f>L451&amp;" - "&amp;IFERROR(INDEX('L2'!$G$6:$G$502,MATCH(L451,'L2'!$P$6:$P$502,0)),"  ")</f>
        <v xml:space="preserve">R.6.13 -   </v>
      </c>
      <c r="N451" s="16" t="str">
        <f>N438&amp;"."&amp;RIGHT(N450,LEN(N450)-4)+1</f>
        <v>R.7.13</v>
      </c>
      <c r="O451" s="17" t="str">
        <f>N451&amp;" - "&amp;IFERROR(INDEX('L2'!$G$6:$G$502,MATCH(N451,'L2'!$P$6:$P$502,0)),"  ")</f>
        <v xml:space="preserve">R.7.13 -   </v>
      </c>
      <c r="P451" s="16" t="str">
        <f>P438&amp;"."&amp;RIGHT(P450,LEN(P450)-4)+1</f>
        <v>R.8.13</v>
      </c>
      <c r="Q451" s="17" t="str">
        <f>P451&amp;" - "&amp;IFERROR(INDEX('L2'!$G$6:$G$502,MATCH(P451,'L2'!$P$6:$P$502,0)),"  ")</f>
        <v xml:space="preserve">R.8.13 -   </v>
      </c>
      <c r="R451" s="16" t="str">
        <f>R438&amp;"."&amp;RIGHT(R450,LEN(R450)-4)+1</f>
        <v>R.9.13</v>
      </c>
      <c r="S451" s="17" t="str">
        <f>R451&amp;" - "&amp;IFERROR(INDEX('L2'!$G$6:$G$502,MATCH(R451,'L2'!$P$6:$P$502,0)),"  ")</f>
        <v xml:space="preserve">R.9.13 -   </v>
      </c>
      <c r="T451" s="16" t="str">
        <f>T438&amp;"."&amp;RIGHT(T450,LEN(T450)-5)+1</f>
        <v>R.10.13</v>
      </c>
      <c r="U451" s="17" t="str">
        <f>T451&amp;" - "&amp;IFERROR(INDEX('L2'!$G$6:$G$502,MATCH(T451,'L2'!$P$6:$P$502,0)),"  ")</f>
        <v xml:space="preserve">R.10.13 -   </v>
      </c>
    </row>
    <row r="452" spans="2:21" ht="16">
      <c r="B452" s="16" t="str">
        <f>B438&amp;"."&amp;RIGHT(B451,LEN(B451)-4)+1</f>
        <v>R.1.14</v>
      </c>
      <c r="C452" s="17" t="str">
        <f>B452&amp;" - "&amp;IFERROR(INDEX('L2'!$G$6:$G$502,MATCH(B452,'L2'!$P$6:$P$502,0)),"  ")</f>
        <v xml:space="preserve">R.1.14 -   </v>
      </c>
      <c r="D452" s="16" t="str">
        <f>D438&amp;"."&amp;RIGHT(D451,LEN(D451)-4)+1</f>
        <v>R.2.14</v>
      </c>
      <c r="E452" s="17" t="str">
        <f>D452&amp;" - "&amp;IFERROR(INDEX('L2'!$G$6:$G$502,MATCH(D452,'L2'!$P$6:$P$502,0)),"  ")</f>
        <v xml:space="preserve">R.2.14 -   </v>
      </c>
      <c r="F452" s="16" t="str">
        <f>F438&amp;"."&amp;RIGHT(F451,LEN(F451)-4)+1</f>
        <v>R.3.14</v>
      </c>
      <c r="G452" s="17" t="str">
        <f>F452&amp;" - "&amp;IFERROR(INDEX('L2'!$G$6:$G$502,MATCH(F452,'L2'!$P$6:$P$502,0)),"  ")</f>
        <v xml:space="preserve">R.3.14 -   </v>
      </c>
      <c r="H452" s="16" t="str">
        <f>H438&amp;"."&amp;RIGHT(H451,LEN(H451)-4)+1</f>
        <v>R.4.14</v>
      </c>
      <c r="I452" s="17" t="str">
        <f>H452&amp;" - "&amp;IFERROR(INDEX('L2'!$G$6:$G$502,MATCH(H452,'L2'!$P$6:$P$502,0)),"  ")</f>
        <v xml:space="preserve">R.4.14 -   </v>
      </c>
      <c r="J452" s="16" t="str">
        <f>J438&amp;"."&amp;RIGHT(J451,LEN(J451)-4)+1</f>
        <v>R.5.14</v>
      </c>
      <c r="K452" s="17" t="str">
        <f>J452&amp;" - "&amp;IFERROR(INDEX('L2'!$G$6:$G$502,MATCH(J452,'L2'!$P$6:$P$502,0)),"  ")</f>
        <v xml:space="preserve">R.5.14 -   </v>
      </c>
      <c r="L452" s="16" t="str">
        <f>L438&amp;"."&amp;RIGHT(L451,LEN(L451)-4)+1</f>
        <v>R.6.14</v>
      </c>
      <c r="M452" s="17" t="str">
        <f>L452&amp;" - "&amp;IFERROR(INDEX('L2'!$G$6:$G$502,MATCH(L452,'L2'!$P$6:$P$502,0)),"  ")</f>
        <v xml:space="preserve">R.6.14 -   </v>
      </c>
      <c r="N452" s="16" t="str">
        <f>N438&amp;"."&amp;RIGHT(N451,LEN(N451)-4)+1</f>
        <v>R.7.14</v>
      </c>
      <c r="O452" s="17" t="str">
        <f>N452&amp;" - "&amp;IFERROR(INDEX('L2'!$G$6:$G$502,MATCH(N452,'L2'!$P$6:$P$502,0)),"  ")</f>
        <v xml:space="preserve">R.7.14 -   </v>
      </c>
      <c r="P452" s="16" t="str">
        <f>P438&amp;"."&amp;RIGHT(P451,LEN(P451)-4)+1</f>
        <v>R.8.14</v>
      </c>
      <c r="Q452" s="17" t="str">
        <f>P452&amp;" - "&amp;IFERROR(INDEX('L2'!$G$6:$G$502,MATCH(P452,'L2'!$P$6:$P$502,0)),"  ")</f>
        <v xml:space="preserve">R.8.14 -   </v>
      </c>
      <c r="R452" s="16" t="str">
        <f>R438&amp;"."&amp;RIGHT(R451,LEN(R451)-4)+1</f>
        <v>R.9.14</v>
      </c>
      <c r="S452" s="17" t="str">
        <f>R452&amp;" - "&amp;IFERROR(INDEX('L2'!$G$6:$G$502,MATCH(R452,'L2'!$P$6:$P$502,0)),"  ")</f>
        <v xml:space="preserve">R.9.14 -   </v>
      </c>
      <c r="T452" s="16" t="str">
        <f>T438&amp;"."&amp;RIGHT(T451,LEN(T451)-5)+1</f>
        <v>R.10.14</v>
      </c>
      <c r="U452" s="17" t="str">
        <f>T452&amp;" - "&amp;IFERROR(INDEX('L2'!$G$6:$G$502,MATCH(T452,'L2'!$P$6:$P$502,0)),"  ")</f>
        <v xml:space="preserve">R.10.14 -   </v>
      </c>
    </row>
    <row r="453" spans="2:21" ht="16">
      <c r="B453" s="16" t="str">
        <f>B438&amp;"."&amp;RIGHT(B452,LEN(B452)-4)+1</f>
        <v>R.1.15</v>
      </c>
      <c r="C453" s="17" t="str">
        <f>B453&amp;" - "&amp;IFERROR(INDEX('L2'!$G$6:$G$502,MATCH(B453,'L2'!$P$6:$P$502,0)),"  ")</f>
        <v xml:space="preserve">R.1.15 -   </v>
      </c>
      <c r="D453" s="16" t="str">
        <f>D438&amp;"."&amp;RIGHT(D452,LEN(D452)-4)+1</f>
        <v>R.2.15</v>
      </c>
      <c r="E453" s="17" t="str">
        <f>D453&amp;" - "&amp;IFERROR(INDEX('L2'!$G$6:$G$502,MATCH(D453,'L2'!$P$6:$P$502,0)),"  ")</f>
        <v xml:space="preserve">R.2.15 -   </v>
      </c>
      <c r="F453" s="16" t="str">
        <f>F438&amp;"."&amp;RIGHT(F452,LEN(F452)-4)+1</f>
        <v>R.3.15</v>
      </c>
      <c r="G453" s="17" t="str">
        <f>F453&amp;" - "&amp;IFERROR(INDEX('L2'!$G$6:$G$502,MATCH(F453,'L2'!$P$6:$P$502,0)),"  ")</f>
        <v xml:space="preserve">R.3.15 -   </v>
      </c>
      <c r="H453" s="16" t="str">
        <f>H438&amp;"."&amp;RIGHT(H452,LEN(H452)-4)+1</f>
        <v>R.4.15</v>
      </c>
      <c r="I453" s="17" t="str">
        <f>H453&amp;" - "&amp;IFERROR(INDEX('L2'!$G$6:$G$502,MATCH(H453,'L2'!$P$6:$P$502,0)),"  ")</f>
        <v xml:space="preserve">R.4.15 -   </v>
      </c>
      <c r="J453" s="16" t="str">
        <f>J438&amp;"."&amp;RIGHT(J452,LEN(J452)-4)+1</f>
        <v>R.5.15</v>
      </c>
      <c r="K453" s="17" t="str">
        <f>J453&amp;" - "&amp;IFERROR(INDEX('L2'!$G$6:$G$502,MATCH(J453,'L2'!$P$6:$P$502,0)),"  ")</f>
        <v xml:space="preserve">R.5.15 -   </v>
      </c>
      <c r="L453" s="16" t="str">
        <f>L438&amp;"."&amp;RIGHT(L452,LEN(L452)-4)+1</f>
        <v>R.6.15</v>
      </c>
      <c r="M453" s="17" t="str">
        <f>L453&amp;" - "&amp;IFERROR(INDEX('L2'!$G$6:$G$502,MATCH(L453,'L2'!$P$6:$P$502,0)),"  ")</f>
        <v xml:space="preserve">R.6.15 -   </v>
      </c>
      <c r="N453" s="16" t="str">
        <f>N438&amp;"."&amp;RIGHT(N452,LEN(N452)-4)+1</f>
        <v>R.7.15</v>
      </c>
      <c r="O453" s="17" t="str">
        <f>N453&amp;" - "&amp;IFERROR(INDEX('L2'!$G$6:$G$502,MATCH(N453,'L2'!$P$6:$P$502,0)),"  ")</f>
        <v xml:space="preserve">R.7.15 -   </v>
      </c>
      <c r="P453" s="16" t="str">
        <f>P438&amp;"."&amp;RIGHT(P452,LEN(P452)-4)+1</f>
        <v>R.8.15</v>
      </c>
      <c r="Q453" s="17" t="str">
        <f>P453&amp;" - "&amp;IFERROR(INDEX('L2'!$G$6:$G$502,MATCH(P453,'L2'!$P$6:$P$502,0)),"  ")</f>
        <v xml:space="preserve">R.8.15 -   </v>
      </c>
      <c r="R453" s="16" t="str">
        <f>R438&amp;"."&amp;RIGHT(R452,LEN(R452)-4)+1</f>
        <v>R.9.15</v>
      </c>
      <c r="S453" s="17" t="str">
        <f>R453&amp;" - "&amp;IFERROR(INDEX('L2'!$G$6:$G$502,MATCH(R453,'L2'!$P$6:$P$502,0)),"  ")</f>
        <v xml:space="preserve">R.9.15 -   </v>
      </c>
      <c r="T453" s="16" t="str">
        <f>T438&amp;"."&amp;RIGHT(T452,LEN(T452)-5)+1</f>
        <v>R.10.15</v>
      </c>
      <c r="U453" s="17" t="str">
        <f>T453&amp;" - "&amp;IFERROR(INDEX('L2'!$G$6:$G$502,MATCH(T453,'L2'!$P$6:$P$502,0)),"  ")</f>
        <v xml:space="preserve">R.10.15 -   </v>
      </c>
    </row>
    <row r="454" spans="2:21" ht="16">
      <c r="B454" s="16" t="str">
        <f>B438&amp;"."&amp;RIGHT(B453,LEN(B453)-4)+1</f>
        <v>R.1.16</v>
      </c>
      <c r="C454" s="17" t="str">
        <f>B454&amp;" - "&amp;IFERROR(INDEX('L2'!$G$6:$G$502,MATCH(B454,'L2'!$P$6:$P$502,0)),"  ")</f>
        <v xml:space="preserve">R.1.16 -   </v>
      </c>
      <c r="D454" s="16" t="str">
        <f>D438&amp;"."&amp;RIGHT(D453,LEN(D453)-4)+1</f>
        <v>R.2.16</v>
      </c>
      <c r="E454" s="17" t="str">
        <f>D454&amp;" - "&amp;IFERROR(INDEX('L2'!$G$6:$G$502,MATCH(D454,'L2'!$P$6:$P$502,0)),"  ")</f>
        <v xml:space="preserve">R.2.16 -   </v>
      </c>
      <c r="F454" s="16" t="str">
        <f>F438&amp;"."&amp;RIGHT(F453,LEN(F453)-4)+1</f>
        <v>R.3.16</v>
      </c>
      <c r="G454" s="17" t="str">
        <f>F454&amp;" - "&amp;IFERROR(INDEX('L2'!$G$6:$G$502,MATCH(F454,'L2'!$P$6:$P$502,0)),"  ")</f>
        <v xml:space="preserve">R.3.16 -   </v>
      </c>
      <c r="H454" s="16" t="str">
        <f>H438&amp;"."&amp;RIGHT(H453,LEN(H453)-4)+1</f>
        <v>R.4.16</v>
      </c>
      <c r="I454" s="17" t="str">
        <f>H454&amp;" - "&amp;IFERROR(INDEX('L2'!$G$6:$G$502,MATCH(H454,'L2'!$P$6:$P$502,0)),"  ")</f>
        <v xml:space="preserve">R.4.16 -   </v>
      </c>
      <c r="J454" s="16" t="str">
        <f>J438&amp;"."&amp;RIGHT(J453,LEN(J453)-4)+1</f>
        <v>R.5.16</v>
      </c>
      <c r="K454" s="17" t="str">
        <f>J454&amp;" - "&amp;IFERROR(INDEX('L2'!$G$6:$G$502,MATCH(J454,'L2'!$P$6:$P$502,0)),"  ")</f>
        <v xml:space="preserve">R.5.16 -   </v>
      </c>
      <c r="L454" s="16" t="str">
        <f>L438&amp;"."&amp;RIGHT(L453,LEN(L453)-4)+1</f>
        <v>R.6.16</v>
      </c>
      <c r="M454" s="17" t="str">
        <f>L454&amp;" - "&amp;IFERROR(INDEX('L2'!$G$6:$G$502,MATCH(L454,'L2'!$P$6:$P$502,0)),"  ")</f>
        <v xml:space="preserve">R.6.16 -   </v>
      </c>
      <c r="N454" s="16" t="str">
        <f>N438&amp;"."&amp;RIGHT(N453,LEN(N453)-4)+1</f>
        <v>R.7.16</v>
      </c>
      <c r="O454" s="17" t="str">
        <f>N454&amp;" - "&amp;IFERROR(INDEX('L2'!$G$6:$G$502,MATCH(N454,'L2'!$P$6:$P$502,0)),"  ")</f>
        <v xml:space="preserve">R.7.16 -   </v>
      </c>
      <c r="P454" s="16" t="str">
        <f>P438&amp;"."&amp;RIGHT(P453,LEN(P453)-4)+1</f>
        <v>R.8.16</v>
      </c>
      <c r="Q454" s="17" t="str">
        <f>P454&amp;" - "&amp;IFERROR(INDEX('L2'!$G$6:$G$502,MATCH(P454,'L2'!$P$6:$P$502,0)),"  ")</f>
        <v xml:space="preserve">R.8.16 -   </v>
      </c>
      <c r="R454" s="16" t="str">
        <f>R438&amp;"."&amp;RIGHT(R453,LEN(R453)-4)+1</f>
        <v>R.9.16</v>
      </c>
      <c r="S454" s="17" t="str">
        <f>R454&amp;" - "&amp;IFERROR(INDEX('L2'!$G$6:$G$502,MATCH(R454,'L2'!$P$6:$P$502,0)),"  ")</f>
        <v xml:space="preserve">R.9.16 -   </v>
      </c>
      <c r="T454" s="16" t="str">
        <f>T438&amp;"."&amp;RIGHT(T453,LEN(T453)-5)+1</f>
        <v>R.10.16</v>
      </c>
      <c r="U454" s="17" t="str">
        <f>T454&amp;" - "&amp;IFERROR(INDEX('L2'!$G$6:$G$502,MATCH(T454,'L2'!$P$6:$P$502,0)),"  ")</f>
        <v xml:space="preserve">R.10.16 -   </v>
      </c>
    </row>
    <row r="455" spans="2:21" ht="16">
      <c r="B455" s="16" t="str">
        <f>B438&amp;"."&amp;RIGHT(B454,LEN(B454)-4)+1</f>
        <v>R.1.17</v>
      </c>
      <c r="C455" s="17" t="str">
        <f>B455&amp;" - "&amp;IFERROR(INDEX('L2'!$G$6:$G$502,MATCH(B455,'L2'!$P$6:$P$502,0)),"  ")</f>
        <v xml:space="preserve">R.1.17 -   </v>
      </c>
      <c r="D455" s="16" t="str">
        <f>D438&amp;"."&amp;RIGHT(D454,LEN(D454)-4)+1</f>
        <v>R.2.17</v>
      </c>
      <c r="E455" s="17" t="str">
        <f>D455&amp;" - "&amp;IFERROR(INDEX('L2'!$G$6:$G$502,MATCH(D455,'L2'!$P$6:$P$502,0)),"  ")</f>
        <v xml:space="preserve">R.2.17 -   </v>
      </c>
      <c r="F455" s="16" t="str">
        <f>F438&amp;"."&amp;RIGHT(F454,LEN(F454)-4)+1</f>
        <v>R.3.17</v>
      </c>
      <c r="G455" s="17" t="str">
        <f>F455&amp;" - "&amp;IFERROR(INDEX('L2'!$G$6:$G$502,MATCH(F455,'L2'!$P$6:$P$502,0)),"  ")</f>
        <v xml:space="preserve">R.3.17 -   </v>
      </c>
      <c r="H455" s="16" t="str">
        <f>H438&amp;"."&amp;RIGHT(H454,LEN(H454)-4)+1</f>
        <v>R.4.17</v>
      </c>
      <c r="I455" s="17" t="str">
        <f>H455&amp;" - "&amp;IFERROR(INDEX('L2'!$G$6:$G$502,MATCH(H455,'L2'!$P$6:$P$502,0)),"  ")</f>
        <v xml:space="preserve">R.4.17 -   </v>
      </c>
      <c r="J455" s="16" t="str">
        <f>J438&amp;"."&amp;RIGHT(J454,LEN(J454)-4)+1</f>
        <v>R.5.17</v>
      </c>
      <c r="K455" s="17" t="str">
        <f>J455&amp;" - "&amp;IFERROR(INDEX('L2'!$G$6:$G$502,MATCH(J455,'L2'!$P$6:$P$502,0)),"  ")</f>
        <v xml:space="preserve">R.5.17 -   </v>
      </c>
      <c r="L455" s="16" t="str">
        <f>L438&amp;"."&amp;RIGHT(L454,LEN(L454)-4)+1</f>
        <v>R.6.17</v>
      </c>
      <c r="M455" s="17" t="str">
        <f>L455&amp;" - "&amp;IFERROR(INDEX('L2'!$G$6:$G$502,MATCH(L455,'L2'!$P$6:$P$502,0)),"  ")</f>
        <v xml:space="preserve">R.6.17 -   </v>
      </c>
      <c r="N455" s="16" t="str">
        <f>N438&amp;"."&amp;RIGHT(N454,LEN(N454)-4)+1</f>
        <v>R.7.17</v>
      </c>
      <c r="O455" s="17" t="str">
        <f>N455&amp;" - "&amp;IFERROR(INDEX('L2'!$G$6:$G$502,MATCH(N455,'L2'!$P$6:$P$502,0)),"  ")</f>
        <v xml:space="preserve">R.7.17 -   </v>
      </c>
      <c r="P455" s="16" t="str">
        <f>P438&amp;"."&amp;RIGHT(P454,LEN(P454)-4)+1</f>
        <v>R.8.17</v>
      </c>
      <c r="Q455" s="17" t="str">
        <f>P455&amp;" - "&amp;IFERROR(INDEX('L2'!$G$6:$G$502,MATCH(P455,'L2'!$P$6:$P$502,0)),"  ")</f>
        <v xml:space="preserve">R.8.17 -   </v>
      </c>
      <c r="R455" s="16" t="str">
        <f>R438&amp;"."&amp;RIGHT(R454,LEN(R454)-4)+1</f>
        <v>R.9.17</v>
      </c>
      <c r="S455" s="17" t="str">
        <f>R455&amp;" - "&amp;IFERROR(INDEX('L2'!$G$6:$G$502,MATCH(R455,'L2'!$P$6:$P$502,0)),"  ")</f>
        <v xml:space="preserve">R.9.17 -   </v>
      </c>
      <c r="T455" s="16" t="str">
        <f>T438&amp;"."&amp;RIGHT(T454,LEN(T454)-5)+1</f>
        <v>R.10.17</v>
      </c>
      <c r="U455" s="17" t="str">
        <f>T455&amp;" - "&amp;IFERROR(INDEX('L2'!$G$6:$G$502,MATCH(T455,'L2'!$P$6:$P$502,0)),"  ")</f>
        <v xml:space="preserve">R.10.17 -   </v>
      </c>
    </row>
    <row r="456" spans="2:21" ht="16">
      <c r="B456" s="16" t="str">
        <f>B438&amp;"."&amp;RIGHT(B455,LEN(B455)-4)+1</f>
        <v>R.1.18</v>
      </c>
      <c r="C456" s="17" t="str">
        <f>B456&amp;" - "&amp;IFERROR(INDEX('L2'!$G$6:$G$502,MATCH(B456,'L2'!$P$6:$P$502,0)),"  ")</f>
        <v xml:space="preserve">R.1.18 -   </v>
      </c>
      <c r="D456" s="16" t="str">
        <f>D438&amp;"."&amp;RIGHT(D455,LEN(D455)-4)+1</f>
        <v>R.2.18</v>
      </c>
      <c r="E456" s="17" t="str">
        <f>D456&amp;" - "&amp;IFERROR(INDEX('L2'!$G$6:$G$502,MATCH(D456,'L2'!$P$6:$P$502,0)),"  ")</f>
        <v xml:space="preserve">R.2.18 -   </v>
      </c>
      <c r="F456" s="16" t="str">
        <f>F438&amp;"."&amp;RIGHT(F455,LEN(F455)-4)+1</f>
        <v>R.3.18</v>
      </c>
      <c r="G456" s="17" t="str">
        <f>F456&amp;" - "&amp;IFERROR(INDEX('L2'!$G$6:$G$502,MATCH(F456,'L2'!$P$6:$P$502,0)),"  ")</f>
        <v xml:space="preserve">R.3.18 -   </v>
      </c>
      <c r="H456" s="16" t="str">
        <f>H438&amp;"."&amp;RIGHT(H455,LEN(H455)-4)+1</f>
        <v>R.4.18</v>
      </c>
      <c r="I456" s="17" t="str">
        <f>H456&amp;" - "&amp;IFERROR(INDEX('L2'!$G$6:$G$502,MATCH(H456,'L2'!$P$6:$P$502,0)),"  ")</f>
        <v xml:space="preserve">R.4.18 -   </v>
      </c>
      <c r="J456" s="16" t="str">
        <f>J438&amp;"."&amp;RIGHT(J455,LEN(J455)-4)+1</f>
        <v>R.5.18</v>
      </c>
      <c r="K456" s="17" t="str">
        <f>J456&amp;" - "&amp;IFERROR(INDEX('L2'!$G$6:$G$502,MATCH(J456,'L2'!$P$6:$P$502,0)),"  ")</f>
        <v xml:space="preserve">R.5.18 -   </v>
      </c>
      <c r="L456" s="16" t="str">
        <f>L438&amp;"."&amp;RIGHT(L455,LEN(L455)-4)+1</f>
        <v>R.6.18</v>
      </c>
      <c r="M456" s="17" t="str">
        <f>L456&amp;" - "&amp;IFERROR(INDEX('L2'!$G$6:$G$502,MATCH(L456,'L2'!$P$6:$P$502,0)),"  ")</f>
        <v xml:space="preserve">R.6.18 -   </v>
      </c>
      <c r="N456" s="16" t="str">
        <f>N438&amp;"."&amp;RIGHT(N455,LEN(N455)-4)+1</f>
        <v>R.7.18</v>
      </c>
      <c r="O456" s="17" t="str">
        <f>N456&amp;" - "&amp;IFERROR(INDEX('L2'!$G$6:$G$502,MATCH(N456,'L2'!$P$6:$P$502,0)),"  ")</f>
        <v xml:space="preserve">R.7.18 -   </v>
      </c>
      <c r="P456" s="16" t="str">
        <f>P438&amp;"."&amp;RIGHT(P455,LEN(P455)-4)+1</f>
        <v>R.8.18</v>
      </c>
      <c r="Q456" s="17" t="str">
        <f>P456&amp;" - "&amp;IFERROR(INDEX('L2'!$G$6:$G$502,MATCH(P456,'L2'!$P$6:$P$502,0)),"  ")</f>
        <v xml:space="preserve">R.8.18 -   </v>
      </c>
      <c r="R456" s="16" t="str">
        <f>R438&amp;"."&amp;RIGHT(R455,LEN(R455)-4)+1</f>
        <v>R.9.18</v>
      </c>
      <c r="S456" s="17" t="str">
        <f>R456&amp;" - "&amp;IFERROR(INDEX('L2'!$G$6:$G$502,MATCH(R456,'L2'!$P$6:$P$502,0)),"  ")</f>
        <v xml:space="preserve">R.9.18 -   </v>
      </c>
      <c r="T456" s="16" t="str">
        <f>T438&amp;"."&amp;RIGHT(T455,LEN(T455)-5)+1</f>
        <v>R.10.18</v>
      </c>
      <c r="U456" s="17" t="str">
        <f>T456&amp;" - "&amp;IFERROR(INDEX('L2'!$G$6:$G$502,MATCH(T456,'L2'!$P$6:$P$502,0)),"  ")</f>
        <v xml:space="preserve">R.10.18 -   </v>
      </c>
    </row>
    <row r="457" spans="2:21" ht="16">
      <c r="B457" s="16" t="str">
        <f>B438&amp;"."&amp;RIGHT(B456,LEN(B456)-4)+1</f>
        <v>R.1.19</v>
      </c>
      <c r="C457" s="17" t="str">
        <f>B457&amp;" - "&amp;IFERROR(INDEX('L2'!$G$6:$G$502,MATCH(B457,'L2'!$P$6:$P$502,0)),"  ")</f>
        <v xml:space="preserve">R.1.19 -   </v>
      </c>
      <c r="D457" s="16" t="str">
        <f>D438&amp;"."&amp;RIGHT(D456,LEN(D456)-4)+1</f>
        <v>R.2.19</v>
      </c>
      <c r="E457" s="17" t="str">
        <f>D457&amp;" - "&amp;IFERROR(INDEX('L2'!$G$6:$G$502,MATCH(D457,'L2'!$P$6:$P$502,0)),"  ")</f>
        <v xml:space="preserve">R.2.19 -   </v>
      </c>
      <c r="F457" s="16" t="str">
        <f>F438&amp;"."&amp;RIGHT(F456,LEN(F456)-4)+1</f>
        <v>R.3.19</v>
      </c>
      <c r="G457" s="17" t="str">
        <f>F457&amp;" - "&amp;IFERROR(INDEX('L2'!$G$6:$G$502,MATCH(F457,'L2'!$P$6:$P$502,0)),"  ")</f>
        <v xml:space="preserve">R.3.19 -   </v>
      </c>
      <c r="H457" s="16" t="str">
        <f>H438&amp;"."&amp;RIGHT(H456,LEN(H456)-4)+1</f>
        <v>R.4.19</v>
      </c>
      <c r="I457" s="17" t="str">
        <f>H457&amp;" - "&amp;IFERROR(INDEX('L2'!$G$6:$G$502,MATCH(H457,'L2'!$P$6:$P$502,0)),"  ")</f>
        <v xml:space="preserve">R.4.19 -   </v>
      </c>
      <c r="J457" s="16" t="str">
        <f>J438&amp;"."&amp;RIGHT(J456,LEN(J456)-4)+1</f>
        <v>R.5.19</v>
      </c>
      <c r="K457" s="17" t="str">
        <f>J457&amp;" - "&amp;IFERROR(INDEX('L2'!$G$6:$G$502,MATCH(J457,'L2'!$P$6:$P$502,0)),"  ")</f>
        <v xml:space="preserve">R.5.19 -   </v>
      </c>
      <c r="L457" s="16" t="str">
        <f>L438&amp;"."&amp;RIGHT(L456,LEN(L456)-4)+1</f>
        <v>R.6.19</v>
      </c>
      <c r="M457" s="17" t="str">
        <f>L457&amp;" - "&amp;IFERROR(INDEX('L2'!$G$6:$G$502,MATCH(L457,'L2'!$P$6:$P$502,0)),"  ")</f>
        <v xml:space="preserve">R.6.19 -   </v>
      </c>
      <c r="N457" s="16" t="str">
        <f>N438&amp;"."&amp;RIGHT(N456,LEN(N456)-4)+1</f>
        <v>R.7.19</v>
      </c>
      <c r="O457" s="17" t="str">
        <f>N457&amp;" - "&amp;IFERROR(INDEX('L2'!$G$6:$G$502,MATCH(N457,'L2'!$P$6:$P$502,0)),"  ")</f>
        <v xml:space="preserve">R.7.19 -   </v>
      </c>
      <c r="P457" s="16" t="str">
        <f>P438&amp;"."&amp;RIGHT(P456,LEN(P456)-4)+1</f>
        <v>R.8.19</v>
      </c>
      <c r="Q457" s="17" t="str">
        <f>P457&amp;" - "&amp;IFERROR(INDEX('L2'!$G$6:$G$502,MATCH(P457,'L2'!$P$6:$P$502,0)),"  ")</f>
        <v xml:space="preserve">R.8.19 -   </v>
      </c>
      <c r="R457" s="16" t="str">
        <f>R438&amp;"."&amp;RIGHT(R456,LEN(R456)-4)+1</f>
        <v>R.9.19</v>
      </c>
      <c r="S457" s="17" t="str">
        <f>R457&amp;" - "&amp;IFERROR(INDEX('L2'!$G$6:$G$502,MATCH(R457,'L2'!$P$6:$P$502,0)),"  ")</f>
        <v xml:space="preserve">R.9.19 -   </v>
      </c>
      <c r="T457" s="16" t="str">
        <f>T438&amp;"."&amp;RIGHT(T456,LEN(T456)-5)+1</f>
        <v>R.10.19</v>
      </c>
      <c r="U457" s="17" t="str">
        <f>T457&amp;" - "&amp;IFERROR(INDEX('L2'!$G$6:$G$502,MATCH(T457,'L2'!$P$6:$P$502,0)),"  ")</f>
        <v xml:space="preserve">R.10.19 -   </v>
      </c>
    </row>
    <row r="458" spans="2:21" ht="16">
      <c r="B458" s="16" t="str">
        <f>B438&amp;"."&amp;RIGHT(B457,LEN(B457)-4)+1</f>
        <v>R.1.20</v>
      </c>
      <c r="C458" s="17" t="str">
        <f>B458&amp;" - "&amp;IFERROR(INDEX('L2'!$G$6:$G$502,MATCH(B458,'L2'!$P$6:$P$502,0)),"  ")</f>
        <v xml:space="preserve">R.1.20 -   </v>
      </c>
      <c r="D458" s="16" t="str">
        <f>D438&amp;"."&amp;RIGHT(D457,LEN(D457)-4)+1</f>
        <v>R.2.20</v>
      </c>
      <c r="E458" s="17" t="str">
        <f>D458&amp;" - "&amp;IFERROR(INDEX('L2'!$G$6:$G$502,MATCH(D458,'L2'!$P$6:$P$502,0)),"  ")</f>
        <v xml:space="preserve">R.2.20 -   </v>
      </c>
      <c r="F458" s="16" t="str">
        <f>F438&amp;"."&amp;RIGHT(F457,LEN(F457)-4)+1</f>
        <v>R.3.20</v>
      </c>
      <c r="G458" s="17" t="str">
        <f>F458&amp;" - "&amp;IFERROR(INDEX('L2'!$G$6:$G$502,MATCH(F458,'L2'!$P$6:$P$502,0)),"  ")</f>
        <v xml:space="preserve">R.3.20 -   </v>
      </c>
      <c r="H458" s="16" t="str">
        <f>H438&amp;"."&amp;RIGHT(H457,LEN(H457)-4)+1</f>
        <v>R.4.20</v>
      </c>
      <c r="I458" s="17" t="str">
        <f>H458&amp;" - "&amp;IFERROR(INDEX('L2'!$G$6:$G$502,MATCH(H458,'L2'!$P$6:$P$502,0)),"  ")</f>
        <v xml:space="preserve">R.4.20 -   </v>
      </c>
      <c r="J458" s="16" t="str">
        <f>J438&amp;"."&amp;RIGHT(J457,LEN(J457)-4)+1</f>
        <v>R.5.20</v>
      </c>
      <c r="K458" s="17" t="str">
        <f>J458&amp;" - "&amp;IFERROR(INDEX('L2'!$G$6:$G$502,MATCH(J458,'L2'!$P$6:$P$502,0)),"  ")</f>
        <v xml:space="preserve">R.5.20 -   </v>
      </c>
      <c r="L458" s="16" t="str">
        <f>L438&amp;"."&amp;RIGHT(L457,LEN(L457)-4)+1</f>
        <v>R.6.20</v>
      </c>
      <c r="M458" s="17" t="str">
        <f>L458&amp;" - "&amp;IFERROR(INDEX('L2'!$G$6:$G$502,MATCH(L458,'L2'!$P$6:$P$502,0)),"  ")</f>
        <v xml:space="preserve">R.6.20 -   </v>
      </c>
      <c r="N458" s="16" t="str">
        <f>N438&amp;"."&amp;RIGHT(N457,LEN(N457)-4)+1</f>
        <v>R.7.20</v>
      </c>
      <c r="O458" s="17" t="str">
        <f>N458&amp;" - "&amp;IFERROR(INDEX('L2'!$G$6:$G$502,MATCH(N458,'L2'!$P$6:$P$502,0)),"  ")</f>
        <v xml:space="preserve">R.7.20 -   </v>
      </c>
      <c r="P458" s="16" t="str">
        <f>P438&amp;"."&amp;RIGHT(P457,LEN(P457)-4)+1</f>
        <v>R.8.20</v>
      </c>
      <c r="Q458" s="17" t="str">
        <f>P458&amp;" - "&amp;IFERROR(INDEX('L2'!$G$6:$G$502,MATCH(P458,'L2'!$P$6:$P$502,0)),"  ")</f>
        <v xml:space="preserve">R.8.20 -   </v>
      </c>
      <c r="R458" s="16" t="str">
        <f>R438&amp;"."&amp;RIGHT(R457,LEN(R457)-4)+1</f>
        <v>R.9.20</v>
      </c>
      <c r="S458" s="17" t="str">
        <f>R458&amp;" - "&amp;IFERROR(INDEX('L2'!$G$6:$G$502,MATCH(R458,'L2'!$P$6:$P$502,0)),"  ")</f>
        <v xml:space="preserve">R.9.20 -   </v>
      </c>
      <c r="T458" s="16" t="str">
        <f>T438&amp;"."&amp;RIGHT(T457,LEN(T457)-5)+1</f>
        <v>R.10.20</v>
      </c>
      <c r="U458" s="17" t="str">
        <f>T458&amp;" - "&amp;IFERROR(INDEX('L2'!$G$6:$G$502,MATCH(T458,'L2'!$P$6:$P$502,0)),"  ")</f>
        <v xml:space="preserve">R.10.20 -   </v>
      </c>
    </row>
    <row r="460" spans="2:21" ht="16">
      <c r="B460" s="796" t="str">
        <f>"Level 3 - "&amp;INDEX($C$6:$C$31,MATCH($B$24,$B$6:$B$31,0))&amp;" ("&amp;$B$24&amp;")"</f>
        <v>Level 3 - S - Siding (S)</v>
      </c>
      <c r="C460" s="796"/>
      <c r="D460" s="796"/>
      <c r="E460" s="796"/>
      <c r="F460" s="796"/>
      <c r="G460" s="796"/>
      <c r="H460" s="796"/>
      <c r="I460" s="796"/>
      <c r="J460" s="796"/>
      <c r="K460" s="796"/>
      <c r="L460" s="796"/>
      <c r="M460" s="796"/>
      <c r="N460" s="796"/>
      <c r="O460" s="796"/>
      <c r="P460" s="796"/>
      <c r="Q460" s="796"/>
      <c r="R460" s="796"/>
      <c r="S460" s="796"/>
      <c r="T460" s="796"/>
      <c r="U460" s="796"/>
    </row>
    <row r="461" spans="2:21" ht="16">
      <c r="B461" s="40" t="str">
        <f>MID(B460,LEN(B460)-1,1)&amp;".1"</f>
        <v>S.1</v>
      </c>
      <c r="C461" s="40" t="str">
        <f>IFERROR(INDEX('L2'!$E$6:$E$502,MATCH(B461,'L2'!$O$6:$O$502,0)),"  ")</f>
        <v>Cement Board Siding</v>
      </c>
      <c r="D461" s="40" t="str">
        <f>LEFT(B461,1)&amp;"."&amp;RIGHT(B461,1)+1</f>
        <v>S.2</v>
      </c>
      <c r="E461" s="40" t="str">
        <f>IFERROR(INDEX('L2'!$E$6:$E$502,MATCH(D461,'L2'!$O$6:$O$502,0)),"  ")</f>
        <v>Metal Siding</v>
      </c>
      <c r="F461" s="40" t="str">
        <f>LEFT(D461,1)&amp;"."&amp;RIGHT(D461,1)+1</f>
        <v>S.3</v>
      </c>
      <c r="G461" s="40" t="str">
        <f>IFERROR(INDEX('L2'!$E$6:$E$502,MATCH(F461,'L2'!$O$6:$O$502,0)),"  ")</f>
        <v>Siding General</v>
      </c>
      <c r="H461" s="40" t="str">
        <f>LEFT(F461,1)&amp;"."&amp;RIGHT(F461,1)+1</f>
        <v>S.4</v>
      </c>
      <c r="I461" s="40" t="str">
        <f>IFERROR(INDEX('L2'!$E$6:$E$502,MATCH(H461,'L2'!$O$6:$O$502,0)),"  ")</f>
        <v>Stucco Siding</v>
      </c>
      <c r="J461" s="40" t="str">
        <f>LEFT(H461,1)&amp;"."&amp;RIGHT(H461,1)+1</f>
        <v>S.5</v>
      </c>
      <c r="K461" s="40" t="str">
        <f>IFERROR(INDEX('L2'!$E$6:$E$502,MATCH(J461,'L2'!$O$6:$O$502,0)),"  ")</f>
        <v>Vinyl Siding</v>
      </c>
      <c r="L461" s="40" t="str">
        <f>LEFT(J461,1)&amp;"."&amp;RIGHT(J461,1)+1</f>
        <v>S.6</v>
      </c>
      <c r="M461" s="40" t="str">
        <f>IFERROR(INDEX('L2'!$E$6:$E$502,MATCH(L461,'L2'!$O$6:$O$502,0)),"  ")</f>
        <v>Wood Siding</v>
      </c>
      <c r="N461" s="40" t="str">
        <f>LEFT(L461,1)&amp;"."&amp;RIGHT(L461,1)+1</f>
        <v>S.7</v>
      </c>
      <c r="O461" s="40" t="str">
        <f>IFERROR(INDEX('L2'!$E$6:$E$502,MATCH(N461,'L2'!$O$6:$O$502,0)),"  ")</f>
        <v xml:space="preserve">  </v>
      </c>
      <c r="P461" s="40" t="str">
        <f>LEFT(N461,1)&amp;"."&amp;RIGHT(N461,1)+1</f>
        <v>S.8</v>
      </c>
      <c r="Q461" s="40" t="str">
        <f>IFERROR(INDEX('L2'!$E$6:$E$502,MATCH(P461,'L2'!$O$6:$O$502,0)),"  ")</f>
        <v xml:space="preserve">  </v>
      </c>
      <c r="R461" s="40" t="str">
        <f>LEFT(P461,1)&amp;"."&amp;RIGHT(P461,1)+1</f>
        <v>S.9</v>
      </c>
      <c r="S461" s="40" t="str">
        <f>IFERROR(INDEX('L2'!$E$6:$E$502,MATCH(R461,'L2'!$O$6:$O$502,0)),"  ")</f>
        <v xml:space="preserve">  </v>
      </c>
      <c r="T461" s="40" t="str">
        <f>LEFT(R461,1)&amp;"."&amp;RIGHT(R461,1)+1</f>
        <v>S.10</v>
      </c>
      <c r="U461" s="40" t="str">
        <f>IFERROR(INDEX('L2'!$E$6:$E$502,MATCH(T461,'L2'!$O$6:$O$502,0)),"  ")</f>
        <v xml:space="preserve">  </v>
      </c>
    </row>
    <row r="462" spans="2:21" ht="16">
      <c r="B462" s="16" t="str">
        <f>B461&amp;".1"</f>
        <v>S.1.1</v>
      </c>
      <c r="C462" s="17" t="str">
        <f>B462&amp;" - "&amp;IFERROR(INDEX('L2'!$G$6:$G$502,MATCH(B462,'L2'!$P$6:$P$502,0)),"  ")</f>
        <v>S.1.1 - Cement Board Allowance</v>
      </c>
      <c r="D462" s="16" t="str">
        <f>D461&amp;".1"</f>
        <v>S.2.1</v>
      </c>
      <c r="E462" s="17" t="str">
        <f>D462&amp;" - "&amp;IFERROR(INDEX('L2'!$G$6:$G$502,MATCH(D462,'L2'!$P$6:$P$502,0)),"  ")</f>
        <v>S.2.1 - Metal Siding Allowance</v>
      </c>
      <c r="F462" s="16" t="str">
        <f>F461&amp;".1"</f>
        <v>S.3.1</v>
      </c>
      <c r="G462" s="17" t="str">
        <f>F462&amp;" - "&amp;IFERROR(INDEX('L2'!$G$6:$G$502,MATCH(F462,'L2'!$P$6:$P$502,0)),"  ")</f>
        <v>S.3.1 - Demo Existing Siding</v>
      </c>
      <c r="H462" s="16" t="str">
        <f>H461&amp;".1"</f>
        <v>S.4.1</v>
      </c>
      <c r="I462" s="17" t="str">
        <f>H462&amp;" - "&amp;IFERROR(INDEX('L2'!$G$6:$G$502,MATCH(H462,'L2'!$P$6:$P$502,0)),"  ")</f>
        <v>S.4.1 - Stucco</v>
      </c>
      <c r="J462" s="16" t="str">
        <f>J461&amp;".1"</f>
        <v>S.5.1</v>
      </c>
      <c r="K462" s="17" t="str">
        <f>J462&amp;" - "&amp;IFERROR(INDEX('L2'!$G$6:$G$502,MATCH(J462,'L2'!$P$6:$P$502,0)),"  ")</f>
        <v>S.5.1 - Vinyl Siding Allowance</v>
      </c>
      <c r="L462" s="16" t="str">
        <f>L461&amp;".1"</f>
        <v>S.6.1</v>
      </c>
      <c r="M462" s="17" t="str">
        <f>L462&amp;" - "&amp;IFERROR(INDEX('L2'!$G$6:$G$502,MATCH(L462,'L2'!$P$6:$P$502,0)),"  ")</f>
        <v>S.6.1 - Board And Batten, Economy</v>
      </c>
      <c r="N462" s="16" t="str">
        <f>N461&amp;".1"</f>
        <v>S.7.1</v>
      </c>
      <c r="O462" s="17" t="str">
        <f>N462&amp;" - "&amp;IFERROR(INDEX('L2'!$G$6:$G$502,MATCH(N462,'L2'!$P$6:$P$502,0)),"  ")</f>
        <v xml:space="preserve">S.7.1 -   </v>
      </c>
      <c r="P462" s="16" t="str">
        <f>P461&amp;".1"</f>
        <v>S.8.1</v>
      </c>
      <c r="Q462" s="17" t="str">
        <f>P462&amp;" - "&amp;IFERROR(INDEX('L2'!$G$6:$G$502,MATCH(P462,'L2'!$P$6:$P$502,0)),"  ")</f>
        <v xml:space="preserve">S.8.1 -   </v>
      </c>
      <c r="R462" s="16" t="str">
        <f>R461&amp;".1"</f>
        <v>S.9.1</v>
      </c>
      <c r="S462" s="17" t="str">
        <f>R462&amp;" - "&amp;IFERROR(INDEX('L2'!$G$6:$G$502,MATCH(R462,'L2'!$P$6:$P$502,0)),"  ")</f>
        <v xml:space="preserve">S.9.1 -   </v>
      </c>
      <c r="T462" s="16" t="str">
        <f>T461&amp;".1"</f>
        <v>S.10.1</v>
      </c>
      <c r="U462" s="17" t="str">
        <f>T462&amp;" - "&amp;IFERROR(INDEX('L2'!$G$6:$G$502,MATCH(T462,'L2'!$P$6:$P$502,0)),"  ")</f>
        <v xml:space="preserve">S.10.1 -   </v>
      </c>
    </row>
    <row r="463" spans="2:21" ht="16">
      <c r="B463" s="16" t="str">
        <f>B461&amp;"."&amp;RIGHT(B462,LEN(B462)-4)+1</f>
        <v>S.1.2</v>
      </c>
      <c r="C463" s="17" t="str">
        <f>B463&amp;" - "&amp;IFERROR(INDEX('L2'!$G$6:$G$502,MATCH(B463,'L2'!$P$6:$P$502,0)),"  ")</f>
        <v>S.1.2 - Cement Board Siding, 4X8 Panels</v>
      </c>
      <c r="D463" s="16" t="str">
        <f>D461&amp;"."&amp;RIGHT(D462,LEN(D462)-4)+1</f>
        <v>S.2.2</v>
      </c>
      <c r="E463" s="17" t="str">
        <f>D463&amp;" - "&amp;IFERROR(INDEX('L2'!$G$6:$G$502,MATCH(D463,'L2'!$P$6:$P$502,0)),"  ")</f>
        <v xml:space="preserve">S.2.2 -   </v>
      </c>
      <c r="F463" s="16" t="str">
        <f>F461&amp;"."&amp;RIGHT(F462,LEN(F462)-4)+1</f>
        <v>S.3.2</v>
      </c>
      <c r="G463" s="17" t="str">
        <f>F463&amp;" - "&amp;IFERROR(INDEX('L2'!$G$6:$G$502,MATCH(F463,'L2'!$P$6:$P$502,0)),"  ")</f>
        <v>S.3.2 - Plywood Panel, Economy</v>
      </c>
      <c r="H463" s="16" t="str">
        <f>H461&amp;"."&amp;RIGHT(H462,LEN(H462)-4)+1</f>
        <v>S.4.2</v>
      </c>
      <c r="I463" s="17" t="str">
        <f>H463&amp;" - "&amp;IFERROR(INDEX('L2'!$G$6:$G$502,MATCH(H463,'L2'!$P$6:$P$502,0)),"  ")</f>
        <v>S.4.2 - Stucco Siding Allowance</v>
      </c>
      <c r="J463" s="16" t="str">
        <f>J461&amp;"."&amp;RIGHT(J462,LEN(J462)-4)+1</f>
        <v>S.5.2</v>
      </c>
      <c r="K463" s="17" t="str">
        <f>J463&amp;" - "&amp;IFERROR(INDEX('L2'!$G$6:$G$502,MATCH(J463,'L2'!$P$6:$P$502,0)),"  ")</f>
        <v>S.5.2 - Vinyl Siding, Insulated</v>
      </c>
      <c r="L463" s="16" t="str">
        <f>L461&amp;"."&amp;RIGHT(L462,LEN(L462)-4)+1</f>
        <v>S.6.2</v>
      </c>
      <c r="M463" s="17" t="str">
        <f>L463&amp;" - "&amp;IFERROR(INDEX('L2'!$G$6:$G$502,MATCH(L463,'L2'!$P$6:$P$502,0)),"  ")</f>
        <v>S.6.2 - Board And Batten, Premium (Cedar)</v>
      </c>
      <c r="N463" s="16" t="str">
        <f>N461&amp;"."&amp;RIGHT(N462,LEN(N462)-4)+1</f>
        <v>S.7.2</v>
      </c>
      <c r="O463" s="17" t="str">
        <f>N463&amp;" - "&amp;IFERROR(INDEX('L2'!$G$6:$G$502,MATCH(N463,'L2'!$P$6:$P$502,0)),"  ")</f>
        <v xml:space="preserve">S.7.2 -   </v>
      </c>
      <c r="P463" s="16" t="str">
        <f>P461&amp;"."&amp;RIGHT(P462,LEN(P462)-4)+1</f>
        <v>S.8.2</v>
      </c>
      <c r="Q463" s="17" t="str">
        <f>P463&amp;" - "&amp;IFERROR(INDEX('L2'!$G$6:$G$502,MATCH(P463,'L2'!$P$6:$P$502,0)),"  ")</f>
        <v xml:space="preserve">S.8.2 -   </v>
      </c>
      <c r="R463" s="16" t="str">
        <f>R461&amp;"."&amp;RIGHT(R462,LEN(R462)-4)+1</f>
        <v>S.9.2</v>
      </c>
      <c r="S463" s="17" t="str">
        <f>R463&amp;" - "&amp;IFERROR(INDEX('L2'!$G$6:$G$502,MATCH(R463,'L2'!$P$6:$P$502,0)),"  ")</f>
        <v xml:space="preserve">S.9.2 -   </v>
      </c>
      <c r="T463" s="16" t="str">
        <f>T461&amp;"."&amp;RIGHT(T462,LEN(T462)-5)+1</f>
        <v>S.10.2</v>
      </c>
      <c r="U463" s="17" t="str">
        <f>T463&amp;" - "&amp;IFERROR(INDEX('L2'!$G$6:$G$502,MATCH(T463,'L2'!$P$6:$P$502,0)),"  ")</f>
        <v xml:space="preserve">S.10.2 -   </v>
      </c>
    </row>
    <row r="464" spans="2:21" ht="16">
      <c r="B464" s="16" t="str">
        <f>B461&amp;"."&amp;RIGHT(B463,LEN(B463)-4)+1</f>
        <v>S.1.3</v>
      </c>
      <c r="C464" s="17" t="str">
        <f>B464&amp;" - "&amp;IFERROR(INDEX('L2'!$G$6:$G$502,MATCH(B464,'L2'!$P$6:$P$502,0)),"  ")</f>
        <v>S.1.3 - Cement Board Siding, Lap</v>
      </c>
      <c r="D464" s="16" t="str">
        <f>D461&amp;"."&amp;RIGHT(D463,LEN(D463)-4)+1</f>
        <v>S.2.3</v>
      </c>
      <c r="E464" s="17" t="str">
        <f>D464&amp;" - "&amp;IFERROR(INDEX('L2'!$G$6:$G$502,MATCH(D464,'L2'!$P$6:$P$502,0)),"  ")</f>
        <v xml:space="preserve">S.2.3 -   </v>
      </c>
      <c r="F464" s="16" t="str">
        <f>F461&amp;"."&amp;RIGHT(F463,LEN(F463)-4)+1</f>
        <v>S.3.3</v>
      </c>
      <c r="G464" s="17" t="str">
        <f>F464&amp;" - "&amp;IFERROR(INDEX('L2'!$G$6:$G$502,MATCH(F464,'L2'!$P$6:$P$502,0)),"  ")</f>
        <v>S.3.3 - Plywood Panel, Premium (Cedar)</v>
      </c>
      <c r="H464" s="16" t="str">
        <f>H461&amp;"."&amp;RIGHT(H463,LEN(H463)-4)+1</f>
        <v>S.4.3</v>
      </c>
      <c r="I464" s="17" t="str">
        <f>H464&amp;" - "&amp;IFERROR(INDEX('L2'!$G$6:$G$502,MATCH(H464,'L2'!$P$6:$P$502,0)),"  ")</f>
        <v xml:space="preserve">S.4.3 -   </v>
      </c>
      <c r="J464" s="16" t="str">
        <f>J461&amp;"."&amp;RIGHT(J463,LEN(J463)-4)+1</f>
        <v>S.5.3</v>
      </c>
      <c r="K464" s="17" t="str">
        <f>J464&amp;" - "&amp;IFERROR(INDEX('L2'!$G$6:$G$502,MATCH(J464,'L2'!$P$6:$P$502,0)),"  ")</f>
        <v>S.5.3 - Vinyl Siding, Non-Insulated</v>
      </c>
      <c r="L464" s="16" t="str">
        <f>L461&amp;"."&amp;RIGHT(L463,LEN(L463)-4)+1</f>
        <v>S.6.3</v>
      </c>
      <c r="M464" s="17" t="str">
        <f>L464&amp;" - "&amp;IFERROR(INDEX('L2'!$G$6:$G$502,MATCH(L464,'L2'!$P$6:$P$502,0)),"  ")</f>
        <v>S.6.3 - Tongue And Groove, Economy</v>
      </c>
      <c r="N464" s="16" t="str">
        <f>N461&amp;"."&amp;RIGHT(N463,LEN(N463)-4)+1</f>
        <v>S.7.3</v>
      </c>
      <c r="O464" s="17" t="str">
        <f>N464&amp;" - "&amp;IFERROR(INDEX('L2'!$G$6:$G$502,MATCH(N464,'L2'!$P$6:$P$502,0)),"  ")</f>
        <v xml:space="preserve">S.7.3 -   </v>
      </c>
      <c r="P464" s="16" t="str">
        <f>P461&amp;"."&amp;RIGHT(P463,LEN(P463)-4)+1</f>
        <v>S.8.3</v>
      </c>
      <c r="Q464" s="17" t="str">
        <f>P464&amp;" - "&amp;IFERROR(INDEX('L2'!$G$6:$G$502,MATCH(P464,'L2'!$P$6:$P$502,0)),"  ")</f>
        <v xml:space="preserve">S.8.3 -   </v>
      </c>
      <c r="R464" s="16" t="str">
        <f>R461&amp;"."&amp;RIGHT(R463,LEN(R463)-4)+1</f>
        <v>S.9.3</v>
      </c>
      <c r="S464" s="17" t="str">
        <f>R464&amp;" - "&amp;IFERROR(INDEX('L2'!$G$6:$G$502,MATCH(R464,'L2'!$P$6:$P$502,0)),"  ")</f>
        <v xml:space="preserve">S.9.3 -   </v>
      </c>
      <c r="T464" s="16" t="str">
        <f>T461&amp;"."&amp;RIGHT(T463,LEN(T463)-5)+1</f>
        <v>S.10.3</v>
      </c>
      <c r="U464" s="17" t="str">
        <f>T464&amp;" - "&amp;IFERROR(INDEX('L2'!$G$6:$G$502,MATCH(T464,'L2'!$P$6:$P$502,0)),"  ")</f>
        <v xml:space="preserve">S.10.3 -   </v>
      </c>
    </row>
    <row r="465" spans="2:21" ht="16">
      <c r="B465" s="16" t="str">
        <f>B461&amp;"."&amp;RIGHT(B464,LEN(B464)-4)+1</f>
        <v>S.1.4</v>
      </c>
      <c r="C465" s="17" t="str">
        <f>B465&amp;" - "&amp;IFERROR(INDEX('L2'!$G$6:$G$502,MATCH(B465,'L2'!$P$6:$P$502,0)),"  ")</f>
        <v>S.1.4 - Concrete Board Shingle/Shake</v>
      </c>
      <c r="D465" s="16" t="str">
        <f>D461&amp;"."&amp;RIGHT(D464,LEN(D464)-4)+1</f>
        <v>S.2.4</v>
      </c>
      <c r="E465" s="17" t="str">
        <f>D465&amp;" - "&amp;IFERROR(INDEX('L2'!$G$6:$G$502,MATCH(D465,'L2'!$P$6:$P$502,0)),"  ")</f>
        <v xml:space="preserve">S.2.4 -   </v>
      </c>
      <c r="F465" s="16" t="str">
        <f>F461&amp;"."&amp;RIGHT(F464,LEN(F464)-4)+1</f>
        <v>S.3.4</v>
      </c>
      <c r="G465" s="17" t="str">
        <f>F465&amp;" - "&amp;IFERROR(INDEX('L2'!$G$6:$G$502,MATCH(F465,'L2'!$P$6:$P$502,0)),"  ")</f>
        <v>S.3.4 - Siding Allowance</v>
      </c>
      <c r="H465" s="16" t="str">
        <f>H461&amp;"."&amp;RIGHT(H464,LEN(H464)-4)+1</f>
        <v>S.4.4</v>
      </c>
      <c r="I465" s="17" t="str">
        <f>H465&amp;" - "&amp;IFERROR(INDEX('L2'!$G$6:$G$502,MATCH(H465,'L2'!$P$6:$P$502,0)),"  ")</f>
        <v xml:space="preserve">S.4.4 -   </v>
      </c>
      <c r="J465" s="16" t="str">
        <f>J461&amp;"."&amp;RIGHT(J464,LEN(J464)-4)+1</f>
        <v>S.5.4</v>
      </c>
      <c r="K465" s="17" t="str">
        <f>J465&amp;" - "&amp;IFERROR(INDEX('L2'!$G$6:$G$502,MATCH(J465,'L2'!$P$6:$P$502,0)),"  ")</f>
        <v xml:space="preserve">S.5.4 -   </v>
      </c>
      <c r="L465" s="16" t="str">
        <f>L461&amp;"."&amp;RIGHT(L464,LEN(L464)-4)+1</f>
        <v>S.6.4</v>
      </c>
      <c r="M465" s="17" t="str">
        <f>L465&amp;" - "&amp;IFERROR(INDEX('L2'!$G$6:$G$502,MATCH(L465,'L2'!$P$6:$P$502,0)),"  ")</f>
        <v>S.6.4 - Tongue And Groove, Premium (Cedar)</v>
      </c>
      <c r="N465" s="16" t="str">
        <f>N461&amp;"."&amp;RIGHT(N464,LEN(N464)-4)+1</f>
        <v>S.7.4</v>
      </c>
      <c r="O465" s="17" t="str">
        <f>N465&amp;" - "&amp;IFERROR(INDEX('L2'!$G$6:$G$502,MATCH(N465,'L2'!$P$6:$P$502,0)),"  ")</f>
        <v xml:space="preserve">S.7.4 -   </v>
      </c>
      <c r="P465" s="16" t="str">
        <f>P461&amp;"."&amp;RIGHT(P464,LEN(P464)-4)+1</f>
        <v>S.8.4</v>
      </c>
      <c r="Q465" s="17" t="str">
        <f>P465&amp;" - "&amp;IFERROR(INDEX('L2'!$G$6:$G$502,MATCH(P465,'L2'!$P$6:$P$502,0)),"  ")</f>
        <v xml:space="preserve">S.8.4 -   </v>
      </c>
      <c r="R465" s="16" t="str">
        <f>R461&amp;"."&amp;RIGHT(R464,LEN(R464)-4)+1</f>
        <v>S.9.4</v>
      </c>
      <c r="S465" s="17" t="str">
        <f>R465&amp;" - "&amp;IFERROR(INDEX('L2'!$G$6:$G$502,MATCH(R465,'L2'!$P$6:$P$502,0)),"  ")</f>
        <v xml:space="preserve">S.9.4 -   </v>
      </c>
      <c r="T465" s="16" t="str">
        <f>T461&amp;"."&amp;RIGHT(T464,LEN(T464)-5)+1</f>
        <v>S.10.4</v>
      </c>
      <c r="U465" s="17" t="str">
        <f>T465&amp;" - "&amp;IFERROR(INDEX('L2'!$G$6:$G$502,MATCH(T465,'L2'!$P$6:$P$502,0)),"  ")</f>
        <v xml:space="preserve">S.10.4 -   </v>
      </c>
    </row>
    <row r="466" spans="2:21" ht="16">
      <c r="B466" s="16" t="str">
        <f>B461&amp;"."&amp;RIGHT(B465,LEN(B465)-4)+1</f>
        <v>S.1.5</v>
      </c>
      <c r="C466" s="17" t="str">
        <f>B466&amp;" - "&amp;IFERROR(INDEX('L2'!$G$6:$G$502,MATCH(B466,'L2'!$P$6:$P$502,0)),"  ")</f>
        <v xml:space="preserve">S.1.5 -   </v>
      </c>
      <c r="D466" s="16" t="str">
        <f>D461&amp;"."&amp;RIGHT(D465,LEN(D465)-4)+1</f>
        <v>S.2.5</v>
      </c>
      <c r="E466" s="17" t="str">
        <f>D466&amp;" - "&amp;IFERROR(INDEX('L2'!$G$6:$G$502,MATCH(D466,'L2'!$P$6:$P$502,0)),"  ")</f>
        <v xml:space="preserve">S.2.5 -   </v>
      </c>
      <c r="F466" s="16" t="str">
        <f>F461&amp;"."&amp;RIGHT(F465,LEN(F465)-4)+1</f>
        <v>S.3.5</v>
      </c>
      <c r="G466" s="17" t="str">
        <f>F466&amp;" - "&amp;IFERROR(INDEX('L2'!$G$6:$G$502,MATCH(F466,'L2'!$P$6:$P$502,0)),"  ")</f>
        <v>S.3.5 - Siding Patch, Window/Door, Insulation</v>
      </c>
      <c r="H466" s="16" t="str">
        <f>H461&amp;"."&amp;RIGHT(H465,LEN(H465)-4)+1</f>
        <v>S.4.5</v>
      </c>
      <c r="I466" s="17" t="str">
        <f>H466&amp;" - "&amp;IFERROR(INDEX('L2'!$G$6:$G$502,MATCH(H466,'L2'!$P$6:$P$502,0)),"  ")</f>
        <v xml:space="preserve">S.4.5 -   </v>
      </c>
      <c r="J466" s="16" t="str">
        <f>J461&amp;"."&amp;RIGHT(J465,LEN(J465)-4)+1</f>
        <v>S.5.5</v>
      </c>
      <c r="K466" s="17" t="str">
        <f>J466&amp;" - "&amp;IFERROR(INDEX('L2'!$G$6:$G$502,MATCH(J466,'L2'!$P$6:$P$502,0)),"  ")</f>
        <v xml:space="preserve">S.5.5 -   </v>
      </c>
      <c r="L466" s="16" t="str">
        <f>L461&amp;"."&amp;RIGHT(L465,LEN(L465)-4)+1</f>
        <v>S.6.5</v>
      </c>
      <c r="M466" s="17" t="str">
        <f>L466&amp;" - "&amp;IFERROR(INDEX('L2'!$G$6:$G$502,MATCH(L466,'L2'!$P$6:$P$502,0)),"  ")</f>
        <v>S.6.5 - Wood Shingle/Shake</v>
      </c>
      <c r="N466" s="16" t="str">
        <f>N461&amp;"."&amp;RIGHT(N465,LEN(N465)-4)+1</f>
        <v>S.7.5</v>
      </c>
      <c r="O466" s="17" t="str">
        <f>N466&amp;" - "&amp;IFERROR(INDEX('L2'!$G$6:$G$502,MATCH(N466,'L2'!$P$6:$P$502,0)),"  ")</f>
        <v xml:space="preserve">S.7.5 -   </v>
      </c>
      <c r="P466" s="16" t="str">
        <f>P461&amp;"."&amp;RIGHT(P465,LEN(P465)-4)+1</f>
        <v>S.8.5</v>
      </c>
      <c r="Q466" s="17" t="str">
        <f>P466&amp;" - "&amp;IFERROR(INDEX('L2'!$G$6:$G$502,MATCH(P466,'L2'!$P$6:$P$502,0)),"  ")</f>
        <v xml:space="preserve">S.8.5 -   </v>
      </c>
      <c r="R466" s="16" t="str">
        <f>R461&amp;"."&amp;RIGHT(R465,LEN(R465)-4)+1</f>
        <v>S.9.5</v>
      </c>
      <c r="S466" s="17" t="str">
        <f>R466&amp;" - "&amp;IFERROR(INDEX('L2'!$G$6:$G$502,MATCH(R466,'L2'!$P$6:$P$502,0)),"  ")</f>
        <v xml:space="preserve">S.9.5 -   </v>
      </c>
      <c r="T466" s="16" t="str">
        <f>T461&amp;"."&amp;RIGHT(T465,LEN(T465)-5)+1</f>
        <v>S.10.5</v>
      </c>
      <c r="U466" s="17" t="str">
        <f>T466&amp;" - "&amp;IFERROR(INDEX('L2'!$G$6:$G$502,MATCH(T466,'L2'!$P$6:$P$502,0)),"  ")</f>
        <v xml:space="preserve">S.10.5 -   </v>
      </c>
    </row>
    <row r="467" spans="2:21" ht="16">
      <c r="B467" s="16" t="str">
        <f>B461&amp;"."&amp;RIGHT(B466,LEN(B466)-4)+1</f>
        <v>S.1.6</v>
      </c>
      <c r="C467" s="17" t="str">
        <f>B467&amp;" - "&amp;IFERROR(INDEX('L2'!$G$6:$G$502,MATCH(B467,'L2'!$P$6:$P$502,0)),"  ")</f>
        <v xml:space="preserve">S.1.6 -   </v>
      </c>
      <c r="D467" s="16" t="str">
        <f>D461&amp;"."&amp;RIGHT(D466,LEN(D466)-4)+1</f>
        <v>S.2.6</v>
      </c>
      <c r="E467" s="17" t="str">
        <f>D467&amp;" - "&amp;IFERROR(INDEX('L2'!$G$6:$G$502,MATCH(D467,'L2'!$P$6:$P$502,0)),"  ")</f>
        <v xml:space="preserve">S.2.6 -   </v>
      </c>
      <c r="F467" s="16" t="str">
        <f>F461&amp;"."&amp;RIGHT(F466,LEN(F466)-4)+1</f>
        <v>S.3.6</v>
      </c>
      <c r="G467" s="17" t="str">
        <f>F467&amp;" - "&amp;IFERROR(INDEX('L2'!$G$6:$G$502,MATCH(F467,'L2'!$P$6:$P$502,0)),"  ")</f>
        <v>S.3.6 - Trim, 1"X3"</v>
      </c>
      <c r="H467" s="16" t="str">
        <f>H461&amp;"."&amp;RIGHT(H466,LEN(H466)-4)+1</f>
        <v>S.4.6</v>
      </c>
      <c r="I467" s="17" t="str">
        <f>H467&amp;" - "&amp;IFERROR(INDEX('L2'!$G$6:$G$502,MATCH(H467,'L2'!$P$6:$P$502,0)),"  ")</f>
        <v xml:space="preserve">S.4.6 -   </v>
      </c>
      <c r="J467" s="16" t="str">
        <f>J461&amp;"."&amp;RIGHT(J466,LEN(J466)-4)+1</f>
        <v>S.5.6</v>
      </c>
      <c r="K467" s="17" t="str">
        <f>J467&amp;" - "&amp;IFERROR(INDEX('L2'!$G$6:$G$502,MATCH(J467,'L2'!$P$6:$P$502,0)),"  ")</f>
        <v xml:space="preserve">S.5.6 -   </v>
      </c>
      <c r="L467" s="16" t="str">
        <f>L461&amp;"."&amp;RIGHT(L466,LEN(L466)-4)+1</f>
        <v>S.6.6</v>
      </c>
      <c r="M467" s="17" t="str">
        <f>L467&amp;" - "&amp;IFERROR(INDEX('L2'!$G$6:$G$502,MATCH(L467,'L2'!$P$6:$P$502,0)),"  ")</f>
        <v>S.6.6 - Wood Siding Allowance</v>
      </c>
      <c r="N467" s="16" t="str">
        <f>N461&amp;"."&amp;RIGHT(N466,LEN(N466)-4)+1</f>
        <v>S.7.6</v>
      </c>
      <c r="O467" s="17" t="str">
        <f>N467&amp;" - "&amp;IFERROR(INDEX('L2'!$G$6:$G$502,MATCH(N467,'L2'!$P$6:$P$502,0)),"  ")</f>
        <v xml:space="preserve">S.7.6 -   </v>
      </c>
      <c r="P467" s="16" t="str">
        <f>P461&amp;"."&amp;RIGHT(P466,LEN(P466)-4)+1</f>
        <v>S.8.6</v>
      </c>
      <c r="Q467" s="17" t="str">
        <f>P467&amp;" - "&amp;IFERROR(INDEX('L2'!$G$6:$G$502,MATCH(P467,'L2'!$P$6:$P$502,0)),"  ")</f>
        <v xml:space="preserve">S.8.6 -   </v>
      </c>
      <c r="R467" s="16" t="str">
        <f>R461&amp;"."&amp;RIGHT(R466,LEN(R466)-4)+1</f>
        <v>S.9.6</v>
      </c>
      <c r="S467" s="17" t="str">
        <f>R467&amp;" - "&amp;IFERROR(INDEX('L2'!$G$6:$G$502,MATCH(R467,'L2'!$P$6:$P$502,0)),"  ")</f>
        <v xml:space="preserve">S.9.6 -   </v>
      </c>
      <c r="T467" s="16" t="str">
        <f>T461&amp;"."&amp;RIGHT(T466,LEN(T466)-5)+1</f>
        <v>S.10.6</v>
      </c>
      <c r="U467" s="17" t="str">
        <f>T467&amp;" - "&amp;IFERROR(INDEX('L2'!$G$6:$G$502,MATCH(T467,'L2'!$P$6:$P$502,0)),"  ")</f>
        <v xml:space="preserve">S.10.6 -   </v>
      </c>
    </row>
    <row r="468" spans="2:21" ht="16">
      <c r="B468" s="16" t="str">
        <f>B461&amp;"."&amp;RIGHT(B467,LEN(B467)-4)+1</f>
        <v>S.1.7</v>
      </c>
      <c r="C468" s="17" t="str">
        <f>B468&amp;" - "&amp;IFERROR(INDEX('L2'!$G$6:$G$502,MATCH(B468,'L2'!$P$6:$P$502,0)),"  ")</f>
        <v xml:space="preserve">S.1.7 -   </v>
      </c>
      <c r="D468" s="16" t="str">
        <f>D461&amp;"."&amp;RIGHT(D467,LEN(D467)-4)+1</f>
        <v>S.2.7</v>
      </c>
      <c r="E468" s="17" t="str">
        <f>D468&amp;" - "&amp;IFERROR(INDEX('L2'!$G$6:$G$502,MATCH(D468,'L2'!$P$6:$P$502,0)),"  ")</f>
        <v xml:space="preserve">S.2.7 -   </v>
      </c>
      <c r="F468" s="16" t="str">
        <f>F461&amp;"."&amp;RIGHT(F467,LEN(F467)-4)+1</f>
        <v>S.3.7</v>
      </c>
      <c r="G468" s="17" t="str">
        <f>F468&amp;" - "&amp;IFERROR(INDEX('L2'!$G$6:$G$502,MATCH(F468,'L2'!$P$6:$P$502,0)),"  ")</f>
        <v>S.3.7 - Trim, 1"X4"</v>
      </c>
      <c r="H468" s="16" t="str">
        <f>H461&amp;"."&amp;RIGHT(H467,LEN(H467)-4)+1</f>
        <v>S.4.7</v>
      </c>
      <c r="I468" s="17" t="str">
        <f>H468&amp;" - "&amp;IFERROR(INDEX('L2'!$G$6:$G$502,MATCH(H468,'L2'!$P$6:$P$502,0)),"  ")</f>
        <v xml:space="preserve">S.4.7 -   </v>
      </c>
      <c r="J468" s="16" t="str">
        <f>J461&amp;"."&amp;RIGHT(J467,LEN(J467)-4)+1</f>
        <v>S.5.7</v>
      </c>
      <c r="K468" s="17" t="str">
        <f>J468&amp;" - "&amp;IFERROR(INDEX('L2'!$G$6:$G$502,MATCH(J468,'L2'!$P$6:$P$502,0)),"  ")</f>
        <v xml:space="preserve">S.5.7 -   </v>
      </c>
      <c r="L468" s="16" t="str">
        <f>L461&amp;"."&amp;RIGHT(L467,LEN(L467)-4)+1</f>
        <v>S.6.7</v>
      </c>
      <c r="M468" s="17" t="str">
        <f>L468&amp;" - "&amp;IFERROR(INDEX('L2'!$G$6:$G$502,MATCH(L468,'L2'!$P$6:$P$502,0)),"  ")</f>
        <v xml:space="preserve">S.6.7 -   </v>
      </c>
      <c r="N468" s="16" t="str">
        <f>N461&amp;"."&amp;RIGHT(N467,LEN(N467)-4)+1</f>
        <v>S.7.7</v>
      </c>
      <c r="O468" s="17" t="str">
        <f>N468&amp;" - "&amp;IFERROR(INDEX('L2'!$G$6:$G$502,MATCH(N468,'L2'!$P$6:$P$502,0)),"  ")</f>
        <v xml:space="preserve">S.7.7 -   </v>
      </c>
      <c r="P468" s="16" t="str">
        <f>P461&amp;"."&amp;RIGHT(P467,LEN(P467)-4)+1</f>
        <v>S.8.7</v>
      </c>
      <c r="Q468" s="17" t="str">
        <f>P468&amp;" - "&amp;IFERROR(INDEX('L2'!$G$6:$G$502,MATCH(P468,'L2'!$P$6:$P$502,0)),"  ")</f>
        <v xml:space="preserve">S.8.7 -   </v>
      </c>
      <c r="R468" s="16" t="str">
        <f>R461&amp;"."&amp;RIGHT(R467,LEN(R467)-4)+1</f>
        <v>S.9.7</v>
      </c>
      <c r="S468" s="17" t="str">
        <f>R468&amp;" - "&amp;IFERROR(INDEX('L2'!$G$6:$G$502,MATCH(R468,'L2'!$P$6:$P$502,0)),"  ")</f>
        <v xml:space="preserve">S.9.7 -   </v>
      </c>
      <c r="T468" s="16" t="str">
        <f>T461&amp;"."&amp;RIGHT(T467,LEN(T467)-5)+1</f>
        <v>S.10.7</v>
      </c>
      <c r="U468" s="17" t="str">
        <f>T468&amp;" - "&amp;IFERROR(INDEX('L2'!$G$6:$G$502,MATCH(T468,'L2'!$P$6:$P$502,0)),"  ")</f>
        <v xml:space="preserve">S.10.7 -   </v>
      </c>
    </row>
    <row r="469" spans="2:21" ht="16">
      <c r="B469" s="16" t="str">
        <f>B461&amp;"."&amp;RIGHT(B468,LEN(B468)-4)+1</f>
        <v>S.1.8</v>
      </c>
      <c r="C469" s="17" t="str">
        <f>B469&amp;" - "&amp;IFERROR(INDEX('L2'!$G$6:$G$502,MATCH(B469,'L2'!$P$6:$P$502,0)),"  ")</f>
        <v xml:space="preserve">S.1.8 -   </v>
      </c>
      <c r="D469" s="16" t="str">
        <f>D461&amp;"."&amp;RIGHT(D468,LEN(D468)-4)+1</f>
        <v>S.2.8</v>
      </c>
      <c r="E469" s="17" t="str">
        <f>D469&amp;" - "&amp;IFERROR(INDEX('L2'!$G$6:$G$502,MATCH(D469,'L2'!$P$6:$P$502,0)),"  ")</f>
        <v xml:space="preserve">S.2.8 -   </v>
      </c>
      <c r="F469" s="16" t="str">
        <f>F461&amp;"."&amp;RIGHT(F468,LEN(F468)-4)+1</f>
        <v>S.3.8</v>
      </c>
      <c r="G469" s="17" t="str">
        <f>F469&amp;" - "&amp;IFERROR(INDEX('L2'!$G$6:$G$502,MATCH(F469,'L2'!$P$6:$P$502,0)),"  ")</f>
        <v>S.3.8 - Trim, 1"X6"</v>
      </c>
      <c r="H469" s="16" t="str">
        <f>H461&amp;"."&amp;RIGHT(H468,LEN(H468)-4)+1</f>
        <v>S.4.8</v>
      </c>
      <c r="I469" s="17" t="str">
        <f>H469&amp;" - "&amp;IFERROR(INDEX('L2'!$G$6:$G$502,MATCH(H469,'L2'!$P$6:$P$502,0)),"  ")</f>
        <v xml:space="preserve">S.4.8 -   </v>
      </c>
      <c r="J469" s="16" t="str">
        <f>J461&amp;"."&amp;RIGHT(J468,LEN(J468)-4)+1</f>
        <v>S.5.8</v>
      </c>
      <c r="K469" s="17" t="str">
        <f>J469&amp;" - "&amp;IFERROR(INDEX('L2'!$G$6:$G$502,MATCH(J469,'L2'!$P$6:$P$502,0)),"  ")</f>
        <v xml:space="preserve">S.5.8 -   </v>
      </c>
      <c r="L469" s="16" t="str">
        <f>L461&amp;"."&amp;RIGHT(L468,LEN(L468)-4)+1</f>
        <v>S.6.8</v>
      </c>
      <c r="M469" s="17" t="str">
        <f>L469&amp;" - "&amp;IFERROR(INDEX('L2'!$G$6:$G$502,MATCH(L469,'L2'!$P$6:$P$502,0)),"  ")</f>
        <v xml:space="preserve">S.6.8 -   </v>
      </c>
      <c r="N469" s="16" t="str">
        <f>N461&amp;"."&amp;RIGHT(N468,LEN(N468)-4)+1</f>
        <v>S.7.8</v>
      </c>
      <c r="O469" s="17" t="str">
        <f>N469&amp;" - "&amp;IFERROR(INDEX('L2'!$G$6:$G$502,MATCH(N469,'L2'!$P$6:$P$502,0)),"  ")</f>
        <v xml:space="preserve">S.7.8 -   </v>
      </c>
      <c r="P469" s="16" t="str">
        <f>P461&amp;"."&amp;RIGHT(P468,LEN(P468)-4)+1</f>
        <v>S.8.8</v>
      </c>
      <c r="Q469" s="17" t="str">
        <f>P469&amp;" - "&amp;IFERROR(INDEX('L2'!$G$6:$G$502,MATCH(P469,'L2'!$P$6:$P$502,0)),"  ")</f>
        <v xml:space="preserve">S.8.8 -   </v>
      </c>
      <c r="R469" s="16" t="str">
        <f>R461&amp;"."&amp;RIGHT(R468,LEN(R468)-4)+1</f>
        <v>S.9.8</v>
      </c>
      <c r="S469" s="17" t="str">
        <f>R469&amp;" - "&amp;IFERROR(INDEX('L2'!$G$6:$G$502,MATCH(R469,'L2'!$P$6:$P$502,0)),"  ")</f>
        <v xml:space="preserve">S.9.8 -   </v>
      </c>
      <c r="T469" s="16" t="str">
        <f>T461&amp;"."&amp;RIGHT(T468,LEN(T468)-5)+1</f>
        <v>S.10.8</v>
      </c>
      <c r="U469" s="17" t="str">
        <f>T469&amp;" - "&amp;IFERROR(INDEX('L2'!$G$6:$G$502,MATCH(T469,'L2'!$P$6:$P$502,0)),"  ")</f>
        <v xml:space="preserve">S.10.8 -   </v>
      </c>
    </row>
    <row r="470" spans="2:21" ht="16">
      <c r="B470" s="16" t="str">
        <f>B461&amp;"."&amp;RIGHT(B469,LEN(B469)-4)+1</f>
        <v>S.1.9</v>
      </c>
      <c r="C470" s="17" t="str">
        <f>B470&amp;" - "&amp;IFERROR(INDEX('L2'!$G$6:$G$502,MATCH(B470,'L2'!$P$6:$P$502,0)),"  ")</f>
        <v xml:space="preserve">S.1.9 -   </v>
      </c>
      <c r="D470" s="16" t="str">
        <f>D461&amp;"."&amp;RIGHT(D469,LEN(D469)-4)+1</f>
        <v>S.2.9</v>
      </c>
      <c r="E470" s="17" t="str">
        <f>D470&amp;" - "&amp;IFERROR(INDEX('L2'!$G$6:$G$502,MATCH(D470,'L2'!$P$6:$P$502,0)),"  ")</f>
        <v xml:space="preserve">S.2.9 -   </v>
      </c>
      <c r="F470" s="16" t="str">
        <f>F461&amp;"."&amp;RIGHT(F469,LEN(F469)-4)+1</f>
        <v>S.3.9</v>
      </c>
      <c r="G470" s="17" t="str">
        <f>F470&amp;" - "&amp;IFERROR(INDEX('L2'!$G$6:$G$502,MATCH(F470,'L2'!$P$6:$P$502,0)),"  ")</f>
        <v xml:space="preserve">S.3.9 -   </v>
      </c>
      <c r="H470" s="16" t="str">
        <f>H461&amp;"."&amp;RIGHT(H469,LEN(H469)-4)+1</f>
        <v>S.4.9</v>
      </c>
      <c r="I470" s="17" t="str">
        <f>H470&amp;" - "&amp;IFERROR(INDEX('L2'!$G$6:$G$502,MATCH(H470,'L2'!$P$6:$P$502,0)),"  ")</f>
        <v xml:space="preserve">S.4.9 -   </v>
      </c>
      <c r="J470" s="16" t="str">
        <f>J461&amp;"."&amp;RIGHT(J469,LEN(J469)-4)+1</f>
        <v>S.5.9</v>
      </c>
      <c r="K470" s="17" t="str">
        <f>J470&amp;" - "&amp;IFERROR(INDEX('L2'!$G$6:$G$502,MATCH(J470,'L2'!$P$6:$P$502,0)),"  ")</f>
        <v xml:space="preserve">S.5.9 -   </v>
      </c>
      <c r="L470" s="16" t="str">
        <f>L461&amp;"."&amp;RIGHT(L469,LEN(L469)-4)+1</f>
        <v>S.6.9</v>
      </c>
      <c r="M470" s="17" t="str">
        <f>L470&amp;" - "&amp;IFERROR(INDEX('L2'!$G$6:$G$502,MATCH(L470,'L2'!$P$6:$P$502,0)),"  ")</f>
        <v xml:space="preserve">S.6.9 -   </v>
      </c>
      <c r="N470" s="16" t="str">
        <f>N461&amp;"."&amp;RIGHT(N469,LEN(N469)-4)+1</f>
        <v>S.7.9</v>
      </c>
      <c r="O470" s="17" t="str">
        <f>N470&amp;" - "&amp;IFERROR(INDEX('L2'!$G$6:$G$502,MATCH(N470,'L2'!$P$6:$P$502,0)),"  ")</f>
        <v xml:space="preserve">S.7.9 -   </v>
      </c>
      <c r="P470" s="16" t="str">
        <f>P461&amp;"."&amp;RIGHT(P469,LEN(P469)-4)+1</f>
        <v>S.8.9</v>
      </c>
      <c r="Q470" s="17" t="str">
        <f>P470&amp;" - "&amp;IFERROR(INDEX('L2'!$G$6:$G$502,MATCH(P470,'L2'!$P$6:$P$502,0)),"  ")</f>
        <v xml:space="preserve">S.8.9 -   </v>
      </c>
      <c r="R470" s="16" t="str">
        <f>R461&amp;"."&amp;RIGHT(R469,LEN(R469)-4)+1</f>
        <v>S.9.9</v>
      </c>
      <c r="S470" s="17" t="str">
        <f>R470&amp;" - "&amp;IFERROR(INDEX('L2'!$G$6:$G$502,MATCH(R470,'L2'!$P$6:$P$502,0)),"  ")</f>
        <v xml:space="preserve">S.9.9 -   </v>
      </c>
      <c r="T470" s="16" t="str">
        <f>T461&amp;"."&amp;RIGHT(T469,LEN(T469)-5)+1</f>
        <v>S.10.9</v>
      </c>
      <c r="U470" s="17" t="str">
        <f>T470&amp;" - "&amp;IFERROR(INDEX('L2'!$G$6:$G$502,MATCH(T470,'L2'!$P$6:$P$502,0)),"  ")</f>
        <v xml:space="preserve">S.10.9 -   </v>
      </c>
    </row>
    <row r="471" spans="2:21" ht="16">
      <c r="B471" s="16" t="str">
        <f>B461&amp;"."&amp;RIGHT(B470,LEN(B470)-4)+1</f>
        <v>S.1.10</v>
      </c>
      <c r="C471" s="17" t="str">
        <f>B471&amp;" - "&amp;IFERROR(INDEX('L2'!$G$6:$G$502,MATCH(B471,'L2'!$P$6:$P$502,0)),"  ")</f>
        <v xml:space="preserve">S.1.10 -   </v>
      </c>
      <c r="D471" s="16" t="str">
        <f>D461&amp;"."&amp;RIGHT(D470,LEN(D470)-4)+1</f>
        <v>S.2.10</v>
      </c>
      <c r="E471" s="17" t="str">
        <f>D471&amp;" - "&amp;IFERROR(INDEX('L2'!$G$6:$G$502,MATCH(D471,'L2'!$P$6:$P$502,0)),"  ")</f>
        <v xml:space="preserve">S.2.10 -   </v>
      </c>
      <c r="F471" s="16" t="str">
        <f>F461&amp;"."&amp;RIGHT(F470,LEN(F470)-4)+1</f>
        <v>S.3.10</v>
      </c>
      <c r="G471" s="17" t="str">
        <f>F471&amp;" - "&amp;IFERROR(INDEX('L2'!$G$6:$G$502,MATCH(F471,'L2'!$P$6:$P$502,0)),"  ")</f>
        <v xml:space="preserve">S.3.10 -   </v>
      </c>
      <c r="H471" s="16" t="str">
        <f>H461&amp;"."&amp;RIGHT(H470,LEN(H470)-4)+1</f>
        <v>S.4.10</v>
      </c>
      <c r="I471" s="17" t="str">
        <f>H471&amp;" - "&amp;IFERROR(INDEX('L2'!$G$6:$G$502,MATCH(H471,'L2'!$P$6:$P$502,0)),"  ")</f>
        <v xml:space="preserve">S.4.10 -   </v>
      </c>
      <c r="J471" s="16" t="str">
        <f>J461&amp;"."&amp;RIGHT(J470,LEN(J470)-4)+1</f>
        <v>S.5.10</v>
      </c>
      <c r="K471" s="17" t="str">
        <f>J471&amp;" - "&amp;IFERROR(INDEX('L2'!$G$6:$G$502,MATCH(J471,'L2'!$P$6:$P$502,0)),"  ")</f>
        <v xml:space="preserve">S.5.10 -   </v>
      </c>
      <c r="L471" s="16" t="str">
        <f>L461&amp;"."&amp;RIGHT(L470,LEN(L470)-4)+1</f>
        <v>S.6.10</v>
      </c>
      <c r="M471" s="17" t="str">
        <f>L471&amp;" - "&amp;IFERROR(INDEX('L2'!$G$6:$G$502,MATCH(L471,'L2'!$P$6:$P$502,0)),"  ")</f>
        <v xml:space="preserve">S.6.10 -   </v>
      </c>
      <c r="N471" s="16" t="str">
        <f>N461&amp;"."&amp;RIGHT(N470,LEN(N470)-4)+1</f>
        <v>S.7.10</v>
      </c>
      <c r="O471" s="17" t="str">
        <f>N471&amp;" - "&amp;IFERROR(INDEX('L2'!$G$6:$G$502,MATCH(N471,'L2'!$P$6:$P$502,0)),"  ")</f>
        <v xml:space="preserve">S.7.10 -   </v>
      </c>
      <c r="P471" s="16" t="str">
        <f>P461&amp;"."&amp;RIGHT(P470,LEN(P470)-4)+1</f>
        <v>S.8.10</v>
      </c>
      <c r="Q471" s="17" t="str">
        <f>P471&amp;" - "&amp;IFERROR(INDEX('L2'!$G$6:$G$502,MATCH(P471,'L2'!$P$6:$P$502,0)),"  ")</f>
        <v xml:space="preserve">S.8.10 -   </v>
      </c>
      <c r="R471" s="16" t="str">
        <f>R461&amp;"."&amp;RIGHT(R470,LEN(R470)-4)+1</f>
        <v>S.9.10</v>
      </c>
      <c r="S471" s="17" t="str">
        <f>R471&amp;" - "&amp;IFERROR(INDEX('L2'!$G$6:$G$502,MATCH(R471,'L2'!$P$6:$P$502,0)),"  ")</f>
        <v xml:space="preserve">S.9.10 -   </v>
      </c>
      <c r="T471" s="16" t="str">
        <f>T461&amp;"."&amp;RIGHT(T470,LEN(T470)-5)+1</f>
        <v>S.10.10</v>
      </c>
      <c r="U471" s="17" t="str">
        <f>T471&amp;" - "&amp;IFERROR(INDEX('L2'!$G$6:$G$502,MATCH(T471,'L2'!$P$6:$P$502,0)),"  ")</f>
        <v xml:space="preserve">S.10.10 -   </v>
      </c>
    </row>
    <row r="472" spans="2:21" ht="16">
      <c r="B472" s="16" t="str">
        <f>B461&amp;"."&amp;RIGHT(B471,LEN(B471)-4)+1</f>
        <v>S.1.11</v>
      </c>
      <c r="C472" s="17" t="str">
        <f>B472&amp;" - "&amp;IFERROR(INDEX('L2'!$G$6:$G$502,MATCH(B472,'L2'!$P$6:$P$502,0)),"  ")</f>
        <v xml:space="preserve">S.1.11 -   </v>
      </c>
      <c r="D472" s="16" t="str">
        <f>D461&amp;"."&amp;RIGHT(D471,LEN(D471)-4)+1</f>
        <v>S.2.11</v>
      </c>
      <c r="E472" s="17" t="str">
        <f>D472&amp;" - "&amp;IFERROR(INDEX('L2'!$G$6:$G$502,MATCH(D472,'L2'!$P$6:$P$502,0)),"  ")</f>
        <v xml:space="preserve">S.2.11 -   </v>
      </c>
      <c r="F472" s="16" t="str">
        <f>F461&amp;"."&amp;RIGHT(F471,LEN(F471)-4)+1</f>
        <v>S.3.11</v>
      </c>
      <c r="G472" s="17" t="str">
        <f>F472&amp;" - "&amp;IFERROR(INDEX('L2'!$G$6:$G$502,MATCH(F472,'L2'!$P$6:$P$502,0)),"  ")</f>
        <v xml:space="preserve">S.3.11 -   </v>
      </c>
      <c r="H472" s="16" t="str">
        <f>H461&amp;"."&amp;RIGHT(H471,LEN(H471)-4)+1</f>
        <v>S.4.11</v>
      </c>
      <c r="I472" s="17" t="str">
        <f>H472&amp;" - "&amp;IFERROR(INDEX('L2'!$G$6:$G$502,MATCH(H472,'L2'!$P$6:$P$502,0)),"  ")</f>
        <v xml:space="preserve">S.4.11 -   </v>
      </c>
      <c r="J472" s="16" t="str">
        <f>J461&amp;"."&amp;RIGHT(J471,LEN(J471)-4)+1</f>
        <v>S.5.11</v>
      </c>
      <c r="K472" s="17" t="str">
        <f>J472&amp;" - "&amp;IFERROR(INDEX('L2'!$G$6:$G$502,MATCH(J472,'L2'!$P$6:$P$502,0)),"  ")</f>
        <v xml:space="preserve">S.5.11 -   </v>
      </c>
      <c r="L472" s="16" t="str">
        <f>L461&amp;"."&amp;RIGHT(L471,LEN(L471)-4)+1</f>
        <v>S.6.11</v>
      </c>
      <c r="M472" s="17" t="str">
        <f>L472&amp;" - "&amp;IFERROR(INDEX('L2'!$G$6:$G$502,MATCH(L472,'L2'!$P$6:$P$502,0)),"  ")</f>
        <v xml:space="preserve">S.6.11 -   </v>
      </c>
      <c r="N472" s="16" t="str">
        <f>N461&amp;"."&amp;RIGHT(N471,LEN(N471)-4)+1</f>
        <v>S.7.11</v>
      </c>
      <c r="O472" s="17" t="str">
        <f>N472&amp;" - "&amp;IFERROR(INDEX('L2'!$G$6:$G$502,MATCH(N472,'L2'!$P$6:$P$502,0)),"  ")</f>
        <v xml:space="preserve">S.7.11 -   </v>
      </c>
      <c r="P472" s="16" t="str">
        <f>P461&amp;"."&amp;RIGHT(P471,LEN(P471)-4)+1</f>
        <v>S.8.11</v>
      </c>
      <c r="Q472" s="17" t="str">
        <f>P472&amp;" - "&amp;IFERROR(INDEX('L2'!$G$6:$G$502,MATCH(P472,'L2'!$P$6:$P$502,0)),"  ")</f>
        <v xml:space="preserve">S.8.11 -   </v>
      </c>
      <c r="R472" s="16" t="str">
        <f>R461&amp;"."&amp;RIGHT(R471,LEN(R471)-4)+1</f>
        <v>S.9.11</v>
      </c>
      <c r="S472" s="17" t="str">
        <f>R472&amp;" - "&amp;IFERROR(INDEX('L2'!$G$6:$G$502,MATCH(R472,'L2'!$P$6:$P$502,0)),"  ")</f>
        <v xml:space="preserve">S.9.11 -   </v>
      </c>
      <c r="T472" s="16" t="str">
        <f>T461&amp;"."&amp;RIGHT(T471,LEN(T471)-5)+1</f>
        <v>S.10.11</v>
      </c>
      <c r="U472" s="17" t="str">
        <f>T472&amp;" - "&amp;IFERROR(INDEX('L2'!$G$6:$G$502,MATCH(T472,'L2'!$P$6:$P$502,0)),"  ")</f>
        <v xml:space="preserve">S.10.11 -   </v>
      </c>
    </row>
    <row r="473" spans="2:21" ht="16">
      <c r="B473" s="16" t="str">
        <f>B461&amp;"."&amp;RIGHT(B472,LEN(B472)-4)+1</f>
        <v>S.1.12</v>
      </c>
      <c r="C473" s="17" t="str">
        <f>B473&amp;" - "&amp;IFERROR(INDEX('L2'!$G$6:$G$502,MATCH(B473,'L2'!$P$6:$P$502,0)),"  ")</f>
        <v xml:space="preserve">S.1.12 -   </v>
      </c>
      <c r="D473" s="16" t="str">
        <f>D461&amp;"."&amp;RIGHT(D472,LEN(D472)-4)+1</f>
        <v>S.2.12</v>
      </c>
      <c r="E473" s="17" t="str">
        <f>D473&amp;" - "&amp;IFERROR(INDEX('L2'!$G$6:$G$502,MATCH(D473,'L2'!$P$6:$P$502,0)),"  ")</f>
        <v xml:space="preserve">S.2.12 -   </v>
      </c>
      <c r="F473" s="16" t="str">
        <f>F461&amp;"."&amp;RIGHT(F472,LEN(F472)-4)+1</f>
        <v>S.3.12</v>
      </c>
      <c r="G473" s="17" t="str">
        <f>F473&amp;" - "&amp;IFERROR(INDEX('L2'!$G$6:$G$502,MATCH(F473,'L2'!$P$6:$P$502,0)),"  ")</f>
        <v xml:space="preserve">S.3.12 -   </v>
      </c>
      <c r="H473" s="16" t="str">
        <f>H461&amp;"."&amp;RIGHT(H472,LEN(H472)-4)+1</f>
        <v>S.4.12</v>
      </c>
      <c r="I473" s="17" t="str">
        <f>H473&amp;" - "&amp;IFERROR(INDEX('L2'!$G$6:$G$502,MATCH(H473,'L2'!$P$6:$P$502,0)),"  ")</f>
        <v xml:space="preserve">S.4.12 -   </v>
      </c>
      <c r="J473" s="16" t="str">
        <f>J461&amp;"."&amp;RIGHT(J472,LEN(J472)-4)+1</f>
        <v>S.5.12</v>
      </c>
      <c r="K473" s="17" t="str">
        <f>J473&amp;" - "&amp;IFERROR(INDEX('L2'!$G$6:$G$502,MATCH(J473,'L2'!$P$6:$P$502,0)),"  ")</f>
        <v xml:space="preserve">S.5.12 -   </v>
      </c>
      <c r="L473" s="16" t="str">
        <f>L461&amp;"."&amp;RIGHT(L472,LEN(L472)-4)+1</f>
        <v>S.6.12</v>
      </c>
      <c r="M473" s="17" t="str">
        <f>L473&amp;" - "&amp;IFERROR(INDEX('L2'!$G$6:$G$502,MATCH(L473,'L2'!$P$6:$P$502,0)),"  ")</f>
        <v xml:space="preserve">S.6.12 -   </v>
      </c>
      <c r="N473" s="16" t="str">
        <f>N461&amp;"."&amp;RIGHT(N472,LEN(N472)-4)+1</f>
        <v>S.7.12</v>
      </c>
      <c r="O473" s="17" t="str">
        <f>N473&amp;" - "&amp;IFERROR(INDEX('L2'!$G$6:$G$502,MATCH(N473,'L2'!$P$6:$P$502,0)),"  ")</f>
        <v xml:space="preserve">S.7.12 -   </v>
      </c>
      <c r="P473" s="16" t="str">
        <f>P461&amp;"."&amp;RIGHT(P472,LEN(P472)-4)+1</f>
        <v>S.8.12</v>
      </c>
      <c r="Q473" s="17" t="str">
        <f>P473&amp;" - "&amp;IFERROR(INDEX('L2'!$G$6:$G$502,MATCH(P473,'L2'!$P$6:$P$502,0)),"  ")</f>
        <v xml:space="preserve">S.8.12 -   </v>
      </c>
      <c r="R473" s="16" t="str">
        <f>R461&amp;"."&amp;RIGHT(R472,LEN(R472)-4)+1</f>
        <v>S.9.12</v>
      </c>
      <c r="S473" s="17" t="str">
        <f>R473&amp;" - "&amp;IFERROR(INDEX('L2'!$G$6:$G$502,MATCH(R473,'L2'!$P$6:$P$502,0)),"  ")</f>
        <v xml:space="preserve">S.9.12 -   </v>
      </c>
      <c r="T473" s="16" t="str">
        <f>T461&amp;"."&amp;RIGHT(T472,LEN(T472)-5)+1</f>
        <v>S.10.12</v>
      </c>
      <c r="U473" s="17" t="str">
        <f>T473&amp;" - "&amp;IFERROR(INDEX('L2'!$G$6:$G$502,MATCH(T473,'L2'!$P$6:$P$502,0)),"  ")</f>
        <v xml:space="preserve">S.10.12 -   </v>
      </c>
    </row>
    <row r="474" spans="2:21" ht="16">
      <c r="B474" s="16" t="str">
        <f>B461&amp;"."&amp;RIGHT(B473,LEN(B473)-4)+1</f>
        <v>S.1.13</v>
      </c>
      <c r="C474" s="17" t="str">
        <f>B474&amp;" - "&amp;IFERROR(INDEX('L2'!$G$6:$G$502,MATCH(B474,'L2'!$P$6:$P$502,0)),"  ")</f>
        <v xml:space="preserve">S.1.13 -   </v>
      </c>
      <c r="D474" s="16" t="str">
        <f>D461&amp;"."&amp;RIGHT(D473,LEN(D473)-4)+1</f>
        <v>S.2.13</v>
      </c>
      <c r="E474" s="17" t="str">
        <f>D474&amp;" - "&amp;IFERROR(INDEX('L2'!$G$6:$G$502,MATCH(D474,'L2'!$P$6:$P$502,0)),"  ")</f>
        <v xml:space="preserve">S.2.13 -   </v>
      </c>
      <c r="F474" s="16" t="str">
        <f>F461&amp;"."&amp;RIGHT(F473,LEN(F473)-4)+1</f>
        <v>S.3.13</v>
      </c>
      <c r="G474" s="17" t="str">
        <f>F474&amp;" - "&amp;IFERROR(INDEX('L2'!$G$6:$G$502,MATCH(F474,'L2'!$P$6:$P$502,0)),"  ")</f>
        <v xml:space="preserve">S.3.13 -   </v>
      </c>
      <c r="H474" s="16" t="str">
        <f>H461&amp;"."&amp;RIGHT(H473,LEN(H473)-4)+1</f>
        <v>S.4.13</v>
      </c>
      <c r="I474" s="17" t="str">
        <f>H474&amp;" - "&amp;IFERROR(INDEX('L2'!$G$6:$G$502,MATCH(H474,'L2'!$P$6:$P$502,0)),"  ")</f>
        <v xml:space="preserve">S.4.13 -   </v>
      </c>
      <c r="J474" s="16" t="str">
        <f>J461&amp;"."&amp;RIGHT(J473,LEN(J473)-4)+1</f>
        <v>S.5.13</v>
      </c>
      <c r="K474" s="17" t="str">
        <f>J474&amp;" - "&amp;IFERROR(INDEX('L2'!$G$6:$G$502,MATCH(J474,'L2'!$P$6:$P$502,0)),"  ")</f>
        <v xml:space="preserve">S.5.13 -   </v>
      </c>
      <c r="L474" s="16" t="str">
        <f>L461&amp;"."&amp;RIGHT(L473,LEN(L473)-4)+1</f>
        <v>S.6.13</v>
      </c>
      <c r="M474" s="17" t="str">
        <f>L474&amp;" - "&amp;IFERROR(INDEX('L2'!$G$6:$G$502,MATCH(L474,'L2'!$P$6:$P$502,0)),"  ")</f>
        <v xml:space="preserve">S.6.13 -   </v>
      </c>
      <c r="N474" s="16" t="str">
        <f>N461&amp;"."&amp;RIGHT(N473,LEN(N473)-4)+1</f>
        <v>S.7.13</v>
      </c>
      <c r="O474" s="17" t="str">
        <f>N474&amp;" - "&amp;IFERROR(INDEX('L2'!$G$6:$G$502,MATCH(N474,'L2'!$P$6:$P$502,0)),"  ")</f>
        <v xml:space="preserve">S.7.13 -   </v>
      </c>
      <c r="P474" s="16" t="str">
        <f>P461&amp;"."&amp;RIGHT(P473,LEN(P473)-4)+1</f>
        <v>S.8.13</v>
      </c>
      <c r="Q474" s="17" t="str">
        <f>P474&amp;" - "&amp;IFERROR(INDEX('L2'!$G$6:$G$502,MATCH(P474,'L2'!$P$6:$P$502,0)),"  ")</f>
        <v xml:space="preserve">S.8.13 -   </v>
      </c>
      <c r="R474" s="16" t="str">
        <f>R461&amp;"."&amp;RIGHT(R473,LEN(R473)-4)+1</f>
        <v>S.9.13</v>
      </c>
      <c r="S474" s="17" t="str">
        <f>R474&amp;" - "&amp;IFERROR(INDEX('L2'!$G$6:$G$502,MATCH(R474,'L2'!$P$6:$P$502,0)),"  ")</f>
        <v xml:space="preserve">S.9.13 -   </v>
      </c>
      <c r="T474" s="16" t="str">
        <f>T461&amp;"."&amp;RIGHT(T473,LEN(T473)-5)+1</f>
        <v>S.10.13</v>
      </c>
      <c r="U474" s="17" t="str">
        <f>T474&amp;" - "&amp;IFERROR(INDEX('L2'!$G$6:$G$502,MATCH(T474,'L2'!$P$6:$P$502,0)),"  ")</f>
        <v xml:space="preserve">S.10.13 -   </v>
      </c>
    </row>
    <row r="475" spans="2:21" ht="16">
      <c r="B475" s="16" t="str">
        <f>B461&amp;"."&amp;RIGHT(B474,LEN(B474)-4)+1</f>
        <v>S.1.14</v>
      </c>
      <c r="C475" s="17" t="str">
        <f>B475&amp;" - "&amp;IFERROR(INDEX('L2'!$G$6:$G$502,MATCH(B475,'L2'!$P$6:$P$502,0)),"  ")</f>
        <v xml:space="preserve">S.1.14 -   </v>
      </c>
      <c r="D475" s="16" t="str">
        <f>D461&amp;"."&amp;RIGHT(D474,LEN(D474)-4)+1</f>
        <v>S.2.14</v>
      </c>
      <c r="E475" s="17" t="str">
        <f>D475&amp;" - "&amp;IFERROR(INDEX('L2'!$G$6:$G$502,MATCH(D475,'L2'!$P$6:$P$502,0)),"  ")</f>
        <v xml:space="preserve">S.2.14 -   </v>
      </c>
      <c r="F475" s="16" t="str">
        <f>F461&amp;"."&amp;RIGHT(F474,LEN(F474)-4)+1</f>
        <v>S.3.14</v>
      </c>
      <c r="G475" s="17" t="str">
        <f>F475&amp;" - "&amp;IFERROR(INDEX('L2'!$G$6:$G$502,MATCH(F475,'L2'!$P$6:$P$502,0)),"  ")</f>
        <v xml:space="preserve">S.3.14 -   </v>
      </c>
      <c r="H475" s="16" t="str">
        <f>H461&amp;"."&amp;RIGHT(H474,LEN(H474)-4)+1</f>
        <v>S.4.14</v>
      </c>
      <c r="I475" s="17" t="str">
        <f>H475&amp;" - "&amp;IFERROR(INDEX('L2'!$G$6:$G$502,MATCH(H475,'L2'!$P$6:$P$502,0)),"  ")</f>
        <v xml:space="preserve">S.4.14 -   </v>
      </c>
      <c r="J475" s="16" t="str">
        <f>J461&amp;"."&amp;RIGHT(J474,LEN(J474)-4)+1</f>
        <v>S.5.14</v>
      </c>
      <c r="K475" s="17" t="str">
        <f>J475&amp;" - "&amp;IFERROR(INDEX('L2'!$G$6:$G$502,MATCH(J475,'L2'!$P$6:$P$502,0)),"  ")</f>
        <v xml:space="preserve">S.5.14 -   </v>
      </c>
      <c r="L475" s="16" t="str">
        <f>L461&amp;"."&amp;RIGHT(L474,LEN(L474)-4)+1</f>
        <v>S.6.14</v>
      </c>
      <c r="M475" s="17" t="str">
        <f>L475&amp;" - "&amp;IFERROR(INDEX('L2'!$G$6:$G$502,MATCH(L475,'L2'!$P$6:$P$502,0)),"  ")</f>
        <v xml:space="preserve">S.6.14 -   </v>
      </c>
      <c r="N475" s="16" t="str">
        <f>N461&amp;"."&amp;RIGHT(N474,LEN(N474)-4)+1</f>
        <v>S.7.14</v>
      </c>
      <c r="O475" s="17" t="str">
        <f>N475&amp;" - "&amp;IFERROR(INDEX('L2'!$G$6:$G$502,MATCH(N475,'L2'!$P$6:$P$502,0)),"  ")</f>
        <v xml:space="preserve">S.7.14 -   </v>
      </c>
      <c r="P475" s="16" t="str">
        <f>P461&amp;"."&amp;RIGHT(P474,LEN(P474)-4)+1</f>
        <v>S.8.14</v>
      </c>
      <c r="Q475" s="17" t="str">
        <f>P475&amp;" - "&amp;IFERROR(INDEX('L2'!$G$6:$G$502,MATCH(P475,'L2'!$P$6:$P$502,0)),"  ")</f>
        <v xml:space="preserve">S.8.14 -   </v>
      </c>
      <c r="R475" s="16" t="str">
        <f>R461&amp;"."&amp;RIGHT(R474,LEN(R474)-4)+1</f>
        <v>S.9.14</v>
      </c>
      <c r="S475" s="17" t="str">
        <f>R475&amp;" - "&amp;IFERROR(INDEX('L2'!$G$6:$G$502,MATCH(R475,'L2'!$P$6:$P$502,0)),"  ")</f>
        <v xml:space="preserve">S.9.14 -   </v>
      </c>
      <c r="T475" s="16" t="str">
        <f>T461&amp;"."&amp;RIGHT(T474,LEN(T474)-5)+1</f>
        <v>S.10.14</v>
      </c>
      <c r="U475" s="17" t="str">
        <f>T475&amp;" - "&amp;IFERROR(INDEX('L2'!$G$6:$G$502,MATCH(T475,'L2'!$P$6:$P$502,0)),"  ")</f>
        <v xml:space="preserve">S.10.14 -   </v>
      </c>
    </row>
    <row r="476" spans="2:21" ht="16">
      <c r="B476" s="16" t="str">
        <f>B461&amp;"."&amp;RIGHT(B475,LEN(B475)-4)+1</f>
        <v>S.1.15</v>
      </c>
      <c r="C476" s="17" t="str">
        <f>B476&amp;" - "&amp;IFERROR(INDEX('L2'!$G$6:$G$502,MATCH(B476,'L2'!$P$6:$P$502,0)),"  ")</f>
        <v xml:space="preserve">S.1.15 -   </v>
      </c>
      <c r="D476" s="16" t="str">
        <f>D461&amp;"."&amp;RIGHT(D475,LEN(D475)-4)+1</f>
        <v>S.2.15</v>
      </c>
      <c r="E476" s="17" t="str">
        <f>D476&amp;" - "&amp;IFERROR(INDEX('L2'!$G$6:$G$502,MATCH(D476,'L2'!$P$6:$P$502,0)),"  ")</f>
        <v xml:space="preserve">S.2.15 -   </v>
      </c>
      <c r="F476" s="16" t="str">
        <f>F461&amp;"."&amp;RIGHT(F475,LEN(F475)-4)+1</f>
        <v>S.3.15</v>
      </c>
      <c r="G476" s="17" t="str">
        <f>F476&amp;" - "&amp;IFERROR(INDEX('L2'!$G$6:$G$502,MATCH(F476,'L2'!$P$6:$P$502,0)),"  ")</f>
        <v xml:space="preserve">S.3.15 -   </v>
      </c>
      <c r="H476" s="16" t="str">
        <f>H461&amp;"."&amp;RIGHT(H475,LEN(H475)-4)+1</f>
        <v>S.4.15</v>
      </c>
      <c r="I476" s="17" t="str">
        <f>H476&amp;" - "&amp;IFERROR(INDEX('L2'!$G$6:$G$502,MATCH(H476,'L2'!$P$6:$P$502,0)),"  ")</f>
        <v xml:space="preserve">S.4.15 -   </v>
      </c>
      <c r="J476" s="16" t="str">
        <f>J461&amp;"."&amp;RIGHT(J475,LEN(J475)-4)+1</f>
        <v>S.5.15</v>
      </c>
      <c r="K476" s="17" t="str">
        <f>J476&amp;" - "&amp;IFERROR(INDEX('L2'!$G$6:$G$502,MATCH(J476,'L2'!$P$6:$P$502,0)),"  ")</f>
        <v xml:space="preserve">S.5.15 -   </v>
      </c>
      <c r="L476" s="16" t="str">
        <f>L461&amp;"."&amp;RIGHT(L475,LEN(L475)-4)+1</f>
        <v>S.6.15</v>
      </c>
      <c r="M476" s="17" t="str">
        <f>L476&amp;" - "&amp;IFERROR(INDEX('L2'!$G$6:$G$502,MATCH(L476,'L2'!$P$6:$P$502,0)),"  ")</f>
        <v xml:space="preserve">S.6.15 -   </v>
      </c>
      <c r="N476" s="16" t="str">
        <f>N461&amp;"."&amp;RIGHT(N475,LEN(N475)-4)+1</f>
        <v>S.7.15</v>
      </c>
      <c r="O476" s="17" t="str">
        <f>N476&amp;" - "&amp;IFERROR(INDEX('L2'!$G$6:$G$502,MATCH(N476,'L2'!$P$6:$P$502,0)),"  ")</f>
        <v xml:space="preserve">S.7.15 -   </v>
      </c>
      <c r="P476" s="16" t="str">
        <f>P461&amp;"."&amp;RIGHT(P475,LEN(P475)-4)+1</f>
        <v>S.8.15</v>
      </c>
      <c r="Q476" s="17" t="str">
        <f>P476&amp;" - "&amp;IFERROR(INDEX('L2'!$G$6:$G$502,MATCH(P476,'L2'!$P$6:$P$502,0)),"  ")</f>
        <v xml:space="preserve">S.8.15 -   </v>
      </c>
      <c r="R476" s="16" t="str">
        <f>R461&amp;"."&amp;RIGHT(R475,LEN(R475)-4)+1</f>
        <v>S.9.15</v>
      </c>
      <c r="S476" s="17" t="str">
        <f>R476&amp;" - "&amp;IFERROR(INDEX('L2'!$G$6:$G$502,MATCH(R476,'L2'!$P$6:$P$502,0)),"  ")</f>
        <v xml:space="preserve">S.9.15 -   </v>
      </c>
      <c r="T476" s="16" t="str">
        <f>T461&amp;"."&amp;RIGHT(T475,LEN(T475)-5)+1</f>
        <v>S.10.15</v>
      </c>
      <c r="U476" s="17" t="str">
        <f>T476&amp;" - "&amp;IFERROR(INDEX('L2'!$G$6:$G$502,MATCH(T476,'L2'!$P$6:$P$502,0)),"  ")</f>
        <v xml:space="preserve">S.10.15 -   </v>
      </c>
    </row>
    <row r="477" spans="2:21" ht="16">
      <c r="B477" s="16" t="str">
        <f>B461&amp;"."&amp;RIGHT(B476,LEN(B476)-4)+1</f>
        <v>S.1.16</v>
      </c>
      <c r="C477" s="17" t="str">
        <f>B477&amp;" - "&amp;IFERROR(INDEX('L2'!$G$6:$G$502,MATCH(B477,'L2'!$P$6:$P$502,0)),"  ")</f>
        <v xml:space="preserve">S.1.16 -   </v>
      </c>
      <c r="D477" s="16" t="str">
        <f>D461&amp;"."&amp;RIGHT(D476,LEN(D476)-4)+1</f>
        <v>S.2.16</v>
      </c>
      <c r="E477" s="17" t="str">
        <f>D477&amp;" - "&amp;IFERROR(INDEX('L2'!$G$6:$G$502,MATCH(D477,'L2'!$P$6:$P$502,0)),"  ")</f>
        <v xml:space="preserve">S.2.16 -   </v>
      </c>
      <c r="F477" s="16" t="str">
        <f>F461&amp;"."&amp;RIGHT(F476,LEN(F476)-4)+1</f>
        <v>S.3.16</v>
      </c>
      <c r="G477" s="17" t="str">
        <f>F477&amp;" - "&amp;IFERROR(INDEX('L2'!$G$6:$G$502,MATCH(F477,'L2'!$P$6:$P$502,0)),"  ")</f>
        <v xml:space="preserve">S.3.16 -   </v>
      </c>
      <c r="H477" s="16" t="str">
        <f>H461&amp;"."&amp;RIGHT(H476,LEN(H476)-4)+1</f>
        <v>S.4.16</v>
      </c>
      <c r="I477" s="17" t="str">
        <f>H477&amp;" - "&amp;IFERROR(INDEX('L2'!$G$6:$G$502,MATCH(H477,'L2'!$P$6:$P$502,0)),"  ")</f>
        <v xml:space="preserve">S.4.16 -   </v>
      </c>
      <c r="J477" s="16" t="str">
        <f>J461&amp;"."&amp;RIGHT(J476,LEN(J476)-4)+1</f>
        <v>S.5.16</v>
      </c>
      <c r="K477" s="17" t="str">
        <f>J477&amp;" - "&amp;IFERROR(INDEX('L2'!$G$6:$G$502,MATCH(J477,'L2'!$P$6:$P$502,0)),"  ")</f>
        <v xml:space="preserve">S.5.16 -   </v>
      </c>
      <c r="L477" s="16" t="str">
        <f>L461&amp;"."&amp;RIGHT(L476,LEN(L476)-4)+1</f>
        <v>S.6.16</v>
      </c>
      <c r="M477" s="17" t="str">
        <f>L477&amp;" - "&amp;IFERROR(INDEX('L2'!$G$6:$G$502,MATCH(L477,'L2'!$P$6:$P$502,0)),"  ")</f>
        <v xml:space="preserve">S.6.16 -   </v>
      </c>
      <c r="N477" s="16" t="str">
        <f>N461&amp;"."&amp;RIGHT(N476,LEN(N476)-4)+1</f>
        <v>S.7.16</v>
      </c>
      <c r="O477" s="17" t="str">
        <f>N477&amp;" - "&amp;IFERROR(INDEX('L2'!$G$6:$G$502,MATCH(N477,'L2'!$P$6:$P$502,0)),"  ")</f>
        <v xml:space="preserve">S.7.16 -   </v>
      </c>
      <c r="P477" s="16" t="str">
        <f>P461&amp;"."&amp;RIGHT(P476,LEN(P476)-4)+1</f>
        <v>S.8.16</v>
      </c>
      <c r="Q477" s="17" t="str">
        <f>P477&amp;" - "&amp;IFERROR(INDEX('L2'!$G$6:$G$502,MATCH(P477,'L2'!$P$6:$P$502,0)),"  ")</f>
        <v xml:space="preserve">S.8.16 -   </v>
      </c>
      <c r="R477" s="16" t="str">
        <f>R461&amp;"."&amp;RIGHT(R476,LEN(R476)-4)+1</f>
        <v>S.9.16</v>
      </c>
      <c r="S477" s="17" t="str">
        <f>R477&amp;" - "&amp;IFERROR(INDEX('L2'!$G$6:$G$502,MATCH(R477,'L2'!$P$6:$P$502,0)),"  ")</f>
        <v xml:space="preserve">S.9.16 -   </v>
      </c>
      <c r="T477" s="16" t="str">
        <f>T461&amp;"."&amp;RIGHT(T476,LEN(T476)-5)+1</f>
        <v>S.10.16</v>
      </c>
      <c r="U477" s="17" t="str">
        <f>T477&amp;" - "&amp;IFERROR(INDEX('L2'!$G$6:$G$502,MATCH(T477,'L2'!$P$6:$P$502,0)),"  ")</f>
        <v xml:space="preserve">S.10.16 -   </v>
      </c>
    </row>
    <row r="478" spans="2:21" ht="16">
      <c r="B478" s="16" t="str">
        <f>B461&amp;"."&amp;RIGHT(B477,LEN(B477)-4)+1</f>
        <v>S.1.17</v>
      </c>
      <c r="C478" s="17" t="str">
        <f>B478&amp;" - "&amp;IFERROR(INDEX('L2'!$G$6:$G$502,MATCH(B478,'L2'!$P$6:$P$502,0)),"  ")</f>
        <v xml:space="preserve">S.1.17 -   </v>
      </c>
      <c r="D478" s="16" t="str">
        <f>D461&amp;"."&amp;RIGHT(D477,LEN(D477)-4)+1</f>
        <v>S.2.17</v>
      </c>
      <c r="E478" s="17" t="str">
        <f>D478&amp;" - "&amp;IFERROR(INDEX('L2'!$G$6:$G$502,MATCH(D478,'L2'!$P$6:$P$502,0)),"  ")</f>
        <v xml:space="preserve">S.2.17 -   </v>
      </c>
      <c r="F478" s="16" t="str">
        <f>F461&amp;"."&amp;RIGHT(F477,LEN(F477)-4)+1</f>
        <v>S.3.17</v>
      </c>
      <c r="G478" s="17" t="str">
        <f>F478&amp;" - "&amp;IFERROR(INDEX('L2'!$G$6:$G$502,MATCH(F478,'L2'!$P$6:$P$502,0)),"  ")</f>
        <v xml:space="preserve">S.3.17 -   </v>
      </c>
      <c r="H478" s="16" t="str">
        <f>H461&amp;"."&amp;RIGHT(H477,LEN(H477)-4)+1</f>
        <v>S.4.17</v>
      </c>
      <c r="I478" s="17" t="str">
        <f>H478&amp;" - "&amp;IFERROR(INDEX('L2'!$G$6:$G$502,MATCH(H478,'L2'!$P$6:$P$502,0)),"  ")</f>
        <v xml:space="preserve">S.4.17 -   </v>
      </c>
      <c r="J478" s="16" t="str">
        <f>J461&amp;"."&amp;RIGHT(J477,LEN(J477)-4)+1</f>
        <v>S.5.17</v>
      </c>
      <c r="K478" s="17" t="str">
        <f>J478&amp;" - "&amp;IFERROR(INDEX('L2'!$G$6:$G$502,MATCH(J478,'L2'!$P$6:$P$502,0)),"  ")</f>
        <v xml:space="preserve">S.5.17 -   </v>
      </c>
      <c r="L478" s="16" t="str">
        <f>L461&amp;"."&amp;RIGHT(L477,LEN(L477)-4)+1</f>
        <v>S.6.17</v>
      </c>
      <c r="M478" s="17" t="str">
        <f>L478&amp;" - "&amp;IFERROR(INDEX('L2'!$G$6:$G$502,MATCH(L478,'L2'!$P$6:$P$502,0)),"  ")</f>
        <v xml:space="preserve">S.6.17 -   </v>
      </c>
      <c r="N478" s="16" t="str">
        <f>N461&amp;"."&amp;RIGHT(N477,LEN(N477)-4)+1</f>
        <v>S.7.17</v>
      </c>
      <c r="O478" s="17" t="str">
        <f>N478&amp;" - "&amp;IFERROR(INDEX('L2'!$G$6:$G$502,MATCH(N478,'L2'!$P$6:$P$502,0)),"  ")</f>
        <v xml:space="preserve">S.7.17 -   </v>
      </c>
      <c r="P478" s="16" t="str">
        <f>P461&amp;"."&amp;RIGHT(P477,LEN(P477)-4)+1</f>
        <v>S.8.17</v>
      </c>
      <c r="Q478" s="17" t="str">
        <f>P478&amp;" - "&amp;IFERROR(INDEX('L2'!$G$6:$G$502,MATCH(P478,'L2'!$P$6:$P$502,0)),"  ")</f>
        <v xml:space="preserve">S.8.17 -   </v>
      </c>
      <c r="R478" s="16" t="str">
        <f>R461&amp;"."&amp;RIGHT(R477,LEN(R477)-4)+1</f>
        <v>S.9.17</v>
      </c>
      <c r="S478" s="17" t="str">
        <f>R478&amp;" - "&amp;IFERROR(INDEX('L2'!$G$6:$G$502,MATCH(R478,'L2'!$P$6:$P$502,0)),"  ")</f>
        <v xml:space="preserve">S.9.17 -   </v>
      </c>
      <c r="T478" s="16" t="str">
        <f>T461&amp;"."&amp;RIGHT(T477,LEN(T477)-5)+1</f>
        <v>S.10.17</v>
      </c>
      <c r="U478" s="17" t="str">
        <f>T478&amp;" - "&amp;IFERROR(INDEX('L2'!$G$6:$G$502,MATCH(T478,'L2'!$P$6:$P$502,0)),"  ")</f>
        <v xml:space="preserve">S.10.17 -   </v>
      </c>
    </row>
    <row r="479" spans="2:21" ht="16">
      <c r="B479" s="16" t="str">
        <f>B461&amp;"."&amp;RIGHT(B478,LEN(B478)-4)+1</f>
        <v>S.1.18</v>
      </c>
      <c r="C479" s="17" t="str">
        <f>B479&amp;" - "&amp;IFERROR(INDEX('L2'!$G$6:$G$502,MATCH(B479,'L2'!$P$6:$P$502,0)),"  ")</f>
        <v xml:space="preserve">S.1.18 -   </v>
      </c>
      <c r="D479" s="16" t="str">
        <f>D461&amp;"."&amp;RIGHT(D478,LEN(D478)-4)+1</f>
        <v>S.2.18</v>
      </c>
      <c r="E479" s="17" t="str">
        <f>D479&amp;" - "&amp;IFERROR(INDEX('L2'!$G$6:$G$502,MATCH(D479,'L2'!$P$6:$P$502,0)),"  ")</f>
        <v xml:space="preserve">S.2.18 -   </v>
      </c>
      <c r="F479" s="16" t="str">
        <f>F461&amp;"."&amp;RIGHT(F478,LEN(F478)-4)+1</f>
        <v>S.3.18</v>
      </c>
      <c r="G479" s="17" t="str">
        <f>F479&amp;" - "&amp;IFERROR(INDEX('L2'!$G$6:$G$502,MATCH(F479,'L2'!$P$6:$P$502,0)),"  ")</f>
        <v xml:space="preserve">S.3.18 -   </v>
      </c>
      <c r="H479" s="16" t="str">
        <f>H461&amp;"."&amp;RIGHT(H478,LEN(H478)-4)+1</f>
        <v>S.4.18</v>
      </c>
      <c r="I479" s="17" t="str">
        <f>H479&amp;" - "&amp;IFERROR(INDEX('L2'!$G$6:$G$502,MATCH(H479,'L2'!$P$6:$P$502,0)),"  ")</f>
        <v xml:space="preserve">S.4.18 -   </v>
      </c>
      <c r="J479" s="16" t="str">
        <f>J461&amp;"."&amp;RIGHT(J478,LEN(J478)-4)+1</f>
        <v>S.5.18</v>
      </c>
      <c r="K479" s="17" t="str">
        <f>J479&amp;" - "&amp;IFERROR(INDEX('L2'!$G$6:$G$502,MATCH(J479,'L2'!$P$6:$P$502,0)),"  ")</f>
        <v xml:space="preserve">S.5.18 -   </v>
      </c>
      <c r="L479" s="16" t="str">
        <f>L461&amp;"."&amp;RIGHT(L478,LEN(L478)-4)+1</f>
        <v>S.6.18</v>
      </c>
      <c r="M479" s="17" t="str">
        <f>L479&amp;" - "&amp;IFERROR(INDEX('L2'!$G$6:$G$502,MATCH(L479,'L2'!$P$6:$P$502,0)),"  ")</f>
        <v xml:space="preserve">S.6.18 -   </v>
      </c>
      <c r="N479" s="16" t="str">
        <f>N461&amp;"."&amp;RIGHT(N478,LEN(N478)-4)+1</f>
        <v>S.7.18</v>
      </c>
      <c r="O479" s="17" t="str">
        <f>N479&amp;" - "&amp;IFERROR(INDEX('L2'!$G$6:$G$502,MATCH(N479,'L2'!$P$6:$P$502,0)),"  ")</f>
        <v xml:space="preserve">S.7.18 -   </v>
      </c>
      <c r="P479" s="16" t="str">
        <f>P461&amp;"."&amp;RIGHT(P478,LEN(P478)-4)+1</f>
        <v>S.8.18</v>
      </c>
      <c r="Q479" s="17" t="str">
        <f>P479&amp;" - "&amp;IFERROR(INDEX('L2'!$G$6:$G$502,MATCH(P479,'L2'!$P$6:$P$502,0)),"  ")</f>
        <v xml:space="preserve">S.8.18 -   </v>
      </c>
      <c r="R479" s="16" t="str">
        <f>R461&amp;"."&amp;RIGHT(R478,LEN(R478)-4)+1</f>
        <v>S.9.18</v>
      </c>
      <c r="S479" s="17" t="str">
        <f>R479&amp;" - "&amp;IFERROR(INDEX('L2'!$G$6:$G$502,MATCH(R479,'L2'!$P$6:$P$502,0)),"  ")</f>
        <v xml:space="preserve">S.9.18 -   </v>
      </c>
      <c r="T479" s="16" t="str">
        <f>T461&amp;"."&amp;RIGHT(T478,LEN(T478)-5)+1</f>
        <v>S.10.18</v>
      </c>
      <c r="U479" s="17" t="str">
        <f>T479&amp;" - "&amp;IFERROR(INDEX('L2'!$G$6:$G$502,MATCH(T479,'L2'!$P$6:$P$502,0)),"  ")</f>
        <v xml:space="preserve">S.10.18 -   </v>
      </c>
    </row>
    <row r="480" spans="2:21" ht="16">
      <c r="B480" s="16" t="str">
        <f>B461&amp;"."&amp;RIGHT(B479,LEN(B479)-4)+1</f>
        <v>S.1.19</v>
      </c>
      <c r="C480" s="17" t="str">
        <f>B480&amp;" - "&amp;IFERROR(INDEX('L2'!$G$6:$G$502,MATCH(B480,'L2'!$P$6:$P$502,0)),"  ")</f>
        <v xml:space="preserve">S.1.19 -   </v>
      </c>
      <c r="D480" s="16" t="str">
        <f>D461&amp;"."&amp;RIGHT(D479,LEN(D479)-4)+1</f>
        <v>S.2.19</v>
      </c>
      <c r="E480" s="17" t="str">
        <f>D480&amp;" - "&amp;IFERROR(INDEX('L2'!$G$6:$G$502,MATCH(D480,'L2'!$P$6:$P$502,0)),"  ")</f>
        <v xml:space="preserve">S.2.19 -   </v>
      </c>
      <c r="F480" s="16" t="str">
        <f>F461&amp;"."&amp;RIGHT(F479,LEN(F479)-4)+1</f>
        <v>S.3.19</v>
      </c>
      <c r="G480" s="17" t="str">
        <f>F480&amp;" - "&amp;IFERROR(INDEX('L2'!$G$6:$G$502,MATCH(F480,'L2'!$P$6:$P$502,0)),"  ")</f>
        <v xml:space="preserve">S.3.19 -   </v>
      </c>
      <c r="H480" s="16" t="str">
        <f>H461&amp;"."&amp;RIGHT(H479,LEN(H479)-4)+1</f>
        <v>S.4.19</v>
      </c>
      <c r="I480" s="17" t="str">
        <f>H480&amp;" - "&amp;IFERROR(INDEX('L2'!$G$6:$G$502,MATCH(H480,'L2'!$P$6:$P$502,0)),"  ")</f>
        <v xml:space="preserve">S.4.19 -   </v>
      </c>
      <c r="J480" s="16" t="str">
        <f>J461&amp;"."&amp;RIGHT(J479,LEN(J479)-4)+1</f>
        <v>S.5.19</v>
      </c>
      <c r="K480" s="17" t="str">
        <f>J480&amp;" - "&amp;IFERROR(INDEX('L2'!$G$6:$G$502,MATCH(J480,'L2'!$P$6:$P$502,0)),"  ")</f>
        <v xml:space="preserve">S.5.19 -   </v>
      </c>
      <c r="L480" s="16" t="str">
        <f>L461&amp;"."&amp;RIGHT(L479,LEN(L479)-4)+1</f>
        <v>S.6.19</v>
      </c>
      <c r="M480" s="17" t="str">
        <f>L480&amp;" - "&amp;IFERROR(INDEX('L2'!$G$6:$G$502,MATCH(L480,'L2'!$P$6:$P$502,0)),"  ")</f>
        <v xml:space="preserve">S.6.19 -   </v>
      </c>
      <c r="N480" s="16" t="str">
        <f>N461&amp;"."&amp;RIGHT(N479,LEN(N479)-4)+1</f>
        <v>S.7.19</v>
      </c>
      <c r="O480" s="17" t="str">
        <f>N480&amp;" - "&amp;IFERROR(INDEX('L2'!$G$6:$G$502,MATCH(N480,'L2'!$P$6:$P$502,0)),"  ")</f>
        <v xml:space="preserve">S.7.19 -   </v>
      </c>
      <c r="P480" s="16" t="str">
        <f>P461&amp;"."&amp;RIGHT(P479,LEN(P479)-4)+1</f>
        <v>S.8.19</v>
      </c>
      <c r="Q480" s="17" t="str">
        <f>P480&amp;" - "&amp;IFERROR(INDEX('L2'!$G$6:$G$502,MATCH(P480,'L2'!$P$6:$P$502,0)),"  ")</f>
        <v xml:space="preserve">S.8.19 -   </v>
      </c>
      <c r="R480" s="16" t="str">
        <f>R461&amp;"."&amp;RIGHT(R479,LEN(R479)-4)+1</f>
        <v>S.9.19</v>
      </c>
      <c r="S480" s="17" t="str">
        <f>R480&amp;" - "&amp;IFERROR(INDEX('L2'!$G$6:$G$502,MATCH(R480,'L2'!$P$6:$P$502,0)),"  ")</f>
        <v xml:space="preserve">S.9.19 -   </v>
      </c>
      <c r="T480" s="16" t="str">
        <f>T461&amp;"."&amp;RIGHT(T479,LEN(T479)-5)+1</f>
        <v>S.10.19</v>
      </c>
      <c r="U480" s="17" t="str">
        <f>T480&amp;" - "&amp;IFERROR(INDEX('L2'!$G$6:$G$502,MATCH(T480,'L2'!$P$6:$P$502,0)),"  ")</f>
        <v xml:space="preserve">S.10.19 -   </v>
      </c>
    </row>
    <row r="481" spans="2:21" ht="16">
      <c r="B481" s="16" t="str">
        <f>B461&amp;"."&amp;RIGHT(B480,LEN(B480)-4)+1</f>
        <v>S.1.20</v>
      </c>
      <c r="C481" s="17" t="str">
        <f>B481&amp;" - "&amp;IFERROR(INDEX('L2'!$G$6:$G$502,MATCH(B481,'L2'!$P$6:$P$502,0)),"  ")</f>
        <v xml:space="preserve">S.1.20 -   </v>
      </c>
      <c r="D481" s="16" t="str">
        <f>D461&amp;"."&amp;RIGHT(D480,LEN(D480)-4)+1</f>
        <v>S.2.20</v>
      </c>
      <c r="E481" s="17" t="str">
        <f>D481&amp;" - "&amp;IFERROR(INDEX('L2'!$G$6:$G$502,MATCH(D481,'L2'!$P$6:$P$502,0)),"  ")</f>
        <v xml:space="preserve">S.2.20 -   </v>
      </c>
      <c r="F481" s="16" t="str">
        <f>F461&amp;"."&amp;RIGHT(F480,LEN(F480)-4)+1</f>
        <v>S.3.20</v>
      </c>
      <c r="G481" s="17" t="str">
        <f>F481&amp;" - "&amp;IFERROR(INDEX('L2'!$G$6:$G$502,MATCH(F481,'L2'!$P$6:$P$502,0)),"  ")</f>
        <v xml:space="preserve">S.3.20 -   </v>
      </c>
      <c r="H481" s="16" t="str">
        <f>H461&amp;"."&amp;RIGHT(H480,LEN(H480)-4)+1</f>
        <v>S.4.20</v>
      </c>
      <c r="I481" s="17" t="str">
        <f>H481&amp;" - "&amp;IFERROR(INDEX('L2'!$G$6:$G$502,MATCH(H481,'L2'!$P$6:$P$502,0)),"  ")</f>
        <v xml:space="preserve">S.4.20 -   </v>
      </c>
      <c r="J481" s="16" t="str">
        <f>J461&amp;"."&amp;RIGHT(J480,LEN(J480)-4)+1</f>
        <v>S.5.20</v>
      </c>
      <c r="K481" s="17" t="str">
        <f>J481&amp;" - "&amp;IFERROR(INDEX('L2'!$G$6:$G$502,MATCH(J481,'L2'!$P$6:$P$502,0)),"  ")</f>
        <v xml:space="preserve">S.5.20 -   </v>
      </c>
      <c r="L481" s="16" t="str">
        <f>L461&amp;"."&amp;RIGHT(L480,LEN(L480)-4)+1</f>
        <v>S.6.20</v>
      </c>
      <c r="M481" s="17" t="str">
        <f>L481&amp;" - "&amp;IFERROR(INDEX('L2'!$G$6:$G$502,MATCH(L481,'L2'!$P$6:$P$502,0)),"  ")</f>
        <v xml:space="preserve">S.6.20 -   </v>
      </c>
      <c r="N481" s="16" t="str">
        <f>N461&amp;"."&amp;RIGHT(N480,LEN(N480)-4)+1</f>
        <v>S.7.20</v>
      </c>
      <c r="O481" s="17" t="str">
        <f>N481&amp;" - "&amp;IFERROR(INDEX('L2'!$G$6:$G$502,MATCH(N481,'L2'!$P$6:$P$502,0)),"  ")</f>
        <v xml:space="preserve">S.7.20 -   </v>
      </c>
      <c r="P481" s="16" t="str">
        <f>P461&amp;"."&amp;RIGHT(P480,LEN(P480)-4)+1</f>
        <v>S.8.20</v>
      </c>
      <c r="Q481" s="17" t="str">
        <f>P481&amp;" - "&amp;IFERROR(INDEX('L2'!$G$6:$G$502,MATCH(P481,'L2'!$P$6:$P$502,0)),"  ")</f>
        <v xml:space="preserve">S.8.20 -   </v>
      </c>
      <c r="R481" s="16" t="str">
        <f>R461&amp;"."&amp;RIGHT(R480,LEN(R480)-4)+1</f>
        <v>S.9.20</v>
      </c>
      <c r="S481" s="17" t="str">
        <f>R481&amp;" - "&amp;IFERROR(INDEX('L2'!$G$6:$G$502,MATCH(R481,'L2'!$P$6:$P$502,0)),"  ")</f>
        <v xml:space="preserve">S.9.20 -   </v>
      </c>
      <c r="T481" s="16" t="str">
        <f>T461&amp;"."&amp;RIGHT(T480,LEN(T480)-5)+1</f>
        <v>S.10.20</v>
      </c>
      <c r="U481" s="17" t="str">
        <f>T481&amp;" - "&amp;IFERROR(INDEX('L2'!$G$6:$G$502,MATCH(T481,'L2'!$P$6:$P$502,0)),"  ")</f>
        <v xml:space="preserve">S.10.20 -   </v>
      </c>
    </row>
    <row r="483" spans="2:21" ht="16">
      <c r="B483" s="796" t="str">
        <f>"Level 3 - "&amp;INDEX($C$6:$C$31,MATCH($B$25,$B$6:$B$31,0))&amp;" ("&amp;$B$25&amp;")"</f>
        <v>Level 3 - T - Structural Concrete (T)</v>
      </c>
      <c r="C483" s="796"/>
      <c r="D483" s="796"/>
      <c r="E483" s="796"/>
      <c r="F483" s="796"/>
      <c r="G483" s="796"/>
      <c r="H483" s="796"/>
      <c r="I483" s="796"/>
      <c r="J483" s="796"/>
      <c r="K483" s="796"/>
      <c r="L483" s="796"/>
      <c r="M483" s="796"/>
      <c r="N483" s="796"/>
      <c r="O483" s="796"/>
      <c r="P483" s="796"/>
      <c r="Q483" s="796"/>
      <c r="R483" s="796"/>
      <c r="S483" s="796"/>
      <c r="T483" s="796"/>
      <c r="U483" s="796"/>
    </row>
    <row r="484" spans="2:21" ht="16">
      <c r="B484" s="40" t="str">
        <f>MID(B483,LEN(B483)-1,1)&amp;".1"</f>
        <v>T.1</v>
      </c>
      <c r="C484" s="40" t="str">
        <f>IFERROR(INDEX('L2'!$E$6:$E$502,MATCH(B484,'L2'!$O$6:$O$502,0)),"  ")</f>
        <v>Excavation</v>
      </c>
      <c r="D484" s="40" t="str">
        <f>LEFT(B484,1)&amp;"."&amp;RIGHT(B484,1)+1</f>
        <v>T.2</v>
      </c>
      <c r="E484" s="40" t="str">
        <f>IFERROR(INDEX('L2'!$E$6:$E$502,MATCH(D484,'L2'!$O$6:$O$502,0)),"  ")</f>
        <v>Foundation</v>
      </c>
      <c r="F484" s="40" t="str">
        <f>LEFT(D484,1)&amp;"."&amp;RIGHT(D484,1)+1</f>
        <v>T.3</v>
      </c>
      <c r="G484" s="40" t="str">
        <f>IFERROR(INDEX('L2'!$E$6:$E$502,MATCH(F484,'L2'!$O$6:$O$502,0)),"  ")</f>
        <v>Structural Concrete General</v>
      </c>
      <c r="H484" s="40" t="str">
        <f>LEFT(F484,1)&amp;"."&amp;RIGHT(F484,1)+1</f>
        <v>T.4</v>
      </c>
      <c r="I484" s="40" t="str">
        <f>IFERROR(INDEX('L2'!$E$6:$E$502,MATCH(H484,'L2'!$O$6:$O$502,0)),"  ")</f>
        <v>Structural Repairs</v>
      </c>
      <c r="J484" s="40" t="str">
        <f>LEFT(H484,1)&amp;"."&amp;RIGHT(H484,1)+1</f>
        <v>T.5</v>
      </c>
      <c r="K484" s="40" t="str">
        <f>IFERROR(INDEX('L2'!$E$6:$E$502,MATCH(J484,'L2'!$O$6:$O$502,0)),"  ")</f>
        <v xml:space="preserve">  </v>
      </c>
      <c r="L484" s="40" t="str">
        <f>LEFT(J484,1)&amp;"."&amp;RIGHT(J484,1)+1</f>
        <v>T.6</v>
      </c>
      <c r="M484" s="40" t="str">
        <f>IFERROR(INDEX('L2'!$E$6:$E$502,MATCH(L484,'L2'!$O$6:$O$502,0)),"  ")</f>
        <v xml:space="preserve">  </v>
      </c>
      <c r="N484" s="40" t="str">
        <f>LEFT(L484,1)&amp;"."&amp;RIGHT(L484,1)+1</f>
        <v>T.7</v>
      </c>
      <c r="O484" s="40" t="str">
        <f>IFERROR(INDEX('L2'!$E$6:$E$502,MATCH(N484,'L2'!$O$6:$O$502,0)),"  ")</f>
        <v xml:space="preserve">  </v>
      </c>
      <c r="P484" s="40" t="str">
        <f>LEFT(N484,1)&amp;"."&amp;RIGHT(N484,1)+1</f>
        <v>T.8</v>
      </c>
      <c r="Q484" s="40" t="str">
        <f>IFERROR(INDEX('L2'!$E$6:$E$502,MATCH(P484,'L2'!$O$6:$O$502,0)),"  ")</f>
        <v xml:space="preserve">  </v>
      </c>
      <c r="R484" s="40" t="str">
        <f>LEFT(P484,1)&amp;"."&amp;RIGHT(P484,1)+1</f>
        <v>T.9</v>
      </c>
      <c r="S484" s="40" t="str">
        <f>IFERROR(INDEX('L2'!$E$6:$E$502,MATCH(R484,'L2'!$O$6:$O$502,0)),"  ")</f>
        <v xml:space="preserve">  </v>
      </c>
      <c r="T484" s="40" t="str">
        <f>LEFT(R484,1)&amp;"."&amp;RIGHT(R484,1)+1</f>
        <v>T.10</v>
      </c>
      <c r="U484" s="40" t="str">
        <f>IFERROR(INDEX('L2'!$E$6:$E$502,MATCH(T484,'L2'!$O$6:$O$502,0)),"  ")</f>
        <v xml:space="preserve">  </v>
      </c>
    </row>
    <row r="485" spans="2:21" ht="16">
      <c r="B485" s="16" t="str">
        <f>B484&amp;".1"</f>
        <v>T.1.1</v>
      </c>
      <c r="C485" s="17" t="str">
        <f>B485&amp;" - "&amp;IFERROR(INDEX('L2'!$G$6:$G$502,MATCH(B485,'L2'!$P$6:$P$502,0)),"  ")</f>
        <v>T.1.1 - Backfill Of Trenches</v>
      </c>
      <c r="D485" s="16" t="str">
        <f>D484&amp;".1"</f>
        <v>T.2.1</v>
      </c>
      <c r="E485" s="17" t="str">
        <f>D485&amp;" - "&amp;IFERROR(INDEX('L2'!$G$6:$G$502,MATCH(D485,'L2'!$P$6:$P$502,0)),"  ")</f>
        <v>T.2.1 - Concrete Footing, 12" Wide</v>
      </c>
      <c r="F485" s="16" t="str">
        <f>F484&amp;".1"</f>
        <v>T.3.1</v>
      </c>
      <c r="G485" s="17" t="str">
        <f>F485&amp;" - "&amp;IFERROR(INDEX('L2'!$G$6:$G$502,MATCH(F485,'L2'!$P$6:$P$502,0)),"  ")</f>
        <v>T.3.1 - Structural Concrete Allowance</v>
      </c>
      <c r="H485" s="16" t="str">
        <f>H484&amp;".1"</f>
        <v>T.4.1</v>
      </c>
      <c r="I485" s="17" t="str">
        <f>H485&amp;" - "&amp;IFERROR(INDEX('L2'!$G$6:$G$502,MATCH(H485,'L2'!$P$6:$P$502,0)),"  ")</f>
        <v>T.4.1 - Bowing Foundation Walls, Vertical I-Beams</v>
      </c>
      <c r="J485" s="16" t="str">
        <f>J484&amp;".1"</f>
        <v>T.5.1</v>
      </c>
      <c r="K485" s="17" t="str">
        <f>J485&amp;" - "&amp;IFERROR(INDEX('L2'!$G$6:$G$502,MATCH(J485,'L2'!$P$6:$P$502,0)),"  ")</f>
        <v xml:space="preserve">T.5.1 -   </v>
      </c>
      <c r="L485" s="16" t="str">
        <f>L484&amp;".1"</f>
        <v>T.6.1</v>
      </c>
      <c r="M485" s="17" t="str">
        <f>L485&amp;" - "&amp;IFERROR(INDEX('L2'!$G$6:$G$502,MATCH(L485,'L2'!$P$6:$P$502,0)),"  ")</f>
        <v xml:space="preserve">T.6.1 -   </v>
      </c>
      <c r="N485" s="16" t="str">
        <f>N484&amp;".1"</f>
        <v>T.7.1</v>
      </c>
      <c r="O485" s="17" t="str">
        <f>N485&amp;" - "&amp;IFERROR(INDEX('L2'!$G$6:$G$502,MATCH(N485,'L2'!$P$6:$P$502,0)),"  ")</f>
        <v xml:space="preserve">T.7.1 -   </v>
      </c>
      <c r="P485" s="16" t="str">
        <f>P484&amp;".1"</f>
        <v>T.8.1</v>
      </c>
      <c r="Q485" s="17" t="str">
        <f>P485&amp;" - "&amp;IFERROR(INDEX('L2'!$G$6:$G$502,MATCH(P485,'L2'!$P$6:$P$502,0)),"  ")</f>
        <v xml:space="preserve">T.8.1 -   </v>
      </c>
      <c r="R485" s="16" t="str">
        <f>R484&amp;".1"</f>
        <v>T.9.1</v>
      </c>
      <c r="S485" s="17" t="str">
        <f>R485&amp;" - "&amp;IFERROR(INDEX('L2'!$G$6:$G$502,MATCH(R485,'L2'!$P$6:$P$502,0)),"  ")</f>
        <v xml:space="preserve">T.9.1 -   </v>
      </c>
      <c r="T485" s="16" t="str">
        <f>T484&amp;".1"</f>
        <v>T.10.1</v>
      </c>
      <c r="U485" s="17" t="str">
        <f>T485&amp;" - "&amp;IFERROR(INDEX('L2'!$G$6:$G$502,MATCH(T485,'L2'!$P$6:$P$502,0)),"  ")</f>
        <v xml:space="preserve">T.10.1 -   </v>
      </c>
    </row>
    <row r="486" spans="2:21" ht="16">
      <c r="B486" s="16" t="str">
        <f>B484&amp;"."&amp;RIGHT(B485,LEN(B485)-4)+1</f>
        <v>T.1.2</v>
      </c>
      <c r="C486" s="17" t="str">
        <f>B486&amp;" - "&amp;IFERROR(INDEX('L2'!$G$6:$G$502,MATCH(B486,'L2'!$P$6:$P$502,0)),"  ")</f>
        <v>T.1.2 - Excavation Allowance</v>
      </c>
      <c r="D486" s="16" t="str">
        <f>D484&amp;"."&amp;RIGHT(D485,LEN(D485)-4)+1</f>
        <v>T.2.2</v>
      </c>
      <c r="E486" s="17" t="str">
        <f>D486&amp;" - "&amp;IFERROR(INDEX('L2'!$G$6:$G$502,MATCH(D486,'L2'!$P$6:$P$502,0)),"  ")</f>
        <v>T.2.2 - Concrete Slab On Grade, 4" Thick</v>
      </c>
      <c r="F486" s="16" t="str">
        <f>F484&amp;"."&amp;RIGHT(F485,LEN(F485)-4)+1</f>
        <v>T.3.2</v>
      </c>
      <c r="G486" s="17" t="str">
        <f>F486&amp;" - "&amp;IFERROR(INDEX('L2'!$G$6:$G$502,MATCH(F486,'L2'!$P$6:$P$502,0)),"  ")</f>
        <v xml:space="preserve">T.3.2 -   </v>
      </c>
      <c r="H486" s="16" t="str">
        <f>H484&amp;"."&amp;RIGHT(H485,LEN(H485)-4)+1</f>
        <v>T.4.2</v>
      </c>
      <c r="I486" s="17" t="str">
        <f>H486&amp;" - "&amp;IFERROR(INDEX('L2'!$G$6:$G$502,MATCH(H486,'L2'!$P$6:$P$502,0)),"  ")</f>
        <v>T.4.2 - Concrete Piers/Underpinning</v>
      </c>
      <c r="J486" s="16" t="str">
        <f>J484&amp;"."&amp;RIGHT(J485,LEN(J485)-4)+1</f>
        <v>T.5.2</v>
      </c>
      <c r="K486" s="17" t="str">
        <f>J486&amp;" - "&amp;IFERROR(INDEX('L2'!$G$6:$G$502,MATCH(J486,'L2'!$P$6:$P$502,0)),"  ")</f>
        <v xml:space="preserve">T.5.2 -   </v>
      </c>
      <c r="L486" s="16" t="str">
        <f>L484&amp;"."&amp;RIGHT(L485,LEN(L485)-4)+1</f>
        <v>T.6.2</v>
      </c>
      <c r="M486" s="17" t="str">
        <f>L486&amp;" - "&amp;IFERROR(INDEX('L2'!$G$6:$G$502,MATCH(L486,'L2'!$P$6:$P$502,0)),"  ")</f>
        <v xml:space="preserve">T.6.2 -   </v>
      </c>
      <c r="N486" s="16" t="str">
        <f>N484&amp;"."&amp;RIGHT(N485,LEN(N485)-4)+1</f>
        <v>T.7.2</v>
      </c>
      <c r="O486" s="17" t="str">
        <f>N486&amp;" - "&amp;IFERROR(INDEX('L2'!$G$6:$G$502,MATCH(N486,'L2'!$P$6:$P$502,0)),"  ")</f>
        <v xml:space="preserve">T.7.2 -   </v>
      </c>
      <c r="P486" s="16" t="str">
        <f>P484&amp;"."&amp;RIGHT(P485,LEN(P485)-4)+1</f>
        <v>T.8.2</v>
      </c>
      <c r="Q486" s="17" t="str">
        <f>P486&amp;" - "&amp;IFERROR(INDEX('L2'!$G$6:$G$502,MATCH(P486,'L2'!$P$6:$P$502,0)),"  ")</f>
        <v xml:space="preserve">T.8.2 -   </v>
      </c>
      <c r="R486" s="16" t="str">
        <f>R484&amp;"."&amp;RIGHT(R485,LEN(R485)-4)+1</f>
        <v>T.9.2</v>
      </c>
      <c r="S486" s="17" t="str">
        <f>R486&amp;" - "&amp;IFERROR(INDEX('L2'!$G$6:$G$502,MATCH(R486,'L2'!$P$6:$P$502,0)),"  ")</f>
        <v xml:space="preserve">T.9.2 -   </v>
      </c>
      <c r="T486" s="16" t="str">
        <f>T484&amp;"."&amp;RIGHT(T485,LEN(T485)-5)+1</f>
        <v>T.10.2</v>
      </c>
      <c r="U486" s="17" t="str">
        <f>T486&amp;" - "&amp;IFERROR(INDEX('L2'!$G$6:$G$502,MATCH(T486,'L2'!$P$6:$P$502,0)),"  ")</f>
        <v xml:space="preserve">T.10.2 -   </v>
      </c>
    </row>
    <row r="487" spans="2:21" ht="16">
      <c r="B487" s="16" t="str">
        <f>B484&amp;"."&amp;RIGHT(B486,LEN(B486)-4)+1</f>
        <v>T.1.3</v>
      </c>
      <c r="C487" s="17" t="str">
        <f>B487&amp;" - "&amp;IFERROR(INDEX('L2'!$G$6:$G$502,MATCH(B487,'L2'!$P$6:$P$502,0)),"  ")</f>
        <v>T.1.3 - Trenching</v>
      </c>
      <c r="D487" s="16" t="str">
        <f>D484&amp;"."&amp;RIGHT(D486,LEN(D486)-4)+1</f>
        <v>T.2.3</v>
      </c>
      <c r="E487" s="17" t="str">
        <f>D487&amp;" - "&amp;IFERROR(INDEX('L2'!$G$6:$G$502,MATCH(D487,'L2'!$P$6:$P$502,0)),"  ")</f>
        <v>T.2.3 - Foundation Allowance</v>
      </c>
      <c r="F487" s="16" t="str">
        <f>F484&amp;"."&amp;RIGHT(F486,LEN(F486)-4)+1</f>
        <v>T.3.3</v>
      </c>
      <c r="G487" s="17" t="str">
        <f>F487&amp;" - "&amp;IFERROR(INDEX('L2'!$G$6:$G$502,MATCH(F487,'L2'!$P$6:$P$502,0)),"  ")</f>
        <v xml:space="preserve">T.3.3 -   </v>
      </c>
      <c r="H487" s="16" t="str">
        <f>H484&amp;"."&amp;RIGHT(H486,LEN(H486)-4)+1</f>
        <v>T.4.3</v>
      </c>
      <c r="I487" s="17" t="str">
        <f>H487&amp;" - "&amp;IFERROR(INDEX('L2'!$G$6:$G$502,MATCH(H487,'L2'!$P$6:$P$502,0)),"  ")</f>
        <v>T.4.3 - Epoxy Crack Injection</v>
      </c>
      <c r="J487" s="16" t="str">
        <f>J484&amp;"."&amp;RIGHT(J486,LEN(J486)-4)+1</f>
        <v>T.5.3</v>
      </c>
      <c r="K487" s="17" t="str">
        <f>J487&amp;" - "&amp;IFERROR(INDEX('L2'!$G$6:$G$502,MATCH(J487,'L2'!$P$6:$P$502,0)),"  ")</f>
        <v xml:space="preserve">T.5.3 -   </v>
      </c>
      <c r="L487" s="16" t="str">
        <f>L484&amp;"."&amp;RIGHT(L486,LEN(L486)-4)+1</f>
        <v>T.6.3</v>
      </c>
      <c r="M487" s="17" t="str">
        <f>L487&amp;" - "&amp;IFERROR(INDEX('L2'!$G$6:$G$502,MATCH(L487,'L2'!$P$6:$P$502,0)),"  ")</f>
        <v xml:space="preserve">T.6.3 -   </v>
      </c>
      <c r="N487" s="16" t="str">
        <f>N484&amp;"."&amp;RIGHT(N486,LEN(N486)-4)+1</f>
        <v>T.7.3</v>
      </c>
      <c r="O487" s="17" t="str">
        <f>N487&amp;" - "&amp;IFERROR(INDEX('L2'!$G$6:$G$502,MATCH(N487,'L2'!$P$6:$P$502,0)),"  ")</f>
        <v xml:space="preserve">T.7.3 -   </v>
      </c>
      <c r="P487" s="16" t="str">
        <f>P484&amp;"."&amp;RIGHT(P486,LEN(P486)-4)+1</f>
        <v>T.8.3</v>
      </c>
      <c r="Q487" s="17" t="str">
        <f>P487&amp;" - "&amp;IFERROR(INDEX('L2'!$G$6:$G$502,MATCH(P487,'L2'!$P$6:$P$502,0)),"  ")</f>
        <v xml:space="preserve">T.8.3 -   </v>
      </c>
      <c r="R487" s="16" t="str">
        <f>R484&amp;"."&amp;RIGHT(R486,LEN(R486)-4)+1</f>
        <v>T.9.3</v>
      </c>
      <c r="S487" s="17" t="str">
        <f>R487&amp;" - "&amp;IFERROR(INDEX('L2'!$G$6:$G$502,MATCH(R487,'L2'!$P$6:$P$502,0)),"  ")</f>
        <v xml:space="preserve">T.9.3 -   </v>
      </c>
      <c r="T487" s="16" t="str">
        <f>T484&amp;"."&amp;RIGHT(T486,LEN(T486)-5)+1</f>
        <v>T.10.3</v>
      </c>
      <c r="U487" s="17" t="str">
        <f>T487&amp;" - "&amp;IFERROR(INDEX('L2'!$G$6:$G$502,MATCH(T487,'L2'!$P$6:$P$502,0)),"  ")</f>
        <v xml:space="preserve">T.10.3 -   </v>
      </c>
    </row>
    <row r="488" spans="2:21" ht="16">
      <c r="B488" s="16" t="str">
        <f>B484&amp;"."&amp;RIGHT(B487,LEN(B487)-4)+1</f>
        <v>T.1.4</v>
      </c>
      <c r="C488" s="17" t="str">
        <f>B488&amp;" - "&amp;IFERROR(INDEX('L2'!$G$6:$G$502,MATCH(B488,'L2'!$P$6:$P$502,0)),"  ")</f>
        <v xml:space="preserve">T.1.4 -   </v>
      </c>
      <c r="D488" s="16" t="str">
        <f>D484&amp;"."&amp;RIGHT(D487,LEN(D487)-4)+1</f>
        <v>T.2.4</v>
      </c>
      <c r="E488" s="17" t="str">
        <f>D488&amp;" - "&amp;IFERROR(INDEX('L2'!$G$6:$G$502,MATCH(D488,'L2'!$P$6:$P$502,0)),"  ")</f>
        <v>T.2.4 - Leveling Pier-Beam w/ Peirs</v>
      </c>
      <c r="F488" s="16" t="str">
        <f>F484&amp;"."&amp;RIGHT(F487,LEN(F487)-4)+1</f>
        <v>T.3.4</v>
      </c>
      <c r="G488" s="17" t="str">
        <f>F488&amp;" - "&amp;IFERROR(INDEX('L2'!$G$6:$G$502,MATCH(F488,'L2'!$P$6:$P$502,0)),"  ")</f>
        <v xml:space="preserve">T.3.4 -   </v>
      </c>
      <c r="H488" s="16" t="str">
        <f>H484&amp;"."&amp;RIGHT(H487,LEN(H487)-4)+1</f>
        <v>T.4.4</v>
      </c>
      <c r="I488" s="17" t="str">
        <f>H488&amp;" - "&amp;IFERROR(INDEX('L2'!$G$6:$G$502,MATCH(H488,'L2'!$P$6:$P$502,0)),"  ")</f>
        <v>T.4.4 - Foundation Waterproofing &amp; Drain Tile</v>
      </c>
      <c r="J488" s="16" t="str">
        <f>J484&amp;"."&amp;RIGHT(J487,LEN(J487)-4)+1</f>
        <v>T.5.4</v>
      </c>
      <c r="K488" s="17" t="str">
        <f>J488&amp;" - "&amp;IFERROR(INDEX('L2'!$G$6:$G$502,MATCH(J488,'L2'!$P$6:$P$502,0)),"  ")</f>
        <v xml:space="preserve">T.5.4 -   </v>
      </c>
      <c r="L488" s="16" t="str">
        <f>L484&amp;"."&amp;RIGHT(L487,LEN(L487)-4)+1</f>
        <v>T.6.4</v>
      </c>
      <c r="M488" s="17" t="str">
        <f>L488&amp;" - "&amp;IFERROR(INDEX('L2'!$G$6:$G$502,MATCH(L488,'L2'!$P$6:$P$502,0)),"  ")</f>
        <v xml:space="preserve">T.6.4 -   </v>
      </c>
      <c r="N488" s="16" t="str">
        <f>N484&amp;"."&amp;RIGHT(N487,LEN(N487)-4)+1</f>
        <v>T.7.4</v>
      </c>
      <c r="O488" s="17" t="str">
        <f>N488&amp;" - "&amp;IFERROR(INDEX('L2'!$G$6:$G$502,MATCH(N488,'L2'!$P$6:$P$502,0)),"  ")</f>
        <v xml:space="preserve">T.7.4 -   </v>
      </c>
      <c r="P488" s="16" t="str">
        <f>P484&amp;"."&amp;RIGHT(P487,LEN(P487)-4)+1</f>
        <v>T.8.4</v>
      </c>
      <c r="Q488" s="17" t="str">
        <f>P488&amp;" - "&amp;IFERROR(INDEX('L2'!$G$6:$G$502,MATCH(P488,'L2'!$P$6:$P$502,0)),"  ")</f>
        <v xml:space="preserve">T.8.4 -   </v>
      </c>
      <c r="R488" s="16" t="str">
        <f>R484&amp;"."&amp;RIGHT(R487,LEN(R487)-4)+1</f>
        <v>T.9.4</v>
      </c>
      <c r="S488" s="17" t="str">
        <f>R488&amp;" - "&amp;IFERROR(INDEX('L2'!$G$6:$G$502,MATCH(R488,'L2'!$P$6:$P$502,0)),"  ")</f>
        <v xml:space="preserve">T.9.4 -   </v>
      </c>
      <c r="T488" s="16" t="str">
        <f>T484&amp;"."&amp;RIGHT(T487,LEN(T487)-5)+1</f>
        <v>T.10.4</v>
      </c>
      <c r="U488" s="17" t="str">
        <f>T488&amp;" - "&amp;IFERROR(INDEX('L2'!$G$6:$G$502,MATCH(T488,'L2'!$P$6:$P$502,0)),"  ")</f>
        <v xml:space="preserve">T.10.4 -   </v>
      </c>
    </row>
    <row r="489" spans="2:21" ht="16">
      <c r="B489" s="16" t="str">
        <f>B484&amp;"."&amp;RIGHT(B488,LEN(B488)-4)+1</f>
        <v>T.1.5</v>
      </c>
      <c r="C489" s="17" t="str">
        <f>B489&amp;" - "&amp;IFERROR(INDEX('L2'!$G$6:$G$502,MATCH(B489,'L2'!$P$6:$P$502,0)),"  ")</f>
        <v xml:space="preserve">T.1.5 -   </v>
      </c>
      <c r="D489" s="16" t="str">
        <f>D484&amp;"."&amp;RIGHT(D488,LEN(D488)-4)+1</f>
        <v>T.2.5</v>
      </c>
      <c r="E489" s="17" t="str">
        <f>D489&amp;" - "&amp;IFERROR(INDEX('L2'!$G$6:$G$502,MATCH(D489,'L2'!$P$6:$P$502,0)),"  ")</f>
        <v>T.2.5 - Stem Wall, Single Story</v>
      </c>
      <c r="F489" s="16" t="str">
        <f>F484&amp;"."&amp;RIGHT(F488,LEN(F488)-4)+1</f>
        <v>T.3.5</v>
      </c>
      <c r="G489" s="17" t="str">
        <f>F489&amp;" - "&amp;IFERROR(INDEX('L2'!$G$6:$G$502,MATCH(F489,'L2'!$P$6:$P$502,0)),"  ")</f>
        <v xml:space="preserve">T.3.5 -   </v>
      </c>
      <c r="H489" s="16" t="str">
        <f>H484&amp;"."&amp;RIGHT(H488,LEN(H488)-4)+1</f>
        <v>T.4.5</v>
      </c>
      <c r="I489" s="17" t="str">
        <f>H489&amp;" - "&amp;IFERROR(INDEX('L2'!$G$6:$G$502,MATCH(H489,'L2'!$P$6:$P$502,0)),"  ")</f>
        <v>T.4.5 - Stair Mud Jacking, Application</v>
      </c>
      <c r="J489" s="16" t="str">
        <f>J484&amp;"."&amp;RIGHT(J488,LEN(J488)-4)+1</f>
        <v>T.5.5</v>
      </c>
      <c r="K489" s="17" t="str">
        <f>J489&amp;" - "&amp;IFERROR(INDEX('L2'!$G$6:$G$502,MATCH(J489,'L2'!$P$6:$P$502,0)),"  ")</f>
        <v xml:space="preserve">T.5.5 -   </v>
      </c>
      <c r="L489" s="16" t="str">
        <f>L484&amp;"."&amp;RIGHT(L488,LEN(L488)-4)+1</f>
        <v>T.6.5</v>
      </c>
      <c r="M489" s="17" t="str">
        <f>L489&amp;" - "&amp;IFERROR(INDEX('L2'!$G$6:$G$502,MATCH(L489,'L2'!$P$6:$P$502,0)),"  ")</f>
        <v xml:space="preserve">T.6.5 -   </v>
      </c>
      <c r="N489" s="16" t="str">
        <f>N484&amp;"."&amp;RIGHT(N488,LEN(N488)-4)+1</f>
        <v>T.7.5</v>
      </c>
      <c r="O489" s="17" t="str">
        <f>N489&amp;" - "&amp;IFERROR(INDEX('L2'!$G$6:$G$502,MATCH(N489,'L2'!$P$6:$P$502,0)),"  ")</f>
        <v xml:space="preserve">T.7.5 -   </v>
      </c>
      <c r="P489" s="16" t="str">
        <f>P484&amp;"."&amp;RIGHT(P488,LEN(P488)-4)+1</f>
        <v>T.8.5</v>
      </c>
      <c r="Q489" s="17" t="str">
        <f>P489&amp;" - "&amp;IFERROR(INDEX('L2'!$G$6:$G$502,MATCH(P489,'L2'!$P$6:$P$502,0)),"  ")</f>
        <v xml:space="preserve">T.8.5 -   </v>
      </c>
      <c r="R489" s="16" t="str">
        <f>R484&amp;"."&amp;RIGHT(R488,LEN(R488)-4)+1</f>
        <v>T.9.5</v>
      </c>
      <c r="S489" s="17" t="str">
        <f>R489&amp;" - "&amp;IFERROR(INDEX('L2'!$G$6:$G$502,MATCH(R489,'L2'!$P$6:$P$502,0)),"  ")</f>
        <v xml:space="preserve">T.9.5 -   </v>
      </c>
      <c r="T489" s="16" t="str">
        <f>T484&amp;"."&amp;RIGHT(T488,LEN(T488)-5)+1</f>
        <v>T.10.5</v>
      </c>
      <c r="U489" s="17" t="str">
        <f>T489&amp;" - "&amp;IFERROR(INDEX('L2'!$G$6:$G$502,MATCH(T489,'L2'!$P$6:$P$502,0)),"  ")</f>
        <v xml:space="preserve">T.10.5 -   </v>
      </c>
    </row>
    <row r="490" spans="2:21" ht="16">
      <c r="B490" s="16" t="str">
        <f>B484&amp;"."&amp;RIGHT(B489,LEN(B489)-4)+1</f>
        <v>T.1.6</v>
      </c>
      <c r="C490" s="17" t="str">
        <f>B490&amp;" - "&amp;IFERROR(INDEX('L2'!$G$6:$G$502,MATCH(B490,'L2'!$P$6:$P$502,0)),"  ")</f>
        <v xml:space="preserve">T.1.6 -   </v>
      </c>
      <c r="D490" s="16" t="str">
        <f>D484&amp;"."&amp;RIGHT(D489,LEN(D489)-4)+1</f>
        <v>T.2.6</v>
      </c>
      <c r="E490" s="17" t="str">
        <f>D490&amp;" - "&amp;IFERROR(INDEX('L2'!$G$6:$G$502,MATCH(D490,'L2'!$P$6:$P$502,0)),"  ")</f>
        <v xml:space="preserve">T.2.6 -   </v>
      </c>
      <c r="F490" s="16" t="str">
        <f>F484&amp;"."&amp;RIGHT(F489,LEN(F489)-4)+1</f>
        <v>T.3.6</v>
      </c>
      <c r="G490" s="17" t="str">
        <f>F490&amp;" - "&amp;IFERROR(INDEX('L2'!$G$6:$G$502,MATCH(F490,'L2'!$P$6:$P$502,0)),"  ")</f>
        <v xml:space="preserve">T.3.6 -   </v>
      </c>
      <c r="H490" s="16" t="str">
        <f>H484&amp;"."&amp;RIGHT(H489,LEN(H489)-4)+1</f>
        <v>T.4.6</v>
      </c>
      <c r="I490" s="17" t="str">
        <f>H490&amp;" - "&amp;IFERROR(INDEX('L2'!$G$6:$G$502,MATCH(H490,'L2'!$P$6:$P$502,0)),"  ")</f>
        <v>T.4.6 - Structural Repairs Allowance</v>
      </c>
      <c r="J490" s="16" t="str">
        <f>J484&amp;"."&amp;RIGHT(J489,LEN(J489)-4)+1</f>
        <v>T.5.6</v>
      </c>
      <c r="K490" s="17" t="str">
        <f>J490&amp;" - "&amp;IFERROR(INDEX('L2'!$G$6:$G$502,MATCH(J490,'L2'!$P$6:$P$502,0)),"  ")</f>
        <v xml:space="preserve">T.5.6 -   </v>
      </c>
      <c r="L490" s="16" t="str">
        <f>L484&amp;"."&amp;RIGHT(L489,LEN(L489)-4)+1</f>
        <v>T.6.6</v>
      </c>
      <c r="M490" s="17" t="str">
        <f>L490&amp;" - "&amp;IFERROR(INDEX('L2'!$G$6:$G$502,MATCH(L490,'L2'!$P$6:$P$502,0)),"  ")</f>
        <v xml:space="preserve">T.6.6 -   </v>
      </c>
      <c r="N490" s="16" t="str">
        <f>N484&amp;"."&amp;RIGHT(N489,LEN(N489)-4)+1</f>
        <v>T.7.6</v>
      </c>
      <c r="O490" s="17" t="str">
        <f>N490&amp;" - "&amp;IFERROR(INDEX('L2'!$G$6:$G$502,MATCH(N490,'L2'!$P$6:$P$502,0)),"  ")</f>
        <v xml:space="preserve">T.7.6 -   </v>
      </c>
      <c r="P490" s="16" t="str">
        <f>P484&amp;"."&amp;RIGHT(P489,LEN(P489)-4)+1</f>
        <v>T.8.6</v>
      </c>
      <c r="Q490" s="17" t="str">
        <f>P490&amp;" - "&amp;IFERROR(INDEX('L2'!$G$6:$G$502,MATCH(P490,'L2'!$P$6:$P$502,0)),"  ")</f>
        <v xml:space="preserve">T.8.6 -   </v>
      </c>
      <c r="R490" s="16" t="str">
        <f>R484&amp;"."&amp;RIGHT(R489,LEN(R489)-4)+1</f>
        <v>T.9.6</v>
      </c>
      <c r="S490" s="17" t="str">
        <f>R490&amp;" - "&amp;IFERROR(INDEX('L2'!$G$6:$G$502,MATCH(R490,'L2'!$P$6:$P$502,0)),"  ")</f>
        <v xml:space="preserve">T.9.6 -   </v>
      </c>
      <c r="T490" s="16" t="str">
        <f>T484&amp;"."&amp;RIGHT(T489,LEN(T489)-5)+1</f>
        <v>T.10.6</v>
      </c>
      <c r="U490" s="17" t="str">
        <f>T490&amp;" - "&amp;IFERROR(INDEX('L2'!$G$6:$G$502,MATCH(T490,'L2'!$P$6:$P$502,0)),"  ")</f>
        <v xml:space="preserve">T.10.6 -   </v>
      </c>
    </row>
    <row r="491" spans="2:21" ht="16">
      <c r="B491" s="16" t="str">
        <f>B484&amp;"."&amp;RIGHT(B490,LEN(B490)-4)+1</f>
        <v>T.1.7</v>
      </c>
      <c r="C491" s="17" t="str">
        <f>B491&amp;" - "&amp;IFERROR(INDEX('L2'!$G$6:$G$502,MATCH(B491,'L2'!$P$6:$P$502,0)),"  ")</f>
        <v xml:space="preserve">T.1.7 -   </v>
      </c>
      <c r="D491" s="16" t="str">
        <f>D484&amp;"."&amp;RIGHT(D490,LEN(D490)-4)+1</f>
        <v>T.2.7</v>
      </c>
      <c r="E491" s="17" t="str">
        <f>D491&amp;" - "&amp;IFERROR(INDEX('L2'!$G$6:$G$502,MATCH(D491,'L2'!$P$6:$P$502,0)),"  ")</f>
        <v xml:space="preserve">T.2.7 -   </v>
      </c>
      <c r="F491" s="16" t="str">
        <f>F484&amp;"."&amp;RIGHT(F490,LEN(F490)-4)+1</f>
        <v>T.3.7</v>
      </c>
      <c r="G491" s="17" t="str">
        <f>F491&amp;" - "&amp;IFERROR(INDEX('L2'!$G$6:$G$502,MATCH(F491,'L2'!$P$6:$P$502,0)),"  ")</f>
        <v xml:space="preserve">T.3.7 -   </v>
      </c>
      <c r="H491" s="16" t="str">
        <f>H484&amp;"."&amp;RIGHT(H490,LEN(H490)-4)+1</f>
        <v>T.4.7</v>
      </c>
      <c r="I491" s="17" t="str">
        <f>H491&amp;" - "&amp;IFERROR(INDEX('L2'!$G$6:$G$502,MATCH(H491,'L2'!$P$6:$P$502,0)),"  ")</f>
        <v xml:space="preserve">T.4.7 -   </v>
      </c>
      <c r="J491" s="16" t="str">
        <f>J484&amp;"."&amp;RIGHT(J490,LEN(J490)-4)+1</f>
        <v>T.5.7</v>
      </c>
      <c r="K491" s="17" t="str">
        <f>J491&amp;" - "&amp;IFERROR(INDEX('L2'!$G$6:$G$502,MATCH(J491,'L2'!$P$6:$P$502,0)),"  ")</f>
        <v xml:space="preserve">T.5.7 -   </v>
      </c>
      <c r="L491" s="16" t="str">
        <f>L484&amp;"."&amp;RIGHT(L490,LEN(L490)-4)+1</f>
        <v>T.6.7</v>
      </c>
      <c r="M491" s="17" t="str">
        <f>L491&amp;" - "&amp;IFERROR(INDEX('L2'!$G$6:$G$502,MATCH(L491,'L2'!$P$6:$P$502,0)),"  ")</f>
        <v xml:space="preserve">T.6.7 -   </v>
      </c>
      <c r="N491" s="16" t="str">
        <f>N484&amp;"."&amp;RIGHT(N490,LEN(N490)-4)+1</f>
        <v>T.7.7</v>
      </c>
      <c r="O491" s="17" t="str">
        <f>N491&amp;" - "&amp;IFERROR(INDEX('L2'!$G$6:$G$502,MATCH(N491,'L2'!$P$6:$P$502,0)),"  ")</f>
        <v xml:space="preserve">T.7.7 -   </v>
      </c>
      <c r="P491" s="16" t="str">
        <f>P484&amp;"."&amp;RIGHT(P490,LEN(P490)-4)+1</f>
        <v>T.8.7</v>
      </c>
      <c r="Q491" s="17" t="str">
        <f>P491&amp;" - "&amp;IFERROR(INDEX('L2'!$G$6:$G$502,MATCH(P491,'L2'!$P$6:$P$502,0)),"  ")</f>
        <v xml:space="preserve">T.8.7 -   </v>
      </c>
      <c r="R491" s="16" t="str">
        <f>R484&amp;"."&amp;RIGHT(R490,LEN(R490)-4)+1</f>
        <v>T.9.7</v>
      </c>
      <c r="S491" s="17" t="str">
        <f>R491&amp;" - "&amp;IFERROR(INDEX('L2'!$G$6:$G$502,MATCH(R491,'L2'!$P$6:$P$502,0)),"  ")</f>
        <v xml:space="preserve">T.9.7 -   </v>
      </c>
      <c r="T491" s="16" t="str">
        <f>T484&amp;"."&amp;RIGHT(T490,LEN(T490)-5)+1</f>
        <v>T.10.7</v>
      </c>
      <c r="U491" s="17" t="str">
        <f>T491&amp;" - "&amp;IFERROR(INDEX('L2'!$G$6:$G$502,MATCH(T491,'L2'!$P$6:$P$502,0)),"  ")</f>
        <v xml:space="preserve">T.10.7 -   </v>
      </c>
    </row>
    <row r="492" spans="2:21" ht="16">
      <c r="B492" s="16" t="str">
        <f>B484&amp;"."&amp;RIGHT(B491,LEN(B491)-4)+1</f>
        <v>T.1.8</v>
      </c>
      <c r="C492" s="17" t="str">
        <f>B492&amp;" - "&amp;IFERROR(INDEX('L2'!$G$6:$G$502,MATCH(B492,'L2'!$P$6:$P$502,0)),"  ")</f>
        <v xml:space="preserve">T.1.8 -   </v>
      </c>
      <c r="D492" s="16" t="str">
        <f>D484&amp;"."&amp;RIGHT(D491,LEN(D491)-4)+1</f>
        <v>T.2.8</v>
      </c>
      <c r="E492" s="17" t="str">
        <f>D492&amp;" - "&amp;IFERROR(INDEX('L2'!$G$6:$G$502,MATCH(D492,'L2'!$P$6:$P$502,0)),"  ")</f>
        <v xml:space="preserve">T.2.8 -   </v>
      </c>
      <c r="F492" s="16" t="str">
        <f>F484&amp;"."&amp;RIGHT(F491,LEN(F491)-4)+1</f>
        <v>T.3.8</v>
      </c>
      <c r="G492" s="17" t="str">
        <f>F492&amp;" - "&amp;IFERROR(INDEX('L2'!$G$6:$G$502,MATCH(F492,'L2'!$P$6:$P$502,0)),"  ")</f>
        <v xml:space="preserve">T.3.8 -   </v>
      </c>
      <c r="H492" s="16" t="str">
        <f>H484&amp;"."&amp;RIGHT(H491,LEN(H491)-4)+1</f>
        <v>T.4.8</v>
      </c>
      <c r="I492" s="17" t="str">
        <f>H492&amp;" - "&amp;IFERROR(INDEX('L2'!$G$6:$G$502,MATCH(H492,'L2'!$P$6:$P$502,0)),"  ")</f>
        <v xml:space="preserve">T.4.8 -   </v>
      </c>
      <c r="J492" s="16" t="str">
        <f>J484&amp;"."&amp;RIGHT(J491,LEN(J491)-4)+1</f>
        <v>T.5.8</v>
      </c>
      <c r="K492" s="17" t="str">
        <f>J492&amp;" - "&amp;IFERROR(INDEX('L2'!$G$6:$G$502,MATCH(J492,'L2'!$P$6:$P$502,0)),"  ")</f>
        <v xml:space="preserve">T.5.8 -   </v>
      </c>
      <c r="L492" s="16" t="str">
        <f>L484&amp;"."&amp;RIGHT(L491,LEN(L491)-4)+1</f>
        <v>T.6.8</v>
      </c>
      <c r="M492" s="17" t="str">
        <f>L492&amp;" - "&amp;IFERROR(INDEX('L2'!$G$6:$G$502,MATCH(L492,'L2'!$P$6:$P$502,0)),"  ")</f>
        <v xml:space="preserve">T.6.8 -   </v>
      </c>
      <c r="N492" s="16" t="str">
        <f>N484&amp;"."&amp;RIGHT(N491,LEN(N491)-4)+1</f>
        <v>T.7.8</v>
      </c>
      <c r="O492" s="17" t="str">
        <f>N492&amp;" - "&amp;IFERROR(INDEX('L2'!$G$6:$G$502,MATCH(N492,'L2'!$P$6:$P$502,0)),"  ")</f>
        <v xml:space="preserve">T.7.8 -   </v>
      </c>
      <c r="P492" s="16" t="str">
        <f>P484&amp;"."&amp;RIGHT(P491,LEN(P491)-4)+1</f>
        <v>T.8.8</v>
      </c>
      <c r="Q492" s="17" t="str">
        <f>P492&amp;" - "&amp;IFERROR(INDEX('L2'!$G$6:$G$502,MATCH(P492,'L2'!$P$6:$P$502,0)),"  ")</f>
        <v xml:space="preserve">T.8.8 -   </v>
      </c>
      <c r="R492" s="16" t="str">
        <f>R484&amp;"."&amp;RIGHT(R491,LEN(R491)-4)+1</f>
        <v>T.9.8</v>
      </c>
      <c r="S492" s="17" t="str">
        <f>R492&amp;" - "&amp;IFERROR(INDEX('L2'!$G$6:$G$502,MATCH(R492,'L2'!$P$6:$P$502,0)),"  ")</f>
        <v xml:space="preserve">T.9.8 -   </v>
      </c>
      <c r="T492" s="16" t="str">
        <f>T484&amp;"."&amp;RIGHT(T491,LEN(T491)-5)+1</f>
        <v>T.10.8</v>
      </c>
      <c r="U492" s="17" t="str">
        <f>T492&amp;" - "&amp;IFERROR(INDEX('L2'!$G$6:$G$502,MATCH(T492,'L2'!$P$6:$P$502,0)),"  ")</f>
        <v xml:space="preserve">T.10.8 -   </v>
      </c>
    </row>
    <row r="493" spans="2:21" ht="16">
      <c r="B493" s="16" t="str">
        <f>B484&amp;"."&amp;RIGHT(B492,LEN(B492)-4)+1</f>
        <v>T.1.9</v>
      </c>
      <c r="C493" s="17" t="str">
        <f>B493&amp;" - "&amp;IFERROR(INDEX('L2'!$G$6:$G$502,MATCH(B493,'L2'!$P$6:$P$502,0)),"  ")</f>
        <v xml:space="preserve">T.1.9 -   </v>
      </c>
      <c r="D493" s="16" t="str">
        <f>D484&amp;"."&amp;RIGHT(D492,LEN(D492)-4)+1</f>
        <v>T.2.9</v>
      </c>
      <c r="E493" s="17" t="str">
        <f>D493&amp;" - "&amp;IFERROR(INDEX('L2'!$G$6:$G$502,MATCH(D493,'L2'!$P$6:$P$502,0)),"  ")</f>
        <v xml:space="preserve">T.2.9 -   </v>
      </c>
      <c r="F493" s="16" t="str">
        <f>F484&amp;"."&amp;RIGHT(F492,LEN(F492)-4)+1</f>
        <v>T.3.9</v>
      </c>
      <c r="G493" s="17" t="str">
        <f>F493&amp;" - "&amp;IFERROR(INDEX('L2'!$G$6:$G$502,MATCH(F493,'L2'!$P$6:$P$502,0)),"  ")</f>
        <v xml:space="preserve">T.3.9 -   </v>
      </c>
      <c r="H493" s="16" t="str">
        <f>H484&amp;"."&amp;RIGHT(H492,LEN(H492)-4)+1</f>
        <v>T.4.9</v>
      </c>
      <c r="I493" s="17" t="str">
        <f>H493&amp;" - "&amp;IFERROR(INDEX('L2'!$G$6:$G$502,MATCH(H493,'L2'!$P$6:$P$502,0)),"  ")</f>
        <v xml:space="preserve">T.4.9 -   </v>
      </c>
      <c r="J493" s="16" t="str">
        <f>J484&amp;"."&amp;RIGHT(J492,LEN(J492)-4)+1</f>
        <v>T.5.9</v>
      </c>
      <c r="K493" s="17" t="str">
        <f>J493&amp;" - "&amp;IFERROR(INDEX('L2'!$G$6:$G$502,MATCH(J493,'L2'!$P$6:$P$502,0)),"  ")</f>
        <v xml:space="preserve">T.5.9 -   </v>
      </c>
      <c r="L493" s="16" t="str">
        <f>L484&amp;"."&amp;RIGHT(L492,LEN(L492)-4)+1</f>
        <v>T.6.9</v>
      </c>
      <c r="M493" s="17" t="str">
        <f>L493&amp;" - "&amp;IFERROR(INDEX('L2'!$G$6:$G$502,MATCH(L493,'L2'!$P$6:$P$502,0)),"  ")</f>
        <v xml:space="preserve">T.6.9 -   </v>
      </c>
      <c r="N493" s="16" t="str">
        <f>N484&amp;"."&amp;RIGHT(N492,LEN(N492)-4)+1</f>
        <v>T.7.9</v>
      </c>
      <c r="O493" s="17" t="str">
        <f>N493&amp;" - "&amp;IFERROR(INDEX('L2'!$G$6:$G$502,MATCH(N493,'L2'!$P$6:$P$502,0)),"  ")</f>
        <v xml:space="preserve">T.7.9 -   </v>
      </c>
      <c r="P493" s="16" t="str">
        <f>P484&amp;"."&amp;RIGHT(P492,LEN(P492)-4)+1</f>
        <v>T.8.9</v>
      </c>
      <c r="Q493" s="17" t="str">
        <f>P493&amp;" - "&amp;IFERROR(INDEX('L2'!$G$6:$G$502,MATCH(P493,'L2'!$P$6:$P$502,0)),"  ")</f>
        <v xml:space="preserve">T.8.9 -   </v>
      </c>
      <c r="R493" s="16" t="str">
        <f>R484&amp;"."&amp;RIGHT(R492,LEN(R492)-4)+1</f>
        <v>T.9.9</v>
      </c>
      <c r="S493" s="17" t="str">
        <f>R493&amp;" - "&amp;IFERROR(INDEX('L2'!$G$6:$G$502,MATCH(R493,'L2'!$P$6:$P$502,0)),"  ")</f>
        <v xml:space="preserve">T.9.9 -   </v>
      </c>
      <c r="T493" s="16" t="str">
        <f>T484&amp;"."&amp;RIGHT(T492,LEN(T492)-5)+1</f>
        <v>T.10.9</v>
      </c>
      <c r="U493" s="17" t="str">
        <f>T493&amp;" - "&amp;IFERROR(INDEX('L2'!$G$6:$G$502,MATCH(T493,'L2'!$P$6:$P$502,0)),"  ")</f>
        <v xml:space="preserve">T.10.9 -   </v>
      </c>
    </row>
    <row r="494" spans="2:21" ht="16">
      <c r="B494" s="16" t="str">
        <f>B484&amp;"."&amp;RIGHT(B493,LEN(B493)-4)+1</f>
        <v>T.1.10</v>
      </c>
      <c r="C494" s="17" t="str">
        <f>B494&amp;" - "&amp;IFERROR(INDEX('L2'!$G$6:$G$502,MATCH(B494,'L2'!$P$6:$P$502,0)),"  ")</f>
        <v xml:space="preserve">T.1.10 -   </v>
      </c>
      <c r="D494" s="16" t="str">
        <f>D484&amp;"."&amp;RIGHT(D493,LEN(D493)-4)+1</f>
        <v>T.2.10</v>
      </c>
      <c r="E494" s="17" t="str">
        <f>D494&amp;" - "&amp;IFERROR(INDEX('L2'!$G$6:$G$502,MATCH(D494,'L2'!$P$6:$P$502,0)),"  ")</f>
        <v xml:space="preserve">T.2.10 -   </v>
      </c>
      <c r="F494" s="16" t="str">
        <f>F484&amp;"."&amp;RIGHT(F493,LEN(F493)-4)+1</f>
        <v>T.3.10</v>
      </c>
      <c r="G494" s="17" t="str">
        <f>F494&amp;" - "&amp;IFERROR(INDEX('L2'!$G$6:$G$502,MATCH(F494,'L2'!$P$6:$P$502,0)),"  ")</f>
        <v xml:space="preserve">T.3.10 -   </v>
      </c>
      <c r="H494" s="16" t="str">
        <f>H484&amp;"."&amp;RIGHT(H493,LEN(H493)-4)+1</f>
        <v>T.4.10</v>
      </c>
      <c r="I494" s="17" t="str">
        <f>H494&amp;" - "&amp;IFERROR(INDEX('L2'!$G$6:$G$502,MATCH(H494,'L2'!$P$6:$P$502,0)),"  ")</f>
        <v xml:space="preserve">T.4.10 -   </v>
      </c>
      <c r="J494" s="16" t="str">
        <f>J484&amp;"."&amp;RIGHT(J493,LEN(J493)-4)+1</f>
        <v>T.5.10</v>
      </c>
      <c r="K494" s="17" t="str">
        <f>J494&amp;" - "&amp;IFERROR(INDEX('L2'!$G$6:$G$502,MATCH(J494,'L2'!$P$6:$P$502,0)),"  ")</f>
        <v xml:space="preserve">T.5.10 -   </v>
      </c>
      <c r="L494" s="16" t="str">
        <f>L484&amp;"."&amp;RIGHT(L493,LEN(L493)-4)+1</f>
        <v>T.6.10</v>
      </c>
      <c r="M494" s="17" t="str">
        <f>L494&amp;" - "&amp;IFERROR(INDEX('L2'!$G$6:$G$502,MATCH(L494,'L2'!$P$6:$P$502,0)),"  ")</f>
        <v xml:space="preserve">T.6.10 -   </v>
      </c>
      <c r="N494" s="16" t="str">
        <f>N484&amp;"."&amp;RIGHT(N493,LEN(N493)-4)+1</f>
        <v>T.7.10</v>
      </c>
      <c r="O494" s="17" t="str">
        <f>N494&amp;" - "&amp;IFERROR(INDEX('L2'!$G$6:$G$502,MATCH(N494,'L2'!$P$6:$P$502,0)),"  ")</f>
        <v xml:space="preserve">T.7.10 -   </v>
      </c>
      <c r="P494" s="16" t="str">
        <f>P484&amp;"."&amp;RIGHT(P493,LEN(P493)-4)+1</f>
        <v>T.8.10</v>
      </c>
      <c r="Q494" s="17" t="str">
        <f>P494&amp;" - "&amp;IFERROR(INDEX('L2'!$G$6:$G$502,MATCH(P494,'L2'!$P$6:$P$502,0)),"  ")</f>
        <v xml:space="preserve">T.8.10 -   </v>
      </c>
      <c r="R494" s="16" t="str">
        <f>R484&amp;"."&amp;RIGHT(R493,LEN(R493)-4)+1</f>
        <v>T.9.10</v>
      </c>
      <c r="S494" s="17" t="str">
        <f>R494&amp;" - "&amp;IFERROR(INDEX('L2'!$G$6:$G$502,MATCH(R494,'L2'!$P$6:$P$502,0)),"  ")</f>
        <v xml:space="preserve">T.9.10 -   </v>
      </c>
      <c r="T494" s="16" t="str">
        <f>T484&amp;"."&amp;RIGHT(T493,LEN(T493)-5)+1</f>
        <v>T.10.10</v>
      </c>
      <c r="U494" s="17" t="str">
        <f>T494&amp;" - "&amp;IFERROR(INDEX('L2'!$G$6:$G$502,MATCH(T494,'L2'!$P$6:$P$502,0)),"  ")</f>
        <v xml:space="preserve">T.10.10 -   </v>
      </c>
    </row>
    <row r="495" spans="2:21" ht="16">
      <c r="B495" s="16" t="str">
        <f>B484&amp;"."&amp;RIGHT(B494,LEN(B494)-4)+1</f>
        <v>T.1.11</v>
      </c>
      <c r="C495" s="17" t="str">
        <f>B495&amp;" - "&amp;IFERROR(INDEX('L2'!$G$6:$G$502,MATCH(B495,'L2'!$P$6:$P$502,0)),"  ")</f>
        <v xml:space="preserve">T.1.11 -   </v>
      </c>
      <c r="D495" s="16" t="str">
        <f>D484&amp;"."&amp;RIGHT(D494,LEN(D494)-4)+1</f>
        <v>T.2.11</v>
      </c>
      <c r="E495" s="17" t="str">
        <f>D495&amp;" - "&amp;IFERROR(INDEX('L2'!$G$6:$G$502,MATCH(D495,'L2'!$P$6:$P$502,0)),"  ")</f>
        <v xml:space="preserve">T.2.11 -   </v>
      </c>
      <c r="F495" s="16" t="str">
        <f>F484&amp;"."&amp;RIGHT(F494,LEN(F494)-4)+1</f>
        <v>T.3.11</v>
      </c>
      <c r="G495" s="17" t="str">
        <f>F495&amp;" - "&amp;IFERROR(INDEX('L2'!$G$6:$G$502,MATCH(F495,'L2'!$P$6:$P$502,0)),"  ")</f>
        <v xml:space="preserve">T.3.11 -   </v>
      </c>
      <c r="H495" s="16" t="str">
        <f>H484&amp;"."&amp;RIGHT(H494,LEN(H494)-4)+1</f>
        <v>T.4.11</v>
      </c>
      <c r="I495" s="17" t="str">
        <f>H495&amp;" - "&amp;IFERROR(INDEX('L2'!$G$6:$G$502,MATCH(H495,'L2'!$P$6:$P$502,0)),"  ")</f>
        <v xml:space="preserve">T.4.11 -   </v>
      </c>
      <c r="J495" s="16" t="str">
        <f>J484&amp;"."&amp;RIGHT(J494,LEN(J494)-4)+1</f>
        <v>T.5.11</v>
      </c>
      <c r="K495" s="17" t="str">
        <f>J495&amp;" - "&amp;IFERROR(INDEX('L2'!$G$6:$G$502,MATCH(J495,'L2'!$P$6:$P$502,0)),"  ")</f>
        <v xml:space="preserve">T.5.11 -   </v>
      </c>
      <c r="L495" s="16" t="str">
        <f>L484&amp;"."&amp;RIGHT(L494,LEN(L494)-4)+1</f>
        <v>T.6.11</v>
      </c>
      <c r="M495" s="17" t="str">
        <f>L495&amp;" - "&amp;IFERROR(INDEX('L2'!$G$6:$G$502,MATCH(L495,'L2'!$P$6:$P$502,0)),"  ")</f>
        <v xml:space="preserve">T.6.11 -   </v>
      </c>
      <c r="N495" s="16" t="str">
        <f>N484&amp;"."&amp;RIGHT(N494,LEN(N494)-4)+1</f>
        <v>T.7.11</v>
      </c>
      <c r="O495" s="17" t="str">
        <f>N495&amp;" - "&amp;IFERROR(INDEX('L2'!$G$6:$G$502,MATCH(N495,'L2'!$P$6:$P$502,0)),"  ")</f>
        <v xml:space="preserve">T.7.11 -   </v>
      </c>
      <c r="P495" s="16" t="str">
        <f>P484&amp;"."&amp;RIGHT(P494,LEN(P494)-4)+1</f>
        <v>T.8.11</v>
      </c>
      <c r="Q495" s="17" t="str">
        <f>P495&amp;" - "&amp;IFERROR(INDEX('L2'!$G$6:$G$502,MATCH(P495,'L2'!$P$6:$P$502,0)),"  ")</f>
        <v xml:space="preserve">T.8.11 -   </v>
      </c>
      <c r="R495" s="16" t="str">
        <f>R484&amp;"."&amp;RIGHT(R494,LEN(R494)-4)+1</f>
        <v>T.9.11</v>
      </c>
      <c r="S495" s="17" t="str">
        <f>R495&amp;" - "&amp;IFERROR(INDEX('L2'!$G$6:$G$502,MATCH(R495,'L2'!$P$6:$P$502,0)),"  ")</f>
        <v xml:space="preserve">T.9.11 -   </v>
      </c>
      <c r="T495" s="16" t="str">
        <f>T484&amp;"."&amp;RIGHT(T494,LEN(T494)-5)+1</f>
        <v>T.10.11</v>
      </c>
      <c r="U495" s="17" t="str">
        <f>T495&amp;" - "&amp;IFERROR(INDEX('L2'!$G$6:$G$502,MATCH(T495,'L2'!$P$6:$P$502,0)),"  ")</f>
        <v xml:space="preserve">T.10.11 -   </v>
      </c>
    </row>
    <row r="496" spans="2:21" ht="16">
      <c r="B496" s="16" t="str">
        <f>B484&amp;"."&amp;RIGHT(B495,LEN(B495)-4)+1</f>
        <v>T.1.12</v>
      </c>
      <c r="C496" s="17" t="str">
        <f>B496&amp;" - "&amp;IFERROR(INDEX('L2'!$G$6:$G$502,MATCH(B496,'L2'!$P$6:$P$502,0)),"  ")</f>
        <v xml:space="preserve">T.1.12 -   </v>
      </c>
      <c r="D496" s="16" t="str">
        <f>D484&amp;"."&amp;RIGHT(D495,LEN(D495)-4)+1</f>
        <v>T.2.12</v>
      </c>
      <c r="E496" s="17" t="str">
        <f>D496&amp;" - "&amp;IFERROR(INDEX('L2'!$G$6:$G$502,MATCH(D496,'L2'!$P$6:$P$502,0)),"  ")</f>
        <v xml:space="preserve">T.2.12 -   </v>
      </c>
      <c r="F496" s="16" t="str">
        <f>F484&amp;"."&amp;RIGHT(F495,LEN(F495)-4)+1</f>
        <v>T.3.12</v>
      </c>
      <c r="G496" s="17" t="str">
        <f>F496&amp;" - "&amp;IFERROR(INDEX('L2'!$G$6:$G$502,MATCH(F496,'L2'!$P$6:$P$502,0)),"  ")</f>
        <v xml:space="preserve">T.3.12 -   </v>
      </c>
      <c r="H496" s="16" t="str">
        <f>H484&amp;"."&amp;RIGHT(H495,LEN(H495)-4)+1</f>
        <v>T.4.12</v>
      </c>
      <c r="I496" s="17" t="str">
        <f>H496&amp;" - "&amp;IFERROR(INDEX('L2'!$G$6:$G$502,MATCH(H496,'L2'!$P$6:$P$502,0)),"  ")</f>
        <v xml:space="preserve">T.4.12 -   </v>
      </c>
      <c r="J496" s="16" t="str">
        <f>J484&amp;"."&amp;RIGHT(J495,LEN(J495)-4)+1</f>
        <v>T.5.12</v>
      </c>
      <c r="K496" s="17" t="str">
        <f>J496&amp;" - "&amp;IFERROR(INDEX('L2'!$G$6:$G$502,MATCH(J496,'L2'!$P$6:$P$502,0)),"  ")</f>
        <v xml:space="preserve">T.5.12 -   </v>
      </c>
      <c r="L496" s="16" t="str">
        <f>L484&amp;"."&amp;RIGHT(L495,LEN(L495)-4)+1</f>
        <v>T.6.12</v>
      </c>
      <c r="M496" s="17" t="str">
        <f>L496&amp;" - "&amp;IFERROR(INDEX('L2'!$G$6:$G$502,MATCH(L496,'L2'!$P$6:$P$502,0)),"  ")</f>
        <v xml:space="preserve">T.6.12 -   </v>
      </c>
      <c r="N496" s="16" t="str">
        <f>N484&amp;"."&amp;RIGHT(N495,LEN(N495)-4)+1</f>
        <v>T.7.12</v>
      </c>
      <c r="O496" s="17" t="str">
        <f>N496&amp;" - "&amp;IFERROR(INDEX('L2'!$G$6:$G$502,MATCH(N496,'L2'!$P$6:$P$502,0)),"  ")</f>
        <v xml:space="preserve">T.7.12 -   </v>
      </c>
      <c r="P496" s="16" t="str">
        <f>P484&amp;"."&amp;RIGHT(P495,LEN(P495)-4)+1</f>
        <v>T.8.12</v>
      </c>
      <c r="Q496" s="17" t="str">
        <f>P496&amp;" - "&amp;IFERROR(INDEX('L2'!$G$6:$G$502,MATCH(P496,'L2'!$P$6:$P$502,0)),"  ")</f>
        <v xml:space="preserve">T.8.12 -   </v>
      </c>
      <c r="R496" s="16" t="str">
        <f>R484&amp;"."&amp;RIGHT(R495,LEN(R495)-4)+1</f>
        <v>T.9.12</v>
      </c>
      <c r="S496" s="17" t="str">
        <f>R496&amp;" - "&amp;IFERROR(INDEX('L2'!$G$6:$G$502,MATCH(R496,'L2'!$P$6:$P$502,0)),"  ")</f>
        <v xml:space="preserve">T.9.12 -   </v>
      </c>
      <c r="T496" s="16" t="str">
        <f>T484&amp;"."&amp;RIGHT(T495,LEN(T495)-5)+1</f>
        <v>T.10.12</v>
      </c>
      <c r="U496" s="17" t="str">
        <f>T496&amp;" - "&amp;IFERROR(INDEX('L2'!$G$6:$G$502,MATCH(T496,'L2'!$P$6:$P$502,0)),"  ")</f>
        <v xml:space="preserve">T.10.12 -   </v>
      </c>
    </row>
    <row r="497" spans="2:21" ht="16">
      <c r="B497" s="16" t="str">
        <f>B484&amp;"."&amp;RIGHT(B496,LEN(B496)-4)+1</f>
        <v>T.1.13</v>
      </c>
      <c r="C497" s="17" t="str">
        <f>B497&amp;" - "&amp;IFERROR(INDEX('L2'!$G$6:$G$502,MATCH(B497,'L2'!$P$6:$P$502,0)),"  ")</f>
        <v xml:space="preserve">T.1.13 -   </v>
      </c>
      <c r="D497" s="16" t="str">
        <f>D484&amp;"."&amp;RIGHT(D496,LEN(D496)-4)+1</f>
        <v>T.2.13</v>
      </c>
      <c r="E497" s="17" t="str">
        <f>D497&amp;" - "&amp;IFERROR(INDEX('L2'!$G$6:$G$502,MATCH(D497,'L2'!$P$6:$P$502,0)),"  ")</f>
        <v xml:space="preserve">T.2.13 -   </v>
      </c>
      <c r="F497" s="16" t="str">
        <f>F484&amp;"."&amp;RIGHT(F496,LEN(F496)-4)+1</f>
        <v>T.3.13</v>
      </c>
      <c r="G497" s="17" t="str">
        <f>F497&amp;" - "&amp;IFERROR(INDEX('L2'!$G$6:$G$502,MATCH(F497,'L2'!$P$6:$P$502,0)),"  ")</f>
        <v xml:space="preserve">T.3.13 -   </v>
      </c>
      <c r="H497" s="16" t="str">
        <f>H484&amp;"."&amp;RIGHT(H496,LEN(H496)-4)+1</f>
        <v>T.4.13</v>
      </c>
      <c r="I497" s="17" t="str">
        <f>H497&amp;" - "&amp;IFERROR(INDEX('L2'!$G$6:$G$502,MATCH(H497,'L2'!$P$6:$P$502,0)),"  ")</f>
        <v xml:space="preserve">T.4.13 -   </v>
      </c>
      <c r="J497" s="16" t="str">
        <f>J484&amp;"."&amp;RIGHT(J496,LEN(J496)-4)+1</f>
        <v>T.5.13</v>
      </c>
      <c r="K497" s="17" t="str">
        <f>J497&amp;" - "&amp;IFERROR(INDEX('L2'!$G$6:$G$502,MATCH(J497,'L2'!$P$6:$P$502,0)),"  ")</f>
        <v xml:space="preserve">T.5.13 -   </v>
      </c>
      <c r="L497" s="16" t="str">
        <f>L484&amp;"."&amp;RIGHT(L496,LEN(L496)-4)+1</f>
        <v>T.6.13</v>
      </c>
      <c r="M497" s="17" t="str">
        <f>L497&amp;" - "&amp;IFERROR(INDEX('L2'!$G$6:$G$502,MATCH(L497,'L2'!$P$6:$P$502,0)),"  ")</f>
        <v xml:space="preserve">T.6.13 -   </v>
      </c>
      <c r="N497" s="16" t="str">
        <f>N484&amp;"."&amp;RIGHT(N496,LEN(N496)-4)+1</f>
        <v>T.7.13</v>
      </c>
      <c r="O497" s="17" t="str">
        <f>N497&amp;" - "&amp;IFERROR(INDEX('L2'!$G$6:$G$502,MATCH(N497,'L2'!$P$6:$P$502,0)),"  ")</f>
        <v xml:space="preserve">T.7.13 -   </v>
      </c>
      <c r="P497" s="16" t="str">
        <f>P484&amp;"."&amp;RIGHT(P496,LEN(P496)-4)+1</f>
        <v>T.8.13</v>
      </c>
      <c r="Q497" s="17" t="str">
        <f>P497&amp;" - "&amp;IFERROR(INDEX('L2'!$G$6:$G$502,MATCH(P497,'L2'!$P$6:$P$502,0)),"  ")</f>
        <v xml:space="preserve">T.8.13 -   </v>
      </c>
      <c r="R497" s="16" t="str">
        <f>R484&amp;"."&amp;RIGHT(R496,LEN(R496)-4)+1</f>
        <v>T.9.13</v>
      </c>
      <c r="S497" s="17" t="str">
        <f>R497&amp;" - "&amp;IFERROR(INDEX('L2'!$G$6:$G$502,MATCH(R497,'L2'!$P$6:$P$502,0)),"  ")</f>
        <v xml:space="preserve">T.9.13 -   </v>
      </c>
      <c r="T497" s="16" t="str">
        <f>T484&amp;"."&amp;RIGHT(T496,LEN(T496)-5)+1</f>
        <v>T.10.13</v>
      </c>
      <c r="U497" s="17" t="str">
        <f>T497&amp;" - "&amp;IFERROR(INDEX('L2'!$G$6:$G$502,MATCH(T497,'L2'!$P$6:$P$502,0)),"  ")</f>
        <v xml:space="preserve">T.10.13 -   </v>
      </c>
    </row>
    <row r="498" spans="2:21" ht="16">
      <c r="B498" s="16" t="str">
        <f>B484&amp;"."&amp;RIGHT(B497,LEN(B497)-4)+1</f>
        <v>T.1.14</v>
      </c>
      <c r="C498" s="17" t="str">
        <f>B498&amp;" - "&amp;IFERROR(INDEX('L2'!$G$6:$G$502,MATCH(B498,'L2'!$P$6:$P$502,0)),"  ")</f>
        <v xml:space="preserve">T.1.14 -   </v>
      </c>
      <c r="D498" s="16" t="str">
        <f>D484&amp;"."&amp;RIGHT(D497,LEN(D497)-4)+1</f>
        <v>T.2.14</v>
      </c>
      <c r="E498" s="17" t="str">
        <f>D498&amp;" - "&amp;IFERROR(INDEX('L2'!$G$6:$G$502,MATCH(D498,'L2'!$P$6:$P$502,0)),"  ")</f>
        <v xml:space="preserve">T.2.14 -   </v>
      </c>
      <c r="F498" s="16" t="str">
        <f>F484&amp;"."&amp;RIGHT(F497,LEN(F497)-4)+1</f>
        <v>T.3.14</v>
      </c>
      <c r="G498" s="17" t="str">
        <f>F498&amp;" - "&amp;IFERROR(INDEX('L2'!$G$6:$G$502,MATCH(F498,'L2'!$P$6:$P$502,0)),"  ")</f>
        <v xml:space="preserve">T.3.14 -   </v>
      </c>
      <c r="H498" s="16" t="str">
        <f>H484&amp;"."&amp;RIGHT(H497,LEN(H497)-4)+1</f>
        <v>T.4.14</v>
      </c>
      <c r="I498" s="17" t="str">
        <f>H498&amp;" - "&amp;IFERROR(INDEX('L2'!$G$6:$G$502,MATCH(H498,'L2'!$P$6:$P$502,0)),"  ")</f>
        <v xml:space="preserve">T.4.14 -   </v>
      </c>
      <c r="J498" s="16" t="str">
        <f>J484&amp;"."&amp;RIGHT(J497,LEN(J497)-4)+1</f>
        <v>T.5.14</v>
      </c>
      <c r="K498" s="17" t="str">
        <f>J498&amp;" - "&amp;IFERROR(INDEX('L2'!$G$6:$G$502,MATCH(J498,'L2'!$P$6:$P$502,0)),"  ")</f>
        <v xml:space="preserve">T.5.14 -   </v>
      </c>
      <c r="L498" s="16" t="str">
        <f>L484&amp;"."&amp;RIGHT(L497,LEN(L497)-4)+1</f>
        <v>T.6.14</v>
      </c>
      <c r="M498" s="17" t="str">
        <f>L498&amp;" - "&amp;IFERROR(INDEX('L2'!$G$6:$G$502,MATCH(L498,'L2'!$P$6:$P$502,0)),"  ")</f>
        <v xml:space="preserve">T.6.14 -   </v>
      </c>
      <c r="N498" s="16" t="str">
        <f>N484&amp;"."&amp;RIGHT(N497,LEN(N497)-4)+1</f>
        <v>T.7.14</v>
      </c>
      <c r="O498" s="17" t="str">
        <f>N498&amp;" - "&amp;IFERROR(INDEX('L2'!$G$6:$G$502,MATCH(N498,'L2'!$P$6:$P$502,0)),"  ")</f>
        <v xml:space="preserve">T.7.14 -   </v>
      </c>
      <c r="P498" s="16" t="str">
        <f>P484&amp;"."&amp;RIGHT(P497,LEN(P497)-4)+1</f>
        <v>T.8.14</v>
      </c>
      <c r="Q498" s="17" t="str">
        <f>P498&amp;" - "&amp;IFERROR(INDEX('L2'!$G$6:$G$502,MATCH(P498,'L2'!$P$6:$P$502,0)),"  ")</f>
        <v xml:space="preserve">T.8.14 -   </v>
      </c>
      <c r="R498" s="16" t="str">
        <f>R484&amp;"."&amp;RIGHT(R497,LEN(R497)-4)+1</f>
        <v>T.9.14</v>
      </c>
      <c r="S498" s="17" t="str">
        <f>R498&amp;" - "&amp;IFERROR(INDEX('L2'!$G$6:$G$502,MATCH(R498,'L2'!$P$6:$P$502,0)),"  ")</f>
        <v xml:space="preserve">T.9.14 -   </v>
      </c>
      <c r="T498" s="16" t="str">
        <f>T484&amp;"."&amp;RIGHT(T497,LEN(T497)-5)+1</f>
        <v>T.10.14</v>
      </c>
      <c r="U498" s="17" t="str">
        <f>T498&amp;" - "&amp;IFERROR(INDEX('L2'!$G$6:$G$502,MATCH(T498,'L2'!$P$6:$P$502,0)),"  ")</f>
        <v xml:space="preserve">T.10.14 -   </v>
      </c>
    </row>
    <row r="499" spans="2:21" ht="16">
      <c r="B499" s="16" t="str">
        <f>B484&amp;"."&amp;RIGHT(B498,LEN(B498)-4)+1</f>
        <v>T.1.15</v>
      </c>
      <c r="C499" s="17" t="str">
        <f>B499&amp;" - "&amp;IFERROR(INDEX('L2'!$G$6:$G$502,MATCH(B499,'L2'!$P$6:$P$502,0)),"  ")</f>
        <v xml:space="preserve">T.1.15 -   </v>
      </c>
      <c r="D499" s="16" t="str">
        <f>D484&amp;"."&amp;RIGHT(D498,LEN(D498)-4)+1</f>
        <v>T.2.15</v>
      </c>
      <c r="E499" s="17" t="str">
        <f>D499&amp;" - "&amp;IFERROR(INDEX('L2'!$G$6:$G$502,MATCH(D499,'L2'!$P$6:$P$502,0)),"  ")</f>
        <v xml:space="preserve">T.2.15 -   </v>
      </c>
      <c r="F499" s="16" t="str">
        <f>F484&amp;"."&amp;RIGHT(F498,LEN(F498)-4)+1</f>
        <v>T.3.15</v>
      </c>
      <c r="G499" s="17" t="str">
        <f>F499&amp;" - "&amp;IFERROR(INDEX('L2'!$G$6:$G$502,MATCH(F499,'L2'!$P$6:$P$502,0)),"  ")</f>
        <v xml:space="preserve">T.3.15 -   </v>
      </c>
      <c r="H499" s="16" t="str">
        <f>H484&amp;"."&amp;RIGHT(H498,LEN(H498)-4)+1</f>
        <v>T.4.15</v>
      </c>
      <c r="I499" s="17" t="str">
        <f>H499&amp;" - "&amp;IFERROR(INDEX('L2'!$G$6:$G$502,MATCH(H499,'L2'!$P$6:$P$502,0)),"  ")</f>
        <v xml:space="preserve">T.4.15 -   </v>
      </c>
      <c r="J499" s="16" t="str">
        <f>J484&amp;"."&amp;RIGHT(J498,LEN(J498)-4)+1</f>
        <v>T.5.15</v>
      </c>
      <c r="K499" s="17" t="str">
        <f>J499&amp;" - "&amp;IFERROR(INDEX('L2'!$G$6:$G$502,MATCH(J499,'L2'!$P$6:$P$502,0)),"  ")</f>
        <v xml:space="preserve">T.5.15 -   </v>
      </c>
      <c r="L499" s="16" t="str">
        <f>L484&amp;"."&amp;RIGHT(L498,LEN(L498)-4)+1</f>
        <v>T.6.15</v>
      </c>
      <c r="M499" s="17" t="str">
        <f>L499&amp;" - "&amp;IFERROR(INDEX('L2'!$G$6:$G$502,MATCH(L499,'L2'!$P$6:$P$502,0)),"  ")</f>
        <v xml:space="preserve">T.6.15 -   </v>
      </c>
      <c r="N499" s="16" t="str">
        <f>N484&amp;"."&amp;RIGHT(N498,LEN(N498)-4)+1</f>
        <v>T.7.15</v>
      </c>
      <c r="O499" s="17" t="str">
        <f>N499&amp;" - "&amp;IFERROR(INDEX('L2'!$G$6:$G$502,MATCH(N499,'L2'!$P$6:$P$502,0)),"  ")</f>
        <v xml:space="preserve">T.7.15 -   </v>
      </c>
      <c r="P499" s="16" t="str">
        <f>P484&amp;"."&amp;RIGHT(P498,LEN(P498)-4)+1</f>
        <v>T.8.15</v>
      </c>
      <c r="Q499" s="17" t="str">
        <f>P499&amp;" - "&amp;IFERROR(INDEX('L2'!$G$6:$G$502,MATCH(P499,'L2'!$P$6:$P$502,0)),"  ")</f>
        <v xml:space="preserve">T.8.15 -   </v>
      </c>
      <c r="R499" s="16" t="str">
        <f>R484&amp;"."&amp;RIGHT(R498,LEN(R498)-4)+1</f>
        <v>T.9.15</v>
      </c>
      <c r="S499" s="17" t="str">
        <f>R499&amp;" - "&amp;IFERROR(INDEX('L2'!$G$6:$G$502,MATCH(R499,'L2'!$P$6:$P$502,0)),"  ")</f>
        <v xml:space="preserve">T.9.15 -   </v>
      </c>
      <c r="T499" s="16" t="str">
        <f>T484&amp;"."&amp;RIGHT(T498,LEN(T498)-5)+1</f>
        <v>T.10.15</v>
      </c>
      <c r="U499" s="17" t="str">
        <f>T499&amp;" - "&amp;IFERROR(INDEX('L2'!$G$6:$G$502,MATCH(T499,'L2'!$P$6:$P$502,0)),"  ")</f>
        <v xml:space="preserve">T.10.15 -   </v>
      </c>
    </row>
    <row r="500" spans="2:21" ht="16">
      <c r="B500" s="16" t="str">
        <f>B484&amp;"."&amp;RIGHT(B499,LEN(B499)-4)+1</f>
        <v>T.1.16</v>
      </c>
      <c r="C500" s="17" t="str">
        <f>B500&amp;" - "&amp;IFERROR(INDEX('L2'!$G$6:$G$502,MATCH(B500,'L2'!$P$6:$P$502,0)),"  ")</f>
        <v xml:space="preserve">T.1.16 -   </v>
      </c>
      <c r="D500" s="16" t="str">
        <f>D484&amp;"."&amp;RIGHT(D499,LEN(D499)-4)+1</f>
        <v>T.2.16</v>
      </c>
      <c r="E500" s="17" t="str">
        <f>D500&amp;" - "&amp;IFERROR(INDEX('L2'!$G$6:$G$502,MATCH(D500,'L2'!$P$6:$P$502,0)),"  ")</f>
        <v xml:space="preserve">T.2.16 -   </v>
      </c>
      <c r="F500" s="16" t="str">
        <f>F484&amp;"."&amp;RIGHT(F499,LEN(F499)-4)+1</f>
        <v>T.3.16</v>
      </c>
      <c r="G500" s="17" t="str">
        <f>F500&amp;" - "&amp;IFERROR(INDEX('L2'!$G$6:$G$502,MATCH(F500,'L2'!$P$6:$P$502,0)),"  ")</f>
        <v xml:space="preserve">T.3.16 -   </v>
      </c>
      <c r="H500" s="16" t="str">
        <f>H484&amp;"."&amp;RIGHT(H499,LEN(H499)-4)+1</f>
        <v>T.4.16</v>
      </c>
      <c r="I500" s="17" t="str">
        <f>H500&amp;" - "&amp;IFERROR(INDEX('L2'!$G$6:$G$502,MATCH(H500,'L2'!$P$6:$P$502,0)),"  ")</f>
        <v xml:space="preserve">T.4.16 -   </v>
      </c>
      <c r="J500" s="16" t="str">
        <f>J484&amp;"."&amp;RIGHT(J499,LEN(J499)-4)+1</f>
        <v>T.5.16</v>
      </c>
      <c r="K500" s="17" t="str">
        <f>J500&amp;" - "&amp;IFERROR(INDEX('L2'!$G$6:$G$502,MATCH(J500,'L2'!$P$6:$P$502,0)),"  ")</f>
        <v xml:space="preserve">T.5.16 -   </v>
      </c>
      <c r="L500" s="16" t="str">
        <f>L484&amp;"."&amp;RIGHT(L499,LEN(L499)-4)+1</f>
        <v>T.6.16</v>
      </c>
      <c r="M500" s="17" t="str">
        <f>L500&amp;" - "&amp;IFERROR(INDEX('L2'!$G$6:$G$502,MATCH(L500,'L2'!$P$6:$P$502,0)),"  ")</f>
        <v xml:space="preserve">T.6.16 -   </v>
      </c>
      <c r="N500" s="16" t="str">
        <f>N484&amp;"."&amp;RIGHT(N499,LEN(N499)-4)+1</f>
        <v>T.7.16</v>
      </c>
      <c r="O500" s="17" t="str">
        <f>N500&amp;" - "&amp;IFERROR(INDEX('L2'!$G$6:$G$502,MATCH(N500,'L2'!$P$6:$P$502,0)),"  ")</f>
        <v xml:space="preserve">T.7.16 -   </v>
      </c>
      <c r="P500" s="16" t="str">
        <f>P484&amp;"."&amp;RIGHT(P499,LEN(P499)-4)+1</f>
        <v>T.8.16</v>
      </c>
      <c r="Q500" s="17" t="str">
        <f>P500&amp;" - "&amp;IFERROR(INDEX('L2'!$G$6:$G$502,MATCH(P500,'L2'!$P$6:$P$502,0)),"  ")</f>
        <v xml:space="preserve">T.8.16 -   </v>
      </c>
      <c r="R500" s="16" t="str">
        <f>R484&amp;"."&amp;RIGHT(R499,LEN(R499)-4)+1</f>
        <v>T.9.16</v>
      </c>
      <c r="S500" s="17" t="str">
        <f>R500&amp;" - "&amp;IFERROR(INDEX('L2'!$G$6:$G$502,MATCH(R500,'L2'!$P$6:$P$502,0)),"  ")</f>
        <v xml:space="preserve">T.9.16 -   </v>
      </c>
      <c r="T500" s="16" t="str">
        <f>T484&amp;"."&amp;RIGHT(T499,LEN(T499)-5)+1</f>
        <v>T.10.16</v>
      </c>
      <c r="U500" s="17" t="str">
        <f>T500&amp;" - "&amp;IFERROR(INDEX('L2'!$G$6:$G$502,MATCH(T500,'L2'!$P$6:$P$502,0)),"  ")</f>
        <v xml:space="preserve">T.10.16 -   </v>
      </c>
    </row>
    <row r="501" spans="2:21" ht="16">
      <c r="B501" s="16" t="str">
        <f>B484&amp;"."&amp;RIGHT(B500,LEN(B500)-4)+1</f>
        <v>T.1.17</v>
      </c>
      <c r="C501" s="17" t="str">
        <f>B501&amp;" - "&amp;IFERROR(INDEX('L2'!$G$6:$G$502,MATCH(B501,'L2'!$P$6:$P$502,0)),"  ")</f>
        <v xml:space="preserve">T.1.17 -   </v>
      </c>
      <c r="D501" s="16" t="str">
        <f>D484&amp;"."&amp;RIGHT(D500,LEN(D500)-4)+1</f>
        <v>T.2.17</v>
      </c>
      <c r="E501" s="17" t="str">
        <f>D501&amp;" - "&amp;IFERROR(INDEX('L2'!$G$6:$G$502,MATCH(D501,'L2'!$P$6:$P$502,0)),"  ")</f>
        <v xml:space="preserve">T.2.17 -   </v>
      </c>
      <c r="F501" s="16" t="str">
        <f>F484&amp;"."&amp;RIGHT(F500,LEN(F500)-4)+1</f>
        <v>T.3.17</v>
      </c>
      <c r="G501" s="17" t="str">
        <f>F501&amp;" - "&amp;IFERROR(INDEX('L2'!$G$6:$G$502,MATCH(F501,'L2'!$P$6:$P$502,0)),"  ")</f>
        <v xml:space="preserve">T.3.17 -   </v>
      </c>
      <c r="H501" s="16" t="str">
        <f>H484&amp;"."&amp;RIGHT(H500,LEN(H500)-4)+1</f>
        <v>T.4.17</v>
      </c>
      <c r="I501" s="17" t="str">
        <f>H501&amp;" - "&amp;IFERROR(INDEX('L2'!$G$6:$G$502,MATCH(H501,'L2'!$P$6:$P$502,0)),"  ")</f>
        <v xml:space="preserve">T.4.17 -   </v>
      </c>
      <c r="J501" s="16" t="str">
        <f>J484&amp;"."&amp;RIGHT(J500,LEN(J500)-4)+1</f>
        <v>T.5.17</v>
      </c>
      <c r="K501" s="17" t="str">
        <f>J501&amp;" - "&amp;IFERROR(INDEX('L2'!$G$6:$G$502,MATCH(J501,'L2'!$P$6:$P$502,0)),"  ")</f>
        <v xml:space="preserve">T.5.17 -   </v>
      </c>
      <c r="L501" s="16" t="str">
        <f>L484&amp;"."&amp;RIGHT(L500,LEN(L500)-4)+1</f>
        <v>T.6.17</v>
      </c>
      <c r="M501" s="17" t="str">
        <f>L501&amp;" - "&amp;IFERROR(INDEX('L2'!$G$6:$G$502,MATCH(L501,'L2'!$P$6:$P$502,0)),"  ")</f>
        <v xml:space="preserve">T.6.17 -   </v>
      </c>
      <c r="N501" s="16" t="str">
        <f>N484&amp;"."&amp;RIGHT(N500,LEN(N500)-4)+1</f>
        <v>T.7.17</v>
      </c>
      <c r="O501" s="17" t="str">
        <f>N501&amp;" - "&amp;IFERROR(INDEX('L2'!$G$6:$G$502,MATCH(N501,'L2'!$P$6:$P$502,0)),"  ")</f>
        <v xml:space="preserve">T.7.17 -   </v>
      </c>
      <c r="P501" s="16" t="str">
        <f>P484&amp;"."&amp;RIGHT(P500,LEN(P500)-4)+1</f>
        <v>T.8.17</v>
      </c>
      <c r="Q501" s="17" t="str">
        <f>P501&amp;" - "&amp;IFERROR(INDEX('L2'!$G$6:$G$502,MATCH(P501,'L2'!$P$6:$P$502,0)),"  ")</f>
        <v xml:space="preserve">T.8.17 -   </v>
      </c>
      <c r="R501" s="16" t="str">
        <f>R484&amp;"."&amp;RIGHT(R500,LEN(R500)-4)+1</f>
        <v>T.9.17</v>
      </c>
      <c r="S501" s="17" t="str">
        <f>R501&amp;" - "&amp;IFERROR(INDEX('L2'!$G$6:$G$502,MATCH(R501,'L2'!$P$6:$P$502,0)),"  ")</f>
        <v xml:space="preserve">T.9.17 -   </v>
      </c>
      <c r="T501" s="16" t="str">
        <f>T484&amp;"."&amp;RIGHT(T500,LEN(T500)-5)+1</f>
        <v>T.10.17</v>
      </c>
      <c r="U501" s="17" t="str">
        <f>T501&amp;" - "&amp;IFERROR(INDEX('L2'!$G$6:$G$502,MATCH(T501,'L2'!$P$6:$P$502,0)),"  ")</f>
        <v xml:space="preserve">T.10.17 -   </v>
      </c>
    </row>
    <row r="502" spans="2:21" ht="16">
      <c r="B502" s="16" t="str">
        <f>B484&amp;"."&amp;RIGHT(B501,LEN(B501)-4)+1</f>
        <v>T.1.18</v>
      </c>
      <c r="C502" s="17" t="str">
        <f>B502&amp;" - "&amp;IFERROR(INDEX('L2'!$G$6:$G$502,MATCH(B502,'L2'!$P$6:$P$502,0)),"  ")</f>
        <v xml:space="preserve">T.1.18 -   </v>
      </c>
      <c r="D502" s="16" t="str">
        <f>D484&amp;"."&amp;RIGHT(D501,LEN(D501)-4)+1</f>
        <v>T.2.18</v>
      </c>
      <c r="E502" s="17" t="str">
        <f>D502&amp;" - "&amp;IFERROR(INDEX('L2'!$G$6:$G$502,MATCH(D502,'L2'!$P$6:$P$502,0)),"  ")</f>
        <v xml:space="preserve">T.2.18 -   </v>
      </c>
      <c r="F502" s="16" t="str">
        <f>F484&amp;"."&amp;RIGHT(F501,LEN(F501)-4)+1</f>
        <v>T.3.18</v>
      </c>
      <c r="G502" s="17" t="str">
        <f>F502&amp;" - "&amp;IFERROR(INDEX('L2'!$G$6:$G$502,MATCH(F502,'L2'!$P$6:$P$502,0)),"  ")</f>
        <v xml:space="preserve">T.3.18 -   </v>
      </c>
      <c r="H502" s="16" t="str">
        <f>H484&amp;"."&amp;RIGHT(H501,LEN(H501)-4)+1</f>
        <v>T.4.18</v>
      </c>
      <c r="I502" s="17" t="str">
        <f>H502&amp;" - "&amp;IFERROR(INDEX('L2'!$G$6:$G$502,MATCH(H502,'L2'!$P$6:$P$502,0)),"  ")</f>
        <v xml:space="preserve">T.4.18 -   </v>
      </c>
      <c r="J502" s="16" t="str">
        <f>J484&amp;"."&amp;RIGHT(J501,LEN(J501)-4)+1</f>
        <v>T.5.18</v>
      </c>
      <c r="K502" s="17" t="str">
        <f>J502&amp;" - "&amp;IFERROR(INDEX('L2'!$G$6:$G$502,MATCH(J502,'L2'!$P$6:$P$502,0)),"  ")</f>
        <v xml:space="preserve">T.5.18 -   </v>
      </c>
      <c r="L502" s="16" t="str">
        <f>L484&amp;"."&amp;RIGHT(L501,LEN(L501)-4)+1</f>
        <v>T.6.18</v>
      </c>
      <c r="M502" s="17" t="str">
        <f>L502&amp;" - "&amp;IFERROR(INDEX('L2'!$G$6:$G$502,MATCH(L502,'L2'!$P$6:$P$502,0)),"  ")</f>
        <v xml:space="preserve">T.6.18 -   </v>
      </c>
      <c r="N502" s="16" t="str">
        <f>N484&amp;"."&amp;RIGHT(N501,LEN(N501)-4)+1</f>
        <v>T.7.18</v>
      </c>
      <c r="O502" s="17" t="str">
        <f>N502&amp;" - "&amp;IFERROR(INDEX('L2'!$G$6:$G$502,MATCH(N502,'L2'!$P$6:$P$502,0)),"  ")</f>
        <v xml:space="preserve">T.7.18 -   </v>
      </c>
      <c r="P502" s="16" t="str">
        <f>P484&amp;"."&amp;RIGHT(P501,LEN(P501)-4)+1</f>
        <v>T.8.18</v>
      </c>
      <c r="Q502" s="17" t="str">
        <f>P502&amp;" - "&amp;IFERROR(INDEX('L2'!$G$6:$G$502,MATCH(P502,'L2'!$P$6:$P$502,0)),"  ")</f>
        <v xml:space="preserve">T.8.18 -   </v>
      </c>
      <c r="R502" s="16" t="str">
        <f>R484&amp;"."&amp;RIGHT(R501,LEN(R501)-4)+1</f>
        <v>T.9.18</v>
      </c>
      <c r="S502" s="17" t="str">
        <f>R502&amp;" - "&amp;IFERROR(INDEX('L2'!$G$6:$G$502,MATCH(R502,'L2'!$P$6:$P$502,0)),"  ")</f>
        <v xml:space="preserve">T.9.18 -   </v>
      </c>
      <c r="T502" s="16" t="str">
        <f>T484&amp;"."&amp;RIGHT(T501,LEN(T501)-5)+1</f>
        <v>T.10.18</v>
      </c>
      <c r="U502" s="17" t="str">
        <f>T502&amp;" - "&amp;IFERROR(INDEX('L2'!$G$6:$G$502,MATCH(T502,'L2'!$P$6:$P$502,0)),"  ")</f>
        <v xml:space="preserve">T.10.18 -   </v>
      </c>
    </row>
    <row r="503" spans="2:21" ht="16">
      <c r="B503" s="16" t="str">
        <f>B484&amp;"."&amp;RIGHT(B502,LEN(B502)-4)+1</f>
        <v>T.1.19</v>
      </c>
      <c r="C503" s="17" t="str">
        <f>B503&amp;" - "&amp;IFERROR(INDEX('L2'!$G$6:$G$502,MATCH(B503,'L2'!$P$6:$P$502,0)),"  ")</f>
        <v xml:space="preserve">T.1.19 -   </v>
      </c>
      <c r="D503" s="16" t="str">
        <f>D484&amp;"."&amp;RIGHT(D502,LEN(D502)-4)+1</f>
        <v>T.2.19</v>
      </c>
      <c r="E503" s="17" t="str">
        <f>D503&amp;" - "&amp;IFERROR(INDEX('L2'!$G$6:$G$502,MATCH(D503,'L2'!$P$6:$P$502,0)),"  ")</f>
        <v xml:space="preserve">T.2.19 -   </v>
      </c>
      <c r="F503" s="16" t="str">
        <f>F484&amp;"."&amp;RIGHT(F502,LEN(F502)-4)+1</f>
        <v>T.3.19</v>
      </c>
      <c r="G503" s="17" t="str">
        <f>F503&amp;" - "&amp;IFERROR(INDEX('L2'!$G$6:$G$502,MATCH(F503,'L2'!$P$6:$P$502,0)),"  ")</f>
        <v xml:space="preserve">T.3.19 -   </v>
      </c>
      <c r="H503" s="16" t="str">
        <f>H484&amp;"."&amp;RIGHT(H502,LEN(H502)-4)+1</f>
        <v>T.4.19</v>
      </c>
      <c r="I503" s="17" t="str">
        <f>H503&amp;" - "&amp;IFERROR(INDEX('L2'!$G$6:$G$502,MATCH(H503,'L2'!$P$6:$P$502,0)),"  ")</f>
        <v xml:space="preserve">T.4.19 -   </v>
      </c>
      <c r="J503" s="16" t="str">
        <f>J484&amp;"."&amp;RIGHT(J502,LEN(J502)-4)+1</f>
        <v>T.5.19</v>
      </c>
      <c r="K503" s="17" t="str">
        <f>J503&amp;" - "&amp;IFERROR(INDEX('L2'!$G$6:$G$502,MATCH(J503,'L2'!$P$6:$P$502,0)),"  ")</f>
        <v xml:space="preserve">T.5.19 -   </v>
      </c>
      <c r="L503" s="16" t="str">
        <f>L484&amp;"."&amp;RIGHT(L502,LEN(L502)-4)+1</f>
        <v>T.6.19</v>
      </c>
      <c r="M503" s="17" t="str">
        <f>L503&amp;" - "&amp;IFERROR(INDEX('L2'!$G$6:$G$502,MATCH(L503,'L2'!$P$6:$P$502,0)),"  ")</f>
        <v xml:space="preserve">T.6.19 -   </v>
      </c>
      <c r="N503" s="16" t="str">
        <f>N484&amp;"."&amp;RIGHT(N502,LEN(N502)-4)+1</f>
        <v>T.7.19</v>
      </c>
      <c r="O503" s="17" t="str">
        <f>N503&amp;" - "&amp;IFERROR(INDEX('L2'!$G$6:$G$502,MATCH(N503,'L2'!$P$6:$P$502,0)),"  ")</f>
        <v xml:space="preserve">T.7.19 -   </v>
      </c>
      <c r="P503" s="16" t="str">
        <f>P484&amp;"."&amp;RIGHT(P502,LEN(P502)-4)+1</f>
        <v>T.8.19</v>
      </c>
      <c r="Q503" s="17" t="str">
        <f>P503&amp;" - "&amp;IFERROR(INDEX('L2'!$G$6:$G$502,MATCH(P503,'L2'!$P$6:$P$502,0)),"  ")</f>
        <v xml:space="preserve">T.8.19 -   </v>
      </c>
      <c r="R503" s="16" t="str">
        <f>R484&amp;"."&amp;RIGHT(R502,LEN(R502)-4)+1</f>
        <v>T.9.19</v>
      </c>
      <c r="S503" s="17" t="str">
        <f>R503&amp;" - "&amp;IFERROR(INDEX('L2'!$G$6:$G$502,MATCH(R503,'L2'!$P$6:$P$502,0)),"  ")</f>
        <v xml:space="preserve">T.9.19 -   </v>
      </c>
      <c r="T503" s="16" t="str">
        <f>T484&amp;"."&amp;RIGHT(T502,LEN(T502)-5)+1</f>
        <v>T.10.19</v>
      </c>
      <c r="U503" s="17" t="str">
        <f>T503&amp;" - "&amp;IFERROR(INDEX('L2'!$G$6:$G$502,MATCH(T503,'L2'!$P$6:$P$502,0)),"  ")</f>
        <v xml:space="preserve">T.10.19 -   </v>
      </c>
    </row>
    <row r="504" spans="2:21" ht="16">
      <c r="B504" s="16" t="str">
        <f>B484&amp;"."&amp;RIGHT(B503,LEN(B503)-4)+1</f>
        <v>T.1.20</v>
      </c>
      <c r="C504" s="17" t="str">
        <f>B504&amp;" - "&amp;IFERROR(INDEX('L2'!$G$6:$G$502,MATCH(B504,'L2'!$P$6:$P$502,0)),"  ")</f>
        <v xml:space="preserve">T.1.20 -   </v>
      </c>
      <c r="D504" s="16" t="str">
        <f>D484&amp;"."&amp;RIGHT(D503,LEN(D503)-4)+1</f>
        <v>T.2.20</v>
      </c>
      <c r="E504" s="17" t="str">
        <f>D504&amp;" - "&amp;IFERROR(INDEX('L2'!$G$6:$G$502,MATCH(D504,'L2'!$P$6:$P$502,0)),"  ")</f>
        <v xml:space="preserve">T.2.20 -   </v>
      </c>
      <c r="F504" s="16" t="str">
        <f>F484&amp;"."&amp;RIGHT(F503,LEN(F503)-4)+1</f>
        <v>T.3.20</v>
      </c>
      <c r="G504" s="17" t="str">
        <f>F504&amp;" - "&amp;IFERROR(INDEX('L2'!$G$6:$G$502,MATCH(F504,'L2'!$P$6:$P$502,0)),"  ")</f>
        <v xml:space="preserve">T.3.20 -   </v>
      </c>
      <c r="H504" s="16" t="str">
        <f>H484&amp;"."&amp;RIGHT(H503,LEN(H503)-4)+1</f>
        <v>T.4.20</v>
      </c>
      <c r="I504" s="17" t="str">
        <f>H504&amp;" - "&amp;IFERROR(INDEX('L2'!$G$6:$G$502,MATCH(H504,'L2'!$P$6:$P$502,0)),"  ")</f>
        <v xml:space="preserve">T.4.20 -   </v>
      </c>
      <c r="J504" s="16" t="str">
        <f>J484&amp;"."&amp;RIGHT(J503,LEN(J503)-4)+1</f>
        <v>T.5.20</v>
      </c>
      <c r="K504" s="17" t="str">
        <f>J504&amp;" - "&amp;IFERROR(INDEX('L2'!$G$6:$G$502,MATCH(J504,'L2'!$P$6:$P$502,0)),"  ")</f>
        <v xml:space="preserve">T.5.20 -   </v>
      </c>
      <c r="L504" s="16" t="str">
        <f>L484&amp;"."&amp;RIGHT(L503,LEN(L503)-4)+1</f>
        <v>T.6.20</v>
      </c>
      <c r="M504" s="17" t="str">
        <f>L504&amp;" - "&amp;IFERROR(INDEX('L2'!$G$6:$G$502,MATCH(L504,'L2'!$P$6:$P$502,0)),"  ")</f>
        <v xml:space="preserve">T.6.20 -   </v>
      </c>
      <c r="N504" s="16" t="str">
        <f>N484&amp;"."&amp;RIGHT(N503,LEN(N503)-4)+1</f>
        <v>T.7.20</v>
      </c>
      <c r="O504" s="17" t="str">
        <f>N504&amp;" - "&amp;IFERROR(INDEX('L2'!$G$6:$G$502,MATCH(N504,'L2'!$P$6:$P$502,0)),"  ")</f>
        <v xml:space="preserve">T.7.20 -   </v>
      </c>
      <c r="P504" s="16" t="str">
        <f>P484&amp;"."&amp;RIGHT(P503,LEN(P503)-4)+1</f>
        <v>T.8.20</v>
      </c>
      <c r="Q504" s="17" t="str">
        <f>P504&amp;" - "&amp;IFERROR(INDEX('L2'!$G$6:$G$502,MATCH(P504,'L2'!$P$6:$P$502,0)),"  ")</f>
        <v xml:space="preserve">T.8.20 -   </v>
      </c>
      <c r="R504" s="16" t="str">
        <f>R484&amp;"."&amp;RIGHT(R503,LEN(R503)-4)+1</f>
        <v>T.9.20</v>
      </c>
      <c r="S504" s="17" t="str">
        <f>R504&amp;" - "&amp;IFERROR(INDEX('L2'!$G$6:$G$502,MATCH(R504,'L2'!$P$6:$P$502,0)),"  ")</f>
        <v xml:space="preserve">T.9.20 -   </v>
      </c>
      <c r="T504" s="16" t="str">
        <f>T484&amp;"."&amp;RIGHT(T503,LEN(T503)-5)+1</f>
        <v>T.10.20</v>
      </c>
      <c r="U504" s="17" t="str">
        <f>T504&amp;" - "&amp;IFERROR(INDEX('L2'!$G$6:$G$502,MATCH(T504,'L2'!$P$6:$P$502,0)),"  ")</f>
        <v xml:space="preserve">T.10.20 -   </v>
      </c>
    </row>
    <row r="506" spans="2:21" ht="16">
      <c r="B506" s="796" t="str">
        <f>"Level 3 - "&amp;INDEX($C$6:$C$31,MATCH($B$26,$B$6:$B$31,0))&amp;" ("&amp;$B$26&amp;")"</f>
        <v>Level 3 - U - Wall Tiling (U)</v>
      </c>
      <c r="C506" s="796"/>
      <c r="D506" s="796"/>
      <c r="E506" s="796"/>
      <c r="F506" s="796"/>
      <c r="G506" s="796"/>
      <c r="H506" s="796"/>
      <c r="I506" s="796"/>
      <c r="J506" s="796"/>
      <c r="K506" s="796"/>
      <c r="L506" s="796"/>
      <c r="M506" s="796"/>
      <c r="N506" s="796"/>
      <c r="O506" s="796"/>
      <c r="P506" s="796"/>
      <c r="Q506" s="796"/>
      <c r="R506" s="796"/>
      <c r="S506" s="796"/>
      <c r="T506" s="796"/>
      <c r="U506" s="796"/>
    </row>
    <row r="507" spans="2:21" ht="16">
      <c r="B507" s="40" t="str">
        <f>MID(B506,LEN(B506)-1,1)&amp;".1"</f>
        <v>U.1</v>
      </c>
      <c r="C507" s="40" t="str">
        <f>IFERROR(INDEX('L2'!$E$6:$E$502,MATCH(B507,'L2'!$O$6:$O$502,0)),"  ")</f>
        <v>Bathroom Wall Tile</v>
      </c>
      <c r="D507" s="40" t="str">
        <f>LEFT(B507,1)&amp;"."&amp;RIGHT(B507,1)+1</f>
        <v>U.2</v>
      </c>
      <c r="E507" s="40" t="str">
        <f>IFERROR(INDEX('L2'!$E$6:$E$502,MATCH(D507,'L2'!$O$6:$O$502,0)),"  ")</f>
        <v>Fireplace Tile</v>
      </c>
      <c r="F507" s="40" t="str">
        <f>LEFT(D507,1)&amp;"."&amp;RIGHT(D507,1)+1</f>
        <v>U.3</v>
      </c>
      <c r="G507" s="40" t="str">
        <f>IFERROR(INDEX('L2'!$E$6:$E$502,MATCH(F507,'L2'!$O$6:$O$502,0)),"  ")</f>
        <v>Kitchen Wall Tile</v>
      </c>
      <c r="H507" s="40" t="str">
        <f>LEFT(F507,1)&amp;"."&amp;RIGHT(F507,1)+1</f>
        <v>U.4</v>
      </c>
      <c r="I507" s="40" t="str">
        <f>IFERROR(INDEX('L2'!$E$6:$E$502,MATCH(H507,'L2'!$O$6:$O$502,0)),"  ")</f>
        <v>Wall Tiling General</v>
      </c>
      <c r="J507" s="40" t="str">
        <f>LEFT(H507,1)&amp;"."&amp;RIGHT(H507,1)+1</f>
        <v>U.5</v>
      </c>
      <c r="K507" s="40" t="str">
        <f>IFERROR(INDEX('L2'!$E$6:$E$502,MATCH(J507,'L2'!$O$6:$O$502,0)),"  ")</f>
        <v xml:space="preserve">  </v>
      </c>
      <c r="L507" s="40" t="str">
        <f>LEFT(J507,1)&amp;"."&amp;RIGHT(J507,1)+1</f>
        <v>U.6</v>
      </c>
      <c r="M507" s="40" t="str">
        <f>IFERROR(INDEX('L2'!$E$6:$E$502,MATCH(L507,'L2'!$O$6:$O$502,0)),"  ")</f>
        <v xml:space="preserve">  </v>
      </c>
      <c r="N507" s="40" t="str">
        <f>LEFT(L507,1)&amp;"."&amp;RIGHT(L507,1)+1</f>
        <v>U.7</v>
      </c>
      <c r="O507" s="40" t="str">
        <f>IFERROR(INDEX('L2'!$E$6:$E$502,MATCH(N507,'L2'!$O$6:$O$502,0)),"  ")</f>
        <v xml:space="preserve">  </v>
      </c>
      <c r="P507" s="40" t="str">
        <f>LEFT(N507,1)&amp;"."&amp;RIGHT(N507,1)+1</f>
        <v>U.8</v>
      </c>
      <c r="Q507" s="40" t="str">
        <f>IFERROR(INDEX('L2'!$E$6:$E$502,MATCH(P507,'L2'!$O$6:$O$502,0)),"  ")</f>
        <v xml:space="preserve">  </v>
      </c>
      <c r="R507" s="40" t="str">
        <f>LEFT(P507,1)&amp;"."&amp;RIGHT(P507,1)+1</f>
        <v>U.9</v>
      </c>
      <c r="S507" s="40" t="str">
        <f>IFERROR(INDEX('L2'!$E$6:$E$502,MATCH(R507,'L2'!$O$6:$O$502,0)),"  ")</f>
        <v xml:space="preserve">  </v>
      </c>
      <c r="T507" s="40" t="str">
        <f>LEFT(R507,1)&amp;"."&amp;RIGHT(R507,1)+1</f>
        <v>U.10</v>
      </c>
      <c r="U507" s="40" t="str">
        <f>IFERROR(INDEX('L2'!$E$6:$E$502,MATCH(T507,'L2'!$O$6:$O$502,0)),"  ")</f>
        <v xml:space="preserve">  </v>
      </c>
    </row>
    <row r="508" spans="2:21" ht="16">
      <c r="B508" s="16" t="str">
        <f>B507&amp;".1"</f>
        <v>U.1.1</v>
      </c>
      <c r="C508" s="17" t="str">
        <f>B508&amp;" - "&amp;IFERROR(INDEX('L2'!$G$6:$G$502,MATCH(B508,'L2'!$P$6:$P$502,0)),"  ")</f>
        <v>U.1.1 - Bathroom Wall Tile Allowance</v>
      </c>
      <c r="D508" s="16" t="str">
        <f>D507&amp;".1"</f>
        <v>U.2.1</v>
      </c>
      <c r="E508" s="17" t="str">
        <f>D508&amp;" - "&amp;IFERROR(INDEX('L2'!$G$6:$G$502,MATCH(D508,'L2'!$P$6:$P$502,0)),"  ")</f>
        <v>U.2.1 - Fireplace Tiling</v>
      </c>
      <c r="F508" s="16" t="str">
        <f>F507&amp;".1"</f>
        <v>U.3.1</v>
      </c>
      <c r="G508" s="17" t="str">
        <f>F508&amp;" - "&amp;IFERROR(INDEX('L2'!$G$6:$G$502,MATCH(F508,'L2'!$P$6:$P$502,0)),"  ")</f>
        <v>U.3.1 - Kitchen Backsplash, Mosaic Tile</v>
      </c>
      <c r="H508" s="16" t="str">
        <f>H507&amp;".1"</f>
        <v>U.4.1</v>
      </c>
      <c r="I508" s="17" t="str">
        <f>H508&amp;" - "&amp;IFERROR(INDEX('L2'!$G$6:$G$502,MATCH(H508,'L2'!$P$6:$P$502,0)),"  ")</f>
        <v>U.4.1 - Wall Tiling Allowance</v>
      </c>
      <c r="J508" s="16" t="str">
        <f>J507&amp;".1"</f>
        <v>U.5.1</v>
      </c>
      <c r="K508" s="17" t="str">
        <f>J508&amp;" - "&amp;IFERROR(INDEX('L2'!$G$6:$G$502,MATCH(J508,'L2'!$P$6:$P$502,0)),"  ")</f>
        <v xml:space="preserve">U.5.1 -   </v>
      </c>
      <c r="L508" s="16" t="str">
        <f>L507&amp;".1"</f>
        <v>U.6.1</v>
      </c>
      <c r="M508" s="17" t="str">
        <f>L508&amp;" - "&amp;IFERROR(INDEX('L2'!$G$6:$G$502,MATCH(L508,'L2'!$P$6:$P$502,0)),"  ")</f>
        <v xml:space="preserve">U.6.1 -   </v>
      </c>
      <c r="N508" s="16" t="str">
        <f>N507&amp;".1"</f>
        <v>U.7.1</v>
      </c>
      <c r="O508" s="17" t="str">
        <f>N508&amp;" - "&amp;IFERROR(INDEX('L2'!$G$6:$G$502,MATCH(N508,'L2'!$P$6:$P$502,0)),"  ")</f>
        <v xml:space="preserve">U.7.1 -   </v>
      </c>
      <c r="P508" s="16" t="str">
        <f>P507&amp;".1"</f>
        <v>U.8.1</v>
      </c>
      <c r="Q508" s="17" t="str">
        <f>P508&amp;" - "&amp;IFERROR(INDEX('L2'!$G$6:$G$502,MATCH(P508,'L2'!$P$6:$P$502,0)),"  ")</f>
        <v xml:space="preserve">U.8.1 -   </v>
      </c>
      <c r="R508" s="16" t="str">
        <f>R507&amp;".1"</f>
        <v>U.9.1</v>
      </c>
      <c r="S508" s="17" t="str">
        <f>R508&amp;" - "&amp;IFERROR(INDEX('L2'!$G$6:$G$502,MATCH(R508,'L2'!$P$6:$P$502,0)),"  ")</f>
        <v xml:space="preserve">U.9.1 -   </v>
      </c>
      <c r="T508" s="16" t="str">
        <f>T507&amp;".1"</f>
        <v>U.10.1</v>
      </c>
      <c r="U508" s="17" t="str">
        <f>T508&amp;" - "&amp;IFERROR(INDEX('L2'!$G$6:$G$502,MATCH(T508,'L2'!$P$6:$P$502,0)),"  ")</f>
        <v xml:space="preserve">U.10.1 -   </v>
      </c>
    </row>
    <row r="509" spans="2:21" ht="16">
      <c r="B509" s="16" t="str">
        <f>B507&amp;"."&amp;RIGHT(B508,LEN(B508)-4)+1</f>
        <v>U.1.2</v>
      </c>
      <c r="C509" s="17" t="str">
        <f>B509&amp;" - "&amp;IFERROR(INDEX('L2'!$G$6:$G$502,MATCH(B509,'L2'!$P$6:$P$502,0)),"  ")</f>
        <v>U.1.2 - Shower Tile, Accent Mosaic Tile</v>
      </c>
      <c r="D509" s="16" t="str">
        <f>D507&amp;"."&amp;RIGHT(D508,LEN(D508)-4)+1</f>
        <v>U.2.2</v>
      </c>
      <c r="E509" s="17" t="str">
        <f>D509&amp;" - "&amp;IFERROR(INDEX('L2'!$G$6:$G$502,MATCH(D509,'L2'!$P$6:$P$502,0)),"  ")</f>
        <v>U.2.2 - Fireplace Tiling Allowance</v>
      </c>
      <c r="F509" s="16" t="str">
        <f>F507&amp;"."&amp;RIGHT(F508,LEN(F508)-4)+1</f>
        <v>U.3.2</v>
      </c>
      <c r="G509" s="17" t="str">
        <f>F509&amp;" - "&amp;IFERROR(INDEX('L2'!$G$6:$G$502,MATCH(F509,'L2'!$P$6:$P$502,0)),"  ")</f>
        <v>U.3.2 - Kitchen Tile, Standard On Wall</v>
      </c>
      <c r="H509" s="16" t="str">
        <f>H507&amp;"."&amp;RIGHT(H508,LEN(H508)-4)+1</f>
        <v>U.4.2</v>
      </c>
      <c r="I509" s="17" t="str">
        <f>H509&amp;" - "&amp;IFERROR(INDEX('L2'!$G$6:$G$502,MATCH(H509,'L2'!$P$6:$P$502,0)),"  ")</f>
        <v xml:space="preserve">U.4.2 -   </v>
      </c>
      <c r="J509" s="16" t="str">
        <f>J507&amp;"."&amp;RIGHT(J508,LEN(J508)-4)+1</f>
        <v>U.5.2</v>
      </c>
      <c r="K509" s="17" t="str">
        <f>J509&amp;" - "&amp;IFERROR(INDEX('L2'!$G$6:$G$502,MATCH(J509,'L2'!$P$6:$P$502,0)),"  ")</f>
        <v xml:space="preserve">U.5.2 -   </v>
      </c>
      <c r="L509" s="16" t="str">
        <f>L507&amp;"."&amp;RIGHT(L508,LEN(L508)-4)+1</f>
        <v>U.6.2</v>
      </c>
      <c r="M509" s="17" t="str">
        <f>L509&amp;" - "&amp;IFERROR(INDEX('L2'!$G$6:$G$502,MATCH(L509,'L2'!$P$6:$P$502,0)),"  ")</f>
        <v xml:space="preserve">U.6.2 -   </v>
      </c>
      <c r="N509" s="16" t="str">
        <f>N507&amp;"."&amp;RIGHT(N508,LEN(N508)-4)+1</f>
        <v>U.7.2</v>
      </c>
      <c r="O509" s="17" t="str">
        <f>N509&amp;" - "&amp;IFERROR(INDEX('L2'!$G$6:$G$502,MATCH(N509,'L2'!$P$6:$P$502,0)),"  ")</f>
        <v xml:space="preserve">U.7.2 -   </v>
      </c>
      <c r="P509" s="16" t="str">
        <f>P507&amp;"."&amp;RIGHT(P508,LEN(P508)-4)+1</f>
        <v>U.8.2</v>
      </c>
      <c r="Q509" s="17" t="str">
        <f>P509&amp;" - "&amp;IFERROR(INDEX('L2'!$G$6:$G$502,MATCH(P509,'L2'!$P$6:$P$502,0)),"  ")</f>
        <v xml:space="preserve">U.8.2 -   </v>
      </c>
      <c r="R509" s="16" t="str">
        <f>R507&amp;"."&amp;RIGHT(R508,LEN(R508)-4)+1</f>
        <v>U.9.2</v>
      </c>
      <c r="S509" s="17" t="str">
        <f>R509&amp;" - "&amp;IFERROR(INDEX('L2'!$G$6:$G$502,MATCH(R509,'L2'!$P$6:$P$502,0)),"  ")</f>
        <v xml:space="preserve">U.9.2 -   </v>
      </c>
      <c r="T509" s="16" t="str">
        <f>T507&amp;"."&amp;RIGHT(T508,LEN(T508)-5)+1</f>
        <v>U.10.2</v>
      </c>
      <c r="U509" s="17" t="str">
        <f>T509&amp;" - "&amp;IFERROR(INDEX('L2'!$G$6:$G$502,MATCH(T509,'L2'!$P$6:$P$502,0)),"  ")</f>
        <v xml:space="preserve">U.10.2 -   </v>
      </c>
    </row>
    <row r="510" spans="2:21" ht="16">
      <c r="B510" s="16" t="str">
        <f>B507&amp;"."&amp;RIGHT(B509,LEN(B509)-4)+1</f>
        <v>U.1.3</v>
      </c>
      <c r="C510" s="17" t="str">
        <f>B510&amp;" - "&amp;IFERROR(INDEX('L2'!$G$6:$G$502,MATCH(B510,'L2'!$P$6:$P$502,0)),"  ")</f>
        <v>U.1.3 - Shower Tile, Standard On Wall</v>
      </c>
      <c r="D510" s="16" t="str">
        <f>D507&amp;"."&amp;RIGHT(D509,LEN(D509)-4)+1</f>
        <v>U.2.3</v>
      </c>
      <c r="E510" s="17" t="str">
        <f>D510&amp;" - "&amp;IFERROR(INDEX('L2'!$G$6:$G$502,MATCH(D510,'L2'!$P$6:$P$502,0)),"  ")</f>
        <v xml:space="preserve">U.2.3 -   </v>
      </c>
      <c r="F510" s="16" t="str">
        <f>F507&amp;"."&amp;RIGHT(F509,LEN(F509)-4)+1</f>
        <v>U.3.3</v>
      </c>
      <c r="G510" s="17" t="str">
        <f>F510&amp;" - "&amp;IFERROR(INDEX('L2'!$G$6:$G$502,MATCH(F510,'L2'!$P$6:$P$502,0)),"  ")</f>
        <v>U.3.3 - Kitchen Wall Tile Allowance</v>
      </c>
      <c r="H510" s="16" t="str">
        <f>H507&amp;"."&amp;RIGHT(H509,LEN(H509)-4)+1</f>
        <v>U.4.3</v>
      </c>
      <c r="I510" s="17" t="str">
        <f>H510&amp;" - "&amp;IFERROR(INDEX('L2'!$G$6:$G$502,MATCH(H510,'L2'!$P$6:$P$502,0)),"  ")</f>
        <v xml:space="preserve">U.4.3 -   </v>
      </c>
      <c r="J510" s="16" t="str">
        <f>J507&amp;"."&amp;RIGHT(J509,LEN(J509)-4)+1</f>
        <v>U.5.3</v>
      </c>
      <c r="K510" s="17" t="str">
        <f>J510&amp;" - "&amp;IFERROR(INDEX('L2'!$G$6:$G$502,MATCH(J510,'L2'!$P$6:$P$502,0)),"  ")</f>
        <v xml:space="preserve">U.5.3 -   </v>
      </c>
      <c r="L510" s="16" t="str">
        <f>L507&amp;"."&amp;RIGHT(L509,LEN(L509)-4)+1</f>
        <v>U.6.3</v>
      </c>
      <c r="M510" s="17" t="str">
        <f>L510&amp;" - "&amp;IFERROR(INDEX('L2'!$G$6:$G$502,MATCH(L510,'L2'!$P$6:$P$502,0)),"  ")</f>
        <v xml:space="preserve">U.6.3 -   </v>
      </c>
      <c r="N510" s="16" t="str">
        <f>N507&amp;"."&amp;RIGHT(N509,LEN(N509)-4)+1</f>
        <v>U.7.3</v>
      </c>
      <c r="O510" s="17" t="str">
        <f>N510&amp;" - "&amp;IFERROR(INDEX('L2'!$G$6:$G$502,MATCH(N510,'L2'!$P$6:$P$502,0)),"  ")</f>
        <v xml:space="preserve">U.7.3 -   </v>
      </c>
      <c r="P510" s="16" t="str">
        <f>P507&amp;"."&amp;RIGHT(P509,LEN(P509)-4)+1</f>
        <v>U.8.3</v>
      </c>
      <c r="Q510" s="17" t="str">
        <f>P510&amp;" - "&amp;IFERROR(INDEX('L2'!$G$6:$G$502,MATCH(P510,'L2'!$P$6:$P$502,0)),"  ")</f>
        <v xml:space="preserve">U.8.3 -   </v>
      </c>
      <c r="R510" s="16" t="str">
        <f>R507&amp;"."&amp;RIGHT(R509,LEN(R509)-4)+1</f>
        <v>U.9.3</v>
      </c>
      <c r="S510" s="17" t="str">
        <f>R510&amp;" - "&amp;IFERROR(INDEX('L2'!$G$6:$G$502,MATCH(R510,'L2'!$P$6:$P$502,0)),"  ")</f>
        <v xml:space="preserve">U.9.3 -   </v>
      </c>
      <c r="T510" s="16" t="str">
        <f>T507&amp;"."&amp;RIGHT(T509,LEN(T509)-5)+1</f>
        <v>U.10.3</v>
      </c>
      <c r="U510" s="17" t="str">
        <f>T510&amp;" - "&amp;IFERROR(INDEX('L2'!$G$6:$G$502,MATCH(T510,'L2'!$P$6:$P$502,0)),"  ")</f>
        <v xml:space="preserve">U.10.3 -   </v>
      </c>
    </row>
    <row r="511" spans="2:21" ht="16">
      <c r="B511" s="16" t="str">
        <f>B507&amp;"."&amp;RIGHT(B510,LEN(B510)-4)+1</f>
        <v>U.1.4</v>
      </c>
      <c r="C511" s="17" t="str">
        <f>B511&amp;" - "&amp;IFERROR(INDEX('L2'!$G$6:$G$502,MATCH(B511,'L2'!$P$6:$P$502,0)),"  ")</f>
        <v xml:space="preserve">U.1.4 -   </v>
      </c>
      <c r="D511" s="16" t="str">
        <f>D507&amp;"."&amp;RIGHT(D510,LEN(D510)-4)+1</f>
        <v>U.2.4</v>
      </c>
      <c r="E511" s="17" t="str">
        <f>D511&amp;" - "&amp;IFERROR(INDEX('L2'!$G$6:$G$502,MATCH(D511,'L2'!$P$6:$P$502,0)),"  ")</f>
        <v xml:space="preserve">U.2.4 -   </v>
      </c>
      <c r="F511" s="16" t="str">
        <f>F507&amp;"."&amp;RIGHT(F510,LEN(F510)-4)+1</f>
        <v>U.3.4</v>
      </c>
      <c r="G511" s="17" t="str">
        <f>F511&amp;" - "&amp;IFERROR(INDEX('L2'!$G$6:$G$502,MATCH(F511,'L2'!$P$6:$P$502,0)),"  ")</f>
        <v xml:space="preserve">U.3.4 -   </v>
      </c>
      <c r="H511" s="16" t="str">
        <f>H507&amp;"."&amp;RIGHT(H510,LEN(H510)-4)+1</f>
        <v>U.4.4</v>
      </c>
      <c r="I511" s="17" t="str">
        <f>H511&amp;" - "&amp;IFERROR(INDEX('L2'!$G$6:$G$502,MATCH(H511,'L2'!$P$6:$P$502,0)),"  ")</f>
        <v xml:space="preserve">U.4.4 -   </v>
      </c>
      <c r="J511" s="16" t="str">
        <f>J507&amp;"."&amp;RIGHT(J510,LEN(J510)-4)+1</f>
        <v>U.5.4</v>
      </c>
      <c r="K511" s="17" t="str">
        <f>J511&amp;" - "&amp;IFERROR(INDEX('L2'!$G$6:$G$502,MATCH(J511,'L2'!$P$6:$P$502,0)),"  ")</f>
        <v xml:space="preserve">U.5.4 -   </v>
      </c>
      <c r="L511" s="16" t="str">
        <f>L507&amp;"."&amp;RIGHT(L510,LEN(L510)-4)+1</f>
        <v>U.6.4</v>
      </c>
      <c r="M511" s="17" t="str">
        <f>L511&amp;" - "&amp;IFERROR(INDEX('L2'!$G$6:$G$502,MATCH(L511,'L2'!$P$6:$P$502,0)),"  ")</f>
        <v xml:space="preserve">U.6.4 -   </v>
      </c>
      <c r="N511" s="16" t="str">
        <f>N507&amp;"."&amp;RIGHT(N510,LEN(N510)-4)+1</f>
        <v>U.7.4</v>
      </c>
      <c r="O511" s="17" t="str">
        <f>N511&amp;" - "&amp;IFERROR(INDEX('L2'!$G$6:$G$502,MATCH(N511,'L2'!$P$6:$P$502,0)),"  ")</f>
        <v xml:space="preserve">U.7.4 -   </v>
      </c>
      <c r="P511" s="16" t="str">
        <f>P507&amp;"."&amp;RIGHT(P510,LEN(P510)-4)+1</f>
        <v>U.8.4</v>
      </c>
      <c r="Q511" s="17" t="str">
        <f>P511&amp;" - "&amp;IFERROR(INDEX('L2'!$G$6:$G$502,MATCH(P511,'L2'!$P$6:$P$502,0)),"  ")</f>
        <v xml:space="preserve">U.8.4 -   </v>
      </c>
      <c r="R511" s="16" t="str">
        <f>R507&amp;"."&amp;RIGHT(R510,LEN(R510)-4)+1</f>
        <v>U.9.4</v>
      </c>
      <c r="S511" s="17" t="str">
        <f>R511&amp;" - "&amp;IFERROR(INDEX('L2'!$G$6:$G$502,MATCH(R511,'L2'!$P$6:$P$502,0)),"  ")</f>
        <v xml:space="preserve">U.9.4 -   </v>
      </c>
      <c r="T511" s="16" t="str">
        <f>T507&amp;"."&amp;RIGHT(T510,LEN(T510)-5)+1</f>
        <v>U.10.4</v>
      </c>
      <c r="U511" s="17" t="str">
        <f>T511&amp;" - "&amp;IFERROR(INDEX('L2'!$G$6:$G$502,MATCH(T511,'L2'!$P$6:$P$502,0)),"  ")</f>
        <v xml:space="preserve">U.10.4 -   </v>
      </c>
    </row>
    <row r="512" spans="2:21" ht="16">
      <c r="B512" s="16" t="str">
        <f>B507&amp;"."&amp;RIGHT(B511,LEN(B511)-4)+1</f>
        <v>U.1.5</v>
      </c>
      <c r="C512" s="17" t="str">
        <f>B512&amp;" - "&amp;IFERROR(INDEX('L2'!$G$6:$G$502,MATCH(B512,'L2'!$P$6:$P$502,0)),"  ")</f>
        <v xml:space="preserve">U.1.5 -   </v>
      </c>
      <c r="D512" s="16" t="str">
        <f>D507&amp;"."&amp;RIGHT(D511,LEN(D511)-4)+1</f>
        <v>U.2.5</v>
      </c>
      <c r="E512" s="17" t="str">
        <f>D512&amp;" - "&amp;IFERROR(INDEX('L2'!$G$6:$G$502,MATCH(D512,'L2'!$P$6:$P$502,0)),"  ")</f>
        <v xml:space="preserve">U.2.5 -   </v>
      </c>
      <c r="F512" s="16" t="str">
        <f>F507&amp;"."&amp;RIGHT(F511,LEN(F511)-4)+1</f>
        <v>U.3.5</v>
      </c>
      <c r="G512" s="17" t="str">
        <f>F512&amp;" - "&amp;IFERROR(INDEX('L2'!$G$6:$G$502,MATCH(F512,'L2'!$P$6:$P$502,0)),"  ")</f>
        <v xml:space="preserve">U.3.5 -   </v>
      </c>
      <c r="H512" s="16" t="str">
        <f>H507&amp;"."&amp;RIGHT(H511,LEN(H511)-4)+1</f>
        <v>U.4.5</v>
      </c>
      <c r="I512" s="17" t="str">
        <f>H512&amp;" - "&amp;IFERROR(INDEX('L2'!$G$6:$G$502,MATCH(H512,'L2'!$P$6:$P$502,0)),"  ")</f>
        <v xml:space="preserve">U.4.5 -   </v>
      </c>
      <c r="J512" s="16" t="str">
        <f>J507&amp;"."&amp;RIGHT(J511,LEN(J511)-4)+1</f>
        <v>U.5.5</v>
      </c>
      <c r="K512" s="17" t="str">
        <f>J512&amp;" - "&amp;IFERROR(INDEX('L2'!$G$6:$G$502,MATCH(J512,'L2'!$P$6:$P$502,0)),"  ")</f>
        <v xml:space="preserve">U.5.5 -   </v>
      </c>
      <c r="L512" s="16" t="str">
        <f>L507&amp;"."&amp;RIGHT(L511,LEN(L511)-4)+1</f>
        <v>U.6.5</v>
      </c>
      <c r="M512" s="17" t="str">
        <f>L512&amp;" - "&amp;IFERROR(INDEX('L2'!$G$6:$G$502,MATCH(L512,'L2'!$P$6:$P$502,0)),"  ")</f>
        <v xml:space="preserve">U.6.5 -   </v>
      </c>
      <c r="N512" s="16" t="str">
        <f>N507&amp;"."&amp;RIGHT(N511,LEN(N511)-4)+1</f>
        <v>U.7.5</v>
      </c>
      <c r="O512" s="17" t="str">
        <f>N512&amp;" - "&amp;IFERROR(INDEX('L2'!$G$6:$G$502,MATCH(N512,'L2'!$P$6:$P$502,0)),"  ")</f>
        <v xml:space="preserve">U.7.5 -   </v>
      </c>
      <c r="P512" s="16" t="str">
        <f>P507&amp;"."&amp;RIGHT(P511,LEN(P511)-4)+1</f>
        <v>U.8.5</v>
      </c>
      <c r="Q512" s="17" t="str">
        <f>P512&amp;" - "&amp;IFERROR(INDEX('L2'!$G$6:$G$502,MATCH(P512,'L2'!$P$6:$P$502,0)),"  ")</f>
        <v xml:space="preserve">U.8.5 -   </v>
      </c>
      <c r="R512" s="16" t="str">
        <f>R507&amp;"."&amp;RIGHT(R511,LEN(R511)-4)+1</f>
        <v>U.9.5</v>
      </c>
      <c r="S512" s="17" t="str">
        <f>R512&amp;" - "&amp;IFERROR(INDEX('L2'!$G$6:$G$502,MATCH(R512,'L2'!$P$6:$P$502,0)),"  ")</f>
        <v xml:space="preserve">U.9.5 -   </v>
      </c>
      <c r="T512" s="16" t="str">
        <f>T507&amp;"."&amp;RIGHT(T511,LEN(T511)-5)+1</f>
        <v>U.10.5</v>
      </c>
      <c r="U512" s="17" t="str">
        <f>T512&amp;" - "&amp;IFERROR(INDEX('L2'!$G$6:$G$502,MATCH(T512,'L2'!$P$6:$P$502,0)),"  ")</f>
        <v xml:space="preserve">U.10.5 -   </v>
      </c>
    </row>
    <row r="513" spans="2:21" ht="16">
      <c r="B513" s="16" t="str">
        <f>B507&amp;"."&amp;RIGHT(B512,LEN(B512)-4)+1</f>
        <v>U.1.6</v>
      </c>
      <c r="C513" s="17" t="str">
        <f>B513&amp;" - "&amp;IFERROR(INDEX('L2'!$G$6:$G$502,MATCH(B513,'L2'!$P$6:$P$502,0)),"  ")</f>
        <v xml:space="preserve">U.1.6 -   </v>
      </c>
      <c r="D513" s="16" t="str">
        <f>D507&amp;"."&amp;RIGHT(D512,LEN(D512)-4)+1</f>
        <v>U.2.6</v>
      </c>
      <c r="E513" s="17" t="str">
        <f>D513&amp;" - "&amp;IFERROR(INDEX('L2'!$G$6:$G$502,MATCH(D513,'L2'!$P$6:$P$502,0)),"  ")</f>
        <v xml:space="preserve">U.2.6 -   </v>
      </c>
      <c r="F513" s="16" t="str">
        <f>F507&amp;"."&amp;RIGHT(F512,LEN(F512)-4)+1</f>
        <v>U.3.6</v>
      </c>
      <c r="G513" s="17" t="str">
        <f>F513&amp;" - "&amp;IFERROR(INDEX('L2'!$G$6:$G$502,MATCH(F513,'L2'!$P$6:$P$502,0)),"  ")</f>
        <v xml:space="preserve">U.3.6 -   </v>
      </c>
      <c r="H513" s="16" t="str">
        <f>H507&amp;"."&amp;RIGHT(H512,LEN(H512)-4)+1</f>
        <v>U.4.6</v>
      </c>
      <c r="I513" s="17" t="str">
        <f>H513&amp;" - "&amp;IFERROR(INDEX('L2'!$G$6:$G$502,MATCH(H513,'L2'!$P$6:$P$502,0)),"  ")</f>
        <v xml:space="preserve">U.4.6 -   </v>
      </c>
      <c r="J513" s="16" t="str">
        <f>J507&amp;"."&amp;RIGHT(J512,LEN(J512)-4)+1</f>
        <v>U.5.6</v>
      </c>
      <c r="K513" s="17" t="str">
        <f>J513&amp;" - "&amp;IFERROR(INDEX('L2'!$G$6:$G$502,MATCH(J513,'L2'!$P$6:$P$502,0)),"  ")</f>
        <v xml:space="preserve">U.5.6 -   </v>
      </c>
      <c r="L513" s="16" t="str">
        <f>L507&amp;"."&amp;RIGHT(L512,LEN(L512)-4)+1</f>
        <v>U.6.6</v>
      </c>
      <c r="M513" s="17" t="str">
        <f>L513&amp;" - "&amp;IFERROR(INDEX('L2'!$G$6:$G$502,MATCH(L513,'L2'!$P$6:$P$502,0)),"  ")</f>
        <v xml:space="preserve">U.6.6 -   </v>
      </c>
      <c r="N513" s="16" t="str">
        <f>N507&amp;"."&amp;RIGHT(N512,LEN(N512)-4)+1</f>
        <v>U.7.6</v>
      </c>
      <c r="O513" s="17" t="str">
        <f>N513&amp;" - "&amp;IFERROR(INDEX('L2'!$G$6:$G$502,MATCH(N513,'L2'!$P$6:$P$502,0)),"  ")</f>
        <v xml:space="preserve">U.7.6 -   </v>
      </c>
      <c r="P513" s="16" t="str">
        <f>P507&amp;"."&amp;RIGHT(P512,LEN(P512)-4)+1</f>
        <v>U.8.6</v>
      </c>
      <c r="Q513" s="17" t="str">
        <f>P513&amp;" - "&amp;IFERROR(INDEX('L2'!$G$6:$G$502,MATCH(P513,'L2'!$P$6:$P$502,0)),"  ")</f>
        <v xml:space="preserve">U.8.6 -   </v>
      </c>
      <c r="R513" s="16" t="str">
        <f>R507&amp;"."&amp;RIGHT(R512,LEN(R512)-4)+1</f>
        <v>U.9.6</v>
      </c>
      <c r="S513" s="17" t="str">
        <f>R513&amp;" - "&amp;IFERROR(INDEX('L2'!$G$6:$G$502,MATCH(R513,'L2'!$P$6:$P$502,0)),"  ")</f>
        <v xml:space="preserve">U.9.6 -   </v>
      </c>
      <c r="T513" s="16" t="str">
        <f>T507&amp;"."&amp;RIGHT(T512,LEN(T512)-5)+1</f>
        <v>U.10.6</v>
      </c>
      <c r="U513" s="17" t="str">
        <f>T513&amp;" - "&amp;IFERROR(INDEX('L2'!$G$6:$G$502,MATCH(T513,'L2'!$P$6:$P$502,0)),"  ")</f>
        <v xml:space="preserve">U.10.6 -   </v>
      </c>
    </row>
    <row r="514" spans="2:21" ht="16">
      <c r="B514" s="16" t="str">
        <f>B507&amp;"."&amp;RIGHT(B513,LEN(B513)-4)+1</f>
        <v>U.1.7</v>
      </c>
      <c r="C514" s="17" t="str">
        <f>B514&amp;" - "&amp;IFERROR(INDEX('L2'!$G$6:$G$502,MATCH(B514,'L2'!$P$6:$P$502,0)),"  ")</f>
        <v xml:space="preserve">U.1.7 -   </v>
      </c>
      <c r="D514" s="16" t="str">
        <f>D507&amp;"."&amp;RIGHT(D513,LEN(D513)-4)+1</f>
        <v>U.2.7</v>
      </c>
      <c r="E514" s="17" t="str">
        <f>D514&amp;" - "&amp;IFERROR(INDEX('L2'!$G$6:$G$502,MATCH(D514,'L2'!$P$6:$P$502,0)),"  ")</f>
        <v xml:space="preserve">U.2.7 -   </v>
      </c>
      <c r="F514" s="16" t="str">
        <f>F507&amp;"."&amp;RIGHT(F513,LEN(F513)-4)+1</f>
        <v>U.3.7</v>
      </c>
      <c r="G514" s="17" t="str">
        <f>F514&amp;" - "&amp;IFERROR(INDEX('L2'!$G$6:$G$502,MATCH(F514,'L2'!$P$6:$P$502,0)),"  ")</f>
        <v xml:space="preserve">U.3.7 -   </v>
      </c>
      <c r="H514" s="16" t="str">
        <f>H507&amp;"."&amp;RIGHT(H513,LEN(H513)-4)+1</f>
        <v>U.4.7</v>
      </c>
      <c r="I514" s="17" t="str">
        <f>H514&amp;" - "&amp;IFERROR(INDEX('L2'!$G$6:$G$502,MATCH(H514,'L2'!$P$6:$P$502,0)),"  ")</f>
        <v xml:space="preserve">U.4.7 -   </v>
      </c>
      <c r="J514" s="16" t="str">
        <f>J507&amp;"."&amp;RIGHT(J513,LEN(J513)-4)+1</f>
        <v>U.5.7</v>
      </c>
      <c r="K514" s="17" t="str">
        <f>J514&amp;" - "&amp;IFERROR(INDEX('L2'!$G$6:$G$502,MATCH(J514,'L2'!$P$6:$P$502,0)),"  ")</f>
        <v xml:space="preserve">U.5.7 -   </v>
      </c>
      <c r="L514" s="16" t="str">
        <f>L507&amp;"."&amp;RIGHT(L513,LEN(L513)-4)+1</f>
        <v>U.6.7</v>
      </c>
      <c r="M514" s="17" t="str">
        <f>L514&amp;" - "&amp;IFERROR(INDEX('L2'!$G$6:$G$502,MATCH(L514,'L2'!$P$6:$P$502,0)),"  ")</f>
        <v xml:space="preserve">U.6.7 -   </v>
      </c>
      <c r="N514" s="16" t="str">
        <f>N507&amp;"."&amp;RIGHT(N513,LEN(N513)-4)+1</f>
        <v>U.7.7</v>
      </c>
      <c r="O514" s="17" t="str">
        <f>N514&amp;" - "&amp;IFERROR(INDEX('L2'!$G$6:$G$502,MATCH(N514,'L2'!$P$6:$P$502,0)),"  ")</f>
        <v xml:space="preserve">U.7.7 -   </v>
      </c>
      <c r="P514" s="16" t="str">
        <f>P507&amp;"."&amp;RIGHT(P513,LEN(P513)-4)+1</f>
        <v>U.8.7</v>
      </c>
      <c r="Q514" s="17" t="str">
        <f>P514&amp;" - "&amp;IFERROR(INDEX('L2'!$G$6:$G$502,MATCH(P514,'L2'!$P$6:$P$502,0)),"  ")</f>
        <v xml:space="preserve">U.8.7 -   </v>
      </c>
      <c r="R514" s="16" t="str">
        <f>R507&amp;"."&amp;RIGHT(R513,LEN(R513)-4)+1</f>
        <v>U.9.7</v>
      </c>
      <c r="S514" s="17" t="str">
        <f>R514&amp;" - "&amp;IFERROR(INDEX('L2'!$G$6:$G$502,MATCH(R514,'L2'!$P$6:$P$502,0)),"  ")</f>
        <v xml:space="preserve">U.9.7 -   </v>
      </c>
      <c r="T514" s="16" t="str">
        <f>T507&amp;"."&amp;RIGHT(T513,LEN(T513)-5)+1</f>
        <v>U.10.7</v>
      </c>
      <c r="U514" s="17" t="str">
        <f>T514&amp;" - "&amp;IFERROR(INDEX('L2'!$G$6:$G$502,MATCH(T514,'L2'!$P$6:$P$502,0)),"  ")</f>
        <v xml:space="preserve">U.10.7 -   </v>
      </c>
    </row>
    <row r="515" spans="2:21" ht="16">
      <c r="B515" s="16" t="str">
        <f>B507&amp;"."&amp;RIGHT(B514,LEN(B514)-4)+1</f>
        <v>U.1.8</v>
      </c>
      <c r="C515" s="17" t="str">
        <f>B515&amp;" - "&amp;IFERROR(INDEX('L2'!$G$6:$G$502,MATCH(B515,'L2'!$P$6:$P$502,0)),"  ")</f>
        <v xml:space="preserve">U.1.8 -   </v>
      </c>
      <c r="D515" s="16" t="str">
        <f>D507&amp;"."&amp;RIGHT(D514,LEN(D514)-4)+1</f>
        <v>U.2.8</v>
      </c>
      <c r="E515" s="17" t="str">
        <f>D515&amp;" - "&amp;IFERROR(INDEX('L2'!$G$6:$G$502,MATCH(D515,'L2'!$P$6:$P$502,0)),"  ")</f>
        <v xml:space="preserve">U.2.8 -   </v>
      </c>
      <c r="F515" s="16" t="str">
        <f>F507&amp;"."&amp;RIGHT(F514,LEN(F514)-4)+1</f>
        <v>U.3.8</v>
      </c>
      <c r="G515" s="17" t="str">
        <f>F515&amp;" - "&amp;IFERROR(INDEX('L2'!$G$6:$G$502,MATCH(F515,'L2'!$P$6:$P$502,0)),"  ")</f>
        <v xml:space="preserve">U.3.8 -   </v>
      </c>
      <c r="H515" s="16" t="str">
        <f>H507&amp;"."&amp;RIGHT(H514,LEN(H514)-4)+1</f>
        <v>U.4.8</v>
      </c>
      <c r="I515" s="17" t="str">
        <f>H515&amp;" - "&amp;IFERROR(INDEX('L2'!$G$6:$G$502,MATCH(H515,'L2'!$P$6:$P$502,0)),"  ")</f>
        <v xml:space="preserve">U.4.8 -   </v>
      </c>
      <c r="J515" s="16" t="str">
        <f>J507&amp;"."&amp;RIGHT(J514,LEN(J514)-4)+1</f>
        <v>U.5.8</v>
      </c>
      <c r="K515" s="17" t="str">
        <f>J515&amp;" - "&amp;IFERROR(INDEX('L2'!$G$6:$G$502,MATCH(J515,'L2'!$P$6:$P$502,0)),"  ")</f>
        <v xml:space="preserve">U.5.8 -   </v>
      </c>
      <c r="L515" s="16" t="str">
        <f>L507&amp;"."&amp;RIGHT(L514,LEN(L514)-4)+1</f>
        <v>U.6.8</v>
      </c>
      <c r="M515" s="17" t="str">
        <f>L515&amp;" - "&amp;IFERROR(INDEX('L2'!$G$6:$G$502,MATCH(L515,'L2'!$P$6:$P$502,0)),"  ")</f>
        <v xml:space="preserve">U.6.8 -   </v>
      </c>
      <c r="N515" s="16" t="str">
        <f>N507&amp;"."&amp;RIGHT(N514,LEN(N514)-4)+1</f>
        <v>U.7.8</v>
      </c>
      <c r="O515" s="17" t="str">
        <f>N515&amp;" - "&amp;IFERROR(INDEX('L2'!$G$6:$G$502,MATCH(N515,'L2'!$P$6:$P$502,0)),"  ")</f>
        <v xml:space="preserve">U.7.8 -   </v>
      </c>
      <c r="P515" s="16" t="str">
        <f>P507&amp;"."&amp;RIGHT(P514,LEN(P514)-4)+1</f>
        <v>U.8.8</v>
      </c>
      <c r="Q515" s="17" t="str">
        <f>P515&amp;" - "&amp;IFERROR(INDEX('L2'!$G$6:$G$502,MATCH(P515,'L2'!$P$6:$P$502,0)),"  ")</f>
        <v xml:space="preserve">U.8.8 -   </v>
      </c>
      <c r="R515" s="16" t="str">
        <f>R507&amp;"."&amp;RIGHT(R514,LEN(R514)-4)+1</f>
        <v>U.9.8</v>
      </c>
      <c r="S515" s="17" t="str">
        <f>R515&amp;" - "&amp;IFERROR(INDEX('L2'!$G$6:$G$502,MATCH(R515,'L2'!$P$6:$P$502,0)),"  ")</f>
        <v xml:space="preserve">U.9.8 -   </v>
      </c>
      <c r="T515" s="16" t="str">
        <f>T507&amp;"."&amp;RIGHT(T514,LEN(T514)-5)+1</f>
        <v>U.10.8</v>
      </c>
      <c r="U515" s="17" t="str">
        <f>T515&amp;" - "&amp;IFERROR(INDEX('L2'!$G$6:$G$502,MATCH(T515,'L2'!$P$6:$P$502,0)),"  ")</f>
        <v xml:space="preserve">U.10.8 -   </v>
      </c>
    </row>
    <row r="516" spans="2:21" ht="16">
      <c r="B516" s="16" t="str">
        <f>B507&amp;"."&amp;RIGHT(B515,LEN(B515)-4)+1</f>
        <v>U.1.9</v>
      </c>
      <c r="C516" s="17" t="str">
        <f>B516&amp;" - "&amp;IFERROR(INDEX('L2'!$G$6:$G$502,MATCH(B516,'L2'!$P$6:$P$502,0)),"  ")</f>
        <v xml:space="preserve">U.1.9 -   </v>
      </c>
      <c r="D516" s="16" t="str">
        <f>D507&amp;"."&amp;RIGHT(D515,LEN(D515)-4)+1</f>
        <v>U.2.9</v>
      </c>
      <c r="E516" s="17" t="str">
        <f>D516&amp;" - "&amp;IFERROR(INDEX('L2'!$G$6:$G$502,MATCH(D516,'L2'!$P$6:$P$502,0)),"  ")</f>
        <v xml:space="preserve">U.2.9 -   </v>
      </c>
      <c r="F516" s="16" t="str">
        <f>F507&amp;"."&amp;RIGHT(F515,LEN(F515)-4)+1</f>
        <v>U.3.9</v>
      </c>
      <c r="G516" s="17" t="str">
        <f>F516&amp;" - "&amp;IFERROR(INDEX('L2'!$G$6:$G$502,MATCH(F516,'L2'!$P$6:$P$502,0)),"  ")</f>
        <v xml:space="preserve">U.3.9 -   </v>
      </c>
      <c r="H516" s="16" t="str">
        <f>H507&amp;"."&amp;RIGHT(H515,LEN(H515)-4)+1</f>
        <v>U.4.9</v>
      </c>
      <c r="I516" s="17" t="str">
        <f>H516&amp;" - "&amp;IFERROR(INDEX('L2'!$G$6:$G$502,MATCH(H516,'L2'!$P$6:$P$502,0)),"  ")</f>
        <v xml:space="preserve">U.4.9 -   </v>
      </c>
      <c r="J516" s="16" t="str">
        <f>J507&amp;"."&amp;RIGHT(J515,LEN(J515)-4)+1</f>
        <v>U.5.9</v>
      </c>
      <c r="K516" s="17" t="str">
        <f>J516&amp;" - "&amp;IFERROR(INDEX('L2'!$G$6:$G$502,MATCH(J516,'L2'!$P$6:$P$502,0)),"  ")</f>
        <v xml:space="preserve">U.5.9 -   </v>
      </c>
      <c r="L516" s="16" t="str">
        <f>L507&amp;"."&amp;RIGHT(L515,LEN(L515)-4)+1</f>
        <v>U.6.9</v>
      </c>
      <c r="M516" s="17" t="str">
        <f>L516&amp;" - "&amp;IFERROR(INDEX('L2'!$G$6:$G$502,MATCH(L516,'L2'!$P$6:$P$502,0)),"  ")</f>
        <v xml:space="preserve">U.6.9 -   </v>
      </c>
      <c r="N516" s="16" t="str">
        <f>N507&amp;"."&amp;RIGHT(N515,LEN(N515)-4)+1</f>
        <v>U.7.9</v>
      </c>
      <c r="O516" s="17" t="str">
        <f>N516&amp;" - "&amp;IFERROR(INDEX('L2'!$G$6:$G$502,MATCH(N516,'L2'!$P$6:$P$502,0)),"  ")</f>
        <v xml:space="preserve">U.7.9 -   </v>
      </c>
      <c r="P516" s="16" t="str">
        <f>P507&amp;"."&amp;RIGHT(P515,LEN(P515)-4)+1</f>
        <v>U.8.9</v>
      </c>
      <c r="Q516" s="17" t="str">
        <f>P516&amp;" - "&amp;IFERROR(INDEX('L2'!$G$6:$G$502,MATCH(P516,'L2'!$P$6:$P$502,0)),"  ")</f>
        <v xml:space="preserve">U.8.9 -   </v>
      </c>
      <c r="R516" s="16" t="str">
        <f>R507&amp;"."&amp;RIGHT(R515,LEN(R515)-4)+1</f>
        <v>U.9.9</v>
      </c>
      <c r="S516" s="17" t="str">
        <f>R516&amp;" - "&amp;IFERROR(INDEX('L2'!$G$6:$G$502,MATCH(R516,'L2'!$P$6:$P$502,0)),"  ")</f>
        <v xml:space="preserve">U.9.9 -   </v>
      </c>
      <c r="T516" s="16" t="str">
        <f>T507&amp;"."&amp;RIGHT(T515,LEN(T515)-5)+1</f>
        <v>U.10.9</v>
      </c>
      <c r="U516" s="17" t="str">
        <f>T516&amp;" - "&amp;IFERROR(INDEX('L2'!$G$6:$G$502,MATCH(T516,'L2'!$P$6:$P$502,0)),"  ")</f>
        <v xml:space="preserve">U.10.9 -   </v>
      </c>
    </row>
    <row r="517" spans="2:21" ht="16">
      <c r="B517" s="16" t="str">
        <f>B507&amp;"."&amp;RIGHT(B516,LEN(B516)-4)+1</f>
        <v>U.1.10</v>
      </c>
      <c r="C517" s="17" t="str">
        <f>B517&amp;" - "&amp;IFERROR(INDEX('L2'!$G$6:$G$502,MATCH(B517,'L2'!$P$6:$P$502,0)),"  ")</f>
        <v xml:space="preserve">U.1.10 -   </v>
      </c>
      <c r="D517" s="16" t="str">
        <f>D507&amp;"."&amp;RIGHT(D516,LEN(D516)-4)+1</f>
        <v>U.2.10</v>
      </c>
      <c r="E517" s="17" t="str">
        <f>D517&amp;" - "&amp;IFERROR(INDEX('L2'!$G$6:$G$502,MATCH(D517,'L2'!$P$6:$P$502,0)),"  ")</f>
        <v xml:space="preserve">U.2.10 -   </v>
      </c>
      <c r="F517" s="16" t="str">
        <f>F507&amp;"."&amp;RIGHT(F516,LEN(F516)-4)+1</f>
        <v>U.3.10</v>
      </c>
      <c r="G517" s="17" t="str">
        <f>F517&amp;" - "&amp;IFERROR(INDEX('L2'!$G$6:$G$502,MATCH(F517,'L2'!$P$6:$P$502,0)),"  ")</f>
        <v xml:space="preserve">U.3.10 -   </v>
      </c>
      <c r="H517" s="16" t="str">
        <f>H507&amp;"."&amp;RIGHT(H516,LEN(H516)-4)+1</f>
        <v>U.4.10</v>
      </c>
      <c r="I517" s="17" t="str">
        <f>H517&amp;" - "&amp;IFERROR(INDEX('L2'!$G$6:$G$502,MATCH(H517,'L2'!$P$6:$P$502,0)),"  ")</f>
        <v xml:space="preserve">U.4.10 -   </v>
      </c>
      <c r="J517" s="16" t="str">
        <f>J507&amp;"."&amp;RIGHT(J516,LEN(J516)-4)+1</f>
        <v>U.5.10</v>
      </c>
      <c r="K517" s="17" t="str">
        <f>J517&amp;" - "&amp;IFERROR(INDEX('L2'!$G$6:$G$502,MATCH(J517,'L2'!$P$6:$P$502,0)),"  ")</f>
        <v xml:space="preserve">U.5.10 -   </v>
      </c>
      <c r="L517" s="16" t="str">
        <f>L507&amp;"."&amp;RIGHT(L516,LEN(L516)-4)+1</f>
        <v>U.6.10</v>
      </c>
      <c r="M517" s="17" t="str">
        <f>L517&amp;" - "&amp;IFERROR(INDEX('L2'!$G$6:$G$502,MATCH(L517,'L2'!$P$6:$P$502,0)),"  ")</f>
        <v xml:space="preserve">U.6.10 -   </v>
      </c>
      <c r="N517" s="16" t="str">
        <f>N507&amp;"."&amp;RIGHT(N516,LEN(N516)-4)+1</f>
        <v>U.7.10</v>
      </c>
      <c r="O517" s="17" t="str">
        <f>N517&amp;" - "&amp;IFERROR(INDEX('L2'!$G$6:$G$502,MATCH(N517,'L2'!$P$6:$P$502,0)),"  ")</f>
        <v xml:space="preserve">U.7.10 -   </v>
      </c>
      <c r="P517" s="16" t="str">
        <f>P507&amp;"."&amp;RIGHT(P516,LEN(P516)-4)+1</f>
        <v>U.8.10</v>
      </c>
      <c r="Q517" s="17" t="str">
        <f>P517&amp;" - "&amp;IFERROR(INDEX('L2'!$G$6:$G$502,MATCH(P517,'L2'!$P$6:$P$502,0)),"  ")</f>
        <v xml:space="preserve">U.8.10 -   </v>
      </c>
      <c r="R517" s="16" t="str">
        <f>R507&amp;"."&amp;RIGHT(R516,LEN(R516)-4)+1</f>
        <v>U.9.10</v>
      </c>
      <c r="S517" s="17" t="str">
        <f>R517&amp;" - "&amp;IFERROR(INDEX('L2'!$G$6:$G$502,MATCH(R517,'L2'!$P$6:$P$502,0)),"  ")</f>
        <v xml:space="preserve">U.9.10 -   </v>
      </c>
      <c r="T517" s="16" t="str">
        <f>T507&amp;"."&amp;RIGHT(T516,LEN(T516)-5)+1</f>
        <v>U.10.10</v>
      </c>
      <c r="U517" s="17" t="str">
        <f>T517&amp;" - "&amp;IFERROR(INDEX('L2'!$G$6:$G$502,MATCH(T517,'L2'!$P$6:$P$502,0)),"  ")</f>
        <v xml:space="preserve">U.10.10 -   </v>
      </c>
    </row>
    <row r="518" spans="2:21" ht="16">
      <c r="B518" s="16" t="str">
        <f>B507&amp;"."&amp;RIGHT(B517,LEN(B517)-4)+1</f>
        <v>U.1.11</v>
      </c>
      <c r="C518" s="17" t="str">
        <f>B518&amp;" - "&amp;IFERROR(INDEX('L2'!$G$6:$G$502,MATCH(B518,'L2'!$P$6:$P$502,0)),"  ")</f>
        <v xml:space="preserve">U.1.11 -   </v>
      </c>
      <c r="D518" s="16" t="str">
        <f>D507&amp;"."&amp;RIGHT(D517,LEN(D517)-4)+1</f>
        <v>U.2.11</v>
      </c>
      <c r="E518" s="17" t="str">
        <f>D518&amp;" - "&amp;IFERROR(INDEX('L2'!$G$6:$G$502,MATCH(D518,'L2'!$P$6:$P$502,0)),"  ")</f>
        <v xml:space="preserve">U.2.11 -   </v>
      </c>
      <c r="F518" s="16" t="str">
        <f>F507&amp;"."&amp;RIGHT(F517,LEN(F517)-4)+1</f>
        <v>U.3.11</v>
      </c>
      <c r="G518" s="17" t="str">
        <f>F518&amp;" - "&amp;IFERROR(INDEX('L2'!$G$6:$G$502,MATCH(F518,'L2'!$P$6:$P$502,0)),"  ")</f>
        <v xml:space="preserve">U.3.11 -   </v>
      </c>
      <c r="H518" s="16" t="str">
        <f>H507&amp;"."&amp;RIGHT(H517,LEN(H517)-4)+1</f>
        <v>U.4.11</v>
      </c>
      <c r="I518" s="17" t="str">
        <f>H518&amp;" - "&amp;IFERROR(INDEX('L2'!$G$6:$G$502,MATCH(H518,'L2'!$P$6:$P$502,0)),"  ")</f>
        <v xml:space="preserve">U.4.11 -   </v>
      </c>
      <c r="J518" s="16" t="str">
        <f>J507&amp;"."&amp;RIGHT(J517,LEN(J517)-4)+1</f>
        <v>U.5.11</v>
      </c>
      <c r="K518" s="17" t="str">
        <f>J518&amp;" - "&amp;IFERROR(INDEX('L2'!$G$6:$G$502,MATCH(J518,'L2'!$P$6:$P$502,0)),"  ")</f>
        <v xml:space="preserve">U.5.11 -   </v>
      </c>
      <c r="L518" s="16" t="str">
        <f>L507&amp;"."&amp;RIGHT(L517,LEN(L517)-4)+1</f>
        <v>U.6.11</v>
      </c>
      <c r="M518" s="17" t="str">
        <f>L518&amp;" - "&amp;IFERROR(INDEX('L2'!$G$6:$G$502,MATCH(L518,'L2'!$P$6:$P$502,0)),"  ")</f>
        <v xml:space="preserve">U.6.11 -   </v>
      </c>
      <c r="N518" s="16" t="str">
        <f>N507&amp;"."&amp;RIGHT(N517,LEN(N517)-4)+1</f>
        <v>U.7.11</v>
      </c>
      <c r="O518" s="17" t="str">
        <f>N518&amp;" - "&amp;IFERROR(INDEX('L2'!$G$6:$G$502,MATCH(N518,'L2'!$P$6:$P$502,0)),"  ")</f>
        <v xml:space="preserve">U.7.11 -   </v>
      </c>
      <c r="P518" s="16" t="str">
        <f>P507&amp;"."&amp;RIGHT(P517,LEN(P517)-4)+1</f>
        <v>U.8.11</v>
      </c>
      <c r="Q518" s="17" t="str">
        <f>P518&amp;" - "&amp;IFERROR(INDEX('L2'!$G$6:$G$502,MATCH(P518,'L2'!$P$6:$P$502,0)),"  ")</f>
        <v xml:space="preserve">U.8.11 -   </v>
      </c>
      <c r="R518" s="16" t="str">
        <f>R507&amp;"."&amp;RIGHT(R517,LEN(R517)-4)+1</f>
        <v>U.9.11</v>
      </c>
      <c r="S518" s="17" t="str">
        <f>R518&amp;" - "&amp;IFERROR(INDEX('L2'!$G$6:$G$502,MATCH(R518,'L2'!$P$6:$P$502,0)),"  ")</f>
        <v xml:space="preserve">U.9.11 -   </v>
      </c>
      <c r="T518" s="16" t="str">
        <f>T507&amp;"."&amp;RIGHT(T517,LEN(T517)-5)+1</f>
        <v>U.10.11</v>
      </c>
      <c r="U518" s="17" t="str">
        <f>T518&amp;" - "&amp;IFERROR(INDEX('L2'!$G$6:$G$502,MATCH(T518,'L2'!$P$6:$P$502,0)),"  ")</f>
        <v xml:space="preserve">U.10.11 -   </v>
      </c>
    </row>
    <row r="519" spans="2:21" ht="16">
      <c r="B519" s="16" t="str">
        <f>B507&amp;"."&amp;RIGHT(B518,LEN(B518)-4)+1</f>
        <v>U.1.12</v>
      </c>
      <c r="C519" s="17" t="str">
        <f>B519&amp;" - "&amp;IFERROR(INDEX('L2'!$G$6:$G$502,MATCH(B519,'L2'!$P$6:$P$502,0)),"  ")</f>
        <v xml:space="preserve">U.1.12 -   </v>
      </c>
      <c r="D519" s="16" t="str">
        <f>D507&amp;"."&amp;RIGHT(D518,LEN(D518)-4)+1</f>
        <v>U.2.12</v>
      </c>
      <c r="E519" s="17" t="str">
        <f>D519&amp;" - "&amp;IFERROR(INDEX('L2'!$G$6:$G$502,MATCH(D519,'L2'!$P$6:$P$502,0)),"  ")</f>
        <v xml:space="preserve">U.2.12 -   </v>
      </c>
      <c r="F519" s="16" t="str">
        <f>F507&amp;"."&amp;RIGHT(F518,LEN(F518)-4)+1</f>
        <v>U.3.12</v>
      </c>
      <c r="G519" s="17" t="str">
        <f>F519&amp;" - "&amp;IFERROR(INDEX('L2'!$G$6:$G$502,MATCH(F519,'L2'!$P$6:$P$502,0)),"  ")</f>
        <v xml:space="preserve">U.3.12 -   </v>
      </c>
      <c r="H519" s="16" t="str">
        <f>H507&amp;"."&amp;RIGHT(H518,LEN(H518)-4)+1</f>
        <v>U.4.12</v>
      </c>
      <c r="I519" s="17" t="str">
        <f>H519&amp;" - "&amp;IFERROR(INDEX('L2'!$G$6:$G$502,MATCH(H519,'L2'!$P$6:$P$502,0)),"  ")</f>
        <v xml:space="preserve">U.4.12 -   </v>
      </c>
      <c r="J519" s="16" t="str">
        <f>J507&amp;"."&amp;RIGHT(J518,LEN(J518)-4)+1</f>
        <v>U.5.12</v>
      </c>
      <c r="K519" s="17" t="str">
        <f>J519&amp;" - "&amp;IFERROR(INDEX('L2'!$G$6:$G$502,MATCH(J519,'L2'!$P$6:$P$502,0)),"  ")</f>
        <v xml:space="preserve">U.5.12 -   </v>
      </c>
      <c r="L519" s="16" t="str">
        <f>L507&amp;"."&amp;RIGHT(L518,LEN(L518)-4)+1</f>
        <v>U.6.12</v>
      </c>
      <c r="M519" s="17" t="str">
        <f>L519&amp;" - "&amp;IFERROR(INDEX('L2'!$G$6:$G$502,MATCH(L519,'L2'!$P$6:$P$502,0)),"  ")</f>
        <v xml:space="preserve">U.6.12 -   </v>
      </c>
      <c r="N519" s="16" t="str">
        <f>N507&amp;"."&amp;RIGHT(N518,LEN(N518)-4)+1</f>
        <v>U.7.12</v>
      </c>
      <c r="O519" s="17" t="str">
        <f>N519&amp;" - "&amp;IFERROR(INDEX('L2'!$G$6:$G$502,MATCH(N519,'L2'!$P$6:$P$502,0)),"  ")</f>
        <v xml:space="preserve">U.7.12 -   </v>
      </c>
      <c r="P519" s="16" t="str">
        <f>P507&amp;"."&amp;RIGHT(P518,LEN(P518)-4)+1</f>
        <v>U.8.12</v>
      </c>
      <c r="Q519" s="17" t="str">
        <f>P519&amp;" - "&amp;IFERROR(INDEX('L2'!$G$6:$G$502,MATCH(P519,'L2'!$P$6:$P$502,0)),"  ")</f>
        <v xml:space="preserve">U.8.12 -   </v>
      </c>
      <c r="R519" s="16" t="str">
        <f>R507&amp;"."&amp;RIGHT(R518,LEN(R518)-4)+1</f>
        <v>U.9.12</v>
      </c>
      <c r="S519" s="17" t="str">
        <f>R519&amp;" - "&amp;IFERROR(INDEX('L2'!$G$6:$G$502,MATCH(R519,'L2'!$P$6:$P$502,0)),"  ")</f>
        <v xml:space="preserve">U.9.12 -   </v>
      </c>
      <c r="T519" s="16" t="str">
        <f>T507&amp;"."&amp;RIGHT(T518,LEN(T518)-5)+1</f>
        <v>U.10.12</v>
      </c>
      <c r="U519" s="17" t="str">
        <f>T519&amp;" - "&amp;IFERROR(INDEX('L2'!$G$6:$G$502,MATCH(T519,'L2'!$P$6:$P$502,0)),"  ")</f>
        <v xml:space="preserve">U.10.12 -   </v>
      </c>
    </row>
    <row r="520" spans="2:21" ht="16">
      <c r="B520" s="16" t="str">
        <f>B507&amp;"."&amp;RIGHT(B519,LEN(B519)-4)+1</f>
        <v>U.1.13</v>
      </c>
      <c r="C520" s="17" t="str">
        <f>B520&amp;" - "&amp;IFERROR(INDEX('L2'!$G$6:$G$502,MATCH(B520,'L2'!$P$6:$P$502,0)),"  ")</f>
        <v xml:space="preserve">U.1.13 -   </v>
      </c>
      <c r="D520" s="16" t="str">
        <f>D507&amp;"."&amp;RIGHT(D519,LEN(D519)-4)+1</f>
        <v>U.2.13</v>
      </c>
      <c r="E520" s="17" t="str">
        <f>D520&amp;" - "&amp;IFERROR(INDEX('L2'!$G$6:$G$502,MATCH(D520,'L2'!$P$6:$P$502,0)),"  ")</f>
        <v xml:space="preserve">U.2.13 -   </v>
      </c>
      <c r="F520" s="16" t="str">
        <f>F507&amp;"."&amp;RIGHT(F519,LEN(F519)-4)+1</f>
        <v>U.3.13</v>
      </c>
      <c r="G520" s="17" t="str">
        <f>F520&amp;" - "&amp;IFERROR(INDEX('L2'!$G$6:$G$502,MATCH(F520,'L2'!$P$6:$P$502,0)),"  ")</f>
        <v xml:space="preserve">U.3.13 -   </v>
      </c>
      <c r="H520" s="16" t="str">
        <f>H507&amp;"."&amp;RIGHT(H519,LEN(H519)-4)+1</f>
        <v>U.4.13</v>
      </c>
      <c r="I520" s="17" t="str">
        <f>H520&amp;" - "&amp;IFERROR(INDEX('L2'!$G$6:$G$502,MATCH(H520,'L2'!$P$6:$P$502,0)),"  ")</f>
        <v xml:space="preserve">U.4.13 -   </v>
      </c>
      <c r="J520" s="16" t="str">
        <f>J507&amp;"."&amp;RIGHT(J519,LEN(J519)-4)+1</f>
        <v>U.5.13</v>
      </c>
      <c r="K520" s="17" t="str">
        <f>J520&amp;" - "&amp;IFERROR(INDEX('L2'!$G$6:$G$502,MATCH(J520,'L2'!$P$6:$P$502,0)),"  ")</f>
        <v xml:space="preserve">U.5.13 -   </v>
      </c>
      <c r="L520" s="16" t="str">
        <f>L507&amp;"."&amp;RIGHT(L519,LEN(L519)-4)+1</f>
        <v>U.6.13</v>
      </c>
      <c r="M520" s="17" t="str">
        <f>L520&amp;" - "&amp;IFERROR(INDEX('L2'!$G$6:$G$502,MATCH(L520,'L2'!$P$6:$P$502,0)),"  ")</f>
        <v xml:space="preserve">U.6.13 -   </v>
      </c>
      <c r="N520" s="16" t="str">
        <f>N507&amp;"."&amp;RIGHT(N519,LEN(N519)-4)+1</f>
        <v>U.7.13</v>
      </c>
      <c r="O520" s="17" t="str">
        <f>N520&amp;" - "&amp;IFERROR(INDEX('L2'!$G$6:$G$502,MATCH(N520,'L2'!$P$6:$P$502,0)),"  ")</f>
        <v xml:space="preserve">U.7.13 -   </v>
      </c>
      <c r="P520" s="16" t="str">
        <f>P507&amp;"."&amp;RIGHT(P519,LEN(P519)-4)+1</f>
        <v>U.8.13</v>
      </c>
      <c r="Q520" s="17" t="str">
        <f>P520&amp;" - "&amp;IFERROR(INDEX('L2'!$G$6:$G$502,MATCH(P520,'L2'!$P$6:$P$502,0)),"  ")</f>
        <v xml:space="preserve">U.8.13 -   </v>
      </c>
      <c r="R520" s="16" t="str">
        <f>R507&amp;"."&amp;RIGHT(R519,LEN(R519)-4)+1</f>
        <v>U.9.13</v>
      </c>
      <c r="S520" s="17" t="str">
        <f>R520&amp;" - "&amp;IFERROR(INDEX('L2'!$G$6:$G$502,MATCH(R520,'L2'!$P$6:$P$502,0)),"  ")</f>
        <v xml:space="preserve">U.9.13 -   </v>
      </c>
      <c r="T520" s="16" t="str">
        <f>T507&amp;"."&amp;RIGHT(T519,LEN(T519)-5)+1</f>
        <v>U.10.13</v>
      </c>
      <c r="U520" s="17" t="str">
        <f>T520&amp;" - "&amp;IFERROR(INDEX('L2'!$G$6:$G$502,MATCH(T520,'L2'!$P$6:$P$502,0)),"  ")</f>
        <v xml:space="preserve">U.10.13 -   </v>
      </c>
    </row>
    <row r="521" spans="2:21" ht="16">
      <c r="B521" s="16" t="str">
        <f>B507&amp;"."&amp;RIGHT(B520,LEN(B520)-4)+1</f>
        <v>U.1.14</v>
      </c>
      <c r="C521" s="17" t="str">
        <f>B521&amp;" - "&amp;IFERROR(INDEX('L2'!$G$6:$G$502,MATCH(B521,'L2'!$P$6:$P$502,0)),"  ")</f>
        <v xml:space="preserve">U.1.14 -   </v>
      </c>
      <c r="D521" s="16" t="str">
        <f>D507&amp;"."&amp;RIGHT(D520,LEN(D520)-4)+1</f>
        <v>U.2.14</v>
      </c>
      <c r="E521" s="17" t="str">
        <f>D521&amp;" - "&amp;IFERROR(INDEX('L2'!$G$6:$G$502,MATCH(D521,'L2'!$P$6:$P$502,0)),"  ")</f>
        <v xml:space="preserve">U.2.14 -   </v>
      </c>
      <c r="F521" s="16" t="str">
        <f>F507&amp;"."&amp;RIGHT(F520,LEN(F520)-4)+1</f>
        <v>U.3.14</v>
      </c>
      <c r="G521" s="17" t="str">
        <f>F521&amp;" - "&amp;IFERROR(INDEX('L2'!$G$6:$G$502,MATCH(F521,'L2'!$P$6:$P$502,0)),"  ")</f>
        <v xml:space="preserve">U.3.14 -   </v>
      </c>
      <c r="H521" s="16" t="str">
        <f>H507&amp;"."&amp;RIGHT(H520,LEN(H520)-4)+1</f>
        <v>U.4.14</v>
      </c>
      <c r="I521" s="17" t="str">
        <f>H521&amp;" - "&amp;IFERROR(INDEX('L2'!$G$6:$G$502,MATCH(H521,'L2'!$P$6:$P$502,0)),"  ")</f>
        <v xml:space="preserve">U.4.14 -   </v>
      </c>
      <c r="J521" s="16" t="str">
        <f>J507&amp;"."&amp;RIGHT(J520,LEN(J520)-4)+1</f>
        <v>U.5.14</v>
      </c>
      <c r="K521" s="17" t="str">
        <f>J521&amp;" - "&amp;IFERROR(INDEX('L2'!$G$6:$G$502,MATCH(J521,'L2'!$P$6:$P$502,0)),"  ")</f>
        <v xml:space="preserve">U.5.14 -   </v>
      </c>
      <c r="L521" s="16" t="str">
        <f>L507&amp;"."&amp;RIGHT(L520,LEN(L520)-4)+1</f>
        <v>U.6.14</v>
      </c>
      <c r="M521" s="17" t="str">
        <f>L521&amp;" - "&amp;IFERROR(INDEX('L2'!$G$6:$G$502,MATCH(L521,'L2'!$P$6:$P$502,0)),"  ")</f>
        <v xml:space="preserve">U.6.14 -   </v>
      </c>
      <c r="N521" s="16" t="str">
        <f>N507&amp;"."&amp;RIGHT(N520,LEN(N520)-4)+1</f>
        <v>U.7.14</v>
      </c>
      <c r="O521" s="17" t="str">
        <f>N521&amp;" - "&amp;IFERROR(INDEX('L2'!$G$6:$G$502,MATCH(N521,'L2'!$P$6:$P$502,0)),"  ")</f>
        <v xml:space="preserve">U.7.14 -   </v>
      </c>
      <c r="P521" s="16" t="str">
        <f>P507&amp;"."&amp;RIGHT(P520,LEN(P520)-4)+1</f>
        <v>U.8.14</v>
      </c>
      <c r="Q521" s="17" t="str">
        <f>P521&amp;" - "&amp;IFERROR(INDEX('L2'!$G$6:$G$502,MATCH(P521,'L2'!$P$6:$P$502,0)),"  ")</f>
        <v xml:space="preserve">U.8.14 -   </v>
      </c>
      <c r="R521" s="16" t="str">
        <f>R507&amp;"."&amp;RIGHT(R520,LEN(R520)-4)+1</f>
        <v>U.9.14</v>
      </c>
      <c r="S521" s="17" t="str">
        <f>R521&amp;" - "&amp;IFERROR(INDEX('L2'!$G$6:$G$502,MATCH(R521,'L2'!$P$6:$P$502,0)),"  ")</f>
        <v xml:space="preserve">U.9.14 -   </v>
      </c>
      <c r="T521" s="16" t="str">
        <f>T507&amp;"."&amp;RIGHT(T520,LEN(T520)-5)+1</f>
        <v>U.10.14</v>
      </c>
      <c r="U521" s="17" t="str">
        <f>T521&amp;" - "&amp;IFERROR(INDEX('L2'!$G$6:$G$502,MATCH(T521,'L2'!$P$6:$P$502,0)),"  ")</f>
        <v xml:space="preserve">U.10.14 -   </v>
      </c>
    </row>
    <row r="522" spans="2:21" ht="16">
      <c r="B522" s="16" t="str">
        <f>B507&amp;"."&amp;RIGHT(B521,LEN(B521)-4)+1</f>
        <v>U.1.15</v>
      </c>
      <c r="C522" s="17" t="str">
        <f>B522&amp;" - "&amp;IFERROR(INDEX('L2'!$G$6:$G$502,MATCH(B522,'L2'!$P$6:$P$502,0)),"  ")</f>
        <v xml:space="preserve">U.1.15 -   </v>
      </c>
      <c r="D522" s="16" t="str">
        <f>D507&amp;"."&amp;RIGHT(D521,LEN(D521)-4)+1</f>
        <v>U.2.15</v>
      </c>
      <c r="E522" s="17" t="str">
        <f>D522&amp;" - "&amp;IFERROR(INDEX('L2'!$G$6:$G$502,MATCH(D522,'L2'!$P$6:$P$502,0)),"  ")</f>
        <v xml:space="preserve">U.2.15 -   </v>
      </c>
      <c r="F522" s="16" t="str">
        <f>F507&amp;"."&amp;RIGHT(F521,LEN(F521)-4)+1</f>
        <v>U.3.15</v>
      </c>
      <c r="G522" s="17" t="str">
        <f>F522&amp;" - "&amp;IFERROR(INDEX('L2'!$G$6:$G$502,MATCH(F522,'L2'!$P$6:$P$502,0)),"  ")</f>
        <v xml:space="preserve">U.3.15 -   </v>
      </c>
      <c r="H522" s="16" t="str">
        <f>H507&amp;"."&amp;RIGHT(H521,LEN(H521)-4)+1</f>
        <v>U.4.15</v>
      </c>
      <c r="I522" s="17" t="str">
        <f>H522&amp;" - "&amp;IFERROR(INDEX('L2'!$G$6:$G$502,MATCH(H522,'L2'!$P$6:$P$502,0)),"  ")</f>
        <v xml:space="preserve">U.4.15 -   </v>
      </c>
      <c r="J522" s="16" t="str">
        <f>J507&amp;"."&amp;RIGHT(J521,LEN(J521)-4)+1</f>
        <v>U.5.15</v>
      </c>
      <c r="K522" s="17" t="str">
        <f>J522&amp;" - "&amp;IFERROR(INDEX('L2'!$G$6:$G$502,MATCH(J522,'L2'!$P$6:$P$502,0)),"  ")</f>
        <v xml:space="preserve">U.5.15 -   </v>
      </c>
      <c r="L522" s="16" t="str">
        <f>L507&amp;"."&amp;RIGHT(L521,LEN(L521)-4)+1</f>
        <v>U.6.15</v>
      </c>
      <c r="M522" s="17" t="str">
        <f>L522&amp;" - "&amp;IFERROR(INDEX('L2'!$G$6:$G$502,MATCH(L522,'L2'!$P$6:$P$502,0)),"  ")</f>
        <v xml:space="preserve">U.6.15 -   </v>
      </c>
      <c r="N522" s="16" t="str">
        <f>N507&amp;"."&amp;RIGHT(N521,LEN(N521)-4)+1</f>
        <v>U.7.15</v>
      </c>
      <c r="O522" s="17" t="str">
        <f>N522&amp;" - "&amp;IFERROR(INDEX('L2'!$G$6:$G$502,MATCH(N522,'L2'!$P$6:$P$502,0)),"  ")</f>
        <v xml:space="preserve">U.7.15 -   </v>
      </c>
      <c r="P522" s="16" t="str">
        <f>P507&amp;"."&amp;RIGHT(P521,LEN(P521)-4)+1</f>
        <v>U.8.15</v>
      </c>
      <c r="Q522" s="17" t="str">
        <f>P522&amp;" - "&amp;IFERROR(INDEX('L2'!$G$6:$G$502,MATCH(P522,'L2'!$P$6:$P$502,0)),"  ")</f>
        <v xml:space="preserve">U.8.15 -   </v>
      </c>
      <c r="R522" s="16" t="str">
        <f>R507&amp;"."&amp;RIGHT(R521,LEN(R521)-4)+1</f>
        <v>U.9.15</v>
      </c>
      <c r="S522" s="17" t="str">
        <f>R522&amp;" - "&amp;IFERROR(INDEX('L2'!$G$6:$G$502,MATCH(R522,'L2'!$P$6:$P$502,0)),"  ")</f>
        <v xml:space="preserve">U.9.15 -   </v>
      </c>
      <c r="T522" s="16" t="str">
        <f>T507&amp;"."&amp;RIGHT(T521,LEN(T521)-5)+1</f>
        <v>U.10.15</v>
      </c>
      <c r="U522" s="17" t="str">
        <f>T522&amp;" - "&amp;IFERROR(INDEX('L2'!$G$6:$G$502,MATCH(T522,'L2'!$P$6:$P$502,0)),"  ")</f>
        <v xml:space="preserve">U.10.15 -   </v>
      </c>
    </row>
    <row r="523" spans="2:21" ht="16">
      <c r="B523" s="16" t="str">
        <f>B507&amp;"."&amp;RIGHT(B522,LEN(B522)-4)+1</f>
        <v>U.1.16</v>
      </c>
      <c r="C523" s="17" t="str">
        <f>B523&amp;" - "&amp;IFERROR(INDEX('L2'!$G$6:$G$502,MATCH(B523,'L2'!$P$6:$P$502,0)),"  ")</f>
        <v xml:space="preserve">U.1.16 -   </v>
      </c>
      <c r="D523" s="16" t="str">
        <f>D507&amp;"."&amp;RIGHT(D522,LEN(D522)-4)+1</f>
        <v>U.2.16</v>
      </c>
      <c r="E523" s="17" t="str">
        <f>D523&amp;" - "&amp;IFERROR(INDEX('L2'!$G$6:$G$502,MATCH(D523,'L2'!$P$6:$P$502,0)),"  ")</f>
        <v xml:space="preserve">U.2.16 -   </v>
      </c>
      <c r="F523" s="16" t="str">
        <f>F507&amp;"."&amp;RIGHT(F522,LEN(F522)-4)+1</f>
        <v>U.3.16</v>
      </c>
      <c r="G523" s="17" t="str">
        <f>F523&amp;" - "&amp;IFERROR(INDEX('L2'!$G$6:$G$502,MATCH(F523,'L2'!$P$6:$P$502,0)),"  ")</f>
        <v xml:space="preserve">U.3.16 -   </v>
      </c>
      <c r="H523" s="16" t="str">
        <f>H507&amp;"."&amp;RIGHT(H522,LEN(H522)-4)+1</f>
        <v>U.4.16</v>
      </c>
      <c r="I523" s="17" t="str">
        <f>H523&amp;" - "&amp;IFERROR(INDEX('L2'!$G$6:$G$502,MATCH(H523,'L2'!$P$6:$P$502,0)),"  ")</f>
        <v xml:space="preserve">U.4.16 -   </v>
      </c>
      <c r="J523" s="16" t="str">
        <f>J507&amp;"."&amp;RIGHT(J522,LEN(J522)-4)+1</f>
        <v>U.5.16</v>
      </c>
      <c r="K523" s="17" t="str">
        <f>J523&amp;" - "&amp;IFERROR(INDEX('L2'!$G$6:$G$502,MATCH(J523,'L2'!$P$6:$P$502,0)),"  ")</f>
        <v xml:space="preserve">U.5.16 -   </v>
      </c>
      <c r="L523" s="16" t="str">
        <f>L507&amp;"."&amp;RIGHT(L522,LEN(L522)-4)+1</f>
        <v>U.6.16</v>
      </c>
      <c r="M523" s="17" t="str">
        <f>L523&amp;" - "&amp;IFERROR(INDEX('L2'!$G$6:$G$502,MATCH(L523,'L2'!$P$6:$P$502,0)),"  ")</f>
        <v xml:space="preserve">U.6.16 -   </v>
      </c>
      <c r="N523" s="16" t="str">
        <f>N507&amp;"."&amp;RIGHT(N522,LEN(N522)-4)+1</f>
        <v>U.7.16</v>
      </c>
      <c r="O523" s="17" t="str">
        <f>N523&amp;" - "&amp;IFERROR(INDEX('L2'!$G$6:$G$502,MATCH(N523,'L2'!$P$6:$P$502,0)),"  ")</f>
        <v xml:space="preserve">U.7.16 -   </v>
      </c>
      <c r="P523" s="16" t="str">
        <f>P507&amp;"."&amp;RIGHT(P522,LEN(P522)-4)+1</f>
        <v>U.8.16</v>
      </c>
      <c r="Q523" s="17" t="str">
        <f>P523&amp;" - "&amp;IFERROR(INDEX('L2'!$G$6:$G$502,MATCH(P523,'L2'!$P$6:$P$502,0)),"  ")</f>
        <v xml:space="preserve">U.8.16 -   </v>
      </c>
      <c r="R523" s="16" t="str">
        <f>R507&amp;"."&amp;RIGHT(R522,LEN(R522)-4)+1</f>
        <v>U.9.16</v>
      </c>
      <c r="S523" s="17" t="str">
        <f>R523&amp;" - "&amp;IFERROR(INDEX('L2'!$G$6:$G$502,MATCH(R523,'L2'!$P$6:$P$502,0)),"  ")</f>
        <v xml:space="preserve">U.9.16 -   </v>
      </c>
      <c r="T523" s="16" t="str">
        <f>T507&amp;"."&amp;RIGHT(T522,LEN(T522)-5)+1</f>
        <v>U.10.16</v>
      </c>
      <c r="U523" s="17" t="str">
        <f>T523&amp;" - "&amp;IFERROR(INDEX('L2'!$G$6:$G$502,MATCH(T523,'L2'!$P$6:$P$502,0)),"  ")</f>
        <v xml:space="preserve">U.10.16 -   </v>
      </c>
    </row>
    <row r="524" spans="2:21" ht="16">
      <c r="B524" s="16" t="str">
        <f>B507&amp;"."&amp;RIGHT(B523,LEN(B523)-4)+1</f>
        <v>U.1.17</v>
      </c>
      <c r="C524" s="17" t="str">
        <f>B524&amp;" - "&amp;IFERROR(INDEX('L2'!$G$6:$G$502,MATCH(B524,'L2'!$P$6:$P$502,0)),"  ")</f>
        <v xml:space="preserve">U.1.17 -   </v>
      </c>
      <c r="D524" s="16" t="str">
        <f>D507&amp;"."&amp;RIGHT(D523,LEN(D523)-4)+1</f>
        <v>U.2.17</v>
      </c>
      <c r="E524" s="17" t="str">
        <f>D524&amp;" - "&amp;IFERROR(INDEX('L2'!$G$6:$G$502,MATCH(D524,'L2'!$P$6:$P$502,0)),"  ")</f>
        <v xml:space="preserve">U.2.17 -   </v>
      </c>
      <c r="F524" s="16" t="str">
        <f>F507&amp;"."&amp;RIGHT(F523,LEN(F523)-4)+1</f>
        <v>U.3.17</v>
      </c>
      <c r="G524" s="17" t="str">
        <f>F524&amp;" - "&amp;IFERROR(INDEX('L2'!$G$6:$G$502,MATCH(F524,'L2'!$P$6:$P$502,0)),"  ")</f>
        <v xml:space="preserve">U.3.17 -   </v>
      </c>
      <c r="H524" s="16" t="str">
        <f>H507&amp;"."&amp;RIGHT(H523,LEN(H523)-4)+1</f>
        <v>U.4.17</v>
      </c>
      <c r="I524" s="17" t="str">
        <f>H524&amp;" - "&amp;IFERROR(INDEX('L2'!$G$6:$G$502,MATCH(H524,'L2'!$P$6:$P$502,0)),"  ")</f>
        <v xml:space="preserve">U.4.17 -   </v>
      </c>
      <c r="J524" s="16" t="str">
        <f>J507&amp;"."&amp;RIGHT(J523,LEN(J523)-4)+1</f>
        <v>U.5.17</v>
      </c>
      <c r="K524" s="17" t="str">
        <f>J524&amp;" - "&amp;IFERROR(INDEX('L2'!$G$6:$G$502,MATCH(J524,'L2'!$P$6:$P$502,0)),"  ")</f>
        <v xml:space="preserve">U.5.17 -   </v>
      </c>
      <c r="L524" s="16" t="str">
        <f>L507&amp;"."&amp;RIGHT(L523,LEN(L523)-4)+1</f>
        <v>U.6.17</v>
      </c>
      <c r="M524" s="17" t="str">
        <f>L524&amp;" - "&amp;IFERROR(INDEX('L2'!$G$6:$G$502,MATCH(L524,'L2'!$P$6:$P$502,0)),"  ")</f>
        <v xml:space="preserve">U.6.17 -   </v>
      </c>
      <c r="N524" s="16" t="str">
        <f>N507&amp;"."&amp;RIGHT(N523,LEN(N523)-4)+1</f>
        <v>U.7.17</v>
      </c>
      <c r="O524" s="17" t="str">
        <f>N524&amp;" - "&amp;IFERROR(INDEX('L2'!$G$6:$G$502,MATCH(N524,'L2'!$P$6:$P$502,0)),"  ")</f>
        <v xml:space="preserve">U.7.17 -   </v>
      </c>
      <c r="P524" s="16" t="str">
        <f>P507&amp;"."&amp;RIGHT(P523,LEN(P523)-4)+1</f>
        <v>U.8.17</v>
      </c>
      <c r="Q524" s="17" t="str">
        <f>P524&amp;" - "&amp;IFERROR(INDEX('L2'!$G$6:$G$502,MATCH(P524,'L2'!$P$6:$P$502,0)),"  ")</f>
        <v xml:space="preserve">U.8.17 -   </v>
      </c>
      <c r="R524" s="16" t="str">
        <f>R507&amp;"."&amp;RIGHT(R523,LEN(R523)-4)+1</f>
        <v>U.9.17</v>
      </c>
      <c r="S524" s="17" t="str">
        <f>R524&amp;" - "&amp;IFERROR(INDEX('L2'!$G$6:$G$502,MATCH(R524,'L2'!$P$6:$P$502,0)),"  ")</f>
        <v xml:space="preserve">U.9.17 -   </v>
      </c>
      <c r="T524" s="16" t="str">
        <f>T507&amp;"."&amp;RIGHT(T523,LEN(T523)-5)+1</f>
        <v>U.10.17</v>
      </c>
      <c r="U524" s="17" t="str">
        <f>T524&amp;" - "&amp;IFERROR(INDEX('L2'!$G$6:$G$502,MATCH(T524,'L2'!$P$6:$P$502,0)),"  ")</f>
        <v xml:space="preserve">U.10.17 -   </v>
      </c>
    </row>
    <row r="525" spans="2:21" ht="16">
      <c r="B525" s="16" t="str">
        <f>B507&amp;"."&amp;RIGHT(B524,LEN(B524)-4)+1</f>
        <v>U.1.18</v>
      </c>
      <c r="C525" s="17" t="str">
        <f>B525&amp;" - "&amp;IFERROR(INDEX('L2'!$G$6:$G$502,MATCH(B525,'L2'!$P$6:$P$502,0)),"  ")</f>
        <v xml:space="preserve">U.1.18 -   </v>
      </c>
      <c r="D525" s="16" t="str">
        <f>D507&amp;"."&amp;RIGHT(D524,LEN(D524)-4)+1</f>
        <v>U.2.18</v>
      </c>
      <c r="E525" s="17" t="str">
        <f>D525&amp;" - "&amp;IFERROR(INDEX('L2'!$G$6:$G$502,MATCH(D525,'L2'!$P$6:$P$502,0)),"  ")</f>
        <v xml:space="preserve">U.2.18 -   </v>
      </c>
      <c r="F525" s="16" t="str">
        <f>F507&amp;"."&amp;RIGHT(F524,LEN(F524)-4)+1</f>
        <v>U.3.18</v>
      </c>
      <c r="G525" s="17" t="str">
        <f>F525&amp;" - "&amp;IFERROR(INDEX('L2'!$G$6:$G$502,MATCH(F525,'L2'!$P$6:$P$502,0)),"  ")</f>
        <v xml:space="preserve">U.3.18 -   </v>
      </c>
      <c r="H525" s="16" t="str">
        <f>H507&amp;"."&amp;RIGHT(H524,LEN(H524)-4)+1</f>
        <v>U.4.18</v>
      </c>
      <c r="I525" s="17" t="str">
        <f>H525&amp;" - "&amp;IFERROR(INDEX('L2'!$G$6:$G$502,MATCH(H525,'L2'!$P$6:$P$502,0)),"  ")</f>
        <v xml:space="preserve">U.4.18 -   </v>
      </c>
      <c r="J525" s="16" t="str">
        <f>J507&amp;"."&amp;RIGHT(J524,LEN(J524)-4)+1</f>
        <v>U.5.18</v>
      </c>
      <c r="K525" s="17" t="str">
        <f>J525&amp;" - "&amp;IFERROR(INDEX('L2'!$G$6:$G$502,MATCH(J525,'L2'!$P$6:$P$502,0)),"  ")</f>
        <v xml:space="preserve">U.5.18 -   </v>
      </c>
      <c r="L525" s="16" t="str">
        <f>L507&amp;"."&amp;RIGHT(L524,LEN(L524)-4)+1</f>
        <v>U.6.18</v>
      </c>
      <c r="M525" s="17" t="str">
        <f>L525&amp;" - "&amp;IFERROR(INDEX('L2'!$G$6:$G$502,MATCH(L525,'L2'!$P$6:$P$502,0)),"  ")</f>
        <v xml:space="preserve">U.6.18 -   </v>
      </c>
      <c r="N525" s="16" t="str">
        <f>N507&amp;"."&amp;RIGHT(N524,LEN(N524)-4)+1</f>
        <v>U.7.18</v>
      </c>
      <c r="O525" s="17" t="str">
        <f>N525&amp;" - "&amp;IFERROR(INDEX('L2'!$G$6:$G$502,MATCH(N525,'L2'!$P$6:$P$502,0)),"  ")</f>
        <v xml:space="preserve">U.7.18 -   </v>
      </c>
      <c r="P525" s="16" t="str">
        <f>P507&amp;"."&amp;RIGHT(P524,LEN(P524)-4)+1</f>
        <v>U.8.18</v>
      </c>
      <c r="Q525" s="17" t="str">
        <f>P525&amp;" - "&amp;IFERROR(INDEX('L2'!$G$6:$G$502,MATCH(P525,'L2'!$P$6:$P$502,0)),"  ")</f>
        <v xml:space="preserve">U.8.18 -   </v>
      </c>
      <c r="R525" s="16" t="str">
        <f>R507&amp;"."&amp;RIGHT(R524,LEN(R524)-4)+1</f>
        <v>U.9.18</v>
      </c>
      <c r="S525" s="17" t="str">
        <f>R525&amp;" - "&amp;IFERROR(INDEX('L2'!$G$6:$G$502,MATCH(R525,'L2'!$P$6:$P$502,0)),"  ")</f>
        <v xml:space="preserve">U.9.18 -   </v>
      </c>
      <c r="T525" s="16" t="str">
        <f>T507&amp;"."&amp;RIGHT(T524,LEN(T524)-5)+1</f>
        <v>U.10.18</v>
      </c>
      <c r="U525" s="17" t="str">
        <f>T525&amp;" - "&amp;IFERROR(INDEX('L2'!$G$6:$G$502,MATCH(T525,'L2'!$P$6:$P$502,0)),"  ")</f>
        <v xml:space="preserve">U.10.18 -   </v>
      </c>
    </row>
    <row r="526" spans="2:21" ht="16">
      <c r="B526" s="16" t="str">
        <f>B507&amp;"."&amp;RIGHT(B525,LEN(B525)-4)+1</f>
        <v>U.1.19</v>
      </c>
      <c r="C526" s="17" t="str">
        <f>B526&amp;" - "&amp;IFERROR(INDEX('L2'!$G$6:$G$502,MATCH(B526,'L2'!$P$6:$P$502,0)),"  ")</f>
        <v xml:space="preserve">U.1.19 -   </v>
      </c>
      <c r="D526" s="16" t="str">
        <f>D507&amp;"."&amp;RIGHT(D525,LEN(D525)-4)+1</f>
        <v>U.2.19</v>
      </c>
      <c r="E526" s="17" t="str">
        <f>D526&amp;" - "&amp;IFERROR(INDEX('L2'!$G$6:$G$502,MATCH(D526,'L2'!$P$6:$P$502,0)),"  ")</f>
        <v xml:space="preserve">U.2.19 -   </v>
      </c>
      <c r="F526" s="16" t="str">
        <f>F507&amp;"."&amp;RIGHT(F525,LEN(F525)-4)+1</f>
        <v>U.3.19</v>
      </c>
      <c r="G526" s="17" t="str">
        <f>F526&amp;" - "&amp;IFERROR(INDEX('L2'!$G$6:$G$502,MATCH(F526,'L2'!$P$6:$P$502,0)),"  ")</f>
        <v xml:space="preserve">U.3.19 -   </v>
      </c>
      <c r="H526" s="16" t="str">
        <f>H507&amp;"."&amp;RIGHT(H525,LEN(H525)-4)+1</f>
        <v>U.4.19</v>
      </c>
      <c r="I526" s="17" t="str">
        <f>H526&amp;" - "&amp;IFERROR(INDEX('L2'!$G$6:$G$502,MATCH(H526,'L2'!$P$6:$P$502,0)),"  ")</f>
        <v xml:space="preserve">U.4.19 -   </v>
      </c>
      <c r="J526" s="16" t="str">
        <f>J507&amp;"."&amp;RIGHT(J525,LEN(J525)-4)+1</f>
        <v>U.5.19</v>
      </c>
      <c r="K526" s="17" t="str">
        <f>J526&amp;" - "&amp;IFERROR(INDEX('L2'!$G$6:$G$502,MATCH(J526,'L2'!$P$6:$P$502,0)),"  ")</f>
        <v xml:space="preserve">U.5.19 -   </v>
      </c>
      <c r="L526" s="16" t="str">
        <f>L507&amp;"."&amp;RIGHT(L525,LEN(L525)-4)+1</f>
        <v>U.6.19</v>
      </c>
      <c r="M526" s="17" t="str">
        <f>L526&amp;" - "&amp;IFERROR(INDEX('L2'!$G$6:$G$502,MATCH(L526,'L2'!$P$6:$P$502,0)),"  ")</f>
        <v xml:space="preserve">U.6.19 -   </v>
      </c>
      <c r="N526" s="16" t="str">
        <f>N507&amp;"."&amp;RIGHT(N525,LEN(N525)-4)+1</f>
        <v>U.7.19</v>
      </c>
      <c r="O526" s="17" t="str">
        <f>N526&amp;" - "&amp;IFERROR(INDEX('L2'!$G$6:$G$502,MATCH(N526,'L2'!$P$6:$P$502,0)),"  ")</f>
        <v xml:space="preserve">U.7.19 -   </v>
      </c>
      <c r="P526" s="16" t="str">
        <f>P507&amp;"."&amp;RIGHT(P525,LEN(P525)-4)+1</f>
        <v>U.8.19</v>
      </c>
      <c r="Q526" s="17" t="str">
        <f>P526&amp;" - "&amp;IFERROR(INDEX('L2'!$G$6:$G$502,MATCH(P526,'L2'!$P$6:$P$502,0)),"  ")</f>
        <v xml:space="preserve">U.8.19 -   </v>
      </c>
      <c r="R526" s="16" t="str">
        <f>R507&amp;"."&amp;RIGHT(R525,LEN(R525)-4)+1</f>
        <v>U.9.19</v>
      </c>
      <c r="S526" s="17" t="str">
        <f>R526&amp;" - "&amp;IFERROR(INDEX('L2'!$G$6:$G$502,MATCH(R526,'L2'!$P$6:$P$502,0)),"  ")</f>
        <v xml:space="preserve">U.9.19 -   </v>
      </c>
      <c r="T526" s="16" t="str">
        <f>T507&amp;"."&amp;RIGHT(T525,LEN(T525)-5)+1</f>
        <v>U.10.19</v>
      </c>
      <c r="U526" s="17" t="str">
        <f>T526&amp;" - "&amp;IFERROR(INDEX('L2'!$G$6:$G$502,MATCH(T526,'L2'!$P$6:$P$502,0)),"  ")</f>
        <v xml:space="preserve">U.10.19 -   </v>
      </c>
    </row>
    <row r="527" spans="2:21" ht="16">
      <c r="B527" s="16" t="str">
        <f>B507&amp;"."&amp;RIGHT(B526,LEN(B526)-4)+1</f>
        <v>U.1.20</v>
      </c>
      <c r="C527" s="17" t="str">
        <f>B527&amp;" - "&amp;IFERROR(INDEX('L2'!$G$6:$G$502,MATCH(B527,'L2'!$P$6:$P$502,0)),"  ")</f>
        <v xml:space="preserve">U.1.20 -   </v>
      </c>
      <c r="D527" s="16" t="str">
        <f>D507&amp;"."&amp;RIGHT(D526,LEN(D526)-4)+1</f>
        <v>U.2.20</v>
      </c>
      <c r="E527" s="17" t="str">
        <f>D527&amp;" - "&amp;IFERROR(INDEX('L2'!$G$6:$G$502,MATCH(D527,'L2'!$P$6:$P$502,0)),"  ")</f>
        <v xml:space="preserve">U.2.20 -   </v>
      </c>
      <c r="F527" s="16" t="str">
        <f>F507&amp;"."&amp;RIGHT(F526,LEN(F526)-4)+1</f>
        <v>U.3.20</v>
      </c>
      <c r="G527" s="17" t="str">
        <f>F527&amp;" - "&amp;IFERROR(INDEX('L2'!$G$6:$G$502,MATCH(F527,'L2'!$P$6:$P$502,0)),"  ")</f>
        <v xml:space="preserve">U.3.20 -   </v>
      </c>
      <c r="H527" s="16" t="str">
        <f>H507&amp;"."&amp;RIGHT(H526,LEN(H526)-4)+1</f>
        <v>U.4.20</v>
      </c>
      <c r="I527" s="17" t="str">
        <f>H527&amp;" - "&amp;IFERROR(INDEX('L2'!$G$6:$G$502,MATCH(H527,'L2'!$P$6:$P$502,0)),"  ")</f>
        <v xml:space="preserve">U.4.20 -   </v>
      </c>
      <c r="J527" s="16" t="str">
        <f>J507&amp;"."&amp;RIGHT(J526,LEN(J526)-4)+1</f>
        <v>U.5.20</v>
      </c>
      <c r="K527" s="17" t="str">
        <f>J527&amp;" - "&amp;IFERROR(INDEX('L2'!$G$6:$G$502,MATCH(J527,'L2'!$P$6:$P$502,0)),"  ")</f>
        <v xml:space="preserve">U.5.20 -   </v>
      </c>
      <c r="L527" s="16" t="str">
        <f>L507&amp;"."&amp;RIGHT(L526,LEN(L526)-4)+1</f>
        <v>U.6.20</v>
      </c>
      <c r="M527" s="17" t="str">
        <f>L527&amp;" - "&amp;IFERROR(INDEX('L2'!$G$6:$G$502,MATCH(L527,'L2'!$P$6:$P$502,0)),"  ")</f>
        <v xml:space="preserve">U.6.20 -   </v>
      </c>
      <c r="N527" s="16" t="str">
        <f>N507&amp;"."&amp;RIGHT(N526,LEN(N526)-4)+1</f>
        <v>U.7.20</v>
      </c>
      <c r="O527" s="17" t="str">
        <f>N527&amp;" - "&amp;IFERROR(INDEX('L2'!$G$6:$G$502,MATCH(N527,'L2'!$P$6:$P$502,0)),"  ")</f>
        <v xml:space="preserve">U.7.20 -   </v>
      </c>
      <c r="P527" s="16" t="str">
        <f>P507&amp;"."&amp;RIGHT(P526,LEN(P526)-4)+1</f>
        <v>U.8.20</v>
      </c>
      <c r="Q527" s="17" t="str">
        <f>P527&amp;" - "&amp;IFERROR(INDEX('L2'!$G$6:$G$502,MATCH(P527,'L2'!$P$6:$P$502,0)),"  ")</f>
        <v xml:space="preserve">U.8.20 -   </v>
      </c>
      <c r="R527" s="16" t="str">
        <f>R507&amp;"."&amp;RIGHT(R526,LEN(R526)-4)+1</f>
        <v>U.9.20</v>
      </c>
      <c r="S527" s="17" t="str">
        <f>R527&amp;" - "&amp;IFERROR(INDEX('L2'!$G$6:$G$502,MATCH(R527,'L2'!$P$6:$P$502,0)),"  ")</f>
        <v xml:space="preserve">U.9.20 -   </v>
      </c>
      <c r="T527" s="16" t="str">
        <f>T507&amp;"."&amp;RIGHT(T526,LEN(T526)-5)+1</f>
        <v>U.10.20</v>
      </c>
      <c r="U527" s="17" t="str">
        <f>T527&amp;" - "&amp;IFERROR(INDEX('L2'!$G$6:$G$502,MATCH(T527,'L2'!$P$6:$P$502,0)),"  ")</f>
        <v xml:space="preserve">U.10.20 -   </v>
      </c>
    </row>
    <row r="529" spans="2:21" ht="16">
      <c r="B529" s="796" t="str">
        <f>"Level 3 - "&amp;INDEX($C$6:$C$31,MATCH($B$27,$B$6:$B$31,0))&amp;" ("&amp;$B$27&amp;")"</f>
        <v>Level 3 - V -    (V)</v>
      </c>
      <c r="C529" s="796"/>
      <c r="D529" s="796"/>
      <c r="E529" s="796"/>
      <c r="F529" s="796"/>
      <c r="G529" s="796"/>
      <c r="H529" s="796"/>
      <c r="I529" s="796"/>
      <c r="J529" s="796"/>
      <c r="K529" s="796"/>
      <c r="L529" s="796"/>
      <c r="M529" s="796"/>
      <c r="N529" s="796"/>
      <c r="O529" s="796"/>
      <c r="P529" s="796"/>
      <c r="Q529" s="796"/>
      <c r="R529" s="796"/>
      <c r="S529" s="796"/>
      <c r="T529" s="796"/>
      <c r="U529" s="796"/>
    </row>
    <row r="530" spans="2:21" ht="16">
      <c r="B530" s="40" t="str">
        <f>MID(B529,LEN(B529)-1,1)&amp;".1"</f>
        <v>V.1</v>
      </c>
      <c r="C530" s="40" t="str">
        <f>IFERROR(INDEX('L2'!$E$6:$E$502,MATCH(B530,'L2'!$O$6:$O$502,0)),"  ")</f>
        <v xml:space="preserve">  </v>
      </c>
      <c r="D530" s="40" t="str">
        <f>LEFT(B530,1)&amp;"."&amp;RIGHT(B530,1)+1</f>
        <v>V.2</v>
      </c>
      <c r="E530" s="40" t="str">
        <f>IFERROR(INDEX('L2'!$E$6:$E$502,MATCH(D530,'L2'!$O$6:$O$502,0)),"  ")</f>
        <v xml:space="preserve">  </v>
      </c>
      <c r="F530" s="40" t="str">
        <f>LEFT(D530,1)&amp;"."&amp;RIGHT(D530,1)+1</f>
        <v>V.3</v>
      </c>
      <c r="G530" s="40" t="str">
        <f>IFERROR(INDEX('L2'!$E$6:$E$502,MATCH(F530,'L2'!$O$6:$O$502,0)),"  ")</f>
        <v xml:space="preserve">  </v>
      </c>
      <c r="H530" s="40" t="str">
        <f>LEFT(F530,1)&amp;"."&amp;RIGHT(F530,1)+1</f>
        <v>V.4</v>
      </c>
      <c r="I530" s="40" t="str">
        <f>IFERROR(INDEX('L2'!$E$6:$E$502,MATCH(H530,'L2'!$O$6:$O$502,0)),"  ")</f>
        <v xml:space="preserve">  </v>
      </c>
      <c r="J530" s="40" t="str">
        <f>LEFT(H530,1)&amp;"."&amp;RIGHT(H530,1)+1</f>
        <v>V.5</v>
      </c>
      <c r="K530" s="40" t="str">
        <f>IFERROR(INDEX('L2'!$E$6:$E$502,MATCH(J530,'L2'!$O$6:$O$502,0)),"  ")</f>
        <v xml:space="preserve">  </v>
      </c>
      <c r="L530" s="40" t="str">
        <f>LEFT(J530,1)&amp;"."&amp;RIGHT(J530,1)+1</f>
        <v>V.6</v>
      </c>
      <c r="M530" s="40" t="str">
        <f>IFERROR(INDEX('L2'!$E$6:$E$502,MATCH(L530,'L2'!$O$6:$O$502,0)),"  ")</f>
        <v xml:space="preserve">  </v>
      </c>
      <c r="N530" s="40" t="str">
        <f>LEFT(L530,1)&amp;"."&amp;RIGHT(L530,1)+1</f>
        <v>V.7</v>
      </c>
      <c r="O530" s="40" t="str">
        <f>IFERROR(INDEX('L2'!$E$6:$E$502,MATCH(N530,'L2'!$O$6:$O$502,0)),"  ")</f>
        <v xml:space="preserve">  </v>
      </c>
      <c r="P530" s="40" t="str">
        <f>LEFT(N530,1)&amp;"."&amp;RIGHT(N530,1)+1</f>
        <v>V.8</v>
      </c>
      <c r="Q530" s="40" t="str">
        <f>IFERROR(INDEX('L2'!$E$6:$E$502,MATCH(P530,'L2'!$O$6:$O$502,0)),"  ")</f>
        <v xml:space="preserve">  </v>
      </c>
      <c r="R530" s="40" t="str">
        <f>LEFT(P530,1)&amp;"."&amp;RIGHT(P530,1)+1</f>
        <v>V.9</v>
      </c>
      <c r="S530" s="40" t="str">
        <f>IFERROR(INDEX('L2'!$E$6:$E$502,MATCH(R530,'L2'!$O$6:$O$502,0)),"  ")</f>
        <v xml:space="preserve">  </v>
      </c>
      <c r="T530" s="40" t="str">
        <f>LEFT(R530,1)&amp;"."&amp;RIGHT(R530,1)+1</f>
        <v>V.10</v>
      </c>
      <c r="U530" s="40" t="str">
        <f>IFERROR(INDEX('L2'!$E$6:$E$502,MATCH(T530,'L2'!$O$6:$O$502,0)),"  ")</f>
        <v xml:space="preserve">  </v>
      </c>
    </row>
    <row r="531" spans="2:21" ht="16">
      <c r="B531" s="16" t="str">
        <f>B530&amp;".1"</f>
        <v>V.1.1</v>
      </c>
      <c r="C531" s="17" t="str">
        <f>B531&amp;" - "&amp;IFERROR(INDEX('L2'!$G$6:$G$502,MATCH(B531,'L2'!$P$6:$P$502,0)),"  ")</f>
        <v xml:space="preserve">V.1.1 -   </v>
      </c>
      <c r="D531" s="16" t="str">
        <f>D530&amp;".1"</f>
        <v>V.2.1</v>
      </c>
      <c r="E531" s="17" t="str">
        <f>D531&amp;" - "&amp;IFERROR(INDEX('L2'!$G$6:$G$502,MATCH(D531,'L2'!$P$6:$P$502,0)),"  ")</f>
        <v xml:space="preserve">V.2.1 -   </v>
      </c>
      <c r="F531" s="16" t="str">
        <f>F530&amp;".1"</f>
        <v>V.3.1</v>
      </c>
      <c r="G531" s="17" t="str">
        <f>F531&amp;" - "&amp;IFERROR(INDEX('L2'!$G$6:$G$502,MATCH(F531,'L2'!$P$6:$P$502,0)),"  ")</f>
        <v xml:space="preserve">V.3.1 -   </v>
      </c>
      <c r="H531" s="16" t="str">
        <f>H530&amp;".1"</f>
        <v>V.4.1</v>
      </c>
      <c r="I531" s="17" t="str">
        <f>H531&amp;" - "&amp;IFERROR(INDEX('L2'!$G$6:$G$502,MATCH(H531,'L2'!$P$6:$P$502,0)),"  ")</f>
        <v xml:space="preserve">V.4.1 -   </v>
      </c>
      <c r="J531" s="16" t="str">
        <f>J530&amp;".1"</f>
        <v>V.5.1</v>
      </c>
      <c r="K531" s="17" t="str">
        <f>J531&amp;" - "&amp;IFERROR(INDEX('L2'!$G$6:$G$502,MATCH(J531,'L2'!$P$6:$P$502,0)),"  ")</f>
        <v xml:space="preserve">V.5.1 -   </v>
      </c>
      <c r="L531" s="16" t="str">
        <f>L530&amp;".1"</f>
        <v>V.6.1</v>
      </c>
      <c r="M531" s="17" t="str">
        <f>L531&amp;" - "&amp;IFERROR(INDEX('L2'!$G$6:$G$502,MATCH(L531,'L2'!$P$6:$P$502,0)),"  ")</f>
        <v xml:space="preserve">V.6.1 -   </v>
      </c>
      <c r="N531" s="16" t="str">
        <f>N530&amp;".1"</f>
        <v>V.7.1</v>
      </c>
      <c r="O531" s="17" t="str">
        <f>N531&amp;" - "&amp;IFERROR(INDEX('L2'!$G$6:$G$502,MATCH(N531,'L2'!$P$6:$P$502,0)),"  ")</f>
        <v xml:space="preserve">V.7.1 -   </v>
      </c>
      <c r="P531" s="16" t="str">
        <f>P530&amp;".1"</f>
        <v>V.8.1</v>
      </c>
      <c r="Q531" s="17" t="str">
        <f>P531&amp;" - "&amp;IFERROR(INDEX('L2'!$G$6:$G$502,MATCH(P531,'L2'!$P$6:$P$502,0)),"  ")</f>
        <v xml:space="preserve">V.8.1 -   </v>
      </c>
      <c r="R531" s="16" t="str">
        <f>R530&amp;".1"</f>
        <v>V.9.1</v>
      </c>
      <c r="S531" s="17" t="str">
        <f>R531&amp;" - "&amp;IFERROR(INDEX('L2'!$G$6:$G$502,MATCH(R531,'L2'!$P$6:$P$502,0)),"  ")</f>
        <v xml:space="preserve">V.9.1 -   </v>
      </c>
      <c r="T531" s="16" t="str">
        <f>T530&amp;".1"</f>
        <v>V.10.1</v>
      </c>
      <c r="U531" s="17" t="str">
        <f>T531&amp;" - "&amp;IFERROR(INDEX('L2'!$G$6:$G$502,MATCH(T531,'L2'!$P$6:$P$502,0)),"  ")</f>
        <v xml:space="preserve">V.10.1 -   </v>
      </c>
    </row>
    <row r="532" spans="2:21" ht="16">
      <c r="B532" s="16" t="str">
        <f>B530&amp;"."&amp;RIGHT(B531,LEN(B531)-4)+1</f>
        <v>V.1.2</v>
      </c>
      <c r="C532" s="17" t="str">
        <f>B532&amp;" - "&amp;IFERROR(INDEX('L2'!$G$6:$G$502,MATCH(B532,'L2'!$P$6:$P$502,0)),"  ")</f>
        <v xml:space="preserve">V.1.2 -   </v>
      </c>
      <c r="D532" s="16" t="str">
        <f>D530&amp;"."&amp;RIGHT(D531,LEN(D531)-4)+1</f>
        <v>V.2.2</v>
      </c>
      <c r="E532" s="17" t="str">
        <f>D532&amp;" - "&amp;IFERROR(INDEX('L2'!$G$6:$G$502,MATCH(D532,'L2'!$P$6:$P$502,0)),"  ")</f>
        <v xml:space="preserve">V.2.2 -   </v>
      </c>
      <c r="F532" s="16" t="str">
        <f>F530&amp;"."&amp;RIGHT(F531,LEN(F531)-4)+1</f>
        <v>V.3.2</v>
      </c>
      <c r="G532" s="17" t="str">
        <f>F532&amp;" - "&amp;IFERROR(INDEX('L2'!$G$6:$G$502,MATCH(F532,'L2'!$P$6:$P$502,0)),"  ")</f>
        <v xml:space="preserve">V.3.2 -   </v>
      </c>
      <c r="H532" s="16" t="str">
        <f>H530&amp;"."&amp;RIGHT(H531,LEN(H531)-4)+1</f>
        <v>V.4.2</v>
      </c>
      <c r="I532" s="17" t="str">
        <f>H532&amp;" - "&amp;IFERROR(INDEX('L2'!$G$6:$G$502,MATCH(H532,'L2'!$P$6:$P$502,0)),"  ")</f>
        <v xml:space="preserve">V.4.2 -   </v>
      </c>
      <c r="J532" s="16" t="str">
        <f>J530&amp;"."&amp;RIGHT(J531,LEN(J531)-4)+1</f>
        <v>V.5.2</v>
      </c>
      <c r="K532" s="17" t="str">
        <f>J532&amp;" - "&amp;IFERROR(INDEX('L2'!$G$6:$G$502,MATCH(J532,'L2'!$P$6:$P$502,0)),"  ")</f>
        <v xml:space="preserve">V.5.2 -   </v>
      </c>
      <c r="L532" s="16" t="str">
        <f>L530&amp;"."&amp;RIGHT(L531,LEN(L531)-4)+1</f>
        <v>V.6.2</v>
      </c>
      <c r="M532" s="17" t="str">
        <f>L532&amp;" - "&amp;IFERROR(INDEX('L2'!$G$6:$G$502,MATCH(L532,'L2'!$P$6:$P$502,0)),"  ")</f>
        <v xml:space="preserve">V.6.2 -   </v>
      </c>
      <c r="N532" s="16" t="str">
        <f>N530&amp;"."&amp;RIGHT(N531,LEN(N531)-4)+1</f>
        <v>V.7.2</v>
      </c>
      <c r="O532" s="17" t="str">
        <f>N532&amp;" - "&amp;IFERROR(INDEX('L2'!$G$6:$G$502,MATCH(N532,'L2'!$P$6:$P$502,0)),"  ")</f>
        <v xml:space="preserve">V.7.2 -   </v>
      </c>
      <c r="P532" s="16" t="str">
        <f>P530&amp;"."&amp;RIGHT(P531,LEN(P531)-4)+1</f>
        <v>V.8.2</v>
      </c>
      <c r="Q532" s="17" t="str">
        <f>P532&amp;" - "&amp;IFERROR(INDEX('L2'!$G$6:$G$502,MATCH(P532,'L2'!$P$6:$P$502,0)),"  ")</f>
        <v xml:space="preserve">V.8.2 -   </v>
      </c>
      <c r="R532" s="16" t="str">
        <f>R530&amp;"."&amp;RIGHT(R531,LEN(R531)-4)+1</f>
        <v>V.9.2</v>
      </c>
      <c r="S532" s="17" t="str">
        <f>R532&amp;" - "&amp;IFERROR(INDEX('L2'!$G$6:$G$502,MATCH(R532,'L2'!$P$6:$P$502,0)),"  ")</f>
        <v xml:space="preserve">V.9.2 -   </v>
      </c>
      <c r="T532" s="16" t="str">
        <f>T530&amp;"."&amp;RIGHT(T531,LEN(T531)-5)+1</f>
        <v>V.10.2</v>
      </c>
      <c r="U532" s="17" t="str">
        <f>T532&amp;" - "&amp;IFERROR(INDEX('L2'!$G$6:$G$502,MATCH(T532,'L2'!$P$6:$P$502,0)),"  ")</f>
        <v xml:space="preserve">V.10.2 -   </v>
      </c>
    </row>
    <row r="533" spans="2:21" ht="16">
      <c r="B533" s="16" t="str">
        <f>B530&amp;"."&amp;RIGHT(B532,LEN(B532)-4)+1</f>
        <v>V.1.3</v>
      </c>
      <c r="C533" s="17" t="str">
        <f>B533&amp;" - "&amp;IFERROR(INDEX('L2'!$G$6:$G$502,MATCH(B533,'L2'!$P$6:$P$502,0)),"  ")</f>
        <v xml:space="preserve">V.1.3 -   </v>
      </c>
      <c r="D533" s="16" t="str">
        <f>D530&amp;"."&amp;RIGHT(D532,LEN(D532)-4)+1</f>
        <v>V.2.3</v>
      </c>
      <c r="E533" s="17" t="str">
        <f>D533&amp;" - "&amp;IFERROR(INDEX('L2'!$G$6:$G$502,MATCH(D533,'L2'!$P$6:$P$502,0)),"  ")</f>
        <v xml:space="preserve">V.2.3 -   </v>
      </c>
      <c r="F533" s="16" t="str">
        <f>F530&amp;"."&amp;RIGHT(F532,LEN(F532)-4)+1</f>
        <v>V.3.3</v>
      </c>
      <c r="G533" s="17" t="str">
        <f>F533&amp;" - "&amp;IFERROR(INDEX('L2'!$G$6:$G$502,MATCH(F533,'L2'!$P$6:$P$502,0)),"  ")</f>
        <v xml:space="preserve">V.3.3 -   </v>
      </c>
      <c r="H533" s="16" t="str">
        <f>H530&amp;"."&amp;RIGHT(H532,LEN(H532)-4)+1</f>
        <v>V.4.3</v>
      </c>
      <c r="I533" s="17" t="str">
        <f>H533&amp;" - "&amp;IFERROR(INDEX('L2'!$G$6:$G$502,MATCH(H533,'L2'!$P$6:$P$502,0)),"  ")</f>
        <v xml:space="preserve">V.4.3 -   </v>
      </c>
      <c r="J533" s="16" t="str">
        <f>J530&amp;"."&amp;RIGHT(J532,LEN(J532)-4)+1</f>
        <v>V.5.3</v>
      </c>
      <c r="K533" s="17" t="str">
        <f>J533&amp;" - "&amp;IFERROR(INDEX('L2'!$G$6:$G$502,MATCH(J533,'L2'!$P$6:$P$502,0)),"  ")</f>
        <v xml:space="preserve">V.5.3 -   </v>
      </c>
      <c r="L533" s="16" t="str">
        <f>L530&amp;"."&amp;RIGHT(L532,LEN(L532)-4)+1</f>
        <v>V.6.3</v>
      </c>
      <c r="M533" s="17" t="str">
        <f>L533&amp;" - "&amp;IFERROR(INDEX('L2'!$G$6:$G$502,MATCH(L533,'L2'!$P$6:$P$502,0)),"  ")</f>
        <v xml:space="preserve">V.6.3 -   </v>
      </c>
      <c r="N533" s="16" t="str">
        <f>N530&amp;"."&amp;RIGHT(N532,LEN(N532)-4)+1</f>
        <v>V.7.3</v>
      </c>
      <c r="O533" s="17" t="str">
        <f>N533&amp;" - "&amp;IFERROR(INDEX('L2'!$G$6:$G$502,MATCH(N533,'L2'!$P$6:$P$502,0)),"  ")</f>
        <v xml:space="preserve">V.7.3 -   </v>
      </c>
      <c r="P533" s="16" t="str">
        <f>P530&amp;"."&amp;RIGHT(P532,LEN(P532)-4)+1</f>
        <v>V.8.3</v>
      </c>
      <c r="Q533" s="17" t="str">
        <f>P533&amp;" - "&amp;IFERROR(INDEX('L2'!$G$6:$G$502,MATCH(P533,'L2'!$P$6:$P$502,0)),"  ")</f>
        <v xml:space="preserve">V.8.3 -   </v>
      </c>
      <c r="R533" s="16" t="str">
        <f>R530&amp;"."&amp;RIGHT(R532,LEN(R532)-4)+1</f>
        <v>V.9.3</v>
      </c>
      <c r="S533" s="17" t="str">
        <f>R533&amp;" - "&amp;IFERROR(INDEX('L2'!$G$6:$G$502,MATCH(R533,'L2'!$P$6:$P$502,0)),"  ")</f>
        <v xml:space="preserve">V.9.3 -   </v>
      </c>
      <c r="T533" s="16" t="str">
        <f>T530&amp;"."&amp;RIGHT(T532,LEN(T532)-5)+1</f>
        <v>V.10.3</v>
      </c>
      <c r="U533" s="17" t="str">
        <f>T533&amp;" - "&amp;IFERROR(INDEX('L2'!$G$6:$G$502,MATCH(T533,'L2'!$P$6:$P$502,0)),"  ")</f>
        <v xml:space="preserve">V.10.3 -   </v>
      </c>
    </row>
    <row r="534" spans="2:21" ht="16">
      <c r="B534" s="16" t="str">
        <f>B530&amp;"."&amp;RIGHT(B533,LEN(B533)-4)+1</f>
        <v>V.1.4</v>
      </c>
      <c r="C534" s="17" t="str">
        <f>B534&amp;" - "&amp;IFERROR(INDEX('L2'!$G$6:$G$502,MATCH(B534,'L2'!$P$6:$P$502,0)),"  ")</f>
        <v xml:space="preserve">V.1.4 -   </v>
      </c>
      <c r="D534" s="16" t="str">
        <f>D530&amp;"."&amp;RIGHT(D533,LEN(D533)-4)+1</f>
        <v>V.2.4</v>
      </c>
      <c r="E534" s="17" t="str">
        <f>D534&amp;" - "&amp;IFERROR(INDEX('L2'!$G$6:$G$502,MATCH(D534,'L2'!$P$6:$P$502,0)),"  ")</f>
        <v xml:space="preserve">V.2.4 -   </v>
      </c>
      <c r="F534" s="16" t="str">
        <f>F530&amp;"."&amp;RIGHT(F533,LEN(F533)-4)+1</f>
        <v>V.3.4</v>
      </c>
      <c r="G534" s="17" t="str">
        <f>F534&amp;" - "&amp;IFERROR(INDEX('L2'!$G$6:$G$502,MATCH(F534,'L2'!$P$6:$P$502,0)),"  ")</f>
        <v xml:space="preserve">V.3.4 -   </v>
      </c>
      <c r="H534" s="16" t="str">
        <f>H530&amp;"."&amp;RIGHT(H533,LEN(H533)-4)+1</f>
        <v>V.4.4</v>
      </c>
      <c r="I534" s="17" t="str">
        <f>H534&amp;" - "&amp;IFERROR(INDEX('L2'!$G$6:$G$502,MATCH(H534,'L2'!$P$6:$P$502,0)),"  ")</f>
        <v xml:space="preserve">V.4.4 -   </v>
      </c>
      <c r="J534" s="16" t="str">
        <f>J530&amp;"."&amp;RIGHT(J533,LEN(J533)-4)+1</f>
        <v>V.5.4</v>
      </c>
      <c r="K534" s="17" t="str">
        <f>J534&amp;" - "&amp;IFERROR(INDEX('L2'!$G$6:$G$502,MATCH(J534,'L2'!$P$6:$P$502,0)),"  ")</f>
        <v xml:space="preserve">V.5.4 -   </v>
      </c>
      <c r="L534" s="16" t="str">
        <f>L530&amp;"."&amp;RIGHT(L533,LEN(L533)-4)+1</f>
        <v>V.6.4</v>
      </c>
      <c r="M534" s="17" t="str">
        <f>L534&amp;" - "&amp;IFERROR(INDEX('L2'!$G$6:$G$502,MATCH(L534,'L2'!$P$6:$P$502,0)),"  ")</f>
        <v xml:space="preserve">V.6.4 -   </v>
      </c>
      <c r="N534" s="16" t="str">
        <f>N530&amp;"."&amp;RIGHT(N533,LEN(N533)-4)+1</f>
        <v>V.7.4</v>
      </c>
      <c r="O534" s="17" t="str">
        <f>N534&amp;" - "&amp;IFERROR(INDEX('L2'!$G$6:$G$502,MATCH(N534,'L2'!$P$6:$P$502,0)),"  ")</f>
        <v xml:space="preserve">V.7.4 -   </v>
      </c>
      <c r="P534" s="16" t="str">
        <f>P530&amp;"."&amp;RIGHT(P533,LEN(P533)-4)+1</f>
        <v>V.8.4</v>
      </c>
      <c r="Q534" s="17" t="str">
        <f>P534&amp;" - "&amp;IFERROR(INDEX('L2'!$G$6:$G$502,MATCH(P534,'L2'!$P$6:$P$502,0)),"  ")</f>
        <v xml:space="preserve">V.8.4 -   </v>
      </c>
      <c r="R534" s="16" t="str">
        <f>R530&amp;"."&amp;RIGHT(R533,LEN(R533)-4)+1</f>
        <v>V.9.4</v>
      </c>
      <c r="S534" s="17" t="str">
        <f>R534&amp;" - "&amp;IFERROR(INDEX('L2'!$G$6:$G$502,MATCH(R534,'L2'!$P$6:$P$502,0)),"  ")</f>
        <v xml:space="preserve">V.9.4 -   </v>
      </c>
      <c r="T534" s="16" t="str">
        <f>T530&amp;"."&amp;RIGHT(T533,LEN(T533)-5)+1</f>
        <v>V.10.4</v>
      </c>
      <c r="U534" s="17" t="str">
        <f>T534&amp;" - "&amp;IFERROR(INDEX('L2'!$G$6:$G$502,MATCH(T534,'L2'!$P$6:$P$502,0)),"  ")</f>
        <v xml:space="preserve">V.10.4 -   </v>
      </c>
    </row>
    <row r="535" spans="2:21" ht="16">
      <c r="B535" s="16" t="str">
        <f>B530&amp;"."&amp;RIGHT(B534,LEN(B534)-4)+1</f>
        <v>V.1.5</v>
      </c>
      <c r="C535" s="17" t="str">
        <f>B535&amp;" - "&amp;IFERROR(INDEX('L2'!$G$6:$G$502,MATCH(B535,'L2'!$P$6:$P$502,0)),"  ")</f>
        <v xml:space="preserve">V.1.5 -   </v>
      </c>
      <c r="D535" s="16" t="str">
        <f>D530&amp;"."&amp;RIGHT(D534,LEN(D534)-4)+1</f>
        <v>V.2.5</v>
      </c>
      <c r="E535" s="17" t="str">
        <f>D535&amp;" - "&amp;IFERROR(INDEX('L2'!$G$6:$G$502,MATCH(D535,'L2'!$P$6:$P$502,0)),"  ")</f>
        <v xml:space="preserve">V.2.5 -   </v>
      </c>
      <c r="F535" s="16" t="str">
        <f>F530&amp;"."&amp;RIGHT(F534,LEN(F534)-4)+1</f>
        <v>V.3.5</v>
      </c>
      <c r="G535" s="17" t="str">
        <f>F535&amp;" - "&amp;IFERROR(INDEX('L2'!$G$6:$G$502,MATCH(F535,'L2'!$P$6:$P$502,0)),"  ")</f>
        <v xml:space="preserve">V.3.5 -   </v>
      </c>
      <c r="H535" s="16" t="str">
        <f>H530&amp;"."&amp;RIGHT(H534,LEN(H534)-4)+1</f>
        <v>V.4.5</v>
      </c>
      <c r="I535" s="17" t="str">
        <f>H535&amp;" - "&amp;IFERROR(INDEX('L2'!$G$6:$G$502,MATCH(H535,'L2'!$P$6:$P$502,0)),"  ")</f>
        <v xml:space="preserve">V.4.5 -   </v>
      </c>
      <c r="J535" s="16" t="str">
        <f>J530&amp;"."&amp;RIGHT(J534,LEN(J534)-4)+1</f>
        <v>V.5.5</v>
      </c>
      <c r="K535" s="17" t="str">
        <f>J535&amp;" - "&amp;IFERROR(INDEX('L2'!$G$6:$G$502,MATCH(J535,'L2'!$P$6:$P$502,0)),"  ")</f>
        <v xml:space="preserve">V.5.5 -   </v>
      </c>
      <c r="L535" s="16" t="str">
        <f>L530&amp;"."&amp;RIGHT(L534,LEN(L534)-4)+1</f>
        <v>V.6.5</v>
      </c>
      <c r="M535" s="17" t="str">
        <f>L535&amp;" - "&amp;IFERROR(INDEX('L2'!$G$6:$G$502,MATCH(L535,'L2'!$P$6:$P$502,0)),"  ")</f>
        <v xml:space="preserve">V.6.5 -   </v>
      </c>
      <c r="N535" s="16" t="str">
        <f>N530&amp;"."&amp;RIGHT(N534,LEN(N534)-4)+1</f>
        <v>V.7.5</v>
      </c>
      <c r="O535" s="17" t="str">
        <f>N535&amp;" - "&amp;IFERROR(INDEX('L2'!$G$6:$G$502,MATCH(N535,'L2'!$P$6:$P$502,0)),"  ")</f>
        <v xml:space="preserve">V.7.5 -   </v>
      </c>
      <c r="P535" s="16" t="str">
        <f>P530&amp;"."&amp;RIGHT(P534,LEN(P534)-4)+1</f>
        <v>V.8.5</v>
      </c>
      <c r="Q535" s="17" t="str">
        <f>P535&amp;" - "&amp;IFERROR(INDEX('L2'!$G$6:$G$502,MATCH(P535,'L2'!$P$6:$P$502,0)),"  ")</f>
        <v xml:space="preserve">V.8.5 -   </v>
      </c>
      <c r="R535" s="16" t="str">
        <f>R530&amp;"."&amp;RIGHT(R534,LEN(R534)-4)+1</f>
        <v>V.9.5</v>
      </c>
      <c r="S535" s="17" t="str">
        <f>R535&amp;" - "&amp;IFERROR(INDEX('L2'!$G$6:$G$502,MATCH(R535,'L2'!$P$6:$P$502,0)),"  ")</f>
        <v xml:space="preserve">V.9.5 -   </v>
      </c>
      <c r="T535" s="16" t="str">
        <f>T530&amp;"."&amp;RIGHT(T534,LEN(T534)-5)+1</f>
        <v>V.10.5</v>
      </c>
      <c r="U535" s="17" t="str">
        <f>T535&amp;" - "&amp;IFERROR(INDEX('L2'!$G$6:$G$502,MATCH(T535,'L2'!$P$6:$P$502,0)),"  ")</f>
        <v xml:space="preserve">V.10.5 -   </v>
      </c>
    </row>
    <row r="536" spans="2:21" ht="16">
      <c r="B536" s="16" t="str">
        <f>B530&amp;"."&amp;RIGHT(B535,LEN(B535)-4)+1</f>
        <v>V.1.6</v>
      </c>
      <c r="C536" s="17" t="str">
        <f>B536&amp;" - "&amp;IFERROR(INDEX('L2'!$G$6:$G$502,MATCH(B536,'L2'!$P$6:$P$502,0)),"  ")</f>
        <v xml:space="preserve">V.1.6 -   </v>
      </c>
      <c r="D536" s="16" t="str">
        <f>D530&amp;"."&amp;RIGHT(D535,LEN(D535)-4)+1</f>
        <v>V.2.6</v>
      </c>
      <c r="E536" s="17" t="str">
        <f>D536&amp;" - "&amp;IFERROR(INDEX('L2'!$G$6:$G$502,MATCH(D536,'L2'!$P$6:$P$502,0)),"  ")</f>
        <v xml:space="preserve">V.2.6 -   </v>
      </c>
      <c r="F536" s="16" t="str">
        <f>F530&amp;"."&amp;RIGHT(F535,LEN(F535)-4)+1</f>
        <v>V.3.6</v>
      </c>
      <c r="G536" s="17" t="str">
        <f>F536&amp;" - "&amp;IFERROR(INDEX('L2'!$G$6:$G$502,MATCH(F536,'L2'!$P$6:$P$502,0)),"  ")</f>
        <v xml:space="preserve">V.3.6 -   </v>
      </c>
      <c r="H536" s="16" t="str">
        <f>H530&amp;"."&amp;RIGHT(H535,LEN(H535)-4)+1</f>
        <v>V.4.6</v>
      </c>
      <c r="I536" s="17" t="str">
        <f>H536&amp;" - "&amp;IFERROR(INDEX('L2'!$G$6:$G$502,MATCH(H536,'L2'!$P$6:$P$502,0)),"  ")</f>
        <v xml:space="preserve">V.4.6 -   </v>
      </c>
      <c r="J536" s="16" t="str">
        <f>J530&amp;"."&amp;RIGHT(J535,LEN(J535)-4)+1</f>
        <v>V.5.6</v>
      </c>
      <c r="K536" s="17" t="str">
        <f>J536&amp;" - "&amp;IFERROR(INDEX('L2'!$G$6:$G$502,MATCH(J536,'L2'!$P$6:$P$502,0)),"  ")</f>
        <v xml:space="preserve">V.5.6 -   </v>
      </c>
      <c r="L536" s="16" t="str">
        <f>L530&amp;"."&amp;RIGHT(L535,LEN(L535)-4)+1</f>
        <v>V.6.6</v>
      </c>
      <c r="M536" s="17" t="str">
        <f>L536&amp;" - "&amp;IFERROR(INDEX('L2'!$G$6:$G$502,MATCH(L536,'L2'!$P$6:$P$502,0)),"  ")</f>
        <v xml:space="preserve">V.6.6 -   </v>
      </c>
      <c r="N536" s="16" t="str">
        <f>N530&amp;"."&amp;RIGHT(N535,LEN(N535)-4)+1</f>
        <v>V.7.6</v>
      </c>
      <c r="O536" s="17" t="str">
        <f>N536&amp;" - "&amp;IFERROR(INDEX('L2'!$G$6:$G$502,MATCH(N536,'L2'!$P$6:$P$502,0)),"  ")</f>
        <v xml:space="preserve">V.7.6 -   </v>
      </c>
      <c r="P536" s="16" t="str">
        <f>P530&amp;"."&amp;RIGHT(P535,LEN(P535)-4)+1</f>
        <v>V.8.6</v>
      </c>
      <c r="Q536" s="17" t="str">
        <f>P536&amp;" - "&amp;IFERROR(INDEX('L2'!$G$6:$G$502,MATCH(P536,'L2'!$P$6:$P$502,0)),"  ")</f>
        <v xml:space="preserve">V.8.6 -   </v>
      </c>
      <c r="R536" s="16" t="str">
        <f>R530&amp;"."&amp;RIGHT(R535,LEN(R535)-4)+1</f>
        <v>V.9.6</v>
      </c>
      <c r="S536" s="17" t="str">
        <f>R536&amp;" - "&amp;IFERROR(INDEX('L2'!$G$6:$G$502,MATCH(R536,'L2'!$P$6:$P$502,0)),"  ")</f>
        <v xml:space="preserve">V.9.6 -   </v>
      </c>
      <c r="T536" s="16" t="str">
        <f>T530&amp;"."&amp;RIGHT(T535,LEN(T535)-5)+1</f>
        <v>V.10.6</v>
      </c>
      <c r="U536" s="17" t="str">
        <f>T536&amp;" - "&amp;IFERROR(INDEX('L2'!$G$6:$G$502,MATCH(T536,'L2'!$P$6:$P$502,0)),"  ")</f>
        <v xml:space="preserve">V.10.6 -   </v>
      </c>
    </row>
    <row r="537" spans="2:21" ht="16">
      <c r="B537" s="16" t="str">
        <f>B530&amp;"."&amp;RIGHT(B536,LEN(B536)-4)+1</f>
        <v>V.1.7</v>
      </c>
      <c r="C537" s="17" t="str">
        <f>B537&amp;" - "&amp;IFERROR(INDEX('L2'!$G$6:$G$502,MATCH(B537,'L2'!$P$6:$P$502,0)),"  ")</f>
        <v xml:space="preserve">V.1.7 -   </v>
      </c>
      <c r="D537" s="16" t="str">
        <f>D530&amp;"."&amp;RIGHT(D536,LEN(D536)-4)+1</f>
        <v>V.2.7</v>
      </c>
      <c r="E537" s="17" t="str">
        <f>D537&amp;" - "&amp;IFERROR(INDEX('L2'!$G$6:$G$502,MATCH(D537,'L2'!$P$6:$P$502,0)),"  ")</f>
        <v xml:space="preserve">V.2.7 -   </v>
      </c>
      <c r="F537" s="16" t="str">
        <f>F530&amp;"."&amp;RIGHT(F536,LEN(F536)-4)+1</f>
        <v>V.3.7</v>
      </c>
      <c r="G537" s="17" t="str">
        <f>F537&amp;" - "&amp;IFERROR(INDEX('L2'!$G$6:$G$502,MATCH(F537,'L2'!$P$6:$P$502,0)),"  ")</f>
        <v xml:space="preserve">V.3.7 -   </v>
      </c>
      <c r="H537" s="16" t="str">
        <f>H530&amp;"."&amp;RIGHT(H536,LEN(H536)-4)+1</f>
        <v>V.4.7</v>
      </c>
      <c r="I537" s="17" t="str">
        <f>H537&amp;" - "&amp;IFERROR(INDEX('L2'!$G$6:$G$502,MATCH(H537,'L2'!$P$6:$P$502,0)),"  ")</f>
        <v xml:space="preserve">V.4.7 -   </v>
      </c>
      <c r="J537" s="16" t="str">
        <f>J530&amp;"."&amp;RIGHT(J536,LEN(J536)-4)+1</f>
        <v>V.5.7</v>
      </c>
      <c r="K537" s="17" t="str">
        <f>J537&amp;" - "&amp;IFERROR(INDEX('L2'!$G$6:$G$502,MATCH(J537,'L2'!$P$6:$P$502,0)),"  ")</f>
        <v xml:space="preserve">V.5.7 -   </v>
      </c>
      <c r="L537" s="16" t="str">
        <f>L530&amp;"."&amp;RIGHT(L536,LEN(L536)-4)+1</f>
        <v>V.6.7</v>
      </c>
      <c r="M537" s="17" t="str">
        <f>L537&amp;" - "&amp;IFERROR(INDEX('L2'!$G$6:$G$502,MATCH(L537,'L2'!$P$6:$P$502,0)),"  ")</f>
        <v xml:space="preserve">V.6.7 -   </v>
      </c>
      <c r="N537" s="16" t="str">
        <f>N530&amp;"."&amp;RIGHT(N536,LEN(N536)-4)+1</f>
        <v>V.7.7</v>
      </c>
      <c r="O537" s="17" t="str">
        <f>N537&amp;" - "&amp;IFERROR(INDEX('L2'!$G$6:$G$502,MATCH(N537,'L2'!$P$6:$P$502,0)),"  ")</f>
        <v xml:space="preserve">V.7.7 -   </v>
      </c>
      <c r="P537" s="16" t="str">
        <f>P530&amp;"."&amp;RIGHT(P536,LEN(P536)-4)+1</f>
        <v>V.8.7</v>
      </c>
      <c r="Q537" s="17" t="str">
        <f>P537&amp;" - "&amp;IFERROR(INDEX('L2'!$G$6:$G$502,MATCH(P537,'L2'!$P$6:$P$502,0)),"  ")</f>
        <v xml:space="preserve">V.8.7 -   </v>
      </c>
      <c r="R537" s="16" t="str">
        <f>R530&amp;"."&amp;RIGHT(R536,LEN(R536)-4)+1</f>
        <v>V.9.7</v>
      </c>
      <c r="S537" s="17" t="str">
        <f>R537&amp;" - "&amp;IFERROR(INDEX('L2'!$G$6:$G$502,MATCH(R537,'L2'!$P$6:$P$502,0)),"  ")</f>
        <v xml:space="preserve">V.9.7 -   </v>
      </c>
      <c r="T537" s="16" t="str">
        <f>T530&amp;"."&amp;RIGHT(T536,LEN(T536)-5)+1</f>
        <v>V.10.7</v>
      </c>
      <c r="U537" s="17" t="str">
        <f>T537&amp;" - "&amp;IFERROR(INDEX('L2'!$G$6:$G$502,MATCH(T537,'L2'!$P$6:$P$502,0)),"  ")</f>
        <v xml:space="preserve">V.10.7 -   </v>
      </c>
    </row>
    <row r="538" spans="2:21" ht="16">
      <c r="B538" s="16" t="str">
        <f>B530&amp;"."&amp;RIGHT(B537,LEN(B537)-4)+1</f>
        <v>V.1.8</v>
      </c>
      <c r="C538" s="17" t="str">
        <f>B538&amp;" - "&amp;IFERROR(INDEX('L2'!$G$6:$G$502,MATCH(B538,'L2'!$P$6:$P$502,0)),"  ")</f>
        <v xml:space="preserve">V.1.8 -   </v>
      </c>
      <c r="D538" s="16" t="str">
        <f>D530&amp;"."&amp;RIGHT(D537,LEN(D537)-4)+1</f>
        <v>V.2.8</v>
      </c>
      <c r="E538" s="17" t="str">
        <f>D538&amp;" - "&amp;IFERROR(INDEX('L2'!$G$6:$G$502,MATCH(D538,'L2'!$P$6:$P$502,0)),"  ")</f>
        <v xml:space="preserve">V.2.8 -   </v>
      </c>
      <c r="F538" s="16" t="str">
        <f>F530&amp;"."&amp;RIGHT(F537,LEN(F537)-4)+1</f>
        <v>V.3.8</v>
      </c>
      <c r="G538" s="17" t="str">
        <f>F538&amp;" - "&amp;IFERROR(INDEX('L2'!$G$6:$G$502,MATCH(F538,'L2'!$P$6:$P$502,0)),"  ")</f>
        <v xml:space="preserve">V.3.8 -   </v>
      </c>
      <c r="H538" s="16" t="str">
        <f>H530&amp;"."&amp;RIGHT(H537,LEN(H537)-4)+1</f>
        <v>V.4.8</v>
      </c>
      <c r="I538" s="17" t="str">
        <f>H538&amp;" - "&amp;IFERROR(INDEX('L2'!$G$6:$G$502,MATCH(H538,'L2'!$P$6:$P$502,0)),"  ")</f>
        <v xml:space="preserve">V.4.8 -   </v>
      </c>
      <c r="J538" s="16" t="str">
        <f>J530&amp;"."&amp;RIGHT(J537,LEN(J537)-4)+1</f>
        <v>V.5.8</v>
      </c>
      <c r="K538" s="17" t="str">
        <f>J538&amp;" - "&amp;IFERROR(INDEX('L2'!$G$6:$G$502,MATCH(J538,'L2'!$P$6:$P$502,0)),"  ")</f>
        <v xml:space="preserve">V.5.8 -   </v>
      </c>
      <c r="L538" s="16" t="str">
        <f>L530&amp;"."&amp;RIGHT(L537,LEN(L537)-4)+1</f>
        <v>V.6.8</v>
      </c>
      <c r="M538" s="17" t="str">
        <f>L538&amp;" - "&amp;IFERROR(INDEX('L2'!$G$6:$G$502,MATCH(L538,'L2'!$P$6:$P$502,0)),"  ")</f>
        <v xml:space="preserve">V.6.8 -   </v>
      </c>
      <c r="N538" s="16" t="str">
        <f>N530&amp;"."&amp;RIGHT(N537,LEN(N537)-4)+1</f>
        <v>V.7.8</v>
      </c>
      <c r="O538" s="17" t="str">
        <f>N538&amp;" - "&amp;IFERROR(INDEX('L2'!$G$6:$G$502,MATCH(N538,'L2'!$P$6:$P$502,0)),"  ")</f>
        <v xml:space="preserve">V.7.8 -   </v>
      </c>
      <c r="P538" s="16" t="str">
        <f>P530&amp;"."&amp;RIGHT(P537,LEN(P537)-4)+1</f>
        <v>V.8.8</v>
      </c>
      <c r="Q538" s="17" t="str">
        <f>P538&amp;" - "&amp;IFERROR(INDEX('L2'!$G$6:$G$502,MATCH(P538,'L2'!$P$6:$P$502,0)),"  ")</f>
        <v xml:space="preserve">V.8.8 -   </v>
      </c>
      <c r="R538" s="16" t="str">
        <f>R530&amp;"."&amp;RIGHT(R537,LEN(R537)-4)+1</f>
        <v>V.9.8</v>
      </c>
      <c r="S538" s="17" t="str">
        <f>R538&amp;" - "&amp;IFERROR(INDEX('L2'!$G$6:$G$502,MATCH(R538,'L2'!$P$6:$P$502,0)),"  ")</f>
        <v xml:space="preserve">V.9.8 -   </v>
      </c>
      <c r="T538" s="16" t="str">
        <f>T530&amp;"."&amp;RIGHT(T537,LEN(T537)-5)+1</f>
        <v>V.10.8</v>
      </c>
      <c r="U538" s="17" t="str">
        <f>T538&amp;" - "&amp;IFERROR(INDEX('L2'!$G$6:$G$502,MATCH(T538,'L2'!$P$6:$P$502,0)),"  ")</f>
        <v xml:space="preserve">V.10.8 -   </v>
      </c>
    </row>
    <row r="539" spans="2:21" ht="16">
      <c r="B539" s="16" t="str">
        <f>B530&amp;"."&amp;RIGHT(B538,LEN(B538)-4)+1</f>
        <v>V.1.9</v>
      </c>
      <c r="C539" s="17" t="str">
        <f>B539&amp;" - "&amp;IFERROR(INDEX('L2'!$G$6:$G$502,MATCH(B539,'L2'!$P$6:$P$502,0)),"  ")</f>
        <v xml:space="preserve">V.1.9 -   </v>
      </c>
      <c r="D539" s="16" t="str">
        <f>D530&amp;"."&amp;RIGHT(D538,LEN(D538)-4)+1</f>
        <v>V.2.9</v>
      </c>
      <c r="E539" s="17" t="str">
        <f>D539&amp;" - "&amp;IFERROR(INDEX('L2'!$G$6:$G$502,MATCH(D539,'L2'!$P$6:$P$502,0)),"  ")</f>
        <v xml:space="preserve">V.2.9 -   </v>
      </c>
      <c r="F539" s="16" t="str">
        <f>F530&amp;"."&amp;RIGHT(F538,LEN(F538)-4)+1</f>
        <v>V.3.9</v>
      </c>
      <c r="G539" s="17" t="str">
        <f>F539&amp;" - "&amp;IFERROR(INDEX('L2'!$G$6:$G$502,MATCH(F539,'L2'!$P$6:$P$502,0)),"  ")</f>
        <v xml:space="preserve">V.3.9 -   </v>
      </c>
      <c r="H539" s="16" t="str">
        <f>H530&amp;"."&amp;RIGHT(H538,LEN(H538)-4)+1</f>
        <v>V.4.9</v>
      </c>
      <c r="I539" s="17" t="str">
        <f>H539&amp;" - "&amp;IFERROR(INDEX('L2'!$G$6:$G$502,MATCH(H539,'L2'!$P$6:$P$502,0)),"  ")</f>
        <v xml:space="preserve">V.4.9 -   </v>
      </c>
      <c r="J539" s="16" t="str">
        <f>J530&amp;"."&amp;RIGHT(J538,LEN(J538)-4)+1</f>
        <v>V.5.9</v>
      </c>
      <c r="K539" s="17" t="str">
        <f>J539&amp;" - "&amp;IFERROR(INDEX('L2'!$G$6:$G$502,MATCH(J539,'L2'!$P$6:$P$502,0)),"  ")</f>
        <v xml:space="preserve">V.5.9 -   </v>
      </c>
      <c r="L539" s="16" t="str">
        <f>L530&amp;"."&amp;RIGHT(L538,LEN(L538)-4)+1</f>
        <v>V.6.9</v>
      </c>
      <c r="M539" s="17" t="str">
        <f>L539&amp;" - "&amp;IFERROR(INDEX('L2'!$G$6:$G$502,MATCH(L539,'L2'!$P$6:$P$502,0)),"  ")</f>
        <v xml:space="preserve">V.6.9 -   </v>
      </c>
      <c r="N539" s="16" t="str">
        <f>N530&amp;"."&amp;RIGHT(N538,LEN(N538)-4)+1</f>
        <v>V.7.9</v>
      </c>
      <c r="O539" s="17" t="str">
        <f>N539&amp;" - "&amp;IFERROR(INDEX('L2'!$G$6:$G$502,MATCH(N539,'L2'!$P$6:$P$502,0)),"  ")</f>
        <v xml:space="preserve">V.7.9 -   </v>
      </c>
      <c r="P539" s="16" t="str">
        <f>P530&amp;"."&amp;RIGHT(P538,LEN(P538)-4)+1</f>
        <v>V.8.9</v>
      </c>
      <c r="Q539" s="17" t="str">
        <f>P539&amp;" - "&amp;IFERROR(INDEX('L2'!$G$6:$G$502,MATCH(P539,'L2'!$P$6:$P$502,0)),"  ")</f>
        <v xml:space="preserve">V.8.9 -   </v>
      </c>
      <c r="R539" s="16" t="str">
        <f>R530&amp;"."&amp;RIGHT(R538,LEN(R538)-4)+1</f>
        <v>V.9.9</v>
      </c>
      <c r="S539" s="17" t="str">
        <f>R539&amp;" - "&amp;IFERROR(INDEX('L2'!$G$6:$G$502,MATCH(R539,'L2'!$P$6:$P$502,0)),"  ")</f>
        <v xml:space="preserve">V.9.9 -   </v>
      </c>
      <c r="T539" s="16" t="str">
        <f>T530&amp;"."&amp;RIGHT(T538,LEN(T538)-5)+1</f>
        <v>V.10.9</v>
      </c>
      <c r="U539" s="17" t="str">
        <f>T539&amp;" - "&amp;IFERROR(INDEX('L2'!$G$6:$G$502,MATCH(T539,'L2'!$P$6:$P$502,0)),"  ")</f>
        <v xml:space="preserve">V.10.9 -   </v>
      </c>
    </row>
    <row r="540" spans="2:21" ht="16">
      <c r="B540" s="16" t="str">
        <f>B530&amp;"."&amp;RIGHT(B539,LEN(B539)-4)+1</f>
        <v>V.1.10</v>
      </c>
      <c r="C540" s="17" t="str">
        <f>B540&amp;" - "&amp;IFERROR(INDEX('L2'!$G$6:$G$502,MATCH(B540,'L2'!$P$6:$P$502,0)),"  ")</f>
        <v xml:space="preserve">V.1.10 -   </v>
      </c>
      <c r="D540" s="16" t="str">
        <f>D530&amp;"."&amp;RIGHT(D539,LEN(D539)-4)+1</f>
        <v>V.2.10</v>
      </c>
      <c r="E540" s="17" t="str">
        <f>D540&amp;" - "&amp;IFERROR(INDEX('L2'!$G$6:$G$502,MATCH(D540,'L2'!$P$6:$P$502,0)),"  ")</f>
        <v xml:space="preserve">V.2.10 -   </v>
      </c>
      <c r="F540" s="16" t="str">
        <f>F530&amp;"."&amp;RIGHT(F539,LEN(F539)-4)+1</f>
        <v>V.3.10</v>
      </c>
      <c r="G540" s="17" t="str">
        <f>F540&amp;" - "&amp;IFERROR(INDEX('L2'!$G$6:$G$502,MATCH(F540,'L2'!$P$6:$P$502,0)),"  ")</f>
        <v xml:space="preserve">V.3.10 -   </v>
      </c>
      <c r="H540" s="16" t="str">
        <f>H530&amp;"."&amp;RIGHT(H539,LEN(H539)-4)+1</f>
        <v>V.4.10</v>
      </c>
      <c r="I540" s="17" t="str">
        <f>H540&amp;" - "&amp;IFERROR(INDEX('L2'!$G$6:$G$502,MATCH(H540,'L2'!$P$6:$P$502,0)),"  ")</f>
        <v xml:space="preserve">V.4.10 -   </v>
      </c>
      <c r="J540" s="16" t="str">
        <f>J530&amp;"."&amp;RIGHT(J539,LEN(J539)-4)+1</f>
        <v>V.5.10</v>
      </c>
      <c r="K540" s="17" t="str">
        <f>J540&amp;" - "&amp;IFERROR(INDEX('L2'!$G$6:$G$502,MATCH(J540,'L2'!$P$6:$P$502,0)),"  ")</f>
        <v xml:space="preserve">V.5.10 -   </v>
      </c>
      <c r="L540" s="16" t="str">
        <f>L530&amp;"."&amp;RIGHT(L539,LEN(L539)-4)+1</f>
        <v>V.6.10</v>
      </c>
      <c r="M540" s="17" t="str">
        <f>L540&amp;" - "&amp;IFERROR(INDEX('L2'!$G$6:$G$502,MATCH(L540,'L2'!$P$6:$P$502,0)),"  ")</f>
        <v xml:space="preserve">V.6.10 -   </v>
      </c>
      <c r="N540" s="16" t="str">
        <f>N530&amp;"."&amp;RIGHT(N539,LEN(N539)-4)+1</f>
        <v>V.7.10</v>
      </c>
      <c r="O540" s="17" t="str">
        <f>N540&amp;" - "&amp;IFERROR(INDEX('L2'!$G$6:$G$502,MATCH(N540,'L2'!$P$6:$P$502,0)),"  ")</f>
        <v xml:space="preserve">V.7.10 -   </v>
      </c>
      <c r="P540" s="16" t="str">
        <f>P530&amp;"."&amp;RIGHT(P539,LEN(P539)-4)+1</f>
        <v>V.8.10</v>
      </c>
      <c r="Q540" s="17" t="str">
        <f>P540&amp;" - "&amp;IFERROR(INDEX('L2'!$G$6:$G$502,MATCH(P540,'L2'!$P$6:$P$502,0)),"  ")</f>
        <v xml:space="preserve">V.8.10 -   </v>
      </c>
      <c r="R540" s="16" t="str">
        <f>R530&amp;"."&amp;RIGHT(R539,LEN(R539)-4)+1</f>
        <v>V.9.10</v>
      </c>
      <c r="S540" s="17" t="str">
        <f>R540&amp;" - "&amp;IFERROR(INDEX('L2'!$G$6:$G$502,MATCH(R540,'L2'!$P$6:$P$502,0)),"  ")</f>
        <v xml:space="preserve">V.9.10 -   </v>
      </c>
      <c r="T540" s="16" t="str">
        <f>T530&amp;"."&amp;RIGHT(T539,LEN(T539)-5)+1</f>
        <v>V.10.10</v>
      </c>
      <c r="U540" s="17" t="str">
        <f>T540&amp;" - "&amp;IFERROR(INDEX('L2'!$G$6:$G$502,MATCH(T540,'L2'!$P$6:$P$502,0)),"  ")</f>
        <v xml:space="preserve">V.10.10 -   </v>
      </c>
    </row>
    <row r="541" spans="2:21" ht="16">
      <c r="B541" s="16" t="str">
        <f>B530&amp;"."&amp;RIGHT(B540,LEN(B540)-4)+1</f>
        <v>V.1.11</v>
      </c>
      <c r="C541" s="17" t="str">
        <f>B541&amp;" - "&amp;IFERROR(INDEX('L2'!$G$6:$G$502,MATCH(B541,'L2'!$P$6:$P$502,0)),"  ")</f>
        <v xml:space="preserve">V.1.11 -   </v>
      </c>
      <c r="D541" s="16" t="str">
        <f>D530&amp;"."&amp;RIGHT(D540,LEN(D540)-4)+1</f>
        <v>V.2.11</v>
      </c>
      <c r="E541" s="17" t="str">
        <f>D541&amp;" - "&amp;IFERROR(INDEX('L2'!$G$6:$G$502,MATCH(D541,'L2'!$P$6:$P$502,0)),"  ")</f>
        <v xml:space="preserve">V.2.11 -   </v>
      </c>
      <c r="F541" s="16" t="str">
        <f>F530&amp;"."&amp;RIGHT(F540,LEN(F540)-4)+1</f>
        <v>V.3.11</v>
      </c>
      <c r="G541" s="17" t="str">
        <f>F541&amp;" - "&amp;IFERROR(INDEX('L2'!$G$6:$G$502,MATCH(F541,'L2'!$P$6:$P$502,0)),"  ")</f>
        <v xml:space="preserve">V.3.11 -   </v>
      </c>
      <c r="H541" s="16" t="str">
        <f>H530&amp;"."&amp;RIGHT(H540,LEN(H540)-4)+1</f>
        <v>V.4.11</v>
      </c>
      <c r="I541" s="17" t="str">
        <f>H541&amp;" - "&amp;IFERROR(INDEX('L2'!$G$6:$G$502,MATCH(H541,'L2'!$P$6:$P$502,0)),"  ")</f>
        <v xml:space="preserve">V.4.11 -   </v>
      </c>
      <c r="J541" s="16" t="str">
        <f>J530&amp;"."&amp;RIGHT(J540,LEN(J540)-4)+1</f>
        <v>V.5.11</v>
      </c>
      <c r="K541" s="17" t="str">
        <f>J541&amp;" - "&amp;IFERROR(INDEX('L2'!$G$6:$G$502,MATCH(J541,'L2'!$P$6:$P$502,0)),"  ")</f>
        <v xml:space="preserve">V.5.11 -   </v>
      </c>
      <c r="L541" s="16" t="str">
        <f>L530&amp;"."&amp;RIGHT(L540,LEN(L540)-4)+1</f>
        <v>V.6.11</v>
      </c>
      <c r="M541" s="17" t="str">
        <f>L541&amp;" - "&amp;IFERROR(INDEX('L2'!$G$6:$G$502,MATCH(L541,'L2'!$P$6:$P$502,0)),"  ")</f>
        <v xml:space="preserve">V.6.11 -   </v>
      </c>
      <c r="N541" s="16" t="str">
        <f>N530&amp;"."&amp;RIGHT(N540,LEN(N540)-4)+1</f>
        <v>V.7.11</v>
      </c>
      <c r="O541" s="17" t="str">
        <f>N541&amp;" - "&amp;IFERROR(INDEX('L2'!$G$6:$G$502,MATCH(N541,'L2'!$P$6:$P$502,0)),"  ")</f>
        <v xml:space="preserve">V.7.11 -   </v>
      </c>
      <c r="P541" s="16" t="str">
        <f>P530&amp;"."&amp;RIGHT(P540,LEN(P540)-4)+1</f>
        <v>V.8.11</v>
      </c>
      <c r="Q541" s="17" t="str">
        <f>P541&amp;" - "&amp;IFERROR(INDEX('L2'!$G$6:$G$502,MATCH(P541,'L2'!$P$6:$P$502,0)),"  ")</f>
        <v xml:space="preserve">V.8.11 -   </v>
      </c>
      <c r="R541" s="16" t="str">
        <f>R530&amp;"."&amp;RIGHT(R540,LEN(R540)-4)+1</f>
        <v>V.9.11</v>
      </c>
      <c r="S541" s="17" t="str">
        <f>R541&amp;" - "&amp;IFERROR(INDEX('L2'!$G$6:$G$502,MATCH(R541,'L2'!$P$6:$P$502,0)),"  ")</f>
        <v xml:space="preserve">V.9.11 -   </v>
      </c>
      <c r="T541" s="16" t="str">
        <f>T530&amp;"."&amp;RIGHT(T540,LEN(T540)-5)+1</f>
        <v>V.10.11</v>
      </c>
      <c r="U541" s="17" t="str">
        <f>T541&amp;" - "&amp;IFERROR(INDEX('L2'!$G$6:$G$502,MATCH(T541,'L2'!$P$6:$P$502,0)),"  ")</f>
        <v xml:space="preserve">V.10.11 -   </v>
      </c>
    </row>
    <row r="542" spans="2:21" ht="16">
      <c r="B542" s="16" t="str">
        <f>B530&amp;"."&amp;RIGHT(B541,LEN(B541)-4)+1</f>
        <v>V.1.12</v>
      </c>
      <c r="C542" s="17" t="str">
        <f>B542&amp;" - "&amp;IFERROR(INDEX('L2'!$G$6:$G$502,MATCH(B542,'L2'!$P$6:$P$502,0)),"  ")</f>
        <v xml:space="preserve">V.1.12 -   </v>
      </c>
      <c r="D542" s="16" t="str">
        <f>D530&amp;"."&amp;RIGHT(D541,LEN(D541)-4)+1</f>
        <v>V.2.12</v>
      </c>
      <c r="E542" s="17" t="str">
        <f>D542&amp;" - "&amp;IFERROR(INDEX('L2'!$G$6:$G$502,MATCH(D542,'L2'!$P$6:$P$502,0)),"  ")</f>
        <v xml:space="preserve">V.2.12 -   </v>
      </c>
      <c r="F542" s="16" t="str">
        <f>F530&amp;"."&amp;RIGHT(F541,LEN(F541)-4)+1</f>
        <v>V.3.12</v>
      </c>
      <c r="G542" s="17" t="str">
        <f>F542&amp;" - "&amp;IFERROR(INDEX('L2'!$G$6:$G$502,MATCH(F542,'L2'!$P$6:$P$502,0)),"  ")</f>
        <v xml:space="preserve">V.3.12 -   </v>
      </c>
      <c r="H542" s="16" t="str">
        <f>H530&amp;"."&amp;RIGHT(H541,LEN(H541)-4)+1</f>
        <v>V.4.12</v>
      </c>
      <c r="I542" s="17" t="str">
        <f>H542&amp;" - "&amp;IFERROR(INDEX('L2'!$G$6:$G$502,MATCH(H542,'L2'!$P$6:$P$502,0)),"  ")</f>
        <v xml:space="preserve">V.4.12 -   </v>
      </c>
      <c r="J542" s="16" t="str">
        <f>J530&amp;"."&amp;RIGHT(J541,LEN(J541)-4)+1</f>
        <v>V.5.12</v>
      </c>
      <c r="K542" s="17" t="str">
        <f>J542&amp;" - "&amp;IFERROR(INDEX('L2'!$G$6:$G$502,MATCH(J542,'L2'!$P$6:$P$502,0)),"  ")</f>
        <v xml:space="preserve">V.5.12 -   </v>
      </c>
      <c r="L542" s="16" t="str">
        <f>L530&amp;"."&amp;RIGHT(L541,LEN(L541)-4)+1</f>
        <v>V.6.12</v>
      </c>
      <c r="M542" s="17" t="str">
        <f>L542&amp;" - "&amp;IFERROR(INDEX('L2'!$G$6:$G$502,MATCH(L542,'L2'!$P$6:$P$502,0)),"  ")</f>
        <v xml:space="preserve">V.6.12 -   </v>
      </c>
      <c r="N542" s="16" t="str">
        <f>N530&amp;"."&amp;RIGHT(N541,LEN(N541)-4)+1</f>
        <v>V.7.12</v>
      </c>
      <c r="O542" s="17" t="str">
        <f>N542&amp;" - "&amp;IFERROR(INDEX('L2'!$G$6:$G$502,MATCH(N542,'L2'!$P$6:$P$502,0)),"  ")</f>
        <v xml:space="preserve">V.7.12 -   </v>
      </c>
      <c r="P542" s="16" t="str">
        <f>P530&amp;"."&amp;RIGHT(P541,LEN(P541)-4)+1</f>
        <v>V.8.12</v>
      </c>
      <c r="Q542" s="17" t="str">
        <f>P542&amp;" - "&amp;IFERROR(INDEX('L2'!$G$6:$G$502,MATCH(P542,'L2'!$P$6:$P$502,0)),"  ")</f>
        <v xml:space="preserve">V.8.12 -   </v>
      </c>
      <c r="R542" s="16" t="str">
        <f>R530&amp;"."&amp;RIGHT(R541,LEN(R541)-4)+1</f>
        <v>V.9.12</v>
      </c>
      <c r="S542" s="17" t="str">
        <f>R542&amp;" - "&amp;IFERROR(INDEX('L2'!$G$6:$G$502,MATCH(R542,'L2'!$P$6:$P$502,0)),"  ")</f>
        <v xml:space="preserve">V.9.12 -   </v>
      </c>
      <c r="T542" s="16" t="str">
        <f>T530&amp;"."&amp;RIGHT(T541,LEN(T541)-5)+1</f>
        <v>V.10.12</v>
      </c>
      <c r="U542" s="17" t="str">
        <f>T542&amp;" - "&amp;IFERROR(INDEX('L2'!$G$6:$G$502,MATCH(T542,'L2'!$P$6:$P$502,0)),"  ")</f>
        <v xml:space="preserve">V.10.12 -   </v>
      </c>
    </row>
    <row r="543" spans="2:21" ht="16">
      <c r="B543" s="16" t="str">
        <f>B530&amp;"."&amp;RIGHT(B542,LEN(B542)-4)+1</f>
        <v>V.1.13</v>
      </c>
      <c r="C543" s="17" t="str">
        <f>B543&amp;" - "&amp;IFERROR(INDEX('L2'!$G$6:$G$502,MATCH(B543,'L2'!$P$6:$P$502,0)),"  ")</f>
        <v xml:space="preserve">V.1.13 -   </v>
      </c>
      <c r="D543" s="16" t="str">
        <f>D530&amp;"."&amp;RIGHT(D542,LEN(D542)-4)+1</f>
        <v>V.2.13</v>
      </c>
      <c r="E543" s="17" t="str">
        <f>D543&amp;" - "&amp;IFERROR(INDEX('L2'!$G$6:$G$502,MATCH(D543,'L2'!$P$6:$P$502,0)),"  ")</f>
        <v xml:space="preserve">V.2.13 -   </v>
      </c>
      <c r="F543" s="16" t="str">
        <f>F530&amp;"."&amp;RIGHT(F542,LEN(F542)-4)+1</f>
        <v>V.3.13</v>
      </c>
      <c r="G543" s="17" t="str">
        <f>F543&amp;" - "&amp;IFERROR(INDEX('L2'!$G$6:$G$502,MATCH(F543,'L2'!$P$6:$P$502,0)),"  ")</f>
        <v xml:space="preserve">V.3.13 -   </v>
      </c>
      <c r="H543" s="16" t="str">
        <f>H530&amp;"."&amp;RIGHT(H542,LEN(H542)-4)+1</f>
        <v>V.4.13</v>
      </c>
      <c r="I543" s="17" t="str">
        <f>H543&amp;" - "&amp;IFERROR(INDEX('L2'!$G$6:$G$502,MATCH(H543,'L2'!$P$6:$P$502,0)),"  ")</f>
        <v xml:space="preserve">V.4.13 -   </v>
      </c>
      <c r="J543" s="16" t="str">
        <f>J530&amp;"."&amp;RIGHT(J542,LEN(J542)-4)+1</f>
        <v>V.5.13</v>
      </c>
      <c r="K543" s="17" t="str">
        <f>J543&amp;" - "&amp;IFERROR(INDEX('L2'!$G$6:$G$502,MATCH(J543,'L2'!$P$6:$P$502,0)),"  ")</f>
        <v xml:space="preserve">V.5.13 -   </v>
      </c>
      <c r="L543" s="16" t="str">
        <f>L530&amp;"."&amp;RIGHT(L542,LEN(L542)-4)+1</f>
        <v>V.6.13</v>
      </c>
      <c r="M543" s="17" t="str">
        <f>L543&amp;" - "&amp;IFERROR(INDEX('L2'!$G$6:$G$502,MATCH(L543,'L2'!$P$6:$P$502,0)),"  ")</f>
        <v xml:space="preserve">V.6.13 -   </v>
      </c>
      <c r="N543" s="16" t="str">
        <f>N530&amp;"."&amp;RIGHT(N542,LEN(N542)-4)+1</f>
        <v>V.7.13</v>
      </c>
      <c r="O543" s="17" t="str">
        <f>N543&amp;" - "&amp;IFERROR(INDEX('L2'!$G$6:$G$502,MATCH(N543,'L2'!$P$6:$P$502,0)),"  ")</f>
        <v xml:space="preserve">V.7.13 -   </v>
      </c>
      <c r="P543" s="16" t="str">
        <f>P530&amp;"."&amp;RIGHT(P542,LEN(P542)-4)+1</f>
        <v>V.8.13</v>
      </c>
      <c r="Q543" s="17" t="str">
        <f>P543&amp;" - "&amp;IFERROR(INDEX('L2'!$G$6:$G$502,MATCH(P543,'L2'!$P$6:$P$502,0)),"  ")</f>
        <v xml:space="preserve">V.8.13 -   </v>
      </c>
      <c r="R543" s="16" t="str">
        <f>R530&amp;"."&amp;RIGHT(R542,LEN(R542)-4)+1</f>
        <v>V.9.13</v>
      </c>
      <c r="S543" s="17" t="str">
        <f>R543&amp;" - "&amp;IFERROR(INDEX('L2'!$G$6:$G$502,MATCH(R543,'L2'!$P$6:$P$502,0)),"  ")</f>
        <v xml:space="preserve">V.9.13 -   </v>
      </c>
      <c r="T543" s="16" t="str">
        <f>T530&amp;"."&amp;RIGHT(T542,LEN(T542)-5)+1</f>
        <v>V.10.13</v>
      </c>
      <c r="U543" s="17" t="str">
        <f>T543&amp;" - "&amp;IFERROR(INDEX('L2'!$G$6:$G$502,MATCH(T543,'L2'!$P$6:$P$502,0)),"  ")</f>
        <v xml:space="preserve">V.10.13 -   </v>
      </c>
    </row>
    <row r="544" spans="2:21" ht="16">
      <c r="B544" s="16" t="str">
        <f>B530&amp;"."&amp;RIGHT(B543,LEN(B543)-4)+1</f>
        <v>V.1.14</v>
      </c>
      <c r="C544" s="17" t="str">
        <f>B544&amp;" - "&amp;IFERROR(INDEX('L2'!$G$6:$G$502,MATCH(B544,'L2'!$P$6:$P$502,0)),"  ")</f>
        <v xml:space="preserve">V.1.14 -   </v>
      </c>
      <c r="D544" s="16" t="str">
        <f>D530&amp;"."&amp;RIGHT(D543,LEN(D543)-4)+1</f>
        <v>V.2.14</v>
      </c>
      <c r="E544" s="17" t="str">
        <f>D544&amp;" - "&amp;IFERROR(INDEX('L2'!$G$6:$G$502,MATCH(D544,'L2'!$P$6:$P$502,0)),"  ")</f>
        <v xml:space="preserve">V.2.14 -   </v>
      </c>
      <c r="F544" s="16" t="str">
        <f>F530&amp;"."&amp;RIGHT(F543,LEN(F543)-4)+1</f>
        <v>V.3.14</v>
      </c>
      <c r="G544" s="17" t="str">
        <f>F544&amp;" - "&amp;IFERROR(INDEX('L2'!$G$6:$G$502,MATCH(F544,'L2'!$P$6:$P$502,0)),"  ")</f>
        <v xml:space="preserve">V.3.14 -   </v>
      </c>
      <c r="H544" s="16" t="str">
        <f>H530&amp;"."&amp;RIGHT(H543,LEN(H543)-4)+1</f>
        <v>V.4.14</v>
      </c>
      <c r="I544" s="17" t="str">
        <f>H544&amp;" - "&amp;IFERROR(INDEX('L2'!$G$6:$G$502,MATCH(H544,'L2'!$P$6:$P$502,0)),"  ")</f>
        <v xml:space="preserve">V.4.14 -   </v>
      </c>
      <c r="J544" s="16" t="str">
        <f>J530&amp;"."&amp;RIGHT(J543,LEN(J543)-4)+1</f>
        <v>V.5.14</v>
      </c>
      <c r="K544" s="17" t="str">
        <f>J544&amp;" - "&amp;IFERROR(INDEX('L2'!$G$6:$G$502,MATCH(J544,'L2'!$P$6:$P$502,0)),"  ")</f>
        <v xml:space="preserve">V.5.14 -   </v>
      </c>
      <c r="L544" s="16" t="str">
        <f>L530&amp;"."&amp;RIGHT(L543,LEN(L543)-4)+1</f>
        <v>V.6.14</v>
      </c>
      <c r="M544" s="17" t="str">
        <f>L544&amp;" - "&amp;IFERROR(INDEX('L2'!$G$6:$G$502,MATCH(L544,'L2'!$P$6:$P$502,0)),"  ")</f>
        <v xml:space="preserve">V.6.14 -   </v>
      </c>
      <c r="N544" s="16" t="str">
        <f>N530&amp;"."&amp;RIGHT(N543,LEN(N543)-4)+1</f>
        <v>V.7.14</v>
      </c>
      <c r="O544" s="17" t="str">
        <f>N544&amp;" - "&amp;IFERROR(INDEX('L2'!$G$6:$G$502,MATCH(N544,'L2'!$P$6:$P$502,0)),"  ")</f>
        <v xml:space="preserve">V.7.14 -   </v>
      </c>
      <c r="P544" s="16" t="str">
        <f>P530&amp;"."&amp;RIGHT(P543,LEN(P543)-4)+1</f>
        <v>V.8.14</v>
      </c>
      <c r="Q544" s="17" t="str">
        <f>P544&amp;" - "&amp;IFERROR(INDEX('L2'!$G$6:$G$502,MATCH(P544,'L2'!$P$6:$P$502,0)),"  ")</f>
        <v xml:space="preserve">V.8.14 -   </v>
      </c>
      <c r="R544" s="16" t="str">
        <f>R530&amp;"."&amp;RIGHT(R543,LEN(R543)-4)+1</f>
        <v>V.9.14</v>
      </c>
      <c r="S544" s="17" t="str">
        <f>R544&amp;" - "&amp;IFERROR(INDEX('L2'!$G$6:$G$502,MATCH(R544,'L2'!$P$6:$P$502,0)),"  ")</f>
        <v xml:space="preserve">V.9.14 -   </v>
      </c>
      <c r="T544" s="16" t="str">
        <f>T530&amp;"."&amp;RIGHT(T543,LEN(T543)-5)+1</f>
        <v>V.10.14</v>
      </c>
      <c r="U544" s="17" t="str">
        <f>T544&amp;" - "&amp;IFERROR(INDEX('L2'!$G$6:$G$502,MATCH(T544,'L2'!$P$6:$P$502,0)),"  ")</f>
        <v xml:space="preserve">V.10.14 -   </v>
      </c>
    </row>
    <row r="545" spans="2:21" ht="16">
      <c r="B545" s="16" t="str">
        <f>B530&amp;"."&amp;RIGHT(B544,LEN(B544)-4)+1</f>
        <v>V.1.15</v>
      </c>
      <c r="C545" s="17" t="str">
        <f>B545&amp;" - "&amp;IFERROR(INDEX('L2'!$G$6:$G$502,MATCH(B545,'L2'!$P$6:$P$502,0)),"  ")</f>
        <v xml:space="preserve">V.1.15 -   </v>
      </c>
      <c r="D545" s="16" t="str">
        <f>D530&amp;"."&amp;RIGHT(D544,LEN(D544)-4)+1</f>
        <v>V.2.15</v>
      </c>
      <c r="E545" s="17" t="str">
        <f>D545&amp;" - "&amp;IFERROR(INDEX('L2'!$G$6:$G$502,MATCH(D545,'L2'!$P$6:$P$502,0)),"  ")</f>
        <v xml:space="preserve">V.2.15 -   </v>
      </c>
      <c r="F545" s="16" t="str">
        <f>F530&amp;"."&amp;RIGHT(F544,LEN(F544)-4)+1</f>
        <v>V.3.15</v>
      </c>
      <c r="G545" s="17" t="str">
        <f>F545&amp;" - "&amp;IFERROR(INDEX('L2'!$G$6:$G$502,MATCH(F545,'L2'!$P$6:$P$502,0)),"  ")</f>
        <v xml:space="preserve">V.3.15 -   </v>
      </c>
      <c r="H545" s="16" t="str">
        <f>H530&amp;"."&amp;RIGHT(H544,LEN(H544)-4)+1</f>
        <v>V.4.15</v>
      </c>
      <c r="I545" s="17" t="str">
        <f>H545&amp;" - "&amp;IFERROR(INDEX('L2'!$G$6:$G$502,MATCH(H545,'L2'!$P$6:$P$502,0)),"  ")</f>
        <v xml:space="preserve">V.4.15 -   </v>
      </c>
      <c r="J545" s="16" t="str">
        <f>J530&amp;"."&amp;RIGHT(J544,LEN(J544)-4)+1</f>
        <v>V.5.15</v>
      </c>
      <c r="K545" s="17" t="str">
        <f>J545&amp;" - "&amp;IFERROR(INDEX('L2'!$G$6:$G$502,MATCH(J545,'L2'!$P$6:$P$502,0)),"  ")</f>
        <v xml:space="preserve">V.5.15 -   </v>
      </c>
      <c r="L545" s="16" t="str">
        <f>L530&amp;"."&amp;RIGHT(L544,LEN(L544)-4)+1</f>
        <v>V.6.15</v>
      </c>
      <c r="M545" s="17" t="str">
        <f>L545&amp;" - "&amp;IFERROR(INDEX('L2'!$G$6:$G$502,MATCH(L545,'L2'!$P$6:$P$502,0)),"  ")</f>
        <v xml:space="preserve">V.6.15 -   </v>
      </c>
      <c r="N545" s="16" t="str">
        <f>N530&amp;"."&amp;RIGHT(N544,LEN(N544)-4)+1</f>
        <v>V.7.15</v>
      </c>
      <c r="O545" s="17" t="str">
        <f>N545&amp;" - "&amp;IFERROR(INDEX('L2'!$G$6:$G$502,MATCH(N545,'L2'!$P$6:$P$502,0)),"  ")</f>
        <v xml:space="preserve">V.7.15 -   </v>
      </c>
      <c r="P545" s="16" t="str">
        <f>P530&amp;"."&amp;RIGHT(P544,LEN(P544)-4)+1</f>
        <v>V.8.15</v>
      </c>
      <c r="Q545" s="17" t="str">
        <f>P545&amp;" - "&amp;IFERROR(INDEX('L2'!$G$6:$G$502,MATCH(P545,'L2'!$P$6:$P$502,0)),"  ")</f>
        <v xml:space="preserve">V.8.15 -   </v>
      </c>
      <c r="R545" s="16" t="str">
        <f>R530&amp;"."&amp;RIGHT(R544,LEN(R544)-4)+1</f>
        <v>V.9.15</v>
      </c>
      <c r="S545" s="17" t="str">
        <f>R545&amp;" - "&amp;IFERROR(INDEX('L2'!$G$6:$G$502,MATCH(R545,'L2'!$P$6:$P$502,0)),"  ")</f>
        <v xml:space="preserve">V.9.15 -   </v>
      </c>
      <c r="T545" s="16" t="str">
        <f>T530&amp;"."&amp;RIGHT(T544,LEN(T544)-5)+1</f>
        <v>V.10.15</v>
      </c>
      <c r="U545" s="17" t="str">
        <f>T545&amp;" - "&amp;IFERROR(INDEX('L2'!$G$6:$G$502,MATCH(T545,'L2'!$P$6:$P$502,0)),"  ")</f>
        <v xml:space="preserve">V.10.15 -   </v>
      </c>
    </row>
    <row r="546" spans="2:21" ht="16">
      <c r="B546" s="16" t="str">
        <f>B530&amp;"."&amp;RIGHT(B545,LEN(B545)-4)+1</f>
        <v>V.1.16</v>
      </c>
      <c r="C546" s="17" t="str">
        <f>B546&amp;" - "&amp;IFERROR(INDEX('L2'!$G$6:$G$502,MATCH(B546,'L2'!$P$6:$P$502,0)),"  ")</f>
        <v xml:space="preserve">V.1.16 -   </v>
      </c>
      <c r="D546" s="16" t="str">
        <f>D530&amp;"."&amp;RIGHT(D545,LEN(D545)-4)+1</f>
        <v>V.2.16</v>
      </c>
      <c r="E546" s="17" t="str">
        <f>D546&amp;" - "&amp;IFERROR(INDEX('L2'!$G$6:$G$502,MATCH(D546,'L2'!$P$6:$P$502,0)),"  ")</f>
        <v xml:space="preserve">V.2.16 -   </v>
      </c>
      <c r="F546" s="16" t="str">
        <f>F530&amp;"."&amp;RIGHT(F545,LEN(F545)-4)+1</f>
        <v>V.3.16</v>
      </c>
      <c r="G546" s="17" t="str">
        <f>F546&amp;" - "&amp;IFERROR(INDEX('L2'!$G$6:$G$502,MATCH(F546,'L2'!$P$6:$P$502,0)),"  ")</f>
        <v xml:space="preserve">V.3.16 -   </v>
      </c>
      <c r="H546" s="16" t="str">
        <f>H530&amp;"."&amp;RIGHT(H545,LEN(H545)-4)+1</f>
        <v>V.4.16</v>
      </c>
      <c r="I546" s="17" t="str">
        <f>H546&amp;" - "&amp;IFERROR(INDEX('L2'!$G$6:$G$502,MATCH(H546,'L2'!$P$6:$P$502,0)),"  ")</f>
        <v xml:space="preserve">V.4.16 -   </v>
      </c>
      <c r="J546" s="16" t="str">
        <f>J530&amp;"."&amp;RIGHT(J545,LEN(J545)-4)+1</f>
        <v>V.5.16</v>
      </c>
      <c r="K546" s="17" t="str">
        <f>J546&amp;" - "&amp;IFERROR(INDEX('L2'!$G$6:$G$502,MATCH(J546,'L2'!$P$6:$P$502,0)),"  ")</f>
        <v xml:space="preserve">V.5.16 -   </v>
      </c>
      <c r="L546" s="16" t="str">
        <f>L530&amp;"."&amp;RIGHT(L545,LEN(L545)-4)+1</f>
        <v>V.6.16</v>
      </c>
      <c r="M546" s="17" t="str">
        <f>L546&amp;" - "&amp;IFERROR(INDEX('L2'!$G$6:$G$502,MATCH(L546,'L2'!$P$6:$P$502,0)),"  ")</f>
        <v xml:space="preserve">V.6.16 -   </v>
      </c>
      <c r="N546" s="16" t="str">
        <f>N530&amp;"."&amp;RIGHT(N545,LEN(N545)-4)+1</f>
        <v>V.7.16</v>
      </c>
      <c r="O546" s="17" t="str">
        <f>N546&amp;" - "&amp;IFERROR(INDEX('L2'!$G$6:$G$502,MATCH(N546,'L2'!$P$6:$P$502,0)),"  ")</f>
        <v xml:space="preserve">V.7.16 -   </v>
      </c>
      <c r="P546" s="16" t="str">
        <f>P530&amp;"."&amp;RIGHT(P545,LEN(P545)-4)+1</f>
        <v>V.8.16</v>
      </c>
      <c r="Q546" s="17" t="str">
        <f>P546&amp;" - "&amp;IFERROR(INDEX('L2'!$G$6:$G$502,MATCH(P546,'L2'!$P$6:$P$502,0)),"  ")</f>
        <v xml:space="preserve">V.8.16 -   </v>
      </c>
      <c r="R546" s="16" t="str">
        <f>R530&amp;"."&amp;RIGHT(R545,LEN(R545)-4)+1</f>
        <v>V.9.16</v>
      </c>
      <c r="S546" s="17" t="str">
        <f>R546&amp;" - "&amp;IFERROR(INDEX('L2'!$G$6:$G$502,MATCH(R546,'L2'!$P$6:$P$502,0)),"  ")</f>
        <v xml:space="preserve">V.9.16 -   </v>
      </c>
      <c r="T546" s="16" t="str">
        <f>T530&amp;"."&amp;RIGHT(T545,LEN(T545)-5)+1</f>
        <v>V.10.16</v>
      </c>
      <c r="U546" s="17" t="str">
        <f>T546&amp;" - "&amp;IFERROR(INDEX('L2'!$G$6:$G$502,MATCH(T546,'L2'!$P$6:$P$502,0)),"  ")</f>
        <v xml:space="preserve">V.10.16 -   </v>
      </c>
    </row>
    <row r="547" spans="2:21" ht="16">
      <c r="B547" s="16" t="str">
        <f>B530&amp;"."&amp;RIGHT(B546,LEN(B546)-4)+1</f>
        <v>V.1.17</v>
      </c>
      <c r="C547" s="17" t="str">
        <f>B547&amp;" - "&amp;IFERROR(INDEX('L2'!$G$6:$G$502,MATCH(B547,'L2'!$P$6:$P$502,0)),"  ")</f>
        <v xml:space="preserve">V.1.17 -   </v>
      </c>
      <c r="D547" s="16" t="str">
        <f>D530&amp;"."&amp;RIGHT(D546,LEN(D546)-4)+1</f>
        <v>V.2.17</v>
      </c>
      <c r="E547" s="17" t="str">
        <f>D547&amp;" - "&amp;IFERROR(INDEX('L2'!$G$6:$G$502,MATCH(D547,'L2'!$P$6:$P$502,0)),"  ")</f>
        <v xml:space="preserve">V.2.17 -   </v>
      </c>
      <c r="F547" s="16" t="str">
        <f>F530&amp;"."&amp;RIGHT(F546,LEN(F546)-4)+1</f>
        <v>V.3.17</v>
      </c>
      <c r="G547" s="17" t="str">
        <f>F547&amp;" - "&amp;IFERROR(INDEX('L2'!$G$6:$G$502,MATCH(F547,'L2'!$P$6:$P$502,0)),"  ")</f>
        <v xml:space="preserve">V.3.17 -   </v>
      </c>
      <c r="H547" s="16" t="str">
        <f>H530&amp;"."&amp;RIGHT(H546,LEN(H546)-4)+1</f>
        <v>V.4.17</v>
      </c>
      <c r="I547" s="17" t="str">
        <f>H547&amp;" - "&amp;IFERROR(INDEX('L2'!$G$6:$G$502,MATCH(H547,'L2'!$P$6:$P$502,0)),"  ")</f>
        <v xml:space="preserve">V.4.17 -   </v>
      </c>
      <c r="J547" s="16" t="str">
        <f>J530&amp;"."&amp;RIGHT(J546,LEN(J546)-4)+1</f>
        <v>V.5.17</v>
      </c>
      <c r="K547" s="17" t="str">
        <f>J547&amp;" - "&amp;IFERROR(INDEX('L2'!$G$6:$G$502,MATCH(J547,'L2'!$P$6:$P$502,0)),"  ")</f>
        <v xml:space="preserve">V.5.17 -   </v>
      </c>
      <c r="L547" s="16" t="str">
        <f>L530&amp;"."&amp;RIGHT(L546,LEN(L546)-4)+1</f>
        <v>V.6.17</v>
      </c>
      <c r="M547" s="17" t="str">
        <f>L547&amp;" - "&amp;IFERROR(INDEX('L2'!$G$6:$G$502,MATCH(L547,'L2'!$P$6:$P$502,0)),"  ")</f>
        <v xml:space="preserve">V.6.17 -   </v>
      </c>
      <c r="N547" s="16" t="str">
        <f>N530&amp;"."&amp;RIGHT(N546,LEN(N546)-4)+1</f>
        <v>V.7.17</v>
      </c>
      <c r="O547" s="17" t="str">
        <f>N547&amp;" - "&amp;IFERROR(INDEX('L2'!$G$6:$G$502,MATCH(N547,'L2'!$P$6:$P$502,0)),"  ")</f>
        <v xml:space="preserve">V.7.17 -   </v>
      </c>
      <c r="P547" s="16" t="str">
        <f>P530&amp;"."&amp;RIGHT(P546,LEN(P546)-4)+1</f>
        <v>V.8.17</v>
      </c>
      <c r="Q547" s="17" t="str">
        <f>P547&amp;" - "&amp;IFERROR(INDEX('L2'!$G$6:$G$502,MATCH(P547,'L2'!$P$6:$P$502,0)),"  ")</f>
        <v xml:space="preserve">V.8.17 -   </v>
      </c>
      <c r="R547" s="16" t="str">
        <f>R530&amp;"."&amp;RIGHT(R546,LEN(R546)-4)+1</f>
        <v>V.9.17</v>
      </c>
      <c r="S547" s="17" t="str">
        <f>R547&amp;" - "&amp;IFERROR(INDEX('L2'!$G$6:$G$502,MATCH(R547,'L2'!$P$6:$P$502,0)),"  ")</f>
        <v xml:space="preserve">V.9.17 -   </v>
      </c>
      <c r="T547" s="16" t="str">
        <f>T530&amp;"."&amp;RIGHT(T546,LEN(T546)-5)+1</f>
        <v>V.10.17</v>
      </c>
      <c r="U547" s="17" t="str">
        <f>T547&amp;" - "&amp;IFERROR(INDEX('L2'!$G$6:$G$502,MATCH(T547,'L2'!$P$6:$P$502,0)),"  ")</f>
        <v xml:space="preserve">V.10.17 -   </v>
      </c>
    </row>
    <row r="548" spans="2:21" ht="16">
      <c r="B548" s="16" t="str">
        <f>B530&amp;"."&amp;RIGHT(B547,LEN(B547)-4)+1</f>
        <v>V.1.18</v>
      </c>
      <c r="C548" s="17" t="str">
        <f>B548&amp;" - "&amp;IFERROR(INDEX('L2'!$G$6:$G$502,MATCH(B548,'L2'!$P$6:$P$502,0)),"  ")</f>
        <v xml:space="preserve">V.1.18 -   </v>
      </c>
      <c r="D548" s="16" t="str">
        <f>D530&amp;"."&amp;RIGHT(D547,LEN(D547)-4)+1</f>
        <v>V.2.18</v>
      </c>
      <c r="E548" s="17" t="str">
        <f>D548&amp;" - "&amp;IFERROR(INDEX('L2'!$G$6:$G$502,MATCH(D548,'L2'!$P$6:$P$502,0)),"  ")</f>
        <v xml:space="preserve">V.2.18 -   </v>
      </c>
      <c r="F548" s="16" t="str">
        <f>F530&amp;"."&amp;RIGHT(F547,LEN(F547)-4)+1</f>
        <v>V.3.18</v>
      </c>
      <c r="G548" s="17" t="str">
        <f>F548&amp;" - "&amp;IFERROR(INDEX('L2'!$G$6:$G$502,MATCH(F548,'L2'!$P$6:$P$502,0)),"  ")</f>
        <v xml:space="preserve">V.3.18 -   </v>
      </c>
      <c r="H548" s="16" t="str">
        <f>H530&amp;"."&amp;RIGHT(H547,LEN(H547)-4)+1</f>
        <v>V.4.18</v>
      </c>
      <c r="I548" s="17" t="str">
        <f>H548&amp;" - "&amp;IFERROR(INDEX('L2'!$G$6:$G$502,MATCH(H548,'L2'!$P$6:$P$502,0)),"  ")</f>
        <v xml:space="preserve">V.4.18 -   </v>
      </c>
      <c r="J548" s="16" t="str">
        <f>J530&amp;"."&amp;RIGHT(J547,LEN(J547)-4)+1</f>
        <v>V.5.18</v>
      </c>
      <c r="K548" s="17" t="str">
        <f>J548&amp;" - "&amp;IFERROR(INDEX('L2'!$G$6:$G$502,MATCH(J548,'L2'!$P$6:$P$502,0)),"  ")</f>
        <v xml:space="preserve">V.5.18 -   </v>
      </c>
      <c r="L548" s="16" t="str">
        <f>L530&amp;"."&amp;RIGHT(L547,LEN(L547)-4)+1</f>
        <v>V.6.18</v>
      </c>
      <c r="M548" s="17" t="str">
        <f>L548&amp;" - "&amp;IFERROR(INDEX('L2'!$G$6:$G$502,MATCH(L548,'L2'!$P$6:$P$502,0)),"  ")</f>
        <v xml:space="preserve">V.6.18 -   </v>
      </c>
      <c r="N548" s="16" t="str">
        <f>N530&amp;"."&amp;RIGHT(N547,LEN(N547)-4)+1</f>
        <v>V.7.18</v>
      </c>
      <c r="O548" s="17" t="str">
        <f>N548&amp;" - "&amp;IFERROR(INDEX('L2'!$G$6:$G$502,MATCH(N548,'L2'!$P$6:$P$502,0)),"  ")</f>
        <v xml:space="preserve">V.7.18 -   </v>
      </c>
      <c r="P548" s="16" t="str">
        <f>P530&amp;"."&amp;RIGHT(P547,LEN(P547)-4)+1</f>
        <v>V.8.18</v>
      </c>
      <c r="Q548" s="17" t="str">
        <f>P548&amp;" - "&amp;IFERROR(INDEX('L2'!$G$6:$G$502,MATCH(P548,'L2'!$P$6:$P$502,0)),"  ")</f>
        <v xml:space="preserve">V.8.18 -   </v>
      </c>
      <c r="R548" s="16" t="str">
        <f>R530&amp;"."&amp;RIGHT(R547,LEN(R547)-4)+1</f>
        <v>V.9.18</v>
      </c>
      <c r="S548" s="17" t="str">
        <f>R548&amp;" - "&amp;IFERROR(INDEX('L2'!$G$6:$G$502,MATCH(R548,'L2'!$P$6:$P$502,0)),"  ")</f>
        <v xml:space="preserve">V.9.18 -   </v>
      </c>
      <c r="T548" s="16" t="str">
        <f>T530&amp;"."&amp;RIGHT(T547,LEN(T547)-5)+1</f>
        <v>V.10.18</v>
      </c>
      <c r="U548" s="17" t="str">
        <f>T548&amp;" - "&amp;IFERROR(INDEX('L2'!$G$6:$G$502,MATCH(T548,'L2'!$P$6:$P$502,0)),"  ")</f>
        <v xml:space="preserve">V.10.18 -   </v>
      </c>
    </row>
    <row r="549" spans="2:21" ht="16">
      <c r="B549" s="16" t="str">
        <f>B530&amp;"."&amp;RIGHT(B548,LEN(B548)-4)+1</f>
        <v>V.1.19</v>
      </c>
      <c r="C549" s="17" t="str">
        <f>B549&amp;" - "&amp;IFERROR(INDEX('L2'!$G$6:$G$502,MATCH(B549,'L2'!$P$6:$P$502,0)),"  ")</f>
        <v xml:space="preserve">V.1.19 -   </v>
      </c>
      <c r="D549" s="16" t="str">
        <f>D530&amp;"."&amp;RIGHT(D548,LEN(D548)-4)+1</f>
        <v>V.2.19</v>
      </c>
      <c r="E549" s="17" t="str">
        <f>D549&amp;" - "&amp;IFERROR(INDEX('L2'!$G$6:$G$502,MATCH(D549,'L2'!$P$6:$P$502,0)),"  ")</f>
        <v xml:space="preserve">V.2.19 -   </v>
      </c>
      <c r="F549" s="16" t="str">
        <f>F530&amp;"."&amp;RIGHT(F548,LEN(F548)-4)+1</f>
        <v>V.3.19</v>
      </c>
      <c r="G549" s="17" t="str">
        <f>F549&amp;" - "&amp;IFERROR(INDEX('L2'!$G$6:$G$502,MATCH(F549,'L2'!$P$6:$P$502,0)),"  ")</f>
        <v xml:space="preserve">V.3.19 -   </v>
      </c>
      <c r="H549" s="16" t="str">
        <f>H530&amp;"."&amp;RIGHT(H548,LEN(H548)-4)+1</f>
        <v>V.4.19</v>
      </c>
      <c r="I549" s="17" t="str">
        <f>H549&amp;" - "&amp;IFERROR(INDEX('L2'!$G$6:$G$502,MATCH(H549,'L2'!$P$6:$P$502,0)),"  ")</f>
        <v xml:space="preserve">V.4.19 -   </v>
      </c>
      <c r="J549" s="16" t="str">
        <f>J530&amp;"."&amp;RIGHT(J548,LEN(J548)-4)+1</f>
        <v>V.5.19</v>
      </c>
      <c r="K549" s="17" t="str">
        <f>J549&amp;" - "&amp;IFERROR(INDEX('L2'!$G$6:$G$502,MATCH(J549,'L2'!$P$6:$P$502,0)),"  ")</f>
        <v xml:space="preserve">V.5.19 -   </v>
      </c>
      <c r="L549" s="16" t="str">
        <f>L530&amp;"."&amp;RIGHT(L548,LEN(L548)-4)+1</f>
        <v>V.6.19</v>
      </c>
      <c r="M549" s="17" t="str">
        <f>L549&amp;" - "&amp;IFERROR(INDEX('L2'!$G$6:$G$502,MATCH(L549,'L2'!$P$6:$P$502,0)),"  ")</f>
        <v xml:space="preserve">V.6.19 -   </v>
      </c>
      <c r="N549" s="16" t="str">
        <f>N530&amp;"."&amp;RIGHT(N548,LEN(N548)-4)+1</f>
        <v>V.7.19</v>
      </c>
      <c r="O549" s="17" t="str">
        <f>N549&amp;" - "&amp;IFERROR(INDEX('L2'!$G$6:$G$502,MATCH(N549,'L2'!$P$6:$P$502,0)),"  ")</f>
        <v xml:space="preserve">V.7.19 -   </v>
      </c>
      <c r="P549" s="16" t="str">
        <f>P530&amp;"."&amp;RIGHT(P548,LEN(P548)-4)+1</f>
        <v>V.8.19</v>
      </c>
      <c r="Q549" s="17" t="str">
        <f>P549&amp;" - "&amp;IFERROR(INDEX('L2'!$G$6:$G$502,MATCH(P549,'L2'!$P$6:$P$502,0)),"  ")</f>
        <v xml:space="preserve">V.8.19 -   </v>
      </c>
      <c r="R549" s="16" t="str">
        <f>R530&amp;"."&amp;RIGHT(R548,LEN(R548)-4)+1</f>
        <v>V.9.19</v>
      </c>
      <c r="S549" s="17" t="str">
        <f>R549&amp;" - "&amp;IFERROR(INDEX('L2'!$G$6:$G$502,MATCH(R549,'L2'!$P$6:$P$502,0)),"  ")</f>
        <v xml:space="preserve">V.9.19 -   </v>
      </c>
      <c r="T549" s="16" t="str">
        <f>T530&amp;"."&amp;RIGHT(T548,LEN(T548)-5)+1</f>
        <v>V.10.19</v>
      </c>
      <c r="U549" s="17" t="str">
        <f>T549&amp;" - "&amp;IFERROR(INDEX('L2'!$G$6:$G$502,MATCH(T549,'L2'!$P$6:$P$502,0)),"  ")</f>
        <v xml:space="preserve">V.10.19 -   </v>
      </c>
    </row>
    <row r="550" spans="2:21" ht="16">
      <c r="B550" s="16" t="str">
        <f>B530&amp;"."&amp;RIGHT(B549,LEN(B549)-4)+1</f>
        <v>V.1.20</v>
      </c>
      <c r="C550" s="17" t="str">
        <f>B550&amp;" - "&amp;IFERROR(INDEX('L2'!$G$6:$G$502,MATCH(B550,'L2'!$P$6:$P$502,0)),"  ")</f>
        <v xml:space="preserve">V.1.20 -   </v>
      </c>
      <c r="D550" s="16" t="str">
        <f>D530&amp;"."&amp;RIGHT(D549,LEN(D549)-4)+1</f>
        <v>V.2.20</v>
      </c>
      <c r="E550" s="17" t="str">
        <f>D550&amp;" - "&amp;IFERROR(INDEX('L2'!$G$6:$G$502,MATCH(D550,'L2'!$P$6:$P$502,0)),"  ")</f>
        <v xml:space="preserve">V.2.20 -   </v>
      </c>
      <c r="F550" s="16" t="str">
        <f>F530&amp;"."&amp;RIGHT(F549,LEN(F549)-4)+1</f>
        <v>V.3.20</v>
      </c>
      <c r="G550" s="17" t="str">
        <f>F550&amp;" - "&amp;IFERROR(INDEX('L2'!$G$6:$G$502,MATCH(F550,'L2'!$P$6:$P$502,0)),"  ")</f>
        <v xml:space="preserve">V.3.20 -   </v>
      </c>
      <c r="H550" s="16" t="str">
        <f>H530&amp;"."&amp;RIGHT(H549,LEN(H549)-4)+1</f>
        <v>V.4.20</v>
      </c>
      <c r="I550" s="17" t="str">
        <f>H550&amp;" - "&amp;IFERROR(INDEX('L2'!$G$6:$G$502,MATCH(H550,'L2'!$P$6:$P$502,0)),"  ")</f>
        <v xml:space="preserve">V.4.20 -   </v>
      </c>
      <c r="J550" s="16" t="str">
        <f>J530&amp;"."&amp;RIGHT(J549,LEN(J549)-4)+1</f>
        <v>V.5.20</v>
      </c>
      <c r="K550" s="17" t="str">
        <f>J550&amp;" - "&amp;IFERROR(INDEX('L2'!$G$6:$G$502,MATCH(J550,'L2'!$P$6:$P$502,0)),"  ")</f>
        <v xml:space="preserve">V.5.20 -   </v>
      </c>
      <c r="L550" s="16" t="str">
        <f>L530&amp;"."&amp;RIGHT(L549,LEN(L549)-4)+1</f>
        <v>V.6.20</v>
      </c>
      <c r="M550" s="17" t="str">
        <f>L550&amp;" - "&amp;IFERROR(INDEX('L2'!$G$6:$G$502,MATCH(L550,'L2'!$P$6:$P$502,0)),"  ")</f>
        <v xml:space="preserve">V.6.20 -   </v>
      </c>
      <c r="N550" s="16" t="str">
        <f>N530&amp;"."&amp;RIGHT(N549,LEN(N549)-4)+1</f>
        <v>V.7.20</v>
      </c>
      <c r="O550" s="17" t="str">
        <f>N550&amp;" - "&amp;IFERROR(INDEX('L2'!$G$6:$G$502,MATCH(N550,'L2'!$P$6:$P$502,0)),"  ")</f>
        <v xml:space="preserve">V.7.20 -   </v>
      </c>
      <c r="P550" s="16" t="str">
        <f>P530&amp;"."&amp;RIGHT(P549,LEN(P549)-4)+1</f>
        <v>V.8.20</v>
      </c>
      <c r="Q550" s="17" t="str">
        <f>P550&amp;" - "&amp;IFERROR(INDEX('L2'!$G$6:$G$502,MATCH(P550,'L2'!$P$6:$P$502,0)),"  ")</f>
        <v xml:space="preserve">V.8.20 -   </v>
      </c>
      <c r="R550" s="16" t="str">
        <f>R530&amp;"."&amp;RIGHT(R549,LEN(R549)-4)+1</f>
        <v>V.9.20</v>
      </c>
      <c r="S550" s="17" t="str">
        <f>R550&amp;" - "&amp;IFERROR(INDEX('L2'!$G$6:$G$502,MATCH(R550,'L2'!$P$6:$P$502,0)),"  ")</f>
        <v xml:space="preserve">V.9.20 -   </v>
      </c>
      <c r="T550" s="16" t="str">
        <f>T530&amp;"."&amp;RIGHT(T549,LEN(T549)-5)+1</f>
        <v>V.10.20</v>
      </c>
      <c r="U550" s="17" t="str">
        <f>T550&amp;" - "&amp;IFERROR(INDEX('L2'!$G$6:$G$502,MATCH(T550,'L2'!$P$6:$P$502,0)),"  ")</f>
        <v xml:space="preserve">V.10.20 -   </v>
      </c>
    </row>
    <row r="552" spans="2:21" ht="16">
      <c r="B552" s="796" t="str">
        <f>"Level 3 - "&amp;INDEX($C$6:$C$31,MATCH($B$28,$B$6:$B$31,0))&amp;" ("&amp;$B$28&amp;")"</f>
        <v>Level 3 - W -    (W)</v>
      </c>
      <c r="C552" s="796"/>
      <c r="D552" s="796"/>
      <c r="E552" s="796"/>
      <c r="F552" s="796"/>
      <c r="G552" s="796"/>
      <c r="H552" s="796"/>
      <c r="I552" s="796"/>
      <c r="J552" s="796"/>
      <c r="K552" s="796"/>
      <c r="L552" s="796"/>
      <c r="M552" s="796"/>
      <c r="N552" s="796"/>
      <c r="O552" s="796"/>
      <c r="P552" s="796"/>
      <c r="Q552" s="796"/>
      <c r="R552" s="796"/>
      <c r="S552" s="796"/>
      <c r="T552" s="796"/>
      <c r="U552" s="796"/>
    </row>
    <row r="553" spans="2:21" ht="16">
      <c r="B553" s="40" t="str">
        <f>MID(B552,LEN(B552)-1,1)&amp;".1"</f>
        <v>W.1</v>
      </c>
      <c r="C553" s="40" t="str">
        <f>IFERROR(INDEX('L2'!$E$6:$E$502,MATCH(B553,'L2'!$O$6:$O$502,0)),"  ")</f>
        <v xml:space="preserve">  </v>
      </c>
      <c r="D553" s="40" t="str">
        <f>LEFT(B553,1)&amp;"."&amp;RIGHT(B553,1)+1</f>
        <v>W.2</v>
      </c>
      <c r="E553" s="40" t="str">
        <f>IFERROR(INDEX('L2'!$E$6:$E$502,MATCH(D553,'L2'!$O$6:$O$502,0)),"  ")</f>
        <v xml:space="preserve">  </v>
      </c>
      <c r="F553" s="40" t="str">
        <f>LEFT(D553,1)&amp;"."&amp;RIGHT(D553,1)+1</f>
        <v>W.3</v>
      </c>
      <c r="G553" s="40" t="str">
        <f>IFERROR(INDEX('L2'!$E$6:$E$502,MATCH(F553,'L2'!$O$6:$O$502,0)),"  ")</f>
        <v xml:space="preserve">  </v>
      </c>
      <c r="H553" s="40" t="str">
        <f>LEFT(F553,1)&amp;"."&amp;RIGHT(F553,1)+1</f>
        <v>W.4</v>
      </c>
      <c r="I553" s="40" t="str">
        <f>IFERROR(INDEX('L2'!$E$6:$E$502,MATCH(H553,'L2'!$O$6:$O$502,0)),"  ")</f>
        <v xml:space="preserve">  </v>
      </c>
      <c r="J553" s="40" t="str">
        <f>LEFT(H553,1)&amp;"."&amp;RIGHT(H553,1)+1</f>
        <v>W.5</v>
      </c>
      <c r="K553" s="40" t="str">
        <f>IFERROR(INDEX('L2'!$E$6:$E$502,MATCH(J553,'L2'!$O$6:$O$502,0)),"  ")</f>
        <v xml:space="preserve">  </v>
      </c>
      <c r="L553" s="40" t="str">
        <f>LEFT(J553,1)&amp;"."&amp;RIGHT(J553,1)+1</f>
        <v>W.6</v>
      </c>
      <c r="M553" s="40" t="str">
        <f>IFERROR(INDEX('L2'!$E$6:$E$502,MATCH(L553,'L2'!$O$6:$O$502,0)),"  ")</f>
        <v xml:space="preserve">  </v>
      </c>
      <c r="N553" s="40" t="str">
        <f>LEFT(L553,1)&amp;"."&amp;RIGHT(L553,1)+1</f>
        <v>W.7</v>
      </c>
      <c r="O553" s="40" t="str">
        <f>IFERROR(INDEX('L2'!$E$6:$E$502,MATCH(N553,'L2'!$O$6:$O$502,0)),"  ")</f>
        <v xml:space="preserve">  </v>
      </c>
      <c r="P553" s="40" t="str">
        <f>LEFT(N553,1)&amp;"."&amp;RIGHT(N553,1)+1</f>
        <v>W.8</v>
      </c>
      <c r="Q553" s="40" t="str">
        <f>IFERROR(INDEX('L2'!$E$6:$E$502,MATCH(P553,'L2'!$O$6:$O$502,0)),"  ")</f>
        <v xml:space="preserve">  </v>
      </c>
      <c r="R553" s="40" t="str">
        <f>LEFT(P553,1)&amp;"."&amp;RIGHT(P553,1)+1</f>
        <v>W.9</v>
      </c>
      <c r="S553" s="40" t="str">
        <f>IFERROR(INDEX('L2'!$E$6:$E$502,MATCH(R553,'L2'!$O$6:$O$502,0)),"  ")</f>
        <v xml:space="preserve">  </v>
      </c>
      <c r="T553" s="40" t="str">
        <f>LEFT(R553,1)&amp;"."&amp;RIGHT(R553,1)+1</f>
        <v>W.10</v>
      </c>
      <c r="U553" s="40" t="str">
        <f>IFERROR(INDEX('L2'!$E$6:$E$502,MATCH(T553,'L2'!$O$6:$O$502,0)),"  ")</f>
        <v xml:space="preserve">  </v>
      </c>
    </row>
    <row r="554" spans="2:21" ht="16">
      <c r="B554" s="16" t="str">
        <f>B553&amp;".1"</f>
        <v>W.1.1</v>
      </c>
      <c r="C554" s="17" t="str">
        <f>B554&amp;" - "&amp;IFERROR(INDEX('L2'!$G$6:$G$502,MATCH(B554,'L2'!$P$6:$P$502,0)),"  ")</f>
        <v xml:space="preserve">W.1.1 -   </v>
      </c>
      <c r="D554" s="16" t="str">
        <f>D553&amp;".1"</f>
        <v>W.2.1</v>
      </c>
      <c r="E554" s="17" t="str">
        <f>D554&amp;" - "&amp;IFERROR(INDEX('L2'!$G$6:$G$502,MATCH(D554,'L2'!$P$6:$P$502,0)),"  ")</f>
        <v xml:space="preserve">W.2.1 -   </v>
      </c>
      <c r="F554" s="16" t="str">
        <f>F553&amp;".1"</f>
        <v>W.3.1</v>
      </c>
      <c r="G554" s="17" t="str">
        <f>F554&amp;" - "&amp;IFERROR(INDEX('L2'!$G$6:$G$502,MATCH(F554,'L2'!$P$6:$P$502,0)),"  ")</f>
        <v xml:space="preserve">W.3.1 -   </v>
      </c>
      <c r="H554" s="16" t="str">
        <f>H553&amp;".1"</f>
        <v>W.4.1</v>
      </c>
      <c r="I554" s="17" t="str">
        <f>H554&amp;" - "&amp;IFERROR(INDEX('L2'!$G$6:$G$502,MATCH(H554,'L2'!$P$6:$P$502,0)),"  ")</f>
        <v xml:space="preserve">W.4.1 -   </v>
      </c>
      <c r="J554" s="16" t="str">
        <f>J553&amp;".1"</f>
        <v>W.5.1</v>
      </c>
      <c r="K554" s="17" t="str">
        <f>J554&amp;" - "&amp;IFERROR(INDEX('L2'!$G$6:$G$502,MATCH(J554,'L2'!$P$6:$P$502,0)),"  ")</f>
        <v xml:space="preserve">W.5.1 -   </v>
      </c>
      <c r="L554" s="16" t="str">
        <f>L553&amp;".1"</f>
        <v>W.6.1</v>
      </c>
      <c r="M554" s="17" t="str">
        <f>L554&amp;" - "&amp;IFERROR(INDEX('L2'!$G$6:$G$502,MATCH(L554,'L2'!$P$6:$P$502,0)),"  ")</f>
        <v xml:space="preserve">W.6.1 -   </v>
      </c>
      <c r="N554" s="16" t="str">
        <f>N553&amp;".1"</f>
        <v>W.7.1</v>
      </c>
      <c r="O554" s="17" t="str">
        <f>N554&amp;" - "&amp;IFERROR(INDEX('L2'!$G$6:$G$502,MATCH(N554,'L2'!$P$6:$P$502,0)),"  ")</f>
        <v xml:space="preserve">W.7.1 -   </v>
      </c>
      <c r="P554" s="16" t="str">
        <f>P553&amp;".1"</f>
        <v>W.8.1</v>
      </c>
      <c r="Q554" s="17" t="str">
        <f>P554&amp;" - "&amp;IFERROR(INDEX('L2'!$G$6:$G$502,MATCH(P554,'L2'!$P$6:$P$502,0)),"  ")</f>
        <v xml:space="preserve">W.8.1 -   </v>
      </c>
      <c r="R554" s="16" t="str">
        <f>R553&amp;".1"</f>
        <v>W.9.1</v>
      </c>
      <c r="S554" s="17" t="str">
        <f>R554&amp;" - "&amp;IFERROR(INDEX('L2'!$G$6:$G$502,MATCH(R554,'L2'!$P$6:$P$502,0)),"  ")</f>
        <v xml:space="preserve">W.9.1 -   </v>
      </c>
      <c r="T554" s="16" t="str">
        <f>T553&amp;".1"</f>
        <v>W.10.1</v>
      </c>
      <c r="U554" s="17" t="str">
        <f>T554&amp;" - "&amp;IFERROR(INDEX('L2'!$G$6:$G$502,MATCH(T554,'L2'!$P$6:$P$502,0)),"  ")</f>
        <v xml:space="preserve">W.10.1 -   </v>
      </c>
    </row>
    <row r="555" spans="2:21" ht="16">
      <c r="B555" s="16" t="str">
        <f>B553&amp;"."&amp;RIGHT(B554,LEN(B554)-4)+1</f>
        <v>W.1.2</v>
      </c>
      <c r="C555" s="17" t="str">
        <f>B555&amp;" - "&amp;IFERROR(INDEX('L2'!$G$6:$G$502,MATCH(B555,'L2'!$P$6:$P$502,0)),"  ")</f>
        <v xml:space="preserve">W.1.2 -   </v>
      </c>
      <c r="D555" s="16" t="str">
        <f>D553&amp;"."&amp;RIGHT(D554,LEN(D554)-4)+1</f>
        <v>W.2.2</v>
      </c>
      <c r="E555" s="17" t="str">
        <f>D555&amp;" - "&amp;IFERROR(INDEX('L2'!$G$6:$G$502,MATCH(D555,'L2'!$P$6:$P$502,0)),"  ")</f>
        <v xml:space="preserve">W.2.2 -   </v>
      </c>
      <c r="F555" s="16" t="str">
        <f>F553&amp;"."&amp;RIGHT(F554,LEN(F554)-4)+1</f>
        <v>W.3.2</v>
      </c>
      <c r="G555" s="17" t="str">
        <f>F555&amp;" - "&amp;IFERROR(INDEX('L2'!$G$6:$G$502,MATCH(F555,'L2'!$P$6:$P$502,0)),"  ")</f>
        <v xml:space="preserve">W.3.2 -   </v>
      </c>
      <c r="H555" s="16" t="str">
        <f>H553&amp;"."&amp;RIGHT(H554,LEN(H554)-4)+1</f>
        <v>W.4.2</v>
      </c>
      <c r="I555" s="17" t="str">
        <f>H555&amp;" - "&amp;IFERROR(INDEX('L2'!$G$6:$G$502,MATCH(H555,'L2'!$P$6:$P$502,0)),"  ")</f>
        <v xml:space="preserve">W.4.2 -   </v>
      </c>
      <c r="J555" s="16" t="str">
        <f>J553&amp;"."&amp;RIGHT(J554,LEN(J554)-4)+1</f>
        <v>W.5.2</v>
      </c>
      <c r="K555" s="17" t="str">
        <f>J555&amp;" - "&amp;IFERROR(INDEX('L2'!$G$6:$G$502,MATCH(J555,'L2'!$P$6:$P$502,0)),"  ")</f>
        <v xml:space="preserve">W.5.2 -   </v>
      </c>
      <c r="L555" s="16" t="str">
        <f>L553&amp;"."&amp;RIGHT(L554,LEN(L554)-4)+1</f>
        <v>W.6.2</v>
      </c>
      <c r="M555" s="17" t="str">
        <f>L555&amp;" - "&amp;IFERROR(INDEX('L2'!$G$6:$G$502,MATCH(L555,'L2'!$P$6:$P$502,0)),"  ")</f>
        <v xml:space="preserve">W.6.2 -   </v>
      </c>
      <c r="N555" s="16" t="str">
        <f>N553&amp;"."&amp;RIGHT(N554,LEN(N554)-4)+1</f>
        <v>W.7.2</v>
      </c>
      <c r="O555" s="17" t="str">
        <f>N555&amp;" - "&amp;IFERROR(INDEX('L2'!$G$6:$G$502,MATCH(N555,'L2'!$P$6:$P$502,0)),"  ")</f>
        <v xml:space="preserve">W.7.2 -   </v>
      </c>
      <c r="P555" s="16" t="str">
        <f>P553&amp;"."&amp;RIGHT(P554,LEN(P554)-4)+1</f>
        <v>W.8.2</v>
      </c>
      <c r="Q555" s="17" t="str">
        <f>P555&amp;" - "&amp;IFERROR(INDEX('L2'!$G$6:$G$502,MATCH(P555,'L2'!$P$6:$P$502,0)),"  ")</f>
        <v xml:space="preserve">W.8.2 -   </v>
      </c>
      <c r="R555" s="16" t="str">
        <f>R553&amp;"."&amp;RIGHT(R554,LEN(R554)-4)+1</f>
        <v>W.9.2</v>
      </c>
      <c r="S555" s="17" t="str">
        <f>R555&amp;" - "&amp;IFERROR(INDEX('L2'!$G$6:$G$502,MATCH(R555,'L2'!$P$6:$P$502,0)),"  ")</f>
        <v xml:space="preserve">W.9.2 -   </v>
      </c>
      <c r="T555" s="16" t="str">
        <f>T553&amp;"."&amp;RIGHT(T554,LEN(T554)-5)+1</f>
        <v>W.10.2</v>
      </c>
      <c r="U555" s="17" t="str">
        <f>T555&amp;" - "&amp;IFERROR(INDEX('L2'!$G$6:$G$502,MATCH(T555,'L2'!$P$6:$P$502,0)),"  ")</f>
        <v xml:space="preserve">W.10.2 -   </v>
      </c>
    </row>
    <row r="556" spans="2:21" ht="16">
      <c r="B556" s="16" t="str">
        <f>B553&amp;"."&amp;RIGHT(B555,LEN(B555)-4)+1</f>
        <v>W.1.3</v>
      </c>
      <c r="C556" s="17" t="str">
        <f>B556&amp;" - "&amp;IFERROR(INDEX('L2'!$G$6:$G$502,MATCH(B556,'L2'!$P$6:$P$502,0)),"  ")</f>
        <v xml:space="preserve">W.1.3 -   </v>
      </c>
      <c r="D556" s="16" t="str">
        <f>D553&amp;"."&amp;RIGHT(D555,LEN(D555)-4)+1</f>
        <v>W.2.3</v>
      </c>
      <c r="E556" s="17" t="str">
        <f>D556&amp;" - "&amp;IFERROR(INDEX('L2'!$G$6:$G$502,MATCH(D556,'L2'!$P$6:$P$502,0)),"  ")</f>
        <v xml:space="preserve">W.2.3 -   </v>
      </c>
      <c r="F556" s="16" t="str">
        <f>F553&amp;"."&amp;RIGHT(F555,LEN(F555)-4)+1</f>
        <v>W.3.3</v>
      </c>
      <c r="G556" s="17" t="str">
        <f>F556&amp;" - "&amp;IFERROR(INDEX('L2'!$G$6:$G$502,MATCH(F556,'L2'!$P$6:$P$502,0)),"  ")</f>
        <v xml:space="preserve">W.3.3 -   </v>
      </c>
      <c r="H556" s="16" t="str">
        <f>H553&amp;"."&amp;RIGHT(H555,LEN(H555)-4)+1</f>
        <v>W.4.3</v>
      </c>
      <c r="I556" s="17" t="str">
        <f>H556&amp;" - "&amp;IFERROR(INDEX('L2'!$G$6:$G$502,MATCH(H556,'L2'!$P$6:$P$502,0)),"  ")</f>
        <v xml:space="preserve">W.4.3 -   </v>
      </c>
      <c r="J556" s="16" t="str">
        <f>J553&amp;"."&amp;RIGHT(J555,LEN(J555)-4)+1</f>
        <v>W.5.3</v>
      </c>
      <c r="K556" s="17" t="str">
        <f>J556&amp;" - "&amp;IFERROR(INDEX('L2'!$G$6:$G$502,MATCH(J556,'L2'!$P$6:$P$502,0)),"  ")</f>
        <v xml:space="preserve">W.5.3 -   </v>
      </c>
      <c r="L556" s="16" t="str">
        <f>L553&amp;"."&amp;RIGHT(L555,LEN(L555)-4)+1</f>
        <v>W.6.3</v>
      </c>
      <c r="M556" s="17" t="str">
        <f>L556&amp;" - "&amp;IFERROR(INDEX('L2'!$G$6:$G$502,MATCH(L556,'L2'!$P$6:$P$502,0)),"  ")</f>
        <v xml:space="preserve">W.6.3 -   </v>
      </c>
      <c r="N556" s="16" t="str">
        <f>N553&amp;"."&amp;RIGHT(N555,LEN(N555)-4)+1</f>
        <v>W.7.3</v>
      </c>
      <c r="O556" s="17" t="str">
        <f>N556&amp;" - "&amp;IFERROR(INDEX('L2'!$G$6:$G$502,MATCH(N556,'L2'!$P$6:$P$502,0)),"  ")</f>
        <v xml:space="preserve">W.7.3 -   </v>
      </c>
      <c r="P556" s="16" t="str">
        <f>P553&amp;"."&amp;RIGHT(P555,LEN(P555)-4)+1</f>
        <v>W.8.3</v>
      </c>
      <c r="Q556" s="17" t="str">
        <f>P556&amp;" - "&amp;IFERROR(INDEX('L2'!$G$6:$G$502,MATCH(P556,'L2'!$P$6:$P$502,0)),"  ")</f>
        <v xml:space="preserve">W.8.3 -   </v>
      </c>
      <c r="R556" s="16" t="str">
        <f>R553&amp;"."&amp;RIGHT(R555,LEN(R555)-4)+1</f>
        <v>W.9.3</v>
      </c>
      <c r="S556" s="17" t="str">
        <f>R556&amp;" - "&amp;IFERROR(INDEX('L2'!$G$6:$G$502,MATCH(R556,'L2'!$P$6:$P$502,0)),"  ")</f>
        <v xml:space="preserve">W.9.3 -   </v>
      </c>
      <c r="T556" s="16" t="str">
        <f>T553&amp;"."&amp;RIGHT(T555,LEN(T555)-5)+1</f>
        <v>W.10.3</v>
      </c>
      <c r="U556" s="17" t="str">
        <f>T556&amp;" - "&amp;IFERROR(INDEX('L2'!$G$6:$G$502,MATCH(T556,'L2'!$P$6:$P$502,0)),"  ")</f>
        <v xml:space="preserve">W.10.3 -   </v>
      </c>
    </row>
    <row r="557" spans="2:21" ht="16">
      <c r="B557" s="16" t="str">
        <f>B553&amp;"."&amp;RIGHT(B556,LEN(B556)-4)+1</f>
        <v>W.1.4</v>
      </c>
      <c r="C557" s="17" t="str">
        <f>B557&amp;" - "&amp;IFERROR(INDEX('L2'!$G$6:$G$502,MATCH(B557,'L2'!$P$6:$P$502,0)),"  ")</f>
        <v xml:space="preserve">W.1.4 -   </v>
      </c>
      <c r="D557" s="16" t="str">
        <f>D553&amp;"."&amp;RIGHT(D556,LEN(D556)-4)+1</f>
        <v>W.2.4</v>
      </c>
      <c r="E557" s="17" t="str">
        <f>D557&amp;" - "&amp;IFERROR(INDEX('L2'!$G$6:$G$502,MATCH(D557,'L2'!$P$6:$P$502,0)),"  ")</f>
        <v xml:space="preserve">W.2.4 -   </v>
      </c>
      <c r="F557" s="16" t="str">
        <f>F553&amp;"."&amp;RIGHT(F556,LEN(F556)-4)+1</f>
        <v>W.3.4</v>
      </c>
      <c r="G557" s="17" t="str">
        <f>F557&amp;" - "&amp;IFERROR(INDEX('L2'!$G$6:$G$502,MATCH(F557,'L2'!$P$6:$P$502,0)),"  ")</f>
        <v xml:space="preserve">W.3.4 -   </v>
      </c>
      <c r="H557" s="16" t="str">
        <f>H553&amp;"."&amp;RIGHT(H556,LEN(H556)-4)+1</f>
        <v>W.4.4</v>
      </c>
      <c r="I557" s="17" t="str">
        <f>H557&amp;" - "&amp;IFERROR(INDEX('L2'!$G$6:$G$502,MATCH(H557,'L2'!$P$6:$P$502,0)),"  ")</f>
        <v xml:space="preserve">W.4.4 -   </v>
      </c>
      <c r="J557" s="16" t="str">
        <f>J553&amp;"."&amp;RIGHT(J556,LEN(J556)-4)+1</f>
        <v>W.5.4</v>
      </c>
      <c r="K557" s="17" t="str">
        <f>J557&amp;" - "&amp;IFERROR(INDEX('L2'!$G$6:$G$502,MATCH(J557,'L2'!$P$6:$P$502,0)),"  ")</f>
        <v xml:space="preserve">W.5.4 -   </v>
      </c>
      <c r="L557" s="16" t="str">
        <f>L553&amp;"."&amp;RIGHT(L556,LEN(L556)-4)+1</f>
        <v>W.6.4</v>
      </c>
      <c r="M557" s="17" t="str">
        <f>L557&amp;" - "&amp;IFERROR(INDEX('L2'!$G$6:$G$502,MATCH(L557,'L2'!$P$6:$P$502,0)),"  ")</f>
        <v xml:space="preserve">W.6.4 -   </v>
      </c>
      <c r="N557" s="16" t="str">
        <f>N553&amp;"."&amp;RIGHT(N556,LEN(N556)-4)+1</f>
        <v>W.7.4</v>
      </c>
      <c r="O557" s="17" t="str">
        <f>N557&amp;" - "&amp;IFERROR(INDEX('L2'!$G$6:$G$502,MATCH(N557,'L2'!$P$6:$P$502,0)),"  ")</f>
        <v xml:space="preserve">W.7.4 -   </v>
      </c>
      <c r="P557" s="16" t="str">
        <f>P553&amp;"."&amp;RIGHT(P556,LEN(P556)-4)+1</f>
        <v>W.8.4</v>
      </c>
      <c r="Q557" s="17" t="str">
        <f>P557&amp;" - "&amp;IFERROR(INDEX('L2'!$G$6:$G$502,MATCH(P557,'L2'!$P$6:$P$502,0)),"  ")</f>
        <v xml:space="preserve">W.8.4 -   </v>
      </c>
      <c r="R557" s="16" t="str">
        <f>R553&amp;"."&amp;RIGHT(R556,LEN(R556)-4)+1</f>
        <v>W.9.4</v>
      </c>
      <c r="S557" s="17" t="str">
        <f>R557&amp;" - "&amp;IFERROR(INDEX('L2'!$G$6:$G$502,MATCH(R557,'L2'!$P$6:$P$502,0)),"  ")</f>
        <v xml:space="preserve">W.9.4 -   </v>
      </c>
      <c r="T557" s="16" t="str">
        <f>T553&amp;"."&amp;RIGHT(T556,LEN(T556)-5)+1</f>
        <v>W.10.4</v>
      </c>
      <c r="U557" s="17" t="str">
        <f>T557&amp;" - "&amp;IFERROR(INDEX('L2'!$G$6:$G$502,MATCH(T557,'L2'!$P$6:$P$502,0)),"  ")</f>
        <v xml:space="preserve">W.10.4 -   </v>
      </c>
    </row>
    <row r="558" spans="2:21" ht="16">
      <c r="B558" s="16" t="str">
        <f>B553&amp;"."&amp;RIGHT(B557,LEN(B557)-4)+1</f>
        <v>W.1.5</v>
      </c>
      <c r="C558" s="17" t="str">
        <f>B558&amp;" - "&amp;IFERROR(INDEX('L2'!$G$6:$G$502,MATCH(B558,'L2'!$P$6:$P$502,0)),"  ")</f>
        <v xml:space="preserve">W.1.5 -   </v>
      </c>
      <c r="D558" s="16" t="str">
        <f>D553&amp;"."&amp;RIGHT(D557,LEN(D557)-4)+1</f>
        <v>W.2.5</v>
      </c>
      <c r="E558" s="17" t="str">
        <f>D558&amp;" - "&amp;IFERROR(INDEX('L2'!$G$6:$G$502,MATCH(D558,'L2'!$P$6:$P$502,0)),"  ")</f>
        <v xml:space="preserve">W.2.5 -   </v>
      </c>
      <c r="F558" s="16" t="str">
        <f>F553&amp;"."&amp;RIGHT(F557,LEN(F557)-4)+1</f>
        <v>W.3.5</v>
      </c>
      <c r="G558" s="17" t="str">
        <f>F558&amp;" - "&amp;IFERROR(INDEX('L2'!$G$6:$G$502,MATCH(F558,'L2'!$P$6:$P$502,0)),"  ")</f>
        <v xml:space="preserve">W.3.5 -   </v>
      </c>
      <c r="H558" s="16" t="str">
        <f>H553&amp;"."&amp;RIGHT(H557,LEN(H557)-4)+1</f>
        <v>W.4.5</v>
      </c>
      <c r="I558" s="17" t="str">
        <f>H558&amp;" - "&amp;IFERROR(INDEX('L2'!$G$6:$G$502,MATCH(H558,'L2'!$P$6:$P$502,0)),"  ")</f>
        <v xml:space="preserve">W.4.5 -   </v>
      </c>
      <c r="J558" s="16" t="str">
        <f>J553&amp;"."&amp;RIGHT(J557,LEN(J557)-4)+1</f>
        <v>W.5.5</v>
      </c>
      <c r="K558" s="17" t="str">
        <f>J558&amp;" - "&amp;IFERROR(INDEX('L2'!$G$6:$G$502,MATCH(J558,'L2'!$P$6:$P$502,0)),"  ")</f>
        <v xml:space="preserve">W.5.5 -   </v>
      </c>
      <c r="L558" s="16" t="str">
        <f>L553&amp;"."&amp;RIGHT(L557,LEN(L557)-4)+1</f>
        <v>W.6.5</v>
      </c>
      <c r="M558" s="17" t="str">
        <f>L558&amp;" - "&amp;IFERROR(INDEX('L2'!$G$6:$G$502,MATCH(L558,'L2'!$P$6:$P$502,0)),"  ")</f>
        <v xml:space="preserve">W.6.5 -   </v>
      </c>
      <c r="N558" s="16" t="str">
        <f>N553&amp;"."&amp;RIGHT(N557,LEN(N557)-4)+1</f>
        <v>W.7.5</v>
      </c>
      <c r="O558" s="17" t="str">
        <f>N558&amp;" - "&amp;IFERROR(INDEX('L2'!$G$6:$G$502,MATCH(N558,'L2'!$P$6:$P$502,0)),"  ")</f>
        <v xml:space="preserve">W.7.5 -   </v>
      </c>
      <c r="P558" s="16" t="str">
        <f>P553&amp;"."&amp;RIGHT(P557,LEN(P557)-4)+1</f>
        <v>W.8.5</v>
      </c>
      <c r="Q558" s="17" t="str">
        <f>P558&amp;" - "&amp;IFERROR(INDEX('L2'!$G$6:$G$502,MATCH(P558,'L2'!$P$6:$P$502,0)),"  ")</f>
        <v xml:space="preserve">W.8.5 -   </v>
      </c>
      <c r="R558" s="16" t="str">
        <f>R553&amp;"."&amp;RIGHT(R557,LEN(R557)-4)+1</f>
        <v>W.9.5</v>
      </c>
      <c r="S558" s="17" t="str">
        <f>R558&amp;" - "&amp;IFERROR(INDEX('L2'!$G$6:$G$502,MATCH(R558,'L2'!$P$6:$P$502,0)),"  ")</f>
        <v xml:space="preserve">W.9.5 -   </v>
      </c>
      <c r="T558" s="16" t="str">
        <f>T553&amp;"."&amp;RIGHT(T557,LEN(T557)-5)+1</f>
        <v>W.10.5</v>
      </c>
      <c r="U558" s="17" t="str">
        <f>T558&amp;" - "&amp;IFERROR(INDEX('L2'!$G$6:$G$502,MATCH(T558,'L2'!$P$6:$P$502,0)),"  ")</f>
        <v xml:space="preserve">W.10.5 -   </v>
      </c>
    </row>
    <row r="559" spans="2:21" ht="16">
      <c r="B559" s="16" t="str">
        <f>B553&amp;"."&amp;RIGHT(B558,LEN(B558)-4)+1</f>
        <v>W.1.6</v>
      </c>
      <c r="C559" s="17" t="str">
        <f>B559&amp;" - "&amp;IFERROR(INDEX('L2'!$G$6:$G$502,MATCH(B559,'L2'!$P$6:$P$502,0)),"  ")</f>
        <v xml:space="preserve">W.1.6 -   </v>
      </c>
      <c r="D559" s="16" t="str">
        <f>D553&amp;"."&amp;RIGHT(D558,LEN(D558)-4)+1</f>
        <v>W.2.6</v>
      </c>
      <c r="E559" s="17" t="str">
        <f>D559&amp;" - "&amp;IFERROR(INDEX('L2'!$G$6:$G$502,MATCH(D559,'L2'!$P$6:$P$502,0)),"  ")</f>
        <v xml:space="preserve">W.2.6 -   </v>
      </c>
      <c r="F559" s="16" t="str">
        <f>F553&amp;"."&amp;RIGHT(F558,LEN(F558)-4)+1</f>
        <v>W.3.6</v>
      </c>
      <c r="G559" s="17" t="str">
        <f>F559&amp;" - "&amp;IFERROR(INDEX('L2'!$G$6:$G$502,MATCH(F559,'L2'!$P$6:$P$502,0)),"  ")</f>
        <v xml:space="preserve">W.3.6 -   </v>
      </c>
      <c r="H559" s="16" t="str">
        <f>H553&amp;"."&amp;RIGHT(H558,LEN(H558)-4)+1</f>
        <v>W.4.6</v>
      </c>
      <c r="I559" s="17" t="str">
        <f>H559&amp;" - "&amp;IFERROR(INDEX('L2'!$G$6:$G$502,MATCH(H559,'L2'!$P$6:$P$502,0)),"  ")</f>
        <v xml:space="preserve">W.4.6 -   </v>
      </c>
      <c r="J559" s="16" t="str">
        <f>J553&amp;"."&amp;RIGHT(J558,LEN(J558)-4)+1</f>
        <v>W.5.6</v>
      </c>
      <c r="K559" s="17" t="str">
        <f>J559&amp;" - "&amp;IFERROR(INDEX('L2'!$G$6:$G$502,MATCH(J559,'L2'!$P$6:$P$502,0)),"  ")</f>
        <v xml:space="preserve">W.5.6 -   </v>
      </c>
      <c r="L559" s="16" t="str">
        <f>L553&amp;"."&amp;RIGHT(L558,LEN(L558)-4)+1</f>
        <v>W.6.6</v>
      </c>
      <c r="M559" s="17" t="str">
        <f>L559&amp;" - "&amp;IFERROR(INDEX('L2'!$G$6:$G$502,MATCH(L559,'L2'!$P$6:$P$502,0)),"  ")</f>
        <v xml:space="preserve">W.6.6 -   </v>
      </c>
      <c r="N559" s="16" t="str">
        <f>N553&amp;"."&amp;RIGHT(N558,LEN(N558)-4)+1</f>
        <v>W.7.6</v>
      </c>
      <c r="O559" s="17" t="str">
        <f>N559&amp;" - "&amp;IFERROR(INDEX('L2'!$G$6:$G$502,MATCH(N559,'L2'!$P$6:$P$502,0)),"  ")</f>
        <v xml:space="preserve">W.7.6 -   </v>
      </c>
      <c r="P559" s="16" t="str">
        <f>P553&amp;"."&amp;RIGHT(P558,LEN(P558)-4)+1</f>
        <v>W.8.6</v>
      </c>
      <c r="Q559" s="17" t="str">
        <f>P559&amp;" - "&amp;IFERROR(INDEX('L2'!$G$6:$G$502,MATCH(P559,'L2'!$P$6:$P$502,0)),"  ")</f>
        <v xml:space="preserve">W.8.6 -   </v>
      </c>
      <c r="R559" s="16" t="str">
        <f>R553&amp;"."&amp;RIGHT(R558,LEN(R558)-4)+1</f>
        <v>W.9.6</v>
      </c>
      <c r="S559" s="17" t="str">
        <f>R559&amp;" - "&amp;IFERROR(INDEX('L2'!$G$6:$G$502,MATCH(R559,'L2'!$P$6:$P$502,0)),"  ")</f>
        <v xml:space="preserve">W.9.6 -   </v>
      </c>
      <c r="T559" s="16" t="str">
        <f>T553&amp;"."&amp;RIGHT(T558,LEN(T558)-5)+1</f>
        <v>W.10.6</v>
      </c>
      <c r="U559" s="17" t="str">
        <f>T559&amp;" - "&amp;IFERROR(INDEX('L2'!$G$6:$G$502,MATCH(T559,'L2'!$P$6:$P$502,0)),"  ")</f>
        <v xml:space="preserve">W.10.6 -   </v>
      </c>
    </row>
    <row r="560" spans="2:21" ht="16">
      <c r="B560" s="16" t="str">
        <f>B553&amp;"."&amp;RIGHT(B559,LEN(B559)-4)+1</f>
        <v>W.1.7</v>
      </c>
      <c r="C560" s="17" t="str">
        <f>B560&amp;" - "&amp;IFERROR(INDEX('L2'!$G$6:$G$502,MATCH(B560,'L2'!$P$6:$P$502,0)),"  ")</f>
        <v xml:space="preserve">W.1.7 -   </v>
      </c>
      <c r="D560" s="16" t="str">
        <f>D553&amp;"."&amp;RIGHT(D559,LEN(D559)-4)+1</f>
        <v>W.2.7</v>
      </c>
      <c r="E560" s="17" t="str">
        <f>D560&amp;" - "&amp;IFERROR(INDEX('L2'!$G$6:$G$502,MATCH(D560,'L2'!$P$6:$P$502,0)),"  ")</f>
        <v xml:space="preserve">W.2.7 -   </v>
      </c>
      <c r="F560" s="16" t="str">
        <f>F553&amp;"."&amp;RIGHT(F559,LEN(F559)-4)+1</f>
        <v>W.3.7</v>
      </c>
      <c r="G560" s="17" t="str">
        <f>F560&amp;" - "&amp;IFERROR(INDEX('L2'!$G$6:$G$502,MATCH(F560,'L2'!$P$6:$P$502,0)),"  ")</f>
        <v xml:space="preserve">W.3.7 -   </v>
      </c>
      <c r="H560" s="16" t="str">
        <f>H553&amp;"."&amp;RIGHT(H559,LEN(H559)-4)+1</f>
        <v>W.4.7</v>
      </c>
      <c r="I560" s="17" t="str">
        <f>H560&amp;" - "&amp;IFERROR(INDEX('L2'!$G$6:$G$502,MATCH(H560,'L2'!$P$6:$P$502,0)),"  ")</f>
        <v xml:space="preserve">W.4.7 -   </v>
      </c>
      <c r="J560" s="16" t="str">
        <f>J553&amp;"."&amp;RIGHT(J559,LEN(J559)-4)+1</f>
        <v>W.5.7</v>
      </c>
      <c r="K560" s="17" t="str">
        <f>J560&amp;" - "&amp;IFERROR(INDEX('L2'!$G$6:$G$502,MATCH(J560,'L2'!$P$6:$P$502,0)),"  ")</f>
        <v xml:space="preserve">W.5.7 -   </v>
      </c>
      <c r="L560" s="16" t="str">
        <f>L553&amp;"."&amp;RIGHT(L559,LEN(L559)-4)+1</f>
        <v>W.6.7</v>
      </c>
      <c r="M560" s="17" t="str">
        <f>L560&amp;" - "&amp;IFERROR(INDEX('L2'!$G$6:$G$502,MATCH(L560,'L2'!$P$6:$P$502,0)),"  ")</f>
        <v xml:space="preserve">W.6.7 -   </v>
      </c>
      <c r="N560" s="16" t="str">
        <f>N553&amp;"."&amp;RIGHT(N559,LEN(N559)-4)+1</f>
        <v>W.7.7</v>
      </c>
      <c r="O560" s="17" t="str">
        <f>N560&amp;" - "&amp;IFERROR(INDEX('L2'!$G$6:$G$502,MATCH(N560,'L2'!$P$6:$P$502,0)),"  ")</f>
        <v xml:space="preserve">W.7.7 -   </v>
      </c>
      <c r="P560" s="16" t="str">
        <f>P553&amp;"."&amp;RIGHT(P559,LEN(P559)-4)+1</f>
        <v>W.8.7</v>
      </c>
      <c r="Q560" s="17" t="str">
        <f>P560&amp;" - "&amp;IFERROR(INDEX('L2'!$G$6:$G$502,MATCH(P560,'L2'!$P$6:$P$502,0)),"  ")</f>
        <v xml:space="preserve">W.8.7 -   </v>
      </c>
      <c r="R560" s="16" t="str">
        <f>R553&amp;"."&amp;RIGHT(R559,LEN(R559)-4)+1</f>
        <v>W.9.7</v>
      </c>
      <c r="S560" s="17" t="str">
        <f>R560&amp;" - "&amp;IFERROR(INDEX('L2'!$G$6:$G$502,MATCH(R560,'L2'!$P$6:$P$502,0)),"  ")</f>
        <v xml:space="preserve">W.9.7 -   </v>
      </c>
      <c r="T560" s="16" t="str">
        <f>T553&amp;"."&amp;RIGHT(T559,LEN(T559)-5)+1</f>
        <v>W.10.7</v>
      </c>
      <c r="U560" s="17" t="str">
        <f>T560&amp;" - "&amp;IFERROR(INDEX('L2'!$G$6:$G$502,MATCH(T560,'L2'!$P$6:$P$502,0)),"  ")</f>
        <v xml:space="preserve">W.10.7 -   </v>
      </c>
    </row>
    <row r="561" spans="2:21" ht="16">
      <c r="B561" s="16" t="str">
        <f>B553&amp;"."&amp;RIGHT(B560,LEN(B560)-4)+1</f>
        <v>W.1.8</v>
      </c>
      <c r="C561" s="17" t="str">
        <f>B561&amp;" - "&amp;IFERROR(INDEX('L2'!$G$6:$G$502,MATCH(B561,'L2'!$P$6:$P$502,0)),"  ")</f>
        <v xml:space="preserve">W.1.8 -   </v>
      </c>
      <c r="D561" s="16" t="str">
        <f>D553&amp;"."&amp;RIGHT(D560,LEN(D560)-4)+1</f>
        <v>W.2.8</v>
      </c>
      <c r="E561" s="17" t="str">
        <f>D561&amp;" - "&amp;IFERROR(INDEX('L2'!$G$6:$G$502,MATCH(D561,'L2'!$P$6:$P$502,0)),"  ")</f>
        <v xml:space="preserve">W.2.8 -   </v>
      </c>
      <c r="F561" s="16" t="str">
        <f>F553&amp;"."&amp;RIGHT(F560,LEN(F560)-4)+1</f>
        <v>W.3.8</v>
      </c>
      <c r="G561" s="17" t="str">
        <f>F561&amp;" - "&amp;IFERROR(INDEX('L2'!$G$6:$G$502,MATCH(F561,'L2'!$P$6:$P$502,0)),"  ")</f>
        <v xml:space="preserve">W.3.8 -   </v>
      </c>
      <c r="H561" s="16" t="str">
        <f>H553&amp;"."&amp;RIGHT(H560,LEN(H560)-4)+1</f>
        <v>W.4.8</v>
      </c>
      <c r="I561" s="17" t="str">
        <f>H561&amp;" - "&amp;IFERROR(INDEX('L2'!$G$6:$G$502,MATCH(H561,'L2'!$P$6:$P$502,0)),"  ")</f>
        <v xml:space="preserve">W.4.8 -   </v>
      </c>
      <c r="J561" s="16" t="str">
        <f>J553&amp;"."&amp;RIGHT(J560,LEN(J560)-4)+1</f>
        <v>W.5.8</v>
      </c>
      <c r="K561" s="17" t="str">
        <f>J561&amp;" - "&amp;IFERROR(INDEX('L2'!$G$6:$G$502,MATCH(J561,'L2'!$P$6:$P$502,0)),"  ")</f>
        <v xml:space="preserve">W.5.8 -   </v>
      </c>
      <c r="L561" s="16" t="str">
        <f>L553&amp;"."&amp;RIGHT(L560,LEN(L560)-4)+1</f>
        <v>W.6.8</v>
      </c>
      <c r="M561" s="17" t="str">
        <f>L561&amp;" - "&amp;IFERROR(INDEX('L2'!$G$6:$G$502,MATCH(L561,'L2'!$P$6:$P$502,0)),"  ")</f>
        <v xml:space="preserve">W.6.8 -   </v>
      </c>
      <c r="N561" s="16" t="str">
        <f>N553&amp;"."&amp;RIGHT(N560,LEN(N560)-4)+1</f>
        <v>W.7.8</v>
      </c>
      <c r="O561" s="17" t="str">
        <f>N561&amp;" - "&amp;IFERROR(INDEX('L2'!$G$6:$G$502,MATCH(N561,'L2'!$P$6:$P$502,0)),"  ")</f>
        <v xml:space="preserve">W.7.8 -   </v>
      </c>
      <c r="P561" s="16" t="str">
        <f>P553&amp;"."&amp;RIGHT(P560,LEN(P560)-4)+1</f>
        <v>W.8.8</v>
      </c>
      <c r="Q561" s="17" t="str">
        <f>P561&amp;" - "&amp;IFERROR(INDEX('L2'!$G$6:$G$502,MATCH(P561,'L2'!$P$6:$P$502,0)),"  ")</f>
        <v xml:space="preserve">W.8.8 -   </v>
      </c>
      <c r="R561" s="16" t="str">
        <f>R553&amp;"."&amp;RIGHT(R560,LEN(R560)-4)+1</f>
        <v>W.9.8</v>
      </c>
      <c r="S561" s="17" t="str">
        <f>R561&amp;" - "&amp;IFERROR(INDEX('L2'!$G$6:$G$502,MATCH(R561,'L2'!$P$6:$P$502,0)),"  ")</f>
        <v xml:space="preserve">W.9.8 -   </v>
      </c>
      <c r="T561" s="16" t="str">
        <f>T553&amp;"."&amp;RIGHT(T560,LEN(T560)-5)+1</f>
        <v>W.10.8</v>
      </c>
      <c r="U561" s="17" t="str">
        <f>T561&amp;" - "&amp;IFERROR(INDEX('L2'!$G$6:$G$502,MATCH(T561,'L2'!$P$6:$P$502,0)),"  ")</f>
        <v xml:space="preserve">W.10.8 -   </v>
      </c>
    </row>
    <row r="562" spans="2:21" ht="16">
      <c r="B562" s="16" t="str">
        <f>B553&amp;"."&amp;RIGHT(B561,LEN(B561)-4)+1</f>
        <v>W.1.9</v>
      </c>
      <c r="C562" s="17" t="str">
        <f>B562&amp;" - "&amp;IFERROR(INDEX('L2'!$G$6:$G$502,MATCH(B562,'L2'!$P$6:$P$502,0)),"  ")</f>
        <v xml:space="preserve">W.1.9 -   </v>
      </c>
      <c r="D562" s="16" t="str">
        <f>D553&amp;"."&amp;RIGHT(D561,LEN(D561)-4)+1</f>
        <v>W.2.9</v>
      </c>
      <c r="E562" s="17" t="str">
        <f>D562&amp;" - "&amp;IFERROR(INDEX('L2'!$G$6:$G$502,MATCH(D562,'L2'!$P$6:$P$502,0)),"  ")</f>
        <v xml:space="preserve">W.2.9 -   </v>
      </c>
      <c r="F562" s="16" t="str">
        <f>F553&amp;"."&amp;RIGHT(F561,LEN(F561)-4)+1</f>
        <v>W.3.9</v>
      </c>
      <c r="G562" s="17" t="str">
        <f>F562&amp;" - "&amp;IFERROR(INDEX('L2'!$G$6:$G$502,MATCH(F562,'L2'!$P$6:$P$502,0)),"  ")</f>
        <v xml:space="preserve">W.3.9 -   </v>
      </c>
      <c r="H562" s="16" t="str">
        <f>H553&amp;"."&amp;RIGHT(H561,LEN(H561)-4)+1</f>
        <v>W.4.9</v>
      </c>
      <c r="I562" s="17" t="str">
        <f>H562&amp;" - "&amp;IFERROR(INDEX('L2'!$G$6:$G$502,MATCH(H562,'L2'!$P$6:$P$502,0)),"  ")</f>
        <v xml:space="preserve">W.4.9 -   </v>
      </c>
      <c r="J562" s="16" t="str">
        <f>J553&amp;"."&amp;RIGHT(J561,LEN(J561)-4)+1</f>
        <v>W.5.9</v>
      </c>
      <c r="K562" s="17" t="str">
        <f>J562&amp;" - "&amp;IFERROR(INDEX('L2'!$G$6:$G$502,MATCH(J562,'L2'!$P$6:$P$502,0)),"  ")</f>
        <v xml:space="preserve">W.5.9 -   </v>
      </c>
      <c r="L562" s="16" t="str">
        <f>L553&amp;"."&amp;RIGHT(L561,LEN(L561)-4)+1</f>
        <v>W.6.9</v>
      </c>
      <c r="M562" s="17" t="str">
        <f>L562&amp;" - "&amp;IFERROR(INDEX('L2'!$G$6:$G$502,MATCH(L562,'L2'!$P$6:$P$502,0)),"  ")</f>
        <v xml:space="preserve">W.6.9 -   </v>
      </c>
      <c r="N562" s="16" t="str">
        <f>N553&amp;"."&amp;RIGHT(N561,LEN(N561)-4)+1</f>
        <v>W.7.9</v>
      </c>
      <c r="O562" s="17" t="str">
        <f>N562&amp;" - "&amp;IFERROR(INDEX('L2'!$G$6:$G$502,MATCH(N562,'L2'!$P$6:$P$502,0)),"  ")</f>
        <v xml:space="preserve">W.7.9 -   </v>
      </c>
      <c r="P562" s="16" t="str">
        <f>P553&amp;"."&amp;RIGHT(P561,LEN(P561)-4)+1</f>
        <v>W.8.9</v>
      </c>
      <c r="Q562" s="17" t="str">
        <f>P562&amp;" - "&amp;IFERROR(INDEX('L2'!$G$6:$G$502,MATCH(P562,'L2'!$P$6:$P$502,0)),"  ")</f>
        <v xml:space="preserve">W.8.9 -   </v>
      </c>
      <c r="R562" s="16" t="str">
        <f>R553&amp;"."&amp;RIGHT(R561,LEN(R561)-4)+1</f>
        <v>W.9.9</v>
      </c>
      <c r="S562" s="17" t="str">
        <f>R562&amp;" - "&amp;IFERROR(INDEX('L2'!$G$6:$G$502,MATCH(R562,'L2'!$P$6:$P$502,0)),"  ")</f>
        <v xml:space="preserve">W.9.9 -   </v>
      </c>
      <c r="T562" s="16" t="str">
        <f>T553&amp;"."&amp;RIGHT(T561,LEN(T561)-5)+1</f>
        <v>W.10.9</v>
      </c>
      <c r="U562" s="17" t="str">
        <f>T562&amp;" - "&amp;IFERROR(INDEX('L2'!$G$6:$G$502,MATCH(T562,'L2'!$P$6:$P$502,0)),"  ")</f>
        <v xml:space="preserve">W.10.9 -   </v>
      </c>
    </row>
    <row r="563" spans="2:21" ht="16">
      <c r="B563" s="16" t="str">
        <f>B553&amp;"."&amp;RIGHT(B562,LEN(B562)-4)+1</f>
        <v>W.1.10</v>
      </c>
      <c r="C563" s="17" t="str">
        <f>B563&amp;" - "&amp;IFERROR(INDEX('L2'!$G$6:$G$502,MATCH(B563,'L2'!$P$6:$P$502,0)),"  ")</f>
        <v xml:space="preserve">W.1.10 -   </v>
      </c>
      <c r="D563" s="16" t="str">
        <f>D553&amp;"."&amp;RIGHT(D562,LEN(D562)-4)+1</f>
        <v>W.2.10</v>
      </c>
      <c r="E563" s="17" t="str">
        <f>D563&amp;" - "&amp;IFERROR(INDEX('L2'!$G$6:$G$502,MATCH(D563,'L2'!$P$6:$P$502,0)),"  ")</f>
        <v xml:space="preserve">W.2.10 -   </v>
      </c>
      <c r="F563" s="16" t="str">
        <f>F553&amp;"."&amp;RIGHT(F562,LEN(F562)-4)+1</f>
        <v>W.3.10</v>
      </c>
      <c r="G563" s="17" t="str">
        <f>F563&amp;" - "&amp;IFERROR(INDEX('L2'!$G$6:$G$502,MATCH(F563,'L2'!$P$6:$P$502,0)),"  ")</f>
        <v xml:space="preserve">W.3.10 -   </v>
      </c>
      <c r="H563" s="16" t="str">
        <f>H553&amp;"."&amp;RIGHT(H562,LEN(H562)-4)+1</f>
        <v>W.4.10</v>
      </c>
      <c r="I563" s="17" t="str">
        <f>H563&amp;" - "&amp;IFERROR(INDEX('L2'!$G$6:$G$502,MATCH(H563,'L2'!$P$6:$P$502,0)),"  ")</f>
        <v xml:space="preserve">W.4.10 -   </v>
      </c>
      <c r="J563" s="16" t="str">
        <f>J553&amp;"."&amp;RIGHT(J562,LEN(J562)-4)+1</f>
        <v>W.5.10</v>
      </c>
      <c r="K563" s="17" t="str">
        <f>J563&amp;" - "&amp;IFERROR(INDEX('L2'!$G$6:$G$502,MATCH(J563,'L2'!$P$6:$P$502,0)),"  ")</f>
        <v xml:space="preserve">W.5.10 -   </v>
      </c>
      <c r="L563" s="16" t="str">
        <f>L553&amp;"."&amp;RIGHT(L562,LEN(L562)-4)+1</f>
        <v>W.6.10</v>
      </c>
      <c r="M563" s="17" t="str">
        <f>L563&amp;" - "&amp;IFERROR(INDEX('L2'!$G$6:$G$502,MATCH(L563,'L2'!$P$6:$P$502,0)),"  ")</f>
        <v xml:space="preserve">W.6.10 -   </v>
      </c>
      <c r="N563" s="16" t="str">
        <f>N553&amp;"."&amp;RIGHT(N562,LEN(N562)-4)+1</f>
        <v>W.7.10</v>
      </c>
      <c r="O563" s="17" t="str">
        <f>N563&amp;" - "&amp;IFERROR(INDEX('L2'!$G$6:$G$502,MATCH(N563,'L2'!$P$6:$P$502,0)),"  ")</f>
        <v xml:space="preserve">W.7.10 -   </v>
      </c>
      <c r="P563" s="16" t="str">
        <f>P553&amp;"."&amp;RIGHT(P562,LEN(P562)-4)+1</f>
        <v>W.8.10</v>
      </c>
      <c r="Q563" s="17" t="str">
        <f>P563&amp;" - "&amp;IFERROR(INDEX('L2'!$G$6:$G$502,MATCH(P563,'L2'!$P$6:$P$502,0)),"  ")</f>
        <v xml:space="preserve">W.8.10 -   </v>
      </c>
      <c r="R563" s="16" t="str">
        <f>R553&amp;"."&amp;RIGHT(R562,LEN(R562)-4)+1</f>
        <v>W.9.10</v>
      </c>
      <c r="S563" s="17" t="str">
        <f>R563&amp;" - "&amp;IFERROR(INDEX('L2'!$G$6:$G$502,MATCH(R563,'L2'!$P$6:$P$502,0)),"  ")</f>
        <v xml:space="preserve">W.9.10 -   </v>
      </c>
      <c r="T563" s="16" t="str">
        <f>T553&amp;"."&amp;RIGHT(T562,LEN(T562)-5)+1</f>
        <v>W.10.10</v>
      </c>
      <c r="U563" s="17" t="str">
        <f>T563&amp;" - "&amp;IFERROR(INDEX('L2'!$G$6:$G$502,MATCH(T563,'L2'!$P$6:$P$502,0)),"  ")</f>
        <v xml:space="preserve">W.10.10 -   </v>
      </c>
    </row>
    <row r="564" spans="2:21" ht="16">
      <c r="B564" s="16" t="str">
        <f>B553&amp;"."&amp;RIGHT(B563,LEN(B563)-4)+1</f>
        <v>W.1.11</v>
      </c>
      <c r="C564" s="17" t="str">
        <f>B564&amp;" - "&amp;IFERROR(INDEX('L2'!$G$6:$G$502,MATCH(B564,'L2'!$P$6:$P$502,0)),"  ")</f>
        <v xml:space="preserve">W.1.11 -   </v>
      </c>
      <c r="D564" s="16" t="str">
        <f>D553&amp;"."&amp;RIGHT(D563,LEN(D563)-4)+1</f>
        <v>W.2.11</v>
      </c>
      <c r="E564" s="17" t="str">
        <f>D564&amp;" - "&amp;IFERROR(INDEX('L2'!$G$6:$G$502,MATCH(D564,'L2'!$P$6:$P$502,0)),"  ")</f>
        <v xml:space="preserve">W.2.11 -   </v>
      </c>
      <c r="F564" s="16" t="str">
        <f>F553&amp;"."&amp;RIGHT(F563,LEN(F563)-4)+1</f>
        <v>W.3.11</v>
      </c>
      <c r="G564" s="17" t="str">
        <f>F564&amp;" - "&amp;IFERROR(INDEX('L2'!$G$6:$G$502,MATCH(F564,'L2'!$P$6:$P$502,0)),"  ")</f>
        <v xml:space="preserve">W.3.11 -   </v>
      </c>
      <c r="H564" s="16" t="str">
        <f>H553&amp;"."&amp;RIGHT(H563,LEN(H563)-4)+1</f>
        <v>W.4.11</v>
      </c>
      <c r="I564" s="17" t="str">
        <f>H564&amp;" - "&amp;IFERROR(INDEX('L2'!$G$6:$G$502,MATCH(H564,'L2'!$P$6:$P$502,0)),"  ")</f>
        <v xml:space="preserve">W.4.11 -   </v>
      </c>
      <c r="J564" s="16" t="str">
        <f>J553&amp;"."&amp;RIGHT(J563,LEN(J563)-4)+1</f>
        <v>W.5.11</v>
      </c>
      <c r="K564" s="17" t="str">
        <f>J564&amp;" - "&amp;IFERROR(INDEX('L2'!$G$6:$G$502,MATCH(J564,'L2'!$P$6:$P$502,0)),"  ")</f>
        <v xml:space="preserve">W.5.11 -   </v>
      </c>
      <c r="L564" s="16" t="str">
        <f>L553&amp;"."&amp;RIGHT(L563,LEN(L563)-4)+1</f>
        <v>W.6.11</v>
      </c>
      <c r="M564" s="17" t="str">
        <f>L564&amp;" - "&amp;IFERROR(INDEX('L2'!$G$6:$G$502,MATCH(L564,'L2'!$P$6:$P$502,0)),"  ")</f>
        <v xml:space="preserve">W.6.11 -   </v>
      </c>
      <c r="N564" s="16" t="str">
        <f>N553&amp;"."&amp;RIGHT(N563,LEN(N563)-4)+1</f>
        <v>W.7.11</v>
      </c>
      <c r="O564" s="17" t="str">
        <f>N564&amp;" - "&amp;IFERROR(INDEX('L2'!$G$6:$G$502,MATCH(N564,'L2'!$P$6:$P$502,0)),"  ")</f>
        <v xml:space="preserve">W.7.11 -   </v>
      </c>
      <c r="P564" s="16" t="str">
        <f>P553&amp;"."&amp;RIGHT(P563,LEN(P563)-4)+1</f>
        <v>W.8.11</v>
      </c>
      <c r="Q564" s="17" t="str">
        <f>P564&amp;" - "&amp;IFERROR(INDEX('L2'!$G$6:$G$502,MATCH(P564,'L2'!$P$6:$P$502,0)),"  ")</f>
        <v xml:space="preserve">W.8.11 -   </v>
      </c>
      <c r="R564" s="16" t="str">
        <f>R553&amp;"."&amp;RIGHT(R563,LEN(R563)-4)+1</f>
        <v>W.9.11</v>
      </c>
      <c r="S564" s="17" t="str">
        <f>R564&amp;" - "&amp;IFERROR(INDEX('L2'!$G$6:$G$502,MATCH(R564,'L2'!$P$6:$P$502,0)),"  ")</f>
        <v xml:space="preserve">W.9.11 -   </v>
      </c>
      <c r="T564" s="16" t="str">
        <f>T553&amp;"."&amp;RIGHT(T563,LEN(T563)-5)+1</f>
        <v>W.10.11</v>
      </c>
      <c r="U564" s="17" t="str">
        <f>T564&amp;" - "&amp;IFERROR(INDEX('L2'!$G$6:$G$502,MATCH(T564,'L2'!$P$6:$P$502,0)),"  ")</f>
        <v xml:space="preserve">W.10.11 -   </v>
      </c>
    </row>
    <row r="565" spans="2:21" ht="16">
      <c r="B565" s="16" t="str">
        <f>B553&amp;"."&amp;RIGHT(B564,LEN(B564)-4)+1</f>
        <v>W.1.12</v>
      </c>
      <c r="C565" s="17" t="str">
        <f>B565&amp;" - "&amp;IFERROR(INDEX('L2'!$G$6:$G$502,MATCH(B565,'L2'!$P$6:$P$502,0)),"  ")</f>
        <v xml:space="preserve">W.1.12 -   </v>
      </c>
      <c r="D565" s="16" t="str">
        <f>D553&amp;"."&amp;RIGHT(D564,LEN(D564)-4)+1</f>
        <v>W.2.12</v>
      </c>
      <c r="E565" s="17" t="str">
        <f>D565&amp;" - "&amp;IFERROR(INDEX('L2'!$G$6:$G$502,MATCH(D565,'L2'!$P$6:$P$502,0)),"  ")</f>
        <v xml:space="preserve">W.2.12 -   </v>
      </c>
      <c r="F565" s="16" t="str">
        <f>F553&amp;"."&amp;RIGHT(F564,LEN(F564)-4)+1</f>
        <v>W.3.12</v>
      </c>
      <c r="G565" s="17" t="str">
        <f>F565&amp;" - "&amp;IFERROR(INDEX('L2'!$G$6:$G$502,MATCH(F565,'L2'!$P$6:$P$502,0)),"  ")</f>
        <v xml:space="preserve">W.3.12 -   </v>
      </c>
      <c r="H565" s="16" t="str">
        <f>H553&amp;"."&amp;RIGHT(H564,LEN(H564)-4)+1</f>
        <v>W.4.12</v>
      </c>
      <c r="I565" s="17" t="str">
        <f>H565&amp;" - "&amp;IFERROR(INDEX('L2'!$G$6:$G$502,MATCH(H565,'L2'!$P$6:$P$502,0)),"  ")</f>
        <v xml:space="preserve">W.4.12 -   </v>
      </c>
      <c r="J565" s="16" t="str">
        <f>J553&amp;"."&amp;RIGHT(J564,LEN(J564)-4)+1</f>
        <v>W.5.12</v>
      </c>
      <c r="K565" s="17" t="str">
        <f>J565&amp;" - "&amp;IFERROR(INDEX('L2'!$G$6:$G$502,MATCH(J565,'L2'!$P$6:$P$502,0)),"  ")</f>
        <v xml:space="preserve">W.5.12 -   </v>
      </c>
      <c r="L565" s="16" t="str">
        <f>L553&amp;"."&amp;RIGHT(L564,LEN(L564)-4)+1</f>
        <v>W.6.12</v>
      </c>
      <c r="M565" s="17" t="str">
        <f>L565&amp;" - "&amp;IFERROR(INDEX('L2'!$G$6:$G$502,MATCH(L565,'L2'!$P$6:$P$502,0)),"  ")</f>
        <v xml:space="preserve">W.6.12 -   </v>
      </c>
      <c r="N565" s="16" t="str">
        <f>N553&amp;"."&amp;RIGHT(N564,LEN(N564)-4)+1</f>
        <v>W.7.12</v>
      </c>
      <c r="O565" s="17" t="str">
        <f>N565&amp;" - "&amp;IFERROR(INDEX('L2'!$G$6:$G$502,MATCH(N565,'L2'!$P$6:$P$502,0)),"  ")</f>
        <v xml:space="preserve">W.7.12 -   </v>
      </c>
      <c r="P565" s="16" t="str">
        <f>P553&amp;"."&amp;RIGHT(P564,LEN(P564)-4)+1</f>
        <v>W.8.12</v>
      </c>
      <c r="Q565" s="17" t="str">
        <f>P565&amp;" - "&amp;IFERROR(INDEX('L2'!$G$6:$G$502,MATCH(P565,'L2'!$P$6:$P$502,0)),"  ")</f>
        <v xml:space="preserve">W.8.12 -   </v>
      </c>
      <c r="R565" s="16" t="str">
        <f>R553&amp;"."&amp;RIGHT(R564,LEN(R564)-4)+1</f>
        <v>W.9.12</v>
      </c>
      <c r="S565" s="17" t="str">
        <f>R565&amp;" - "&amp;IFERROR(INDEX('L2'!$G$6:$G$502,MATCH(R565,'L2'!$P$6:$P$502,0)),"  ")</f>
        <v xml:space="preserve">W.9.12 -   </v>
      </c>
      <c r="T565" s="16" t="str">
        <f>T553&amp;"."&amp;RIGHT(T564,LEN(T564)-5)+1</f>
        <v>W.10.12</v>
      </c>
      <c r="U565" s="17" t="str">
        <f>T565&amp;" - "&amp;IFERROR(INDEX('L2'!$G$6:$G$502,MATCH(T565,'L2'!$P$6:$P$502,0)),"  ")</f>
        <v xml:space="preserve">W.10.12 -   </v>
      </c>
    </row>
    <row r="566" spans="2:21" ht="16">
      <c r="B566" s="16" t="str">
        <f>B553&amp;"."&amp;RIGHT(B565,LEN(B565)-4)+1</f>
        <v>W.1.13</v>
      </c>
      <c r="C566" s="17" t="str">
        <f>B566&amp;" - "&amp;IFERROR(INDEX('L2'!$G$6:$G$502,MATCH(B566,'L2'!$P$6:$P$502,0)),"  ")</f>
        <v xml:space="preserve">W.1.13 -   </v>
      </c>
      <c r="D566" s="16" t="str">
        <f>D553&amp;"."&amp;RIGHT(D565,LEN(D565)-4)+1</f>
        <v>W.2.13</v>
      </c>
      <c r="E566" s="17" t="str">
        <f>D566&amp;" - "&amp;IFERROR(INDEX('L2'!$G$6:$G$502,MATCH(D566,'L2'!$P$6:$P$502,0)),"  ")</f>
        <v xml:space="preserve">W.2.13 -   </v>
      </c>
      <c r="F566" s="16" t="str">
        <f>F553&amp;"."&amp;RIGHT(F565,LEN(F565)-4)+1</f>
        <v>W.3.13</v>
      </c>
      <c r="G566" s="17" t="str">
        <f>F566&amp;" - "&amp;IFERROR(INDEX('L2'!$G$6:$G$502,MATCH(F566,'L2'!$P$6:$P$502,0)),"  ")</f>
        <v xml:space="preserve">W.3.13 -   </v>
      </c>
      <c r="H566" s="16" t="str">
        <f>H553&amp;"."&amp;RIGHT(H565,LEN(H565)-4)+1</f>
        <v>W.4.13</v>
      </c>
      <c r="I566" s="17" t="str">
        <f>H566&amp;" - "&amp;IFERROR(INDEX('L2'!$G$6:$G$502,MATCH(H566,'L2'!$P$6:$P$502,0)),"  ")</f>
        <v xml:space="preserve">W.4.13 -   </v>
      </c>
      <c r="J566" s="16" t="str">
        <f>J553&amp;"."&amp;RIGHT(J565,LEN(J565)-4)+1</f>
        <v>W.5.13</v>
      </c>
      <c r="K566" s="17" t="str">
        <f>J566&amp;" - "&amp;IFERROR(INDEX('L2'!$G$6:$G$502,MATCH(J566,'L2'!$P$6:$P$502,0)),"  ")</f>
        <v xml:space="preserve">W.5.13 -   </v>
      </c>
      <c r="L566" s="16" t="str">
        <f>L553&amp;"."&amp;RIGHT(L565,LEN(L565)-4)+1</f>
        <v>W.6.13</v>
      </c>
      <c r="M566" s="17" t="str">
        <f>L566&amp;" - "&amp;IFERROR(INDEX('L2'!$G$6:$G$502,MATCH(L566,'L2'!$P$6:$P$502,0)),"  ")</f>
        <v xml:space="preserve">W.6.13 -   </v>
      </c>
      <c r="N566" s="16" t="str">
        <f>N553&amp;"."&amp;RIGHT(N565,LEN(N565)-4)+1</f>
        <v>W.7.13</v>
      </c>
      <c r="O566" s="17" t="str">
        <f>N566&amp;" - "&amp;IFERROR(INDEX('L2'!$G$6:$G$502,MATCH(N566,'L2'!$P$6:$P$502,0)),"  ")</f>
        <v xml:space="preserve">W.7.13 -   </v>
      </c>
      <c r="P566" s="16" t="str">
        <f>P553&amp;"."&amp;RIGHT(P565,LEN(P565)-4)+1</f>
        <v>W.8.13</v>
      </c>
      <c r="Q566" s="17" t="str">
        <f>P566&amp;" - "&amp;IFERROR(INDEX('L2'!$G$6:$G$502,MATCH(P566,'L2'!$P$6:$P$502,0)),"  ")</f>
        <v xml:space="preserve">W.8.13 -   </v>
      </c>
      <c r="R566" s="16" t="str">
        <f>R553&amp;"."&amp;RIGHT(R565,LEN(R565)-4)+1</f>
        <v>W.9.13</v>
      </c>
      <c r="S566" s="17" t="str">
        <f>R566&amp;" - "&amp;IFERROR(INDEX('L2'!$G$6:$G$502,MATCH(R566,'L2'!$P$6:$P$502,0)),"  ")</f>
        <v xml:space="preserve">W.9.13 -   </v>
      </c>
      <c r="T566" s="16" t="str">
        <f>T553&amp;"."&amp;RIGHT(T565,LEN(T565)-5)+1</f>
        <v>W.10.13</v>
      </c>
      <c r="U566" s="17" t="str">
        <f>T566&amp;" - "&amp;IFERROR(INDEX('L2'!$G$6:$G$502,MATCH(T566,'L2'!$P$6:$P$502,0)),"  ")</f>
        <v xml:space="preserve">W.10.13 -   </v>
      </c>
    </row>
    <row r="567" spans="2:21" ht="16">
      <c r="B567" s="16" t="str">
        <f>B553&amp;"."&amp;RIGHT(B566,LEN(B566)-4)+1</f>
        <v>W.1.14</v>
      </c>
      <c r="C567" s="17" t="str">
        <f>B567&amp;" - "&amp;IFERROR(INDEX('L2'!$G$6:$G$502,MATCH(B567,'L2'!$P$6:$P$502,0)),"  ")</f>
        <v xml:space="preserve">W.1.14 -   </v>
      </c>
      <c r="D567" s="16" t="str">
        <f>D553&amp;"."&amp;RIGHT(D566,LEN(D566)-4)+1</f>
        <v>W.2.14</v>
      </c>
      <c r="E567" s="17" t="str">
        <f>D567&amp;" - "&amp;IFERROR(INDEX('L2'!$G$6:$G$502,MATCH(D567,'L2'!$P$6:$P$502,0)),"  ")</f>
        <v xml:space="preserve">W.2.14 -   </v>
      </c>
      <c r="F567" s="16" t="str">
        <f>F553&amp;"."&amp;RIGHT(F566,LEN(F566)-4)+1</f>
        <v>W.3.14</v>
      </c>
      <c r="G567" s="17" t="str">
        <f>F567&amp;" - "&amp;IFERROR(INDEX('L2'!$G$6:$G$502,MATCH(F567,'L2'!$P$6:$P$502,0)),"  ")</f>
        <v xml:space="preserve">W.3.14 -   </v>
      </c>
      <c r="H567" s="16" t="str">
        <f>H553&amp;"."&amp;RIGHT(H566,LEN(H566)-4)+1</f>
        <v>W.4.14</v>
      </c>
      <c r="I567" s="17" t="str">
        <f>H567&amp;" - "&amp;IFERROR(INDEX('L2'!$G$6:$G$502,MATCH(H567,'L2'!$P$6:$P$502,0)),"  ")</f>
        <v xml:space="preserve">W.4.14 -   </v>
      </c>
      <c r="J567" s="16" t="str">
        <f>J553&amp;"."&amp;RIGHT(J566,LEN(J566)-4)+1</f>
        <v>W.5.14</v>
      </c>
      <c r="K567" s="17" t="str">
        <f>J567&amp;" - "&amp;IFERROR(INDEX('L2'!$G$6:$G$502,MATCH(J567,'L2'!$P$6:$P$502,0)),"  ")</f>
        <v xml:space="preserve">W.5.14 -   </v>
      </c>
      <c r="L567" s="16" t="str">
        <f>L553&amp;"."&amp;RIGHT(L566,LEN(L566)-4)+1</f>
        <v>W.6.14</v>
      </c>
      <c r="M567" s="17" t="str">
        <f>L567&amp;" - "&amp;IFERROR(INDEX('L2'!$G$6:$G$502,MATCH(L567,'L2'!$P$6:$P$502,0)),"  ")</f>
        <v xml:space="preserve">W.6.14 -   </v>
      </c>
      <c r="N567" s="16" t="str">
        <f>N553&amp;"."&amp;RIGHT(N566,LEN(N566)-4)+1</f>
        <v>W.7.14</v>
      </c>
      <c r="O567" s="17" t="str">
        <f>N567&amp;" - "&amp;IFERROR(INDEX('L2'!$G$6:$G$502,MATCH(N567,'L2'!$P$6:$P$502,0)),"  ")</f>
        <v xml:space="preserve">W.7.14 -   </v>
      </c>
      <c r="P567" s="16" t="str">
        <f>P553&amp;"."&amp;RIGHT(P566,LEN(P566)-4)+1</f>
        <v>W.8.14</v>
      </c>
      <c r="Q567" s="17" t="str">
        <f>P567&amp;" - "&amp;IFERROR(INDEX('L2'!$G$6:$G$502,MATCH(P567,'L2'!$P$6:$P$502,0)),"  ")</f>
        <v xml:space="preserve">W.8.14 -   </v>
      </c>
      <c r="R567" s="16" t="str">
        <f>R553&amp;"."&amp;RIGHT(R566,LEN(R566)-4)+1</f>
        <v>W.9.14</v>
      </c>
      <c r="S567" s="17" t="str">
        <f>R567&amp;" - "&amp;IFERROR(INDEX('L2'!$G$6:$G$502,MATCH(R567,'L2'!$P$6:$P$502,0)),"  ")</f>
        <v xml:space="preserve">W.9.14 -   </v>
      </c>
      <c r="T567" s="16" t="str">
        <f>T553&amp;"."&amp;RIGHT(T566,LEN(T566)-5)+1</f>
        <v>W.10.14</v>
      </c>
      <c r="U567" s="17" t="str">
        <f>T567&amp;" - "&amp;IFERROR(INDEX('L2'!$G$6:$G$502,MATCH(T567,'L2'!$P$6:$P$502,0)),"  ")</f>
        <v xml:space="preserve">W.10.14 -   </v>
      </c>
    </row>
    <row r="568" spans="2:21" ht="16">
      <c r="B568" s="16" t="str">
        <f>B553&amp;"."&amp;RIGHT(B567,LEN(B567)-4)+1</f>
        <v>W.1.15</v>
      </c>
      <c r="C568" s="17" t="str">
        <f>B568&amp;" - "&amp;IFERROR(INDEX('L2'!$G$6:$G$502,MATCH(B568,'L2'!$P$6:$P$502,0)),"  ")</f>
        <v xml:space="preserve">W.1.15 -   </v>
      </c>
      <c r="D568" s="16" t="str">
        <f>D553&amp;"."&amp;RIGHT(D567,LEN(D567)-4)+1</f>
        <v>W.2.15</v>
      </c>
      <c r="E568" s="17" t="str">
        <f>D568&amp;" - "&amp;IFERROR(INDEX('L2'!$G$6:$G$502,MATCH(D568,'L2'!$P$6:$P$502,0)),"  ")</f>
        <v xml:space="preserve">W.2.15 -   </v>
      </c>
      <c r="F568" s="16" t="str">
        <f>F553&amp;"."&amp;RIGHT(F567,LEN(F567)-4)+1</f>
        <v>W.3.15</v>
      </c>
      <c r="G568" s="17" t="str">
        <f>F568&amp;" - "&amp;IFERROR(INDEX('L2'!$G$6:$G$502,MATCH(F568,'L2'!$P$6:$P$502,0)),"  ")</f>
        <v xml:space="preserve">W.3.15 -   </v>
      </c>
      <c r="H568" s="16" t="str">
        <f>H553&amp;"."&amp;RIGHT(H567,LEN(H567)-4)+1</f>
        <v>W.4.15</v>
      </c>
      <c r="I568" s="17" t="str">
        <f>H568&amp;" - "&amp;IFERROR(INDEX('L2'!$G$6:$G$502,MATCH(H568,'L2'!$P$6:$P$502,0)),"  ")</f>
        <v xml:space="preserve">W.4.15 -   </v>
      </c>
      <c r="J568" s="16" t="str">
        <f>J553&amp;"."&amp;RIGHT(J567,LEN(J567)-4)+1</f>
        <v>W.5.15</v>
      </c>
      <c r="K568" s="17" t="str">
        <f>J568&amp;" - "&amp;IFERROR(INDEX('L2'!$G$6:$G$502,MATCH(J568,'L2'!$P$6:$P$502,0)),"  ")</f>
        <v xml:space="preserve">W.5.15 -   </v>
      </c>
      <c r="L568" s="16" t="str">
        <f>L553&amp;"."&amp;RIGHT(L567,LEN(L567)-4)+1</f>
        <v>W.6.15</v>
      </c>
      <c r="M568" s="17" t="str">
        <f>L568&amp;" - "&amp;IFERROR(INDEX('L2'!$G$6:$G$502,MATCH(L568,'L2'!$P$6:$P$502,0)),"  ")</f>
        <v xml:space="preserve">W.6.15 -   </v>
      </c>
      <c r="N568" s="16" t="str">
        <f>N553&amp;"."&amp;RIGHT(N567,LEN(N567)-4)+1</f>
        <v>W.7.15</v>
      </c>
      <c r="O568" s="17" t="str">
        <f>N568&amp;" - "&amp;IFERROR(INDEX('L2'!$G$6:$G$502,MATCH(N568,'L2'!$P$6:$P$502,0)),"  ")</f>
        <v xml:space="preserve">W.7.15 -   </v>
      </c>
      <c r="P568" s="16" t="str">
        <f>P553&amp;"."&amp;RIGHT(P567,LEN(P567)-4)+1</f>
        <v>W.8.15</v>
      </c>
      <c r="Q568" s="17" t="str">
        <f>P568&amp;" - "&amp;IFERROR(INDEX('L2'!$G$6:$G$502,MATCH(P568,'L2'!$P$6:$P$502,0)),"  ")</f>
        <v xml:space="preserve">W.8.15 -   </v>
      </c>
      <c r="R568" s="16" t="str">
        <f>R553&amp;"."&amp;RIGHT(R567,LEN(R567)-4)+1</f>
        <v>W.9.15</v>
      </c>
      <c r="S568" s="17" t="str">
        <f>R568&amp;" - "&amp;IFERROR(INDEX('L2'!$G$6:$G$502,MATCH(R568,'L2'!$P$6:$P$502,0)),"  ")</f>
        <v xml:space="preserve">W.9.15 -   </v>
      </c>
      <c r="T568" s="16" t="str">
        <f>T553&amp;"."&amp;RIGHT(T567,LEN(T567)-5)+1</f>
        <v>W.10.15</v>
      </c>
      <c r="U568" s="17" t="str">
        <f>T568&amp;" - "&amp;IFERROR(INDEX('L2'!$G$6:$G$502,MATCH(T568,'L2'!$P$6:$P$502,0)),"  ")</f>
        <v xml:space="preserve">W.10.15 -   </v>
      </c>
    </row>
    <row r="569" spans="2:21" ht="16">
      <c r="B569" s="16" t="str">
        <f>B553&amp;"."&amp;RIGHT(B568,LEN(B568)-4)+1</f>
        <v>W.1.16</v>
      </c>
      <c r="C569" s="17" t="str">
        <f>B569&amp;" - "&amp;IFERROR(INDEX('L2'!$G$6:$G$502,MATCH(B569,'L2'!$P$6:$P$502,0)),"  ")</f>
        <v xml:space="preserve">W.1.16 -   </v>
      </c>
      <c r="D569" s="16" t="str">
        <f>D553&amp;"."&amp;RIGHT(D568,LEN(D568)-4)+1</f>
        <v>W.2.16</v>
      </c>
      <c r="E569" s="17" t="str">
        <f>D569&amp;" - "&amp;IFERROR(INDEX('L2'!$G$6:$G$502,MATCH(D569,'L2'!$P$6:$P$502,0)),"  ")</f>
        <v xml:space="preserve">W.2.16 -   </v>
      </c>
      <c r="F569" s="16" t="str">
        <f>F553&amp;"."&amp;RIGHT(F568,LEN(F568)-4)+1</f>
        <v>W.3.16</v>
      </c>
      <c r="G569" s="17" t="str">
        <f>F569&amp;" - "&amp;IFERROR(INDEX('L2'!$G$6:$G$502,MATCH(F569,'L2'!$P$6:$P$502,0)),"  ")</f>
        <v xml:space="preserve">W.3.16 -   </v>
      </c>
      <c r="H569" s="16" t="str">
        <f>H553&amp;"."&amp;RIGHT(H568,LEN(H568)-4)+1</f>
        <v>W.4.16</v>
      </c>
      <c r="I569" s="17" t="str">
        <f>H569&amp;" - "&amp;IFERROR(INDEX('L2'!$G$6:$G$502,MATCH(H569,'L2'!$P$6:$P$502,0)),"  ")</f>
        <v xml:space="preserve">W.4.16 -   </v>
      </c>
      <c r="J569" s="16" t="str">
        <f>J553&amp;"."&amp;RIGHT(J568,LEN(J568)-4)+1</f>
        <v>W.5.16</v>
      </c>
      <c r="K569" s="17" t="str">
        <f>J569&amp;" - "&amp;IFERROR(INDEX('L2'!$G$6:$G$502,MATCH(J569,'L2'!$P$6:$P$502,0)),"  ")</f>
        <v xml:space="preserve">W.5.16 -   </v>
      </c>
      <c r="L569" s="16" t="str">
        <f>L553&amp;"."&amp;RIGHT(L568,LEN(L568)-4)+1</f>
        <v>W.6.16</v>
      </c>
      <c r="M569" s="17" t="str">
        <f>L569&amp;" - "&amp;IFERROR(INDEX('L2'!$G$6:$G$502,MATCH(L569,'L2'!$P$6:$P$502,0)),"  ")</f>
        <v xml:space="preserve">W.6.16 -   </v>
      </c>
      <c r="N569" s="16" t="str">
        <f>N553&amp;"."&amp;RIGHT(N568,LEN(N568)-4)+1</f>
        <v>W.7.16</v>
      </c>
      <c r="O569" s="17" t="str">
        <f>N569&amp;" - "&amp;IFERROR(INDEX('L2'!$G$6:$G$502,MATCH(N569,'L2'!$P$6:$P$502,0)),"  ")</f>
        <v xml:space="preserve">W.7.16 -   </v>
      </c>
      <c r="P569" s="16" t="str">
        <f>P553&amp;"."&amp;RIGHT(P568,LEN(P568)-4)+1</f>
        <v>W.8.16</v>
      </c>
      <c r="Q569" s="17" t="str">
        <f>P569&amp;" - "&amp;IFERROR(INDEX('L2'!$G$6:$G$502,MATCH(P569,'L2'!$P$6:$P$502,0)),"  ")</f>
        <v xml:space="preserve">W.8.16 -   </v>
      </c>
      <c r="R569" s="16" t="str">
        <f>R553&amp;"."&amp;RIGHT(R568,LEN(R568)-4)+1</f>
        <v>W.9.16</v>
      </c>
      <c r="S569" s="17" t="str">
        <f>R569&amp;" - "&amp;IFERROR(INDEX('L2'!$G$6:$G$502,MATCH(R569,'L2'!$P$6:$P$502,0)),"  ")</f>
        <v xml:space="preserve">W.9.16 -   </v>
      </c>
      <c r="T569" s="16" t="str">
        <f>T553&amp;"."&amp;RIGHT(T568,LEN(T568)-5)+1</f>
        <v>W.10.16</v>
      </c>
      <c r="U569" s="17" t="str">
        <f>T569&amp;" - "&amp;IFERROR(INDEX('L2'!$G$6:$G$502,MATCH(T569,'L2'!$P$6:$P$502,0)),"  ")</f>
        <v xml:space="preserve">W.10.16 -   </v>
      </c>
    </row>
    <row r="570" spans="2:21" ht="16">
      <c r="B570" s="16" t="str">
        <f>B553&amp;"."&amp;RIGHT(B569,LEN(B569)-4)+1</f>
        <v>W.1.17</v>
      </c>
      <c r="C570" s="17" t="str">
        <f>B570&amp;" - "&amp;IFERROR(INDEX('L2'!$G$6:$G$502,MATCH(B570,'L2'!$P$6:$P$502,0)),"  ")</f>
        <v xml:space="preserve">W.1.17 -   </v>
      </c>
      <c r="D570" s="16" t="str">
        <f>D553&amp;"."&amp;RIGHT(D569,LEN(D569)-4)+1</f>
        <v>W.2.17</v>
      </c>
      <c r="E570" s="17" t="str">
        <f>D570&amp;" - "&amp;IFERROR(INDEX('L2'!$G$6:$G$502,MATCH(D570,'L2'!$P$6:$P$502,0)),"  ")</f>
        <v xml:space="preserve">W.2.17 -   </v>
      </c>
      <c r="F570" s="16" t="str">
        <f>F553&amp;"."&amp;RIGHT(F569,LEN(F569)-4)+1</f>
        <v>W.3.17</v>
      </c>
      <c r="G570" s="17" t="str">
        <f>F570&amp;" - "&amp;IFERROR(INDEX('L2'!$G$6:$G$502,MATCH(F570,'L2'!$P$6:$P$502,0)),"  ")</f>
        <v xml:space="preserve">W.3.17 -   </v>
      </c>
      <c r="H570" s="16" t="str">
        <f>H553&amp;"."&amp;RIGHT(H569,LEN(H569)-4)+1</f>
        <v>W.4.17</v>
      </c>
      <c r="I570" s="17" t="str">
        <f>H570&amp;" - "&amp;IFERROR(INDEX('L2'!$G$6:$G$502,MATCH(H570,'L2'!$P$6:$P$502,0)),"  ")</f>
        <v xml:space="preserve">W.4.17 -   </v>
      </c>
      <c r="J570" s="16" t="str">
        <f>J553&amp;"."&amp;RIGHT(J569,LEN(J569)-4)+1</f>
        <v>W.5.17</v>
      </c>
      <c r="K570" s="17" t="str">
        <f>J570&amp;" - "&amp;IFERROR(INDEX('L2'!$G$6:$G$502,MATCH(J570,'L2'!$P$6:$P$502,0)),"  ")</f>
        <v xml:space="preserve">W.5.17 -   </v>
      </c>
      <c r="L570" s="16" t="str">
        <f>L553&amp;"."&amp;RIGHT(L569,LEN(L569)-4)+1</f>
        <v>W.6.17</v>
      </c>
      <c r="M570" s="17" t="str">
        <f>L570&amp;" - "&amp;IFERROR(INDEX('L2'!$G$6:$G$502,MATCH(L570,'L2'!$P$6:$P$502,0)),"  ")</f>
        <v xml:space="preserve">W.6.17 -   </v>
      </c>
      <c r="N570" s="16" t="str">
        <f>N553&amp;"."&amp;RIGHT(N569,LEN(N569)-4)+1</f>
        <v>W.7.17</v>
      </c>
      <c r="O570" s="17" t="str">
        <f>N570&amp;" - "&amp;IFERROR(INDEX('L2'!$G$6:$G$502,MATCH(N570,'L2'!$P$6:$P$502,0)),"  ")</f>
        <v xml:space="preserve">W.7.17 -   </v>
      </c>
      <c r="P570" s="16" t="str">
        <f>P553&amp;"."&amp;RIGHT(P569,LEN(P569)-4)+1</f>
        <v>W.8.17</v>
      </c>
      <c r="Q570" s="17" t="str">
        <f>P570&amp;" - "&amp;IFERROR(INDEX('L2'!$G$6:$G$502,MATCH(P570,'L2'!$P$6:$P$502,0)),"  ")</f>
        <v xml:space="preserve">W.8.17 -   </v>
      </c>
      <c r="R570" s="16" t="str">
        <f>R553&amp;"."&amp;RIGHT(R569,LEN(R569)-4)+1</f>
        <v>W.9.17</v>
      </c>
      <c r="S570" s="17" t="str">
        <f>R570&amp;" - "&amp;IFERROR(INDEX('L2'!$G$6:$G$502,MATCH(R570,'L2'!$P$6:$P$502,0)),"  ")</f>
        <v xml:space="preserve">W.9.17 -   </v>
      </c>
      <c r="T570" s="16" t="str">
        <f>T553&amp;"."&amp;RIGHT(T569,LEN(T569)-5)+1</f>
        <v>W.10.17</v>
      </c>
      <c r="U570" s="17" t="str">
        <f>T570&amp;" - "&amp;IFERROR(INDEX('L2'!$G$6:$G$502,MATCH(T570,'L2'!$P$6:$P$502,0)),"  ")</f>
        <v xml:space="preserve">W.10.17 -   </v>
      </c>
    </row>
    <row r="571" spans="2:21" ht="16">
      <c r="B571" s="16" t="str">
        <f>B553&amp;"."&amp;RIGHT(B570,LEN(B570)-4)+1</f>
        <v>W.1.18</v>
      </c>
      <c r="C571" s="17" t="str">
        <f>B571&amp;" - "&amp;IFERROR(INDEX('L2'!$G$6:$G$502,MATCH(B571,'L2'!$P$6:$P$502,0)),"  ")</f>
        <v xml:space="preserve">W.1.18 -   </v>
      </c>
      <c r="D571" s="16" t="str">
        <f>D553&amp;"."&amp;RIGHT(D570,LEN(D570)-4)+1</f>
        <v>W.2.18</v>
      </c>
      <c r="E571" s="17" t="str">
        <f>D571&amp;" - "&amp;IFERROR(INDEX('L2'!$G$6:$G$502,MATCH(D571,'L2'!$P$6:$P$502,0)),"  ")</f>
        <v xml:space="preserve">W.2.18 -   </v>
      </c>
      <c r="F571" s="16" t="str">
        <f>F553&amp;"."&amp;RIGHT(F570,LEN(F570)-4)+1</f>
        <v>W.3.18</v>
      </c>
      <c r="G571" s="17" t="str">
        <f>F571&amp;" - "&amp;IFERROR(INDEX('L2'!$G$6:$G$502,MATCH(F571,'L2'!$P$6:$P$502,0)),"  ")</f>
        <v xml:space="preserve">W.3.18 -   </v>
      </c>
      <c r="H571" s="16" t="str">
        <f>H553&amp;"."&amp;RIGHT(H570,LEN(H570)-4)+1</f>
        <v>W.4.18</v>
      </c>
      <c r="I571" s="17" t="str">
        <f>H571&amp;" - "&amp;IFERROR(INDEX('L2'!$G$6:$G$502,MATCH(H571,'L2'!$P$6:$P$502,0)),"  ")</f>
        <v xml:space="preserve">W.4.18 -   </v>
      </c>
      <c r="J571" s="16" t="str">
        <f>J553&amp;"."&amp;RIGHT(J570,LEN(J570)-4)+1</f>
        <v>W.5.18</v>
      </c>
      <c r="K571" s="17" t="str">
        <f>J571&amp;" - "&amp;IFERROR(INDEX('L2'!$G$6:$G$502,MATCH(J571,'L2'!$P$6:$P$502,0)),"  ")</f>
        <v xml:space="preserve">W.5.18 -   </v>
      </c>
      <c r="L571" s="16" t="str">
        <f>L553&amp;"."&amp;RIGHT(L570,LEN(L570)-4)+1</f>
        <v>W.6.18</v>
      </c>
      <c r="M571" s="17" t="str">
        <f>L571&amp;" - "&amp;IFERROR(INDEX('L2'!$G$6:$G$502,MATCH(L571,'L2'!$P$6:$P$502,0)),"  ")</f>
        <v xml:space="preserve">W.6.18 -   </v>
      </c>
      <c r="N571" s="16" t="str">
        <f>N553&amp;"."&amp;RIGHT(N570,LEN(N570)-4)+1</f>
        <v>W.7.18</v>
      </c>
      <c r="O571" s="17" t="str">
        <f>N571&amp;" - "&amp;IFERROR(INDEX('L2'!$G$6:$G$502,MATCH(N571,'L2'!$P$6:$P$502,0)),"  ")</f>
        <v xml:space="preserve">W.7.18 -   </v>
      </c>
      <c r="P571" s="16" t="str">
        <f>P553&amp;"."&amp;RIGHT(P570,LEN(P570)-4)+1</f>
        <v>W.8.18</v>
      </c>
      <c r="Q571" s="17" t="str">
        <f>P571&amp;" - "&amp;IFERROR(INDEX('L2'!$G$6:$G$502,MATCH(P571,'L2'!$P$6:$P$502,0)),"  ")</f>
        <v xml:space="preserve">W.8.18 -   </v>
      </c>
      <c r="R571" s="16" t="str">
        <f>R553&amp;"."&amp;RIGHT(R570,LEN(R570)-4)+1</f>
        <v>W.9.18</v>
      </c>
      <c r="S571" s="17" t="str">
        <f>R571&amp;" - "&amp;IFERROR(INDEX('L2'!$G$6:$G$502,MATCH(R571,'L2'!$P$6:$P$502,0)),"  ")</f>
        <v xml:space="preserve">W.9.18 -   </v>
      </c>
      <c r="T571" s="16" t="str">
        <f>T553&amp;"."&amp;RIGHT(T570,LEN(T570)-5)+1</f>
        <v>W.10.18</v>
      </c>
      <c r="U571" s="17" t="str">
        <f>T571&amp;" - "&amp;IFERROR(INDEX('L2'!$G$6:$G$502,MATCH(T571,'L2'!$P$6:$P$502,0)),"  ")</f>
        <v xml:space="preserve">W.10.18 -   </v>
      </c>
    </row>
    <row r="572" spans="2:21" ht="16">
      <c r="B572" s="16" t="str">
        <f>B553&amp;"."&amp;RIGHT(B571,LEN(B571)-4)+1</f>
        <v>W.1.19</v>
      </c>
      <c r="C572" s="17" t="str">
        <f>B572&amp;" - "&amp;IFERROR(INDEX('L2'!$G$6:$G$502,MATCH(B572,'L2'!$P$6:$P$502,0)),"  ")</f>
        <v xml:space="preserve">W.1.19 -   </v>
      </c>
      <c r="D572" s="16" t="str">
        <f>D553&amp;"."&amp;RIGHT(D571,LEN(D571)-4)+1</f>
        <v>W.2.19</v>
      </c>
      <c r="E572" s="17" t="str">
        <f>D572&amp;" - "&amp;IFERROR(INDEX('L2'!$G$6:$G$502,MATCH(D572,'L2'!$P$6:$P$502,0)),"  ")</f>
        <v xml:space="preserve">W.2.19 -   </v>
      </c>
      <c r="F572" s="16" t="str">
        <f>F553&amp;"."&amp;RIGHT(F571,LEN(F571)-4)+1</f>
        <v>W.3.19</v>
      </c>
      <c r="G572" s="17" t="str">
        <f>F572&amp;" - "&amp;IFERROR(INDEX('L2'!$G$6:$G$502,MATCH(F572,'L2'!$P$6:$P$502,0)),"  ")</f>
        <v xml:space="preserve">W.3.19 -   </v>
      </c>
      <c r="H572" s="16" t="str">
        <f>H553&amp;"."&amp;RIGHT(H571,LEN(H571)-4)+1</f>
        <v>W.4.19</v>
      </c>
      <c r="I572" s="17" t="str">
        <f>H572&amp;" - "&amp;IFERROR(INDEX('L2'!$G$6:$G$502,MATCH(H572,'L2'!$P$6:$P$502,0)),"  ")</f>
        <v xml:space="preserve">W.4.19 -   </v>
      </c>
      <c r="J572" s="16" t="str">
        <f>J553&amp;"."&amp;RIGHT(J571,LEN(J571)-4)+1</f>
        <v>W.5.19</v>
      </c>
      <c r="K572" s="17" t="str">
        <f>J572&amp;" - "&amp;IFERROR(INDEX('L2'!$G$6:$G$502,MATCH(J572,'L2'!$P$6:$P$502,0)),"  ")</f>
        <v xml:space="preserve">W.5.19 -   </v>
      </c>
      <c r="L572" s="16" t="str">
        <f>L553&amp;"."&amp;RIGHT(L571,LEN(L571)-4)+1</f>
        <v>W.6.19</v>
      </c>
      <c r="M572" s="17" t="str">
        <f>L572&amp;" - "&amp;IFERROR(INDEX('L2'!$G$6:$G$502,MATCH(L572,'L2'!$P$6:$P$502,0)),"  ")</f>
        <v xml:space="preserve">W.6.19 -   </v>
      </c>
      <c r="N572" s="16" t="str">
        <f>N553&amp;"."&amp;RIGHT(N571,LEN(N571)-4)+1</f>
        <v>W.7.19</v>
      </c>
      <c r="O572" s="17" t="str">
        <f>N572&amp;" - "&amp;IFERROR(INDEX('L2'!$G$6:$G$502,MATCH(N572,'L2'!$P$6:$P$502,0)),"  ")</f>
        <v xml:space="preserve">W.7.19 -   </v>
      </c>
      <c r="P572" s="16" t="str">
        <f>P553&amp;"."&amp;RIGHT(P571,LEN(P571)-4)+1</f>
        <v>W.8.19</v>
      </c>
      <c r="Q572" s="17" t="str">
        <f>P572&amp;" - "&amp;IFERROR(INDEX('L2'!$G$6:$G$502,MATCH(P572,'L2'!$P$6:$P$502,0)),"  ")</f>
        <v xml:space="preserve">W.8.19 -   </v>
      </c>
      <c r="R572" s="16" t="str">
        <f>R553&amp;"."&amp;RIGHT(R571,LEN(R571)-4)+1</f>
        <v>W.9.19</v>
      </c>
      <c r="S572" s="17" t="str">
        <f>R572&amp;" - "&amp;IFERROR(INDEX('L2'!$G$6:$G$502,MATCH(R572,'L2'!$P$6:$P$502,0)),"  ")</f>
        <v xml:space="preserve">W.9.19 -   </v>
      </c>
      <c r="T572" s="16" t="str">
        <f>T553&amp;"."&amp;RIGHT(T571,LEN(T571)-5)+1</f>
        <v>W.10.19</v>
      </c>
      <c r="U572" s="17" t="str">
        <f>T572&amp;" - "&amp;IFERROR(INDEX('L2'!$G$6:$G$502,MATCH(T572,'L2'!$P$6:$P$502,0)),"  ")</f>
        <v xml:space="preserve">W.10.19 -   </v>
      </c>
    </row>
    <row r="573" spans="2:21" ht="16">
      <c r="B573" s="16" t="str">
        <f>B553&amp;"."&amp;RIGHT(B572,LEN(B572)-4)+1</f>
        <v>W.1.20</v>
      </c>
      <c r="C573" s="17" t="str">
        <f>B573&amp;" - "&amp;IFERROR(INDEX('L2'!$G$6:$G$502,MATCH(B573,'L2'!$P$6:$P$502,0)),"  ")</f>
        <v xml:space="preserve">W.1.20 -   </v>
      </c>
      <c r="D573" s="16" t="str">
        <f>D553&amp;"."&amp;RIGHT(D572,LEN(D572)-4)+1</f>
        <v>W.2.20</v>
      </c>
      <c r="E573" s="17" t="str">
        <f>D573&amp;" - "&amp;IFERROR(INDEX('L2'!$G$6:$G$502,MATCH(D573,'L2'!$P$6:$P$502,0)),"  ")</f>
        <v xml:space="preserve">W.2.20 -   </v>
      </c>
      <c r="F573" s="16" t="str">
        <f>F553&amp;"."&amp;RIGHT(F572,LEN(F572)-4)+1</f>
        <v>W.3.20</v>
      </c>
      <c r="G573" s="17" t="str">
        <f>F573&amp;" - "&amp;IFERROR(INDEX('L2'!$G$6:$G$502,MATCH(F573,'L2'!$P$6:$P$502,0)),"  ")</f>
        <v xml:space="preserve">W.3.20 -   </v>
      </c>
      <c r="H573" s="16" t="str">
        <f>H553&amp;"."&amp;RIGHT(H572,LEN(H572)-4)+1</f>
        <v>W.4.20</v>
      </c>
      <c r="I573" s="17" t="str">
        <f>H573&amp;" - "&amp;IFERROR(INDEX('L2'!$G$6:$G$502,MATCH(H573,'L2'!$P$6:$P$502,0)),"  ")</f>
        <v xml:space="preserve">W.4.20 -   </v>
      </c>
      <c r="J573" s="16" t="str">
        <f>J553&amp;"."&amp;RIGHT(J572,LEN(J572)-4)+1</f>
        <v>W.5.20</v>
      </c>
      <c r="K573" s="17" t="str">
        <f>J573&amp;" - "&amp;IFERROR(INDEX('L2'!$G$6:$G$502,MATCH(J573,'L2'!$P$6:$P$502,0)),"  ")</f>
        <v xml:space="preserve">W.5.20 -   </v>
      </c>
      <c r="L573" s="16" t="str">
        <f>L553&amp;"."&amp;RIGHT(L572,LEN(L572)-4)+1</f>
        <v>W.6.20</v>
      </c>
      <c r="M573" s="17" t="str">
        <f>L573&amp;" - "&amp;IFERROR(INDEX('L2'!$G$6:$G$502,MATCH(L573,'L2'!$P$6:$P$502,0)),"  ")</f>
        <v xml:space="preserve">W.6.20 -   </v>
      </c>
      <c r="N573" s="16" t="str">
        <f>N553&amp;"."&amp;RIGHT(N572,LEN(N572)-4)+1</f>
        <v>W.7.20</v>
      </c>
      <c r="O573" s="17" t="str">
        <f>N573&amp;" - "&amp;IFERROR(INDEX('L2'!$G$6:$G$502,MATCH(N573,'L2'!$P$6:$P$502,0)),"  ")</f>
        <v xml:space="preserve">W.7.20 -   </v>
      </c>
      <c r="P573" s="16" t="str">
        <f>P553&amp;"."&amp;RIGHT(P572,LEN(P572)-4)+1</f>
        <v>W.8.20</v>
      </c>
      <c r="Q573" s="17" t="str">
        <f>P573&amp;" - "&amp;IFERROR(INDEX('L2'!$G$6:$G$502,MATCH(P573,'L2'!$P$6:$P$502,0)),"  ")</f>
        <v xml:space="preserve">W.8.20 -   </v>
      </c>
      <c r="R573" s="16" t="str">
        <f>R553&amp;"."&amp;RIGHT(R572,LEN(R572)-4)+1</f>
        <v>W.9.20</v>
      </c>
      <c r="S573" s="17" t="str">
        <f>R573&amp;" - "&amp;IFERROR(INDEX('L2'!$G$6:$G$502,MATCH(R573,'L2'!$P$6:$P$502,0)),"  ")</f>
        <v xml:space="preserve">W.9.20 -   </v>
      </c>
      <c r="T573" s="16" t="str">
        <f>T553&amp;"."&amp;RIGHT(T572,LEN(T572)-5)+1</f>
        <v>W.10.20</v>
      </c>
      <c r="U573" s="17" t="str">
        <f>T573&amp;" - "&amp;IFERROR(INDEX('L2'!$G$6:$G$502,MATCH(T573,'L2'!$P$6:$P$502,0)),"  ")</f>
        <v xml:space="preserve">W.10.20 -   </v>
      </c>
    </row>
    <row r="575" spans="2:21" ht="16">
      <c r="B575" s="796" t="str">
        <f>"Level 3 - "&amp;INDEX($C$6:$C$31,MATCH($B$29,$B$6:$B$31,0))&amp;" ("&amp;$B$29&amp;")"</f>
        <v>Level 3 - X -    (X)</v>
      </c>
      <c r="C575" s="796"/>
      <c r="D575" s="796"/>
      <c r="E575" s="796"/>
      <c r="F575" s="796"/>
      <c r="G575" s="796"/>
      <c r="H575" s="796"/>
      <c r="I575" s="796"/>
      <c r="J575" s="796"/>
      <c r="K575" s="796"/>
      <c r="L575" s="796"/>
      <c r="M575" s="796"/>
      <c r="N575" s="796"/>
      <c r="O575" s="796"/>
      <c r="P575" s="796"/>
      <c r="Q575" s="796"/>
      <c r="R575" s="796"/>
      <c r="S575" s="796"/>
      <c r="T575" s="796"/>
      <c r="U575" s="796"/>
    </row>
    <row r="576" spans="2:21" ht="16">
      <c r="B576" s="40" t="str">
        <f>MID(B575,LEN(B575)-1,1)&amp;".1"</f>
        <v>X.1</v>
      </c>
      <c r="C576" s="40" t="str">
        <f>IFERROR(INDEX('L2'!$E$6:$E$502,MATCH(B576,'L2'!$O$6:$O$502,0)),"  ")</f>
        <v xml:space="preserve">  </v>
      </c>
      <c r="D576" s="40" t="str">
        <f>LEFT(B576,1)&amp;"."&amp;RIGHT(B576,1)+1</f>
        <v>X.2</v>
      </c>
      <c r="E576" s="40" t="str">
        <f>IFERROR(INDEX('L2'!$E$6:$E$502,MATCH(D576,'L2'!$O$6:$O$502,0)),"  ")</f>
        <v xml:space="preserve">  </v>
      </c>
      <c r="F576" s="40" t="str">
        <f>LEFT(D576,1)&amp;"."&amp;RIGHT(D576,1)+1</f>
        <v>X.3</v>
      </c>
      <c r="G576" s="40" t="str">
        <f>IFERROR(INDEX('L2'!$E$6:$E$502,MATCH(F576,'L2'!$O$6:$O$502,0)),"  ")</f>
        <v xml:space="preserve">  </v>
      </c>
      <c r="H576" s="40" t="str">
        <f>LEFT(F576,1)&amp;"."&amp;RIGHT(F576,1)+1</f>
        <v>X.4</v>
      </c>
      <c r="I576" s="40" t="str">
        <f>IFERROR(INDEX('L2'!$E$6:$E$502,MATCH(H576,'L2'!$O$6:$O$502,0)),"  ")</f>
        <v xml:space="preserve">  </v>
      </c>
      <c r="J576" s="40" t="str">
        <f>LEFT(H576,1)&amp;"."&amp;RIGHT(H576,1)+1</f>
        <v>X.5</v>
      </c>
      <c r="K576" s="40" t="str">
        <f>IFERROR(INDEX('L2'!$E$6:$E$502,MATCH(J576,'L2'!$O$6:$O$502,0)),"  ")</f>
        <v xml:space="preserve">  </v>
      </c>
      <c r="L576" s="40" t="str">
        <f>LEFT(J576,1)&amp;"."&amp;RIGHT(J576,1)+1</f>
        <v>X.6</v>
      </c>
      <c r="M576" s="40" t="str">
        <f>IFERROR(INDEX('L2'!$E$6:$E$502,MATCH(L576,'L2'!$O$6:$O$502,0)),"  ")</f>
        <v xml:space="preserve">  </v>
      </c>
      <c r="N576" s="40" t="str">
        <f>LEFT(L576,1)&amp;"."&amp;RIGHT(L576,1)+1</f>
        <v>X.7</v>
      </c>
      <c r="O576" s="40" t="str">
        <f>IFERROR(INDEX('L2'!$E$6:$E$502,MATCH(N576,'L2'!$O$6:$O$502,0)),"  ")</f>
        <v xml:space="preserve">  </v>
      </c>
      <c r="P576" s="40" t="str">
        <f>LEFT(N576,1)&amp;"."&amp;RIGHT(N576,1)+1</f>
        <v>X.8</v>
      </c>
      <c r="Q576" s="40" t="str">
        <f>IFERROR(INDEX('L2'!$E$6:$E$502,MATCH(P576,'L2'!$O$6:$O$502,0)),"  ")</f>
        <v xml:space="preserve">  </v>
      </c>
      <c r="R576" s="40" t="str">
        <f>LEFT(P576,1)&amp;"."&amp;RIGHT(P576,1)+1</f>
        <v>X.9</v>
      </c>
      <c r="S576" s="40" t="str">
        <f>IFERROR(INDEX('L2'!$E$6:$E$502,MATCH(R576,'L2'!$O$6:$O$502,0)),"  ")</f>
        <v xml:space="preserve">  </v>
      </c>
      <c r="T576" s="40" t="str">
        <f>LEFT(R576,1)&amp;"."&amp;RIGHT(R576,1)+1</f>
        <v>X.10</v>
      </c>
      <c r="U576" s="40" t="str">
        <f>IFERROR(INDEX('L2'!$E$6:$E$502,MATCH(T576,'L2'!$O$6:$O$502,0)),"  ")</f>
        <v xml:space="preserve">  </v>
      </c>
    </row>
    <row r="577" spans="2:21" ht="16">
      <c r="B577" s="16" t="str">
        <f>B576&amp;".1"</f>
        <v>X.1.1</v>
      </c>
      <c r="C577" s="17" t="str">
        <f>B577&amp;" - "&amp;IFERROR(INDEX('L2'!$G$6:$G$502,MATCH(B577,'L2'!$P$6:$P$502,0)),"  ")</f>
        <v xml:space="preserve">X.1.1 -   </v>
      </c>
      <c r="D577" s="16" t="str">
        <f>D576&amp;".1"</f>
        <v>X.2.1</v>
      </c>
      <c r="E577" s="17" t="str">
        <f>D577&amp;" - "&amp;IFERROR(INDEX('L2'!$G$6:$G$502,MATCH(D577,'L2'!$P$6:$P$502,0)),"  ")</f>
        <v xml:space="preserve">X.2.1 -   </v>
      </c>
      <c r="F577" s="16" t="str">
        <f>F576&amp;".1"</f>
        <v>X.3.1</v>
      </c>
      <c r="G577" s="17" t="str">
        <f>F577&amp;" - "&amp;IFERROR(INDEX('L2'!$G$6:$G$502,MATCH(F577,'L2'!$P$6:$P$502,0)),"  ")</f>
        <v xml:space="preserve">X.3.1 -   </v>
      </c>
      <c r="H577" s="16" t="str">
        <f>H576&amp;".1"</f>
        <v>X.4.1</v>
      </c>
      <c r="I577" s="17" t="str">
        <f>H577&amp;" - "&amp;IFERROR(INDEX('L2'!$G$6:$G$502,MATCH(H577,'L2'!$P$6:$P$502,0)),"  ")</f>
        <v xml:space="preserve">X.4.1 -   </v>
      </c>
      <c r="J577" s="16" t="str">
        <f>J576&amp;".1"</f>
        <v>X.5.1</v>
      </c>
      <c r="K577" s="17" t="str">
        <f>J577&amp;" - "&amp;IFERROR(INDEX('L2'!$G$6:$G$502,MATCH(J577,'L2'!$P$6:$P$502,0)),"  ")</f>
        <v xml:space="preserve">X.5.1 -   </v>
      </c>
      <c r="L577" s="16" t="str">
        <f>L576&amp;".1"</f>
        <v>X.6.1</v>
      </c>
      <c r="M577" s="17" t="str">
        <f>L577&amp;" - "&amp;IFERROR(INDEX('L2'!$G$6:$G$502,MATCH(L577,'L2'!$P$6:$P$502,0)),"  ")</f>
        <v xml:space="preserve">X.6.1 -   </v>
      </c>
      <c r="N577" s="16" t="str">
        <f>N576&amp;".1"</f>
        <v>X.7.1</v>
      </c>
      <c r="O577" s="17" t="str">
        <f>N577&amp;" - "&amp;IFERROR(INDEX('L2'!$G$6:$G$502,MATCH(N577,'L2'!$P$6:$P$502,0)),"  ")</f>
        <v xml:space="preserve">X.7.1 -   </v>
      </c>
      <c r="P577" s="16" t="str">
        <f>P576&amp;".1"</f>
        <v>X.8.1</v>
      </c>
      <c r="Q577" s="17" t="str">
        <f>P577&amp;" - "&amp;IFERROR(INDEX('L2'!$G$6:$G$502,MATCH(P577,'L2'!$P$6:$P$502,0)),"  ")</f>
        <v xml:space="preserve">X.8.1 -   </v>
      </c>
      <c r="R577" s="16" t="str">
        <f>R576&amp;".1"</f>
        <v>X.9.1</v>
      </c>
      <c r="S577" s="17" t="str">
        <f>R577&amp;" - "&amp;IFERROR(INDEX('L2'!$G$6:$G$502,MATCH(R577,'L2'!$P$6:$P$502,0)),"  ")</f>
        <v xml:space="preserve">X.9.1 -   </v>
      </c>
      <c r="T577" s="16" t="str">
        <f>T576&amp;".1"</f>
        <v>X.10.1</v>
      </c>
      <c r="U577" s="17" t="str">
        <f>T577&amp;" - "&amp;IFERROR(INDEX('L2'!$G$6:$G$502,MATCH(T577,'L2'!$P$6:$P$502,0)),"  ")</f>
        <v xml:space="preserve">X.10.1 -   </v>
      </c>
    </row>
    <row r="578" spans="2:21" ht="16">
      <c r="B578" s="16" t="str">
        <f>B576&amp;"."&amp;RIGHT(B577,LEN(B577)-4)+1</f>
        <v>X.1.2</v>
      </c>
      <c r="C578" s="17" t="str">
        <f>B578&amp;" - "&amp;IFERROR(INDEX('L2'!$G$6:$G$502,MATCH(B578,'L2'!$P$6:$P$502,0)),"  ")</f>
        <v xml:space="preserve">X.1.2 -   </v>
      </c>
      <c r="D578" s="16" t="str">
        <f>D576&amp;"."&amp;RIGHT(D577,LEN(D577)-4)+1</f>
        <v>X.2.2</v>
      </c>
      <c r="E578" s="17" t="str">
        <f>D578&amp;" - "&amp;IFERROR(INDEX('L2'!$G$6:$G$502,MATCH(D578,'L2'!$P$6:$P$502,0)),"  ")</f>
        <v xml:space="preserve">X.2.2 -   </v>
      </c>
      <c r="F578" s="16" t="str">
        <f>F576&amp;"."&amp;RIGHT(F577,LEN(F577)-4)+1</f>
        <v>X.3.2</v>
      </c>
      <c r="G578" s="17" t="str">
        <f>F578&amp;" - "&amp;IFERROR(INDEX('L2'!$G$6:$G$502,MATCH(F578,'L2'!$P$6:$P$502,0)),"  ")</f>
        <v xml:space="preserve">X.3.2 -   </v>
      </c>
      <c r="H578" s="16" t="str">
        <f>H576&amp;"."&amp;RIGHT(H577,LEN(H577)-4)+1</f>
        <v>X.4.2</v>
      </c>
      <c r="I578" s="17" t="str">
        <f>H578&amp;" - "&amp;IFERROR(INDEX('L2'!$G$6:$G$502,MATCH(H578,'L2'!$P$6:$P$502,0)),"  ")</f>
        <v xml:space="preserve">X.4.2 -   </v>
      </c>
      <c r="J578" s="16" t="str">
        <f>J576&amp;"."&amp;RIGHT(J577,LEN(J577)-4)+1</f>
        <v>X.5.2</v>
      </c>
      <c r="K578" s="17" t="str">
        <f>J578&amp;" - "&amp;IFERROR(INDEX('L2'!$G$6:$G$502,MATCH(J578,'L2'!$P$6:$P$502,0)),"  ")</f>
        <v xml:space="preserve">X.5.2 -   </v>
      </c>
      <c r="L578" s="16" t="str">
        <f>L576&amp;"."&amp;RIGHT(L577,LEN(L577)-4)+1</f>
        <v>X.6.2</v>
      </c>
      <c r="M578" s="17" t="str">
        <f>L578&amp;" - "&amp;IFERROR(INDEX('L2'!$G$6:$G$502,MATCH(L578,'L2'!$P$6:$P$502,0)),"  ")</f>
        <v xml:space="preserve">X.6.2 -   </v>
      </c>
      <c r="N578" s="16" t="str">
        <f>N576&amp;"."&amp;RIGHT(N577,LEN(N577)-4)+1</f>
        <v>X.7.2</v>
      </c>
      <c r="O578" s="17" t="str">
        <f>N578&amp;" - "&amp;IFERROR(INDEX('L2'!$G$6:$G$502,MATCH(N578,'L2'!$P$6:$P$502,0)),"  ")</f>
        <v xml:space="preserve">X.7.2 -   </v>
      </c>
      <c r="P578" s="16" t="str">
        <f>P576&amp;"."&amp;RIGHT(P577,LEN(P577)-4)+1</f>
        <v>X.8.2</v>
      </c>
      <c r="Q578" s="17" t="str">
        <f>P578&amp;" - "&amp;IFERROR(INDEX('L2'!$G$6:$G$502,MATCH(P578,'L2'!$P$6:$P$502,0)),"  ")</f>
        <v xml:space="preserve">X.8.2 -   </v>
      </c>
      <c r="R578" s="16" t="str">
        <f>R576&amp;"."&amp;RIGHT(R577,LEN(R577)-4)+1</f>
        <v>X.9.2</v>
      </c>
      <c r="S578" s="17" t="str">
        <f>R578&amp;" - "&amp;IFERROR(INDEX('L2'!$G$6:$G$502,MATCH(R578,'L2'!$P$6:$P$502,0)),"  ")</f>
        <v xml:space="preserve">X.9.2 -   </v>
      </c>
      <c r="T578" s="16" t="str">
        <f>T576&amp;"."&amp;RIGHT(T577,LEN(T577)-5)+1</f>
        <v>X.10.2</v>
      </c>
      <c r="U578" s="17" t="str">
        <f>T578&amp;" - "&amp;IFERROR(INDEX('L2'!$G$6:$G$502,MATCH(T578,'L2'!$P$6:$P$502,0)),"  ")</f>
        <v xml:space="preserve">X.10.2 -   </v>
      </c>
    </row>
    <row r="579" spans="2:21" ht="16">
      <c r="B579" s="16" t="str">
        <f>B576&amp;"."&amp;RIGHT(B578,LEN(B578)-4)+1</f>
        <v>X.1.3</v>
      </c>
      <c r="C579" s="17" t="str">
        <f>B579&amp;" - "&amp;IFERROR(INDEX('L2'!$G$6:$G$502,MATCH(B579,'L2'!$P$6:$P$502,0)),"  ")</f>
        <v xml:space="preserve">X.1.3 -   </v>
      </c>
      <c r="D579" s="16" t="str">
        <f>D576&amp;"."&amp;RIGHT(D578,LEN(D578)-4)+1</f>
        <v>X.2.3</v>
      </c>
      <c r="E579" s="17" t="str">
        <f>D579&amp;" - "&amp;IFERROR(INDEX('L2'!$G$6:$G$502,MATCH(D579,'L2'!$P$6:$P$502,0)),"  ")</f>
        <v xml:space="preserve">X.2.3 -   </v>
      </c>
      <c r="F579" s="16" t="str">
        <f>F576&amp;"."&amp;RIGHT(F578,LEN(F578)-4)+1</f>
        <v>X.3.3</v>
      </c>
      <c r="G579" s="17" t="str">
        <f>F579&amp;" - "&amp;IFERROR(INDEX('L2'!$G$6:$G$502,MATCH(F579,'L2'!$P$6:$P$502,0)),"  ")</f>
        <v xml:space="preserve">X.3.3 -   </v>
      </c>
      <c r="H579" s="16" t="str">
        <f>H576&amp;"."&amp;RIGHT(H578,LEN(H578)-4)+1</f>
        <v>X.4.3</v>
      </c>
      <c r="I579" s="17" t="str">
        <f>H579&amp;" - "&amp;IFERROR(INDEX('L2'!$G$6:$G$502,MATCH(H579,'L2'!$P$6:$P$502,0)),"  ")</f>
        <v xml:space="preserve">X.4.3 -   </v>
      </c>
      <c r="J579" s="16" t="str">
        <f>J576&amp;"."&amp;RIGHT(J578,LEN(J578)-4)+1</f>
        <v>X.5.3</v>
      </c>
      <c r="K579" s="17" t="str">
        <f>J579&amp;" - "&amp;IFERROR(INDEX('L2'!$G$6:$G$502,MATCH(J579,'L2'!$P$6:$P$502,0)),"  ")</f>
        <v xml:space="preserve">X.5.3 -   </v>
      </c>
      <c r="L579" s="16" t="str">
        <f>L576&amp;"."&amp;RIGHT(L578,LEN(L578)-4)+1</f>
        <v>X.6.3</v>
      </c>
      <c r="M579" s="17" t="str">
        <f>L579&amp;" - "&amp;IFERROR(INDEX('L2'!$G$6:$G$502,MATCH(L579,'L2'!$P$6:$P$502,0)),"  ")</f>
        <v xml:space="preserve">X.6.3 -   </v>
      </c>
      <c r="N579" s="16" t="str">
        <f>N576&amp;"."&amp;RIGHT(N578,LEN(N578)-4)+1</f>
        <v>X.7.3</v>
      </c>
      <c r="O579" s="17" t="str">
        <f>N579&amp;" - "&amp;IFERROR(INDEX('L2'!$G$6:$G$502,MATCH(N579,'L2'!$P$6:$P$502,0)),"  ")</f>
        <v xml:space="preserve">X.7.3 -   </v>
      </c>
      <c r="P579" s="16" t="str">
        <f>P576&amp;"."&amp;RIGHT(P578,LEN(P578)-4)+1</f>
        <v>X.8.3</v>
      </c>
      <c r="Q579" s="17" t="str">
        <f>P579&amp;" - "&amp;IFERROR(INDEX('L2'!$G$6:$G$502,MATCH(P579,'L2'!$P$6:$P$502,0)),"  ")</f>
        <v xml:space="preserve">X.8.3 -   </v>
      </c>
      <c r="R579" s="16" t="str">
        <f>R576&amp;"."&amp;RIGHT(R578,LEN(R578)-4)+1</f>
        <v>X.9.3</v>
      </c>
      <c r="S579" s="17" t="str">
        <f>R579&amp;" - "&amp;IFERROR(INDEX('L2'!$G$6:$G$502,MATCH(R579,'L2'!$P$6:$P$502,0)),"  ")</f>
        <v xml:space="preserve">X.9.3 -   </v>
      </c>
      <c r="T579" s="16" t="str">
        <f>T576&amp;"."&amp;RIGHT(T578,LEN(T578)-5)+1</f>
        <v>X.10.3</v>
      </c>
      <c r="U579" s="17" t="str">
        <f>T579&amp;" - "&amp;IFERROR(INDEX('L2'!$G$6:$G$502,MATCH(T579,'L2'!$P$6:$P$502,0)),"  ")</f>
        <v xml:space="preserve">X.10.3 -   </v>
      </c>
    </row>
    <row r="580" spans="2:21" ht="16">
      <c r="B580" s="16" t="str">
        <f>B576&amp;"."&amp;RIGHT(B579,LEN(B579)-4)+1</f>
        <v>X.1.4</v>
      </c>
      <c r="C580" s="17" t="str">
        <f>B580&amp;" - "&amp;IFERROR(INDEX('L2'!$G$6:$G$502,MATCH(B580,'L2'!$P$6:$P$502,0)),"  ")</f>
        <v xml:space="preserve">X.1.4 -   </v>
      </c>
      <c r="D580" s="16" t="str">
        <f>D576&amp;"."&amp;RIGHT(D579,LEN(D579)-4)+1</f>
        <v>X.2.4</v>
      </c>
      <c r="E580" s="17" t="str">
        <f>D580&amp;" - "&amp;IFERROR(INDEX('L2'!$G$6:$G$502,MATCH(D580,'L2'!$P$6:$P$502,0)),"  ")</f>
        <v xml:space="preserve">X.2.4 -   </v>
      </c>
      <c r="F580" s="16" t="str">
        <f>F576&amp;"."&amp;RIGHT(F579,LEN(F579)-4)+1</f>
        <v>X.3.4</v>
      </c>
      <c r="G580" s="17" t="str">
        <f>F580&amp;" - "&amp;IFERROR(INDEX('L2'!$G$6:$G$502,MATCH(F580,'L2'!$P$6:$P$502,0)),"  ")</f>
        <v xml:space="preserve">X.3.4 -   </v>
      </c>
      <c r="H580" s="16" t="str">
        <f>H576&amp;"."&amp;RIGHT(H579,LEN(H579)-4)+1</f>
        <v>X.4.4</v>
      </c>
      <c r="I580" s="17" t="str">
        <f>H580&amp;" - "&amp;IFERROR(INDEX('L2'!$G$6:$G$502,MATCH(H580,'L2'!$P$6:$P$502,0)),"  ")</f>
        <v xml:space="preserve">X.4.4 -   </v>
      </c>
      <c r="J580" s="16" t="str">
        <f>J576&amp;"."&amp;RIGHT(J579,LEN(J579)-4)+1</f>
        <v>X.5.4</v>
      </c>
      <c r="K580" s="17" t="str">
        <f>J580&amp;" - "&amp;IFERROR(INDEX('L2'!$G$6:$G$502,MATCH(J580,'L2'!$P$6:$P$502,0)),"  ")</f>
        <v xml:space="preserve">X.5.4 -   </v>
      </c>
      <c r="L580" s="16" t="str">
        <f>L576&amp;"."&amp;RIGHT(L579,LEN(L579)-4)+1</f>
        <v>X.6.4</v>
      </c>
      <c r="M580" s="17" t="str">
        <f>L580&amp;" - "&amp;IFERROR(INDEX('L2'!$G$6:$G$502,MATCH(L580,'L2'!$P$6:$P$502,0)),"  ")</f>
        <v xml:space="preserve">X.6.4 -   </v>
      </c>
      <c r="N580" s="16" t="str">
        <f>N576&amp;"."&amp;RIGHT(N579,LEN(N579)-4)+1</f>
        <v>X.7.4</v>
      </c>
      <c r="O580" s="17" t="str">
        <f>N580&amp;" - "&amp;IFERROR(INDEX('L2'!$G$6:$G$502,MATCH(N580,'L2'!$P$6:$P$502,0)),"  ")</f>
        <v xml:space="preserve">X.7.4 -   </v>
      </c>
      <c r="P580" s="16" t="str">
        <f>P576&amp;"."&amp;RIGHT(P579,LEN(P579)-4)+1</f>
        <v>X.8.4</v>
      </c>
      <c r="Q580" s="17" t="str">
        <f>P580&amp;" - "&amp;IFERROR(INDEX('L2'!$G$6:$G$502,MATCH(P580,'L2'!$P$6:$P$502,0)),"  ")</f>
        <v xml:space="preserve">X.8.4 -   </v>
      </c>
      <c r="R580" s="16" t="str">
        <f>R576&amp;"."&amp;RIGHT(R579,LEN(R579)-4)+1</f>
        <v>X.9.4</v>
      </c>
      <c r="S580" s="17" t="str">
        <f>R580&amp;" - "&amp;IFERROR(INDEX('L2'!$G$6:$G$502,MATCH(R580,'L2'!$P$6:$P$502,0)),"  ")</f>
        <v xml:space="preserve">X.9.4 -   </v>
      </c>
      <c r="T580" s="16" t="str">
        <f>T576&amp;"."&amp;RIGHT(T579,LEN(T579)-5)+1</f>
        <v>X.10.4</v>
      </c>
      <c r="U580" s="17" t="str">
        <f>T580&amp;" - "&amp;IFERROR(INDEX('L2'!$G$6:$G$502,MATCH(T580,'L2'!$P$6:$P$502,0)),"  ")</f>
        <v xml:space="preserve">X.10.4 -   </v>
      </c>
    </row>
    <row r="581" spans="2:21" ht="16">
      <c r="B581" s="16" t="str">
        <f>B576&amp;"."&amp;RIGHT(B580,LEN(B580)-4)+1</f>
        <v>X.1.5</v>
      </c>
      <c r="C581" s="17" t="str">
        <f>B581&amp;" - "&amp;IFERROR(INDEX('L2'!$G$6:$G$502,MATCH(B581,'L2'!$P$6:$P$502,0)),"  ")</f>
        <v xml:space="preserve">X.1.5 -   </v>
      </c>
      <c r="D581" s="16" t="str">
        <f>D576&amp;"."&amp;RIGHT(D580,LEN(D580)-4)+1</f>
        <v>X.2.5</v>
      </c>
      <c r="E581" s="17" t="str">
        <f>D581&amp;" - "&amp;IFERROR(INDEX('L2'!$G$6:$G$502,MATCH(D581,'L2'!$P$6:$P$502,0)),"  ")</f>
        <v xml:space="preserve">X.2.5 -   </v>
      </c>
      <c r="F581" s="16" t="str">
        <f>F576&amp;"."&amp;RIGHT(F580,LEN(F580)-4)+1</f>
        <v>X.3.5</v>
      </c>
      <c r="G581" s="17" t="str">
        <f>F581&amp;" - "&amp;IFERROR(INDEX('L2'!$G$6:$G$502,MATCH(F581,'L2'!$P$6:$P$502,0)),"  ")</f>
        <v xml:space="preserve">X.3.5 -   </v>
      </c>
      <c r="H581" s="16" t="str">
        <f>H576&amp;"."&amp;RIGHT(H580,LEN(H580)-4)+1</f>
        <v>X.4.5</v>
      </c>
      <c r="I581" s="17" t="str">
        <f>H581&amp;" - "&amp;IFERROR(INDEX('L2'!$G$6:$G$502,MATCH(H581,'L2'!$P$6:$P$502,0)),"  ")</f>
        <v xml:space="preserve">X.4.5 -   </v>
      </c>
      <c r="J581" s="16" t="str">
        <f>J576&amp;"."&amp;RIGHT(J580,LEN(J580)-4)+1</f>
        <v>X.5.5</v>
      </c>
      <c r="K581" s="17" t="str">
        <f>J581&amp;" - "&amp;IFERROR(INDEX('L2'!$G$6:$G$502,MATCH(J581,'L2'!$P$6:$P$502,0)),"  ")</f>
        <v xml:space="preserve">X.5.5 -   </v>
      </c>
      <c r="L581" s="16" t="str">
        <f>L576&amp;"."&amp;RIGHT(L580,LEN(L580)-4)+1</f>
        <v>X.6.5</v>
      </c>
      <c r="M581" s="17" t="str">
        <f>L581&amp;" - "&amp;IFERROR(INDEX('L2'!$G$6:$G$502,MATCH(L581,'L2'!$P$6:$P$502,0)),"  ")</f>
        <v xml:space="preserve">X.6.5 -   </v>
      </c>
      <c r="N581" s="16" t="str">
        <f>N576&amp;"."&amp;RIGHT(N580,LEN(N580)-4)+1</f>
        <v>X.7.5</v>
      </c>
      <c r="O581" s="17" t="str">
        <f>N581&amp;" - "&amp;IFERROR(INDEX('L2'!$G$6:$G$502,MATCH(N581,'L2'!$P$6:$P$502,0)),"  ")</f>
        <v xml:space="preserve">X.7.5 -   </v>
      </c>
      <c r="P581" s="16" t="str">
        <f>P576&amp;"."&amp;RIGHT(P580,LEN(P580)-4)+1</f>
        <v>X.8.5</v>
      </c>
      <c r="Q581" s="17" t="str">
        <f>P581&amp;" - "&amp;IFERROR(INDEX('L2'!$G$6:$G$502,MATCH(P581,'L2'!$P$6:$P$502,0)),"  ")</f>
        <v xml:space="preserve">X.8.5 -   </v>
      </c>
      <c r="R581" s="16" t="str">
        <f>R576&amp;"."&amp;RIGHT(R580,LEN(R580)-4)+1</f>
        <v>X.9.5</v>
      </c>
      <c r="S581" s="17" t="str">
        <f>R581&amp;" - "&amp;IFERROR(INDEX('L2'!$G$6:$G$502,MATCH(R581,'L2'!$P$6:$P$502,0)),"  ")</f>
        <v xml:space="preserve">X.9.5 -   </v>
      </c>
      <c r="T581" s="16" t="str">
        <f>T576&amp;"."&amp;RIGHT(T580,LEN(T580)-5)+1</f>
        <v>X.10.5</v>
      </c>
      <c r="U581" s="17" t="str">
        <f>T581&amp;" - "&amp;IFERROR(INDEX('L2'!$G$6:$G$502,MATCH(T581,'L2'!$P$6:$P$502,0)),"  ")</f>
        <v xml:space="preserve">X.10.5 -   </v>
      </c>
    </row>
    <row r="582" spans="2:21" ht="16">
      <c r="B582" s="16" t="str">
        <f>B576&amp;"."&amp;RIGHT(B581,LEN(B581)-4)+1</f>
        <v>X.1.6</v>
      </c>
      <c r="C582" s="17" t="str">
        <f>B582&amp;" - "&amp;IFERROR(INDEX('L2'!$G$6:$G$502,MATCH(B582,'L2'!$P$6:$P$502,0)),"  ")</f>
        <v xml:space="preserve">X.1.6 -   </v>
      </c>
      <c r="D582" s="16" t="str">
        <f>D576&amp;"."&amp;RIGHT(D581,LEN(D581)-4)+1</f>
        <v>X.2.6</v>
      </c>
      <c r="E582" s="17" t="str">
        <f>D582&amp;" - "&amp;IFERROR(INDEX('L2'!$G$6:$G$502,MATCH(D582,'L2'!$P$6:$P$502,0)),"  ")</f>
        <v xml:space="preserve">X.2.6 -   </v>
      </c>
      <c r="F582" s="16" t="str">
        <f>F576&amp;"."&amp;RIGHT(F581,LEN(F581)-4)+1</f>
        <v>X.3.6</v>
      </c>
      <c r="G582" s="17" t="str">
        <f>F582&amp;" - "&amp;IFERROR(INDEX('L2'!$G$6:$G$502,MATCH(F582,'L2'!$P$6:$P$502,0)),"  ")</f>
        <v xml:space="preserve">X.3.6 -   </v>
      </c>
      <c r="H582" s="16" t="str">
        <f>H576&amp;"."&amp;RIGHT(H581,LEN(H581)-4)+1</f>
        <v>X.4.6</v>
      </c>
      <c r="I582" s="17" t="str">
        <f>H582&amp;" - "&amp;IFERROR(INDEX('L2'!$G$6:$G$502,MATCH(H582,'L2'!$P$6:$P$502,0)),"  ")</f>
        <v xml:space="preserve">X.4.6 -   </v>
      </c>
      <c r="J582" s="16" t="str">
        <f>J576&amp;"."&amp;RIGHT(J581,LEN(J581)-4)+1</f>
        <v>X.5.6</v>
      </c>
      <c r="K582" s="17" t="str">
        <f>J582&amp;" - "&amp;IFERROR(INDEX('L2'!$G$6:$G$502,MATCH(J582,'L2'!$P$6:$P$502,0)),"  ")</f>
        <v xml:space="preserve">X.5.6 -   </v>
      </c>
      <c r="L582" s="16" t="str">
        <f>L576&amp;"."&amp;RIGHT(L581,LEN(L581)-4)+1</f>
        <v>X.6.6</v>
      </c>
      <c r="M582" s="17" t="str">
        <f>L582&amp;" - "&amp;IFERROR(INDEX('L2'!$G$6:$G$502,MATCH(L582,'L2'!$P$6:$P$502,0)),"  ")</f>
        <v xml:space="preserve">X.6.6 -   </v>
      </c>
      <c r="N582" s="16" t="str">
        <f>N576&amp;"."&amp;RIGHT(N581,LEN(N581)-4)+1</f>
        <v>X.7.6</v>
      </c>
      <c r="O582" s="17" t="str">
        <f>N582&amp;" - "&amp;IFERROR(INDEX('L2'!$G$6:$G$502,MATCH(N582,'L2'!$P$6:$P$502,0)),"  ")</f>
        <v xml:space="preserve">X.7.6 -   </v>
      </c>
      <c r="P582" s="16" t="str">
        <f>P576&amp;"."&amp;RIGHT(P581,LEN(P581)-4)+1</f>
        <v>X.8.6</v>
      </c>
      <c r="Q582" s="17" t="str">
        <f>P582&amp;" - "&amp;IFERROR(INDEX('L2'!$G$6:$G$502,MATCH(P582,'L2'!$P$6:$P$502,0)),"  ")</f>
        <v xml:space="preserve">X.8.6 -   </v>
      </c>
      <c r="R582" s="16" t="str">
        <f>R576&amp;"."&amp;RIGHT(R581,LEN(R581)-4)+1</f>
        <v>X.9.6</v>
      </c>
      <c r="S582" s="17" t="str">
        <f>R582&amp;" - "&amp;IFERROR(INDEX('L2'!$G$6:$G$502,MATCH(R582,'L2'!$P$6:$P$502,0)),"  ")</f>
        <v xml:space="preserve">X.9.6 -   </v>
      </c>
      <c r="T582" s="16" t="str">
        <f>T576&amp;"."&amp;RIGHT(T581,LEN(T581)-5)+1</f>
        <v>X.10.6</v>
      </c>
      <c r="U582" s="17" t="str">
        <f>T582&amp;" - "&amp;IFERROR(INDEX('L2'!$G$6:$G$502,MATCH(T582,'L2'!$P$6:$P$502,0)),"  ")</f>
        <v xml:space="preserve">X.10.6 -   </v>
      </c>
    </row>
    <row r="583" spans="2:21" ht="16">
      <c r="B583" s="16" t="str">
        <f>B576&amp;"."&amp;RIGHT(B582,LEN(B582)-4)+1</f>
        <v>X.1.7</v>
      </c>
      <c r="C583" s="17" t="str">
        <f>B583&amp;" - "&amp;IFERROR(INDEX('L2'!$G$6:$G$502,MATCH(B583,'L2'!$P$6:$P$502,0)),"  ")</f>
        <v xml:space="preserve">X.1.7 -   </v>
      </c>
      <c r="D583" s="16" t="str">
        <f>D576&amp;"."&amp;RIGHT(D582,LEN(D582)-4)+1</f>
        <v>X.2.7</v>
      </c>
      <c r="E583" s="17" t="str">
        <f>D583&amp;" - "&amp;IFERROR(INDEX('L2'!$G$6:$G$502,MATCH(D583,'L2'!$P$6:$P$502,0)),"  ")</f>
        <v xml:space="preserve">X.2.7 -   </v>
      </c>
      <c r="F583" s="16" t="str">
        <f>F576&amp;"."&amp;RIGHT(F582,LEN(F582)-4)+1</f>
        <v>X.3.7</v>
      </c>
      <c r="G583" s="17" t="str">
        <f>F583&amp;" - "&amp;IFERROR(INDEX('L2'!$G$6:$G$502,MATCH(F583,'L2'!$P$6:$P$502,0)),"  ")</f>
        <v xml:space="preserve">X.3.7 -   </v>
      </c>
      <c r="H583" s="16" t="str">
        <f>H576&amp;"."&amp;RIGHT(H582,LEN(H582)-4)+1</f>
        <v>X.4.7</v>
      </c>
      <c r="I583" s="17" t="str">
        <f>H583&amp;" - "&amp;IFERROR(INDEX('L2'!$G$6:$G$502,MATCH(H583,'L2'!$P$6:$P$502,0)),"  ")</f>
        <v xml:space="preserve">X.4.7 -   </v>
      </c>
      <c r="J583" s="16" t="str">
        <f>J576&amp;"."&amp;RIGHT(J582,LEN(J582)-4)+1</f>
        <v>X.5.7</v>
      </c>
      <c r="K583" s="17" t="str">
        <f>J583&amp;" - "&amp;IFERROR(INDEX('L2'!$G$6:$G$502,MATCH(J583,'L2'!$P$6:$P$502,0)),"  ")</f>
        <v xml:space="preserve">X.5.7 -   </v>
      </c>
      <c r="L583" s="16" t="str">
        <f>L576&amp;"."&amp;RIGHT(L582,LEN(L582)-4)+1</f>
        <v>X.6.7</v>
      </c>
      <c r="M583" s="17" t="str">
        <f>L583&amp;" - "&amp;IFERROR(INDEX('L2'!$G$6:$G$502,MATCH(L583,'L2'!$P$6:$P$502,0)),"  ")</f>
        <v xml:space="preserve">X.6.7 -   </v>
      </c>
      <c r="N583" s="16" t="str">
        <f>N576&amp;"."&amp;RIGHT(N582,LEN(N582)-4)+1</f>
        <v>X.7.7</v>
      </c>
      <c r="O583" s="17" t="str">
        <f>N583&amp;" - "&amp;IFERROR(INDEX('L2'!$G$6:$G$502,MATCH(N583,'L2'!$P$6:$P$502,0)),"  ")</f>
        <v xml:space="preserve">X.7.7 -   </v>
      </c>
      <c r="P583" s="16" t="str">
        <f>P576&amp;"."&amp;RIGHT(P582,LEN(P582)-4)+1</f>
        <v>X.8.7</v>
      </c>
      <c r="Q583" s="17" t="str">
        <f>P583&amp;" - "&amp;IFERROR(INDEX('L2'!$G$6:$G$502,MATCH(P583,'L2'!$P$6:$P$502,0)),"  ")</f>
        <v xml:space="preserve">X.8.7 -   </v>
      </c>
      <c r="R583" s="16" t="str">
        <f>R576&amp;"."&amp;RIGHT(R582,LEN(R582)-4)+1</f>
        <v>X.9.7</v>
      </c>
      <c r="S583" s="17" t="str">
        <f>R583&amp;" - "&amp;IFERROR(INDEX('L2'!$G$6:$G$502,MATCH(R583,'L2'!$P$6:$P$502,0)),"  ")</f>
        <v xml:space="preserve">X.9.7 -   </v>
      </c>
      <c r="T583" s="16" t="str">
        <f>T576&amp;"."&amp;RIGHT(T582,LEN(T582)-5)+1</f>
        <v>X.10.7</v>
      </c>
      <c r="U583" s="17" t="str">
        <f>T583&amp;" - "&amp;IFERROR(INDEX('L2'!$G$6:$G$502,MATCH(T583,'L2'!$P$6:$P$502,0)),"  ")</f>
        <v xml:space="preserve">X.10.7 -   </v>
      </c>
    </row>
    <row r="584" spans="2:21" ht="16">
      <c r="B584" s="16" t="str">
        <f>B576&amp;"."&amp;RIGHT(B583,LEN(B583)-4)+1</f>
        <v>X.1.8</v>
      </c>
      <c r="C584" s="17" t="str">
        <f>B584&amp;" - "&amp;IFERROR(INDEX('L2'!$G$6:$G$502,MATCH(B584,'L2'!$P$6:$P$502,0)),"  ")</f>
        <v xml:space="preserve">X.1.8 -   </v>
      </c>
      <c r="D584" s="16" t="str">
        <f>D576&amp;"."&amp;RIGHT(D583,LEN(D583)-4)+1</f>
        <v>X.2.8</v>
      </c>
      <c r="E584" s="17" t="str">
        <f>D584&amp;" - "&amp;IFERROR(INDEX('L2'!$G$6:$G$502,MATCH(D584,'L2'!$P$6:$P$502,0)),"  ")</f>
        <v xml:space="preserve">X.2.8 -   </v>
      </c>
      <c r="F584" s="16" t="str">
        <f>F576&amp;"."&amp;RIGHT(F583,LEN(F583)-4)+1</f>
        <v>X.3.8</v>
      </c>
      <c r="G584" s="17" t="str">
        <f>F584&amp;" - "&amp;IFERROR(INDEX('L2'!$G$6:$G$502,MATCH(F584,'L2'!$P$6:$P$502,0)),"  ")</f>
        <v xml:space="preserve">X.3.8 -   </v>
      </c>
      <c r="H584" s="16" t="str">
        <f>H576&amp;"."&amp;RIGHT(H583,LEN(H583)-4)+1</f>
        <v>X.4.8</v>
      </c>
      <c r="I584" s="17" t="str">
        <f>H584&amp;" - "&amp;IFERROR(INDEX('L2'!$G$6:$G$502,MATCH(H584,'L2'!$P$6:$P$502,0)),"  ")</f>
        <v xml:space="preserve">X.4.8 -   </v>
      </c>
      <c r="J584" s="16" t="str">
        <f>J576&amp;"."&amp;RIGHT(J583,LEN(J583)-4)+1</f>
        <v>X.5.8</v>
      </c>
      <c r="K584" s="17" t="str">
        <f>J584&amp;" - "&amp;IFERROR(INDEX('L2'!$G$6:$G$502,MATCH(J584,'L2'!$P$6:$P$502,0)),"  ")</f>
        <v xml:space="preserve">X.5.8 -   </v>
      </c>
      <c r="L584" s="16" t="str">
        <f>L576&amp;"."&amp;RIGHT(L583,LEN(L583)-4)+1</f>
        <v>X.6.8</v>
      </c>
      <c r="M584" s="17" t="str">
        <f>L584&amp;" - "&amp;IFERROR(INDEX('L2'!$G$6:$G$502,MATCH(L584,'L2'!$P$6:$P$502,0)),"  ")</f>
        <v xml:space="preserve">X.6.8 -   </v>
      </c>
      <c r="N584" s="16" t="str">
        <f>N576&amp;"."&amp;RIGHT(N583,LEN(N583)-4)+1</f>
        <v>X.7.8</v>
      </c>
      <c r="O584" s="17" t="str">
        <f>N584&amp;" - "&amp;IFERROR(INDEX('L2'!$G$6:$G$502,MATCH(N584,'L2'!$P$6:$P$502,0)),"  ")</f>
        <v xml:space="preserve">X.7.8 -   </v>
      </c>
      <c r="P584" s="16" t="str">
        <f>P576&amp;"."&amp;RIGHT(P583,LEN(P583)-4)+1</f>
        <v>X.8.8</v>
      </c>
      <c r="Q584" s="17" t="str">
        <f>P584&amp;" - "&amp;IFERROR(INDEX('L2'!$G$6:$G$502,MATCH(P584,'L2'!$P$6:$P$502,0)),"  ")</f>
        <v xml:space="preserve">X.8.8 -   </v>
      </c>
      <c r="R584" s="16" t="str">
        <f>R576&amp;"."&amp;RIGHT(R583,LEN(R583)-4)+1</f>
        <v>X.9.8</v>
      </c>
      <c r="S584" s="17" t="str">
        <f>R584&amp;" - "&amp;IFERROR(INDEX('L2'!$G$6:$G$502,MATCH(R584,'L2'!$P$6:$P$502,0)),"  ")</f>
        <v xml:space="preserve">X.9.8 -   </v>
      </c>
      <c r="T584" s="16" t="str">
        <f>T576&amp;"."&amp;RIGHT(T583,LEN(T583)-5)+1</f>
        <v>X.10.8</v>
      </c>
      <c r="U584" s="17" t="str">
        <f>T584&amp;" - "&amp;IFERROR(INDEX('L2'!$G$6:$G$502,MATCH(T584,'L2'!$P$6:$P$502,0)),"  ")</f>
        <v xml:space="preserve">X.10.8 -   </v>
      </c>
    </row>
    <row r="585" spans="2:21" ht="16">
      <c r="B585" s="16" t="str">
        <f>B576&amp;"."&amp;RIGHT(B584,LEN(B584)-4)+1</f>
        <v>X.1.9</v>
      </c>
      <c r="C585" s="17" t="str">
        <f>B585&amp;" - "&amp;IFERROR(INDEX('L2'!$G$6:$G$502,MATCH(B585,'L2'!$P$6:$P$502,0)),"  ")</f>
        <v xml:space="preserve">X.1.9 -   </v>
      </c>
      <c r="D585" s="16" t="str">
        <f>D576&amp;"."&amp;RIGHT(D584,LEN(D584)-4)+1</f>
        <v>X.2.9</v>
      </c>
      <c r="E585" s="17" t="str">
        <f>D585&amp;" - "&amp;IFERROR(INDEX('L2'!$G$6:$G$502,MATCH(D585,'L2'!$P$6:$P$502,0)),"  ")</f>
        <v xml:space="preserve">X.2.9 -   </v>
      </c>
      <c r="F585" s="16" t="str">
        <f>F576&amp;"."&amp;RIGHT(F584,LEN(F584)-4)+1</f>
        <v>X.3.9</v>
      </c>
      <c r="G585" s="17" t="str">
        <f>F585&amp;" - "&amp;IFERROR(INDEX('L2'!$G$6:$G$502,MATCH(F585,'L2'!$P$6:$P$502,0)),"  ")</f>
        <v xml:space="preserve">X.3.9 -   </v>
      </c>
      <c r="H585" s="16" t="str">
        <f>H576&amp;"."&amp;RIGHT(H584,LEN(H584)-4)+1</f>
        <v>X.4.9</v>
      </c>
      <c r="I585" s="17" t="str">
        <f>H585&amp;" - "&amp;IFERROR(INDEX('L2'!$G$6:$G$502,MATCH(H585,'L2'!$P$6:$P$502,0)),"  ")</f>
        <v xml:space="preserve">X.4.9 -   </v>
      </c>
      <c r="J585" s="16" t="str">
        <f>J576&amp;"."&amp;RIGHT(J584,LEN(J584)-4)+1</f>
        <v>X.5.9</v>
      </c>
      <c r="K585" s="17" t="str">
        <f>J585&amp;" - "&amp;IFERROR(INDEX('L2'!$G$6:$G$502,MATCH(J585,'L2'!$P$6:$P$502,0)),"  ")</f>
        <v xml:space="preserve">X.5.9 -   </v>
      </c>
      <c r="L585" s="16" t="str">
        <f>L576&amp;"."&amp;RIGHT(L584,LEN(L584)-4)+1</f>
        <v>X.6.9</v>
      </c>
      <c r="M585" s="17" t="str">
        <f>L585&amp;" - "&amp;IFERROR(INDEX('L2'!$G$6:$G$502,MATCH(L585,'L2'!$P$6:$P$502,0)),"  ")</f>
        <v xml:space="preserve">X.6.9 -   </v>
      </c>
      <c r="N585" s="16" t="str">
        <f>N576&amp;"."&amp;RIGHT(N584,LEN(N584)-4)+1</f>
        <v>X.7.9</v>
      </c>
      <c r="O585" s="17" t="str">
        <f>N585&amp;" - "&amp;IFERROR(INDEX('L2'!$G$6:$G$502,MATCH(N585,'L2'!$P$6:$P$502,0)),"  ")</f>
        <v xml:space="preserve">X.7.9 -   </v>
      </c>
      <c r="P585" s="16" t="str">
        <f>P576&amp;"."&amp;RIGHT(P584,LEN(P584)-4)+1</f>
        <v>X.8.9</v>
      </c>
      <c r="Q585" s="17" t="str">
        <f>P585&amp;" - "&amp;IFERROR(INDEX('L2'!$G$6:$G$502,MATCH(P585,'L2'!$P$6:$P$502,0)),"  ")</f>
        <v xml:space="preserve">X.8.9 -   </v>
      </c>
      <c r="R585" s="16" t="str">
        <f>R576&amp;"."&amp;RIGHT(R584,LEN(R584)-4)+1</f>
        <v>X.9.9</v>
      </c>
      <c r="S585" s="17" t="str">
        <f>R585&amp;" - "&amp;IFERROR(INDEX('L2'!$G$6:$G$502,MATCH(R585,'L2'!$P$6:$P$502,0)),"  ")</f>
        <v xml:space="preserve">X.9.9 -   </v>
      </c>
      <c r="T585" s="16" t="str">
        <f>T576&amp;"."&amp;RIGHT(T584,LEN(T584)-5)+1</f>
        <v>X.10.9</v>
      </c>
      <c r="U585" s="17" t="str">
        <f>T585&amp;" - "&amp;IFERROR(INDEX('L2'!$G$6:$G$502,MATCH(T585,'L2'!$P$6:$P$502,0)),"  ")</f>
        <v xml:space="preserve">X.10.9 -   </v>
      </c>
    </row>
    <row r="586" spans="2:21" ht="16">
      <c r="B586" s="16" t="str">
        <f>B576&amp;"."&amp;RIGHT(B585,LEN(B585)-4)+1</f>
        <v>X.1.10</v>
      </c>
      <c r="C586" s="17" t="str">
        <f>B586&amp;" - "&amp;IFERROR(INDEX('L2'!$G$6:$G$502,MATCH(B586,'L2'!$P$6:$P$502,0)),"  ")</f>
        <v xml:space="preserve">X.1.10 -   </v>
      </c>
      <c r="D586" s="16" t="str">
        <f>D576&amp;"."&amp;RIGHT(D585,LEN(D585)-4)+1</f>
        <v>X.2.10</v>
      </c>
      <c r="E586" s="17" t="str">
        <f>D586&amp;" - "&amp;IFERROR(INDEX('L2'!$G$6:$G$502,MATCH(D586,'L2'!$P$6:$P$502,0)),"  ")</f>
        <v xml:space="preserve">X.2.10 -   </v>
      </c>
      <c r="F586" s="16" t="str">
        <f>F576&amp;"."&amp;RIGHT(F585,LEN(F585)-4)+1</f>
        <v>X.3.10</v>
      </c>
      <c r="G586" s="17" t="str">
        <f>F586&amp;" - "&amp;IFERROR(INDEX('L2'!$G$6:$G$502,MATCH(F586,'L2'!$P$6:$P$502,0)),"  ")</f>
        <v xml:space="preserve">X.3.10 -   </v>
      </c>
      <c r="H586" s="16" t="str">
        <f>H576&amp;"."&amp;RIGHT(H585,LEN(H585)-4)+1</f>
        <v>X.4.10</v>
      </c>
      <c r="I586" s="17" t="str">
        <f>H586&amp;" - "&amp;IFERROR(INDEX('L2'!$G$6:$G$502,MATCH(H586,'L2'!$P$6:$P$502,0)),"  ")</f>
        <v xml:space="preserve">X.4.10 -   </v>
      </c>
      <c r="J586" s="16" t="str">
        <f>J576&amp;"."&amp;RIGHT(J585,LEN(J585)-4)+1</f>
        <v>X.5.10</v>
      </c>
      <c r="K586" s="17" t="str">
        <f>J586&amp;" - "&amp;IFERROR(INDEX('L2'!$G$6:$G$502,MATCH(J586,'L2'!$P$6:$P$502,0)),"  ")</f>
        <v xml:space="preserve">X.5.10 -   </v>
      </c>
      <c r="L586" s="16" t="str">
        <f>L576&amp;"."&amp;RIGHT(L585,LEN(L585)-4)+1</f>
        <v>X.6.10</v>
      </c>
      <c r="M586" s="17" t="str">
        <f>L586&amp;" - "&amp;IFERROR(INDEX('L2'!$G$6:$G$502,MATCH(L586,'L2'!$P$6:$P$502,0)),"  ")</f>
        <v xml:space="preserve">X.6.10 -   </v>
      </c>
      <c r="N586" s="16" t="str">
        <f>N576&amp;"."&amp;RIGHT(N585,LEN(N585)-4)+1</f>
        <v>X.7.10</v>
      </c>
      <c r="O586" s="17" t="str">
        <f>N586&amp;" - "&amp;IFERROR(INDEX('L2'!$G$6:$G$502,MATCH(N586,'L2'!$P$6:$P$502,0)),"  ")</f>
        <v xml:space="preserve">X.7.10 -   </v>
      </c>
      <c r="P586" s="16" t="str">
        <f>P576&amp;"."&amp;RIGHT(P585,LEN(P585)-4)+1</f>
        <v>X.8.10</v>
      </c>
      <c r="Q586" s="17" t="str">
        <f>P586&amp;" - "&amp;IFERROR(INDEX('L2'!$G$6:$G$502,MATCH(P586,'L2'!$P$6:$P$502,0)),"  ")</f>
        <v xml:space="preserve">X.8.10 -   </v>
      </c>
      <c r="R586" s="16" t="str">
        <f>R576&amp;"."&amp;RIGHT(R585,LEN(R585)-4)+1</f>
        <v>X.9.10</v>
      </c>
      <c r="S586" s="17" t="str">
        <f>R586&amp;" - "&amp;IFERROR(INDEX('L2'!$G$6:$G$502,MATCH(R586,'L2'!$P$6:$P$502,0)),"  ")</f>
        <v xml:space="preserve">X.9.10 -   </v>
      </c>
      <c r="T586" s="16" t="str">
        <f>T576&amp;"."&amp;RIGHT(T585,LEN(T585)-5)+1</f>
        <v>X.10.10</v>
      </c>
      <c r="U586" s="17" t="str">
        <f>T586&amp;" - "&amp;IFERROR(INDEX('L2'!$G$6:$G$502,MATCH(T586,'L2'!$P$6:$P$502,0)),"  ")</f>
        <v xml:space="preserve">X.10.10 -   </v>
      </c>
    </row>
    <row r="587" spans="2:21" ht="16">
      <c r="B587" s="16" t="str">
        <f>B576&amp;"."&amp;RIGHT(B586,LEN(B586)-4)+1</f>
        <v>X.1.11</v>
      </c>
      <c r="C587" s="17" t="str">
        <f>B587&amp;" - "&amp;IFERROR(INDEX('L2'!$G$6:$G$502,MATCH(B587,'L2'!$P$6:$P$502,0)),"  ")</f>
        <v xml:space="preserve">X.1.11 -   </v>
      </c>
      <c r="D587" s="16" t="str">
        <f>D576&amp;"."&amp;RIGHT(D586,LEN(D586)-4)+1</f>
        <v>X.2.11</v>
      </c>
      <c r="E587" s="17" t="str">
        <f>D587&amp;" - "&amp;IFERROR(INDEX('L2'!$G$6:$G$502,MATCH(D587,'L2'!$P$6:$P$502,0)),"  ")</f>
        <v xml:space="preserve">X.2.11 -   </v>
      </c>
      <c r="F587" s="16" t="str">
        <f>F576&amp;"."&amp;RIGHT(F586,LEN(F586)-4)+1</f>
        <v>X.3.11</v>
      </c>
      <c r="G587" s="17" t="str">
        <f>F587&amp;" - "&amp;IFERROR(INDEX('L2'!$G$6:$G$502,MATCH(F587,'L2'!$P$6:$P$502,0)),"  ")</f>
        <v xml:space="preserve">X.3.11 -   </v>
      </c>
      <c r="H587" s="16" t="str">
        <f>H576&amp;"."&amp;RIGHT(H586,LEN(H586)-4)+1</f>
        <v>X.4.11</v>
      </c>
      <c r="I587" s="17" t="str">
        <f>H587&amp;" - "&amp;IFERROR(INDEX('L2'!$G$6:$G$502,MATCH(H587,'L2'!$P$6:$P$502,0)),"  ")</f>
        <v xml:space="preserve">X.4.11 -   </v>
      </c>
      <c r="J587" s="16" t="str">
        <f>J576&amp;"."&amp;RIGHT(J586,LEN(J586)-4)+1</f>
        <v>X.5.11</v>
      </c>
      <c r="K587" s="17" t="str">
        <f>J587&amp;" - "&amp;IFERROR(INDEX('L2'!$G$6:$G$502,MATCH(J587,'L2'!$P$6:$P$502,0)),"  ")</f>
        <v xml:space="preserve">X.5.11 -   </v>
      </c>
      <c r="L587" s="16" t="str">
        <f>L576&amp;"."&amp;RIGHT(L586,LEN(L586)-4)+1</f>
        <v>X.6.11</v>
      </c>
      <c r="M587" s="17" t="str">
        <f>L587&amp;" - "&amp;IFERROR(INDEX('L2'!$G$6:$G$502,MATCH(L587,'L2'!$P$6:$P$502,0)),"  ")</f>
        <v xml:space="preserve">X.6.11 -   </v>
      </c>
      <c r="N587" s="16" t="str">
        <f>N576&amp;"."&amp;RIGHT(N586,LEN(N586)-4)+1</f>
        <v>X.7.11</v>
      </c>
      <c r="O587" s="17" t="str">
        <f>N587&amp;" - "&amp;IFERROR(INDEX('L2'!$G$6:$G$502,MATCH(N587,'L2'!$P$6:$P$502,0)),"  ")</f>
        <v xml:space="preserve">X.7.11 -   </v>
      </c>
      <c r="P587" s="16" t="str">
        <f>P576&amp;"."&amp;RIGHT(P586,LEN(P586)-4)+1</f>
        <v>X.8.11</v>
      </c>
      <c r="Q587" s="17" t="str">
        <f>P587&amp;" - "&amp;IFERROR(INDEX('L2'!$G$6:$G$502,MATCH(P587,'L2'!$P$6:$P$502,0)),"  ")</f>
        <v xml:space="preserve">X.8.11 -   </v>
      </c>
      <c r="R587" s="16" t="str">
        <f>R576&amp;"."&amp;RIGHT(R586,LEN(R586)-4)+1</f>
        <v>X.9.11</v>
      </c>
      <c r="S587" s="17" t="str">
        <f>R587&amp;" - "&amp;IFERROR(INDEX('L2'!$G$6:$G$502,MATCH(R587,'L2'!$P$6:$P$502,0)),"  ")</f>
        <v xml:space="preserve">X.9.11 -   </v>
      </c>
      <c r="T587" s="16" t="str">
        <f>T576&amp;"."&amp;RIGHT(T586,LEN(T586)-5)+1</f>
        <v>X.10.11</v>
      </c>
      <c r="U587" s="17" t="str">
        <f>T587&amp;" - "&amp;IFERROR(INDEX('L2'!$G$6:$G$502,MATCH(T587,'L2'!$P$6:$P$502,0)),"  ")</f>
        <v xml:space="preserve">X.10.11 -   </v>
      </c>
    </row>
    <row r="588" spans="2:21" ht="16">
      <c r="B588" s="16" t="str">
        <f>B576&amp;"."&amp;RIGHT(B587,LEN(B587)-4)+1</f>
        <v>X.1.12</v>
      </c>
      <c r="C588" s="17" t="str">
        <f>B588&amp;" - "&amp;IFERROR(INDEX('L2'!$G$6:$G$502,MATCH(B588,'L2'!$P$6:$P$502,0)),"  ")</f>
        <v xml:space="preserve">X.1.12 -   </v>
      </c>
      <c r="D588" s="16" t="str">
        <f>D576&amp;"."&amp;RIGHT(D587,LEN(D587)-4)+1</f>
        <v>X.2.12</v>
      </c>
      <c r="E588" s="17" t="str">
        <f>D588&amp;" - "&amp;IFERROR(INDEX('L2'!$G$6:$G$502,MATCH(D588,'L2'!$P$6:$P$502,0)),"  ")</f>
        <v xml:space="preserve">X.2.12 -   </v>
      </c>
      <c r="F588" s="16" t="str">
        <f>F576&amp;"."&amp;RIGHT(F587,LEN(F587)-4)+1</f>
        <v>X.3.12</v>
      </c>
      <c r="G588" s="17" t="str">
        <f>F588&amp;" - "&amp;IFERROR(INDEX('L2'!$G$6:$G$502,MATCH(F588,'L2'!$P$6:$P$502,0)),"  ")</f>
        <v xml:space="preserve">X.3.12 -   </v>
      </c>
      <c r="H588" s="16" t="str">
        <f>H576&amp;"."&amp;RIGHT(H587,LEN(H587)-4)+1</f>
        <v>X.4.12</v>
      </c>
      <c r="I588" s="17" t="str">
        <f>H588&amp;" - "&amp;IFERROR(INDEX('L2'!$G$6:$G$502,MATCH(H588,'L2'!$P$6:$P$502,0)),"  ")</f>
        <v xml:space="preserve">X.4.12 -   </v>
      </c>
      <c r="J588" s="16" t="str">
        <f>J576&amp;"."&amp;RIGHT(J587,LEN(J587)-4)+1</f>
        <v>X.5.12</v>
      </c>
      <c r="K588" s="17" t="str">
        <f>J588&amp;" - "&amp;IFERROR(INDEX('L2'!$G$6:$G$502,MATCH(J588,'L2'!$P$6:$P$502,0)),"  ")</f>
        <v xml:space="preserve">X.5.12 -   </v>
      </c>
      <c r="L588" s="16" t="str">
        <f>L576&amp;"."&amp;RIGHT(L587,LEN(L587)-4)+1</f>
        <v>X.6.12</v>
      </c>
      <c r="M588" s="17" t="str">
        <f>L588&amp;" - "&amp;IFERROR(INDEX('L2'!$G$6:$G$502,MATCH(L588,'L2'!$P$6:$P$502,0)),"  ")</f>
        <v xml:space="preserve">X.6.12 -   </v>
      </c>
      <c r="N588" s="16" t="str">
        <f>N576&amp;"."&amp;RIGHT(N587,LEN(N587)-4)+1</f>
        <v>X.7.12</v>
      </c>
      <c r="O588" s="17" t="str">
        <f>N588&amp;" - "&amp;IFERROR(INDEX('L2'!$G$6:$G$502,MATCH(N588,'L2'!$P$6:$P$502,0)),"  ")</f>
        <v xml:space="preserve">X.7.12 -   </v>
      </c>
      <c r="P588" s="16" t="str">
        <f>P576&amp;"."&amp;RIGHT(P587,LEN(P587)-4)+1</f>
        <v>X.8.12</v>
      </c>
      <c r="Q588" s="17" t="str">
        <f>P588&amp;" - "&amp;IFERROR(INDEX('L2'!$G$6:$G$502,MATCH(P588,'L2'!$P$6:$P$502,0)),"  ")</f>
        <v xml:space="preserve">X.8.12 -   </v>
      </c>
      <c r="R588" s="16" t="str">
        <f>R576&amp;"."&amp;RIGHT(R587,LEN(R587)-4)+1</f>
        <v>X.9.12</v>
      </c>
      <c r="S588" s="17" t="str">
        <f>R588&amp;" - "&amp;IFERROR(INDEX('L2'!$G$6:$G$502,MATCH(R588,'L2'!$P$6:$P$502,0)),"  ")</f>
        <v xml:space="preserve">X.9.12 -   </v>
      </c>
      <c r="T588" s="16" t="str">
        <f>T576&amp;"."&amp;RIGHT(T587,LEN(T587)-5)+1</f>
        <v>X.10.12</v>
      </c>
      <c r="U588" s="17" t="str">
        <f>T588&amp;" - "&amp;IFERROR(INDEX('L2'!$G$6:$G$502,MATCH(T588,'L2'!$P$6:$P$502,0)),"  ")</f>
        <v xml:space="preserve">X.10.12 -   </v>
      </c>
    </row>
    <row r="589" spans="2:21" ht="16">
      <c r="B589" s="16" t="str">
        <f>B576&amp;"."&amp;RIGHT(B588,LEN(B588)-4)+1</f>
        <v>X.1.13</v>
      </c>
      <c r="C589" s="17" t="str">
        <f>B589&amp;" - "&amp;IFERROR(INDEX('L2'!$G$6:$G$502,MATCH(B589,'L2'!$P$6:$P$502,0)),"  ")</f>
        <v xml:space="preserve">X.1.13 -   </v>
      </c>
      <c r="D589" s="16" t="str">
        <f>D576&amp;"."&amp;RIGHT(D588,LEN(D588)-4)+1</f>
        <v>X.2.13</v>
      </c>
      <c r="E589" s="17" t="str">
        <f>D589&amp;" - "&amp;IFERROR(INDEX('L2'!$G$6:$G$502,MATCH(D589,'L2'!$P$6:$P$502,0)),"  ")</f>
        <v xml:space="preserve">X.2.13 -   </v>
      </c>
      <c r="F589" s="16" t="str">
        <f>F576&amp;"."&amp;RIGHT(F588,LEN(F588)-4)+1</f>
        <v>X.3.13</v>
      </c>
      <c r="G589" s="17" t="str">
        <f>F589&amp;" - "&amp;IFERROR(INDEX('L2'!$G$6:$G$502,MATCH(F589,'L2'!$P$6:$P$502,0)),"  ")</f>
        <v xml:space="preserve">X.3.13 -   </v>
      </c>
      <c r="H589" s="16" t="str">
        <f>H576&amp;"."&amp;RIGHT(H588,LEN(H588)-4)+1</f>
        <v>X.4.13</v>
      </c>
      <c r="I589" s="17" t="str">
        <f>H589&amp;" - "&amp;IFERROR(INDEX('L2'!$G$6:$G$502,MATCH(H589,'L2'!$P$6:$P$502,0)),"  ")</f>
        <v xml:space="preserve">X.4.13 -   </v>
      </c>
      <c r="J589" s="16" t="str">
        <f>J576&amp;"."&amp;RIGHT(J588,LEN(J588)-4)+1</f>
        <v>X.5.13</v>
      </c>
      <c r="K589" s="17" t="str">
        <f>J589&amp;" - "&amp;IFERROR(INDEX('L2'!$G$6:$G$502,MATCH(J589,'L2'!$P$6:$P$502,0)),"  ")</f>
        <v xml:space="preserve">X.5.13 -   </v>
      </c>
      <c r="L589" s="16" t="str">
        <f>L576&amp;"."&amp;RIGHT(L588,LEN(L588)-4)+1</f>
        <v>X.6.13</v>
      </c>
      <c r="M589" s="17" t="str">
        <f>L589&amp;" - "&amp;IFERROR(INDEX('L2'!$G$6:$G$502,MATCH(L589,'L2'!$P$6:$P$502,0)),"  ")</f>
        <v xml:space="preserve">X.6.13 -   </v>
      </c>
      <c r="N589" s="16" t="str">
        <f>N576&amp;"."&amp;RIGHT(N588,LEN(N588)-4)+1</f>
        <v>X.7.13</v>
      </c>
      <c r="O589" s="17" t="str">
        <f>N589&amp;" - "&amp;IFERROR(INDEX('L2'!$G$6:$G$502,MATCH(N589,'L2'!$P$6:$P$502,0)),"  ")</f>
        <v xml:space="preserve">X.7.13 -   </v>
      </c>
      <c r="P589" s="16" t="str">
        <f>P576&amp;"."&amp;RIGHT(P588,LEN(P588)-4)+1</f>
        <v>X.8.13</v>
      </c>
      <c r="Q589" s="17" t="str">
        <f>P589&amp;" - "&amp;IFERROR(INDEX('L2'!$G$6:$G$502,MATCH(P589,'L2'!$P$6:$P$502,0)),"  ")</f>
        <v xml:space="preserve">X.8.13 -   </v>
      </c>
      <c r="R589" s="16" t="str">
        <f>R576&amp;"."&amp;RIGHT(R588,LEN(R588)-4)+1</f>
        <v>X.9.13</v>
      </c>
      <c r="S589" s="17" t="str">
        <f>R589&amp;" - "&amp;IFERROR(INDEX('L2'!$G$6:$G$502,MATCH(R589,'L2'!$P$6:$P$502,0)),"  ")</f>
        <v xml:space="preserve">X.9.13 -   </v>
      </c>
      <c r="T589" s="16" t="str">
        <f>T576&amp;"."&amp;RIGHT(T588,LEN(T588)-5)+1</f>
        <v>X.10.13</v>
      </c>
      <c r="U589" s="17" t="str">
        <f>T589&amp;" - "&amp;IFERROR(INDEX('L2'!$G$6:$G$502,MATCH(T589,'L2'!$P$6:$P$502,0)),"  ")</f>
        <v xml:space="preserve">X.10.13 -   </v>
      </c>
    </row>
    <row r="590" spans="2:21" ht="16">
      <c r="B590" s="16" t="str">
        <f>B576&amp;"."&amp;RIGHT(B589,LEN(B589)-4)+1</f>
        <v>X.1.14</v>
      </c>
      <c r="C590" s="17" t="str">
        <f>B590&amp;" - "&amp;IFERROR(INDEX('L2'!$G$6:$G$502,MATCH(B590,'L2'!$P$6:$P$502,0)),"  ")</f>
        <v xml:space="preserve">X.1.14 -   </v>
      </c>
      <c r="D590" s="16" t="str">
        <f>D576&amp;"."&amp;RIGHT(D589,LEN(D589)-4)+1</f>
        <v>X.2.14</v>
      </c>
      <c r="E590" s="17" t="str">
        <f>D590&amp;" - "&amp;IFERROR(INDEX('L2'!$G$6:$G$502,MATCH(D590,'L2'!$P$6:$P$502,0)),"  ")</f>
        <v xml:space="preserve">X.2.14 -   </v>
      </c>
      <c r="F590" s="16" t="str">
        <f>F576&amp;"."&amp;RIGHT(F589,LEN(F589)-4)+1</f>
        <v>X.3.14</v>
      </c>
      <c r="G590" s="17" t="str">
        <f>F590&amp;" - "&amp;IFERROR(INDEX('L2'!$G$6:$G$502,MATCH(F590,'L2'!$P$6:$P$502,0)),"  ")</f>
        <v xml:space="preserve">X.3.14 -   </v>
      </c>
      <c r="H590" s="16" t="str">
        <f>H576&amp;"."&amp;RIGHT(H589,LEN(H589)-4)+1</f>
        <v>X.4.14</v>
      </c>
      <c r="I590" s="17" t="str">
        <f>H590&amp;" - "&amp;IFERROR(INDEX('L2'!$G$6:$G$502,MATCH(H590,'L2'!$P$6:$P$502,0)),"  ")</f>
        <v xml:space="preserve">X.4.14 -   </v>
      </c>
      <c r="J590" s="16" t="str">
        <f>J576&amp;"."&amp;RIGHT(J589,LEN(J589)-4)+1</f>
        <v>X.5.14</v>
      </c>
      <c r="K590" s="17" t="str">
        <f>J590&amp;" - "&amp;IFERROR(INDEX('L2'!$G$6:$G$502,MATCH(J590,'L2'!$P$6:$P$502,0)),"  ")</f>
        <v xml:space="preserve">X.5.14 -   </v>
      </c>
      <c r="L590" s="16" t="str">
        <f>L576&amp;"."&amp;RIGHT(L589,LEN(L589)-4)+1</f>
        <v>X.6.14</v>
      </c>
      <c r="M590" s="17" t="str">
        <f>L590&amp;" - "&amp;IFERROR(INDEX('L2'!$G$6:$G$502,MATCH(L590,'L2'!$P$6:$P$502,0)),"  ")</f>
        <v xml:space="preserve">X.6.14 -   </v>
      </c>
      <c r="N590" s="16" t="str">
        <f>N576&amp;"."&amp;RIGHT(N589,LEN(N589)-4)+1</f>
        <v>X.7.14</v>
      </c>
      <c r="O590" s="17" t="str">
        <f>N590&amp;" - "&amp;IFERROR(INDEX('L2'!$G$6:$G$502,MATCH(N590,'L2'!$P$6:$P$502,0)),"  ")</f>
        <v xml:space="preserve">X.7.14 -   </v>
      </c>
      <c r="P590" s="16" t="str">
        <f>P576&amp;"."&amp;RIGHT(P589,LEN(P589)-4)+1</f>
        <v>X.8.14</v>
      </c>
      <c r="Q590" s="17" t="str">
        <f>P590&amp;" - "&amp;IFERROR(INDEX('L2'!$G$6:$G$502,MATCH(P590,'L2'!$P$6:$P$502,0)),"  ")</f>
        <v xml:space="preserve">X.8.14 -   </v>
      </c>
      <c r="R590" s="16" t="str">
        <f>R576&amp;"."&amp;RIGHT(R589,LEN(R589)-4)+1</f>
        <v>X.9.14</v>
      </c>
      <c r="S590" s="17" t="str">
        <f>R590&amp;" - "&amp;IFERROR(INDEX('L2'!$G$6:$G$502,MATCH(R590,'L2'!$P$6:$P$502,0)),"  ")</f>
        <v xml:space="preserve">X.9.14 -   </v>
      </c>
      <c r="T590" s="16" t="str">
        <f>T576&amp;"."&amp;RIGHT(T589,LEN(T589)-5)+1</f>
        <v>X.10.14</v>
      </c>
      <c r="U590" s="17" t="str">
        <f>T590&amp;" - "&amp;IFERROR(INDEX('L2'!$G$6:$G$502,MATCH(T590,'L2'!$P$6:$P$502,0)),"  ")</f>
        <v xml:space="preserve">X.10.14 -   </v>
      </c>
    </row>
    <row r="591" spans="2:21" ht="16">
      <c r="B591" s="16" t="str">
        <f>B576&amp;"."&amp;RIGHT(B590,LEN(B590)-4)+1</f>
        <v>X.1.15</v>
      </c>
      <c r="C591" s="17" t="str">
        <f>B591&amp;" - "&amp;IFERROR(INDEX('L2'!$G$6:$G$502,MATCH(B591,'L2'!$P$6:$P$502,0)),"  ")</f>
        <v xml:space="preserve">X.1.15 -   </v>
      </c>
      <c r="D591" s="16" t="str">
        <f>D576&amp;"."&amp;RIGHT(D590,LEN(D590)-4)+1</f>
        <v>X.2.15</v>
      </c>
      <c r="E591" s="17" t="str">
        <f>D591&amp;" - "&amp;IFERROR(INDEX('L2'!$G$6:$G$502,MATCH(D591,'L2'!$P$6:$P$502,0)),"  ")</f>
        <v xml:space="preserve">X.2.15 -   </v>
      </c>
      <c r="F591" s="16" t="str">
        <f>F576&amp;"."&amp;RIGHT(F590,LEN(F590)-4)+1</f>
        <v>X.3.15</v>
      </c>
      <c r="G591" s="17" t="str">
        <f>F591&amp;" - "&amp;IFERROR(INDEX('L2'!$G$6:$G$502,MATCH(F591,'L2'!$P$6:$P$502,0)),"  ")</f>
        <v xml:space="preserve">X.3.15 -   </v>
      </c>
      <c r="H591" s="16" t="str">
        <f>H576&amp;"."&amp;RIGHT(H590,LEN(H590)-4)+1</f>
        <v>X.4.15</v>
      </c>
      <c r="I591" s="17" t="str">
        <f>H591&amp;" - "&amp;IFERROR(INDEX('L2'!$G$6:$G$502,MATCH(H591,'L2'!$P$6:$P$502,0)),"  ")</f>
        <v xml:space="preserve">X.4.15 -   </v>
      </c>
      <c r="J591" s="16" t="str">
        <f>J576&amp;"."&amp;RIGHT(J590,LEN(J590)-4)+1</f>
        <v>X.5.15</v>
      </c>
      <c r="K591" s="17" t="str">
        <f>J591&amp;" - "&amp;IFERROR(INDEX('L2'!$G$6:$G$502,MATCH(J591,'L2'!$P$6:$P$502,0)),"  ")</f>
        <v xml:space="preserve">X.5.15 -   </v>
      </c>
      <c r="L591" s="16" t="str">
        <f>L576&amp;"."&amp;RIGHT(L590,LEN(L590)-4)+1</f>
        <v>X.6.15</v>
      </c>
      <c r="M591" s="17" t="str">
        <f>L591&amp;" - "&amp;IFERROR(INDEX('L2'!$G$6:$G$502,MATCH(L591,'L2'!$P$6:$P$502,0)),"  ")</f>
        <v xml:space="preserve">X.6.15 -   </v>
      </c>
      <c r="N591" s="16" t="str">
        <f>N576&amp;"."&amp;RIGHT(N590,LEN(N590)-4)+1</f>
        <v>X.7.15</v>
      </c>
      <c r="O591" s="17" t="str">
        <f>N591&amp;" - "&amp;IFERROR(INDEX('L2'!$G$6:$G$502,MATCH(N591,'L2'!$P$6:$P$502,0)),"  ")</f>
        <v xml:space="preserve">X.7.15 -   </v>
      </c>
      <c r="P591" s="16" t="str">
        <f>P576&amp;"."&amp;RIGHT(P590,LEN(P590)-4)+1</f>
        <v>X.8.15</v>
      </c>
      <c r="Q591" s="17" t="str">
        <f>P591&amp;" - "&amp;IFERROR(INDEX('L2'!$G$6:$G$502,MATCH(P591,'L2'!$P$6:$P$502,0)),"  ")</f>
        <v xml:space="preserve">X.8.15 -   </v>
      </c>
      <c r="R591" s="16" t="str">
        <f>R576&amp;"."&amp;RIGHT(R590,LEN(R590)-4)+1</f>
        <v>X.9.15</v>
      </c>
      <c r="S591" s="17" t="str">
        <f>R591&amp;" - "&amp;IFERROR(INDEX('L2'!$G$6:$G$502,MATCH(R591,'L2'!$P$6:$P$502,0)),"  ")</f>
        <v xml:space="preserve">X.9.15 -   </v>
      </c>
      <c r="T591" s="16" t="str">
        <f>T576&amp;"."&amp;RIGHT(T590,LEN(T590)-5)+1</f>
        <v>X.10.15</v>
      </c>
      <c r="U591" s="17" t="str">
        <f>T591&amp;" - "&amp;IFERROR(INDEX('L2'!$G$6:$G$502,MATCH(T591,'L2'!$P$6:$P$502,0)),"  ")</f>
        <v xml:space="preserve">X.10.15 -   </v>
      </c>
    </row>
    <row r="592" spans="2:21" ht="16">
      <c r="B592" s="16" t="str">
        <f>B576&amp;"."&amp;RIGHT(B591,LEN(B591)-4)+1</f>
        <v>X.1.16</v>
      </c>
      <c r="C592" s="17" t="str">
        <f>B592&amp;" - "&amp;IFERROR(INDEX('L2'!$G$6:$G$502,MATCH(B592,'L2'!$P$6:$P$502,0)),"  ")</f>
        <v xml:space="preserve">X.1.16 -   </v>
      </c>
      <c r="D592" s="16" t="str">
        <f>D576&amp;"."&amp;RIGHT(D591,LEN(D591)-4)+1</f>
        <v>X.2.16</v>
      </c>
      <c r="E592" s="17" t="str">
        <f>D592&amp;" - "&amp;IFERROR(INDEX('L2'!$G$6:$G$502,MATCH(D592,'L2'!$P$6:$P$502,0)),"  ")</f>
        <v xml:space="preserve">X.2.16 -   </v>
      </c>
      <c r="F592" s="16" t="str">
        <f>F576&amp;"."&amp;RIGHT(F591,LEN(F591)-4)+1</f>
        <v>X.3.16</v>
      </c>
      <c r="G592" s="17" t="str">
        <f>F592&amp;" - "&amp;IFERROR(INDEX('L2'!$G$6:$G$502,MATCH(F592,'L2'!$P$6:$P$502,0)),"  ")</f>
        <v xml:space="preserve">X.3.16 -   </v>
      </c>
      <c r="H592" s="16" t="str">
        <f>H576&amp;"."&amp;RIGHT(H591,LEN(H591)-4)+1</f>
        <v>X.4.16</v>
      </c>
      <c r="I592" s="17" t="str">
        <f>H592&amp;" - "&amp;IFERROR(INDEX('L2'!$G$6:$G$502,MATCH(H592,'L2'!$P$6:$P$502,0)),"  ")</f>
        <v xml:space="preserve">X.4.16 -   </v>
      </c>
      <c r="J592" s="16" t="str">
        <f>J576&amp;"."&amp;RIGHT(J591,LEN(J591)-4)+1</f>
        <v>X.5.16</v>
      </c>
      <c r="K592" s="17" t="str">
        <f>J592&amp;" - "&amp;IFERROR(INDEX('L2'!$G$6:$G$502,MATCH(J592,'L2'!$P$6:$P$502,0)),"  ")</f>
        <v xml:space="preserve">X.5.16 -   </v>
      </c>
      <c r="L592" s="16" t="str">
        <f>L576&amp;"."&amp;RIGHT(L591,LEN(L591)-4)+1</f>
        <v>X.6.16</v>
      </c>
      <c r="M592" s="17" t="str">
        <f>L592&amp;" - "&amp;IFERROR(INDEX('L2'!$G$6:$G$502,MATCH(L592,'L2'!$P$6:$P$502,0)),"  ")</f>
        <v xml:space="preserve">X.6.16 -   </v>
      </c>
      <c r="N592" s="16" t="str">
        <f>N576&amp;"."&amp;RIGHT(N591,LEN(N591)-4)+1</f>
        <v>X.7.16</v>
      </c>
      <c r="O592" s="17" t="str">
        <f>N592&amp;" - "&amp;IFERROR(INDEX('L2'!$G$6:$G$502,MATCH(N592,'L2'!$P$6:$P$502,0)),"  ")</f>
        <v xml:space="preserve">X.7.16 -   </v>
      </c>
      <c r="P592" s="16" t="str">
        <f>P576&amp;"."&amp;RIGHT(P591,LEN(P591)-4)+1</f>
        <v>X.8.16</v>
      </c>
      <c r="Q592" s="17" t="str">
        <f>P592&amp;" - "&amp;IFERROR(INDEX('L2'!$G$6:$G$502,MATCH(P592,'L2'!$P$6:$P$502,0)),"  ")</f>
        <v xml:space="preserve">X.8.16 -   </v>
      </c>
      <c r="R592" s="16" t="str">
        <f>R576&amp;"."&amp;RIGHT(R591,LEN(R591)-4)+1</f>
        <v>X.9.16</v>
      </c>
      <c r="S592" s="17" t="str">
        <f>R592&amp;" - "&amp;IFERROR(INDEX('L2'!$G$6:$G$502,MATCH(R592,'L2'!$P$6:$P$502,0)),"  ")</f>
        <v xml:space="preserve">X.9.16 -   </v>
      </c>
      <c r="T592" s="16" t="str">
        <f>T576&amp;"."&amp;RIGHT(T591,LEN(T591)-5)+1</f>
        <v>X.10.16</v>
      </c>
      <c r="U592" s="17" t="str">
        <f>T592&amp;" - "&amp;IFERROR(INDEX('L2'!$G$6:$G$502,MATCH(T592,'L2'!$P$6:$P$502,0)),"  ")</f>
        <v xml:space="preserve">X.10.16 -   </v>
      </c>
    </row>
    <row r="593" spans="2:21" ht="16">
      <c r="B593" s="16" t="str">
        <f>B576&amp;"."&amp;RIGHT(B592,LEN(B592)-4)+1</f>
        <v>X.1.17</v>
      </c>
      <c r="C593" s="17" t="str">
        <f>B593&amp;" - "&amp;IFERROR(INDEX('L2'!$G$6:$G$502,MATCH(B593,'L2'!$P$6:$P$502,0)),"  ")</f>
        <v xml:space="preserve">X.1.17 -   </v>
      </c>
      <c r="D593" s="16" t="str">
        <f>D576&amp;"."&amp;RIGHT(D592,LEN(D592)-4)+1</f>
        <v>X.2.17</v>
      </c>
      <c r="E593" s="17" t="str">
        <f>D593&amp;" - "&amp;IFERROR(INDEX('L2'!$G$6:$G$502,MATCH(D593,'L2'!$P$6:$P$502,0)),"  ")</f>
        <v xml:space="preserve">X.2.17 -   </v>
      </c>
      <c r="F593" s="16" t="str">
        <f>F576&amp;"."&amp;RIGHT(F592,LEN(F592)-4)+1</f>
        <v>X.3.17</v>
      </c>
      <c r="G593" s="17" t="str">
        <f>F593&amp;" - "&amp;IFERROR(INDEX('L2'!$G$6:$G$502,MATCH(F593,'L2'!$P$6:$P$502,0)),"  ")</f>
        <v xml:space="preserve">X.3.17 -   </v>
      </c>
      <c r="H593" s="16" t="str">
        <f>H576&amp;"."&amp;RIGHT(H592,LEN(H592)-4)+1</f>
        <v>X.4.17</v>
      </c>
      <c r="I593" s="17" t="str">
        <f>H593&amp;" - "&amp;IFERROR(INDEX('L2'!$G$6:$G$502,MATCH(H593,'L2'!$P$6:$P$502,0)),"  ")</f>
        <v xml:space="preserve">X.4.17 -   </v>
      </c>
      <c r="J593" s="16" t="str">
        <f>J576&amp;"."&amp;RIGHT(J592,LEN(J592)-4)+1</f>
        <v>X.5.17</v>
      </c>
      <c r="K593" s="17" t="str">
        <f>J593&amp;" - "&amp;IFERROR(INDEX('L2'!$G$6:$G$502,MATCH(J593,'L2'!$P$6:$P$502,0)),"  ")</f>
        <v xml:space="preserve">X.5.17 -   </v>
      </c>
      <c r="L593" s="16" t="str">
        <f>L576&amp;"."&amp;RIGHT(L592,LEN(L592)-4)+1</f>
        <v>X.6.17</v>
      </c>
      <c r="M593" s="17" t="str">
        <f>L593&amp;" - "&amp;IFERROR(INDEX('L2'!$G$6:$G$502,MATCH(L593,'L2'!$P$6:$P$502,0)),"  ")</f>
        <v xml:space="preserve">X.6.17 -   </v>
      </c>
      <c r="N593" s="16" t="str">
        <f>N576&amp;"."&amp;RIGHT(N592,LEN(N592)-4)+1</f>
        <v>X.7.17</v>
      </c>
      <c r="O593" s="17" t="str">
        <f>N593&amp;" - "&amp;IFERROR(INDEX('L2'!$G$6:$G$502,MATCH(N593,'L2'!$P$6:$P$502,0)),"  ")</f>
        <v xml:space="preserve">X.7.17 -   </v>
      </c>
      <c r="P593" s="16" t="str">
        <f>P576&amp;"."&amp;RIGHT(P592,LEN(P592)-4)+1</f>
        <v>X.8.17</v>
      </c>
      <c r="Q593" s="17" t="str">
        <f>P593&amp;" - "&amp;IFERROR(INDEX('L2'!$G$6:$G$502,MATCH(P593,'L2'!$P$6:$P$502,0)),"  ")</f>
        <v xml:space="preserve">X.8.17 -   </v>
      </c>
      <c r="R593" s="16" t="str">
        <f>R576&amp;"."&amp;RIGHT(R592,LEN(R592)-4)+1</f>
        <v>X.9.17</v>
      </c>
      <c r="S593" s="17" t="str">
        <f>R593&amp;" - "&amp;IFERROR(INDEX('L2'!$G$6:$G$502,MATCH(R593,'L2'!$P$6:$P$502,0)),"  ")</f>
        <v xml:space="preserve">X.9.17 -   </v>
      </c>
      <c r="T593" s="16" t="str">
        <f>T576&amp;"."&amp;RIGHT(T592,LEN(T592)-5)+1</f>
        <v>X.10.17</v>
      </c>
      <c r="U593" s="17" t="str">
        <f>T593&amp;" - "&amp;IFERROR(INDEX('L2'!$G$6:$G$502,MATCH(T593,'L2'!$P$6:$P$502,0)),"  ")</f>
        <v xml:space="preserve">X.10.17 -   </v>
      </c>
    </row>
    <row r="594" spans="2:21" ht="16">
      <c r="B594" s="16" t="str">
        <f>B576&amp;"."&amp;RIGHT(B593,LEN(B593)-4)+1</f>
        <v>X.1.18</v>
      </c>
      <c r="C594" s="17" t="str">
        <f>B594&amp;" - "&amp;IFERROR(INDEX('L2'!$G$6:$G$502,MATCH(B594,'L2'!$P$6:$P$502,0)),"  ")</f>
        <v xml:space="preserve">X.1.18 -   </v>
      </c>
      <c r="D594" s="16" t="str">
        <f>D576&amp;"."&amp;RIGHT(D593,LEN(D593)-4)+1</f>
        <v>X.2.18</v>
      </c>
      <c r="E594" s="17" t="str">
        <f>D594&amp;" - "&amp;IFERROR(INDEX('L2'!$G$6:$G$502,MATCH(D594,'L2'!$P$6:$P$502,0)),"  ")</f>
        <v xml:space="preserve">X.2.18 -   </v>
      </c>
      <c r="F594" s="16" t="str">
        <f>F576&amp;"."&amp;RIGHT(F593,LEN(F593)-4)+1</f>
        <v>X.3.18</v>
      </c>
      <c r="G594" s="17" t="str">
        <f>F594&amp;" - "&amp;IFERROR(INDEX('L2'!$G$6:$G$502,MATCH(F594,'L2'!$P$6:$P$502,0)),"  ")</f>
        <v xml:space="preserve">X.3.18 -   </v>
      </c>
      <c r="H594" s="16" t="str">
        <f>H576&amp;"."&amp;RIGHT(H593,LEN(H593)-4)+1</f>
        <v>X.4.18</v>
      </c>
      <c r="I594" s="17" t="str">
        <f>H594&amp;" - "&amp;IFERROR(INDEX('L2'!$G$6:$G$502,MATCH(H594,'L2'!$P$6:$P$502,0)),"  ")</f>
        <v xml:space="preserve">X.4.18 -   </v>
      </c>
      <c r="J594" s="16" t="str">
        <f>J576&amp;"."&amp;RIGHT(J593,LEN(J593)-4)+1</f>
        <v>X.5.18</v>
      </c>
      <c r="K594" s="17" t="str">
        <f>J594&amp;" - "&amp;IFERROR(INDEX('L2'!$G$6:$G$502,MATCH(J594,'L2'!$P$6:$P$502,0)),"  ")</f>
        <v xml:space="preserve">X.5.18 -   </v>
      </c>
      <c r="L594" s="16" t="str">
        <f>L576&amp;"."&amp;RIGHT(L593,LEN(L593)-4)+1</f>
        <v>X.6.18</v>
      </c>
      <c r="M594" s="17" t="str">
        <f>L594&amp;" - "&amp;IFERROR(INDEX('L2'!$G$6:$G$502,MATCH(L594,'L2'!$P$6:$P$502,0)),"  ")</f>
        <v xml:space="preserve">X.6.18 -   </v>
      </c>
      <c r="N594" s="16" t="str">
        <f>N576&amp;"."&amp;RIGHT(N593,LEN(N593)-4)+1</f>
        <v>X.7.18</v>
      </c>
      <c r="O594" s="17" t="str">
        <f>N594&amp;" - "&amp;IFERROR(INDEX('L2'!$G$6:$G$502,MATCH(N594,'L2'!$P$6:$P$502,0)),"  ")</f>
        <v xml:space="preserve">X.7.18 -   </v>
      </c>
      <c r="P594" s="16" t="str">
        <f>P576&amp;"."&amp;RIGHT(P593,LEN(P593)-4)+1</f>
        <v>X.8.18</v>
      </c>
      <c r="Q594" s="17" t="str">
        <f>P594&amp;" - "&amp;IFERROR(INDEX('L2'!$G$6:$G$502,MATCH(P594,'L2'!$P$6:$P$502,0)),"  ")</f>
        <v xml:space="preserve">X.8.18 -   </v>
      </c>
      <c r="R594" s="16" t="str">
        <f>R576&amp;"."&amp;RIGHT(R593,LEN(R593)-4)+1</f>
        <v>X.9.18</v>
      </c>
      <c r="S594" s="17" t="str">
        <f>R594&amp;" - "&amp;IFERROR(INDEX('L2'!$G$6:$G$502,MATCH(R594,'L2'!$P$6:$P$502,0)),"  ")</f>
        <v xml:space="preserve">X.9.18 -   </v>
      </c>
      <c r="T594" s="16" t="str">
        <f>T576&amp;"."&amp;RIGHT(T593,LEN(T593)-5)+1</f>
        <v>X.10.18</v>
      </c>
      <c r="U594" s="17" t="str">
        <f>T594&amp;" - "&amp;IFERROR(INDEX('L2'!$G$6:$G$502,MATCH(T594,'L2'!$P$6:$P$502,0)),"  ")</f>
        <v xml:space="preserve">X.10.18 -   </v>
      </c>
    </row>
    <row r="595" spans="2:21" ht="16">
      <c r="B595" s="16" t="str">
        <f>B576&amp;"."&amp;RIGHT(B594,LEN(B594)-4)+1</f>
        <v>X.1.19</v>
      </c>
      <c r="C595" s="17" t="str">
        <f>B595&amp;" - "&amp;IFERROR(INDEX('L2'!$G$6:$G$502,MATCH(B595,'L2'!$P$6:$P$502,0)),"  ")</f>
        <v xml:space="preserve">X.1.19 -   </v>
      </c>
      <c r="D595" s="16" t="str">
        <f>D576&amp;"."&amp;RIGHT(D594,LEN(D594)-4)+1</f>
        <v>X.2.19</v>
      </c>
      <c r="E595" s="17" t="str">
        <f>D595&amp;" - "&amp;IFERROR(INDEX('L2'!$G$6:$G$502,MATCH(D595,'L2'!$P$6:$P$502,0)),"  ")</f>
        <v xml:space="preserve">X.2.19 -   </v>
      </c>
      <c r="F595" s="16" t="str">
        <f>F576&amp;"."&amp;RIGHT(F594,LEN(F594)-4)+1</f>
        <v>X.3.19</v>
      </c>
      <c r="G595" s="17" t="str">
        <f>F595&amp;" - "&amp;IFERROR(INDEX('L2'!$G$6:$G$502,MATCH(F595,'L2'!$P$6:$P$502,0)),"  ")</f>
        <v xml:space="preserve">X.3.19 -   </v>
      </c>
      <c r="H595" s="16" t="str">
        <f>H576&amp;"."&amp;RIGHT(H594,LEN(H594)-4)+1</f>
        <v>X.4.19</v>
      </c>
      <c r="I595" s="17" t="str">
        <f>H595&amp;" - "&amp;IFERROR(INDEX('L2'!$G$6:$G$502,MATCH(H595,'L2'!$P$6:$P$502,0)),"  ")</f>
        <v xml:space="preserve">X.4.19 -   </v>
      </c>
      <c r="J595" s="16" t="str">
        <f>J576&amp;"."&amp;RIGHT(J594,LEN(J594)-4)+1</f>
        <v>X.5.19</v>
      </c>
      <c r="K595" s="17" t="str">
        <f>J595&amp;" - "&amp;IFERROR(INDEX('L2'!$G$6:$G$502,MATCH(J595,'L2'!$P$6:$P$502,0)),"  ")</f>
        <v xml:space="preserve">X.5.19 -   </v>
      </c>
      <c r="L595" s="16" t="str">
        <f>L576&amp;"."&amp;RIGHT(L594,LEN(L594)-4)+1</f>
        <v>X.6.19</v>
      </c>
      <c r="M595" s="17" t="str">
        <f>L595&amp;" - "&amp;IFERROR(INDEX('L2'!$G$6:$G$502,MATCH(L595,'L2'!$P$6:$P$502,0)),"  ")</f>
        <v xml:space="preserve">X.6.19 -   </v>
      </c>
      <c r="N595" s="16" t="str">
        <f>N576&amp;"."&amp;RIGHT(N594,LEN(N594)-4)+1</f>
        <v>X.7.19</v>
      </c>
      <c r="O595" s="17" t="str">
        <f>N595&amp;" - "&amp;IFERROR(INDEX('L2'!$G$6:$G$502,MATCH(N595,'L2'!$P$6:$P$502,0)),"  ")</f>
        <v xml:space="preserve">X.7.19 -   </v>
      </c>
      <c r="P595" s="16" t="str">
        <f>P576&amp;"."&amp;RIGHT(P594,LEN(P594)-4)+1</f>
        <v>X.8.19</v>
      </c>
      <c r="Q595" s="17" t="str">
        <f>P595&amp;" - "&amp;IFERROR(INDEX('L2'!$G$6:$G$502,MATCH(P595,'L2'!$P$6:$P$502,0)),"  ")</f>
        <v xml:space="preserve">X.8.19 -   </v>
      </c>
      <c r="R595" s="16" t="str">
        <f>R576&amp;"."&amp;RIGHT(R594,LEN(R594)-4)+1</f>
        <v>X.9.19</v>
      </c>
      <c r="S595" s="17" t="str">
        <f>R595&amp;" - "&amp;IFERROR(INDEX('L2'!$G$6:$G$502,MATCH(R595,'L2'!$P$6:$P$502,0)),"  ")</f>
        <v xml:space="preserve">X.9.19 -   </v>
      </c>
      <c r="T595" s="16" t="str">
        <f>T576&amp;"."&amp;RIGHT(T594,LEN(T594)-5)+1</f>
        <v>X.10.19</v>
      </c>
      <c r="U595" s="17" t="str">
        <f>T595&amp;" - "&amp;IFERROR(INDEX('L2'!$G$6:$G$502,MATCH(T595,'L2'!$P$6:$P$502,0)),"  ")</f>
        <v xml:space="preserve">X.10.19 -   </v>
      </c>
    </row>
    <row r="596" spans="2:21" ht="16">
      <c r="B596" s="16" t="str">
        <f>B576&amp;"."&amp;RIGHT(B595,LEN(B595)-4)+1</f>
        <v>X.1.20</v>
      </c>
      <c r="C596" s="17" t="str">
        <f>B596&amp;" - "&amp;IFERROR(INDEX('L2'!$G$6:$G$502,MATCH(B596,'L2'!$P$6:$P$502,0)),"  ")</f>
        <v xml:space="preserve">X.1.20 -   </v>
      </c>
      <c r="D596" s="16" t="str">
        <f>D576&amp;"."&amp;RIGHT(D595,LEN(D595)-4)+1</f>
        <v>X.2.20</v>
      </c>
      <c r="E596" s="17" t="str">
        <f>D596&amp;" - "&amp;IFERROR(INDEX('L2'!$G$6:$G$502,MATCH(D596,'L2'!$P$6:$P$502,0)),"  ")</f>
        <v xml:space="preserve">X.2.20 -   </v>
      </c>
      <c r="F596" s="16" t="str">
        <f>F576&amp;"."&amp;RIGHT(F595,LEN(F595)-4)+1</f>
        <v>X.3.20</v>
      </c>
      <c r="G596" s="17" t="str">
        <f>F596&amp;" - "&amp;IFERROR(INDEX('L2'!$G$6:$G$502,MATCH(F596,'L2'!$P$6:$P$502,0)),"  ")</f>
        <v xml:space="preserve">X.3.20 -   </v>
      </c>
      <c r="H596" s="16" t="str">
        <f>H576&amp;"."&amp;RIGHT(H595,LEN(H595)-4)+1</f>
        <v>X.4.20</v>
      </c>
      <c r="I596" s="17" t="str">
        <f>H596&amp;" - "&amp;IFERROR(INDEX('L2'!$G$6:$G$502,MATCH(H596,'L2'!$P$6:$P$502,0)),"  ")</f>
        <v xml:space="preserve">X.4.20 -   </v>
      </c>
      <c r="J596" s="16" t="str">
        <f>J576&amp;"."&amp;RIGHT(J595,LEN(J595)-4)+1</f>
        <v>X.5.20</v>
      </c>
      <c r="K596" s="17" t="str">
        <f>J596&amp;" - "&amp;IFERROR(INDEX('L2'!$G$6:$G$502,MATCH(J596,'L2'!$P$6:$P$502,0)),"  ")</f>
        <v xml:space="preserve">X.5.20 -   </v>
      </c>
      <c r="L596" s="16" t="str">
        <f>L576&amp;"."&amp;RIGHT(L595,LEN(L595)-4)+1</f>
        <v>X.6.20</v>
      </c>
      <c r="M596" s="17" t="str">
        <f>L596&amp;" - "&amp;IFERROR(INDEX('L2'!$G$6:$G$502,MATCH(L596,'L2'!$P$6:$P$502,0)),"  ")</f>
        <v xml:space="preserve">X.6.20 -   </v>
      </c>
      <c r="N596" s="16" t="str">
        <f>N576&amp;"."&amp;RIGHT(N595,LEN(N595)-4)+1</f>
        <v>X.7.20</v>
      </c>
      <c r="O596" s="17" t="str">
        <f>N596&amp;" - "&amp;IFERROR(INDEX('L2'!$G$6:$G$502,MATCH(N596,'L2'!$P$6:$P$502,0)),"  ")</f>
        <v xml:space="preserve">X.7.20 -   </v>
      </c>
      <c r="P596" s="16" t="str">
        <f>P576&amp;"."&amp;RIGHT(P595,LEN(P595)-4)+1</f>
        <v>X.8.20</v>
      </c>
      <c r="Q596" s="17" t="str">
        <f>P596&amp;" - "&amp;IFERROR(INDEX('L2'!$G$6:$G$502,MATCH(P596,'L2'!$P$6:$P$502,0)),"  ")</f>
        <v xml:space="preserve">X.8.20 -   </v>
      </c>
      <c r="R596" s="16" t="str">
        <f>R576&amp;"."&amp;RIGHT(R595,LEN(R595)-4)+1</f>
        <v>X.9.20</v>
      </c>
      <c r="S596" s="17" t="str">
        <f>R596&amp;" - "&amp;IFERROR(INDEX('L2'!$G$6:$G$502,MATCH(R596,'L2'!$P$6:$P$502,0)),"  ")</f>
        <v xml:space="preserve">X.9.20 -   </v>
      </c>
      <c r="T596" s="16" t="str">
        <f>T576&amp;"."&amp;RIGHT(T595,LEN(T595)-5)+1</f>
        <v>X.10.20</v>
      </c>
      <c r="U596" s="17" t="str">
        <f>T596&amp;" - "&amp;IFERROR(INDEX('L2'!$G$6:$G$502,MATCH(T596,'L2'!$P$6:$P$502,0)),"  ")</f>
        <v xml:space="preserve">X.10.20 -   </v>
      </c>
    </row>
    <row r="598" spans="2:21" ht="16">
      <c r="B598" s="796" t="str">
        <f>"Level 3 - "&amp;INDEX($C$6:$C$31,MATCH($B$30,$B$6:$B$31,0))&amp;" ("&amp;$B$30&amp;")"</f>
        <v>Level 3 - Y -    (Y)</v>
      </c>
      <c r="C598" s="796"/>
      <c r="D598" s="796"/>
      <c r="E598" s="796"/>
      <c r="F598" s="796"/>
      <c r="G598" s="796"/>
      <c r="H598" s="796"/>
      <c r="I598" s="796"/>
      <c r="J598" s="796"/>
      <c r="K598" s="796"/>
      <c r="L598" s="796"/>
      <c r="M598" s="796"/>
      <c r="N598" s="796"/>
      <c r="O598" s="796"/>
      <c r="P598" s="796"/>
      <c r="Q598" s="796"/>
      <c r="R598" s="796"/>
      <c r="S598" s="796"/>
      <c r="T598" s="796"/>
      <c r="U598" s="796"/>
    </row>
    <row r="599" spans="2:21" ht="16">
      <c r="B599" s="40" t="str">
        <f>MID(B598,LEN(B598)-1,1)&amp;".1"</f>
        <v>Y.1</v>
      </c>
      <c r="C599" s="40" t="str">
        <f>IFERROR(INDEX('L2'!$E$6:$E$502,MATCH(B599,'L2'!$O$6:$O$502,0)),"  ")</f>
        <v xml:space="preserve">  </v>
      </c>
      <c r="D599" s="40" t="str">
        <f>LEFT(B599,1)&amp;"."&amp;RIGHT(B599,1)+1</f>
        <v>Y.2</v>
      </c>
      <c r="E599" s="40" t="str">
        <f>IFERROR(INDEX('L2'!$E$6:$E$502,MATCH(D599,'L2'!$O$6:$O$502,0)),"  ")</f>
        <v xml:space="preserve">  </v>
      </c>
      <c r="F599" s="40" t="str">
        <f>LEFT(D599,1)&amp;"."&amp;RIGHT(D599,1)+1</f>
        <v>Y.3</v>
      </c>
      <c r="G599" s="40" t="str">
        <f>IFERROR(INDEX('L2'!$E$6:$E$502,MATCH(F599,'L2'!$O$6:$O$502,0)),"  ")</f>
        <v xml:space="preserve">  </v>
      </c>
      <c r="H599" s="40" t="str">
        <f>LEFT(F599,1)&amp;"."&amp;RIGHT(F599,1)+1</f>
        <v>Y.4</v>
      </c>
      <c r="I599" s="40" t="str">
        <f>IFERROR(INDEX('L2'!$E$6:$E$502,MATCH(H599,'L2'!$O$6:$O$502,0)),"  ")</f>
        <v xml:space="preserve">  </v>
      </c>
      <c r="J599" s="40" t="str">
        <f>LEFT(H599,1)&amp;"."&amp;RIGHT(H599,1)+1</f>
        <v>Y.5</v>
      </c>
      <c r="K599" s="40" t="str">
        <f>IFERROR(INDEX('L2'!$E$6:$E$502,MATCH(J599,'L2'!$O$6:$O$502,0)),"  ")</f>
        <v xml:space="preserve">  </v>
      </c>
      <c r="L599" s="40" t="str">
        <f>LEFT(J599,1)&amp;"."&amp;RIGHT(J599,1)+1</f>
        <v>Y.6</v>
      </c>
      <c r="M599" s="40" t="str">
        <f>IFERROR(INDEX('L2'!$E$6:$E$502,MATCH(L599,'L2'!$O$6:$O$502,0)),"  ")</f>
        <v xml:space="preserve">  </v>
      </c>
      <c r="N599" s="40" t="str">
        <f>LEFT(L599,1)&amp;"."&amp;RIGHT(L599,1)+1</f>
        <v>Y.7</v>
      </c>
      <c r="O599" s="40" t="str">
        <f>IFERROR(INDEX('L2'!$E$6:$E$502,MATCH(N599,'L2'!$O$6:$O$502,0)),"  ")</f>
        <v xml:space="preserve">  </v>
      </c>
      <c r="P599" s="40" t="str">
        <f>LEFT(N599,1)&amp;"."&amp;RIGHT(N599,1)+1</f>
        <v>Y.8</v>
      </c>
      <c r="Q599" s="40" t="str">
        <f>IFERROR(INDEX('L2'!$E$6:$E$502,MATCH(P599,'L2'!$O$6:$O$502,0)),"  ")</f>
        <v xml:space="preserve">  </v>
      </c>
      <c r="R599" s="40" t="str">
        <f>LEFT(P599,1)&amp;"."&amp;RIGHT(P599,1)+1</f>
        <v>Y.9</v>
      </c>
      <c r="S599" s="40" t="str">
        <f>IFERROR(INDEX('L2'!$E$6:$E$502,MATCH(R599,'L2'!$O$6:$O$502,0)),"  ")</f>
        <v xml:space="preserve">  </v>
      </c>
      <c r="T599" s="40" t="str">
        <f>LEFT(R599,1)&amp;"."&amp;RIGHT(R599,1)+1</f>
        <v>Y.10</v>
      </c>
      <c r="U599" s="40" t="str">
        <f>IFERROR(INDEX('L2'!$E$6:$E$502,MATCH(T599,'L2'!$O$6:$O$502,0)),"  ")</f>
        <v xml:space="preserve">  </v>
      </c>
    </row>
    <row r="600" spans="2:21" ht="16">
      <c r="B600" s="16" t="str">
        <f>B599&amp;".1"</f>
        <v>Y.1.1</v>
      </c>
      <c r="C600" s="17" t="str">
        <f>B600&amp;" - "&amp;IFERROR(INDEX('L2'!$G$6:$G$502,MATCH(B600,'L2'!$P$6:$P$502,0)),"  ")</f>
        <v xml:space="preserve">Y.1.1 -   </v>
      </c>
      <c r="D600" s="16" t="str">
        <f>D599&amp;".1"</f>
        <v>Y.2.1</v>
      </c>
      <c r="E600" s="17" t="str">
        <f>D600&amp;" - "&amp;IFERROR(INDEX('L2'!$G$6:$G$502,MATCH(D600,'L2'!$P$6:$P$502,0)),"  ")</f>
        <v xml:space="preserve">Y.2.1 -   </v>
      </c>
      <c r="F600" s="16" t="str">
        <f>F599&amp;".1"</f>
        <v>Y.3.1</v>
      </c>
      <c r="G600" s="17" t="str">
        <f>F600&amp;" - "&amp;IFERROR(INDEX('L2'!$G$6:$G$502,MATCH(F600,'L2'!$P$6:$P$502,0)),"  ")</f>
        <v xml:space="preserve">Y.3.1 -   </v>
      </c>
      <c r="H600" s="16" t="str">
        <f>H599&amp;".1"</f>
        <v>Y.4.1</v>
      </c>
      <c r="I600" s="17" t="str">
        <f>H600&amp;" - "&amp;IFERROR(INDEX('L2'!$G$6:$G$502,MATCH(H600,'L2'!$P$6:$P$502,0)),"  ")</f>
        <v xml:space="preserve">Y.4.1 -   </v>
      </c>
      <c r="J600" s="16" t="str">
        <f>J599&amp;".1"</f>
        <v>Y.5.1</v>
      </c>
      <c r="K600" s="17" t="str">
        <f>J600&amp;" - "&amp;IFERROR(INDEX('L2'!$G$6:$G$502,MATCH(J600,'L2'!$P$6:$P$502,0)),"  ")</f>
        <v xml:space="preserve">Y.5.1 -   </v>
      </c>
      <c r="L600" s="16" t="str">
        <f>L599&amp;".1"</f>
        <v>Y.6.1</v>
      </c>
      <c r="M600" s="17" t="str">
        <f>L600&amp;" - "&amp;IFERROR(INDEX('L2'!$G$6:$G$502,MATCH(L600,'L2'!$P$6:$P$502,0)),"  ")</f>
        <v xml:space="preserve">Y.6.1 -   </v>
      </c>
      <c r="N600" s="16" t="str">
        <f>N599&amp;".1"</f>
        <v>Y.7.1</v>
      </c>
      <c r="O600" s="17" t="str">
        <f>N600&amp;" - "&amp;IFERROR(INDEX('L2'!$G$6:$G$502,MATCH(N600,'L2'!$P$6:$P$502,0)),"  ")</f>
        <v xml:space="preserve">Y.7.1 -   </v>
      </c>
      <c r="P600" s="16" t="str">
        <f>P599&amp;".1"</f>
        <v>Y.8.1</v>
      </c>
      <c r="Q600" s="17" t="str">
        <f>P600&amp;" - "&amp;IFERROR(INDEX('L2'!$G$6:$G$502,MATCH(P600,'L2'!$P$6:$P$502,0)),"  ")</f>
        <v xml:space="preserve">Y.8.1 -   </v>
      </c>
      <c r="R600" s="16" t="str">
        <f>R599&amp;".1"</f>
        <v>Y.9.1</v>
      </c>
      <c r="S600" s="17" t="str">
        <f>R600&amp;" - "&amp;IFERROR(INDEX('L2'!$G$6:$G$502,MATCH(R600,'L2'!$P$6:$P$502,0)),"  ")</f>
        <v xml:space="preserve">Y.9.1 -   </v>
      </c>
      <c r="T600" s="16" t="str">
        <f>T599&amp;".1"</f>
        <v>Y.10.1</v>
      </c>
      <c r="U600" s="17" t="str">
        <f>T600&amp;" - "&amp;IFERROR(INDEX('L2'!$G$6:$G$502,MATCH(T600,'L2'!$P$6:$P$502,0)),"  ")</f>
        <v xml:space="preserve">Y.10.1 -   </v>
      </c>
    </row>
    <row r="601" spans="2:21" ht="16">
      <c r="B601" s="16" t="str">
        <f>B599&amp;"."&amp;RIGHT(B600,LEN(B600)-4)+1</f>
        <v>Y.1.2</v>
      </c>
      <c r="C601" s="17" t="str">
        <f>B601&amp;" - "&amp;IFERROR(INDEX('L2'!$G$6:$G$502,MATCH(B601,'L2'!$P$6:$P$502,0)),"  ")</f>
        <v xml:space="preserve">Y.1.2 -   </v>
      </c>
      <c r="D601" s="16" t="str">
        <f>D599&amp;"."&amp;RIGHT(D600,LEN(D600)-4)+1</f>
        <v>Y.2.2</v>
      </c>
      <c r="E601" s="17" t="str">
        <f>D601&amp;" - "&amp;IFERROR(INDEX('L2'!$G$6:$G$502,MATCH(D601,'L2'!$P$6:$P$502,0)),"  ")</f>
        <v xml:space="preserve">Y.2.2 -   </v>
      </c>
      <c r="F601" s="16" t="str">
        <f>F599&amp;"."&amp;RIGHT(F600,LEN(F600)-4)+1</f>
        <v>Y.3.2</v>
      </c>
      <c r="G601" s="17" t="str">
        <f>F601&amp;" - "&amp;IFERROR(INDEX('L2'!$G$6:$G$502,MATCH(F601,'L2'!$P$6:$P$502,0)),"  ")</f>
        <v xml:space="preserve">Y.3.2 -   </v>
      </c>
      <c r="H601" s="16" t="str">
        <f>H599&amp;"."&amp;RIGHT(H600,LEN(H600)-4)+1</f>
        <v>Y.4.2</v>
      </c>
      <c r="I601" s="17" t="str">
        <f>H601&amp;" - "&amp;IFERROR(INDEX('L2'!$G$6:$G$502,MATCH(H601,'L2'!$P$6:$P$502,0)),"  ")</f>
        <v xml:space="preserve">Y.4.2 -   </v>
      </c>
      <c r="J601" s="16" t="str">
        <f>J599&amp;"."&amp;RIGHT(J600,LEN(J600)-4)+1</f>
        <v>Y.5.2</v>
      </c>
      <c r="K601" s="17" t="str">
        <f>J601&amp;" - "&amp;IFERROR(INDEX('L2'!$G$6:$G$502,MATCH(J601,'L2'!$P$6:$P$502,0)),"  ")</f>
        <v xml:space="preserve">Y.5.2 -   </v>
      </c>
      <c r="L601" s="16" t="str">
        <f>L599&amp;"."&amp;RIGHT(L600,LEN(L600)-4)+1</f>
        <v>Y.6.2</v>
      </c>
      <c r="M601" s="17" t="str">
        <f>L601&amp;" - "&amp;IFERROR(INDEX('L2'!$G$6:$G$502,MATCH(L601,'L2'!$P$6:$P$502,0)),"  ")</f>
        <v xml:space="preserve">Y.6.2 -   </v>
      </c>
      <c r="N601" s="16" t="str">
        <f>N599&amp;"."&amp;RIGHT(N600,LEN(N600)-4)+1</f>
        <v>Y.7.2</v>
      </c>
      <c r="O601" s="17" t="str">
        <f>N601&amp;" - "&amp;IFERROR(INDEX('L2'!$G$6:$G$502,MATCH(N601,'L2'!$P$6:$P$502,0)),"  ")</f>
        <v xml:space="preserve">Y.7.2 -   </v>
      </c>
      <c r="P601" s="16" t="str">
        <f>P599&amp;"."&amp;RIGHT(P600,LEN(P600)-4)+1</f>
        <v>Y.8.2</v>
      </c>
      <c r="Q601" s="17" t="str">
        <f>P601&amp;" - "&amp;IFERROR(INDEX('L2'!$G$6:$G$502,MATCH(P601,'L2'!$P$6:$P$502,0)),"  ")</f>
        <v xml:space="preserve">Y.8.2 -   </v>
      </c>
      <c r="R601" s="16" t="str">
        <f>R599&amp;"."&amp;RIGHT(R600,LEN(R600)-4)+1</f>
        <v>Y.9.2</v>
      </c>
      <c r="S601" s="17" t="str">
        <f>R601&amp;" - "&amp;IFERROR(INDEX('L2'!$G$6:$G$502,MATCH(R601,'L2'!$P$6:$P$502,0)),"  ")</f>
        <v xml:space="preserve">Y.9.2 -   </v>
      </c>
      <c r="T601" s="16" t="str">
        <f>T599&amp;"."&amp;RIGHT(T600,LEN(T600)-5)+1</f>
        <v>Y.10.2</v>
      </c>
      <c r="U601" s="17" t="str">
        <f>T601&amp;" - "&amp;IFERROR(INDEX('L2'!$G$6:$G$502,MATCH(T601,'L2'!$P$6:$P$502,0)),"  ")</f>
        <v xml:space="preserve">Y.10.2 -   </v>
      </c>
    </row>
    <row r="602" spans="2:21" ht="16">
      <c r="B602" s="16" t="str">
        <f>B599&amp;"."&amp;RIGHT(B601,LEN(B601)-4)+1</f>
        <v>Y.1.3</v>
      </c>
      <c r="C602" s="17" t="str">
        <f>B602&amp;" - "&amp;IFERROR(INDEX('L2'!$G$6:$G$502,MATCH(B602,'L2'!$P$6:$P$502,0)),"  ")</f>
        <v xml:space="preserve">Y.1.3 -   </v>
      </c>
      <c r="D602" s="16" t="str">
        <f>D599&amp;"."&amp;RIGHT(D601,LEN(D601)-4)+1</f>
        <v>Y.2.3</v>
      </c>
      <c r="E602" s="17" t="str">
        <f>D602&amp;" - "&amp;IFERROR(INDEX('L2'!$G$6:$G$502,MATCH(D602,'L2'!$P$6:$P$502,0)),"  ")</f>
        <v xml:space="preserve">Y.2.3 -   </v>
      </c>
      <c r="F602" s="16" t="str">
        <f>F599&amp;"."&amp;RIGHT(F601,LEN(F601)-4)+1</f>
        <v>Y.3.3</v>
      </c>
      <c r="G602" s="17" t="str">
        <f>F602&amp;" - "&amp;IFERROR(INDEX('L2'!$G$6:$G$502,MATCH(F602,'L2'!$P$6:$P$502,0)),"  ")</f>
        <v xml:space="preserve">Y.3.3 -   </v>
      </c>
      <c r="H602" s="16" t="str">
        <f>H599&amp;"."&amp;RIGHT(H601,LEN(H601)-4)+1</f>
        <v>Y.4.3</v>
      </c>
      <c r="I602" s="17" t="str">
        <f>H602&amp;" - "&amp;IFERROR(INDEX('L2'!$G$6:$G$502,MATCH(H602,'L2'!$P$6:$P$502,0)),"  ")</f>
        <v xml:space="preserve">Y.4.3 -   </v>
      </c>
      <c r="J602" s="16" t="str">
        <f>J599&amp;"."&amp;RIGHT(J601,LEN(J601)-4)+1</f>
        <v>Y.5.3</v>
      </c>
      <c r="K602" s="17" t="str">
        <f>J602&amp;" - "&amp;IFERROR(INDEX('L2'!$G$6:$G$502,MATCH(J602,'L2'!$P$6:$P$502,0)),"  ")</f>
        <v xml:space="preserve">Y.5.3 -   </v>
      </c>
      <c r="L602" s="16" t="str">
        <f>L599&amp;"."&amp;RIGHT(L601,LEN(L601)-4)+1</f>
        <v>Y.6.3</v>
      </c>
      <c r="M602" s="17" t="str">
        <f>L602&amp;" - "&amp;IFERROR(INDEX('L2'!$G$6:$G$502,MATCH(L602,'L2'!$P$6:$P$502,0)),"  ")</f>
        <v xml:space="preserve">Y.6.3 -   </v>
      </c>
      <c r="N602" s="16" t="str">
        <f>N599&amp;"."&amp;RIGHT(N601,LEN(N601)-4)+1</f>
        <v>Y.7.3</v>
      </c>
      <c r="O602" s="17" t="str">
        <f>N602&amp;" - "&amp;IFERROR(INDEX('L2'!$G$6:$G$502,MATCH(N602,'L2'!$P$6:$P$502,0)),"  ")</f>
        <v xml:space="preserve">Y.7.3 -   </v>
      </c>
      <c r="P602" s="16" t="str">
        <f>P599&amp;"."&amp;RIGHT(P601,LEN(P601)-4)+1</f>
        <v>Y.8.3</v>
      </c>
      <c r="Q602" s="17" t="str">
        <f>P602&amp;" - "&amp;IFERROR(INDEX('L2'!$G$6:$G$502,MATCH(P602,'L2'!$P$6:$P$502,0)),"  ")</f>
        <v xml:space="preserve">Y.8.3 -   </v>
      </c>
      <c r="R602" s="16" t="str">
        <f>R599&amp;"."&amp;RIGHT(R601,LEN(R601)-4)+1</f>
        <v>Y.9.3</v>
      </c>
      <c r="S602" s="17" t="str">
        <f>R602&amp;" - "&amp;IFERROR(INDEX('L2'!$G$6:$G$502,MATCH(R602,'L2'!$P$6:$P$502,0)),"  ")</f>
        <v xml:space="preserve">Y.9.3 -   </v>
      </c>
      <c r="T602" s="16" t="str">
        <f>T599&amp;"."&amp;RIGHT(T601,LEN(T601)-5)+1</f>
        <v>Y.10.3</v>
      </c>
      <c r="U602" s="17" t="str">
        <f>T602&amp;" - "&amp;IFERROR(INDEX('L2'!$G$6:$G$502,MATCH(T602,'L2'!$P$6:$P$502,0)),"  ")</f>
        <v xml:space="preserve">Y.10.3 -   </v>
      </c>
    </row>
    <row r="603" spans="2:21" ht="16">
      <c r="B603" s="16" t="str">
        <f>B599&amp;"."&amp;RIGHT(B602,LEN(B602)-4)+1</f>
        <v>Y.1.4</v>
      </c>
      <c r="C603" s="17" t="str">
        <f>B603&amp;" - "&amp;IFERROR(INDEX('L2'!$G$6:$G$502,MATCH(B603,'L2'!$P$6:$P$502,0)),"  ")</f>
        <v xml:space="preserve">Y.1.4 -   </v>
      </c>
      <c r="D603" s="16" t="str">
        <f>D599&amp;"."&amp;RIGHT(D602,LEN(D602)-4)+1</f>
        <v>Y.2.4</v>
      </c>
      <c r="E603" s="17" t="str">
        <f>D603&amp;" - "&amp;IFERROR(INDEX('L2'!$G$6:$G$502,MATCH(D603,'L2'!$P$6:$P$502,0)),"  ")</f>
        <v xml:space="preserve">Y.2.4 -   </v>
      </c>
      <c r="F603" s="16" t="str">
        <f>F599&amp;"."&amp;RIGHT(F602,LEN(F602)-4)+1</f>
        <v>Y.3.4</v>
      </c>
      <c r="G603" s="17" t="str">
        <f>F603&amp;" - "&amp;IFERROR(INDEX('L2'!$G$6:$G$502,MATCH(F603,'L2'!$P$6:$P$502,0)),"  ")</f>
        <v xml:space="preserve">Y.3.4 -   </v>
      </c>
      <c r="H603" s="16" t="str">
        <f>H599&amp;"."&amp;RIGHT(H602,LEN(H602)-4)+1</f>
        <v>Y.4.4</v>
      </c>
      <c r="I603" s="17" t="str">
        <f>H603&amp;" - "&amp;IFERROR(INDEX('L2'!$G$6:$G$502,MATCH(H603,'L2'!$P$6:$P$502,0)),"  ")</f>
        <v xml:space="preserve">Y.4.4 -   </v>
      </c>
      <c r="J603" s="16" t="str">
        <f>J599&amp;"."&amp;RIGHT(J602,LEN(J602)-4)+1</f>
        <v>Y.5.4</v>
      </c>
      <c r="K603" s="17" t="str">
        <f>J603&amp;" - "&amp;IFERROR(INDEX('L2'!$G$6:$G$502,MATCH(J603,'L2'!$P$6:$P$502,0)),"  ")</f>
        <v xml:space="preserve">Y.5.4 -   </v>
      </c>
      <c r="L603" s="16" t="str">
        <f>L599&amp;"."&amp;RIGHT(L602,LEN(L602)-4)+1</f>
        <v>Y.6.4</v>
      </c>
      <c r="M603" s="17" t="str">
        <f>L603&amp;" - "&amp;IFERROR(INDEX('L2'!$G$6:$G$502,MATCH(L603,'L2'!$P$6:$P$502,0)),"  ")</f>
        <v xml:space="preserve">Y.6.4 -   </v>
      </c>
      <c r="N603" s="16" t="str">
        <f>N599&amp;"."&amp;RIGHT(N602,LEN(N602)-4)+1</f>
        <v>Y.7.4</v>
      </c>
      <c r="O603" s="17" t="str">
        <f>N603&amp;" - "&amp;IFERROR(INDEX('L2'!$G$6:$G$502,MATCH(N603,'L2'!$P$6:$P$502,0)),"  ")</f>
        <v xml:space="preserve">Y.7.4 -   </v>
      </c>
      <c r="P603" s="16" t="str">
        <f>P599&amp;"."&amp;RIGHT(P602,LEN(P602)-4)+1</f>
        <v>Y.8.4</v>
      </c>
      <c r="Q603" s="17" t="str">
        <f>P603&amp;" - "&amp;IFERROR(INDEX('L2'!$G$6:$G$502,MATCH(P603,'L2'!$P$6:$P$502,0)),"  ")</f>
        <v xml:space="preserve">Y.8.4 -   </v>
      </c>
      <c r="R603" s="16" t="str">
        <f>R599&amp;"."&amp;RIGHT(R602,LEN(R602)-4)+1</f>
        <v>Y.9.4</v>
      </c>
      <c r="S603" s="17" t="str">
        <f>R603&amp;" - "&amp;IFERROR(INDEX('L2'!$G$6:$G$502,MATCH(R603,'L2'!$P$6:$P$502,0)),"  ")</f>
        <v xml:space="preserve">Y.9.4 -   </v>
      </c>
      <c r="T603" s="16" t="str">
        <f>T599&amp;"."&amp;RIGHT(T602,LEN(T602)-5)+1</f>
        <v>Y.10.4</v>
      </c>
      <c r="U603" s="17" t="str">
        <f>T603&amp;" - "&amp;IFERROR(INDEX('L2'!$G$6:$G$502,MATCH(T603,'L2'!$P$6:$P$502,0)),"  ")</f>
        <v xml:space="preserve">Y.10.4 -   </v>
      </c>
    </row>
    <row r="604" spans="2:21" ht="16">
      <c r="B604" s="16" t="str">
        <f>B599&amp;"."&amp;RIGHT(B603,LEN(B603)-4)+1</f>
        <v>Y.1.5</v>
      </c>
      <c r="C604" s="17" t="str">
        <f>B604&amp;" - "&amp;IFERROR(INDEX('L2'!$G$6:$G$502,MATCH(B604,'L2'!$P$6:$P$502,0)),"  ")</f>
        <v xml:space="preserve">Y.1.5 -   </v>
      </c>
      <c r="D604" s="16" t="str">
        <f>D599&amp;"."&amp;RIGHT(D603,LEN(D603)-4)+1</f>
        <v>Y.2.5</v>
      </c>
      <c r="E604" s="17" t="str">
        <f>D604&amp;" - "&amp;IFERROR(INDEX('L2'!$G$6:$G$502,MATCH(D604,'L2'!$P$6:$P$502,0)),"  ")</f>
        <v xml:space="preserve">Y.2.5 -   </v>
      </c>
      <c r="F604" s="16" t="str">
        <f>F599&amp;"."&amp;RIGHT(F603,LEN(F603)-4)+1</f>
        <v>Y.3.5</v>
      </c>
      <c r="G604" s="17" t="str">
        <f>F604&amp;" - "&amp;IFERROR(INDEX('L2'!$G$6:$G$502,MATCH(F604,'L2'!$P$6:$P$502,0)),"  ")</f>
        <v xml:space="preserve">Y.3.5 -   </v>
      </c>
      <c r="H604" s="16" t="str">
        <f>H599&amp;"."&amp;RIGHT(H603,LEN(H603)-4)+1</f>
        <v>Y.4.5</v>
      </c>
      <c r="I604" s="17" t="str">
        <f>H604&amp;" - "&amp;IFERROR(INDEX('L2'!$G$6:$G$502,MATCH(H604,'L2'!$P$6:$P$502,0)),"  ")</f>
        <v xml:space="preserve">Y.4.5 -   </v>
      </c>
      <c r="J604" s="16" t="str">
        <f>J599&amp;"."&amp;RIGHT(J603,LEN(J603)-4)+1</f>
        <v>Y.5.5</v>
      </c>
      <c r="K604" s="17" t="str">
        <f>J604&amp;" - "&amp;IFERROR(INDEX('L2'!$G$6:$G$502,MATCH(J604,'L2'!$P$6:$P$502,0)),"  ")</f>
        <v xml:space="preserve">Y.5.5 -   </v>
      </c>
      <c r="L604" s="16" t="str">
        <f>L599&amp;"."&amp;RIGHT(L603,LEN(L603)-4)+1</f>
        <v>Y.6.5</v>
      </c>
      <c r="M604" s="17" t="str">
        <f>L604&amp;" - "&amp;IFERROR(INDEX('L2'!$G$6:$G$502,MATCH(L604,'L2'!$P$6:$P$502,0)),"  ")</f>
        <v xml:space="preserve">Y.6.5 -   </v>
      </c>
      <c r="N604" s="16" t="str">
        <f>N599&amp;"."&amp;RIGHT(N603,LEN(N603)-4)+1</f>
        <v>Y.7.5</v>
      </c>
      <c r="O604" s="17" t="str">
        <f>N604&amp;" - "&amp;IFERROR(INDEX('L2'!$G$6:$G$502,MATCH(N604,'L2'!$P$6:$P$502,0)),"  ")</f>
        <v xml:space="preserve">Y.7.5 -   </v>
      </c>
      <c r="P604" s="16" t="str">
        <f>P599&amp;"."&amp;RIGHT(P603,LEN(P603)-4)+1</f>
        <v>Y.8.5</v>
      </c>
      <c r="Q604" s="17" t="str">
        <f>P604&amp;" - "&amp;IFERROR(INDEX('L2'!$G$6:$G$502,MATCH(P604,'L2'!$P$6:$P$502,0)),"  ")</f>
        <v xml:space="preserve">Y.8.5 -   </v>
      </c>
      <c r="R604" s="16" t="str">
        <f>R599&amp;"."&amp;RIGHT(R603,LEN(R603)-4)+1</f>
        <v>Y.9.5</v>
      </c>
      <c r="S604" s="17" t="str">
        <f>R604&amp;" - "&amp;IFERROR(INDEX('L2'!$G$6:$G$502,MATCH(R604,'L2'!$P$6:$P$502,0)),"  ")</f>
        <v xml:space="preserve">Y.9.5 -   </v>
      </c>
      <c r="T604" s="16" t="str">
        <f>T599&amp;"."&amp;RIGHT(T603,LEN(T603)-5)+1</f>
        <v>Y.10.5</v>
      </c>
      <c r="U604" s="17" t="str">
        <f>T604&amp;" - "&amp;IFERROR(INDEX('L2'!$G$6:$G$502,MATCH(T604,'L2'!$P$6:$P$502,0)),"  ")</f>
        <v xml:space="preserve">Y.10.5 -   </v>
      </c>
    </row>
    <row r="605" spans="2:21" ht="16">
      <c r="B605" s="16" t="str">
        <f>B599&amp;"."&amp;RIGHT(B604,LEN(B604)-4)+1</f>
        <v>Y.1.6</v>
      </c>
      <c r="C605" s="17" t="str">
        <f>B605&amp;" - "&amp;IFERROR(INDEX('L2'!$G$6:$G$502,MATCH(B605,'L2'!$P$6:$P$502,0)),"  ")</f>
        <v xml:space="preserve">Y.1.6 -   </v>
      </c>
      <c r="D605" s="16" t="str">
        <f>D599&amp;"."&amp;RIGHT(D604,LEN(D604)-4)+1</f>
        <v>Y.2.6</v>
      </c>
      <c r="E605" s="17" t="str">
        <f>D605&amp;" - "&amp;IFERROR(INDEX('L2'!$G$6:$G$502,MATCH(D605,'L2'!$P$6:$P$502,0)),"  ")</f>
        <v xml:space="preserve">Y.2.6 -   </v>
      </c>
      <c r="F605" s="16" t="str">
        <f>F599&amp;"."&amp;RIGHT(F604,LEN(F604)-4)+1</f>
        <v>Y.3.6</v>
      </c>
      <c r="G605" s="17" t="str">
        <f>F605&amp;" - "&amp;IFERROR(INDEX('L2'!$G$6:$G$502,MATCH(F605,'L2'!$P$6:$P$502,0)),"  ")</f>
        <v xml:space="preserve">Y.3.6 -   </v>
      </c>
      <c r="H605" s="16" t="str">
        <f>H599&amp;"."&amp;RIGHT(H604,LEN(H604)-4)+1</f>
        <v>Y.4.6</v>
      </c>
      <c r="I605" s="17" t="str">
        <f>H605&amp;" - "&amp;IFERROR(INDEX('L2'!$G$6:$G$502,MATCH(H605,'L2'!$P$6:$P$502,0)),"  ")</f>
        <v xml:space="preserve">Y.4.6 -   </v>
      </c>
      <c r="J605" s="16" t="str">
        <f>J599&amp;"."&amp;RIGHT(J604,LEN(J604)-4)+1</f>
        <v>Y.5.6</v>
      </c>
      <c r="K605" s="17" t="str">
        <f>J605&amp;" - "&amp;IFERROR(INDEX('L2'!$G$6:$G$502,MATCH(J605,'L2'!$P$6:$P$502,0)),"  ")</f>
        <v xml:space="preserve">Y.5.6 -   </v>
      </c>
      <c r="L605" s="16" t="str">
        <f>L599&amp;"."&amp;RIGHT(L604,LEN(L604)-4)+1</f>
        <v>Y.6.6</v>
      </c>
      <c r="M605" s="17" t="str">
        <f>L605&amp;" - "&amp;IFERROR(INDEX('L2'!$G$6:$G$502,MATCH(L605,'L2'!$P$6:$P$502,0)),"  ")</f>
        <v xml:space="preserve">Y.6.6 -   </v>
      </c>
      <c r="N605" s="16" t="str">
        <f>N599&amp;"."&amp;RIGHT(N604,LEN(N604)-4)+1</f>
        <v>Y.7.6</v>
      </c>
      <c r="O605" s="17" t="str">
        <f>N605&amp;" - "&amp;IFERROR(INDEX('L2'!$G$6:$G$502,MATCH(N605,'L2'!$P$6:$P$502,0)),"  ")</f>
        <v xml:space="preserve">Y.7.6 -   </v>
      </c>
      <c r="P605" s="16" t="str">
        <f>P599&amp;"."&amp;RIGHT(P604,LEN(P604)-4)+1</f>
        <v>Y.8.6</v>
      </c>
      <c r="Q605" s="17" t="str">
        <f>P605&amp;" - "&amp;IFERROR(INDEX('L2'!$G$6:$G$502,MATCH(P605,'L2'!$P$6:$P$502,0)),"  ")</f>
        <v xml:space="preserve">Y.8.6 -   </v>
      </c>
      <c r="R605" s="16" t="str">
        <f>R599&amp;"."&amp;RIGHT(R604,LEN(R604)-4)+1</f>
        <v>Y.9.6</v>
      </c>
      <c r="S605" s="17" t="str">
        <f>R605&amp;" - "&amp;IFERROR(INDEX('L2'!$G$6:$G$502,MATCH(R605,'L2'!$P$6:$P$502,0)),"  ")</f>
        <v xml:space="preserve">Y.9.6 -   </v>
      </c>
      <c r="T605" s="16" t="str">
        <f>T599&amp;"."&amp;RIGHT(T604,LEN(T604)-5)+1</f>
        <v>Y.10.6</v>
      </c>
      <c r="U605" s="17" t="str">
        <f>T605&amp;" - "&amp;IFERROR(INDEX('L2'!$G$6:$G$502,MATCH(T605,'L2'!$P$6:$P$502,0)),"  ")</f>
        <v xml:space="preserve">Y.10.6 -   </v>
      </c>
    </row>
    <row r="606" spans="2:21" ht="16">
      <c r="B606" s="16" t="str">
        <f>B599&amp;"."&amp;RIGHT(B605,LEN(B605)-4)+1</f>
        <v>Y.1.7</v>
      </c>
      <c r="C606" s="17" t="str">
        <f>B606&amp;" - "&amp;IFERROR(INDEX('L2'!$G$6:$G$502,MATCH(B606,'L2'!$P$6:$P$502,0)),"  ")</f>
        <v xml:space="preserve">Y.1.7 -   </v>
      </c>
      <c r="D606" s="16" t="str">
        <f>D599&amp;"."&amp;RIGHT(D605,LEN(D605)-4)+1</f>
        <v>Y.2.7</v>
      </c>
      <c r="E606" s="17" t="str">
        <f>D606&amp;" - "&amp;IFERROR(INDEX('L2'!$G$6:$G$502,MATCH(D606,'L2'!$P$6:$P$502,0)),"  ")</f>
        <v xml:space="preserve">Y.2.7 -   </v>
      </c>
      <c r="F606" s="16" t="str">
        <f>F599&amp;"."&amp;RIGHT(F605,LEN(F605)-4)+1</f>
        <v>Y.3.7</v>
      </c>
      <c r="G606" s="17" t="str">
        <f>F606&amp;" - "&amp;IFERROR(INDEX('L2'!$G$6:$G$502,MATCH(F606,'L2'!$P$6:$P$502,0)),"  ")</f>
        <v xml:space="preserve">Y.3.7 -   </v>
      </c>
      <c r="H606" s="16" t="str">
        <f>H599&amp;"."&amp;RIGHT(H605,LEN(H605)-4)+1</f>
        <v>Y.4.7</v>
      </c>
      <c r="I606" s="17" t="str">
        <f>H606&amp;" - "&amp;IFERROR(INDEX('L2'!$G$6:$G$502,MATCH(H606,'L2'!$P$6:$P$502,0)),"  ")</f>
        <v xml:space="preserve">Y.4.7 -   </v>
      </c>
      <c r="J606" s="16" t="str">
        <f>J599&amp;"."&amp;RIGHT(J605,LEN(J605)-4)+1</f>
        <v>Y.5.7</v>
      </c>
      <c r="K606" s="17" t="str">
        <f>J606&amp;" - "&amp;IFERROR(INDEX('L2'!$G$6:$G$502,MATCH(J606,'L2'!$P$6:$P$502,0)),"  ")</f>
        <v xml:space="preserve">Y.5.7 -   </v>
      </c>
      <c r="L606" s="16" t="str">
        <f>L599&amp;"."&amp;RIGHT(L605,LEN(L605)-4)+1</f>
        <v>Y.6.7</v>
      </c>
      <c r="M606" s="17" t="str">
        <f>L606&amp;" - "&amp;IFERROR(INDEX('L2'!$G$6:$G$502,MATCH(L606,'L2'!$P$6:$P$502,0)),"  ")</f>
        <v xml:space="preserve">Y.6.7 -   </v>
      </c>
      <c r="N606" s="16" t="str">
        <f>N599&amp;"."&amp;RIGHT(N605,LEN(N605)-4)+1</f>
        <v>Y.7.7</v>
      </c>
      <c r="O606" s="17" t="str">
        <f>N606&amp;" - "&amp;IFERROR(INDEX('L2'!$G$6:$G$502,MATCH(N606,'L2'!$P$6:$P$502,0)),"  ")</f>
        <v xml:space="preserve">Y.7.7 -   </v>
      </c>
      <c r="P606" s="16" t="str">
        <f>P599&amp;"."&amp;RIGHT(P605,LEN(P605)-4)+1</f>
        <v>Y.8.7</v>
      </c>
      <c r="Q606" s="17" t="str">
        <f>P606&amp;" - "&amp;IFERROR(INDEX('L2'!$G$6:$G$502,MATCH(P606,'L2'!$P$6:$P$502,0)),"  ")</f>
        <v xml:space="preserve">Y.8.7 -   </v>
      </c>
      <c r="R606" s="16" t="str">
        <f>R599&amp;"."&amp;RIGHT(R605,LEN(R605)-4)+1</f>
        <v>Y.9.7</v>
      </c>
      <c r="S606" s="17" t="str">
        <f>R606&amp;" - "&amp;IFERROR(INDEX('L2'!$G$6:$G$502,MATCH(R606,'L2'!$P$6:$P$502,0)),"  ")</f>
        <v xml:space="preserve">Y.9.7 -   </v>
      </c>
      <c r="T606" s="16" t="str">
        <f>T599&amp;"."&amp;RIGHT(T605,LEN(T605)-5)+1</f>
        <v>Y.10.7</v>
      </c>
      <c r="U606" s="17" t="str">
        <f>T606&amp;" - "&amp;IFERROR(INDEX('L2'!$G$6:$G$502,MATCH(T606,'L2'!$P$6:$P$502,0)),"  ")</f>
        <v xml:space="preserve">Y.10.7 -   </v>
      </c>
    </row>
    <row r="607" spans="2:21" ht="16">
      <c r="B607" s="16" t="str">
        <f>B599&amp;"."&amp;RIGHT(B606,LEN(B606)-4)+1</f>
        <v>Y.1.8</v>
      </c>
      <c r="C607" s="17" t="str">
        <f>B607&amp;" - "&amp;IFERROR(INDEX('L2'!$G$6:$G$502,MATCH(B607,'L2'!$P$6:$P$502,0)),"  ")</f>
        <v xml:space="preserve">Y.1.8 -   </v>
      </c>
      <c r="D607" s="16" t="str">
        <f>D599&amp;"."&amp;RIGHT(D606,LEN(D606)-4)+1</f>
        <v>Y.2.8</v>
      </c>
      <c r="E607" s="17" t="str">
        <f>D607&amp;" - "&amp;IFERROR(INDEX('L2'!$G$6:$G$502,MATCH(D607,'L2'!$P$6:$P$502,0)),"  ")</f>
        <v xml:space="preserve">Y.2.8 -   </v>
      </c>
      <c r="F607" s="16" t="str">
        <f>F599&amp;"."&amp;RIGHT(F606,LEN(F606)-4)+1</f>
        <v>Y.3.8</v>
      </c>
      <c r="G607" s="17" t="str">
        <f>F607&amp;" - "&amp;IFERROR(INDEX('L2'!$G$6:$G$502,MATCH(F607,'L2'!$P$6:$P$502,0)),"  ")</f>
        <v xml:space="preserve">Y.3.8 -   </v>
      </c>
      <c r="H607" s="16" t="str">
        <f>H599&amp;"."&amp;RIGHT(H606,LEN(H606)-4)+1</f>
        <v>Y.4.8</v>
      </c>
      <c r="I607" s="17" t="str">
        <f>H607&amp;" - "&amp;IFERROR(INDEX('L2'!$G$6:$G$502,MATCH(H607,'L2'!$P$6:$P$502,0)),"  ")</f>
        <v xml:space="preserve">Y.4.8 -   </v>
      </c>
      <c r="J607" s="16" t="str">
        <f>J599&amp;"."&amp;RIGHT(J606,LEN(J606)-4)+1</f>
        <v>Y.5.8</v>
      </c>
      <c r="K607" s="17" t="str">
        <f>J607&amp;" - "&amp;IFERROR(INDEX('L2'!$G$6:$G$502,MATCH(J607,'L2'!$P$6:$P$502,0)),"  ")</f>
        <v xml:space="preserve">Y.5.8 -   </v>
      </c>
      <c r="L607" s="16" t="str">
        <f>L599&amp;"."&amp;RIGHT(L606,LEN(L606)-4)+1</f>
        <v>Y.6.8</v>
      </c>
      <c r="M607" s="17" t="str">
        <f>L607&amp;" - "&amp;IFERROR(INDEX('L2'!$G$6:$G$502,MATCH(L607,'L2'!$P$6:$P$502,0)),"  ")</f>
        <v xml:space="preserve">Y.6.8 -   </v>
      </c>
      <c r="N607" s="16" t="str">
        <f>N599&amp;"."&amp;RIGHT(N606,LEN(N606)-4)+1</f>
        <v>Y.7.8</v>
      </c>
      <c r="O607" s="17" t="str">
        <f>N607&amp;" - "&amp;IFERROR(INDEX('L2'!$G$6:$G$502,MATCH(N607,'L2'!$P$6:$P$502,0)),"  ")</f>
        <v xml:space="preserve">Y.7.8 -   </v>
      </c>
      <c r="P607" s="16" t="str">
        <f>P599&amp;"."&amp;RIGHT(P606,LEN(P606)-4)+1</f>
        <v>Y.8.8</v>
      </c>
      <c r="Q607" s="17" t="str">
        <f>P607&amp;" - "&amp;IFERROR(INDEX('L2'!$G$6:$G$502,MATCH(P607,'L2'!$P$6:$P$502,0)),"  ")</f>
        <v xml:space="preserve">Y.8.8 -   </v>
      </c>
      <c r="R607" s="16" t="str">
        <f>R599&amp;"."&amp;RIGHT(R606,LEN(R606)-4)+1</f>
        <v>Y.9.8</v>
      </c>
      <c r="S607" s="17" t="str">
        <f>R607&amp;" - "&amp;IFERROR(INDEX('L2'!$G$6:$G$502,MATCH(R607,'L2'!$P$6:$P$502,0)),"  ")</f>
        <v xml:space="preserve">Y.9.8 -   </v>
      </c>
      <c r="T607" s="16" t="str">
        <f>T599&amp;"."&amp;RIGHT(T606,LEN(T606)-5)+1</f>
        <v>Y.10.8</v>
      </c>
      <c r="U607" s="17" t="str">
        <f>T607&amp;" - "&amp;IFERROR(INDEX('L2'!$G$6:$G$502,MATCH(T607,'L2'!$P$6:$P$502,0)),"  ")</f>
        <v xml:space="preserve">Y.10.8 -   </v>
      </c>
    </row>
    <row r="608" spans="2:21" ht="16">
      <c r="B608" s="16" t="str">
        <f>B599&amp;"."&amp;RIGHT(B607,LEN(B607)-4)+1</f>
        <v>Y.1.9</v>
      </c>
      <c r="C608" s="17" t="str">
        <f>B608&amp;" - "&amp;IFERROR(INDEX('L2'!$G$6:$G$502,MATCH(B608,'L2'!$P$6:$P$502,0)),"  ")</f>
        <v xml:space="preserve">Y.1.9 -   </v>
      </c>
      <c r="D608" s="16" t="str">
        <f>D599&amp;"."&amp;RIGHT(D607,LEN(D607)-4)+1</f>
        <v>Y.2.9</v>
      </c>
      <c r="E608" s="17" t="str">
        <f>D608&amp;" - "&amp;IFERROR(INDEX('L2'!$G$6:$G$502,MATCH(D608,'L2'!$P$6:$P$502,0)),"  ")</f>
        <v xml:space="preserve">Y.2.9 -   </v>
      </c>
      <c r="F608" s="16" t="str">
        <f>F599&amp;"."&amp;RIGHT(F607,LEN(F607)-4)+1</f>
        <v>Y.3.9</v>
      </c>
      <c r="G608" s="17" t="str">
        <f>F608&amp;" - "&amp;IFERROR(INDEX('L2'!$G$6:$G$502,MATCH(F608,'L2'!$P$6:$P$502,0)),"  ")</f>
        <v xml:space="preserve">Y.3.9 -   </v>
      </c>
      <c r="H608" s="16" t="str">
        <f>H599&amp;"."&amp;RIGHT(H607,LEN(H607)-4)+1</f>
        <v>Y.4.9</v>
      </c>
      <c r="I608" s="17" t="str">
        <f>H608&amp;" - "&amp;IFERROR(INDEX('L2'!$G$6:$G$502,MATCH(H608,'L2'!$P$6:$P$502,0)),"  ")</f>
        <v xml:space="preserve">Y.4.9 -   </v>
      </c>
      <c r="J608" s="16" t="str">
        <f>J599&amp;"."&amp;RIGHT(J607,LEN(J607)-4)+1</f>
        <v>Y.5.9</v>
      </c>
      <c r="K608" s="17" t="str">
        <f>J608&amp;" - "&amp;IFERROR(INDEX('L2'!$G$6:$G$502,MATCH(J608,'L2'!$P$6:$P$502,0)),"  ")</f>
        <v xml:space="preserve">Y.5.9 -   </v>
      </c>
      <c r="L608" s="16" t="str">
        <f>L599&amp;"."&amp;RIGHT(L607,LEN(L607)-4)+1</f>
        <v>Y.6.9</v>
      </c>
      <c r="M608" s="17" t="str">
        <f>L608&amp;" - "&amp;IFERROR(INDEX('L2'!$G$6:$G$502,MATCH(L608,'L2'!$P$6:$P$502,0)),"  ")</f>
        <v xml:space="preserve">Y.6.9 -   </v>
      </c>
      <c r="N608" s="16" t="str">
        <f>N599&amp;"."&amp;RIGHT(N607,LEN(N607)-4)+1</f>
        <v>Y.7.9</v>
      </c>
      <c r="O608" s="17" t="str">
        <f>N608&amp;" - "&amp;IFERROR(INDEX('L2'!$G$6:$G$502,MATCH(N608,'L2'!$P$6:$P$502,0)),"  ")</f>
        <v xml:space="preserve">Y.7.9 -   </v>
      </c>
      <c r="P608" s="16" t="str">
        <f>P599&amp;"."&amp;RIGHT(P607,LEN(P607)-4)+1</f>
        <v>Y.8.9</v>
      </c>
      <c r="Q608" s="17" t="str">
        <f>P608&amp;" - "&amp;IFERROR(INDEX('L2'!$G$6:$G$502,MATCH(P608,'L2'!$P$6:$P$502,0)),"  ")</f>
        <v xml:space="preserve">Y.8.9 -   </v>
      </c>
      <c r="R608" s="16" t="str">
        <f>R599&amp;"."&amp;RIGHT(R607,LEN(R607)-4)+1</f>
        <v>Y.9.9</v>
      </c>
      <c r="S608" s="17" t="str">
        <f>R608&amp;" - "&amp;IFERROR(INDEX('L2'!$G$6:$G$502,MATCH(R608,'L2'!$P$6:$P$502,0)),"  ")</f>
        <v xml:space="preserve">Y.9.9 -   </v>
      </c>
      <c r="T608" s="16" t="str">
        <f>T599&amp;"."&amp;RIGHT(T607,LEN(T607)-5)+1</f>
        <v>Y.10.9</v>
      </c>
      <c r="U608" s="17" t="str">
        <f>T608&amp;" - "&amp;IFERROR(INDEX('L2'!$G$6:$G$502,MATCH(T608,'L2'!$P$6:$P$502,0)),"  ")</f>
        <v xml:space="preserve">Y.10.9 -   </v>
      </c>
    </row>
    <row r="609" spans="2:21" ht="16">
      <c r="B609" s="16" t="str">
        <f>B599&amp;"."&amp;RIGHT(B608,LEN(B608)-4)+1</f>
        <v>Y.1.10</v>
      </c>
      <c r="C609" s="17" t="str">
        <f>B609&amp;" - "&amp;IFERROR(INDEX('L2'!$G$6:$G$502,MATCH(B609,'L2'!$P$6:$P$502,0)),"  ")</f>
        <v xml:space="preserve">Y.1.10 -   </v>
      </c>
      <c r="D609" s="16" t="str">
        <f>D599&amp;"."&amp;RIGHT(D608,LEN(D608)-4)+1</f>
        <v>Y.2.10</v>
      </c>
      <c r="E609" s="17" t="str">
        <f>D609&amp;" - "&amp;IFERROR(INDEX('L2'!$G$6:$G$502,MATCH(D609,'L2'!$P$6:$P$502,0)),"  ")</f>
        <v xml:space="preserve">Y.2.10 -   </v>
      </c>
      <c r="F609" s="16" t="str">
        <f>F599&amp;"."&amp;RIGHT(F608,LEN(F608)-4)+1</f>
        <v>Y.3.10</v>
      </c>
      <c r="G609" s="17" t="str">
        <f>F609&amp;" - "&amp;IFERROR(INDEX('L2'!$G$6:$G$502,MATCH(F609,'L2'!$P$6:$P$502,0)),"  ")</f>
        <v xml:space="preserve">Y.3.10 -   </v>
      </c>
      <c r="H609" s="16" t="str">
        <f>H599&amp;"."&amp;RIGHT(H608,LEN(H608)-4)+1</f>
        <v>Y.4.10</v>
      </c>
      <c r="I609" s="17" t="str">
        <f>H609&amp;" - "&amp;IFERROR(INDEX('L2'!$G$6:$G$502,MATCH(H609,'L2'!$P$6:$P$502,0)),"  ")</f>
        <v xml:space="preserve">Y.4.10 -   </v>
      </c>
      <c r="J609" s="16" t="str">
        <f>J599&amp;"."&amp;RIGHT(J608,LEN(J608)-4)+1</f>
        <v>Y.5.10</v>
      </c>
      <c r="K609" s="17" t="str">
        <f>J609&amp;" - "&amp;IFERROR(INDEX('L2'!$G$6:$G$502,MATCH(J609,'L2'!$P$6:$P$502,0)),"  ")</f>
        <v xml:space="preserve">Y.5.10 -   </v>
      </c>
      <c r="L609" s="16" t="str">
        <f>L599&amp;"."&amp;RIGHT(L608,LEN(L608)-4)+1</f>
        <v>Y.6.10</v>
      </c>
      <c r="M609" s="17" t="str">
        <f>L609&amp;" - "&amp;IFERROR(INDEX('L2'!$G$6:$G$502,MATCH(L609,'L2'!$P$6:$P$502,0)),"  ")</f>
        <v xml:space="preserve">Y.6.10 -   </v>
      </c>
      <c r="N609" s="16" t="str">
        <f>N599&amp;"."&amp;RIGHT(N608,LEN(N608)-4)+1</f>
        <v>Y.7.10</v>
      </c>
      <c r="O609" s="17" t="str">
        <f>N609&amp;" - "&amp;IFERROR(INDEX('L2'!$G$6:$G$502,MATCH(N609,'L2'!$P$6:$P$502,0)),"  ")</f>
        <v xml:space="preserve">Y.7.10 -   </v>
      </c>
      <c r="P609" s="16" t="str">
        <f>P599&amp;"."&amp;RIGHT(P608,LEN(P608)-4)+1</f>
        <v>Y.8.10</v>
      </c>
      <c r="Q609" s="17" t="str">
        <f>P609&amp;" - "&amp;IFERROR(INDEX('L2'!$G$6:$G$502,MATCH(P609,'L2'!$P$6:$P$502,0)),"  ")</f>
        <v xml:space="preserve">Y.8.10 -   </v>
      </c>
      <c r="R609" s="16" t="str">
        <f>R599&amp;"."&amp;RIGHT(R608,LEN(R608)-4)+1</f>
        <v>Y.9.10</v>
      </c>
      <c r="S609" s="17" t="str">
        <f>R609&amp;" - "&amp;IFERROR(INDEX('L2'!$G$6:$G$502,MATCH(R609,'L2'!$P$6:$P$502,0)),"  ")</f>
        <v xml:space="preserve">Y.9.10 -   </v>
      </c>
      <c r="T609" s="16" t="str">
        <f>T599&amp;"."&amp;RIGHT(T608,LEN(T608)-5)+1</f>
        <v>Y.10.10</v>
      </c>
      <c r="U609" s="17" t="str">
        <f>T609&amp;" - "&amp;IFERROR(INDEX('L2'!$G$6:$G$502,MATCH(T609,'L2'!$P$6:$P$502,0)),"  ")</f>
        <v xml:space="preserve">Y.10.10 -   </v>
      </c>
    </row>
    <row r="610" spans="2:21" ht="16">
      <c r="B610" s="16" t="str">
        <f>B599&amp;"."&amp;RIGHT(B609,LEN(B609)-4)+1</f>
        <v>Y.1.11</v>
      </c>
      <c r="C610" s="17" t="str">
        <f>B610&amp;" - "&amp;IFERROR(INDEX('L2'!$G$6:$G$502,MATCH(B610,'L2'!$P$6:$P$502,0)),"  ")</f>
        <v xml:space="preserve">Y.1.11 -   </v>
      </c>
      <c r="D610" s="16" t="str">
        <f>D599&amp;"."&amp;RIGHT(D609,LEN(D609)-4)+1</f>
        <v>Y.2.11</v>
      </c>
      <c r="E610" s="17" t="str">
        <f>D610&amp;" - "&amp;IFERROR(INDEX('L2'!$G$6:$G$502,MATCH(D610,'L2'!$P$6:$P$502,0)),"  ")</f>
        <v xml:space="preserve">Y.2.11 -   </v>
      </c>
      <c r="F610" s="16" t="str">
        <f>F599&amp;"."&amp;RIGHT(F609,LEN(F609)-4)+1</f>
        <v>Y.3.11</v>
      </c>
      <c r="G610" s="17" t="str">
        <f>F610&amp;" - "&amp;IFERROR(INDEX('L2'!$G$6:$G$502,MATCH(F610,'L2'!$P$6:$P$502,0)),"  ")</f>
        <v xml:space="preserve">Y.3.11 -   </v>
      </c>
      <c r="H610" s="16" t="str">
        <f>H599&amp;"."&amp;RIGHT(H609,LEN(H609)-4)+1</f>
        <v>Y.4.11</v>
      </c>
      <c r="I610" s="17" t="str">
        <f>H610&amp;" - "&amp;IFERROR(INDEX('L2'!$G$6:$G$502,MATCH(H610,'L2'!$P$6:$P$502,0)),"  ")</f>
        <v xml:space="preserve">Y.4.11 -   </v>
      </c>
      <c r="J610" s="16" t="str">
        <f>J599&amp;"."&amp;RIGHT(J609,LEN(J609)-4)+1</f>
        <v>Y.5.11</v>
      </c>
      <c r="K610" s="17" t="str">
        <f>J610&amp;" - "&amp;IFERROR(INDEX('L2'!$G$6:$G$502,MATCH(J610,'L2'!$P$6:$P$502,0)),"  ")</f>
        <v xml:space="preserve">Y.5.11 -   </v>
      </c>
      <c r="L610" s="16" t="str">
        <f>L599&amp;"."&amp;RIGHT(L609,LEN(L609)-4)+1</f>
        <v>Y.6.11</v>
      </c>
      <c r="M610" s="17" t="str">
        <f>L610&amp;" - "&amp;IFERROR(INDEX('L2'!$G$6:$G$502,MATCH(L610,'L2'!$P$6:$P$502,0)),"  ")</f>
        <v xml:space="preserve">Y.6.11 -   </v>
      </c>
      <c r="N610" s="16" t="str">
        <f>N599&amp;"."&amp;RIGHT(N609,LEN(N609)-4)+1</f>
        <v>Y.7.11</v>
      </c>
      <c r="O610" s="17" t="str">
        <f>N610&amp;" - "&amp;IFERROR(INDEX('L2'!$G$6:$G$502,MATCH(N610,'L2'!$P$6:$P$502,0)),"  ")</f>
        <v xml:space="preserve">Y.7.11 -   </v>
      </c>
      <c r="P610" s="16" t="str">
        <f>P599&amp;"."&amp;RIGHT(P609,LEN(P609)-4)+1</f>
        <v>Y.8.11</v>
      </c>
      <c r="Q610" s="17" t="str">
        <f>P610&amp;" - "&amp;IFERROR(INDEX('L2'!$G$6:$G$502,MATCH(P610,'L2'!$P$6:$P$502,0)),"  ")</f>
        <v xml:space="preserve">Y.8.11 -   </v>
      </c>
      <c r="R610" s="16" t="str">
        <f>R599&amp;"."&amp;RIGHT(R609,LEN(R609)-4)+1</f>
        <v>Y.9.11</v>
      </c>
      <c r="S610" s="17" t="str">
        <f>R610&amp;" - "&amp;IFERROR(INDEX('L2'!$G$6:$G$502,MATCH(R610,'L2'!$P$6:$P$502,0)),"  ")</f>
        <v xml:space="preserve">Y.9.11 -   </v>
      </c>
      <c r="T610" s="16" t="str">
        <f>T599&amp;"."&amp;RIGHT(T609,LEN(T609)-5)+1</f>
        <v>Y.10.11</v>
      </c>
      <c r="U610" s="17" t="str">
        <f>T610&amp;" - "&amp;IFERROR(INDEX('L2'!$G$6:$G$502,MATCH(T610,'L2'!$P$6:$P$502,0)),"  ")</f>
        <v xml:space="preserve">Y.10.11 -   </v>
      </c>
    </row>
    <row r="611" spans="2:21" ht="16">
      <c r="B611" s="16" t="str">
        <f>B599&amp;"."&amp;RIGHT(B610,LEN(B610)-4)+1</f>
        <v>Y.1.12</v>
      </c>
      <c r="C611" s="17" t="str">
        <f>B611&amp;" - "&amp;IFERROR(INDEX('L2'!$G$6:$G$502,MATCH(B611,'L2'!$P$6:$P$502,0)),"  ")</f>
        <v xml:space="preserve">Y.1.12 -   </v>
      </c>
      <c r="D611" s="16" t="str">
        <f>D599&amp;"."&amp;RIGHT(D610,LEN(D610)-4)+1</f>
        <v>Y.2.12</v>
      </c>
      <c r="E611" s="17" t="str">
        <f>D611&amp;" - "&amp;IFERROR(INDEX('L2'!$G$6:$G$502,MATCH(D611,'L2'!$P$6:$P$502,0)),"  ")</f>
        <v xml:space="preserve">Y.2.12 -   </v>
      </c>
      <c r="F611" s="16" t="str">
        <f>F599&amp;"."&amp;RIGHT(F610,LEN(F610)-4)+1</f>
        <v>Y.3.12</v>
      </c>
      <c r="G611" s="17" t="str">
        <f>F611&amp;" - "&amp;IFERROR(INDEX('L2'!$G$6:$G$502,MATCH(F611,'L2'!$P$6:$P$502,0)),"  ")</f>
        <v xml:space="preserve">Y.3.12 -   </v>
      </c>
      <c r="H611" s="16" t="str">
        <f>H599&amp;"."&amp;RIGHT(H610,LEN(H610)-4)+1</f>
        <v>Y.4.12</v>
      </c>
      <c r="I611" s="17" t="str">
        <f>H611&amp;" - "&amp;IFERROR(INDEX('L2'!$G$6:$G$502,MATCH(H611,'L2'!$P$6:$P$502,0)),"  ")</f>
        <v xml:space="preserve">Y.4.12 -   </v>
      </c>
      <c r="J611" s="16" t="str">
        <f>J599&amp;"."&amp;RIGHT(J610,LEN(J610)-4)+1</f>
        <v>Y.5.12</v>
      </c>
      <c r="K611" s="17" t="str">
        <f>J611&amp;" - "&amp;IFERROR(INDEX('L2'!$G$6:$G$502,MATCH(J611,'L2'!$P$6:$P$502,0)),"  ")</f>
        <v xml:space="preserve">Y.5.12 -   </v>
      </c>
      <c r="L611" s="16" t="str">
        <f>L599&amp;"."&amp;RIGHT(L610,LEN(L610)-4)+1</f>
        <v>Y.6.12</v>
      </c>
      <c r="M611" s="17" t="str">
        <f>L611&amp;" - "&amp;IFERROR(INDEX('L2'!$G$6:$G$502,MATCH(L611,'L2'!$P$6:$P$502,0)),"  ")</f>
        <v xml:space="preserve">Y.6.12 -   </v>
      </c>
      <c r="N611" s="16" t="str">
        <f>N599&amp;"."&amp;RIGHT(N610,LEN(N610)-4)+1</f>
        <v>Y.7.12</v>
      </c>
      <c r="O611" s="17" t="str">
        <f>N611&amp;" - "&amp;IFERROR(INDEX('L2'!$G$6:$G$502,MATCH(N611,'L2'!$P$6:$P$502,0)),"  ")</f>
        <v xml:space="preserve">Y.7.12 -   </v>
      </c>
      <c r="P611" s="16" t="str">
        <f>P599&amp;"."&amp;RIGHT(P610,LEN(P610)-4)+1</f>
        <v>Y.8.12</v>
      </c>
      <c r="Q611" s="17" t="str">
        <f>P611&amp;" - "&amp;IFERROR(INDEX('L2'!$G$6:$G$502,MATCH(P611,'L2'!$P$6:$P$502,0)),"  ")</f>
        <v xml:space="preserve">Y.8.12 -   </v>
      </c>
      <c r="R611" s="16" t="str">
        <f>R599&amp;"."&amp;RIGHT(R610,LEN(R610)-4)+1</f>
        <v>Y.9.12</v>
      </c>
      <c r="S611" s="17" t="str">
        <f>R611&amp;" - "&amp;IFERROR(INDEX('L2'!$G$6:$G$502,MATCH(R611,'L2'!$P$6:$P$502,0)),"  ")</f>
        <v xml:space="preserve">Y.9.12 -   </v>
      </c>
      <c r="T611" s="16" t="str">
        <f>T599&amp;"."&amp;RIGHT(T610,LEN(T610)-5)+1</f>
        <v>Y.10.12</v>
      </c>
      <c r="U611" s="17" t="str">
        <f>T611&amp;" - "&amp;IFERROR(INDEX('L2'!$G$6:$G$502,MATCH(T611,'L2'!$P$6:$P$502,0)),"  ")</f>
        <v xml:space="preserve">Y.10.12 -   </v>
      </c>
    </row>
    <row r="612" spans="2:21" ht="16">
      <c r="B612" s="16" t="str">
        <f>B599&amp;"."&amp;RIGHT(B611,LEN(B611)-4)+1</f>
        <v>Y.1.13</v>
      </c>
      <c r="C612" s="17" t="str">
        <f>B612&amp;" - "&amp;IFERROR(INDEX('L2'!$G$6:$G$502,MATCH(B612,'L2'!$P$6:$P$502,0)),"  ")</f>
        <v xml:space="preserve">Y.1.13 -   </v>
      </c>
      <c r="D612" s="16" t="str">
        <f>D599&amp;"."&amp;RIGHT(D611,LEN(D611)-4)+1</f>
        <v>Y.2.13</v>
      </c>
      <c r="E612" s="17" t="str">
        <f>D612&amp;" - "&amp;IFERROR(INDEX('L2'!$G$6:$G$502,MATCH(D612,'L2'!$P$6:$P$502,0)),"  ")</f>
        <v xml:space="preserve">Y.2.13 -   </v>
      </c>
      <c r="F612" s="16" t="str">
        <f>F599&amp;"."&amp;RIGHT(F611,LEN(F611)-4)+1</f>
        <v>Y.3.13</v>
      </c>
      <c r="G612" s="17" t="str">
        <f>F612&amp;" - "&amp;IFERROR(INDEX('L2'!$G$6:$G$502,MATCH(F612,'L2'!$P$6:$P$502,0)),"  ")</f>
        <v xml:space="preserve">Y.3.13 -   </v>
      </c>
      <c r="H612" s="16" t="str">
        <f>H599&amp;"."&amp;RIGHT(H611,LEN(H611)-4)+1</f>
        <v>Y.4.13</v>
      </c>
      <c r="I612" s="17" t="str">
        <f>H612&amp;" - "&amp;IFERROR(INDEX('L2'!$G$6:$G$502,MATCH(H612,'L2'!$P$6:$P$502,0)),"  ")</f>
        <v xml:space="preserve">Y.4.13 -   </v>
      </c>
      <c r="J612" s="16" t="str">
        <f>J599&amp;"."&amp;RIGHT(J611,LEN(J611)-4)+1</f>
        <v>Y.5.13</v>
      </c>
      <c r="K612" s="17" t="str">
        <f>J612&amp;" - "&amp;IFERROR(INDEX('L2'!$G$6:$G$502,MATCH(J612,'L2'!$P$6:$P$502,0)),"  ")</f>
        <v xml:space="preserve">Y.5.13 -   </v>
      </c>
      <c r="L612" s="16" t="str">
        <f>L599&amp;"."&amp;RIGHT(L611,LEN(L611)-4)+1</f>
        <v>Y.6.13</v>
      </c>
      <c r="M612" s="17" t="str">
        <f>L612&amp;" - "&amp;IFERROR(INDEX('L2'!$G$6:$G$502,MATCH(L612,'L2'!$P$6:$P$502,0)),"  ")</f>
        <v xml:space="preserve">Y.6.13 -   </v>
      </c>
      <c r="N612" s="16" t="str">
        <f>N599&amp;"."&amp;RIGHT(N611,LEN(N611)-4)+1</f>
        <v>Y.7.13</v>
      </c>
      <c r="O612" s="17" t="str">
        <f>N612&amp;" - "&amp;IFERROR(INDEX('L2'!$G$6:$G$502,MATCH(N612,'L2'!$P$6:$P$502,0)),"  ")</f>
        <v xml:space="preserve">Y.7.13 -   </v>
      </c>
      <c r="P612" s="16" t="str">
        <f>P599&amp;"."&amp;RIGHT(P611,LEN(P611)-4)+1</f>
        <v>Y.8.13</v>
      </c>
      <c r="Q612" s="17" t="str">
        <f>P612&amp;" - "&amp;IFERROR(INDEX('L2'!$G$6:$G$502,MATCH(P612,'L2'!$P$6:$P$502,0)),"  ")</f>
        <v xml:space="preserve">Y.8.13 -   </v>
      </c>
      <c r="R612" s="16" t="str">
        <f>R599&amp;"."&amp;RIGHT(R611,LEN(R611)-4)+1</f>
        <v>Y.9.13</v>
      </c>
      <c r="S612" s="17" t="str">
        <f>R612&amp;" - "&amp;IFERROR(INDEX('L2'!$G$6:$G$502,MATCH(R612,'L2'!$P$6:$P$502,0)),"  ")</f>
        <v xml:space="preserve">Y.9.13 -   </v>
      </c>
      <c r="T612" s="16" t="str">
        <f>T599&amp;"."&amp;RIGHT(T611,LEN(T611)-5)+1</f>
        <v>Y.10.13</v>
      </c>
      <c r="U612" s="17" t="str">
        <f>T612&amp;" - "&amp;IFERROR(INDEX('L2'!$G$6:$G$502,MATCH(T612,'L2'!$P$6:$P$502,0)),"  ")</f>
        <v xml:space="preserve">Y.10.13 -   </v>
      </c>
    </row>
    <row r="613" spans="2:21" ht="16">
      <c r="B613" s="16" t="str">
        <f>B599&amp;"."&amp;RIGHT(B612,LEN(B612)-4)+1</f>
        <v>Y.1.14</v>
      </c>
      <c r="C613" s="17" t="str">
        <f>B613&amp;" - "&amp;IFERROR(INDEX('L2'!$G$6:$G$502,MATCH(B613,'L2'!$P$6:$P$502,0)),"  ")</f>
        <v xml:space="preserve">Y.1.14 -   </v>
      </c>
      <c r="D613" s="16" t="str">
        <f>D599&amp;"."&amp;RIGHT(D612,LEN(D612)-4)+1</f>
        <v>Y.2.14</v>
      </c>
      <c r="E613" s="17" t="str">
        <f>D613&amp;" - "&amp;IFERROR(INDEX('L2'!$G$6:$G$502,MATCH(D613,'L2'!$P$6:$P$502,0)),"  ")</f>
        <v xml:space="preserve">Y.2.14 -   </v>
      </c>
      <c r="F613" s="16" t="str">
        <f>F599&amp;"."&amp;RIGHT(F612,LEN(F612)-4)+1</f>
        <v>Y.3.14</v>
      </c>
      <c r="G613" s="17" t="str">
        <f>F613&amp;" - "&amp;IFERROR(INDEX('L2'!$G$6:$G$502,MATCH(F613,'L2'!$P$6:$P$502,0)),"  ")</f>
        <v xml:space="preserve">Y.3.14 -   </v>
      </c>
      <c r="H613" s="16" t="str">
        <f>H599&amp;"."&amp;RIGHT(H612,LEN(H612)-4)+1</f>
        <v>Y.4.14</v>
      </c>
      <c r="I613" s="17" t="str">
        <f>H613&amp;" - "&amp;IFERROR(INDEX('L2'!$G$6:$G$502,MATCH(H613,'L2'!$P$6:$P$502,0)),"  ")</f>
        <v xml:space="preserve">Y.4.14 -   </v>
      </c>
      <c r="J613" s="16" t="str">
        <f>J599&amp;"."&amp;RIGHT(J612,LEN(J612)-4)+1</f>
        <v>Y.5.14</v>
      </c>
      <c r="K613" s="17" t="str">
        <f>J613&amp;" - "&amp;IFERROR(INDEX('L2'!$G$6:$G$502,MATCH(J613,'L2'!$P$6:$P$502,0)),"  ")</f>
        <v xml:space="preserve">Y.5.14 -   </v>
      </c>
      <c r="L613" s="16" t="str">
        <f>L599&amp;"."&amp;RIGHT(L612,LEN(L612)-4)+1</f>
        <v>Y.6.14</v>
      </c>
      <c r="M613" s="17" t="str">
        <f>L613&amp;" - "&amp;IFERROR(INDEX('L2'!$G$6:$G$502,MATCH(L613,'L2'!$P$6:$P$502,0)),"  ")</f>
        <v xml:space="preserve">Y.6.14 -   </v>
      </c>
      <c r="N613" s="16" t="str">
        <f>N599&amp;"."&amp;RIGHT(N612,LEN(N612)-4)+1</f>
        <v>Y.7.14</v>
      </c>
      <c r="O613" s="17" t="str">
        <f>N613&amp;" - "&amp;IFERROR(INDEX('L2'!$G$6:$G$502,MATCH(N613,'L2'!$P$6:$P$502,0)),"  ")</f>
        <v xml:space="preserve">Y.7.14 -   </v>
      </c>
      <c r="P613" s="16" t="str">
        <f>P599&amp;"."&amp;RIGHT(P612,LEN(P612)-4)+1</f>
        <v>Y.8.14</v>
      </c>
      <c r="Q613" s="17" t="str">
        <f>P613&amp;" - "&amp;IFERROR(INDEX('L2'!$G$6:$G$502,MATCH(P613,'L2'!$P$6:$P$502,0)),"  ")</f>
        <v xml:space="preserve">Y.8.14 -   </v>
      </c>
      <c r="R613" s="16" t="str">
        <f>R599&amp;"."&amp;RIGHT(R612,LEN(R612)-4)+1</f>
        <v>Y.9.14</v>
      </c>
      <c r="S613" s="17" t="str">
        <f>R613&amp;" - "&amp;IFERROR(INDEX('L2'!$G$6:$G$502,MATCH(R613,'L2'!$P$6:$P$502,0)),"  ")</f>
        <v xml:space="preserve">Y.9.14 -   </v>
      </c>
      <c r="T613" s="16" t="str">
        <f>T599&amp;"."&amp;RIGHT(T612,LEN(T612)-5)+1</f>
        <v>Y.10.14</v>
      </c>
      <c r="U613" s="17" t="str">
        <f>T613&amp;" - "&amp;IFERROR(INDEX('L2'!$G$6:$G$502,MATCH(T613,'L2'!$P$6:$P$502,0)),"  ")</f>
        <v xml:space="preserve">Y.10.14 -   </v>
      </c>
    </row>
    <row r="614" spans="2:21" ht="16">
      <c r="B614" s="16" t="str">
        <f>B599&amp;"."&amp;RIGHT(B613,LEN(B613)-4)+1</f>
        <v>Y.1.15</v>
      </c>
      <c r="C614" s="17" t="str">
        <f>B614&amp;" - "&amp;IFERROR(INDEX('L2'!$G$6:$G$502,MATCH(B614,'L2'!$P$6:$P$502,0)),"  ")</f>
        <v xml:space="preserve">Y.1.15 -   </v>
      </c>
      <c r="D614" s="16" t="str">
        <f>D599&amp;"."&amp;RIGHT(D613,LEN(D613)-4)+1</f>
        <v>Y.2.15</v>
      </c>
      <c r="E614" s="17" t="str">
        <f>D614&amp;" - "&amp;IFERROR(INDEX('L2'!$G$6:$G$502,MATCH(D614,'L2'!$P$6:$P$502,0)),"  ")</f>
        <v xml:space="preserve">Y.2.15 -   </v>
      </c>
      <c r="F614" s="16" t="str">
        <f>F599&amp;"."&amp;RIGHT(F613,LEN(F613)-4)+1</f>
        <v>Y.3.15</v>
      </c>
      <c r="G614" s="17" t="str">
        <f>F614&amp;" - "&amp;IFERROR(INDEX('L2'!$G$6:$G$502,MATCH(F614,'L2'!$P$6:$P$502,0)),"  ")</f>
        <v xml:space="preserve">Y.3.15 -   </v>
      </c>
      <c r="H614" s="16" t="str">
        <f>H599&amp;"."&amp;RIGHT(H613,LEN(H613)-4)+1</f>
        <v>Y.4.15</v>
      </c>
      <c r="I614" s="17" t="str">
        <f>H614&amp;" - "&amp;IFERROR(INDEX('L2'!$G$6:$G$502,MATCH(H614,'L2'!$P$6:$P$502,0)),"  ")</f>
        <v xml:space="preserve">Y.4.15 -   </v>
      </c>
      <c r="J614" s="16" t="str">
        <f>J599&amp;"."&amp;RIGHT(J613,LEN(J613)-4)+1</f>
        <v>Y.5.15</v>
      </c>
      <c r="K614" s="17" t="str">
        <f>J614&amp;" - "&amp;IFERROR(INDEX('L2'!$G$6:$G$502,MATCH(J614,'L2'!$P$6:$P$502,0)),"  ")</f>
        <v xml:space="preserve">Y.5.15 -   </v>
      </c>
      <c r="L614" s="16" t="str">
        <f>L599&amp;"."&amp;RIGHT(L613,LEN(L613)-4)+1</f>
        <v>Y.6.15</v>
      </c>
      <c r="M614" s="17" t="str">
        <f>L614&amp;" - "&amp;IFERROR(INDEX('L2'!$G$6:$G$502,MATCH(L614,'L2'!$P$6:$P$502,0)),"  ")</f>
        <v xml:space="preserve">Y.6.15 -   </v>
      </c>
      <c r="N614" s="16" t="str">
        <f>N599&amp;"."&amp;RIGHT(N613,LEN(N613)-4)+1</f>
        <v>Y.7.15</v>
      </c>
      <c r="O614" s="17" t="str">
        <f>N614&amp;" - "&amp;IFERROR(INDEX('L2'!$G$6:$G$502,MATCH(N614,'L2'!$P$6:$P$502,0)),"  ")</f>
        <v xml:space="preserve">Y.7.15 -   </v>
      </c>
      <c r="P614" s="16" t="str">
        <f>P599&amp;"."&amp;RIGHT(P613,LEN(P613)-4)+1</f>
        <v>Y.8.15</v>
      </c>
      <c r="Q614" s="17" t="str">
        <f>P614&amp;" - "&amp;IFERROR(INDEX('L2'!$G$6:$G$502,MATCH(P614,'L2'!$P$6:$P$502,0)),"  ")</f>
        <v xml:space="preserve">Y.8.15 -   </v>
      </c>
      <c r="R614" s="16" t="str">
        <f>R599&amp;"."&amp;RIGHT(R613,LEN(R613)-4)+1</f>
        <v>Y.9.15</v>
      </c>
      <c r="S614" s="17" t="str">
        <f>R614&amp;" - "&amp;IFERROR(INDEX('L2'!$G$6:$G$502,MATCH(R614,'L2'!$P$6:$P$502,0)),"  ")</f>
        <v xml:space="preserve">Y.9.15 -   </v>
      </c>
      <c r="T614" s="16" t="str">
        <f>T599&amp;"."&amp;RIGHT(T613,LEN(T613)-5)+1</f>
        <v>Y.10.15</v>
      </c>
      <c r="U614" s="17" t="str">
        <f>T614&amp;" - "&amp;IFERROR(INDEX('L2'!$G$6:$G$502,MATCH(T614,'L2'!$P$6:$P$502,0)),"  ")</f>
        <v xml:space="preserve">Y.10.15 -   </v>
      </c>
    </row>
    <row r="615" spans="2:21" ht="16">
      <c r="B615" s="16" t="str">
        <f>B599&amp;"."&amp;RIGHT(B614,LEN(B614)-4)+1</f>
        <v>Y.1.16</v>
      </c>
      <c r="C615" s="17" t="str">
        <f>B615&amp;" - "&amp;IFERROR(INDEX('L2'!$G$6:$G$502,MATCH(B615,'L2'!$P$6:$P$502,0)),"  ")</f>
        <v xml:space="preserve">Y.1.16 -   </v>
      </c>
      <c r="D615" s="16" t="str">
        <f>D599&amp;"."&amp;RIGHT(D614,LEN(D614)-4)+1</f>
        <v>Y.2.16</v>
      </c>
      <c r="E615" s="17" t="str">
        <f>D615&amp;" - "&amp;IFERROR(INDEX('L2'!$G$6:$G$502,MATCH(D615,'L2'!$P$6:$P$502,0)),"  ")</f>
        <v xml:space="preserve">Y.2.16 -   </v>
      </c>
      <c r="F615" s="16" t="str">
        <f>F599&amp;"."&amp;RIGHT(F614,LEN(F614)-4)+1</f>
        <v>Y.3.16</v>
      </c>
      <c r="G615" s="17" t="str">
        <f>F615&amp;" - "&amp;IFERROR(INDEX('L2'!$G$6:$G$502,MATCH(F615,'L2'!$P$6:$P$502,0)),"  ")</f>
        <v xml:space="preserve">Y.3.16 -   </v>
      </c>
      <c r="H615" s="16" t="str">
        <f>H599&amp;"."&amp;RIGHT(H614,LEN(H614)-4)+1</f>
        <v>Y.4.16</v>
      </c>
      <c r="I615" s="17" t="str">
        <f>H615&amp;" - "&amp;IFERROR(INDEX('L2'!$G$6:$G$502,MATCH(H615,'L2'!$P$6:$P$502,0)),"  ")</f>
        <v xml:space="preserve">Y.4.16 -   </v>
      </c>
      <c r="J615" s="16" t="str">
        <f>J599&amp;"."&amp;RIGHT(J614,LEN(J614)-4)+1</f>
        <v>Y.5.16</v>
      </c>
      <c r="K615" s="17" t="str">
        <f>J615&amp;" - "&amp;IFERROR(INDEX('L2'!$G$6:$G$502,MATCH(J615,'L2'!$P$6:$P$502,0)),"  ")</f>
        <v xml:space="preserve">Y.5.16 -   </v>
      </c>
      <c r="L615" s="16" t="str">
        <f>L599&amp;"."&amp;RIGHT(L614,LEN(L614)-4)+1</f>
        <v>Y.6.16</v>
      </c>
      <c r="M615" s="17" t="str">
        <f>L615&amp;" - "&amp;IFERROR(INDEX('L2'!$G$6:$G$502,MATCH(L615,'L2'!$P$6:$P$502,0)),"  ")</f>
        <v xml:space="preserve">Y.6.16 -   </v>
      </c>
      <c r="N615" s="16" t="str">
        <f>N599&amp;"."&amp;RIGHT(N614,LEN(N614)-4)+1</f>
        <v>Y.7.16</v>
      </c>
      <c r="O615" s="17" t="str">
        <f>N615&amp;" - "&amp;IFERROR(INDEX('L2'!$G$6:$G$502,MATCH(N615,'L2'!$P$6:$P$502,0)),"  ")</f>
        <v xml:space="preserve">Y.7.16 -   </v>
      </c>
      <c r="P615" s="16" t="str">
        <f>P599&amp;"."&amp;RIGHT(P614,LEN(P614)-4)+1</f>
        <v>Y.8.16</v>
      </c>
      <c r="Q615" s="17" t="str">
        <f>P615&amp;" - "&amp;IFERROR(INDEX('L2'!$G$6:$G$502,MATCH(P615,'L2'!$P$6:$P$502,0)),"  ")</f>
        <v xml:space="preserve">Y.8.16 -   </v>
      </c>
      <c r="R615" s="16" t="str">
        <f>R599&amp;"."&amp;RIGHT(R614,LEN(R614)-4)+1</f>
        <v>Y.9.16</v>
      </c>
      <c r="S615" s="17" t="str">
        <f>R615&amp;" - "&amp;IFERROR(INDEX('L2'!$G$6:$G$502,MATCH(R615,'L2'!$P$6:$P$502,0)),"  ")</f>
        <v xml:space="preserve">Y.9.16 -   </v>
      </c>
      <c r="T615" s="16" t="str">
        <f>T599&amp;"."&amp;RIGHT(T614,LEN(T614)-5)+1</f>
        <v>Y.10.16</v>
      </c>
      <c r="U615" s="17" t="str">
        <f>T615&amp;" - "&amp;IFERROR(INDEX('L2'!$G$6:$G$502,MATCH(T615,'L2'!$P$6:$P$502,0)),"  ")</f>
        <v xml:space="preserve">Y.10.16 -   </v>
      </c>
    </row>
    <row r="616" spans="2:21" ht="16">
      <c r="B616" s="16" t="str">
        <f>B599&amp;"."&amp;RIGHT(B615,LEN(B615)-4)+1</f>
        <v>Y.1.17</v>
      </c>
      <c r="C616" s="17" t="str">
        <f>B616&amp;" - "&amp;IFERROR(INDEX('L2'!$G$6:$G$502,MATCH(B616,'L2'!$P$6:$P$502,0)),"  ")</f>
        <v xml:space="preserve">Y.1.17 -   </v>
      </c>
      <c r="D616" s="16" t="str">
        <f>D599&amp;"."&amp;RIGHT(D615,LEN(D615)-4)+1</f>
        <v>Y.2.17</v>
      </c>
      <c r="E616" s="17" t="str">
        <f>D616&amp;" - "&amp;IFERROR(INDEX('L2'!$G$6:$G$502,MATCH(D616,'L2'!$P$6:$P$502,0)),"  ")</f>
        <v xml:space="preserve">Y.2.17 -   </v>
      </c>
      <c r="F616" s="16" t="str">
        <f>F599&amp;"."&amp;RIGHT(F615,LEN(F615)-4)+1</f>
        <v>Y.3.17</v>
      </c>
      <c r="G616" s="17" t="str">
        <f>F616&amp;" - "&amp;IFERROR(INDEX('L2'!$G$6:$G$502,MATCH(F616,'L2'!$P$6:$P$502,0)),"  ")</f>
        <v xml:space="preserve">Y.3.17 -   </v>
      </c>
      <c r="H616" s="16" t="str">
        <f>H599&amp;"."&amp;RIGHT(H615,LEN(H615)-4)+1</f>
        <v>Y.4.17</v>
      </c>
      <c r="I616" s="17" t="str">
        <f>H616&amp;" - "&amp;IFERROR(INDEX('L2'!$G$6:$G$502,MATCH(H616,'L2'!$P$6:$P$502,0)),"  ")</f>
        <v xml:space="preserve">Y.4.17 -   </v>
      </c>
      <c r="J616" s="16" t="str">
        <f>J599&amp;"."&amp;RIGHT(J615,LEN(J615)-4)+1</f>
        <v>Y.5.17</v>
      </c>
      <c r="K616" s="17" t="str">
        <f>J616&amp;" - "&amp;IFERROR(INDEX('L2'!$G$6:$G$502,MATCH(J616,'L2'!$P$6:$P$502,0)),"  ")</f>
        <v xml:space="preserve">Y.5.17 -   </v>
      </c>
      <c r="L616" s="16" t="str">
        <f>L599&amp;"."&amp;RIGHT(L615,LEN(L615)-4)+1</f>
        <v>Y.6.17</v>
      </c>
      <c r="M616" s="17" t="str">
        <f>L616&amp;" - "&amp;IFERROR(INDEX('L2'!$G$6:$G$502,MATCH(L616,'L2'!$P$6:$P$502,0)),"  ")</f>
        <v xml:space="preserve">Y.6.17 -   </v>
      </c>
      <c r="N616" s="16" t="str">
        <f>N599&amp;"."&amp;RIGHT(N615,LEN(N615)-4)+1</f>
        <v>Y.7.17</v>
      </c>
      <c r="O616" s="17" t="str">
        <f>N616&amp;" - "&amp;IFERROR(INDEX('L2'!$G$6:$G$502,MATCH(N616,'L2'!$P$6:$P$502,0)),"  ")</f>
        <v xml:space="preserve">Y.7.17 -   </v>
      </c>
      <c r="P616" s="16" t="str">
        <f>P599&amp;"."&amp;RIGHT(P615,LEN(P615)-4)+1</f>
        <v>Y.8.17</v>
      </c>
      <c r="Q616" s="17" t="str">
        <f>P616&amp;" - "&amp;IFERROR(INDEX('L2'!$G$6:$G$502,MATCH(P616,'L2'!$P$6:$P$502,0)),"  ")</f>
        <v xml:space="preserve">Y.8.17 -   </v>
      </c>
      <c r="R616" s="16" t="str">
        <f>R599&amp;"."&amp;RIGHT(R615,LEN(R615)-4)+1</f>
        <v>Y.9.17</v>
      </c>
      <c r="S616" s="17" t="str">
        <f>R616&amp;" - "&amp;IFERROR(INDEX('L2'!$G$6:$G$502,MATCH(R616,'L2'!$P$6:$P$502,0)),"  ")</f>
        <v xml:space="preserve">Y.9.17 -   </v>
      </c>
      <c r="T616" s="16" t="str">
        <f>T599&amp;"."&amp;RIGHT(T615,LEN(T615)-5)+1</f>
        <v>Y.10.17</v>
      </c>
      <c r="U616" s="17" t="str">
        <f>T616&amp;" - "&amp;IFERROR(INDEX('L2'!$G$6:$G$502,MATCH(T616,'L2'!$P$6:$P$502,0)),"  ")</f>
        <v xml:space="preserve">Y.10.17 -   </v>
      </c>
    </row>
    <row r="617" spans="2:21" ht="16">
      <c r="B617" s="16" t="str">
        <f>B599&amp;"."&amp;RIGHT(B616,LEN(B616)-4)+1</f>
        <v>Y.1.18</v>
      </c>
      <c r="C617" s="17" t="str">
        <f>B617&amp;" - "&amp;IFERROR(INDEX('L2'!$G$6:$G$502,MATCH(B617,'L2'!$P$6:$P$502,0)),"  ")</f>
        <v xml:space="preserve">Y.1.18 -   </v>
      </c>
      <c r="D617" s="16" t="str">
        <f>D599&amp;"."&amp;RIGHT(D616,LEN(D616)-4)+1</f>
        <v>Y.2.18</v>
      </c>
      <c r="E617" s="17" t="str">
        <f>D617&amp;" - "&amp;IFERROR(INDEX('L2'!$G$6:$G$502,MATCH(D617,'L2'!$P$6:$P$502,0)),"  ")</f>
        <v xml:space="preserve">Y.2.18 -   </v>
      </c>
      <c r="F617" s="16" t="str">
        <f>F599&amp;"."&amp;RIGHT(F616,LEN(F616)-4)+1</f>
        <v>Y.3.18</v>
      </c>
      <c r="G617" s="17" t="str">
        <f>F617&amp;" - "&amp;IFERROR(INDEX('L2'!$G$6:$G$502,MATCH(F617,'L2'!$P$6:$P$502,0)),"  ")</f>
        <v xml:space="preserve">Y.3.18 -   </v>
      </c>
      <c r="H617" s="16" t="str">
        <f>H599&amp;"."&amp;RIGHT(H616,LEN(H616)-4)+1</f>
        <v>Y.4.18</v>
      </c>
      <c r="I617" s="17" t="str">
        <f>H617&amp;" - "&amp;IFERROR(INDEX('L2'!$G$6:$G$502,MATCH(H617,'L2'!$P$6:$P$502,0)),"  ")</f>
        <v xml:space="preserve">Y.4.18 -   </v>
      </c>
      <c r="J617" s="16" t="str">
        <f>J599&amp;"."&amp;RIGHT(J616,LEN(J616)-4)+1</f>
        <v>Y.5.18</v>
      </c>
      <c r="K617" s="17" t="str">
        <f>J617&amp;" - "&amp;IFERROR(INDEX('L2'!$G$6:$G$502,MATCH(J617,'L2'!$P$6:$P$502,0)),"  ")</f>
        <v xml:space="preserve">Y.5.18 -   </v>
      </c>
      <c r="L617" s="16" t="str">
        <f>L599&amp;"."&amp;RIGHT(L616,LEN(L616)-4)+1</f>
        <v>Y.6.18</v>
      </c>
      <c r="M617" s="17" t="str">
        <f>L617&amp;" - "&amp;IFERROR(INDEX('L2'!$G$6:$G$502,MATCH(L617,'L2'!$P$6:$P$502,0)),"  ")</f>
        <v xml:space="preserve">Y.6.18 -   </v>
      </c>
      <c r="N617" s="16" t="str">
        <f>N599&amp;"."&amp;RIGHT(N616,LEN(N616)-4)+1</f>
        <v>Y.7.18</v>
      </c>
      <c r="O617" s="17" t="str">
        <f>N617&amp;" - "&amp;IFERROR(INDEX('L2'!$G$6:$G$502,MATCH(N617,'L2'!$P$6:$P$502,0)),"  ")</f>
        <v xml:space="preserve">Y.7.18 -   </v>
      </c>
      <c r="P617" s="16" t="str">
        <f>P599&amp;"."&amp;RIGHT(P616,LEN(P616)-4)+1</f>
        <v>Y.8.18</v>
      </c>
      <c r="Q617" s="17" t="str">
        <f>P617&amp;" - "&amp;IFERROR(INDEX('L2'!$G$6:$G$502,MATCH(P617,'L2'!$P$6:$P$502,0)),"  ")</f>
        <v xml:space="preserve">Y.8.18 -   </v>
      </c>
      <c r="R617" s="16" t="str">
        <f>R599&amp;"."&amp;RIGHT(R616,LEN(R616)-4)+1</f>
        <v>Y.9.18</v>
      </c>
      <c r="S617" s="17" t="str">
        <f>R617&amp;" - "&amp;IFERROR(INDEX('L2'!$G$6:$G$502,MATCH(R617,'L2'!$P$6:$P$502,0)),"  ")</f>
        <v xml:space="preserve">Y.9.18 -   </v>
      </c>
      <c r="T617" s="16" t="str">
        <f>T599&amp;"."&amp;RIGHT(T616,LEN(T616)-5)+1</f>
        <v>Y.10.18</v>
      </c>
      <c r="U617" s="17" t="str">
        <f>T617&amp;" - "&amp;IFERROR(INDEX('L2'!$G$6:$G$502,MATCH(T617,'L2'!$P$6:$P$502,0)),"  ")</f>
        <v xml:space="preserve">Y.10.18 -   </v>
      </c>
    </row>
    <row r="618" spans="2:21" ht="16">
      <c r="B618" s="16" t="str">
        <f>B599&amp;"."&amp;RIGHT(B617,LEN(B617)-4)+1</f>
        <v>Y.1.19</v>
      </c>
      <c r="C618" s="17" t="str">
        <f>B618&amp;" - "&amp;IFERROR(INDEX('L2'!$G$6:$G$502,MATCH(B618,'L2'!$P$6:$P$502,0)),"  ")</f>
        <v xml:space="preserve">Y.1.19 -   </v>
      </c>
      <c r="D618" s="16" t="str">
        <f>D599&amp;"."&amp;RIGHT(D617,LEN(D617)-4)+1</f>
        <v>Y.2.19</v>
      </c>
      <c r="E618" s="17" t="str">
        <f>D618&amp;" - "&amp;IFERROR(INDEX('L2'!$G$6:$G$502,MATCH(D618,'L2'!$P$6:$P$502,0)),"  ")</f>
        <v xml:space="preserve">Y.2.19 -   </v>
      </c>
      <c r="F618" s="16" t="str">
        <f>F599&amp;"."&amp;RIGHT(F617,LEN(F617)-4)+1</f>
        <v>Y.3.19</v>
      </c>
      <c r="G618" s="17" t="str">
        <f>F618&amp;" - "&amp;IFERROR(INDEX('L2'!$G$6:$G$502,MATCH(F618,'L2'!$P$6:$P$502,0)),"  ")</f>
        <v xml:space="preserve">Y.3.19 -   </v>
      </c>
      <c r="H618" s="16" t="str">
        <f>H599&amp;"."&amp;RIGHT(H617,LEN(H617)-4)+1</f>
        <v>Y.4.19</v>
      </c>
      <c r="I618" s="17" t="str">
        <f>H618&amp;" - "&amp;IFERROR(INDEX('L2'!$G$6:$G$502,MATCH(H618,'L2'!$P$6:$P$502,0)),"  ")</f>
        <v xml:space="preserve">Y.4.19 -   </v>
      </c>
      <c r="J618" s="16" t="str">
        <f>J599&amp;"."&amp;RIGHT(J617,LEN(J617)-4)+1</f>
        <v>Y.5.19</v>
      </c>
      <c r="K618" s="17" t="str">
        <f>J618&amp;" - "&amp;IFERROR(INDEX('L2'!$G$6:$G$502,MATCH(J618,'L2'!$P$6:$P$502,0)),"  ")</f>
        <v xml:space="preserve">Y.5.19 -   </v>
      </c>
      <c r="L618" s="16" t="str">
        <f>L599&amp;"."&amp;RIGHT(L617,LEN(L617)-4)+1</f>
        <v>Y.6.19</v>
      </c>
      <c r="M618" s="17" t="str">
        <f>L618&amp;" - "&amp;IFERROR(INDEX('L2'!$G$6:$G$502,MATCH(L618,'L2'!$P$6:$P$502,0)),"  ")</f>
        <v xml:space="preserve">Y.6.19 -   </v>
      </c>
      <c r="N618" s="16" t="str">
        <f>N599&amp;"."&amp;RIGHT(N617,LEN(N617)-4)+1</f>
        <v>Y.7.19</v>
      </c>
      <c r="O618" s="17" t="str">
        <f>N618&amp;" - "&amp;IFERROR(INDEX('L2'!$G$6:$G$502,MATCH(N618,'L2'!$P$6:$P$502,0)),"  ")</f>
        <v xml:space="preserve">Y.7.19 -   </v>
      </c>
      <c r="P618" s="16" t="str">
        <f>P599&amp;"."&amp;RIGHT(P617,LEN(P617)-4)+1</f>
        <v>Y.8.19</v>
      </c>
      <c r="Q618" s="17" t="str">
        <f>P618&amp;" - "&amp;IFERROR(INDEX('L2'!$G$6:$G$502,MATCH(P618,'L2'!$P$6:$P$502,0)),"  ")</f>
        <v xml:space="preserve">Y.8.19 -   </v>
      </c>
      <c r="R618" s="16" t="str">
        <f>R599&amp;"."&amp;RIGHT(R617,LEN(R617)-4)+1</f>
        <v>Y.9.19</v>
      </c>
      <c r="S618" s="17" t="str">
        <f>R618&amp;" - "&amp;IFERROR(INDEX('L2'!$G$6:$G$502,MATCH(R618,'L2'!$P$6:$P$502,0)),"  ")</f>
        <v xml:space="preserve">Y.9.19 -   </v>
      </c>
      <c r="T618" s="16" t="str">
        <f>T599&amp;"."&amp;RIGHT(T617,LEN(T617)-5)+1</f>
        <v>Y.10.19</v>
      </c>
      <c r="U618" s="17" t="str">
        <f>T618&amp;" - "&amp;IFERROR(INDEX('L2'!$G$6:$G$502,MATCH(T618,'L2'!$P$6:$P$502,0)),"  ")</f>
        <v xml:space="preserve">Y.10.19 -   </v>
      </c>
    </row>
    <row r="619" spans="2:21" ht="16">
      <c r="B619" s="16" t="str">
        <f>B599&amp;"."&amp;RIGHT(B618,LEN(B618)-4)+1</f>
        <v>Y.1.20</v>
      </c>
      <c r="C619" s="17" t="str">
        <f>B619&amp;" - "&amp;IFERROR(INDEX('L2'!$G$6:$G$502,MATCH(B619,'L2'!$P$6:$P$502,0)),"  ")</f>
        <v xml:space="preserve">Y.1.20 -   </v>
      </c>
      <c r="D619" s="16" t="str">
        <f>D599&amp;"."&amp;RIGHT(D618,LEN(D618)-4)+1</f>
        <v>Y.2.20</v>
      </c>
      <c r="E619" s="17" t="str">
        <f>D619&amp;" - "&amp;IFERROR(INDEX('L2'!$G$6:$G$502,MATCH(D619,'L2'!$P$6:$P$502,0)),"  ")</f>
        <v xml:space="preserve">Y.2.20 -   </v>
      </c>
      <c r="F619" s="16" t="str">
        <f>F599&amp;"."&amp;RIGHT(F618,LEN(F618)-4)+1</f>
        <v>Y.3.20</v>
      </c>
      <c r="G619" s="17" t="str">
        <f>F619&amp;" - "&amp;IFERROR(INDEX('L2'!$G$6:$G$502,MATCH(F619,'L2'!$P$6:$P$502,0)),"  ")</f>
        <v xml:space="preserve">Y.3.20 -   </v>
      </c>
      <c r="H619" s="16" t="str">
        <f>H599&amp;"."&amp;RIGHT(H618,LEN(H618)-4)+1</f>
        <v>Y.4.20</v>
      </c>
      <c r="I619" s="17" t="str">
        <f>H619&amp;" - "&amp;IFERROR(INDEX('L2'!$G$6:$G$502,MATCH(H619,'L2'!$P$6:$P$502,0)),"  ")</f>
        <v xml:space="preserve">Y.4.20 -   </v>
      </c>
      <c r="J619" s="16" t="str">
        <f>J599&amp;"."&amp;RIGHT(J618,LEN(J618)-4)+1</f>
        <v>Y.5.20</v>
      </c>
      <c r="K619" s="17" t="str">
        <f>J619&amp;" - "&amp;IFERROR(INDEX('L2'!$G$6:$G$502,MATCH(J619,'L2'!$P$6:$P$502,0)),"  ")</f>
        <v xml:space="preserve">Y.5.20 -   </v>
      </c>
      <c r="L619" s="16" t="str">
        <f>L599&amp;"."&amp;RIGHT(L618,LEN(L618)-4)+1</f>
        <v>Y.6.20</v>
      </c>
      <c r="M619" s="17" t="str">
        <f>L619&amp;" - "&amp;IFERROR(INDEX('L2'!$G$6:$G$502,MATCH(L619,'L2'!$P$6:$P$502,0)),"  ")</f>
        <v xml:space="preserve">Y.6.20 -   </v>
      </c>
      <c r="N619" s="16" t="str">
        <f>N599&amp;"."&amp;RIGHT(N618,LEN(N618)-4)+1</f>
        <v>Y.7.20</v>
      </c>
      <c r="O619" s="17" t="str">
        <f>N619&amp;" - "&amp;IFERROR(INDEX('L2'!$G$6:$G$502,MATCH(N619,'L2'!$P$6:$P$502,0)),"  ")</f>
        <v xml:space="preserve">Y.7.20 -   </v>
      </c>
      <c r="P619" s="16" t="str">
        <f>P599&amp;"."&amp;RIGHT(P618,LEN(P618)-4)+1</f>
        <v>Y.8.20</v>
      </c>
      <c r="Q619" s="17" t="str">
        <f>P619&amp;" - "&amp;IFERROR(INDEX('L2'!$G$6:$G$502,MATCH(P619,'L2'!$P$6:$P$502,0)),"  ")</f>
        <v xml:space="preserve">Y.8.20 -   </v>
      </c>
      <c r="R619" s="16" t="str">
        <f>R599&amp;"."&amp;RIGHT(R618,LEN(R618)-4)+1</f>
        <v>Y.9.20</v>
      </c>
      <c r="S619" s="17" t="str">
        <f>R619&amp;" - "&amp;IFERROR(INDEX('L2'!$G$6:$G$502,MATCH(R619,'L2'!$P$6:$P$502,0)),"  ")</f>
        <v xml:space="preserve">Y.9.20 -   </v>
      </c>
      <c r="T619" s="16" t="str">
        <f>T599&amp;"."&amp;RIGHT(T618,LEN(T618)-5)+1</f>
        <v>Y.10.20</v>
      </c>
      <c r="U619" s="17" t="str">
        <f>T619&amp;" - "&amp;IFERROR(INDEX('L2'!$G$6:$G$502,MATCH(T619,'L2'!$P$6:$P$502,0)),"  ")</f>
        <v xml:space="preserve">Y.10.20 -   </v>
      </c>
    </row>
    <row r="621" spans="2:21" ht="16">
      <c r="B621" s="796" t="str">
        <f>"Level 3 - "&amp;INDEX($C$6:$C$31,MATCH($B$31,$B$6:$B$31,0))&amp;" ("&amp;$B$31&amp;")"</f>
        <v>Level 3 - Z -    (Z)</v>
      </c>
      <c r="C621" s="796"/>
      <c r="D621" s="796"/>
      <c r="E621" s="796"/>
      <c r="F621" s="796"/>
      <c r="G621" s="796"/>
      <c r="H621" s="796"/>
      <c r="I621" s="796"/>
      <c r="J621" s="796"/>
      <c r="K621" s="796"/>
      <c r="L621" s="796"/>
      <c r="M621" s="796"/>
      <c r="N621" s="796"/>
      <c r="O621" s="796"/>
      <c r="P621" s="796"/>
      <c r="Q621" s="796"/>
      <c r="R621" s="796"/>
      <c r="S621" s="796"/>
      <c r="T621" s="796"/>
      <c r="U621" s="796"/>
    </row>
    <row r="622" spans="2:21" ht="16">
      <c r="B622" s="40" t="str">
        <f>MID(B621,LEN(B621)-1,1)&amp;".1"</f>
        <v>Z.1</v>
      </c>
      <c r="C622" s="40" t="str">
        <f>IFERROR(INDEX('L2'!$E$6:$E$502,MATCH(B622,'L2'!$O$6:$O$502,0)),"  ")</f>
        <v xml:space="preserve">  </v>
      </c>
      <c r="D622" s="40" t="str">
        <f>LEFT(B622,1)&amp;"."&amp;RIGHT(B622,1)+1</f>
        <v>Z.2</v>
      </c>
      <c r="E622" s="40" t="str">
        <f>IFERROR(INDEX('L2'!$E$6:$E$502,MATCH(D622,'L2'!$O$6:$O$502,0)),"  ")</f>
        <v xml:space="preserve">  </v>
      </c>
      <c r="F622" s="40" t="str">
        <f>LEFT(D622,1)&amp;"."&amp;RIGHT(D622,1)+1</f>
        <v>Z.3</v>
      </c>
      <c r="G622" s="40" t="str">
        <f>IFERROR(INDEX('L2'!$E$6:$E$502,MATCH(F622,'L2'!$O$6:$O$502,0)),"  ")</f>
        <v xml:space="preserve">  </v>
      </c>
      <c r="H622" s="40" t="str">
        <f>LEFT(F622,1)&amp;"."&amp;RIGHT(F622,1)+1</f>
        <v>Z.4</v>
      </c>
      <c r="I622" s="40" t="str">
        <f>IFERROR(INDEX('L2'!$E$6:$E$502,MATCH(H622,'L2'!$O$6:$O$502,0)),"  ")</f>
        <v xml:space="preserve">  </v>
      </c>
      <c r="J622" s="40" t="str">
        <f>LEFT(H622,1)&amp;"."&amp;RIGHT(H622,1)+1</f>
        <v>Z.5</v>
      </c>
      <c r="K622" s="40" t="str">
        <f>IFERROR(INDEX('L2'!$E$6:$E$502,MATCH(J622,'L2'!$O$6:$O$502,0)),"  ")</f>
        <v xml:space="preserve">  </v>
      </c>
      <c r="L622" s="40" t="str">
        <f>LEFT(J622,1)&amp;"."&amp;RIGHT(J622,1)+1</f>
        <v>Z.6</v>
      </c>
      <c r="M622" s="40" t="str">
        <f>IFERROR(INDEX('L2'!$E$6:$E$502,MATCH(L622,'L2'!$O$6:$O$502,0)),"  ")</f>
        <v xml:space="preserve">  </v>
      </c>
      <c r="N622" s="40" t="str">
        <f>LEFT(L622,1)&amp;"."&amp;RIGHT(L622,1)+1</f>
        <v>Z.7</v>
      </c>
      <c r="O622" s="40" t="str">
        <f>IFERROR(INDEX('L2'!$E$6:$E$502,MATCH(N622,'L2'!$O$6:$O$502,0)),"  ")</f>
        <v xml:space="preserve">  </v>
      </c>
      <c r="P622" s="40" t="str">
        <f>LEFT(N622,1)&amp;"."&amp;RIGHT(N622,1)+1</f>
        <v>Z.8</v>
      </c>
      <c r="Q622" s="40" t="str">
        <f>IFERROR(INDEX('L2'!$E$6:$E$502,MATCH(P622,'L2'!$O$6:$O$502,0)),"  ")</f>
        <v xml:space="preserve">  </v>
      </c>
      <c r="R622" s="40" t="str">
        <f>LEFT(P622,1)&amp;"."&amp;RIGHT(P622,1)+1</f>
        <v>Z.9</v>
      </c>
      <c r="S622" s="40" t="str">
        <f>IFERROR(INDEX('L2'!$E$6:$E$502,MATCH(R622,'L2'!$O$6:$O$502,0)),"  ")</f>
        <v xml:space="preserve">  </v>
      </c>
      <c r="T622" s="40" t="str">
        <f>LEFT(R622,1)&amp;"."&amp;RIGHT(R622,1)+1</f>
        <v>Z.10</v>
      </c>
      <c r="U622" s="40" t="str">
        <f>IFERROR(INDEX('L2'!$E$6:$E$502,MATCH(T622,'L2'!$O$6:$O$502,0)),"  ")</f>
        <v xml:space="preserve">  </v>
      </c>
    </row>
    <row r="623" spans="2:21" ht="16">
      <c r="B623" s="16" t="str">
        <f>B622&amp;".1"</f>
        <v>Z.1.1</v>
      </c>
      <c r="C623" s="17" t="str">
        <f>B623&amp;" - "&amp;IFERROR(INDEX('L2'!$G$6:$G$502,MATCH(B623,'L2'!$P$6:$P$502,0)),"  ")</f>
        <v xml:space="preserve">Z.1.1 -   </v>
      </c>
      <c r="D623" s="16" t="str">
        <f>D622&amp;".1"</f>
        <v>Z.2.1</v>
      </c>
      <c r="E623" s="17" t="str">
        <f>D623&amp;" - "&amp;IFERROR(INDEX('L2'!$G$6:$G$502,MATCH(D623,'L2'!$P$6:$P$502,0)),"  ")</f>
        <v xml:space="preserve">Z.2.1 -   </v>
      </c>
      <c r="F623" s="16" t="str">
        <f>F622&amp;".1"</f>
        <v>Z.3.1</v>
      </c>
      <c r="G623" s="17" t="str">
        <f>F623&amp;" - "&amp;IFERROR(INDEX('L2'!$G$6:$G$502,MATCH(F623,'L2'!$P$6:$P$502,0)),"  ")</f>
        <v xml:space="preserve">Z.3.1 -   </v>
      </c>
      <c r="H623" s="16" t="str">
        <f>H622&amp;".1"</f>
        <v>Z.4.1</v>
      </c>
      <c r="I623" s="17" t="str">
        <f>H623&amp;" - "&amp;IFERROR(INDEX('L2'!$G$6:$G$502,MATCH(H623,'L2'!$P$6:$P$502,0)),"  ")</f>
        <v xml:space="preserve">Z.4.1 -   </v>
      </c>
      <c r="J623" s="16" t="str">
        <f>J622&amp;".1"</f>
        <v>Z.5.1</v>
      </c>
      <c r="K623" s="17" t="str">
        <f>J623&amp;" - "&amp;IFERROR(INDEX('L2'!$G$6:$G$502,MATCH(J623,'L2'!$P$6:$P$502,0)),"  ")</f>
        <v xml:space="preserve">Z.5.1 -   </v>
      </c>
      <c r="L623" s="16" t="str">
        <f>L622&amp;".1"</f>
        <v>Z.6.1</v>
      </c>
      <c r="M623" s="17" t="str">
        <f>L623&amp;" - "&amp;IFERROR(INDEX('L2'!$G$6:$G$502,MATCH(L623,'L2'!$P$6:$P$502,0)),"  ")</f>
        <v xml:space="preserve">Z.6.1 -   </v>
      </c>
      <c r="N623" s="16" t="str">
        <f>N622&amp;".1"</f>
        <v>Z.7.1</v>
      </c>
      <c r="O623" s="17" t="str">
        <f>N623&amp;" - "&amp;IFERROR(INDEX('L2'!$G$6:$G$502,MATCH(N623,'L2'!$P$6:$P$502,0)),"  ")</f>
        <v xml:space="preserve">Z.7.1 -   </v>
      </c>
      <c r="P623" s="16" t="str">
        <f>P622&amp;".1"</f>
        <v>Z.8.1</v>
      </c>
      <c r="Q623" s="17" t="str">
        <f>P623&amp;" - "&amp;IFERROR(INDEX('L2'!$G$6:$G$502,MATCH(P623,'L2'!$P$6:$P$502,0)),"  ")</f>
        <v xml:space="preserve">Z.8.1 -   </v>
      </c>
      <c r="R623" s="16" t="str">
        <f>R622&amp;".1"</f>
        <v>Z.9.1</v>
      </c>
      <c r="S623" s="17" t="str">
        <f>R623&amp;" - "&amp;IFERROR(INDEX('L2'!$G$6:$G$502,MATCH(R623,'L2'!$P$6:$P$502,0)),"  ")</f>
        <v xml:space="preserve">Z.9.1 -   </v>
      </c>
      <c r="T623" s="16" t="str">
        <f>T622&amp;".1"</f>
        <v>Z.10.1</v>
      </c>
      <c r="U623" s="17" t="str">
        <f>T623&amp;" - "&amp;IFERROR(INDEX('L2'!$G$6:$G$502,MATCH(T623,'L2'!$P$6:$P$502,0)),"  ")</f>
        <v xml:space="preserve">Z.10.1 -   </v>
      </c>
    </row>
    <row r="624" spans="2:21" ht="16">
      <c r="B624" s="16" t="str">
        <f>B622&amp;"."&amp;RIGHT(B623,LEN(B623)-4)+1</f>
        <v>Z.1.2</v>
      </c>
      <c r="C624" s="17" t="str">
        <f>B624&amp;" - "&amp;IFERROR(INDEX('L2'!$G$6:$G$502,MATCH(B624,'L2'!$P$6:$P$502,0)),"  ")</f>
        <v xml:space="preserve">Z.1.2 -   </v>
      </c>
      <c r="D624" s="16" t="str">
        <f>D622&amp;"."&amp;RIGHT(D623,LEN(D623)-4)+1</f>
        <v>Z.2.2</v>
      </c>
      <c r="E624" s="17" t="str">
        <f>D624&amp;" - "&amp;IFERROR(INDEX('L2'!$G$6:$G$502,MATCH(D624,'L2'!$P$6:$P$502,0)),"  ")</f>
        <v xml:space="preserve">Z.2.2 -   </v>
      </c>
      <c r="F624" s="16" t="str">
        <f>F622&amp;"."&amp;RIGHT(F623,LEN(F623)-4)+1</f>
        <v>Z.3.2</v>
      </c>
      <c r="G624" s="17" t="str">
        <f>F624&amp;" - "&amp;IFERROR(INDEX('L2'!$G$6:$G$502,MATCH(F624,'L2'!$P$6:$P$502,0)),"  ")</f>
        <v xml:space="preserve">Z.3.2 -   </v>
      </c>
      <c r="H624" s="16" t="str">
        <f>H622&amp;"."&amp;RIGHT(H623,LEN(H623)-4)+1</f>
        <v>Z.4.2</v>
      </c>
      <c r="I624" s="17" t="str">
        <f>H624&amp;" - "&amp;IFERROR(INDEX('L2'!$G$6:$G$502,MATCH(H624,'L2'!$P$6:$P$502,0)),"  ")</f>
        <v xml:space="preserve">Z.4.2 -   </v>
      </c>
      <c r="J624" s="16" t="str">
        <f>J622&amp;"."&amp;RIGHT(J623,LEN(J623)-4)+1</f>
        <v>Z.5.2</v>
      </c>
      <c r="K624" s="17" t="str">
        <f>J624&amp;" - "&amp;IFERROR(INDEX('L2'!$G$6:$G$502,MATCH(J624,'L2'!$P$6:$P$502,0)),"  ")</f>
        <v xml:space="preserve">Z.5.2 -   </v>
      </c>
      <c r="L624" s="16" t="str">
        <f>L622&amp;"."&amp;RIGHT(L623,LEN(L623)-4)+1</f>
        <v>Z.6.2</v>
      </c>
      <c r="M624" s="17" t="str">
        <f>L624&amp;" - "&amp;IFERROR(INDEX('L2'!$G$6:$G$502,MATCH(L624,'L2'!$P$6:$P$502,0)),"  ")</f>
        <v xml:space="preserve">Z.6.2 -   </v>
      </c>
      <c r="N624" s="16" t="str">
        <f>N622&amp;"."&amp;RIGHT(N623,LEN(N623)-4)+1</f>
        <v>Z.7.2</v>
      </c>
      <c r="O624" s="17" t="str">
        <f>N624&amp;" - "&amp;IFERROR(INDEX('L2'!$G$6:$G$502,MATCH(N624,'L2'!$P$6:$P$502,0)),"  ")</f>
        <v xml:space="preserve">Z.7.2 -   </v>
      </c>
      <c r="P624" s="16" t="str">
        <f>P622&amp;"."&amp;RIGHT(P623,LEN(P623)-4)+1</f>
        <v>Z.8.2</v>
      </c>
      <c r="Q624" s="17" t="str">
        <f>P624&amp;" - "&amp;IFERROR(INDEX('L2'!$G$6:$G$502,MATCH(P624,'L2'!$P$6:$P$502,0)),"  ")</f>
        <v xml:space="preserve">Z.8.2 -   </v>
      </c>
      <c r="R624" s="16" t="str">
        <f>R622&amp;"."&amp;RIGHT(R623,LEN(R623)-4)+1</f>
        <v>Z.9.2</v>
      </c>
      <c r="S624" s="17" t="str">
        <f>R624&amp;" - "&amp;IFERROR(INDEX('L2'!$G$6:$G$502,MATCH(R624,'L2'!$P$6:$P$502,0)),"  ")</f>
        <v xml:space="preserve">Z.9.2 -   </v>
      </c>
      <c r="T624" s="16" t="str">
        <f>T622&amp;"."&amp;RIGHT(T623,LEN(T623)-5)+1</f>
        <v>Z.10.2</v>
      </c>
      <c r="U624" s="17" t="str">
        <f>T624&amp;" - "&amp;IFERROR(INDEX('L2'!$G$6:$G$502,MATCH(T624,'L2'!$P$6:$P$502,0)),"  ")</f>
        <v xml:space="preserve">Z.10.2 -   </v>
      </c>
    </row>
    <row r="625" spans="2:21" ht="16">
      <c r="B625" s="16" t="str">
        <f>B622&amp;"."&amp;RIGHT(B624,LEN(B624)-4)+1</f>
        <v>Z.1.3</v>
      </c>
      <c r="C625" s="17" t="str">
        <f>B625&amp;" - "&amp;IFERROR(INDEX('L2'!$G$6:$G$502,MATCH(B625,'L2'!$P$6:$P$502,0)),"  ")</f>
        <v xml:space="preserve">Z.1.3 -   </v>
      </c>
      <c r="D625" s="16" t="str">
        <f>D622&amp;"."&amp;RIGHT(D624,LEN(D624)-4)+1</f>
        <v>Z.2.3</v>
      </c>
      <c r="E625" s="17" t="str">
        <f>D625&amp;" - "&amp;IFERROR(INDEX('L2'!$G$6:$G$502,MATCH(D625,'L2'!$P$6:$P$502,0)),"  ")</f>
        <v xml:space="preserve">Z.2.3 -   </v>
      </c>
      <c r="F625" s="16" t="str">
        <f>F622&amp;"."&amp;RIGHT(F624,LEN(F624)-4)+1</f>
        <v>Z.3.3</v>
      </c>
      <c r="G625" s="17" t="str">
        <f>F625&amp;" - "&amp;IFERROR(INDEX('L2'!$G$6:$G$502,MATCH(F625,'L2'!$P$6:$P$502,0)),"  ")</f>
        <v xml:space="preserve">Z.3.3 -   </v>
      </c>
      <c r="H625" s="16" t="str">
        <f>H622&amp;"."&amp;RIGHT(H624,LEN(H624)-4)+1</f>
        <v>Z.4.3</v>
      </c>
      <c r="I625" s="17" t="str">
        <f>H625&amp;" - "&amp;IFERROR(INDEX('L2'!$G$6:$G$502,MATCH(H625,'L2'!$P$6:$P$502,0)),"  ")</f>
        <v xml:space="preserve">Z.4.3 -   </v>
      </c>
      <c r="J625" s="16" t="str">
        <f>J622&amp;"."&amp;RIGHT(J624,LEN(J624)-4)+1</f>
        <v>Z.5.3</v>
      </c>
      <c r="K625" s="17" t="str">
        <f>J625&amp;" - "&amp;IFERROR(INDEX('L2'!$G$6:$G$502,MATCH(J625,'L2'!$P$6:$P$502,0)),"  ")</f>
        <v xml:space="preserve">Z.5.3 -   </v>
      </c>
      <c r="L625" s="16" t="str">
        <f>L622&amp;"."&amp;RIGHT(L624,LEN(L624)-4)+1</f>
        <v>Z.6.3</v>
      </c>
      <c r="M625" s="17" t="str">
        <f>L625&amp;" - "&amp;IFERROR(INDEX('L2'!$G$6:$G$502,MATCH(L625,'L2'!$P$6:$P$502,0)),"  ")</f>
        <v xml:space="preserve">Z.6.3 -   </v>
      </c>
      <c r="N625" s="16" t="str">
        <f>N622&amp;"."&amp;RIGHT(N624,LEN(N624)-4)+1</f>
        <v>Z.7.3</v>
      </c>
      <c r="O625" s="17" t="str">
        <f>N625&amp;" - "&amp;IFERROR(INDEX('L2'!$G$6:$G$502,MATCH(N625,'L2'!$P$6:$P$502,0)),"  ")</f>
        <v xml:space="preserve">Z.7.3 -   </v>
      </c>
      <c r="P625" s="16" t="str">
        <f>P622&amp;"."&amp;RIGHT(P624,LEN(P624)-4)+1</f>
        <v>Z.8.3</v>
      </c>
      <c r="Q625" s="17" t="str">
        <f>P625&amp;" - "&amp;IFERROR(INDEX('L2'!$G$6:$G$502,MATCH(P625,'L2'!$P$6:$P$502,0)),"  ")</f>
        <v xml:space="preserve">Z.8.3 -   </v>
      </c>
      <c r="R625" s="16" t="str">
        <f>R622&amp;"."&amp;RIGHT(R624,LEN(R624)-4)+1</f>
        <v>Z.9.3</v>
      </c>
      <c r="S625" s="17" t="str">
        <f>R625&amp;" - "&amp;IFERROR(INDEX('L2'!$G$6:$G$502,MATCH(R625,'L2'!$P$6:$P$502,0)),"  ")</f>
        <v xml:space="preserve">Z.9.3 -   </v>
      </c>
      <c r="T625" s="16" t="str">
        <f>T622&amp;"."&amp;RIGHT(T624,LEN(T624)-5)+1</f>
        <v>Z.10.3</v>
      </c>
      <c r="U625" s="17" t="str">
        <f>T625&amp;" - "&amp;IFERROR(INDEX('L2'!$G$6:$G$502,MATCH(T625,'L2'!$P$6:$P$502,0)),"  ")</f>
        <v xml:space="preserve">Z.10.3 -   </v>
      </c>
    </row>
    <row r="626" spans="2:21" ht="16">
      <c r="B626" s="16" t="str">
        <f>B622&amp;"."&amp;RIGHT(B625,LEN(B625)-4)+1</f>
        <v>Z.1.4</v>
      </c>
      <c r="C626" s="17" t="str">
        <f>B626&amp;" - "&amp;IFERROR(INDEX('L2'!$G$6:$G$502,MATCH(B626,'L2'!$P$6:$P$502,0)),"  ")</f>
        <v xml:space="preserve">Z.1.4 -   </v>
      </c>
      <c r="D626" s="16" t="str">
        <f>D622&amp;"."&amp;RIGHT(D625,LEN(D625)-4)+1</f>
        <v>Z.2.4</v>
      </c>
      <c r="E626" s="17" t="str">
        <f>D626&amp;" - "&amp;IFERROR(INDEX('L2'!$G$6:$G$502,MATCH(D626,'L2'!$P$6:$P$502,0)),"  ")</f>
        <v xml:space="preserve">Z.2.4 -   </v>
      </c>
      <c r="F626" s="16" t="str">
        <f>F622&amp;"."&amp;RIGHT(F625,LEN(F625)-4)+1</f>
        <v>Z.3.4</v>
      </c>
      <c r="G626" s="17" t="str">
        <f>F626&amp;" - "&amp;IFERROR(INDEX('L2'!$G$6:$G$502,MATCH(F626,'L2'!$P$6:$P$502,0)),"  ")</f>
        <v xml:space="preserve">Z.3.4 -   </v>
      </c>
      <c r="H626" s="16" t="str">
        <f>H622&amp;"."&amp;RIGHT(H625,LEN(H625)-4)+1</f>
        <v>Z.4.4</v>
      </c>
      <c r="I626" s="17" t="str">
        <f>H626&amp;" - "&amp;IFERROR(INDEX('L2'!$G$6:$G$502,MATCH(H626,'L2'!$P$6:$P$502,0)),"  ")</f>
        <v xml:space="preserve">Z.4.4 -   </v>
      </c>
      <c r="J626" s="16" t="str">
        <f>J622&amp;"."&amp;RIGHT(J625,LEN(J625)-4)+1</f>
        <v>Z.5.4</v>
      </c>
      <c r="K626" s="17" t="str">
        <f>J626&amp;" - "&amp;IFERROR(INDEX('L2'!$G$6:$G$502,MATCH(J626,'L2'!$P$6:$P$502,0)),"  ")</f>
        <v xml:space="preserve">Z.5.4 -   </v>
      </c>
      <c r="L626" s="16" t="str">
        <f>L622&amp;"."&amp;RIGHT(L625,LEN(L625)-4)+1</f>
        <v>Z.6.4</v>
      </c>
      <c r="M626" s="17" t="str">
        <f>L626&amp;" - "&amp;IFERROR(INDEX('L2'!$G$6:$G$502,MATCH(L626,'L2'!$P$6:$P$502,0)),"  ")</f>
        <v xml:space="preserve">Z.6.4 -   </v>
      </c>
      <c r="N626" s="16" t="str">
        <f>N622&amp;"."&amp;RIGHT(N625,LEN(N625)-4)+1</f>
        <v>Z.7.4</v>
      </c>
      <c r="O626" s="17" t="str">
        <f>N626&amp;" - "&amp;IFERROR(INDEX('L2'!$G$6:$G$502,MATCH(N626,'L2'!$P$6:$P$502,0)),"  ")</f>
        <v xml:space="preserve">Z.7.4 -   </v>
      </c>
      <c r="P626" s="16" t="str">
        <f>P622&amp;"."&amp;RIGHT(P625,LEN(P625)-4)+1</f>
        <v>Z.8.4</v>
      </c>
      <c r="Q626" s="17" t="str">
        <f>P626&amp;" - "&amp;IFERROR(INDEX('L2'!$G$6:$G$502,MATCH(P626,'L2'!$P$6:$P$502,0)),"  ")</f>
        <v xml:space="preserve">Z.8.4 -   </v>
      </c>
      <c r="R626" s="16" t="str">
        <f>R622&amp;"."&amp;RIGHT(R625,LEN(R625)-4)+1</f>
        <v>Z.9.4</v>
      </c>
      <c r="S626" s="17" t="str">
        <f>R626&amp;" - "&amp;IFERROR(INDEX('L2'!$G$6:$G$502,MATCH(R626,'L2'!$P$6:$P$502,0)),"  ")</f>
        <v xml:space="preserve">Z.9.4 -   </v>
      </c>
      <c r="T626" s="16" t="str">
        <f>T622&amp;"."&amp;RIGHT(T625,LEN(T625)-5)+1</f>
        <v>Z.10.4</v>
      </c>
      <c r="U626" s="17" t="str">
        <f>T626&amp;" - "&amp;IFERROR(INDEX('L2'!$G$6:$G$502,MATCH(T626,'L2'!$P$6:$P$502,0)),"  ")</f>
        <v xml:space="preserve">Z.10.4 -   </v>
      </c>
    </row>
    <row r="627" spans="2:21" ht="16">
      <c r="B627" s="16" t="str">
        <f>B622&amp;"."&amp;RIGHT(B626,LEN(B626)-4)+1</f>
        <v>Z.1.5</v>
      </c>
      <c r="C627" s="17" t="str">
        <f>B627&amp;" - "&amp;IFERROR(INDEX('L2'!$G$6:$G$502,MATCH(B627,'L2'!$P$6:$P$502,0)),"  ")</f>
        <v xml:space="preserve">Z.1.5 -   </v>
      </c>
      <c r="D627" s="16" t="str">
        <f>D622&amp;"."&amp;RIGHT(D626,LEN(D626)-4)+1</f>
        <v>Z.2.5</v>
      </c>
      <c r="E627" s="17" t="str">
        <f>D627&amp;" - "&amp;IFERROR(INDEX('L2'!$G$6:$G$502,MATCH(D627,'L2'!$P$6:$P$502,0)),"  ")</f>
        <v xml:space="preserve">Z.2.5 -   </v>
      </c>
      <c r="F627" s="16" t="str">
        <f>F622&amp;"."&amp;RIGHT(F626,LEN(F626)-4)+1</f>
        <v>Z.3.5</v>
      </c>
      <c r="G627" s="17" t="str">
        <f>F627&amp;" - "&amp;IFERROR(INDEX('L2'!$G$6:$G$502,MATCH(F627,'L2'!$P$6:$P$502,0)),"  ")</f>
        <v xml:space="preserve">Z.3.5 -   </v>
      </c>
      <c r="H627" s="16" t="str">
        <f>H622&amp;"."&amp;RIGHT(H626,LEN(H626)-4)+1</f>
        <v>Z.4.5</v>
      </c>
      <c r="I627" s="17" t="str">
        <f>H627&amp;" - "&amp;IFERROR(INDEX('L2'!$G$6:$G$502,MATCH(H627,'L2'!$P$6:$P$502,0)),"  ")</f>
        <v xml:space="preserve">Z.4.5 -   </v>
      </c>
      <c r="J627" s="16" t="str">
        <f>J622&amp;"."&amp;RIGHT(J626,LEN(J626)-4)+1</f>
        <v>Z.5.5</v>
      </c>
      <c r="K627" s="17" t="str">
        <f>J627&amp;" - "&amp;IFERROR(INDEX('L2'!$G$6:$G$502,MATCH(J627,'L2'!$P$6:$P$502,0)),"  ")</f>
        <v xml:space="preserve">Z.5.5 -   </v>
      </c>
      <c r="L627" s="16" t="str">
        <f>L622&amp;"."&amp;RIGHT(L626,LEN(L626)-4)+1</f>
        <v>Z.6.5</v>
      </c>
      <c r="M627" s="17" t="str">
        <f>L627&amp;" - "&amp;IFERROR(INDEX('L2'!$G$6:$G$502,MATCH(L627,'L2'!$P$6:$P$502,0)),"  ")</f>
        <v xml:space="preserve">Z.6.5 -   </v>
      </c>
      <c r="N627" s="16" t="str">
        <f>N622&amp;"."&amp;RIGHT(N626,LEN(N626)-4)+1</f>
        <v>Z.7.5</v>
      </c>
      <c r="O627" s="17" t="str">
        <f>N627&amp;" - "&amp;IFERROR(INDEX('L2'!$G$6:$G$502,MATCH(N627,'L2'!$P$6:$P$502,0)),"  ")</f>
        <v xml:space="preserve">Z.7.5 -   </v>
      </c>
      <c r="P627" s="16" t="str">
        <f>P622&amp;"."&amp;RIGHT(P626,LEN(P626)-4)+1</f>
        <v>Z.8.5</v>
      </c>
      <c r="Q627" s="17" t="str">
        <f>P627&amp;" - "&amp;IFERROR(INDEX('L2'!$G$6:$G$502,MATCH(P627,'L2'!$P$6:$P$502,0)),"  ")</f>
        <v xml:space="preserve">Z.8.5 -   </v>
      </c>
      <c r="R627" s="16" t="str">
        <f>R622&amp;"."&amp;RIGHT(R626,LEN(R626)-4)+1</f>
        <v>Z.9.5</v>
      </c>
      <c r="S627" s="17" t="str">
        <f>R627&amp;" - "&amp;IFERROR(INDEX('L2'!$G$6:$G$502,MATCH(R627,'L2'!$P$6:$P$502,0)),"  ")</f>
        <v xml:space="preserve">Z.9.5 -   </v>
      </c>
      <c r="T627" s="16" t="str">
        <f>T622&amp;"."&amp;RIGHT(T626,LEN(T626)-5)+1</f>
        <v>Z.10.5</v>
      </c>
      <c r="U627" s="17" t="str">
        <f>T627&amp;" - "&amp;IFERROR(INDEX('L2'!$G$6:$G$502,MATCH(T627,'L2'!$P$6:$P$502,0)),"  ")</f>
        <v xml:space="preserve">Z.10.5 -   </v>
      </c>
    </row>
    <row r="628" spans="2:21" ht="16">
      <c r="B628" s="16" t="str">
        <f>B622&amp;"."&amp;RIGHT(B627,LEN(B627)-4)+1</f>
        <v>Z.1.6</v>
      </c>
      <c r="C628" s="17" t="str">
        <f>B628&amp;" - "&amp;IFERROR(INDEX('L2'!$G$6:$G$502,MATCH(B628,'L2'!$P$6:$P$502,0)),"  ")</f>
        <v xml:space="preserve">Z.1.6 -   </v>
      </c>
      <c r="D628" s="16" t="str">
        <f>D622&amp;"."&amp;RIGHT(D627,LEN(D627)-4)+1</f>
        <v>Z.2.6</v>
      </c>
      <c r="E628" s="17" t="str">
        <f>D628&amp;" - "&amp;IFERROR(INDEX('L2'!$G$6:$G$502,MATCH(D628,'L2'!$P$6:$P$502,0)),"  ")</f>
        <v xml:space="preserve">Z.2.6 -   </v>
      </c>
      <c r="F628" s="16" t="str">
        <f>F622&amp;"."&amp;RIGHT(F627,LEN(F627)-4)+1</f>
        <v>Z.3.6</v>
      </c>
      <c r="G628" s="17" t="str">
        <f>F628&amp;" - "&amp;IFERROR(INDEX('L2'!$G$6:$G$502,MATCH(F628,'L2'!$P$6:$P$502,0)),"  ")</f>
        <v xml:space="preserve">Z.3.6 -   </v>
      </c>
      <c r="H628" s="16" t="str">
        <f>H622&amp;"."&amp;RIGHT(H627,LEN(H627)-4)+1</f>
        <v>Z.4.6</v>
      </c>
      <c r="I628" s="17" t="str">
        <f>H628&amp;" - "&amp;IFERROR(INDEX('L2'!$G$6:$G$502,MATCH(H628,'L2'!$P$6:$P$502,0)),"  ")</f>
        <v xml:space="preserve">Z.4.6 -   </v>
      </c>
      <c r="J628" s="16" t="str">
        <f>J622&amp;"."&amp;RIGHT(J627,LEN(J627)-4)+1</f>
        <v>Z.5.6</v>
      </c>
      <c r="K628" s="17" t="str">
        <f>J628&amp;" - "&amp;IFERROR(INDEX('L2'!$G$6:$G$502,MATCH(J628,'L2'!$P$6:$P$502,0)),"  ")</f>
        <v xml:space="preserve">Z.5.6 -   </v>
      </c>
      <c r="L628" s="16" t="str">
        <f>L622&amp;"."&amp;RIGHT(L627,LEN(L627)-4)+1</f>
        <v>Z.6.6</v>
      </c>
      <c r="M628" s="17" t="str">
        <f>L628&amp;" - "&amp;IFERROR(INDEX('L2'!$G$6:$G$502,MATCH(L628,'L2'!$P$6:$P$502,0)),"  ")</f>
        <v xml:space="preserve">Z.6.6 -   </v>
      </c>
      <c r="N628" s="16" t="str">
        <f>N622&amp;"."&amp;RIGHT(N627,LEN(N627)-4)+1</f>
        <v>Z.7.6</v>
      </c>
      <c r="O628" s="17" t="str">
        <f>N628&amp;" - "&amp;IFERROR(INDEX('L2'!$G$6:$G$502,MATCH(N628,'L2'!$P$6:$P$502,0)),"  ")</f>
        <v xml:space="preserve">Z.7.6 -   </v>
      </c>
      <c r="P628" s="16" t="str">
        <f>P622&amp;"."&amp;RIGHT(P627,LEN(P627)-4)+1</f>
        <v>Z.8.6</v>
      </c>
      <c r="Q628" s="17" t="str">
        <f>P628&amp;" - "&amp;IFERROR(INDEX('L2'!$G$6:$G$502,MATCH(P628,'L2'!$P$6:$P$502,0)),"  ")</f>
        <v xml:space="preserve">Z.8.6 -   </v>
      </c>
      <c r="R628" s="16" t="str">
        <f>R622&amp;"."&amp;RIGHT(R627,LEN(R627)-4)+1</f>
        <v>Z.9.6</v>
      </c>
      <c r="S628" s="17" t="str">
        <f>R628&amp;" - "&amp;IFERROR(INDEX('L2'!$G$6:$G$502,MATCH(R628,'L2'!$P$6:$P$502,0)),"  ")</f>
        <v xml:space="preserve">Z.9.6 -   </v>
      </c>
      <c r="T628" s="16" t="str">
        <f>T622&amp;"."&amp;RIGHT(T627,LEN(T627)-5)+1</f>
        <v>Z.10.6</v>
      </c>
      <c r="U628" s="17" t="str">
        <f>T628&amp;" - "&amp;IFERROR(INDEX('L2'!$G$6:$G$502,MATCH(T628,'L2'!$P$6:$P$502,0)),"  ")</f>
        <v xml:space="preserve">Z.10.6 -   </v>
      </c>
    </row>
    <row r="629" spans="2:21" ht="16">
      <c r="B629" s="16" t="str">
        <f>B622&amp;"."&amp;RIGHT(B628,LEN(B628)-4)+1</f>
        <v>Z.1.7</v>
      </c>
      <c r="C629" s="17" t="str">
        <f>B629&amp;" - "&amp;IFERROR(INDEX('L2'!$G$6:$G$502,MATCH(B629,'L2'!$P$6:$P$502,0)),"  ")</f>
        <v xml:space="preserve">Z.1.7 -   </v>
      </c>
      <c r="D629" s="16" t="str">
        <f>D622&amp;"."&amp;RIGHT(D628,LEN(D628)-4)+1</f>
        <v>Z.2.7</v>
      </c>
      <c r="E629" s="17" t="str">
        <f>D629&amp;" - "&amp;IFERROR(INDEX('L2'!$G$6:$G$502,MATCH(D629,'L2'!$P$6:$P$502,0)),"  ")</f>
        <v xml:space="preserve">Z.2.7 -   </v>
      </c>
      <c r="F629" s="16" t="str">
        <f>F622&amp;"."&amp;RIGHT(F628,LEN(F628)-4)+1</f>
        <v>Z.3.7</v>
      </c>
      <c r="G629" s="17" t="str">
        <f>F629&amp;" - "&amp;IFERROR(INDEX('L2'!$G$6:$G$502,MATCH(F629,'L2'!$P$6:$P$502,0)),"  ")</f>
        <v xml:space="preserve">Z.3.7 -   </v>
      </c>
      <c r="H629" s="16" t="str">
        <f>H622&amp;"."&amp;RIGHT(H628,LEN(H628)-4)+1</f>
        <v>Z.4.7</v>
      </c>
      <c r="I629" s="17" t="str">
        <f>H629&amp;" - "&amp;IFERROR(INDEX('L2'!$G$6:$G$502,MATCH(H629,'L2'!$P$6:$P$502,0)),"  ")</f>
        <v xml:space="preserve">Z.4.7 -   </v>
      </c>
      <c r="J629" s="16" t="str">
        <f>J622&amp;"."&amp;RIGHT(J628,LEN(J628)-4)+1</f>
        <v>Z.5.7</v>
      </c>
      <c r="K629" s="17" t="str">
        <f>J629&amp;" - "&amp;IFERROR(INDEX('L2'!$G$6:$G$502,MATCH(J629,'L2'!$P$6:$P$502,0)),"  ")</f>
        <v xml:space="preserve">Z.5.7 -   </v>
      </c>
      <c r="L629" s="16" t="str">
        <f>L622&amp;"."&amp;RIGHT(L628,LEN(L628)-4)+1</f>
        <v>Z.6.7</v>
      </c>
      <c r="M629" s="17" t="str">
        <f>L629&amp;" - "&amp;IFERROR(INDEX('L2'!$G$6:$G$502,MATCH(L629,'L2'!$P$6:$P$502,0)),"  ")</f>
        <v xml:space="preserve">Z.6.7 -   </v>
      </c>
      <c r="N629" s="16" t="str">
        <f>N622&amp;"."&amp;RIGHT(N628,LEN(N628)-4)+1</f>
        <v>Z.7.7</v>
      </c>
      <c r="O629" s="17" t="str">
        <f>N629&amp;" - "&amp;IFERROR(INDEX('L2'!$G$6:$G$502,MATCH(N629,'L2'!$P$6:$P$502,0)),"  ")</f>
        <v xml:space="preserve">Z.7.7 -   </v>
      </c>
      <c r="P629" s="16" t="str">
        <f>P622&amp;"."&amp;RIGHT(P628,LEN(P628)-4)+1</f>
        <v>Z.8.7</v>
      </c>
      <c r="Q629" s="17" t="str">
        <f>P629&amp;" - "&amp;IFERROR(INDEX('L2'!$G$6:$G$502,MATCH(P629,'L2'!$P$6:$P$502,0)),"  ")</f>
        <v xml:space="preserve">Z.8.7 -   </v>
      </c>
      <c r="R629" s="16" t="str">
        <f>R622&amp;"."&amp;RIGHT(R628,LEN(R628)-4)+1</f>
        <v>Z.9.7</v>
      </c>
      <c r="S629" s="17" t="str">
        <f>R629&amp;" - "&amp;IFERROR(INDEX('L2'!$G$6:$G$502,MATCH(R629,'L2'!$P$6:$P$502,0)),"  ")</f>
        <v xml:space="preserve">Z.9.7 -   </v>
      </c>
      <c r="T629" s="16" t="str">
        <f>T622&amp;"."&amp;RIGHT(T628,LEN(T628)-5)+1</f>
        <v>Z.10.7</v>
      </c>
      <c r="U629" s="17" t="str">
        <f>T629&amp;" - "&amp;IFERROR(INDEX('L2'!$G$6:$G$502,MATCH(T629,'L2'!$P$6:$P$502,0)),"  ")</f>
        <v xml:space="preserve">Z.10.7 -   </v>
      </c>
    </row>
    <row r="630" spans="2:21" ht="16">
      <c r="B630" s="16" t="str">
        <f>B622&amp;"."&amp;RIGHT(B629,LEN(B629)-4)+1</f>
        <v>Z.1.8</v>
      </c>
      <c r="C630" s="17" t="str">
        <f>B630&amp;" - "&amp;IFERROR(INDEX('L2'!$G$6:$G$502,MATCH(B630,'L2'!$P$6:$P$502,0)),"  ")</f>
        <v xml:space="preserve">Z.1.8 -   </v>
      </c>
      <c r="D630" s="16" t="str">
        <f>D622&amp;"."&amp;RIGHT(D629,LEN(D629)-4)+1</f>
        <v>Z.2.8</v>
      </c>
      <c r="E630" s="17" t="str">
        <f>D630&amp;" - "&amp;IFERROR(INDEX('L2'!$G$6:$G$502,MATCH(D630,'L2'!$P$6:$P$502,0)),"  ")</f>
        <v xml:space="preserve">Z.2.8 -   </v>
      </c>
      <c r="F630" s="16" t="str">
        <f>F622&amp;"."&amp;RIGHT(F629,LEN(F629)-4)+1</f>
        <v>Z.3.8</v>
      </c>
      <c r="G630" s="17" t="str">
        <f>F630&amp;" - "&amp;IFERROR(INDEX('L2'!$G$6:$G$502,MATCH(F630,'L2'!$P$6:$P$502,0)),"  ")</f>
        <v xml:space="preserve">Z.3.8 -   </v>
      </c>
      <c r="H630" s="16" t="str">
        <f>H622&amp;"."&amp;RIGHT(H629,LEN(H629)-4)+1</f>
        <v>Z.4.8</v>
      </c>
      <c r="I630" s="17" t="str">
        <f>H630&amp;" - "&amp;IFERROR(INDEX('L2'!$G$6:$G$502,MATCH(H630,'L2'!$P$6:$P$502,0)),"  ")</f>
        <v xml:space="preserve">Z.4.8 -   </v>
      </c>
      <c r="J630" s="16" t="str">
        <f>J622&amp;"."&amp;RIGHT(J629,LEN(J629)-4)+1</f>
        <v>Z.5.8</v>
      </c>
      <c r="K630" s="17" t="str">
        <f>J630&amp;" - "&amp;IFERROR(INDEX('L2'!$G$6:$G$502,MATCH(J630,'L2'!$P$6:$P$502,0)),"  ")</f>
        <v xml:space="preserve">Z.5.8 -   </v>
      </c>
      <c r="L630" s="16" t="str">
        <f>L622&amp;"."&amp;RIGHT(L629,LEN(L629)-4)+1</f>
        <v>Z.6.8</v>
      </c>
      <c r="M630" s="17" t="str">
        <f>L630&amp;" - "&amp;IFERROR(INDEX('L2'!$G$6:$G$502,MATCH(L630,'L2'!$P$6:$P$502,0)),"  ")</f>
        <v xml:space="preserve">Z.6.8 -   </v>
      </c>
      <c r="N630" s="16" t="str">
        <f>N622&amp;"."&amp;RIGHT(N629,LEN(N629)-4)+1</f>
        <v>Z.7.8</v>
      </c>
      <c r="O630" s="17" t="str">
        <f>N630&amp;" - "&amp;IFERROR(INDEX('L2'!$G$6:$G$502,MATCH(N630,'L2'!$P$6:$P$502,0)),"  ")</f>
        <v xml:space="preserve">Z.7.8 -   </v>
      </c>
      <c r="P630" s="16" t="str">
        <f>P622&amp;"."&amp;RIGHT(P629,LEN(P629)-4)+1</f>
        <v>Z.8.8</v>
      </c>
      <c r="Q630" s="17" t="str">
        <f>P630&amp;" - "&amp;IFERROR(INDEX('L2'!$G$6:$G$502,MATCH(P630,'L2'!$P$6:$P$502,0)),"  ")</f>
        <v xml:space="preserve">Z.8.8 -   </v>
      </c>
      <c r="R630" s="16" t="str">
        <f>R622&amp;"."&amp;RIGHT(R629,LEN(R629)-4)+1</f>
        <v>Z.9.8</v>
      </c>
      <c r="S630" s="17" t="str">
        <f>R630&amp;" - "&amp;IFERROR(INDEX('L2'!$G$6:$G$502,MATCH(R630,'L2'!$P$6:$P$502,0)),"  ")</f>
        <v xml:space="preserve">Z.9.8 -   </v>
      </c>
      <c r="T630" s="16" t="str">
        <f>T622&amp;"."&amp;RIGHT(T629,LEN(T629)-5)+1</f>
        <v>Z.10.8</v>
      </c>
      <c r="U630" s="17" t="str">
        <f>T630&amp;" - "&amp;IFERROR(INDEX('L2'!$G$6:$G$502,MATCH(T630,'L2'!$P$6:$P$502,0)),"  ")</f>
        <v xml:space="preserve">Z.10.8 -   </v>
      </c>
    </row>
    <row r="631" spans="2:21" ht="16">
      <c r="B631" s="16" t="str">
        <f>B622&amp;"."&amp;RIGHT(B630,LEN(B630)-4)+1</f>
        <v>Z.1.9</v>
      </c>
      <c r="C631" s="17" t="str">
        <f>B631&amp;" - "&amp;IFERROR(INDEX('L2'!$G$6:$G$502,MATCH(B631,'L2'!$P$6:$P$502,0)),"  ")</f>
        <v xml:space="preserve">Z.1.9 -   </v>
      </c>
      <c r="D631" s="16" t="str">
        <f>D622&amp;"."&amp;RIGHT(D630,LEN(D630)-4)+1</f>
        <v>Z.2.9</v>
      </c>
      <c r="E631" s="17" t="str">
        <f>D631&amp;" - "&amp;IFERROR(INDEX('L2'!$G$6:$G$502,MATCH(D631,'L2'!$P$6:$P$502,0)),"  ")</f>
        <v xml:space="preserve">Z.2.9 -   </v>
      </c>
      <c r="F631" s="16" t="str">
        <f>F622&amp;"."&amp;RIGHT(F630,LEN(F630)-4)+1</f>
        <v>Z.3.9</v>
      </c>
      <c r="G631" s="17" t="str">
        <f>F631&amp;" - "&amp;IFERROR(INDEX('L2'!$G$6:$G$502,MATCH(F631,'L2'!$P$6:$P$502,0)),"  ")</f>
        <v xml:space="preserve">Z.3.9 -   </v>
      </c>
      <c r="H631" s="16" t="str">
        <f>H622&amp;"."&amp;RIGHT(H630,LEN(H630)-4)+1</f>
        <v>Z.4.9</v>
      </c>
      <c r="I631" s="17" t="str">
        <f>H631&amp;" - "&amp;IFERROR(INDEX('L2'!$G$6:$G$502,MATCH(H631,'L2'!$P$6:$P$502,0)),"  ")</f>
        <v xml:space="preserve">Z.4.9 -   </v>
      </c>
      <c r="J631" s="16" t="str">
        <f>J622&amp;"."&amp;RIGHT(J630,LEN(J630)-4)+1</f>
        <v>Z.5.9</v>
      </c>
      <c r="K631" s="17" t="str">
        <f>J631&amp;" - "&amp;IFERROR(INDEX('L2'!$G$6:$G$502,MATCH(J631,'L2'!$P$6:$P$502,0)),"  ")</f>
        <v xml:space="preserve">Z.5.9 -   </v>
      </c>
      <c r="L631" s="16" t="str">
        <f>L622&amp;"."&amp;RIGHT(L630,LEN(L630)-4)+1</f>
        <v>Z.6.9</v>
      </c>
      <c r="M631" s="17" t="str">
        <f>L631&amp;" - "&amp;IFERROR(INDEX('L2'!$G$6:$G$502,MATCH(L631,'L2'!$P$6:$P$502,0)),"  ")</f>
        <v xml:space="preserve">Z.6.9 -   </v>
      </c>
      <c r="N631" s="16" t="str">
        <f>N622&amp;"."&amp;RIGHT(N630,LEN(N630)-4)+1</f>
        <v>Z.7.9</v>
      </c>
      <c r="O631" s="17" t="str">
        <f>N631&amp;" - "&amp;IFERROR(INDEX('L2'!$G$6:$G$502,MATCH(N631,'L2'!$P$6:$P$502,0)),"  ")</f>
        <v xml:space="preserve">Z.7.9 -   </v>
      </c>
      <c r="P631" s="16" t="str">
        <f>P622&amp;"."&amp;RIGHT(P630,LEN(P630)-4)+1</f>
        <v>Z.8.9</v>
      </c>
      <c r="Q631" s="17" t="str">
        <f>P631&amp;" - "&amp;IFERROR(INDEX('L2'!$G$6:$G$502,MATCH(P631,'L2'!$P$6:$P$502,0)),"  ")</f>
        <v xml:space="preserve">Z.8.9 -   </v>
      </c>
      <c r="R631" s="16" t="str">
        <f>R622&amp;"."&amp;RIGHT(R630,LEN(R630)-4)+1</f>
        <v>Z.9.9</v>
      </c>
      <c r="S631" s="17" t="str">
        <f>R631&amp;" - "&amp;IFERROR(INDEX('L2'!$G$6:$G$502,MATCH(R631,'L2'!$P$6:$P$502,0)),"  ")</f>
        <v xml:space="preserve">Z.9.9 -   </v>
      </c>
      <c r="T631" s="16" t="str">
        <f>T622&amp;"."&amp;RIGHT(T630,LEN(T630)-5)+1</f>
        <v>Z.10.9</v>
      </c>
      <c r="U631" s="17" t="str">
        <f>T631&amp;" - "&amp;IFERROR(INDEX('L2'!$G$6:$G$502,MATCH(T631,'L2'!$P$6:$P$502,0)),"  ")</f>
        <v xml:space="preserve">Z.10.9 -   </v>
      </c>
    </row>
    <row r="632" spans="2:21" ht="16">
      <c r="B632" s="16" t="str">
        <f>B622&amp;"."&amp;RIGHT(B631,LEN(B631)-4)+1</f>
        <v>Z.1.10</v>
      </c>
      <c r="C632" s="17" t="str">
        <f>B632&amp;" - "&amp;IFERROR(INDEX('L2'!$G$6:$G$502,MATCH(B632,'L2'!$P$6:$P$502,0)),"  ")</f>
        <v xml:space="preserve">Z.1.10 -   </v>
      </c>
      <c r="D632" s="16" t="str">
        <f>D622&amp;"."&amp;RIGHT(D631,LEN(D631)-4)+1</f>
        <v>Z.2.10</v>
      </c>
      <c r="E632" s="17" t="str">
        <f>D632&amp;" - "&amp;IFERROR(INDEX('L2'!$G$6:$G$502,MATCH(D632,'L2'!$P$6:$P$502,0)),"  ")</f>
        <v xml:space="preserve">Z.2.10 -   </v>
      </c>
      <c r="F632" s="16" t="str">
        <f>F622&amp;"."&amp;RIGHT(F631,LEN(F631)-4)+1</f>
        <v>Z.3.10</v>
      </c>
      <c r="G632" s="17" t="str">
        <f>F632&amp;" - "&amp;IFERROR(INDEX('L2'!$G$6:$G$502,MATCH(F632,'L2'!$P$6:$P$502,0)),"  ")</f>
        <v xml:space="preserve">Z.3.10 -   </v>
      </c>
      <c r="H632" s="16" t="str">
        <f>H622&amp;"."&amp;RIGHT(H631,LEN(H631)-4)+1</f>
        <v>Z.4.10</v>
      </c>
      <c r="I632" s="17" t="str">
        <f>H632&amp;" - "&amp;IFERROR(INDEX('L2'!$G$6:$G$502,MATCH(H632,'L2'!$P$6:$P$502,0)),"  ")</f>
        <v xml:space="preserve">Z.4.10 -   </v>
      </c>
      <c r="J632" s="16" t="str">
        <f>J622&amp;"."&amp;RIGHT(J631,LEN(J631)-4)+1</f>
        <v>Z.5.10</v>
      </c>
      <c r="K632" s="17" t="str">
        <f>J632&amp;" - "&amp;IFERROR(INDEX('L2'!$G$6:$G$502,MATCH(J632,'L2'!$P$6:$P$502,0)),"  ")</f>
        <v xml:space="preserve">Z.5.10 -   </v>
      </c>
      <c r="L632" s="16" t="str">
        <f>L622&amp;"."&amp;RIGHT(L631,LEN(L631)-4)+1</f>
        <v>Z.6.10</v>
      </c>
      <c r="M632" s="17" t="str">
        <f>L632&amp;" - "&amp;IFERROR(INDEX('L2'!$G$6:$G$502,MATCH(L632,'L2'!$P$6:$P$502,0)),"  ")</f>
        <v xml:space="preserve">Z.6.10 -   </v>
      </c>
      <c r="N632" s="16" t="str">
        <f>N622&amp;"."&amp;RIGHT(N631,LEN(N631)-4)+1</f>
        <v>Z.7.10</v>
      </c>
      <c r="O632" s="17" t="str">
        <f>N632&amp;" - "&amp;IFERROR(INDEX('L2'!$G$6:$G$502,MATCH(N632,'L2'!$P$6:$P$502,0)),"  ")</f>
        <v xml:space="preserve">Z.7.10 -   </v>
      </c>
      <c r="P632" s="16" t="str">
        <f>P622&amp;"."&amp;RIGHT(P631,LEN(P631)-4)+1</f>
        <v>Z.8.10</v>
      </c>
      <c r="Q632" s="17" t="str">
        <f>P632&amp;" - "&amp;IFERROR(INDEX('L2'!$G$6:$G$502,MATCH(P632,'L2'!$P$6:$P$502,0)),"  ")</f>
        <v xml:space="preserve">Z.8.10 -   </v>
      </c>
      <c r="R632" s="16" t="str">
        <f>R622&amp;"."&amp;RIGHT(R631,LEN(R631)-4)+1</f>
        <v>Z.9.10</v>
      </c>
      <c r="S632" s="17" t="str">
        <f>R632&amp;" - "&amp;IFERROR(INDEX('L2'!$G$6:$G$502,MATCH(R632,'L2'!$P$6:$P$502,0)),"  ")</f>
        <v xml:space="preserve">Z.9.10 -   </v>
      </c>
      <c r="T632" s="16" t="str">
        <f>T622&amp;"."&amp;RIGHT(T631,LEN(T631)-5)+1</f>
        <v>Z.10.10</v>
      </c>
      <c r="U632" s="17" t="str">
        <f>T632&amp;" - "&amp;IFERROR(INDEX('L2'!$G$6:$G$502,MATCH(T632,'L2'!$P$6:$P$502,0)),"  ")</f>
        <v xml:space="preserve">Z.10.10 -   </v>
      </c>
    </row>
    <row r="633" spans="2:21" ht="16">
      <c r="B633" s="16" t="str">
        <f>B622&amp;"."&amp;RIGHT(B632,LEN(B632)-4)+1</f>
        <v>Z.1.11</v>
      </c>
      <c r="C633" s="17" t="str">
        <f>B633&amp;" - "&amp;IFERROR(INDEX('L2'!$G$6:$G$502,MATCH(B633,'L2'!$P$6:$P$502,0)),"  ")</f>
        <v xml:space="preserve">Z.1.11 -   </v>
      </c>
      <c r="D633" s="16" t="str">
        <f>D622&amp;"."&amp;RIGHT(D632,LEN(D632)-4)+1</f>
        <v>Z.2.11</v>
      </c>
      <c r="E633" s="17" t="str">
        <f>D633&amp;" - "&amp;IFERROR(INDEX('L2'!$G$6:$G$502,MATCH(D633,'L2'!$P$6:$P$502,0)),"  ")</f>
        <v xml:space="preserve">Z.2.11 -   </v>
      </c>
      <c r="F633" s="16" t="str">
        <f>F622&amp;"."&amp;RIGHT(F632,LEN(F632)-4)+1</f>
        <v>Z.3.11</v>
      </c>
      <c r="G633" s="17" t="str">
        <f>F633&amp;" - "&amp;IFERROR(INDEX('L2'!$G$6:$G$502,MATCH(F633,'L2'!$P$6:$P$502,0)),"  ")</f>
        <v xml:space="preserve">Z.3.11 -   </v>
      </c>
      <c r="H633" s="16" t="str">
        <f>H622&amp;"."&amp;RIGHT(H632,LEN(H632)-4)+1</f>
        <v>Z.4.11</v>
      </c>
      <c r="I633" s="17" t="str">
        <f>H633&amp;" - "&amp;IFERROR(INDEX('L2'!$G$6:$G$502,MATCH(H633,'L2'!$P$6:$P$502,0)),"  ")</f>
        <v xml:space="preserve">Z.4.11 -   </v>
      </c>
      <c r="J633" s="16" t="str">
        <f>J622&amp;"."&amp;RIGHT(J632,LEN(J632)-4)+1</f>
        <v>Z.5.11</v>
      </c>
      <c r="K633" s="17" t="str">
        <f>J633&amp;" - "&amp;IFERROR(INDEX('L2'!$G$6:$G$502,MATCH(J633,'L2'!$P$6:$P$502,0)),"  ")</f>
        <v xml:space="preserve">Z.5.11 -   </v>
      </c>
      <c r="L633" s="16" t="str">
        <f>L622&amp;"."&amp;RIGHT(L632,LEN(L632)-4)+1</f>
        <v>Z.6.11</v>
      </c>
      <c r="M633" s="17" t="str">
        <f>L633&amp;" - "&amp;IFERROR(INDEX('L2'!$G$6:$G$502,MATCH(L633,'L2'!$P$6:$P$502,0)),"  ")</f>
        <v xml:space="preserve">Z.6.11 -   </v>
      </c>
      <c r="N633" s="16" t="str">
        <f>N622&amp;"."&amp;RIGHT(N632,LEN(N632)-4)+1</f>
        <v>Z.7.11</v>
      </c>
      <c r="O633" s="17" t="str">
        <f>N633&amp;" - "&amp;IFERROR(INDEX('L2'!$G$6:$G$502,MATCH(N633,'L2'!$P$6:$P$502,0)),"  ")</f>
        <v xml:space="preserve">Z.7.11 -   </v>
      </c>
      <c r="P633" s="16" t="str">
        <f>P622&amp;"."&amp;RIGHT(P632,LEN(P632)-4)+1</f>
        <v>Z.8.11</v>
      </c>
      <c r="Q633" s="17" t="str">
        <f>P633&amp;" - "&amp;IFERROR(INDEX('L2'!$G$6:$G$502,MATCH(P633,'L2'!$P$6:$P$502,0)),"  ")</f>
        <v xml:space="preserve">Z.8.11 -   </v>
      </c>
      <c r="R633" s="16" t="str">
        <f>R622&amp;"."&amp;RIGHT(R632,LEN(R632)-4)+1</f>
        <v>Z.9.11</v>
      </c>
      <c r="S633" s="17" t="str">
        <f>R633&amp;" - "&amp;IFERROR(INDEX('L2'!$G$6:$G$502,MATCH(R633,'L2'!$P$6:$P$502,0)),"  ")</f>
        <v xml:space="preserve">Z.9.11 -   </v>
      </c>
      <c r="T633" s="16" t="str">
        <f>T622&amp;"."&amp;RIGHT(T632,LEN(T632)-5)+1</f>
        <v>Z.10.11</v>
      </c>
      <c r="U633" s="17" t="str">
        <f>T633&amp;" - "&amp;IFERROR(INDEX('L2'!$G$6:$G$502,MATCH(T633,'L2'!$P$6:$P$502,0)),"  ")</f>
        <v xml:space="preserve">Z.10.11 -   </v>
      </c>
    </row>
    <row r="634" spans="2:21" ht="16">
      <c r="B634" s="16" t="str">
        <f>B622&amp;"."&amp;RIGHT(B633,LEN(B633)-4)+1</f>
        <v>Z.1.12</v>
      </c>
      <c r="C634" s="17" t="str">
        <f>B634&amp;" - "&amp;IFERROR(INDEX('L2'!$G$6:$G$502,MATCH(B634,'L2'!$P$6:$P$502,0)),"  ")</f>
        <v xml:space="preserve">Z.1.12 -   </v>
      </c>
      <c r="D634" s="16" t="str">
        <f>D622&amp;"."&amp;RIGHT(D633,LEN(D633)-4)+1</f>
        <v>Z.2.12</v>
      </c>
      <c r="E634" s="17" t="str">
        <f>D634&amp;" - "&amp;IFERROR(INDEX('L2'!$G$6:$G$502,MATCH(D634,'L2'!$P$6:$P$502,0)),"  ")</f>
        <v xml:space="preserve">Z.2.12 -   </v>
      </c>
      <c r="F634" s="16" t="str">
        <f>F622&amp;"."&amp;RIGHT(F633,LEN(F633)-4)+1</f>
        <v>Z.3.12</v>
      </c>
      <c r="G634" s="17" t="str">
        <f>F634&amp;" - "&amp;IFERROR(INDEX('L2'!$G$6:$G$502,MATCH(F634,'L2'!$P$6:$P$502,0)),"  ")</f>
        <v xml:space="preserve">Z.3.12 -   </v>
      </c>
      <c r="H634" s="16" t="str">
        <f>H622&amp;"."&amp;RIGHT(H633,LEN(H633)-4)+1</f>
        <v>Z.4.12</v>
      </c>
      <c r="I634" s="17" t="str">
        <f>H634&amp;" - "&amp;IFERROR(INDEX('L2'!$G$6:$G$502,MATCH(H634,'L2'!$P$6:$P$502,0)),"  ")</f>
        <v xml:space="preserve">Z.4.12 -   </v>
      </c>
      <c r="J634" s="16" t="str">
        <f>J622&amp;"."&amp;RIGHT(J633,LEN(J633)-4)+1</f>
        <v>Z.5.12</v>
      </c>
      <c r="K634" s="17" t="str">
        <f>J634&amp;" - "&amp;IFERROR(INDEX('L2'!$G$6:$G$502,MATCH(J634,'L2'!$P$6:$P$502,0)),"  ")</f>
        <v xml:space="preserve">Z.5.12 -   </v>
      </c>
      <c r="L634" s="16" t="str">
        <f>L622&amp;"."&amp;RIGHT(L633,LEN(L633)-4)+1</f>
        <v>Z.6.12</v>
      </c>
      <c r="M634" s="17" t="str">
        <f>L634&amp;" - "&amp;IFERROR(INDEX('L2'!$G$6:$G$502,MATCH(L634,'L2'!$P$6:$P$502,0)),"  ")</f>
        <v xml:space="preserve">Z.6.12 -   </v>
      </c>
      <c r="N634" s="16" t="str">
        <f>N622&amp;"."&amp;RIGHT(N633,LEN(N633)-4)+1</f>
        <v>Z.7.12</v>
      </c>
      <c r="O634" s="17" t="str">
        <f>N634&amp;" - "&amp;IFERROR(INDEX('L2'!$G$6:$G$502,MATCH(N634,'L2'!$P$6:$P$502,0)),"  ")</f>
        <v xml:space="preserve">Z.7.12 -   </v>
      </c>
      <c r="P634" s="16" t="str">
        <f>P622&amp;"."&amp;RIGHT(P633,LEN(P633)-4)+1</f>
        <v>Z.8.12</v>
      </c>
      <c r="Q634" s="17" t="str">
        <f>P634&amp;" - "&amp;IFERROR(INDEX('L2'!$G$6:$G$502,MATCH(P634,'L2'!$P$6:$P$502,0)),"  ")</f>
        <v xml:space="preserve">Z.8.12 -   </v>
      </c>
      <c r="R634" s="16" t="str">
        <f>R622&amp;"."&amp;RIGHT(R633,LEN(R633)-4)+1</f>
        <v>Z.9.12</v>
      </c>
      <c r="S634" s="17" t="str">
        <f>R634&amp;" - "&amp;IFERROR(INDEX('L2'!$G$6:$G$502,MATCH(R634,'L2'!$P$6:$P$502,0)),"  ")</f>
        <v xml:space="preserve">Z.9.12 -   </v>
      </c>
      <c r="T634" s="16" t="str">
        <f>T622&amp;"."&amp;RIGHT(T633,LEN(T633)-5)+1</f>
        <v>Z.10.12</v>
      </c>
      <c r="U634" s="17" t="str">
        <f>T634&amp;" - "&amp;IFERROR(INDEX('L2'!$G$6:$G$502,MATCH(T634,'L2'!$P$6:$P$502,0)),"  ")</f>
        <v xml:space="preserve">Z.10.12 -   </v>
      </c>
    </row>
    <row r="635" spans="2:21" ht="16">
      <c r="B635" s="16" t="str">
        <f>B622&amp;"."&amp;RIGHT(B634,LEN(B634)-4)+1</f>
        <v>Z.1.13</v>
      </c>
      <c r="C635" s="17" t="str">
        <f>B635&amp;" - "&amp;IFERROR(INDEX('L2'!$G$6:$G$502,MATCH(B635,'L2'!$P$6:$P$502,0)),"  ")</f>
        <v xml:space="preserve">Z.1.13 -   </v>
      </c>
      <c r="D635" s="16" t="str">
        <f>D622&amp;"."&amp;RIGHT(D634,LEN(D634)-4)+1</f>
        <v>Z.2.13</v>
      </c>
      <c r="E635" s="17" t="str">
        <f>D635&amp;" - "&amp;IFERROR(INDEX('L2'!$G$6:$G$502,MATCH(D635,'L2'!$P$6:$P$502,0)),"  ")</f>
        <v xml:space="preserve">Z.2.13 -   </v>
      </c>
      <c r="F635" s="16" t="str">
        <f>F622&amp;"."&amp;RIGHT(F634,LEN(F634)-4)+1</f>
        <v>Z.3.13</v>
      </c>
      <c r="G635" s="17" t="str">
        <f>F635&amp;" - "&amp;IFERROR(INDEX('L2'!$G$6:$G$502,MATCH(F635,'L2'!$P$6:$P$502,0)),"  ")</f>
        <v xml:space="preserve">Z.3.13 -   </v>
      </c>
      <c r="H635" s="16" t="str">
        <f>H622&amp;"."&amp;RIGHT(H634,LEN(H634)-4)+1</f>
        <v>Z.4.13</v>
      </c>
      <c r="I635" s="17" t="str">
        <f>H635&amp;" - "&amp;IFERROR(INDEX('L2'!$G$6:$G$502,MATCH(H635,'L2'!$P$6:$P$502,0)),"  ")</f>
        <v xml:space="preserve">Z.4.13 -   </v>
      </c>
      <c r="J635" s="16" t="str">
        <f>J622&amp;"."&amp;RIGHT(J634,LEN(J634)-4)+1</f>
        <v>Z.5.13</v>
      </c>
      <c r="K635" s="17" t="str">
        <f>J635&amp;" - "&amp;IFERROR(INDEX('L2'!$G$6:$G$502,MATCH(J635,'L2'!$P$6:$P$502,0)),"  ")</f>
        <v xml:space="preserve">Z.5.13 -   </v>
      </c>
      <c r="L635" s="16" t="str">
        <f>L622&amp;"."&amp;RIGHT(L634,LEN(L634)-4)+1</f>
        <v>Z.6.13</v>
      </c>
      <c r="M635" s="17" t="str">
        <f>L635&amp;" - "&amp;IFERROR(INDEX('L2'!$G$6:$G$502,MATCH(L635,'L2'!$P$6:$P$502,0)),"  ")</f>
        <v xml:space="preserve">Z.6.13 -   </v>
      </c>
      <c r="N635" s="16" t="str">
        <f>N622&amp;"."&amp;RIGHT(N634,LEN(N634)-4)+1</f>
        <v>Z.7.13</v>
      </c>
      <c r="O635" s="17" t="str">
        <f>N635&amp;" - "&amp;IFERROR(INDEX('L2'!$G$6:$G$502,MATCH(N635,'L2'!$P$6:$P$502,0)),"  ")</f>
        <v xml:space="preserve">Z.7.13 -   </v>
      </c>
      <c r="P635" s="16" t="str">
        <f>P622&amp;"."&amp;RIGHT(P634,LEN(P634)-4)+1</f>
        <v>Z.8.13</v>
      </c>
      <c r="Q635" s="17" t="str">
        <f>P635&amp;" - "&amp;IFERROR(INDEX('L2'!$G$6:$G$502,MATCH(P635,'L2'!$P$6:$P$502,0)),"  ")</f>
        <v xml:space="preserve">Z.8.13 -   </v>
      </c>
      <c r="R635" s="16" t="str">
        <f>R622&amp;"."&amp;RIGHT(R634,LEN(R634)-4)+1</f>
        <v>Z.9.13</v>
      </c>
      <c r="S635" s="17" t="str">
        <f>R635&amp;" - "&amp;IFERROR(INDEX('L2'!$G$6:$G$502,MATCH(R635,'L2'!$P$6:$P$502,0)),"  ")</f>
        <v xml:space="preserve">Z.9.13 -   </v>
      </c>
      <c r="T635" s="16" t="str">
        <f>T622&amp;"."&amp;RIGHT(T634,LEN(T634)-5)+1</f>
        <v>Z.10.13</v>
      </c>
      <c r="U635" s="17" t="str">
        <f>T635&amp;" - "&amp;IFERROR(INDEX('L2'!$G$6:$G$502,MATCH(T635,'L2'!$P$6:$P$502,0)),"  ")</f>
        <v xml:space="preserve">Z.10.13 -   </v>
      </c>
    </row>
    <row r="636" spans="2:21" ht="16">
      <c r="B636" s="16" t="str">
        <f>B622&amp;"."&amp;RIGHT(B635,LEN(B635)-4)+1</f>
        <v>Z.1.14</v>
      </c>
      <c r="C636" s="17" t="str">
        <f>B636&amp;" - "&amp;IFERROR(INDEX('L2'!$G$6:$G$502,MATCH(B636,'L2'!$P$6:$P$502,0)),"  ")</f>
        <v xml:space="preserve">Z.1.14 -   </v>
      </c>
      <c r="D636" s="16" t="str">
        <f>D622&amp;"."&amp;RIGHT(D635,LEN(D635)-4)+1</f>
        <v>Z.2.14</v>
      </c>
      <c r="E636" s="17" t="str">
        <f>D636&amp;" - "&amp;IFERROR(INDEX('L2'!$G$6:$G$502,MATCH(D636,'L2'!$P$6:$P$502,0)),"  ")</f>
        <v xml:space="preserve">Z.2.14 -   </v>
      </c>
      <c r="F636" s="16" t="str">
        <f>F622&amp;"."&amp;RIGHT(F635,LEN(F635)-4)+1</f>
        <v>Z.3.14</v>
      </c>
      <c r="G636" s="17" t="str">
        <f>F636&amp;" - "&amp;IFERROR(INDEX('L2'!$G$6:$G$502,MATCH(F636,'L2'!$P$6:$P$502,0)),"  ")</f>
        <v xml:space="preserve">Z.3.14 -   </v>
      </c>
      <c r="H636" s="16" t="str">
        <f>H622&amp;"."&amp;RIGHT(H635,LEN(H635)-4)+1</f>
        <v>Z.4.14</v>
      </c>
      <c r="I636" s="17" t="str">
        <f>H636&amp;" - "&amp;IFERROR(INDEX('L2'!$G$6:$G$502,MATCH(H636,'L2'!$P$6:$P$502,0)),"  ")</f>
        <v xml:space="preserve">Z.4.14 -   </v>
      </c>
      <c r="J636" s="16" t="str">
        <f>J622&amp;"."&amp;RIGHT(J635,LEN(J635)-4)+1</f>
        <v>Z.5.14</v>
      </c>
      <c r="K636" s="17" t="str">
        <f>J636&amp;" - "&amp;IFERROR(INDEX('L2'!$G$6:$G$502,MATCH(J636,'L2'!$P$6:$P$502,0)),"  ")</f>
        <v xml:space="preserve">Z.5.14 -   </v>
      </c>
      <c r="L636" s="16" t="str">
        <f>L622&amp;"."&amp;RIGHT(L635,LEN(L635)-4)+1</f>
        <v>Z.6.14</v>
      </c>
      <c r="M636" s="17" t="str">
        <f>L636&amp;" - "&amp;IFERROR(INDEX('L2'!$G$6:$G$502,MATCH(L636,'L2'!$P$6:$P$502,0)),"  ")</f>
        <v xml:space="preserve">Z.6.14 -   </v>
      </c>
      <c r="N636" s="16" t="str">
        <f>N622&amp;"."&amp;RIGHT(N635,LEN(N635)-4)+1</f>
        <v>Z.7.14</v>
      </c>
      <c r="O636" s="17" t="str">
        <f>N636&amp;" - "&amp;IFERROR(INDEX('L2'!$G$6:$G$502,MATCH(N636,'L2'!$P$6:$P$502,0)),"  ")</f>
        <v xml:space="preserve">Z.7.14 -   </v>
      </c>
      <c r="P636" s="16" t="str">
        <f>P622&amp;"."&amp;RIGHT(P635,LEN(P635)-4)+1</f>
        <v>Z.8.14</v>
      </c>
      <c r="Q636" s="17" t="str">
        <f>P636&amp;" - "&amp;IFERROR(INDEX('L2'!$G$6:$G$502,MATCH(P636,'L2'!$P$6:$P$502,0)),"  ")</f>
        <v xml:space="preserve">Z.8.14 -   </v>
      </c>
      <c r="R636" s="16" t="str">
        <f>R622&amp;"."&amp;RIGHT(R635,LEN(R635)-4)+1</f>
        <v>Z.9.14</v>
      </c>
      <c r="S636" s="17" t="str">
        <f>R636&amp;" - "&amp;IFERROR(INDEX('L2'!$G$6:$G$502,MATCH(R636,'L2'!$P$6:$P$502,0)),"  ")</f>
        <v xml:space="preserve">Z.9.14 -   </v>
      </c>
      <c r="T636" s="16" t="str">
        <f>T622&amp;"."&amp;RIGHT(T635,LEN(T635)-5)+1</f>
        <v>Z.10.14</v>
      </c>
      <c r="U636" s="17" t="str">
        <f>T636&amp;" - "&amp;IFERROR(INDEX('L2'!$G$6:$G$502,MATCH(T636,'L2'!$P$6:$P$502,0)),"  ")</f>
        <v xml:space="preserve">Z.10.14 -   </v>
      </c>
    </row>
    <row r="637" spans="2:21" ht="16">
      <c r="B637" s="16" t="str">
        <f>B622&amp;"."&amp;RIGHT(B636,LEN(B636)-4)+1</f>
        <v>Z.1.15</v>
      </c>
      <c r="C637" s="17" t="str">
        <f>B637&amp;" - "&amp;IFERROR(INDEX('L2'!$G$6:$G$502,MATCH(B637,'L2'!$P$6:$P$502,0)),"  ")</f>
        <v xml:space="preserve">Z.1.15 -   </v>
      </c>
      <c r="D637" s="16" t="str">
        <f>D622&amp;"."&amp;RIGHT(D636,LEN(D636)-4)+1</f>
        <v>Z.2.15</v>
      </c>
      <c r="E637" s="17" t="str">
        <f>D637&amp;" - "&amp;IFERROR(INDEX('L2'!$G$6:$G$502,MATCH(D637,'L2'!$P$6:$P$502,0)),"  ")</f>
        <v xml:space="preserve">Z.2.15 -   </v>
      </c>
      <c r="F637" s="16" t="str">
        <f>F622&amp;"."&amp;RIGHT(F636,LEN(F636)-4)+1</f>
        <v>Z.3.15</v>
      </c>
      <c r="G637" s="17" t="str">
        <f>F637&amp;" - "&amp;IFERROR(INDEX('L2'!$G$6:$G$502,MATCH(F637,'L2'!$P$6:$P$502,0)),"  ")</f>
        <v xml:space="preserve">Z.3.15 -   </v>
      </c>
      <c r="H637" s="16" t="str">
        <f>H622&amp;"."&amp;RIGHT(H636,LEN(H636)-4)+1</f>
        <v>Z.4.15</v>
      </c>
      <c r="I637" s="17" t="str">
        <f>H637&amp;" - "&amp;IFERROR(INDEX('L2'!$G$6:$G$502,MATCH(H637,'L2'!$P$6:$P$502,0)),"  ")</f>
        <v xml:space="preserve">Z.4.15 -   </v>
      </c>
      <c r="J637" s="16" t="str">
        <f>J622&amp;"."&amp;RIGHT(J636,LEN(J636)-4)+1</f>
        <v>Z.5.15</v>
      </c>
      <c r="K637" s="17" t="str">
        <f>J637&amp;" - "&amp;IFERROR(INDEX('L2'!$G$6:$G$502,MATCH(J637,'L2'!$P$6:$P$502,0)),"  ")</f>
        <v xml:space="preserve">Z.5.15 -   </v>
      </c>
      <c r="L637" s="16" t="str">
        <f>L622&amp;"."&amp;RIGHT(L636,LEN(L636)-4)+1</f>
        <v>Z.6.15</v>
      </c>
      <c r="M637" s="17" t="str">
        <f>L637&amp;" - "&amp;IFERROR(INDEX('L2'!$G$6:$G$502,MATCH(L637,'L2'!$P$6:$P$502,0)),"  ")</f>
        <v xml:space="preserve">Z.6.15 -   </v>
      </c>
      <c r="N637" s="16" t="str">
        <f>N622&amp;"."&amp;RIGHT(N636,LEN(N636)-4)+1</f>
        <v>Z.7.15</v>
      </c>
      <c r="O637" s="17" t="str">
        <f>N637&amp;" - "&amp;IFERROR(INDEX('L2'!$G$6:$G$502,MATCH(N637,'L2'!$P$6:$P$502,0)),"  ")</f>
        <v xml:space="preserve">Z.7.15 -   </v>
      </c>
      <c r="P637" s="16" t="str">
        <f>P622&amp;"."&amp;RIGHT(P636,LEN(P636)-4)+1</f>
        <v>Z.8.15</v>
      </c>
      <c r="Q637" s="17" t="str">
        <f>P637&amp;" - "&amp;IFERROR(INDEX('L2'!$G$6:$G$502,MATCH(P637,'L2'!$P$6:$P$502,0)),"  ")</f>
        <v xml:space="preserve">Z.8.15 -   </v>
      </c>
      <c r="R637" s="16" t="str">
        <f>R622&amp;"."&amp;RIGHT(R636,LEN(R636)-4)+1</f>
        <v>Z.9.15</v>
      </c>
      <c r="S637" s="17" t="str">
        <f>R637&amp;" - "&amp;IFERROR(INDEX('L2'!$G$6:$G$502,MATCH(R637,'L2'!$P$6:$P$502,0)),"  ")</f>
        <v xml:space="preserve">Z.9.15 -   </v>
      </c>
      <c r="T637" s="16" t="str">
        <f>T622&amp;"."&amp;RIGHT(T636,LEN(T636)-5)+1</f>
        <v>Z.10.15</v>
      </c>
      <c r="U637" s="17" t="str">
        <f>T637&amp;" - "&amp;IFERROR(INDEX('L2'!$G$6:$G$502,MATCH(T637,'L2'!$P$6:$P$502,0)),"  ")</f>
        <v xml:space="preserve">Z.10.15 -   </v>
      </c>
    </row>
    <row r="638" spans="2:21" ht="16">
      <c r="B638" s="16" t="str">
        <f>B622&amp;"."&amp;RIGHT(B637,LEN(B637)-4)+1</f>
        <v>Z.1.16</v>
      </c>
      <c r="C638" s="17" t="str">
        <f>B638&amp;" - "&amp;IFERROR(INDEX('L2'!$G$6:$G$502,MATCH(B638,'L2'!$P$6:$P$502,0)),"  ")</f>
        <v xml:space="preserve">Z.1.16 -   </v>
      </c>
      <c r="D638" s="16" t="str">
        <f>D622&amp;"."&amp;RIGHT(D637,LEN(D637)-4)+1</f>
        <v>Z.2.16</v>
      </c>
      <c r="E638" s="17" t="str">
        <f>D638&amp;" - "&amp;IFERROR(INDEX('L2'!$G$6:$G$502,MATCH(D638,'L2'!$P$6:$P$502,0)),"  ")</f>
        <v xml:space="preserve">Z.2.16 -   </v>
      </c>
      <c r="F638" s="16" t="str">
        <f>F622&amp;"."&amp;RIGHT(F637,LEN(F637)-4)+1</f>
        <v>Z.3.16</v>
      </c>
      <c r="G638" s="17" t="str">
        <f>F638&amp;" - "&amp;IFERROR(INDEX('L2'!$G$6:$G$502,MATCH(F638,'L2'!$P$6:$P$502,0)),"  ")</f>
        <v xml:space="preserve">Z.3.16 -   </v>
      </c>
      <c r="H638" s="16" t="str">
        <f>H622&amp;"."&amp;RIGHT(H637,LEN(H637)-4)+1</f>
        <v>Z.4.16</v>
      </c>
      <c r="I638" s="17" t="str">
        <f>H638&amp;" - "&amp;IFERROR(INDEX('L2'!$G$6:$G$502,MATCH(H638,'L2'!$P$6:$P$502,0)),"  ")</f>
        <v xml:space="preserve">Z.4.16 -   </v>
      </c>
      <c r="J638" s="16" t="str">
        <f>J622&amp;"."&amp;RIGHT(J637,LEN(J637)-4)+1</f>
        <v>Z.5.16</v>
      </c>
      <c r="K638" s="17" t="str">
        <f>J638&amp;" - "&amp;IFERROR(INDEX('L2'!$G$6:$G$502,MATCH(J638,'L2'!$P$6:$P$502,0)),"  ")</f>
        <v xml:space="preserve">Z.5.16 -   </v>
      </c>
      <c r="L638" s="16" t="str">
        <f>L622&amp;"."&amp;RIGHT(L637,LEN(L637)-4)+1</f>
        <v>Z.6.16</v>
      </c>
      <c r="M638" s="17" t="str">
        <f>L638&amp;" - "&amp;IFERROR(INDEX('L2'!$G$6:$G$502,MATCH(L638,'L2'!$P$6:$P$502,0)),"  ")</f>
        <v xml:space="preserve">Z.6.16 -   </v>
      </c>
      <c r="N638" s="16" t="str">
        <f>N622&amp;"."&amp;RIGHT(N637,LEN(N637)-4)+1</f>
        <v>Z.7.16</v>
      </c>
      <c r="O638" s="17" t="str">
        <f>N638&amp;" - "&amp;IFERROR(INDEX('L2'!$G$6:$G$502,MATCH(N638,'L2'!$P$6:$P$502,0)),"  ")</f>
        <v xml:space="preserve">Z.7.16 -   </v>
      </c>
      <c r="P638" s="16" t="str">
        <f>P622&amp;"."&amp;RIGHT(P637,LEN(P637)-4)+1</f>
        <v>Z.8.16</v>
      </c>
      <c r="Q638" s="17" t="str">
        <f>P638&amp;" - "&amp;IFERROR(INDEX('L2'!$G$6:$G$502,MATCH(P638,'L2'!$P$6:$P$502,0)),"  ")</f>
        <v xml:space="preserve">Z.8.16 -   </v>
      </c>
      <c r="R638" s="16" t="str">
        <f>R622&amp;"."&amp;RIGHT(R637,LEN(R637)-4)+1</f>
        <v>Z.9.16</v>
      </c>
      <c r="S638" s="17" t="str">
        <f>R638&amp;" - "&amp;IFERROR(INDEX('L2'!$G$6:$G$502,MATCH(R638,'L2'!$P$6:$P$502,0)),"  ")</f>
        <v xml:space="preserve">Z.9.16 -   </v>
      </c>
      <c r="T638" s="16" t="str">
        <f>T622&amp;"."&amp;RIGHT(T637,LEN(T637)-5)+1</f>
        <v>Z.10.16</v>
      </c>
      <c r="U638" s="17" t="str">
        <f>T638&amp;" - "&amp;IFERROR(INDEX('L2'!$G$6:$G$502,MATCH(T638,'L2'!$P$6:$P$502,0)),"  ")</f>
        <v xml:space="preserve">Z.10.16 -   </v>
      </c>
    </row>
    <row r="639" spans="2:21" ht="16">
      <c r="B639" s="16" t="str">
        <f>B622&amp;"."&amp;RIGHT(B638,LEN(B638)-4)+1</f>
        <v>Z.1.17</v>
      </c>
      <c r="C639" s="17" t="str">
        <f>B639&amp;" - "&amp;IFERROR(INDEX('L2'!$G$6:$G$502,MATCH(B639,'L2'!$P$6:$P$502,0)),"  ")</f>
        <v xml:space="preserve">Z.1.17 -   </v>
      </c>
      <c r="D639" s="16" t="str">
        <f>D622&amp;"."&amp;RIGHT(D638,LEN(D638)-4)+1</f>
        <v>Z.2.17</v>
      </c>
      <c r="E639" s="17" t="str">
        <f>D639&amp;" - "&amp;IFERROR(INDEX('L2'!$G$6:$G$502,MATCH(D639,'L2'!$P$6:$P$502,0)),"  ")</f>
        <v xml:space="preserve">Z.2.17 -   </v>
      </c>
      <c r="F639" s="16" t="str">
        <f>F622&amp;"."&amp;RIGHT(F638,LEN(F638)-4)+1</f>
        <v>Z.3.17</v>
      </c>
      <c r="G639" s="17" t="str">
        <f>F639&amp;" - "&amp;IFERROR(INDEX('L2'!$G$6:$G$502,MATCH(F639,'L2'!$P$6:$P$502,0)),"  ")</f>
        <v xml:space="preserve">Z.3.17 -   </v>
      </c>
      <c r="H639" s="16" t="str">
        <f>H622&amp;"."&amp;RIGHT(H638,LEN(H638)-4)+1</f>
        <v>Z.4.17</v>
      </c>
      <c r="I639" s="17" t="str">
        <f>H639&amp;" - "&amp;IFERROR(INDEX('L2'!$G$6:$G$502,MATCH(H639,'L2'!$P$6:$P$502,0)),"  ")</f>
        <v xml:space="preserve">Z.4.17 -   </v>
      </c>
      <c r="J639" s="16" t="str">
        <f>J622&amp;"."&amp;RIGHT(J638,LEN(J638)-4)+1</f>
        <v>Z.5.17</v>
      </c>
      <c r="K639" s="17" t="str">
        <f>J639&amp;" - "&amp;IFERROR(INDEX('L2'!$G$6:$G$502,MATCH(J639,'L2'!$P$6:$P$502,0)),"  ")</f>
        <v xml:space="preserve">Z.5.17 -   </v>
      </c>
      <c r="L639" s="16" t="str">
        <f>L622&amp;"."&amp;RIGHT(L638,LEN(L638)-4)+1</f>
        <v>Z.6.17</v>
      </c>
      <c r="M639" s="17" t="str">
        <f>L639&amp;" - "&amp;IFERROR(INDEX('L2'!$G$6:$G$502,MATCH(L639,'L2'!$P$6:$P$502,0)),"  ")</f>
        <v xml:space="preserve">Z.6.17 -   </v>
      </c>
      <c r="N639" s="16" t="str">
        <f>N622&amp;"."&amp;RIGHT(N638,LEN(N638)-4)+1</f>
        <v>Z.7.17</v>
      </c>
      <c r="O639" s="17" t="str">
        <f>N639&amp;" - "&amp;IFERROR(INDEX('L2'!$G$6:$G$502,MATCH(N639,'L2'!$P$6:$P$502,0)),"  ")</f>
        <v xml:space="preserve">Z.7.17 -   </v>
      </c>
      <c r="P639" s="16" t="str">
        <f>P622&amp;"."&amp;RIGHT(P638,LEN(P638)-4)+1</f>
        <v>Z.8.17</v>
      </c>
      <c r="Q639" s="17" t="str">
        <f>P639&amp;" - "&amp;IFERROR(INDEX('L2'!$G$6:$G$502,MATCH(P639,'L2'!$P$6:$P$502,0)),"  ")</f>
        <v xml:space="preserve">Z.8.17 -   </v>
      </c>
      <c r="R639" s="16" t="str">
        <f>R622&amp;"."&amp;RIGHT(R638,LEN(R638)-4)+1</f>
        <v>Z.9.17</v>
      </c>
      <c r="S639" s="17" t="str">
        <f>R639&amp;" - "&amp;IFERROR(INDEX('L2'!$G$6:$G$502,MATCH(R639,'L2'!$P$6:$P$502,0)),"  ")</f>
        <v xml:space="preserve">Z.9.17 -   </v>
      </c>
      <c r="T639" s="16" t="str">
        <f>T622&amp;"."&amp;RIGHT(T638,LEN(T638)-5)+1</f>
        <v>Z.10.17</v>
      </c>
      <c r="U639" s="17" t="str">
        <f>T639&amp;" - "&amp;IFERROR(INDEX('L2'!$G$6:$G$502,MATCH(T639,'L2'!$P$6:$P$502,0)),"  ")</f>
        <v xml:space="preserve">Z.10.17 -   </v>
      </c>
    </row>
    <row r="640" spans="2:21" ht="16">
      <c r="B640" s="16" t="str">
        <f>B622&amp;"."&amp;RIGHT(B639,LEN(B639)-4)+1</f>
        <v>Z.1.18</v>
      </c>
      <c r="C640" s="17" t="str">
        <f>B640&amp;" - "&amp;IFERROR(INDEX('L2'!$G$6:$G$502,MATCH(B640,'L2'!$P$6:$P$502,0)),"  ")</f>
        <v xml:space="preserve">Z.1.18 -   </v>
      </c>
      <c r="D640" s="16" t="str">
        <f>D622&amp;"."&amp;RIGHT(D639,LEN(D639)-4)+1</f>
        <v>Z.2.18</v>
      </c>
      <c r="E640" s="17" t="str">
        <f>D640&amp;" - "&amp;IFERROR(INDEX('L2'!$G$6:$G$502,MATCH(D640,'L2'!$P$6:$P$502,0)),"  ")</f>
        <v xml:space="preserve">Z.2.18 -   </v>
      </c>
      <c r="F640" s="16" t="str">
        <f>F622&amp;"."&amp;RIGHT(F639,LEN(F639)-4)+1</f>
        <v>Z.3.18</v>
      </c>
      <c r="G640" s="17" t="str">
        <f>F640&amp;" - "&amp;IFERROR(INDEX('L2'!$G$6:$G$502,MATCH(F640,'L2'!$P$6:$P$502,0)),"  ")</f>
        <v xml:space="preserve">Z.3.18 -   </v>
      </c>
      <c r="H640" s="16" t="str">
        <f>H622&amp;"."&amp;RIGHT(H639,LEN(H639)-4)+1</f>
        <v>Z.4.18</v>
      </c>
      <c r="I640" s="17" t="str">
        <f>H640&amp;" - "&amp;IFERROR(INDEX('L2'!$G$6:$G$502,MATCH(H640,'L2'!$P$6:$P$502,0)),"  ")</f>
        <v xml:space="preserve">Z.4.18 -   </v>
      </c>
      <c r="J640" s="16" t="str">
        <f>J622&amp;"."&amp;RIGHT(J639,LEN(J639)-4)+1</f>
        <v>Z.5.18</v>
      </c>
      <c r="K640" s="17" t="str">
        <f>J640&amp;" - "&amp;IFERROR(INDEX('L2'!$G$6:$G$502,MATCH(J640,'L2'!$P$6:$P$502,0)),"  ")</f>
        <v xml:space="preserve">Z.5.18 -   </v>
      </c>
      <c r="L640" s="16" t="str">
        <f>L622&amp;"."&amp;RIGHT(L639,LEN(L639)-4)+1</f>
        <v>Z.6.18</v>
      </c>
      <c r="M640" s="17" t="str">
        <f>L640&amp;" - "&amp;IFERROR(INDEX('L2'!$G$6:$G$502,MATCH(L640,'L2'!$P$6:$P$502,0)),"  ")</f>
        <v xml:space="preserve">Z.6.18 -   </v>
      </c>
      <c r="N640" s="16" t="str">
        <f>N622&amp;"."&amp;RIGHT(N639,LEN(N639)-4)+1</f>
        <v>Z.7.18</v>
      </c>
      <c r="O640" s="17" t="str">
        <f>N640&amp;" - "&amp;IFERROR(INDEX('L2'!$G$6:$G$502,MATCH(N640,'L2'!$P$6:$P$502,0)),"  ")</f>
        <v xml:space="preserve">Z.7.18 -   </v>
      </c>
      <c r="P640" s="16" t="str">
        <f>P622&amp;"."&amp;RIGHT(P639,LEN(P639)-4)+1</f>
        <v>Z.8.18</v>
      </c>
      <c r="Q640" s="17" t="str">
        <f>P640&amp;" - "&amp;IFERROR(INDEX('L2'!$G$6:$G$502,MATCH(P640,'L2'!$P$6:$P$502,0)),"  ")</f>
        <v xml:space="preserve">Z.8.18 -   </v>
      </c>
      <c r="R640" s="16" t="str">
        <f>R622&amp;"."&amp;RIGHT(R639,LEN(R639)-4)+1</f>
        <v>Z.9.18</v>
      </c>
      <c r="S640" s="17" t="str">
        <f>R640&amp;" - "&amp;IFERROR(INDEX('L2'!$G$6:$G$502,MATCH(R640,'L2'!$P$6:$P$502,0)),"  ")</f>
        <v xml:space="preserve">Z.9.18 -   </v>
      </c>
      <c r="T640" s="16" t="str">
        <f>T622&amp;"."&amp;RIGHT(T639,LEN(T639)-5)+1</f>
        <v>Z.10.18</v>
      </c>
      <c r="U640" s="17" t="str">
        <f>T640&amp;" - "&amp;IFERROR(INDEX('L2'!$G$6:$G$502,MATCH(T640,'L2'!$P$6:$P$502,0)),"  ")</f>
        <v xml:space="preserve">Z.10.18 -   </v>
      </c>
    </row>
    <row r="641" spans="2:21" ht="16">
      <c r="B641" s="16" t="str">
        <f>B622&amp;"."&amp;RIGHT(B640,LEN(B640)-4)+1</f>
        <v>Z.1.19</v>
      </c>
      <c r="C641" s="17" t="str">
        <f>B641&amp;" - "&amp;IFERROR(INDEX('L2'!$G$6:$G$502,MATCH(B641,'L2'!$P$6:$P$502,0)),"  ")</f>
        <v xml:space="preserve">Z.1.19 -   </v>
      </c>
      <c r="D641" s="16" t="str">
        <f>D622&amp;"."&amp;RIGHT(D640,LEN(D640)-4)+1</f>
        <v>Z.2.19</v>
      </c>
      <c r="E641" s="17" t="str">
        <f>D641&amp;" - "&amp;IFERROR(INDEX('L2'!$G$6:$G$502,MATCH(D641,'L2'!$P$6:$P$502,0)),"  ")</f>
        <v xml:space="preserve">Z.2.19 -   </v>
      </c>
      <c r="F641" s="16" t="str">
        <f>F622&amp;"."&amp;RIGHT(F640,LEN(F640)-4)+1</f>
        <v>Z.3.19</v>
      </c>
      <c r="G641" s="17" t="str">
        <f>F641&amp;" - "&amp;IFERROR(INDEX('L2'!$G$6:$G$502,MATCH(F641,'L2'!$P$6:$P$502,0)),"  ")</f>
        <v xml:space="preserve">Z.3.19 -   </v>
      </c>
      <c r="H641" s="16" t="str">
        <f>H622&amp;"."&amp;RIGHT(H640,LEN(H640)-4)+1</f>
        <v>Z.4.19</v>
      </c>
      <c r="I641" s="17" t="str">
        <f>H641&amp;" - "&amp;IFERROR(INDEX('L2'!$G$6:$G$502,MATCH(H641,'L2'!$P$6:$P$502,0)),"  ")</f>
        <v xml:space="preserve">Z.4.19 -   </v>
      </c>
      <c r="J641" s="16" t="str">
        <f>J622&amp;"."&amp;RIGHT(J640,LEN(J640)-4)+1</f>
        <v>Z.5.19</v>
      </c>
      <c r="K641" s="17" t="str">
        <f>J641&amp;" - "&amp;IFERROR(INDEX('L2'!$G$6:$G$502,MATCH(J641,'L2'!$P$6:$P$502,0)),"  ")</f>
        <v xml:space="preserve">Z.5.19 -   </v>
      </c>
      <c r="L641" s="16" t="str">
        <f>L622&amp;"."&amp;RIGHT(L640,LEN(L640)-4)+1</f>
        <v>Z.6.19</v>
      </c>
      <c r="M641" s="17" t="str">
        <f>L641&amp;" - "&amp;IFERROR(INDEX('L2'!$G$6:$G$502,MATCH(L641,'L2'!$P$6:$P$502,0)),"  ")</f>
        <v xml:space="preserve">Z.6.19 -   </v>
      </c>
      <c r="N641" s="16" t="str">
        <f>N622&amp;"."&amp;RIGHT(N640,LEN(N640)-4)+1</f>
        <v>Z.7.19</v>
      </c>
      <c r="O641" s="17" t="str">
        <f>N641&amp;" - "&amp;IFERROR(INDEX('L2'!$G$6:$G$502,MATCH(N641,'L2'!$P$6:$P$502,0)),"  ")</f>
        <v xml:space="preserve">Z.7.19 -   </v>
      </c>
      <c r="P641" s="16" t="str">
        <f>P622&amp;"."&amp;RIGHT(P640,LEN(P640)-4)+1</f>
        <v>Z.8.19</v>
      </c>
      <c r="Q641" s="17" t="str">
        <f>P641&amp;" - "&amp;IFERROR(INDEX('L2'!$G$6:$G$502,MATCH(P641,'L2'!$P$6:$P$502,0)),"  ")</f>
        <v xml:space="preserve">Z.8.19 -   </v>
      </c>
      <c r="R641" s="16" t="str">
        <f>R622&amp;"."&amp;RIGHT(R640,LEN(R640)-4)+1</f>
        <v>Z.9.19</v>
      </c>
      <c r="S641" s="17" t="str">
        <f>R641&amp;" - "&amp;IFERROR(INDEX('L2'!$G$6:$G$502,MATCH(R641,'L2'!$P$6:$P$502,0)),"  ")</f>
        <v xml:space="preserve">Z.9.19 -   </v>
      </c>
      <c r="T641" s="16" t="str">
        <f>T622&amp;"."&amp;RIGHT(T640,LEN(T640)-5)+1</f>
        <v>Z.10.19</v>
      </c>
      <c r="U641" s="17" t="str">
        <f>T641&amp;" - "&amp;IFERROR(INDEX('L2'!$G$6:$G$502,MATCH(T641,'L2'!$P$6:$P$502,0)),"  ")</f>
        <v xml:space="preserve">Z.10.19 -   </v>
      </c>
    </row>
    <row r="642" spans="2:21" ht="16">
      <c r="B642" s="16" t="str">
        <f>B622&amp;"."&amp;RIGHT(B641,LEN(B641)-4)+1</f>
        <v>Z.1.20</v>
      </c>
      <c r="C642" s="17" t="str">
        <f>B642&amp;" - "&amp;IFERROR(INDEX('L2'!$G$6:$G$502,MATCH(B642,'L2'!$P$6:$P$502,0)),"  ")</f>
        <v xml:space="preserve">Z.1.20 -   </v>
      </c>
      <c r="D642" s="16" t="str">
        <f>D622&amp;"."&amp;RIGHT(D641,LEN(D641)-4)+1</f>
        <v>Z.2.20</v>
      </c>
      <c r="E642" s="17" t="str">
        <f>D642&amp;" - "&amp;IFERROR(INDEX('L2'!$G$6:$G$502,MATCH(D642,'L2'!$P$6:$P$502,0)),"  ")</f>
        <v xml:space="preserve">Z.2.20 -   </v>
      </c>
      <c r="F642" s="16" t="str">
        <f>F622&amp;"."&amp;RIGHT(F641,LEN(F641)-4)+1</f>
        <v>Z.3.20</v>
      </c>
      <c r="G642" s="17" t="str">
        <f>F642&amp;" - "&amp;IFERROR(INDEX('L2'!$G$6:$G$502,MATCH(F642,'L2'!$P$6:$P$502,0)),"  ")</f>
        <v xml:space="preserve">Z.3.20 -   </v>
      </c>
      <c r="H642" s="16" t="str">
        <f>H622&amp;"."&amp;RIGHT(H641,LEN(H641)-4)+1</f>
        <v>Z.4.20</v>
      </c>
      <c r="I642" s="17" t="str">
        <f>H642&amp;" - "&amp;IFERROR(INDEX('L2'!$G$6:$G$502,MATCH(H642,'L2'!$P$6:$P$502,0)),"  ")</f>
        <v xml:space="preserve">Z.4.20 -   </v>
      </c>
      <c r="J642" s="16" t="str">
        <f>J622&amp;"."&amp;RIGHT(J641,LEN(J641)-4)+1</f>
        <v>Z.5.20</v>
      </c>
      <c r="K642" s="17" t="str">
        <f>J642&amp;" - "&amp;IFERROR(INDEX('L2'!$G$6:$G$502,MATCH(J642,'L2'!$P$6:$P$502,0)),"  ")</f>
        <v xml:space="preserve">Z.5.20 -   </v>
      </c>
      <c r="L642" s="16" t="str">
        <f>L622&amp;"."&amp;RIGHT(L641,LEN(L641)-4)+1</f>
        <v>Z.6.20</v>
      </c>
      <c r="M642" s="17" t="str">
        <f>L642&amp;" - "&amp;IFERROR(INDEX('L2'!$G$6:$G$502,MATCH(L642,'L2'!$P$6:$P$502,0)),"  ")</f>
        <v xml:space="preserve">Z.6.20 -   </v>
      </c>
      <c r="N642" s="16" t="str">
        <f>N622&amp;"."&amp;RIGHT(N641,LEN(N641)-4)+1</f>
        <v>Z.7.20</v>
      </c>
      <c r="O642" s="17" t="str">
        <f>N642&amp;" - "&amp;IFERROR(INDEX('L2'!$G$6:$G$502,MATCH(N642,'L2'!$P$6:$P$502,0)),"  ")</f>
        <v xml:space="preserve">Z.7.20 -   </v>
      </c>
      <c r="P642" s="16" t="str">
        <f>P622&amp;"."&amp;RIGHT(P641,LEN(P641)-4)+1</f>
        <v>Z.8.20</v>
      </c>
      <c r="Q642" s="17" t="str">
        <f>P642&amp;" - "&amp;IFERROR(INDEX('L2'!$G$6:$G$502,MATCH(P642,'L2'!$P$6:$P$502,0)),"  ")</f>
        <v xml:space="preserve">Z.8.20 -   </v>
      </c>
      <c r="R642" s="16" t="str">
        <f>R622&amp;"."&amp;RIGHT(R641,LEN(R641)-4)+1</f>
        <v>Z.9.20</v>
      </c>
      <c r="S642" s="17" t="str">
        <f>R642&amp;" - "&amp;IFERROR(INDEX('L2'!$G$6:$G$502,MATCH(R642,'L2'!$P$6:$P$502,0)),"  ")</f>
        <v xml:space="preserve">Z.9.20 -   </v>
      </c>
      <c r="T642" s="16" t="str">
        <f>T622&amp;"."&amp;RIGHT(T641,LEN(T641)-5)+1</f>
        <v>Z.10.20</v>
      </c>
      <c r="U642" s="17" t="str">
        <f>T642&amp;" - "&amp;IFERROR(INDEX('L2'!$G$6:$G$502,MATCH(T642,'L2'!$P$6:$P$502,0)),"  ")</f>
        <v xml:space="preserve">Z.10.20 -   </v>
      </c>
    </row>
  </sheetData>
  <sheetProtection sheet="1" objects="1" scenarios="1"/>
  <mergeCells count="28">
    <mergeCell ref="B69:U69"/>
    <mergeCell ref="B46:U46"/>
    <mergeCell ref="B4:C4"/>
    <mergeCell ref="B437:U437"/>
    <mergeCell ref="B161:U161"/>
    <mergeCell ref="B33:BA33"/>
    <mergeCell ref="B92:U92"/>
    <mergeCell ref="B115:U115"/>
    <mergeCell ref="B345:U345"/>
    <mergeCell ref="B368:U368"/>
    <mergeCell ref="B391:U391"/>
    <mergeCell ref="B322:U322"/>
    <mergeCell ref="B230:U230"/>
    <mergeCell ref="B253:U253"/>
    <mergeCell ref="B184:U184"/>
    <mergeCell ref="B207:U207"/>
    <mergeCell ref="B138:U138"/>
    <mergeCell ref="B621:U621"/>
    <mergeCell ref="B276:U276"/>
    <mergeCell ref="B575:U575"/>
    <mergeCell ref="B299:U299"/>
    <mergeCell ref="B598:U598"/>
    <mergeCell ref="B529:U529"/>
    <mergeCell ref="B552:U552"/>
    <mergeCell ref="B483:U483"/>
    <mergeCell ref="B506:U506"/>
    <mergeCell ref="B460:U460"/>
    <mergeCell ref="B414:U4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  <pageSetUpPr fitToPage="1"/>
  </sheetPr>
  <dimension ref="B2:H20"/>
  <sheetViews>
    <sheetView showGridLines="0" zoomScale="171" zoomScaleNormal="100" workbookViewId="0">
      <selection activeCell="D5" sqref="D5:H5"/>
    </sheetView>
  </sheetViews>
  <sheetFormatPr baseColWidth="10" defaultColWidth="9.1640625" defaultRowHeight="16"/>
  <cols>
    <col min="1" max="1" width="3.6640625" style="10" customWidth="1"/>
    <col min="2" max="2" width="3.6640625" style="8" customWidth="1"/>
    <col min="3" max="3" width="17.6640625" style="10" customWidth="1"/>
    <col min="4" max="4" width="16.1640625" style="10" customWidth="1"/>
    <col min="5" max="6" width="3.6640625" style="10" customWidth="1"/>
    <col min="7" max="7" width="17.6640625" style="10" customWidth="1"/>
    <col min="8" max="8" width="16.1640625" style="10" customWidth="1"/>
    <col min="9" max="9" width="3.6640625" style="10" customWidth="1"/>
    <col min="10" max="16384" width="9.1640625" style="10"/>
  </cols>
  <sheetData>
    <row r="2" spans="2:8" s="32" customFormat="1" ht="19">
      <c r="B2" s="195"/>
      <c r="C2" s="33" t="s">
        <v>716</v>
      </c>
      <c r="D2" s="34"/>
      <c r="E2" s="34"/>
      <c r="F2" s="35"/>
      <c r="G2" s="34"/>
      <c r="H2" s="34"/>
    </row>
    <row r="4" spans="2:8" s="8" customFormat="1">
      <c r="B4" s="307" t="s">
        <v>130</v>
      </c>
      <c r="C4" s="498" t="s">
        <v>0</v>
      </c>
      <c r="D4" s="498"/>
      <c r="E4" s="498"/>
      <c r="F4" s="498"/>
      <c r="G4" s="498"/>
      <c r="H4" s="499"/>
    </row>
    <row r="5" spans="2:8" s="9" customFormat="1">
      <c r="B5" s="500" t="s">
        <v>1</v>
      </c>
      <c r="C5" s="501"/>
      <c r="D5" s="496"/>
      <c r="E5" s="496"/>
      <c r="F5" s="496"/>
      <c r="G5" s="496"/>
      <c r="H5" s="497"/>
    </row>
    <row r="6" spans="2:8" s="75" customFormat="1" ht="9">
      <c r="B6" s="486"/>
      <c r="C6" s="487"/>
      <c r="D6" s="487"/>
      <c r="E6" s="487"/>
      <c r="F6" s="487"/>
      <c r="G6" s="487"/>
      <c r="H6" s="488"/>
    </row>
    <row r="7" spans="2:8">
      <c r="B7" s="480" t="s">
        <v>2</v>
      </c>
      <c r="C7" s="481"/>
      <c r="D7" s="489"/>
      <c r="E7" s="489"/>
      <c r="F7" s="489"/>
      <c r="G7" s="489"/>
      <c r="H7" s="490"/>
    </row>
    <row r="8" spans="2:8">
      <c r="B8" s="480" t="s">
        <v>42</v>
      </c>
      <c r="C8" s="481"/>
      <c r="D8" s="489"/>
      <c r="E8" s="489"/>
      <c r="F8" s="489"/>
      <c r="G8" s="185"/>
      <c r="H8" s="189"/>
    </row>
    <row r="9" spans="2:8" s="75" customFormat="1" ht="9">
      <c r="B9" s="190"/>
      <c r="C9" s="74"/>
      <c r="D9" s="74"/>
      <c r="E9" s="74"/>
      <c r="F9" s="74"/>
      <c r="G9" s="74"/>
      <c r="H9" s="191"/>
    </row>
    <row r="10" spans="2:8">
      <c r="B10" s="480" t="s">
        <v>3</v>
      </c>
      <c r="C10" s="481"/>
      <c r="D10" s="188"/>
      <c r="E10" s="71"/>
      <c r="F10" s="71"/>
      <c r="G10" s="125" t="s">
        <v>43</v>
      </c>
      <c r="H10" s="192"/>
    </row>
    <row r="11" spans="2:8" s="75" customFormat="1" ht="9">
      <c r="B11" s="190"/>
      <c r="C11" s="74"/>
      <c r="D11" s="74"/>
      <c r="E11" s="74"/>
      <c r="F11" s="74"/>
      <c r="G11" s="74"/>
      <c r="H11" s="191"/>
    </row>
    <row r="12" spans="2:8">
      <c r="B12" s="480" t="s">
        <v>4</v>
      </c>
      <c r="C12" s="481"/>
      <c r="D12" s="186">
        <v>0</v>
      </c>
      <c r="E12" s="70"/>
      <c r="F12" s="481" t="s">
        <v>5</v>
      </c>
      <c r="G12" s="481"/>
      <c r="H12" s="193">
        <v>0</v>
      </c>
    </row>
    <row r="13" spans="2:8">
      <c r="B13" s="480" t="s">
        <v>6</v>
      </c>
      <c r="C13" s="481"/>
      <c r="D13" s="187">
        <v>0</v>
      </c>
      <c r="E13" s="70"/>
      <c r="F13" s="481" t="s">
        <v>7</v>
      </c>
      <c r="G13" s="481"/>
      <c r="H13" s="194">
        <v>0</v>
      </c>
    </row>
    <row r="14" spans="2:8">
      <c r="B14" s="480" t="s">
        <v>8</v>
      </c>
      <c r="C14" s="481"/>
      <c r="D14" s="187">
        <v>0</v>
      </c>
      <c r="E14" s="70"/>
      <c r="F14" s="481" t="s">
        <v>9</v>
      </c>
      <c r="G14" s="481"/>
      <c r="H14" s="194">
        <v>0</v>
      </c>
    </row>
    <row r="15" spans="2:8">
      <c r="B15" s="495"/>
      <c r="C15" s="489"/>
      <c r="D15" s="185">
        <v>0</v>
      </c>
      <c r="E15" s="70"/>
      <c r="F15" s="489"/>
      <c r="G15" s="489"/>
      <c r="H15" s="189">
        <v>0</v>
      </c>
    </row>
    <row r="16" spans="2:8" s="75" customFormat="1" ht="9">
      <c r="B16" s="190"/>
      <c r="C16" s="74"/>
      <c r="D16" s="74"/>
      <c r="E16" s="74"/>
      <c r="F16" s="74"/>
      <c r="G16" s="74"/>
      <c r="H16" s="191"/>
    </row>
    <row r="17" spans="2:8">
      <c r="B17" s="491" t="s">
        <v>10</v>
      </c>
      <c r="C17" s="492"/>
      <c r="D17" s="482"/>
      <c r="E17" s="482"/>
      <c r="F17" s="482"/>
      <c r="G17" s="482"/>
      <c r="H17" s="483"/>
    </row>
    <row r="18" spans="2:8">
      <c r="B18" s="491"/>
      <c r="C18" s="492"/>
      <c r="D18" s="482"/>
      <c r="E18" s="482"/>
      <c r="F18" s="482"/>
      <c r="G18" s="482"/>
      <c r="H18" s="483"/>
    </row>
    <row r="19" spans="2:8">
      <c r="B19" s="493"/>
      <c r="C19" s="494"/>
      <c r="D19" s="484"/>
      <c r="E19" s="484"/>
      <c r="F19" s="484"/>
      <c r="G19" s="484"/>
      <c r="H19" s="485"/>
    </row>
    <row r="20" spans="2:8">
      <c r="B20" s="72"/>
      <c r="C20" s="73"/>
      <c r="D20" s="73"/>
      <c r="E20" s="73"/>
      <c r="F20" s="73"/>
      <c r="G20" s="73"/>
      <c r="H20" s="73"/>
    </row>
  </sheetData>
  <sheetProtection sheet="1" objects="1" scenarios="1"/>
  <mergeCells count="19">
    <mergeCell ref="D5:H5"/>
    <mergeCell ref="D8:F8"/>
    <mergeCell ref="C4:H4"/>
    <mergeCell ref="B5:C5"/>
    <mergeCell ref="B8:C8"/>
    <mergeCell ref="B7:C7"/>
    <mergeCell ref="B12:C12"/>
    <mergeCell ref="B10:C10"/>
    <mergeCell ref="D17:H19"/>
    <mergeCell ref="B6:H6"/>
    <mergeCell ref="D7:H7"/>
    <mergeCell ref="B17:C19"/>
    <mergeCell ref="F15:G15"/>
    <mergeCell ref="F14:G14"/>
    <mergeCell ref="F13:G13"/>
    <mergeCell ref="F12:G12"/>
    <mergeCell ref="B15:C15"/>
    <mergeCell ref="B14:C14"/>
    <mergeCell ref="B13:C13"/>
  </mergeCells>
  <dataValidations count="4">
    <dataValidation type="list" allowBlank="1" showInputMessage="1" showErrorMessage="1" sqref="D13" xr:uid="{00000000-0002-0000-0000-000000000000}">
      <formula1>"0,1,2,3,4,5,6,7,8,9,10"</formula1>
    </dataValidation>
    <dataValidation type="list" allowBlank="1" showInputMessage="1" showErrorMessage="1" sqref="H13" xr:uid="{00000000-0002-0000-0000-000001000000}">
      <formula1>"0,1,1.5,2,2.5,3,3.5,4,4.5,5"</formula1>
    </dataValidation>
    <dataValidation type="list" allowBlank="1" showInputMessage="1" showErrorMessage="1" sqref="D14" xr:uid="{00000000-0002-0000-0000-000002000000}">
      <formula1>"0,1,2,3,4,5"</formula1>
    </dataValidation>
    <dataValidation type="list" allowBlank="1" showInputMessage="1" showErrorMessage="1" sqref="H14" xr:uid="{00000000-0002-0000-0000-000003000000}">
      <formula1>"0,1,2"</formula1>
    </dataValidation>
  </dataValidations>
  <pageMargins left="0.25" right="0.25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39997558519241921"/>
    <pageSetUpPr fitToPage="1"/>
  </sheetPr>
  <dimension ref="B2:T47"/>
  <sheetViews>
    <sheetView showGridLines="0" zoomScaleNormal="100" workbookViewId="0">
      <selection activeCell="P2" sqref="P2"/>
    </sheetView>
  </sheetViews>
  <sheetFormatPr baseColWidth="10" defaultColWidth="9.1640625" defaultRowHeight="16"/>
  <cols>
    <col min="1" max="1" width="3.6640625" style="3" customWidth="1"/>
    <col min="2" max="3" width="3.6640625" style="2" customWidth="1"/>
    <col min="4" max="4" width="16.5" style="3" customWidth="1"/>
    <col min="5" max="5" width="35" style="3" customWidth="1"/>
    <col min="6" max="6" width="13.6640625" style="23" customWidth="1"/>
    <col min="7" max="8" width="12" style="3" customWidth="1"/>
    <col min="9" max="9" width="3.6640625" style="14" customWidth="1"/>
    <col min="10" max="10" width="4.83203125" style="14" customWidth="1"/>
    <col min="11" max="11" width="8.83203125" style="14" customWidth="1"/>
    <col min="12" max="12" width="10.83203125" style="14" customWidth="1"/>
    <col min="13" max="13" width="7.83203125" style="69" customWidth="1"/>
    <col min="14" max="14" width="3.6640625" style="14" customWidth="1"/>
    <col min="15" max="15" width="12.83203125" style="14" customWidth="1"/>
    <col min="16" max="16" width="12" style="14" customWidth="1"/>
    <col min="17" max="17" width="12.83203125" style="14" customWidth="1"/>
    <col min="18" max="19" width="12" style="14" customWidth="1"/>
    <col min="20" max="20" width="17.1640625" style="14" customWidth="1"/>
    <col min="21" max="21" width="3.1640625" style="3" customWidth="1"/>
    <col min="22" max="16384" width="9.1640625" style="3"/>
  </cols>
  <sheetData>
    <row r="2" spans="2:20" s="34" customFormat="1" ht="19">
      <c r="B2" s="196"/>
      <c r="C2" s="34" t="s">
        <v>773</v>
      </c>
      <c r="F2" s="35"/>
      <c r="I2" s="63"/>
      <c r="J2" s="63"/>
      <c r="K2" s="63"/>
      <c r="L2" s="63"/>
      <c r="M2" s="64"/>
      <c r="N2" s="63"/>
      <c r="O2" s="63"/>
      <c r="P2" s="63"/>
      <c r="Q2" s="63"/>
      <c r="R2" s="63"/>
      <c r="S2" s="63"/>
      <c r="T2" s="63"/>
    </row>
    <row r="3" spans="2:20" s="5" customFormat="1">
      <c r="B3" s="30"/>
      <c r="C3" s="22"/>
      <c r="I3" s="65"/>
      <c r="J3" s="66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2:20">
      <c r="B4" s="503" t="s">
        <v>749</v>
      </c>
      <c r="C4" s="504"/>
      <c r="D4" s="259" t="s">
        <v>52</v>
      </c>
      <c r="E4" s="504" t="s">
        <v>30</v>
      </c>
      <c r="F4" s="504"/>
      <c r="G4" s="504" t="s">
        <v>45</v>
      </c>
      <c r="H4" s="513"/>
      <c r="I4" s="46"/>
      <c r="J4" s="517" t="s">
        <v>128</v>
      </c>
      <c r="K4" s="518"/>
      <c r="L4" s="518"/>
      <c r="M4" s="519"/>
      <c r="N4" s="67"/>
      <c r="O4" s="517" t="s">
        <v>745</v>
      </c>
      <c r="P4" s="518"/>
      <c r="Q4" s="518"/>
      <c r="R4" s="519"/>
    </row>
    <row r="5" spans="2:20" ht="15.75" customHeight="1">
      <c r="B5" s="505" t="str">
        <f>'Short Term'!J28</f>
        <v>On</v>
      </c>
      <c r="C5" s="506"/>
      <c r="D5" s="514" t="str">
        <f>IFERROR(VLOOKUP(E10,'L1'!C5:D9,2,FALSE),"")</f>
        <v/>
      </c>
      <c r="E5" s="509">
        <f>IF($E$11=$D$13,F13,IF($E$11=$D$14,F14,IF($E$11=$D$15,F15,IF($E$11=$D$16,F16,0))))</f>
        <v>0</v>
      </c>
      <c r="F5" s="509"/>
      <c r="G5" s="509">
        <f>IF($E$11=$D$13,G13,IF($E$11=$D$14,G14,IF($E$11=$D$15,G15,IF($E$11=$D$16,G16,0))))</f>
        <v>0</v>
      </c>
      <c r="H5" s="510"/>
      <c r="I5" s="41"/>
      <c r="J5" s="520" t="s">
        <v>16</v>
      </c>
      <c r="K5" s="521"/>
      <c r="L5" s="235" t="s">
        <v>38</v>
      </c>
      <c r="M5" s="236" t="s">
        <v>47</v>
      </c>
      <c r="N5" s="68"/>
      <c r="O5" s="237" t="s">
        <v>44</v>
      </c>
      <c r="P5" s="235" t="s">
        <v>38</v>
      </c>
      <c r="Q5" s="235" t="s">
        <v>44</v>
      </c>
      <c r="R5" s="236" t="s">
        <v>38</v>
      </c>
    </row>
    <row r="6" spans="2:20" s="14" customFormat="1" ht="15" customHeight="1">
      <c r="B6" s="507"/>
      <c r="C6" s="508"/>
      <c r="D6" s="515"/>
      <c r="E6" s="511"/>
      <c r="F6" s="511"/>
      <c r="G6" s="511"/>
      <c r="H6" s="512"/>
      <c r="I6" s="13"/>
      <c r="J6" s="544" t="s">
        <v>32</v>
      </c>
      <c r="K6" s="545"/>
      <c r="L6" s="200">
        <v>0</v>
      </c>
      <c r="M6" s="222">
        <v>0</v>
      </c>
      <c r="N6" s="29"/>
      <c r="O6" s="224" t="str">
        <f>'STEP 1A'!B12</f>
        <v>House SF</v>
      </c>
      <c r="P6" s="198">
        <v>140</v>
      </c>
      <c r="Q6" s="199" t="str">
        <f>'STEP 1A'!F12</f>
        <v>Lot Size SF</v>
      </c>
      <c r="R6" s="225">
        <v>80</v>
      </c>
    </row>
    <row r="7" spans="2:20" s="14" customFormat="1" ht="15">
      <c r="B7" s="11"/>
      <c r="C7" s="11"/>
      <c r="D7" s="11"/>
      <c r="E7" s="11"/>
      <c r="F7" s="24"/>
      <c r="G7" s="12"/>
      <c r="H7" s="12"/>
      <c r="I7" s="13"/>
      <c r="J7" s="544" t="s">
        <v>33</v>
      </c>
      <c r="K7" s="545"/>
      <c r="L7" s="200">
        <v>5000</v>
      </c>
      <c r="M7" s="222">
        <v>0.01</v>
      </c>
      <c r="N7" s="29"/>
      <c r="O7" s="224" t="str">
        <f>'STEP 1A'!B13</f>
        <v>Beds</v>
      </c>
      <c r="P7" s="200">
        <v>2000</v>
      </c>
      <c r="Q7" s="199" t="str">
        <f>'STEP 1A'!F13</f>
        <v>Baths</v>
      </c>
      <c r="R7" s="226">
        <v>6000</v>
      </c>
    </row>
    <row r="8" spans="2:20" s="14" customFormat="1" ht="15">
      <c r="B8" s="241" t="s">
        <v>130</v>
      </c>
      <c r="C8" s="258" t="s">
        <v>751</v>
      </c>
      <c r="D8" s="258"/>
      <c r="E8" s="258"/>
      <c r="F8" s="258"/>
      <c r="G8" s="258"/>
      <c r="H8" s="242">
        <f>IFERROR(VLOOKUP("P",$C$13:$F$16,4,FALSE),0)</f>
        <v>0</v>
      </c>
      <c r="I8" s="13"/>
      <c r="J8" s="544" t="s">
        <v>34</v>
      </c>
      <c r="K8" s="545"/>
      <c r="L8" s="200">
        <v>10000</v>
      </c>
      <c r="M8" s="222">
        <v>0.02</v>
      </c>
      <c r="N8" s="29"/>
      <c r="O8" s="224" t="str">
        <f>'STEP 1A'!B14</f>
        <v>Garages</v>
      </c>
      <c r="P8" s="200">
        <v>10000</v>
      </c>
      <c r="Q8" s="199" t="str">
        <f>'STEP 1A'!F14</f>
        <v>Pools</v>
      </c>
      <c r="R8" s="226">
        <v>20000</v>
      </c>
    </row>
    <row r="9" spans="2:20" s="14" customFormat="1" ht="15">
      <c r="B9" s="213"/>
      <c r="C9" s="528" t="s">
        <v>1</v>
      </c>
      <c r="D9" s="528"/>
      <c r="E9" s="533"/>
      <c r="F9" s="533"/>
      <c r="G9" s="533"/>
      <c r="H9" s="534"/>
      <c r="I9" s="41"/>
      <c r="J9" s="544" t="s">
        <v>35</v>
      </c>
      <c r="K9" s="545"/>
      <c r="L9" s="200">
        <v>20000</v>
      </c>
      <c r="M9" s="222">
        <v>0.03</v>
      </c>
      <c r="N9" s="29"/>
      <c r="O9" s="224" t="str" cm="1">
        <f t="array" ref="O9">IF('STEP 1A'!B15:B15="","",'STEP 1A'!B15:B15)</f>
        <v/>
      </c>
      <c r="P9" s="198">
        <v>25000</v>
      </c>
      <c r="Q9" s="197" t="str" cm="1">
        <f t="array" ref="Q9">IF('STEP 1A'!F15:F15="","",'STEP 1A'!F15:F15)</f>
        <v/>
      </c>
      <c r="R9" s="225">
        <v>0</v>
      </c>
    </row>
    <row r="10" spans="2:20" s="14" customFormat="1" ht="15">
      <c r="B10" s="213"/>
      <c r="C10" s="502" t="s">
        <v>23</v>
      </c>
      <c r="D10" s="502"/>
      <c r="E10" s="530" t="s">
        <v>19</v>
      </c>
      <c r="F10" s="530"/>
      <c r="G10" s="530"/>
      <c r="H10" s="531"/>
      <c r="I10" s="42"/>
      <c r="J10" s="544" t="s">
        <v>36</v>
      </c>
      <c r="K10" s="545"/>
      <c r="L10" s="200">
        <v>20000</v>
      </c>
      <c r="M10" s="222">
        <v>0.03</v>
      </c>
      <c r="N10" s="29"/>
      <c r="O10" s="227" t="s">
        <v>14</v>
      </c>
      <c r="P10" s="228">
        <v>20000</v>
      </c>
      <c r="Q10" s="229" t="s">
        <v>31</v>
      </c>
      <c r="R10" s="230">
        <v>10000</v>
      </c>
    </row>
    <row r="11" spans="2:20" s="14" customFormat="1" ht="15">
      <c r="B11" s="213"/>
      <c r="C11" s="502" t="s">
        <v>791</v>
      </c>
      <c r="D11" s="502"/>
      <c r="E11" s="530" t="s">
        <v>748</v>
      </c>
      <c r="F11" s="530"/>
      <c r="G11" s="530"/>
      <c r="H11" s="531"/>
      <c r="I11" s="42"/>
      <c r="J11" s="539"/>
      <c r="K11" s="540"/>
      <c r="L11" s="200"/>
      <c r="M11" s="223"/>
      <c r="N11" s="29"/>
      <c r="O11" s="29"/>
      <c r="P11" s="28"/>
      <c r="Q11" s="28"/>
      <c r="R11" s="37"/>
    </row>
    <row r="12" spans="2:20" s="14" customFormat="1" ht="15">
      <c r="B12" s="213"/>
      <c r="C12" s="43"/>
      <c r="D12" s="28"/>
      <c r="E12" s="28"/>
      <c r="F12" s="44"/>
      <c r="G12" s="45" t="s">
        <v>129</v>
      </c>
      <c r="H12" s="214"/>
      <c r="I12" s="46"/>
      <c r="J12" s="539"/>
      <c r="K12" s="540"/>
      <c r="L12" s="200"/>
      <c r="M12" s="223"/>
      <c r="N12" s="29"/>
      <c r="O12" s="517" t="s">
        <v>131</v>
      </c>
      <c r="P12" s="518"/>
      <c r="Q12" s="518"/>
      <c r="R12" s="519"/>
    </row>
    <row r="13" spans="2:20" s="14" customFormat="1" ht="15">
      <c r="B13" s="213"/>
      <c r="C13" s="47" t="str">
        <f>IF(D13=$E$11,"P","")</f>
        <v/>
      </c>
      <c r="D13" s="502" t="s">
        <v>25</v>
      </c>
      <c r="E13" s="502"/>
      <c r="F13" s="203">
        <v>0</v>
      </c>
      <c r="G13" s="204">
        <f>IFERROR(F13/(G23+P14),0)</f>
        <v>0</v>
      </c>
      <c r="H13" s="215" t="s">
        <v>40</v>
      </c>
      <c r="I13" s="48"/>
      <c r="J13" s="539"/>
      <c r="K13" s="540"/>
      <c r="L13" s="200"/>
      <c r="M13" s="223"/>
      <c r="N13" s="29"/>
      <c r="O13" s="237" t="s">
        <v>44</v>
      </c>
      <c r="P13" s="235" t="s">
        <v>38</v>
      </c>
      <c r="Q13" s="235" t="s">
        <v>44</v>
      </c>
      <c r="R13" s="236" t="s">
        <v>38</v>
      </c>
    </row>
    <row r="14" spans="2:20" s="14" customFormat="1" ht="15">
      <c r="B14" s="213"/>
      <c r="C14" s="47" t="str">
        <f>IF(D14=$E$11,"P","")</f>
        <v/>
      </c>
      <c r="D14" s="502" t="s">
        <v>27</v>
      </c>
      <c r="E14" s="502"/>
      <c r="F14" s="205">
        <f>IF(H14="House SF",G14*(G23+P14),G14*(H23+R14))</f>
        <v>0</v>
      </c>
      <c r="G14" s="198">
        <v>0</v>
      </c>
      <c r="H14" s="216" t="s">
        <v>4</v>
      </c>
      <c r="I14" s="42"/>
      <c r="J14" s="555" t="s">
        <v>46</v>
      </c>
      <c r="K14" s="556"/>
      <c r="L14" s="552" t="s">
        <v>38</v>
      </c>
      <c r="M14" s="553"/>
      <c r="N14" s="28"/>
      <c r="O14" s="224" t="s">
        <v>132</v>
      </c>
      <c r="P14" s="201">
        <v>0</v>
      </c>
      <c r="Q14" s="197" t="s">
        <v>133</v>
      </c>
      <c r="R14" s="231">
        <v>0</v>
      </c>
    </row>
    <row r="15" spans="2:20" s="14" customFormat="1" ht="15">
      <c r="B15" s="213"/>
      <c r="C15" s="47" t="str">
        <f>IF(D15=$E$11,"P","")</f>
        <v/>
      </c>
      <c r="D15" s="502" t="s">
        <v>3</v>
      </c>
      <c r="E15" s="502"/>
      <c r="F15" s="205">
        <f>T20</f>
        <v>0</v>
      </c>
      <c r="G15" s="206">
        <f>IFERROR(F15/(G23+P14),0)</f>
        <v>0</v>
      </c>
      <c r="H15" s="215" t="s">
        <v>37</v>
      </c>
      <c r="I15" s="48"/>
      <c r="J15" s="36"/>
      <c r="K15" s="28"/>
      <c r="L15" s="28"/>
      <c r="M15" s="49"/>
      <c r="N15" s="28"/>
      <c r="O15" s="224" t="s">
        <v>134</v>
      </c>
      <c r="P15" s="201">
        <v>0</v>
      </c>
      <c r="Q15" s="197" t="s">
        <v>135</v>
      </c>
      <c r="R15" s="232">
        <v>0</v>
      </c>
    </row>
    <row r="16" spans="2:20" s="14" customFormat="1" ht="15">
      <c r="B16" s="217"/>
      <c r="C16" s="218" t="str">
        <f>IF(D16=$E$11,"P","")</f>
        <v>P</v>
      </c>
      <c r="D16" s="532" t="s">
        <v>748</v>
      </c>
      <c r="E16" s="532"/>
      <c r="F16" s="219">
        <f>T26</f>
        <v>0</v>
      </c>
      <c r="G16" s="220">
        <f>IFERROR(F16/(G23+P14),0)</f>
        <v>0</v>
      </c>
      <c r="H16" s="221" t="s">
        <v>28</v>
      </c>
      <c r="I16" s="42"/>
      <c r="J16" s="36"/>
      <c r="K16" s="28"/>
      <c r="L16" s="28"/>
      <c r="M16" s="49"/>
      <c r="N16" s="28"/>
      <c r="O16" s="224" t="s">
        <v>746</v>
      </c>
      <c r="P16" s="201">
        <v>0</v>
      </c>
      <c r="Q16" s="197" t="s">
        <v>136</v>
      </c>
      <c r="R16" s="231">
        <v>0</v>
      </c>
    </row>
    <row r="17" spans="2:20" s="14" customFormat="1" ht="15">
      <c r="B17" s="50"/>
      <c r="C17" s="50"/>
      <c r="F17" s="51"/>
      <c r="I17" s="46"/>
      <c r="J17" s="517" t="s">
        <v>48</v>
      </c>
      <c r="K17" s="518"/>
      <c r="L17" s="519"/>
      <c r="M17" s="49"/>
      <c r="N17" s="28"/>
      <c r="O17" s="224" t="str">
        <f>O9</f>
        <v/>
      </c>
      <c r="P17" s="202">
        <v>1</v>
      </c>
      <c r="Q17" s="197" t="str">
        <f>Q9</f>
        <v/>
      </c>
      <c r="R17" s="232">
        <v>0</v>
      </c>
    </row>
    <row r="18" spans="2:20" s="14" customFormat="1" ht="15">
      <c r="B18" s="50"/>
      <c r="C18" s="50"/>
      <c r="F18" s="51"/>
      <c r="I18" s="46"/>
      <c r="J18" s="535" t="s">
        <v>26</v>
      </c>
      <c r="K18" s="536"/>
      <c r="L18" s="238">
        <v>0</v>
      </c>
      <c r="M18" s="52"/>
      <c r="N18" s="53"/>
      <c r="O18" s="526" t="s">
        <v>747</v>
      </c>
      <c r="P18" s="527"/>
      <c r="Q18" s="233">
        <v>1</v>
      </c>
      <c r="R18" s="234" t="s">
        <v>137</v>
      </c>
    </row>
    <row r="19" spans="2:20" s="46" customFormat="1" ht="15">
      <c r="B19" s="54"/>
      <c r="C19" s="54"/>
      <c r="F19" s="55"/>
      <c r="M19" s="56"/>
      <c r="O19" s="57"/>
      <c r="P19" s="58"/>
      <c r="Q19" s="57"/>
      <c r="R19" s="58"/>
    </row>
    <row r="20" spans="2:20" s="50" customFormat="1" ht="15">
      <c r="B20" s="241" t="s">
        <v>130</v>
      </c>
      <c r="C20" s="518" t="s">
        <v>18</v>
      </c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518"/>
      <c r="O20" s="518"/>
      <c r="P20" s="518"/>
      <c r="Q20" s="518"/>
      <c r="R20" s="518"/>
      <c r="S20" s="518"/>
      <c r="T20" s="242">
        <f>F22</f>
        <v>0</v>
      </c>
    </row>
    <row r="21" spans="2:20" s="50" customFormat="1" ht="15">
      <c r="B21" s="537" t="s">
        <v>1</v>
      </c>
      <c r="C21" s="528"/>
      <c r="D21" s="528"/>
      <c r="E21" s="239" t="s">
        <v>12</v>
      </c>
      <c r="F21" s="240" t="s">
        <v>3</v>
      </c>
      <c r="G21" s="239" t="s">
        <v>4</v>
      </c>
      <c r="H21" s="239" t="s">
        <v>5</v>
      </c>
      <c r="I21" s="528" t="s">
        <v>6</v>
      </c>
      <c r="J21" s="528"/>
      <c r="K21" s="239" t="s">
        <v>7</v>
      </c>
      <c r="L21" s="239" t="s">
        <v>8</v>
      </c>
      <c r="M21" s="528" t="s">
        <v>9</v>
      </c>
      <c r="N21" s="528"/>
      <c r="O21" s="239" t="str">
        <f>O9</f>
        <v/>
      </c>
      <c r="P21" s="239" t="str">
        <f>Q9</f>
        <v/>
      </c>
      <c r="Q21" s="528" t="s">
        <v>10</v>
      </c>
      <c r="R21" s="528"/>
      <c r="S21" s="528"/>
      <c r="T21" s="529"/>
    </row>
    <row r="22" spans="2:20" s="14" customFormat="1" ht="15" customHeight="1">
      <c r="B22" s="548">
        <f>'STEP 1A'!D5</f>
        <v>0</v>
      </c>
      <c r="C22" s="549"/>
      <c r="D22" s="549"/>
      <c r="E22" s="546" t="str">
        <f>'STEP 1A'!D7&amp;IF(LEN('STEP 1A'!D8:F8)&gt;0,", ","")&amp;'STEP 1A'!D8:F8&amp;IF(LEN('STEP 1A'!G8)&gt;0,", ","")&amp;'STEP 1A'!G8&amp;IF(LEN('STEP 1A'!H8)&gt;0,", ","")&amp;'STEP 1A'!H8</f>
        <v/>
      </c>
      <c r="F22" s="516">
        <f>'STEP 1A'!D10</f>
        <v>0</v>
      </c>
      <c r="G22" s="208" t="s">
        <v>634</v>
      </c>
      <c r="H22" s="208" t="s">
        <v>634</v>
      </c>
      <c r="I22" s="543" t="s">
        <v>634</v>
      </c>
      <c r="J22" s="543"/>
      <c r="K22" s="208" t="s">
        <v>634</v>
      </c>
      <c r="L22" s="208" t="s">
        <v>634</v>
      </c>
      <c r="M22" s="543" t="s">
        <v>634</v>
      </c>
      <c r="N22" s="543"/>
      <c r="O22" s="208" t="s">
        <v>634</v>
      </c>
      <c r="P22" s="208" t="s">
        <v>634</v>
      </c>
      <c r="Q22" s="522" t="str">
        <f>IF('STEP 1A'!D17="","",'STEP 1A'!D17)</f>
        <v/>
      </c>
      <c r="R22" s="522"/>
      <c r="S22" s="522"/>
      <c r="T22" s="523"/>
    </row>
    <row r="23" spans="2:20" s="14" customFormat="1" ht="15">
      <c r="B23" s="548"/>
      <c r="C23" s="549"/>
      <c r="D23" s="549"/>
      <c r="E23" s="546"/>
      <c r="F23" s="516"/>
      <c r="G23" s="209">
        <f>'STEP 1A'!D12</f>
        <v>0</v>
      </c>
      <c r="H23" s="209">
        <f>'STEP 1A'!H12</f>
        <v>0</v>
      </c>
      <c r="I23" s="541">
        <f>'STEP 1A'!D13</f>
        <v>0</v>
      </c>
      <c r="J23" s="541"/>
      <c r="K23" s="210">
        <f>'STEP 1A'!H13</f>
        <v>0</v>
      </c>
      <c r="L23" s="210">
        <f>'STEP 1A'!D14</f>
        <v>0</v>
      </c>
      <c r="M23" s="541">
        <f>'STEP 1A'!H14</f>
        <v>0</v>
      </c>
      <c r="N23" s="541"/>
      <c r="O23" s="210">
        <f>'STEP 1A'!D15</f>
        <v>0</v>
      </c>
      <c r="P23" s="210">
        <f>'STEP 1A'!H15</f>
        <v>0</v>
      </c>
      <c r="Q23" s="522"/>
      <c r="R23" s="522"/>
      <c r="S23" s="522"/>
      <c r="T23" s="523"/>
    </row>
    <row r="24" spans="2:20" s="14" customFormat="1" ht="15">
      <c r="B24" s="550"/>
      <c r="C24" s="551"/>
      <c r="D24" s="551"/>
      <c r="E24" s="547"/>
      <c r="F24" s="243" t="s">
        <v>775</v>
      </c>
      <c r="G24" s="244"/>
      <c r="H24" s="244"/>
      <c r="I24" s="542"/>
      <c r="J24" s="542"/>
      <c r="K24" s="245"/>
      <c r="L24" s="245"/>
      <c r="M24" s="542"/>
      <c r="N24" s="542"/>
      <c r="O24" s="245"/>
      <c r="P24" s="245"/>
      <c r="Q24" s="524"/>
      <c r="R24" s="524"/>
      <c r="S24" s="524"/>
      <c r="T24" s="525"/>
    </row>
    <row r="25" spans="2:20" s="46" customFormat="1" ht="15">
      <c r="B25" s="59"/>
      <c r="C25" s="59"/>
      <c r="D25" s="42"/>
      <c r="E25" s="42"/>
      <c r="F25" s="60"/>
      <c r="G25" s="42"/>
      <c r="H25" s="42"/>
      <c r="I25" s="42"/>
      <c r="J25" s="42"/>
      <c r="K25" s="42"/>
      <c r="L25" s="42"/>
      <c r="M25" s="61"/>
      <c r="N25" s="42"/>
      <c r="O25" s="42"/>
      <c r="P25" s="42"/>
      <c r="Q25" s="42"/>
      <c r="R25" s="42"/>
      <c r="S25" s="42"/>
      <c r="T25" s="42"/>
    </row>
    <row r="26" spans="2:20" s="50" customFormat="1" ht="15">
      <c r="B26" s="241" t="s">
        <v>130</v>
      </c>
      <c r="C26" s="518" t="s">
        <v>17</v>
      </c>
      <c r="D26" s="518"/>
      <c r="E26" s="518"/>
      <c r="F26" s="518"/>
      <c r="G26" s="518"/>
      <c r="H26" s="518"/>
      <c r="I26" s="518"/>
      <c r="J26" s="518"/>
      <c r="K26" s="518"/>
      <c r="L26" s="518"/>
      <c r="M26" s="518"/>
      <c r="N26" s="518"/>
      <c r="O26" s="518"/>
      <c r="P26" s="518"/>
      <c r="Q26" s="518"/>
      <c r="R26" s="518"/>
      <c r="S26" s="518"/>
      <c r="T26" s="242">
        <f>IFERROR(IF(H16="Average",AVERAGEIF(D28:D47,"&lt;&gt;0"),MEDIAN(IF(D28:D47&gt;0,D28:D47))),0)</f>
        <v>0</v>
      </c>
    </row>
    <row r="27" spans="2:20" s="62" customFormat="1" ht="15">
      <c r="B27" s="248" t="s">
        <v>11</v>
      </c>
      <c r="C27" s="538" t="s">
        <v>49</v>
      </c>
      <c r="D27" s="538"/>
      <c r="E27" s="246" t="s">
        <v>12</v>
      </c>
      <c r="F27" s="247" t="s">
        <v>13</v>
      </c>
      <c r="G27" s="246" t="s">
        <v>4</v>
      </c>
      <c r="H27" s="246" t="s">
        <v>5</v>
      </c>
      <c r="I27" s="538" t="s">
        <v>6</v>
      </c>
      <c r="J27" s="538"/>
      <c r="K27" s="246" t="s">
        <v>7</v>
      </c>
      <c r="L27" s="246" t="s">
        <v>8</v>
      </c>
      <c r="M27" s="538" t="s">
        <v>9</v>
      </c>
      <c r="N27" s="538"/>
      <c r="O27" s="246" t="str">
        <f>O21</f>
        <v/>
      </c>
      <c r="P27" s="246" t="str">
        <f>P21</f>
        <v/>
      </c>
      <c r="Q27" s="246" t="s">
        <v>16</v>
      </c>
      <c r="R27" s="246" t="s">
        <v>14</v>
      </c>
      <c r="S27" s="246" t="s">
        <v>15</v>
      </c>
      <c r="T27" s="249" t="s">
        <v>10</v>
      </c>
    </row>
    <row r="28" spans="2:20" s="14" customFormat="1" ht="15">
      <c r="B28" s="250">
        <v>1</v>
      </c>
      <c r="C28" s="208" t="s">
        <v>634</v>
      </c>
      <c r="D28" s="211">
        <f>IF(C28="On",IF(F28=0,0,IFERROR((1-$L$18)*(F28+IF($G$22="On",(IF($G$24&gt;0,$G$24,$G$23)+$P$14-G28)*$P$6,0)+IF($H$22="On",(((IF($H$24&gt;0,$H$24,$H$23)+$R$14)/IF($Q$18=0,1,$Q$18))-H28)*$R$6,0)+IF($I$22="On",(IF($I$24&gt;0,$I$24,$I$23)+$P$15-I28)*$P$7,0)+IF($K$22="On",(IF($K$24&gt;0,$K$24,$K$23)+$R$15-K28)*$R$7,0)+IF($L$22="On",(IF($L$24&gt;0,$L$24,$L$23)+$P$16-L28)*$P$8,0)+IF($M$22="On",(IF($M$24&gt;0,$M$24,$M$23)+$R$16-M28)*$R$8,0)+IF($O$22="On",(IF($O$24&gt;0,$O$24,$O$23)+$P$17-O28)*$P$9,0)+IF($P$22="On",(IF($P$24&gt;0,$P$24,$P$23)+$R$17-P28)*$R$9,0)-R28*$P$10-S28*$R$10-IFERROR(IF($L$14="Value",VLOOKUP(Q28,$J$6:$M$13,3,FALSE),VLOOKUP(Q28,$J$6:$M$13,4,FALSE)*F28),0)),0)),0)</f>
        <v>0</v>
      </c>
      <c r="E28" s="212"/>
      <c r="F28" s="200"/>
      <c r="G28" s="201"/>
      <c r="H28" s="201"/>
      <c r="I28" s="530"/>
      <c r="J28" s="530"/>
      <c r="K28" s="212"/>
      <c r="L28" s="212"/>
      <c r="M28" s="530"/>
      <c r="N28" s="530"/>
      <c r="O28" s="212"/>
      <c r="P28" s="212"/>
      <c r="Q28" s="212"/>
      <c r="R28" s="212"/>
      <c r="S28" s="212"/>
      <c r="T28" s="251"/>
    </row>
    <row r="29" spans="2:20" s="14" customFormat="1" ht="15">
      <c r="B29" s="250">
        <v>2</v>
      </c>
      <c r="C29" s="208" t="s">
        <v>634</v>
      </c>
      <c r="D29" s="211">
        <f>IF(C29="On",IF(F29=0,0,IFERROR((1-$L$18)*(F29+IF($G$22="On",(IF($G$24&gt;0,$G$24,$G$23)+$P$14-G29)*$P$6,0)+IF($H$22="On",(((IF($H$24&gt;0,$H$24,$H$23)+$R$14)/IF($Q$18=0,1,$Q$18))-H29)*$R$6,0)+IF($I$22="On",(IF($I$24&gt;0,$I$24,$I$23)+$P$15-I29)*$P$7,0)+IF($K$22="On",(IF($K$24&gt;0,$K$24,$K$23)+$R$15-K29)*$R$7,0)+IF($L$22="On",(IF($L$24&gt;0,$L$24,$L$23)+$P$16-L29)*$P$8,0)+IF($M$22="On",(IF($M$24&gt;0,$M$24,$M$23)+$R$16-M29)*$R$8,0)+IF($O$22="On",(IF($O$24&gt;0,$O$24,$O$23)+$P$17-O29)*$P$9,0)+IF($P$22="On",(IF($P$24&gt;0,$P$24,$P$23)+$R$17-P29)*$R$9,0)-R29*$P$10-S29*$R$10-IFERROR(IF($L$14="Value",VLOOKUP(Q29,$J$6:$M$13,3,FALSE),VLOOKUP(Q29,$J$6:$M$13,4,FALSE)*F29),0)),0)),0)</f>
        <v>0</v>
      </c>
      <c r="E29" s="212"/>
      <c r="F29" s="200"/>
      <c r="G29" s="201"/>
      <c r="H29" s="201"/>
      <c r="I29" s="530"/>
      <c r="J29" s="530"/>
      <c r="K29" s="212"/>
      <c r="L29" s="212"/>
      <c r="M29" s="530"/>
      <c r="N29" s="530"/>
      <c r="O29" s="212"/>
      <c r="P29" s="212"/>
      <c r="Q29" s="212"/>
      <c r="R29" s="212"/>
      <c r="S29" s="212"/>
      <c r="T29" s="251"/>
    </row>
    <row r="30" spans="2:20" s="14" customFormat="1" ht="15">
      <c r="B30" s="250">
        <v>3</v>
      </c>
      <c r="C30" s="208" t="s">
        <v>634</v>
      </c>
      <c r="D30" s="211">
        <f t="shared" ref="D30:D47" si="0">IF(C30="On",IF(F30=0,0,IFERROR((1-$L$18)*(F30+IF($G$22="On",(IF($G$24&gt;0,$G$24,$G$23)+$P$14-G30)*$P$6,0)+IF($H$22="On",(((IF($H$24&gt;0,$H$24,$H$23)+$R$14)/IF($Q$18=0,1,$Q$18))-H30)*$R$6,0)+IF($I$22="On",(IF($I$24&gt;0,$I$24,$I$23)+$P$15-I30)*$P$7,0)+IF($K$22="On",(IF($K$24&gt;0,$K$24,$K$23)+$R$15-K30)*$R$7,0)+IF($L$22="On",(IF($L$24&gt;0,$L$24,$L$23)+$P$16-L30)*$P$8,0)+IF($M$22="On",(IF($M$24&gt;0,$M$24,$M$23)+$R$16-M30)*$R$8,0)+IF($O$22="On",(IF($O$24&gt;0,$O$24,$O$23)+$P$17-O30)*$P$9,0)+IF($P$22="On",(IF($P$24&gt;0,$P$24,$P$23)+$R$17-P30)*$R$9,0)-R30*$P$10-S30*$R$10-IFERROR(IF($L$14="Value",VLOOKUP(Q30,$J$6:$M$13,3,FALSE),VLOOKUP(Q30,$J$6:$M$13,4,FALSE)*F30),0)),0)),0)</f>
        <v>0</v>
      </c>
      <c r="E30" s="212"/>
      <c r="F30" s="200"/>
      <c r="G30" s="201"/>
      <c r="H30" s="201"/>
      <c r="I30" s="530"/>
      <c r="J30" s="530"/>
      <c r="K30" s="212"/>
      <c r="L30" s="212"/>
      <c r="M30" s="530"/>
      <c r="N30" s="530"/>
      <c r="O30" s="212"/>
      <c r="P30" s="212"/>
      <c r="Q30" s="212"/>
      <c r="R30" s="212"/>
      <c r="S30" s="212"/>
      <c r="T30" s="251"/>
    </row>
    <row r="31" spans="2:20" s="14" customFormat="1" ht="15">
      <c r="B31" s="250">
        <v>4</v>
      </c>
      <c r="C31" s="208" t="s">
        <v>634</v>
      </c>
      <c r="D31" s="211">
        <f t="shared" si="0"/>
        <v>0</v>
      </c>
      <c r="E31" s="212"/>
      <c r="F31" s="200"/>
      <c r="G31" s="201"/>
      <c r="H31" s="201"/>
      <c r="I31" s="530"/>
      <c r="J31" s="530"/>
      <c r="K31" s="212"/>
      <c r="L31" s="212"/>
      <c r="M31" s="530"/>
      <c r="N31" s="530"/>
      <c r="O31" s="212"/>
      <c r="P31" s="212"/>
      <c r="Q31" s="212"/>
      <c r="R31" s="212"/>
      <c r="S31" s="212"/>
      <c r="T31" s="251"/>
    </row>
    <row r="32" spans="2:20" s="14" customFormat="1" ht="15">
      <c r="B32" s="250">
        <v>5</v>
      </c>
      <c r="C32" s="208" t="s">
        <v>634</v>
      </c>
      <c r="D32" s="211">
        <f t="shared" si="0"/>
        <v>0</v>
      </c>
      <c r="E32" s="212"/>
      <c r="F32" s="200"/>
      <c r="G32" s="201"/>
      <c r="H32" s="201"/>
      <c r="I32" s="530"/>
      <c r="J32" s="530"/>
      <c r="K32" s="212"/>
      <c r="L32" s="212"/>
      <c r="M32" s="530"/>
      <c r="N32" s="530"/>
      <c r="O32" s="212"/>
      <c r="P32" s="212"/>
      <c r="Q32" s="212"/>
      <c r="R32" s="212"/>
      <c r="S32" s="212"/>
      <c r="T32" s="251"/>
    </row>
    <row r="33" spans="2:20" s="14" customFormat="1" ht="15">
      <c r="B33" s="250">
        <v>6</v>
      </c>
      <c r="C33" s="208" t="s">
        <v>634</v>
      </c>
      <c r="D33" s="211">
        <f t="shared" si="0"/>
        <v>0</v>
      </c>
      <c r="E33" s="212"/>
      <c r="F33" s="200"/>
      <c r="G33" s="201"/>
      <c r="H33" s="201"/>
      <c r="I33" s="530"/>
      <c r="J33" s="530"/>
      <c r="K33" s="212"/>
      <c r="L33" s="212"/>
      <c r="M33" s="530"/>
      <c r="N33" s="530"/>
      <c r="O33" s="212"/>
      <c r="P33" s="212"/>
      <c r="Q33" s="212"/>
      <c r="R33" s="212"/>
      <c r="S33" s="212"/>
      <c r="T33" s="251"/>
    </row>
    <row r="34" spans="2:20" s="14" customFormat="1" ht="15">
      <c r="B34" s="250">
        <v>7</v>
      </c>
      <c r="C34" s="208" t="s">
        <v>634</v>
      </c>
      <c r="D34" s="211">
        <f t="shared" si="0"/>
        <v>0</v>
      </c>
      <c r="E34" s="212"/>
      <c r="F34" s="200"/>
      <c r="G34" s="201"/>
      <c r="H34" s="201"/>
      <c r="I34" s="530"/>
      <c r="J34" s="530"/>
      <c r="K34" s="212"/>
      <c r="L34" s="212"/>
      <c r="M34" s="530"/>
      <c r="N34" s="530"/>
      <c r="O34" s="212"/>
      <c r="P34" s="212"/>
      <c r="Q34" s="212"/>
      <c r="R34" s="212"/>
      <c r="S34" s="212"/>
      <c r="T34" s="251"/>
    </row>
    <row r="35" spans="2:20" s="14" customFormat="1" ht="15">
      <c r="B35" s="250">
        <v>8</v>
      </c>
      <c r="C35" s="208" t="s">
        <v>634</v>
      </c>
      <c r="D35" s="211">
        <f t="shared" si="0"/>
        <v>0</v>
      </c>
      <c r="E35" s="212"/>
      <c r="F35" s="200"/>
      <c r="G35" s="201"/>
      <c r="H35" s="201"/>
      <c r="I35" s="530"/>
      <c r="J35" s="530"/>
      <c r="K35" s="212"/>
      <c r="L35" s="212"/>
      <c r="M35" s="530"/>
      <c r="N35" s="530"/>
      <c r="O35" s="212"/>
      <c r="P35" s="212"/>
      <c r="Q35" s="212"/>
      <c r="R35" s="212"/>
      <c r="S35" s="212"/>
      <c r="T35" s="251"/>
    </row>
    <row r="36" spans="2:20" s="14" customFormat="1" ht="15">
      <c r="B36" s="250">
        <v>9</v>
      </c>
      <c r="C36" s="208" t="s">
        <v>634</v>
      </c>
      <c r="D36" s="211">
        <f t="shared" si="0"/>
        <v>0</v>
      </c>
      <c r="E36" s="212"/>
      <c r="F36" s="200"/>
      <c r="G36" s="201"/>
      <c r="H36" s="201"/>
      <c r="I36" s="530"/>
      <c r="J36" s="530"/>
      <c r="K36" s="212"/>
      <c r="L36" s="212"/>
      <c r="M36" s="530"/>
      <c r="N36" s="530"/>
      <c r="O36" s="212"/>
      <c r="P36" s="212"/>
      <c r="Q36" s="212"/>
      <c r="R36" s="212"/>
      <c r="S36" s="212"/>
      <c r="T36" s="251"/>
    </row>
    <row r="37" spans="2:20" s="14" customFormat="1" ht="15">
      <c r="B37" s="250">
        <v>10</v>
      </c>
      <c r="C37" s="208" t="s">
        <v>733</v>
      </c>
      <c r="D37" s="211">
        <f t="shared" si="0"/>
        <v>0</v>
      </c>
      <c r="E37" s="212"/>
      <c r="F37" s="200"/>
      <c r="G37" s="201"/>
      <c r="H37" s="201"/>
      <c r="I37" s="530"/>
      <c r="J37" s="530"/>
      <c r="K37" s="212"/>
      <c r="L37" s="212"/>
      <c r="M37" s="530"/>
      <c r="N37" s="530"/>
      <c r="O37" s="212"/>
      <c r="P37" s="212"/>
      <c r="Q37" s="212"/>
      <c r="R37" s="212"/>
      <c r="S37" s="212"/>
      <c r="T37" s="251"/>
    </row>
    <row r="38" spans="2:20" s="14" customFormat="1" ht="15">
      <c r="B38" s="250">
        <v>11</v>
      </c>
      <c r="C38" s="208" t="s">
        <v>733</v>
      </c>
      <c r="D38" s="211">
        <f t="shared" si="0"/>
        <v>0</v>
      </c>
      <c r="E38" s="212"/>
      <c r="F38" s="200"/>
      <c r="G38" s="201"/>
      <c r="H38" s="201"/>
      <c r="I38" s="530"/>
      <c r="J38" s="530"/>
      <c r="K38" s="212"/>
      <c r="L38" s="212"/>
      <c r="M38" s="530"/>
      <c r="N38" s="530"/>
      <c r="O38" s="212"/>
      <c r="P38" s="212"/>
      <c r="Q38" s="212"/>
      <c r="R38" s="212"/>
      <c r="S38" s="212"/>
      <c r="T38" s="251"/>
    </row>
    <row r="39" spans="2:20" s="14" customFormat="1" ht="15">
      <c r="B39" s="250">
        <v>12</v>
      </c>
      <c r="C39" s="208" t="s">
        <v>733</v>
      </c>
      <c r="D39" s="211">
        <f t="shared" si="0"/>
        <v>0</v>
      </c>
      <c r="E39" s="212"/>
      <c r="F39" s="200"/>
      <c r="G39" s="201"/>
      <c r="H39" s="201"/>
      <c r="I39" s="530"/>
      <c r="J39" s="530"/>
      <c r="K39" s="212"/>
      <c r="L39" s="212"/>
      <c r="M39" s="530"/>
      <c r="N39" s="530"/>
      <c r="O39" s="212"/>
      <c r="P39" s="212"/>
      <c r="Q39" s="212"/>
      <c r="R39" s="212"/>
      <c r="S39" s="212"/>
      <c r="T39" s="251"/>
    </row>
    <row r="40" spans="2:20" s="14" customFormat="1" ht="15">
      <c r="B40" s="250">
        <v>13</v>
      </c>
      <c r="C40" s="208" t="s">
        <v>733</v>
      </c>
      <c r="D40" s="211">
        <f t="shared" si="0"/>
        <v>0</v>
      </c>
      <c r="E40" s="212"/>
      <c r="F40" s="200"/>
      <c r="G40" s="201"/>
      <c r="H40" s="201"/>
      <c r="I40" s="530"/>
      <c r="J40" s="530"/>
      <c r="K40" s="212"/>
      <c r="L40" s="212"/>
      <c r="M40" s="530"/>
      <c r="N40" s="530"/>
      <c r="O40" s="212"/>
      <c r="P40" s="212"/>
      <c r="Q40" s="212"/>
      <c r="R40" s="212"/>
      <c r="S40" s="212"/>
      <c r="T40" s="251"/>
    </row>
    <row r="41" spans="2:20" s="14" customFormat="1" ht="15">
      <c r="B41" s="250">
        <v>14</v>
      </c>
      <c r="C41" s="208" t="s">
        <v>733</v>
      </c>
      <c r="D41" s="211">
        <f t="shared" si="0"/>
        <v>0</v>
      </c>
      <c r="E41" s="212"/>
      <c r="F41" s="200"/>
      <c r="G41" s="201"/>
      <c r="H41" s="201"/>
      <c r="I41" s="530"/>
      <c r="J41" s="530"/>
      <c r="K41" s="212"/>
      <c r="L41" s="212"/>
      <c r="M41" s="530"/>
      <c r="N41" s="530"/>
      <c r="O41" s="212"/>
      <c r="P41" s="212"/>
      <c r="Q41" s="212"/>
      <c r="R41" s="212"/>
      <c r="S41" s="212"/>
      <c r="T41" s="251"/>
    </row>
    <row r="42" spans="2:20" s="14" customFormat="1" ht="15">
      <c r="B42" s="250">
        <v>15</v>
      </c>
      <c r="C42" s="208" t="s">
        <v>733</v>
      </c>
      <c r="D42" s="211">
        <f t="shared" si="0"/>
        <v>0</v>
      </c>
      <c r="E42" s="212"/>
      <c r="F42" s="200"/>
      <c r="G42" s="201"/>
      <c r="H42" s="201"/>
      <c r="I42" s="530"/>
      <c r="J42" s="530"/>
      <c r="K42" s="212"/>
      <c r="L42" s="212"/>
      <c r="M42" s="530"/>
      <c r="N42" s="530"/>
      <c r="O42" s="212"/>
      <c r="P42" s="212"/>
      <c r="Q42" s="212"/>
      <c r="R42" s="212"/>
      <c r="S42" s="212"/>
      <c r="T42" s="251"/>
    </row>
    <row r="43" spans="2:20" s="14" customFormat="1" ht="15">
      <c r="B43" s="250">
        <v>16</v>
      </c>
      <c r="C43" s="208" t="s">
        <v>733</v>
      </c>
      <c r="D43" s="211">
        <f t="shared" si="0"/>
        <v>0</v>
      </c>
      <c r="E43" s="212"/>
      <c r="F43" s="200"/>
      <c r="G43" s="201"/>
      <c r="H43" s="201"/>
      <c r="I43" s="530"/>
      <c r="J43" s="530"/>
      <c r="K43" s="212"/>
      <c r="L43" s="212"/>
      <c r="M43" s="530"/>
      <c r="N43" s="530"/>
      <c r="O43" s="212"/>
      <c r="P43" s="212"/>
      <c r="Q43" s="212"/>
      <c r="R43" s="212"/>
      <c r="S43" s="212"/>
      <c r="T43" s="251"/>
    </row>
    <row r="44" spans="2:20" s="14" customFormat="1" ht="15">
      <c r="B44" s="250">
        <v>17</v>
      </c>
      <c r="C44" s="208" t="s">
        <v>733</v>
      </c>
      <c r="D44" s="211">
        <f t="shared" si="0"/>
        <v>0</v>
      </c>
      <c r="E44" s="212"/>
      <c r="F44" s="200"/>
      <c r="G44" s="201"/>
      <c r="H44" s="201"/>
      <c r="I44" s="530"/>
      <c r="J44" s="530"/>
      <c r="K44" s="212"/>
      <c r="L44" s="212"/>
      <c r="M44" s="530"/>
      <c r="N44" s="530"/>
      <c r="O44" s="212"/>
      <c r="P44" s="212"/>
      <c r="Q44" s="212"/>
      <c r="R44" s="212"/>
      <c r="S44" s="212"/>
      <c r="T44" s="251"/>
    </row>
    <row r="45" spans="2:20" s="14" customFormat="1" ht="15">
      <c r="B45" s="250">
        <v>18</v>
      </c>
      <c r="C45" s="208" t="s">
        <v>733</v>
      </c>
      <c r="D45" s="211">
        <f t="shared" si="0"/>
        <v>0</v>
      </c>
      <c r="E45" s="212"/>
      <c r="F45" s="200"/>
      <c r="G45" s="201"/>
      <c r="H45" s="201"/>
      <c r="I45" s="530"/>
      <c r="J45" s="530"/>
      <c r="K45" s="212"/>
      <c r="L45" s="212"/>
      <c r="M45" s="530"/>
      <c r="N45" s="530"/>
      <c r="O45" s="212"/>
      <c r="P45" s="212"/>
      <c r="Q45" s="212"/>
      <c r="R45" s="212"/>
      <c r="S45" s="212"/>
      <c r="T45" s="251"/>
    </row>
    <row r="46" spans="2:20" s="14" customFormat="1" ht="15">
      <c r="B46" s="250">
        <v>19</v>
      </c>
      <c r="C46" s="208" t="s">
        <v>733</v>
      </c>
      <c r="D46" s="211">
        <f t="shared" si="0"/>
        <v>0</v>
      </c>
      <c r="E46" s="212"/>
      <c r="F46" s="200"/>
      <c r="G46" s="201"/>
      <c r="H46" s="201"/>
      <c r="I46" s="530"/>
      <c r="J46" s="530"/>
      <c r="K46" s="212"/>
      <c r="L46" s="212"/>
      <c r="M46" s="530"/>
      <c r="N46" s="530"/>
      <c r="O46" s="212"/>
      <c r="P46" s="212"/>
      <c r="Q46" s="212"/>
      <c r="R46" s="212"/>
      <c r="S46" s="212"/>
      <c r="T46" s="251"/>
    </row>
    <row r="47" spans="2:20" s="14" customFormat="1" ht="15">
      <c r="B47" s="252">
        <v>20</v>
      </c>
      <c r="C47" s="253" t="s">
        <v>733</v>
      </c>
      <c r="D47" s="254">
        <f t="shared" si="0"/>
        <v>0</v>
      </c>
      <c r="E47" s="255"/>
      <c r="F47" s="228"/>
      <c r="G47" s="256"/>
      <c r="H47" s="256"/>
      <c r="I47" s="554"/>
      <c r="J47" s="554"/>
      <c r="K47" s="255"/>
      <c r="L47" s="255"/>
      <c r="M47" s="554"/>
      <c r="N47" s="554"/>
      <c r="O47" s="255"/>
      <c r="P47" s="255"/>
      <c r="Q47" s="255"/>
      <c r="R47" s="255"/>
      <c r="S47" s="255"/>
      <c r="T47" s="257"/>
    </row>
  </sheetData>
  <sheetProtection sheet="1" objects="1" scenarios="1"/>
  <mergeCells count="93">
    <mergeCell ref="I37:J37"/>
    <mergeCell ref="I38:J38"/>
    <mergeCell ref="M29:N29"/>
    <mergeCell ref="M30:N30"/>
    <mergeCell ref="M31:N31"/>
    <mergeCell ref="I33:J33"/>
    <mergeCell ref="I34:J34"/>
    <mergeCell ref="I35:J35"/>
    <mergeCell ref="I36:J36"/>
    <mergeCell ref="I30:J30"/>
    <mergeCell ref="I31:J31"/>
    <mergeCell ref="I32:J32"/>
    <mergeCell ref="M32:N32"/>
    <mergeCell ref="M47:N47"/>
    <mergeCell ref="J14:K14"/>
    <mergeCell ref="J13:K13"/>
    <mergeCell ref="M33:N33"/>
    <mergeCell ref="M34:N34"/>
    <mergeCell ref="M35:N35"/>
    <mergeCell ref="M36:N36"/>
    <mergeCell ref="M37:N37"/>
    <mergeCell ref="M38:N38"/>
    <mergeCell ref="I45:J45"/>
    <mergeCell ref="I46:J46"/>
    <mergeCell ref="I47:J47"/>
    <mergeCell ref="M28:N28"/>
    <mergeCell ref="M27:N27"/>
    <mergeCell ref="I29:J29"/>
    <mergeCell ref="C26:S26"/>
    <mergeCell ref="M46:N46"/>
    <mergeCell ref="M39:N39"/>
    <mergeCell ref="I40:J40"/>
    <mergeCell ref="M43:N43"/>
    <mergeCell ref="M44:N44"/>
    <mergeCell ref="M45:N45"/>
    <mergeCell ref="I41:J41"/>
    <mergeCell ref="I42:J42"/>
    <mergeCell ref="I43:J43"/>
    <mergeCell ref="I44:J44"/>
    <mergeCell ref="M40:N40"/>
    <mergeCell ref="M41:N41"/>
    <mergeCell ref="M42:N42"/>
    <mergeCell ref="I39:J39"/>
    <mergeCell ref="C27:D27"/>
    <mergeCell ref="J6:K6"/>
    <mergeCell ref="I22:J22"/>
    <mergeCell ref="E11:H11"/>
    <mergeCell ref="C11:D11"/>
    <mergeCell ref="C10:D10"/>
    <mergeCell ref="C9:D9"/>
    <mergeCell ref="E22:E24"/>
    <mergeCell ref="B22:D24"/>
    <mergeCell ref="I24:J24"/>
    <mergeCell ref="J7:K7"/>
    <mergeCell ref="J8:K8"/>
    <mergeCell ref="J9:K9"/>
    <mergeCell ref="J10:K10"/>
    <mergeCell ref="C20:S20"/>
    <mergeCell ref="L14:M14"/>
    <mergeCell ref="I28:J28"/>
    <mergeCell ref="I27:J27"/>
    <mergeCell ref="J12:K12"/>
    <mergeCell ref="J11:K11"/>
    <mergeCell ref="M23:N23"/>
    <mergeCell ref="I23:J23"/>
    <mergeCell ref="I21:J21"/>
    <mergeCell ref="M21:N21"/>
    <mergeCell ref="M24:N24"/>
    <mergeCell ref="M22:N22"/>
    <mergeCell ref="F22:F23"/>
    <mergeCell ref="J4:M4"/>
    <mergeCell ref="J17:L17"/>
    <mergeCell ref="O4:R4"/>
    <mergeCell ref="J5:K5"/>
    <mergeCell ref="Q22:T24"/>
    <mergeCell ref="O12:R12"/>
    <mergeCell ref="O18:P18"/>
    <mergeCell ref="Q21:T21"/>
    <mergeCell ref="E10:H10"/>
    <mergeCell ref="D16:E16"/>
    <mergeCell ref="E9:H9"/>
    <mergeCell ref="J18:K18"/>
    <mergeCell ref="B21:D21"/>
    <mergeCell ref="D15:E15"/>
    <mergeCell ref="D14:E14"/>
    <mergeCell ref="D13:E13"/>
    <mergeCell ref="B4:C4"/>
    <mergeCell ref="B5:C6"/>
    <mergeCell ref="G5:H6"/>
    <mergeCell ref="G4:H4"/>
    <mergeCell ref="D5:D6"/>
    <mergeCell ref="E4:F4"/>
    <mergeCell ref="E5:F6"/>
  </mergeCells>
  <dataValidations count="9">
    <dataValidation type="list" allowBlank="1" showInputMessage="1" showErrorMessage="1" sqref="K32:K47" xr:uid="{00000000-0002-0000-0100-000000000000}">
      <formula1>"1,1.5,2,2.5,3,3.5,4,4.5,5"</formula1>
    </dataValidation>
    <dataValidation type="list" allowBlank="1" showInputMessage="1" showErrorMessage="1" sqref="L32:L47" xr:uid="{00000000-0002-0000-0100-000001000000}">
      <formula1>"1,2,3,4,5"</formula1>
    </dataValidation>
    <dataValidation type="list" allowBlank="1" showInputMessage="1" showErrorMessage="1" sqref="Q28:Q47" xr:uid="{00000000-0002-0000-0100-000002000000}">
      <formula1>$J$6:$J$13</formula1>
    </dataValidation>
    <dataValidation type="list" allowBlank="1" showInputMessage="1" showErrorMessage="1" sqref="R28:S47" xr:uid="{00000000-0002-0000-0100-000003000000}">
      <formula1>"-5,-4,-3,-2,-1,0,1,2,3,4,5"</formula1>
    </dataValidation>
    <dataValidation type="list" allowBlank="1" showInputMessage="1" showErrorMessage="1" sqref="I28:J47" xr:uid="{00000000-0002-0000-0100-000004000000}">
      <formula1>"0,1,2,3,4,5,6,7,8,9,10"</formula1>
    </dataValidation>
    <dataValidation type="list" allowBlank="1" showInputMessage="1" showErrorMessage="1" sqref="K28:K31" xr:uid="{00000000-0002-0000-0100-000005000000}">
      <formula1>"0,1,1.5,2,2.5,3,3.5,4,4.5,5"</formula1>
    </dataValidation>
    <dataValidation type="list" allowBlank="1" showInputMessage="1" showErrorMessage="1" sqref="L28:L31" xr:uid="{00000000-0002-0000-0100-000006000000}">
      <formula1>"0,1,2,3,4,5"</formula1>
    </dataValidation>
    <dataValidation type="list" allowBlank="1" showInputMessage="1" showErrorMessage="1" sqref="M28:N47" xr:uid="{00000000-0002-0000-0100-000007000000}">
      <formula1>"0,1,2"</formula1>
    </dataValidation>
    <dataValidation type="list" allowBlank="1" showInputMessage="1" showErrorMessage="1" sqref="G22:I22 O22:P22 K22:M22 C28:C47" xr:uid="{00000000-0002-0000-0100-000008000000}">
      <formula1>"On, Off"</formula1>
    </dataValidation>
  </dataValidations>
  <pageMargins left="0.25" right="0.25" top="0.75" bottom="0.75" header="0.3" footer="0.3"/>
  <pageSetup scale="6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D000000}">
          <x14:formula1>
            <xm:f>'L1'!$H$5:$H$6</xm:f>
          </x14:formula1>
          <xm:sqref>H16:I16</xm:sqref>
        </x14:dataValidation>
        <x14:dataValidation type="list" allowBlank="1" showInputMessage="1" showErrorMessage="1" xr:uid="{00000000-0002-0000-0100-00000C000000}">
          <x14:formula1>
            <xm:f>'L1'!$H$9:$H$10</xm:f>
          </x14:formula1>
          <xm:sqref>H14:I14</xm:sqref>
        </x14:dataValidation>
        <x14:dataValidation type="list" allowBlank="1" showInputMessage="1" showErrorMessage="1" xr:uid="{00000000-0002-0000-0100-00000B000000}">
          <x14:formula1>
            <xm:f>'L1'!$H$13:$H$14</xm:f>
          </x14:formula1>
          <xm:sqref>L12 L14</xm:sqref>
        </x14:dataValidation>
        <x14:dataValidation type="list" allowBlank="1" showInputMessage="1" showErrorMessage="1" xr:uid="{00000000-0002-0000-0100-00000A000000}">
          <x14:formula1>
            <xm:f>'L1'!$J$5:$J$8</xm:f>
          </x14:formula1>
          <xm:sqref>E11</xm:sqref>
        </x14:dataValidation>
        <x14:dataValidation type="list" allowBlank="1" showInputMessage="1" showErrorMessage="1" xr:uid="{00000000-0002-0000-0100-000009000000}">
          <x14:formula1>
            <xm:f>'L1'!$C$5:$C$9</xm:f>
          </x14:formula1>
          <xm:sqref>E10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E6340-2A60-4596-A768-C652375E998B}">
  <sheetPr>
    <tabColor theme="6" tint="0.39997558519241921"/>
    <pageSetUpPr fitToPage="1"/>
  </sheetPr>
  <dimension ref="B2:T47"/>
  <sheetViews>
    <sheetView showGridLines="0" zoomScaleNormal="100" workbookViewId="0">
      <selection activeCell="T5" sqref="T5"/>
    </sheetView>
  </sheetViews>
  <sheetFormatPr baseColWidth="10" defaultColWidth="9.1640625" defaultRowHeight="16"/>
  <cols>
    <col min="1" max="1" width="3.6640625" style="3" customWidth="1"/>
    <col min="2" max="3" width="3.6640625" style="2" customWidth="1"/>
    <col min="4" max="4" width="16.5" style="3" customWidth="1"/>
    <col min="5" max="5" width="35" style="3" customWidth="1"/>
    <col min="6" max="6" width="13.6640625" style="23" customWidth="1"/>
    <col min="7" max="8" width="12" style="3" customWidth="1"/>
    <col min="9" max="9" width="3.6640625" style="14" customWidth="1"/>
    <col min="10" max="10" width="4.83203125" style="14" customWidth="1"/>
    <col min="11" max="11" width="8.83203125" style="14" customWidth="1"/>
    <col min="12" max="12" width="10.83203125" style="14" customWidth="1"/>
    <col min="13" max="13" width="7.83203125" style="69" customWidth="1"/>
    <col min="14" max="14" width="3.6640625" style="14" customWidth="1"/>
    <col min="15" max="15" width="12.83203125" style="14" customWidth="1"/>
    <col min="16" max="16" width="12" style="14" customWidth="1"/>
    <col min="17" max="17" width="12.83203125" style="14" customWidth="1"/>
    <col min="18" max="19" width="12" style="14" customWidth="1"/>
    <col min="20" max="20" width="17.1640625" style="14" customWidth="1"/>
    <col min="21" max="21" width="3.1640625" style="3" customWidth="1"/>
    <col min="22" max="16384" width="9.1640625" style="3"/>
  </cols>
  <sheetData>
    <row r="2" spans="2:20" s="34" customFormat="1" ht="19">
      <c r="B2" s="196"/>
      <c r="C2" s="34" t="s">
        <v>774</v>
      </c>
      <c r="F2" s="35"/>
      <c r="I2" s="63"/>
      <c r="J2" s="63"/>
      <c r="K2" s="63"/>
      <c r="L2" s="63"/>
      <c r="M2" s="64"/>
      <c r="N2" s="63"/>
      <c r="O2" s="63"/>
      <c r="P2" s="63"/>
      <c r="Q2" s="63"/>
      <c r="R2" s="63"/>
      <c r="S2" s="63"/>
      <c r="T2" s="63"/>
    </row>
    <row r="3" spans="2:20" s="5" customFormat="1">
      <c r="B3" s="30"/>
      <c r="C3" s="22"/>
      <c r="I3" s="65"/>
      <c r="J3" s="66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2:20">
      <c r="B4" s="503" t="s">
        <v>749</v>
      </c>
      <c r="C4" s="504"/>
      <c r="D4" s="259" t="s">
        <v>52</v>
      </c>
      <c r="E4" s="504" t="s">
        <v>30</v>
      </c>
      <c r="F4" s="504"/>
      <c r="G4" s="504" t="s">
        <v>45</v>
      </c>
      <c r="H4" s="513"/>
      <c r="I4" s="46"/>
      <c r="J4" s="517" t="s">
        <v>128</v>
      </c>
      <c r="K4" s="518"/>
      <c r="L4" s="518"/>
      <c r="M4" s="519"/>
      <c r="N4" s="67"/>
      <c r="O4" s="517" t="s">
        <v>745</v>
      </c>
      <c r="P4" s="518"/>
      <c r="Q4" s="518"/>
      <c r="R4" s="519"/>
    </row>
    <row r="5" spans="2:20" ht="15.75" customHeight="1">
      <c r="B5" s="505" t="str">
        <f>'Short Term'!J29</f>
        <v>On</v>
      </c>
      <c r="C5" s="506"/>
      <c r="D5" s="514" t="str">
        <f>IFERROR(VLOOKUP(E10,'L1'!C5:D9,2,FALSE),"")</f>
        <v/>
      </c>
      <c r="E5" s="509">
        <f>IF($E$11=$D$13,F13,IF($E$11=$D$14,F14,IF($E$11=$D$15,F15,IF($E$11=$D$16,F16,0))))</f>
        <v>0</v>
      </c>
      <c r="F5" s="509"/>
      <c r="G5" s="509">
        <f>IF($E$11=$D$13,G13,IF($E$11=$D$14,G14,IF($E$11=$D$15,G15,IF($E$11=$D$16,G16,0))))</f>
        <v>0</v>
      </c>
      <c r="H5" s="510"/>
      <c r="I5" s="41"/>
      <c r="J5" s="520" t="s">
        <v>16</v>
      </c>
      <c r="K5" s="521"/>
      <c r="L5" s="235" t="s">
        <v>38</v>
      </c>
      <c r="M5" s="236" t="s">
        <v>47</v>
      </c>
      <c r="N5" s="68"/>
      <c r="O5" s="237" t="s">
        <v>44</v>
      </c>
      <c r="P5" s="235" t="s">
        <v>38</v>
      </c>
      <c r="Q5" s="235" t="s">
        <v>44</v>
      </c>
      <c r="R5" s="236" t="s">
        <v>38</v>
      </c>
    </row>
    <row r="6" spans="2:20" s="14" customFormat="1" ht="15" customHeight="1">
      <c r="B6" s="507"/>
      <c r="C6" s="508"/>
      <c r="D6" s="515"/>
      <c r="E6" s="511"/>
      <c r="F6" s="511"/>
      <c r="G6" s="511"/>
      <c r="H6" s="512"/>
      <c r="I6" s="13"/>
      <c r="J6" s="544" t="s">
        <v>32</v>
      </c>
      <c r="K6" s="545"/>
      <c r="L6" s="200">
        <v>0</v>
      </c>
      <c r="M6" s="222">
        <v>0</v>
      </c>
      <c r="N6" s="29"/>
      <c r="O6" s="224" t="str">
        <f>'STEP 1A'!B12</f>
        <v>House SF</v>
      </c>
      <c r="P6" s="198">
        <v>140</v>
      </c>
      <c r="Q6" s="199" t="str">
        <f>'STEP 1A'!F12</f>
        <v>Lot Size SF</v>
      </c>
      <c r="R6" s="225">
        <v>80</v>
      </c>
    </row>
    <row r="7" spans="2:20" s="14" customFormat="1" ht="15">
      <c r="B7" s="11"/>
      <c r="C7" s="11"/>
      <c r="D7" s="11"/>
      <c r="E7" s="11"/>
      <c r="F7" s="24"/>
      <c r="G7" s="12"/>
      <c r="H7" s="12"/>
      <c r="I7" s="13"/>
      <c r="J7" s="544" t="s">
        <v>33</v>
      </c>
      <c r="K7" s="545"/>
      <c r="L7" s="200">
        <v>5000</v>
      </c>
      <c r="M7" s="222">
        <v>0.01</v>
      </c>
      <c r="N7" s="29"/>
      <c r="O7" s="224" t="str">
        <f>'STEP 1A'!B13</f>
        <v>Beds</v>
      </c>
      <c r="P7" s="200">
        <v>2000</v>
      </c>
      <c r="Q7" s="199" t="str">
        <f>'STEP 1A'!F13</f>
        <v>Baths</v>
      </c>
      <c r="R7" s="226">
        <v>6000</v>
      </c>
    </row>
    <row r="8" spans="2:20" s="14" customFormat="1" ht="15">
      <c r="B8" s="241" t="s">
        <v>130</v>
      </c>
      <c r="C8" s="258" t="s">
        <v>751</v>
      </c>
      <c r="D8" s="258"/>
      <c r="E8" s="258"/>
      <c r="F8" s="258"/>
      <c r="G8" s="258"/>
      <c r="H8" s="242">
        <f>IFERROR(VLOOKUP("P",$C$13:$F$16,4,FALSE),0)</f>
        <v>0</v>
      </c>
      <c r="I8" s="13"/>
      <c r="J8" s="544" t="s">
        <v>34</v>
      </c>
      <c r="K8" s="545"/>
      <c r="L8" s="200">
        <v>10000</v>
      </c>
      <c r="M8" s="222">
        <v>0.02</v>
      </c>
      <c r="N8" s="29"/>
      <c r="O8" s="224" t="str">
        <f>'STEP 1A'!B14</f>
        <v>Garages</v>
      </c>
      <c r="P8" s="200">
        <v>10000</v>
      </c>
      <c r="Q8" s="199" t="str">
        <f>'STEP 1A'!F14</f>
        <v>Pools</v>
      </c>
      <c r="R8" s="226">
        <v>20000</v>
      </c>
    </row>
    <row r="9" spans="2:20" s="14" customFormat="1" ht="15">
      <c r="B9" s="213"/>
      <c r="C9" s="528" t="s">
        <v>1</v>
      </c>
      <c r="D9" s="528"/>
      <c r="E9" s="533"/>
      <c r="F9" s="533"/>
      <c r="G9" s="533"/>
      <c r="H9" s="534"/>
      <c r="I9" s="41"/>
      <c r="J9" s="544" t="s">
        <v>35</v>
      </c>
      <c r="K9" s="545"/>
      <c r="L9" s="200">
        <v>20000</v>
      </c>
      <c r="M9" s="222">
        <v>0.03</v>
      </c>
      <c r="N9" s="29"/>
      <c r="O9" s="224" t="str" cm="1">
        <f t="array" ref="O9">IF('STEP 1A'!B15:B15="","",'STEP 1A'!B15:B15)</f>
        <v/>
      </c>
      <c r="P9" s="198">
        <v>25000</v>
      </c>
      <c r="Q9" s="197" t="str" cm="1">
        <f t="array" ref="Q9">IF('STEP 1A'!F15:F15="","",'STEP 1A'!F15:F15)</f>
        <v/>
      </c>
      <c r="R9" s="225">
        <v>0</v>
      </c>
    </row>
    <row r="10" spans="2:20" s="14" customFormat="1" ht="15">
      <c r="B10" s="213"/>
      <c r="C10" s="502" t="s">
        <v>23</v>
      </c>
      <c r="D10" s="502"/>
      <c r="E10" s="530" t="s">
        <v>21</v>
      </c>
      <c r="F10" s="530"/>
      <c r="G10" s="530"/>
      <c r="H10" s="531"/>
      <c r="I10" s="42"/>
      <c r="J10" s="544" t="s">
        <v>36</v>
      </c>
      <c r="K10" s="545"/>
      <c r="L10" s="200">
        <v>20000</v>
      </c>
      <c r="M10" s="222">
        <v>0.03</v>
      </c>
      <c r="N10" s="29"/>
      <c r="O10" s="227" t="s">
        <v>14</v>
      </c>
      <c r="P10" s="228">
        <v>20000</v>
      </c>
      <c r="Q10" s="229" t="s">
        <v>31</v>
      </c>
      <c r="R10" s="230">
        <v>10000</v>
      </c>
    </row>
    <row r="11" spans="2:20" s="14" customFormat="1" ht="15">
      <c r="B11" s="213"/>
      <c r="C11" s="502" t="s">
        <v>791</v>
      </c>
      <c r="D11" s="502"/>
      <c r="E11" s="530" t="s">
        <v>748</v>
      </c>
      <c r="F11" s="530"/>
      <c r="G11" s="530"/>
      <c r="H11" s="531"/>
      <c r="I11" s="42"/>
      <c r="J11" s="539"/>
      <c r="K11" s="540"/>
      <c r="L11" s="200"/>
      <c r="M11" s="223"/>
      <c r="N11" s="29"/>
      <c r="O11" s="29"/>
      <c r="P11" s="28"/>
      <c r="Q11" s="28"/>
      <c r="R11" s="37"/>
    </row>
    <row r="12" spans="2:20" s="14" customFormat="1" ht="15">
      <c r="B12" s="213"/>
      <c r="C12" s="43"/>
      <c r="D12" s="28"/>
      <c r="E12" s="28"/>
      <c r="F12" s="44"/>
      <c r="G12" s="45" t="s">
        <v>129</v>
      </c>
      <c r="H12" s="214"/>
      <c r="I12" s="46"/>
      <c r="J12" s="539"/>
      <c r="K12" s="540"/>
      <c r="L12" s="200"/>
      <c r="M12" s="223"/>
      <c r="N12" s="29"/>
      <c r="O12" s="517" t="s">
        <v>131</v>
      </c>
      <c r="P12" s="518"/>
      <c r="Q12" s="518"/>
      <c r="R12" s="519"/>
    </row>
    <row r="13" spans="2:20" s="14" customFormat="1" ht="15">
      <c r="B13" s="213"/>
      <c r="C13" s="47" t="str">
        <f>IF(D13=$E$11,"P","")</f>
        <v/>
      </c>
      <c r="D13" s="502" t="s">
        <v>25</v>
      </c>
      <c r="E13" s="502"/>
      <c r="F13" s="203">
        <v>0</v>
      </c>
      <c r="G13" s="204">
        <f>IFERROR(F13/(G23+P14),0)</f>
        <v>0</v>
      </c>
      <c r="H13" s="215" t="s">
        <v>40</v>
      </c>
      <c r="I13" s="48"/>
      <c r="J13" s="539"/>
      <c r="K13" s="540"/>
      <c r="L13" s="200"/>
      <c r="M13" s="223"/>
      <c r="N13" s="29"/>
      <c r="O13" s="237" t="s">
        <v>44</v>
      </c>
      <c r="P13" s="235" t="s">
        <v>38</v>
      </c>
      <c r="Q13" s="235" t="s">
        <v>44</v>
      </c>
      <c r="R13" s="236" t="s">
        <v>38</v>
      </c>
    </row>
    <row r="14" spans="2:20" s="14" customFormat="1" ht="15">
      <c r="B14" s="213"/>
      <c r="C14" s="47" t="str">
        <f>IF(D14=$E$11,"P","")</f>
        <v/>
      </c>
      <c r="D14" s="502" t="s">
        <v>27</v>
      </c>
      <c r="E14" s="502"/>
      <c r="F14" s="205">
        <f>IF(H14="House SF",G14*(G23+P14),G14*(H23+R14))</f>
        <v>0</v>
      </c>
      <c r="G14" s="198">
        <v>0</v>
      </c>
      <c r="H14" s="216" t="s">
        <v>4</v>
      </c>
      <c r="I14" s="42"/>
      <c r="J14" s="555" t="s">
        <v>46</v>
      </c>
      <c r="K14" s="556"/>
      <c r="L14" s="552" t="s">
        <v>38</v>
      </c>
      <c r="M14" s="553"/>
      <c r="N14" s="28"/>
      <c r="O14" s="224" t="s">
        <v>132</v>
      </c>
      <c r="P14" s="201">
        <v>0</v>
      </c>
      <c r="Q14" s="197" t="s">
        <v>133</v>
      </c>
      <c r="R14" s="231">
        <v>0</v>
      </c>
    </row>
    <row r="15" spans="2:20" s="14" customFormat="1" ht="15">
      <c r="B15" s="213"/>
      <c r="C15" s="47" t="str">
        <f>IF(D15=$E$11,"P","")</f>
        <v/>
      </c>
      <c r="D15" s="502" t="s">
        <v>3</v>
      </c>
      <c r="E15" s="502"/>
      <c r="F15" s="205">
        <f>T20</f>
        <v>0</v>
      </c>
      <c r="G15" s="206">
        <f>IFERROR(F15/(G23+P14),0)</f>
        <v>0</v>
      </c>
      <c r="H15" s="215" t="s">
        <v>37</v>
      </c>
      <c r="I15" s="48"/>
      <c r="J15" s="36"/>
      <c r="K15" s="28"/>
      <c r="L15" s="28"/>
      <c r="M15" s="49"/>
      <c r="N15" s="28"/>
      <c r="O15" s="224" t="s">
        <v>134</v>
      </c>
      <c r="P15" s="201">
        <v>0</v>
      </c>
      <c r="Q15" s="197" t="s">
        <v>135</v>
      </c>
      <c r="R15" s="232">
        <v>0</v>
      </c>
    </row>
    <row r="16" spans="2:20" s="14" customFormat="1" ht="15">
      <c r="B16" s="217"/>
      <c r="C16" s="218" t="str">
        <f>IF(D16=$E$11,"P","")</f>
        <v>P</v>
      </c>
      <c r="D16" s="532" t="s">
        <v>748</v>
      </c>
      <c r="E16" s="532"/>
      <c r="F16" s="219">
        <f>T26</f>
        <v>0</v>
      </c>
      <c r="G16" s="220">
        <f>IFERROR(F16/(G23+P14),0)</f>
        <v>0</v>
      </c>
      <c r="H16" s="221" t="s">
        <v>28</v>
      </c>
      <c r="I16" s="42"/>
      <c r="J16" s="36"/>
      <c r="K16" s="28"/>
      <c r="L16" s="28"/>
      <c r="M16" s="49"/>
      <c r="N16" s="28"/>
      <c r="O16" s="224" t="s">
        <v>746</v>
      </c>
      <c r="P16" s="201">
        <v>0</v>
      </c>
      <c r="Q16" s="197" t="s">
        <v>136</v>
      </c>
      <c r="R16" s="231">
        <v>0</v>
      </c>
    </row>
    <row r="17" spans="2:20" s="14" customFormat="1" ht="15">
      <c r="B17" s="50"/>
      <c r="C17" s="50"/>
      <c r="F17" s="51"/>
      <c r="I17" s="46"/>
      <c r="J17" s="517" t="s">
        <v>48</v>
      </c>
      <c r="K17" s="518"/>
      <c r="L17" s="519"/>
      <c r="M17" s="49"/>
      <c r="N17" s="28"/>
      <c r="O17" s="224" t="str">
        <f>O9</f>
        <v/>
      </c>
      <c r="P17" s="202">
        <v>1</v>
      </c>
      <c r="Q17" s="197" t="str">
        <f>Q9</f>
        <v/>
      </c>
      <c r="R17" s="232">
        <v>0</v>
      </c>
    </row>
    <row r="18" spans="2:20" s="14" customFormat="1" ht="15">
      <c r="B18" s="50"/>
      <c r="C18" s="50"/>
      <c r="F18" s="51"/>
      <c r="I18" s="46"/>
      <c r="J18" s="535" t="s">
        <v>26</v>
      </c>
      <c r="K18" s="536"/>
      <c r="L18" s="238">
        <v>0</v>
      </c>
      <c r="M18" s="52"/>
      <c r="N18" s="53"/>
      <c r="O18" s="526" t="s">
        <v>747</v>
      </c>
      <c r="P18" s="527"/>
      <c r="Q18" s="233">
        <v>1</v>
      </c>
      <c r="R18" s="234" t="s">
        <v>137</v>
      </c>
    </row>
    <row r="19" spans="2:20" s="46" customFormat="1" ht="15">
      <c r="B19" s="54"/>
      <c r="C19" s="54"/>
      <c r="F19" s="55"/>
      <c r="M19" s="56"/>
      <c r="O19" s="57"/>
      <c r="P19" s="58"/>
      <c r="Q19" s="57"/>
      <c r="R19" s="58"/>
    </row>
    <row r="20" spans="2:20" s="50" customFormat="1" ht="15">
      <c r="B20" s="241" t="s">
        <v>130</v>
      </c>
      <c r="C20" s="518" t="s">
        <v>18</v>
      </c>
      <c r="D20" s="518"/>
      <c r="E20" s="518"/>
      <c r="F20" s="518"/>
      <c r="G20" s="518"/>
      <c r="H20" s="518"/>
      <c r="I20" s="518"/>
      <c r="J20" s="518"/>
      <c r="K20" s="518"/>
      <c r="L20" s="518"/>
      <c r="M20" s="518"/>
      <c r="N20" s="518"/>
      <c r="O20" s="518"/>
      <c r="P20" s="518"/>
      <c r="Q20" s="518"/>
      <c r="R20" s="518"/>
      <c r="S20" s="518"/>
      <c r="T20" s="242">
        <f>F22</f>
        <v>0</v>
      </c>
    </row>
    <row r="21" spans="2:20" s="50" customFormat="1" ht="15">
      <c r="B21" s="537" t="s">
        <v>1</v>
      </c>
      <c r="C21" s="528"/>
      <c r="D21" s="528"/>
      <c r="E21" s="239" t="s">
        <v>12</v>
      </c>
      <c r="F21" s="240" t="s">
        <v>3</v>
      </c>
      <c r="G21" s="239" t="s">
        <v>4</v>
      </c>
      <c r="H21" s="239" t="s">
        <v>5</v>
      </c>
      <c r="I21" s="528" t="s">
        <v>6</v>
      </c>
      <c r="J21" s="528"/>
      <c r="K21" s="239" t="s">
        <v>7</v>
      </c>
      <c r="L21" s="239" t="s">
        <v>8</v>
      </c>
      <c r="M21" s="528" t="s">
        <v>9</v>
      </c>
      <c r="N21" s="528"/>
      <c r="O21" s="239" t="str">
        <f>O9</f>
        <v/>
      </c>
      <c r="P21" s="239" t="str">
        <f>Q9</f>
        <v/>
      </c>
      <c r="Q21" s="528" t="s">
        <v>10</v>
      </c>
      <c r="R21" s="528"/>
      <c r="S21" s="528"/>
      <c r="T21" s="529"/>
    </row>
    <row r="22" spans="2:20" s="14" customFormat="1" ht="15" customHeight="1">
      <c r="B22" s="548">
        <f>'STEP 1A'!D5</f>
        <v>0</v>
      </c>
      <c r="C22" s="549"/>
      <c r="D22" s="549"/>
      <c r="E22" s="546" t="str">
        <f>'STEP 1A'!D7&amp;IF(LEN('STEP 1A'!D8:F8)&gt;0,", ","")&amp;'STEP 1A'!D8:F8&amp;IF(LEN('STEP 1A'!G8)&gt;0,", ","")&amp;'STEP 1A'!G8&amp;IF(LEN('STEP 1A'!H8)&gt;0,", ","")&amp;'STEP 1A'!H8</f>
        <v/>
      </c>
      <c r="F22" s="516">
        <f>'STEP 1A'!D10</f>
        <v>0</v>
      </c>
      <c r="G22" s="208" t="s">
        <v>634</v>
      </c>
      <c r="H22" s="208" t="s">
        <v>634</v>
      </c>
      <c r="I22" s="543" t="s">
        <v>634</v>
      </c>
      <c r="J22" s="543"/>
      <c r="K22" s="208" t="s">
        <v>634</v>
      </c>
      <c r="L22" s="208" t="s">
        <v>634</v>
      </c>
      <c r="M22" s="543" t="s">
        <v>634</v>
      </c>
      <c r="N22" s="543"/>
      <c r="O22" s="208" t="s">
        <v>634</v>
      </c>
      <c r="P22" s="208" t="s">
        <v>634</v>
      </c>
      <c r="Q22" s="522" t="str">
        <f>IF('STEP 1A'!D17="","",'STEP 1A'!D17)</f>
        <v/>
      </c>
      <c r="R22" s="522"/>
      <c r="S22" s="522"/>
      <c r="T22" s="523"/>
    </row>
    <row r="23" spans="2:20" s="14" customFormat="1" ht="15">
      <c r="B23" s="548"/>
      <c r="C23" s="549"/>
      <c r="D23" s="549"/>
      <c r="E23" s="546"/>
      <c r="F23" s="516"/>
      <c r="G23" s="209">
        <f>'STEP 1A'!D12</f>
        <v>0</v>
      </c>
      <c r="H23" s="209">
        <f>'STEP 1A'!H12</f>
        <v>0</v>
      </c>
      <c r="I23" s="541">
        <f>'STEP 1A'!D13</f>
        <v>0</v>
      </c>
      <c r="J23" s="541"/>
      <c r="K23" s="210">
        <f>'STEP 1A'!H13</f>
        <v>0</v>
      </c>
      <c r="L23" s="210">
        <f>'STEP 1A'!D14</f>
        <v>0</v>
      </c>
      <c r="M23" s="541">
        <f>'STEP 1A'!H14</f>
        <v>0</v>
      </c>
      <c r="N23" s="541"/>
      <c r="O23" s="210">
        <f>'STEP 1A'!D15</f>
        <v>0</v>
      </c>
      <c r="P23" s="210">
        <f>'STEP 1A'!H15</f>
        <v>0</v>
      </c>
      <c r="Q23" s="522"/>
      <c r="R23" s="522"/>
      <c r="S23" s="522"/>
      <c r="T23" s="523"/>
    </row>
    <row r="24" spans="2:20" s="14" customFormat="1" ht="15">
      <c r="B24" s="550"/>
      <c r="C24" s="551"/>
      <c r="D24" s="551"/>
      <c r="E24" s="547"/>
      <c r="F24" s="243" t="s">
        <v>775</v>
      </c>
      <c r="G24" s="244"/>
      <c r="H24" s="244"/>
      <c r="I24" s="542"/>
      <c r="J24" s="542"/>
      <c r="K24" s="245"/>
      <c r="L24" s="245"/>
      <c r="M24" s="542"/>
      <c r="N24" s="542"/>
      <c r="O24" s="245"/>
      <c r="P24" s="245"/>
      <c r="Q24" s="524"/>
      <c r="R24" s="524"/>
      <c r="S24" s="524"/>
      <c r="T24" s="525"/>
    </row>
    <row r="25" spans="2:20" s="46" customFormat="1" ht="15">
      <c r="B25" s="59"/>
      <c r="C25" s="59"/>
      <c r="D25" s="42"/>
      <c r="E25" s="42"/>
      <c r="F25" s="60"/>
      <c r="G25" s="42"/>
      <c r="H25" s="42"/>
      <c r="I25" s="42"/>
      <c r="J25" s="42"/>
      <c r="K25" s="42"/>
      <c r="L25" s="42"/>
      <c r="M25" s="61"/>
      <c r="N25" s="42"/>
      <c r="O25" s="42"/>
      <c r="P25" s="42"/>
      <c r="Q25" s="42"/>
      <c r="R25" s="42"/>
      <c r="S25" s="42"/>
      <c r="T25" s="42"/>
    </row>
    <row r="26" spans="2:20" s="50" customFormat="1" ht="15">
      <c r="B26" s="241" t="s">
        <v>130</v>
      </c>
      <c r="C26" s="518" t="s">
        <v>17</v>
      </c>
      <c r="D26" s="518"/>
      <c r="E26" s="518"/>
      <c r="F26" s="518"/>
      <c r="G26" s="518"/>
      <c r="H26" s="518"/>
      <c r="I26" s="518"/>
      <c r="J26" s="518"/>
      <c r="K26" s="518"/>
      <c r="L26" s="518"/>
      <c r="M26" s="518"/>
      <c r="N26" s="518"/>
      <c r="O26" s="518"/>
      <c r="P26" s="518"/>
      <c r="Q26" s="518"/>
      <c r="R26" s="518"/>
      <c r="S26" s="518"/>
      <c r="T26" s="242">
        <f>IFERROR(IF(H16="Average",AVERAGEIF(D28:D47,"&lt;&gt;0"),MEDIAN(IF(D28:D47&gt;0,D28:D47))),0)</f>
        <v>0</v>
      </c>
    </row>
    <row r="27" spans="2:20" s="62" customFormat="1" ht="15">
      <c r="B27" s="248" t="s">
        <v>11</v>
      </c>
      <c r="C27" s="538" t="s">
        <v>49</v>
      </c>
      <c r="D27" s="538"/>
      <c r="E27" s="246" t="s">
        <v>12</v>
      </c>
      <c r="F27" s="247" t="s">
        <v>13</v>
      </c>
      <c r="G27" s="246" t="s">
        <v>4</v>
      </c>
      <c r="H27" s="246" t="s">
        <v>5</v>
      </c>
      <c r="I27" s="538" t="s">
        <v>6</v>
      </c>
      <c r="J27" s="538"/>
      <c r="K27" s="246" t="s">
        <v>7</v>
      </c>
      <c r="L27" s="246" t="s">
        <v>8</v>
      </c>
      <c r="M27" s="538" t="s">
        <v>9</v>
      </c>
      <c r="N27" s="538"/>
      <c r="O27" s="246" t="str">
        <f>O21</f>
        <v/>
      </c>
      <c r="P27" s="246" t="str">
        <f>P21</f>
        <v/>
      </c>
      <c r="Q27" s="246" t="s">
        <v>16</v>
      </c>
      <c r="R27" s="246" t="s">
        <v>14</v>
      </c>
      <c r="S27" s="246" t="s">
        <v>15</v>
      </c>
      <c r="T27" s="249" t="s">
        <v>10</v>
      </c>
    </row>
    <row r="28" spans="2:20" s="14" customFormat="1" ht="15">
      <c r="B28" s="250">
        <v>1</v>
      </c>
      <c r="C28" s="208" t="s">
        <v>634</v>
      </c>
      <c r="D28" s="211">
        <f>IF(C28="On",IF(F28=0,0,IFERROR((1-$L$18)*(F28+IF($G$22="On",(IF($G$24&gt;0,$G$24,$G$23)+$P$14-G28)*$P$6,0)+IF($H$22="On",(((IF($H$24&gt;0,$H$24,$H$23)+$R$14)/IF($Q$18=0,1,$Q$18))-H28)*$R$6,0)+IF($I$22="On",(IF($I$24&gt;0,$I$24,$I$23)+$P$15-I28)*$P$7,0)+IF($K$22="On",(IF($K$24&gt;0,$K$24,$K$23)+$R$15-K28)*$R$7,0)+IF($L$22="On",(IF($L$24&gt;0,$L$24,$L$23)+$P$16-L28)*$P$8,0)+IF($M$22="On",(IF($M$24&gt;0,$M$24,$M$23)+$R$16-M28)*$R$8,0)+IF($O$22="On",(IF($O$24&gt;0,$O$24,$O$23)+$P$17-O28)*$P$9,0)+IF($P$22="On",(IF($P$24&gt;0,$P$24,$P$23)+$R$17-P28)*$R$9,0)-R28*$P$10-S28*$R$10-IFERROR(IF($L$14="Value",VLOOKUP(Q28,$J$6:$M$13,3,FALSE),VLOOKUP(Q28,$J$6:$M$13,4,FALSE)*F28),0)),0)),0)</f>
        <v>0</v>
      </c>
      <c r="E28" s="212"/>
      <c r="F28" s="200"/>
      <c r="G28" s="201"/>
      <c r="H28" s="201"/>
      <c r="I28" s="530"/>
      <c r="J28" s="530"/>
      <c r="K28" s="212"/>
      <c r="L28" s="212"/>
      <c r="M28" s="530"/>
      <c r="N28" s="530"/>
      <c r="O28" s="212"/>
      <c r="P28" s="212"/>
      <c r="Q28" s="212"/>
      <c r="R28" s="212"/>
      <c r="S28" s="212"/>
      <c r="T28" s="251"/>
    </row>
    <row r="29" spans="2:20" s="14" customFormat="1" ht="15">
      <c r="B29" s="250">
        <v>2</v>
      </c>
      <c r="C29" s="208" t="s">
        <v>634</v>
      </c>
      <c r="D29" s="211">
        <f>IF(C29="On",IF(F29=0,0,IFERROR((1-$L$18)*(F29+IF($G$22="On",(IF($G$24&gt;0,$G$24,$G$23)+$P$14-G29)*$P$6,0)+IF($H$22="On",(((IF($H$24&gt;0,$H$24,$H$23)+$R$14)/IF($Q$18=0,1,$Q$18))-H29)*$R$6,0)+IF($I$22="On",(IF($I$24&gt;0,$I$24,$I$23)+$P$15-I29)*$P$7,0)+IF($K$22="On",(IF($K$24&gt;0,$K$24,$K$23)+$R$15-K29)*$R$7,0)+IF($L$22="On",(IF($L$24&gt;0,$L$24,$L$23)+$P$16-L29)*$P$8,0)+IF($M$22="On",(IF($M$24&gt;0,$M$24,$M$23)+$R$16-M29)*$R$8,0)+IF($O$22="On",(IF($O$24&gt;0,$O$24,$O$23)+$P$17-O29)*$P$9,0)+IF($P$22="On",(IF($P$24&gt;0,$P$24,$P$23)+$R$17-P29)*$R$9,0)-R29*$P$10-S29*$R$10-IFERROR(IF($L$14="Value",VLOOKUP(Q29,$J$6:$M$13,3,FALSE),VLOOKUP(Q29,$J$6:$M$13,4,FALSE)*F29),0)),0)),0)</f>
        <v>0</v>
      </c>
      <c r="E29" s="212"/>
      <c r="F29" s="200"/>
      <c r="G29" s="201"/>
      <c r="H29" s="201"/>
      <c r="I29" s="530"/>
      <c r="J29" s="530"/>
      <c r="K29" s="212"/>
      <c r="L29" s="212"/>
      <c r="M29" s="530"/>
      <c r="N29" s="530"/>
      <c r="O29" s="212"/>
      <c r="P29" s="212"/>
      <c r="Q29" s="212"/>
      <c r="R29" s="212"/>
      <c r="S29" s="212"/>
      <c r="T29" s="251"/>
    </row>
    <row r="30" spans="2:20" s="14" customFormat="1" ht="15">
      <c r="B30" s="250">
        <v>3</v>
      </c>
      <c r="C30" s="208" t="s">
        <v>634</v>
      </c>
      <c r="D30" s="211">
        <f t="shared" ref="D30:D47" si="0">IF(C30="On",IF(F30=0,0,IFERROR((1-$L$18)*(F30+IF($G$22="On",(IF($G$24&gt;0,$G$24,$G$23)+$P$14-G30)*$P$6,0)+IF($H$22="On",(((IF($H$24&gt;0,$H$24,$H$23)+$R$14)/IF($Q$18=0,1,$Q$18))-H30)*$R$6,0)+IF($I$22="On",(IF($I$24&gt;0,$I$24,$I$23)+$P$15-I30)*$P$7,0)+IF($K$22="On",(IF($K$24&gt;0,$K$24,$K$23)+$R$15-K30)*$R$7,0)+IF($L$22="On",(IF($L$24&gt;0,$L$24,$L$23)+$P$16-L30)*$P$8,0)+IF($M$22="On",(IF($M$24&gt;0,$M$24,$M$23)+$R$16-M30)*$R$8,0)+IF($O$22="On",(IF($O$24&gt;0,$O$24,$O$23)+$P$17-O30)*$P$9,0)+IF($P$22="On",(IF($P$24&gt;0,$P$24,$P$23)+$R$17-P30)*$R$9,0)-R30*$P$10-S30*$R$10-IFERROR(IF($L$14="Value",VLOOKUP(Q30,$J$6:$M$13,3,FALSE),VLOOKUP(Q30,$J$6:$M$13,4,FALSE)*F30),0)),0)),0)</f>
        <v>0</v>
      </c>
      <c r="E30" s="212"/>
      <c r="F30" s="200"/>
      <c r="G30" s="201"/>
      <c r="H30" s="201"/>
      <c r="I30" s="530"/>
      <c r="J30" s="530"/>
      <c r="K30" s="212"/>
      <c r="L30" s="212"/>
      <c r="M30" s="530"/>
      <c r="N30" s="530"/>
      <c r="O30" s="212"/>
      <c r="P30" s="212"/>
      <c r="Q30" s="212"/>
      <c r="R30" s="212"/>
      <c r="S30" s="212"/>
      <c r="T30" s="251"/>
    </row>
    <row r="31" spans="2:20" s="14" customFormat="1" ht="15">
      <c r="B31" s="250">
        <v>4</v>
      </c>
      <c r="C31" s="208" t="s">
        <v>634</v>
      </c>
      <c r="D31" s="211">
        <f t="shared" si="0"/>
        <v>0</v>
      </c>
      <c r="E31" s="212"/>
      <c r="F31" s="200"/>
      <c r="G31" s="201"/>
      <c r="H31" s="201"/>
      <c r="I31" s="530"/>
      <c r="J31" s="530"/>
      <c r="K31" s="212"/>
      <c r="L31" s="212"/>
      <c r="M31" s="530"/>
      <c r="N31" s="530"/>
      <c r="O31" s="212"/>
      <c r="P31" s="212"/>
      <c r="Q31" s="212"/>
      <c r="R31" s="212"/>
      <c r="S31" s="212"/>
      <c r="T31" s="251"/>
    </row>
    <row r="32" spans="2:20" s="14" customFormat="1" ht="15">
      <c r="B32" s="250">
        <v>5</v>
      </c>
      <c r="C32" s="208" t="s">
        <v>634</v>
      </c>
      <c r="D32" s="211">
        <f t="shared" si="0"/>
        <v>0</v>
      </c>
      <c r="E32" s="212"/>
      <c r="F32" s="200"/>
      <c r="G32" s="201"/>
      <c r="H32" s="201"/>
      <c r="I32" s="530"/>
      <c r="J32" s="530"/>
      <c r="K32" s="212"/>
      <c r="L32" s="212"/>
      <c r="M32" s="530"/>
      <c r="N32" s="530"/>
      <c r="O32" s="212"/>
      <c r="P32" s="212"/>
      <c r="Q32" s="212"/>
      <c r="R32" s="212"/>
      <c r="S32" s="212"/>
      <c r="T32" s="251"/>
    </row>
    <row r="33" spans="2:20" s="14" customFormat="1" ht="15">
      <c r="B33" s="250">
        <v>6</v>
      </c>
      <c r="C33" s="208" t="s">
        <v>634</v>
      </c>
      <c r="D33" s="211">
        <f t="shared" si="0"/>
        <v>0</v>
      </c>
      <c r="E33" s="212"/>
      <c r="F33" s="200"/>
      <c r="G33" s="201"/>
      <c r="H33" s="201"/>
      <c r="I33" s="530"/>
      <c r="J33" s="530"/>
      <c r="K33" s="212"/>
      <c r="L33" s="212"/>
      <c r="M33" s="530"/>
      <c r="N33" s="530"/>
      <c r="O33" s="212"/>
      <c r="P33" s="212"/>
      <c r="Q33" s="212"/>
      <c r="R33" s="212"/>
      <c r="S33" s="212"/>
      <c r="T33" s="251"/>
    </row>
    <row r="34" spans="2:20" s="14" customFormat="1" ht="15">
      <c r="B34" s="250">
        <v>7</v>
      </c>
      <c r="C34" s="208" t="s">
        <v>634</v>
      </c>
      <c r="D34" s="211">
        <f t="shared" si="0"/>
        <v>0</v>
      </c>
      <c r="E34" s="212"/>
      <c r="F34" s="200"/>
      <c r="G34" s="201"/>
      <c r="H34" s="201"/>
      <c r="I34" s="530"/>
      <c r="J34" s="530"/>
      <c r="K34" s="212"/>
      <c r="L34" s="212"/>
      <c r="M34" s="530"/>
      <c r="N34" s="530"/>
      <c r="O34" s="212"/>
      <c r="P34" s="212"/>
      <c r="Q34" s="212"/>
      <c r="R34" s="212"/>
      <c r="S34" s="212"/>
      <c r="T34" s="251"/>
    </row>
    <row r="35" spans="2:20" s="14" customFormat="1" ht="15">
      <c r="B35" s="250">
        <v>8</v>
      </c>
      <c r="C35" s="208" t="s">
        <v>634</v>
      </c>
      <c r="D35" s="211">
        <f t="shared" si="0"/>
        <v>0</v>
      </c>
      <c r="E35" s="212"/>
      <c r="F35" s="200"/>
      <c r="G35" s="201"/>
      <c r="H35" s="201"/>
      <c r="I35" s="530"/>
      <c r="J35" s="530"/>
      <c r="K35" s="212"/>
      <c r="L35" s="212"/>
      <c r="M35" s="530"/>
      <c r="N35" s="530"/>
      <c r="O35" s="212"/>
      <c r="P35" s="212"/>
      <c r="Q35" s="212"/>
      <c r="R35" s="212"/>
      <c r="S35" s="212"/>
      <c r="T35" s="251"/>
    </row>
    <row r="36" spans="2:20" s="14" customFormat="1" ht="15">
      <c r="B36" s="250">
        <v>9</v>
      </c>
      <c r="C36" s="208" t="s">
        <v>634</v>
      </c>
      <c r="D36" s="211">
        <f t="shared" si="0"/>
        <v>0</v>
      </c>
      <c r="E36" s="212"/>
      <c r="F36" s="200"/>
      <c r="G36" s="201"/>
      <c r="H36" s="201"/>
      <c r="I36" s="530"/>
      <c r="J36" s="530"/>
      <c r="K36" s="212"/>
      <c r="L36" s="212"/>
      <c r="M36" s="530"/>
      <c r="N36" s="530"/>
      <c r="O36" s="212"/>
      <c r="P36" s="212"/>
      <c r="Q36" s="212"/>
      <c r="R36" s="212"/>
      <c r="S36" s="212"/>
      <c r="T36" s="251"/>
    </row>
    <row r="37" spans="2:20" s="14" customFormat="1" ht="15">
      <c r="B37" s="250">
        <v>10</v>
      </c>
      <c r="C37" s="208" t="s">
        <v>733</v>
      </c>
      <c r="D37" s="211">
        <f t="shared" si="0"/>
        <v>0</v>
      </c>
      <c r="E37" s="212"/>
      <c r="F37" s="200"/>
      <c r="G37" s="201"/>
      <c r="H37" s="201"/>
      <c r="I37" s="530"/>
      <c r="J37" s="530"/>
      <c r="K37" s="212"/>
      <c r="L37" s="212"/>
      <c r="M37" s="530"/>
      <c r="N37" s="530"/>
      <c r="O37" s="212"/>
      <c r="P37" s="212"/>
      <c r="Q37" s="212"/>
      <c r="R37" s="212"/>
      <c r="S37" s="212"/>
      <c r="T37" s="251"/>
    </row>
    <row r="38" spans="2:20" s="14" customFormat="1" ht="15">
      <c r="B38" s="250">
        <v>11</v>
      </c>
      <c r="C38" s="208" t="s">
        <v>733</v>
      </c>
      <c r="D38" s="211">
        <f t="shared" si="0"/>
        <v>0</v>
      </c>
      <c r="E38" s="212"/>
      <c r="F38" s="200"/>
      <c r="G38" s="201"/>
      <c r="H38" s="201"/>
      <c r="I38" s="530"/>
      <c r="J38" s="530"/>
      <c r="K38" s="212"/>
      <c r="L38" s="212"/>
      <c r="M38" s="530"/>
      <c r="N38" s="530"/>
      <c r="O38" s="212"/>
      <c r="P38" s="212"/>
      <c r="Q38" s="212"/>
      <c r="R38" s="212"/>
      <c r="S38" s="212"/>
      <c r="T38" s="251"/>
    </row>
    <row r="39" spans="2:20" s="14" customFormat="1" ht="15">
      <c r="B39" s="250">
        <v>12</v>
      </c>
      <c r="C39" s="208" t="s">
        <v>733</v>
      </c>
      <c r="D39" s="211">
        <f t="shared" si="0"/>
        <v>0</v>
      </c>
      <c r="E39" s="212"/>
      <c r="F39" s="200"/>
      <c r="G39" s="201"/>
      <c r="H39" s="201"/>
      <c r="I39" s="530"/>
      <c r="J39" s="530"/>
      <c r="K39" s="212"/>
      <c r="L39" s="212"/>
      <c r="M39" s="530"/>
      <c r="N39" s="530"/>
      <c r="O39" s="212"/>
      <c r="P39" s="212"/>
      <c r="Q39" s="212"/>
      <c r="R39" s="212"/>
      <c r="S39" s="212"/>
      <c r="T39" s="251"/>
    </row>
    <row r="40" spans="2:20" s="14" customFormat="1" ht="15">
      <c r="B40" s="250">
        <v>13</v>
      </c>
      <c r="C40" s="208" t="s">
        <v>733</v>
      </c>
      <c r="D40" s="211">
        <f t="shared" si="0"/>
        <v>0</v>
      </c>
      <c r="E40" s="212"/>
      <c r="F40" s="200"/>
      <c r="G40" s="201"/>
      <c r="H40" s="201"/>
      <c r="I40" s="530"/>
      <c r="J40" s="530"/>
      <c r="K40" s="212"/>
      <c r="L40" s="212"/>
      <c r="M40" s="530"/>
      <c r="N40" s="530"/>
      <c r="O40" s="212"/>
      <c r="P40" s="212"/>
      <c r="Q40" s="212"/>
      <c r="R40" s="212"/>
      <c r="S40" s="212"/>
      <c r="T40" s="251"/>
    </row>
    <row r="41" spans="2:20" s="14" customFormat="1" ht="15">
      <c r="B41" s="250">
        <v>14</v>
      </c>
      <c r="C41" s="208" t="s">
        <v>733</v>
      </c>
      <c r="D41" s="211">
        <f t="shared" si="0"/>
        <v>0</v>
      </c>
      <c r="E41" s="212"/>
      <c r="F41" s="200"/>
      <c r="G41" s="201"/>
      <c r="H41" s="201"/>
      <c r="I41" s="530"/>
      <c r="J41" s="530"/>
      <c r="K41" s="212"/>
      <c r="L41" s="212"/>
      <c r="M41" s="530"/>
      <c r="N41" s="530"/>
      <c r="O41" s="212"/>
      <c r="P41" s="212"/>
      <c r="Q41" s="212"/>
      <c r="R41" s="212"/>
      <c r="S41" s="212"/>
      <c r="T41" s="251"/>
    </row>
    <row r="42" spans="2:20" s="14" customFormat="1" ht="15">
      <c r="B42" s="250">
        <v>15</v>
      </c>
      <c r="C42" s="208" t="s">
        <v>733</v>
      </c>
      <c r="D42" s="211">
        <f t="shared" si="0"/>
        <v>0</v>
      </c>
      <c r="E42" s="212"/>
      <c r="F42" s="200"/>
      <c r="G42" s="201"/>
      <c r="H42" s="201"/>
      <c r="I42" s="530"/>
      <c r="J42" s="530"/>
      <c r="K42" s="212"/>
      <c r="L42" s="212"/>
      <c r="M42" s="530"/>
      <c r="N42" s="530"/>
      <c r="O42" s="212"/>
      <c r="P42" s="212"/>
      <c r="Q42" s="212"/>
      <c r="R42" s="212"/>
      <c r="S42" s="212"/>
      <c r="T42" s="251"/>
    </row>
    <row r="43" spans="2:20" s="14" customFormat="1" ht="15">
      <c r="B43" s="250">
        <v>16</v>
      </c>
      <c r="C43" s="208" t="s">
        <v>733</v>
      </c>
      <c r="D43" s="211">
        <f t="shared" si="0"/>
        <v>0</v>
      </c>
      <c r="E43" s="212"/>
      <c r="F43" s="200"/>
      <c r="G43" s="201"/>
      <c r="H43" s="201"/>
      <c r="I43" s="530"/>
      <c r="J43" s="530"/>
      <c r="K43" s="212"/>
      <c r="L43" s="212"/>
      <c r="M43" s="530"/>
      <c r="N43" s="530"/>
      <c r="O43" s="212"/>
      <c r="P43" s="212"/>
      <c r="Q43" s="212"/>
      <c r="R43" s="212"/>
      <c r="S43" s="212"/>
      <c r="T43" s="251"/>
    </row>
    <row r="44" spans="2:20" s="14" customFormat="1" ht="15">
      <c r="B44" s="250">
        <v>17</v>
      </c>
      <c r="C44" s="208" t="s">
        <v>733</v>
      </c>
      <c r="D44" s="211">
        <f t="shared" si="0"/>
        <v>0</v>
      </c>
      <c r="E44" s="212"/>
      <c r="F44" s="200"/>
      <c r="G44" s="201"/>
      <c r="H44" s="201"/>
      <c r="I44" s="530"/>
      <c r="J44" s="530"/>
      <c r="K44" s="212"/>
      <c r="L44" s="212"/>
      <c r="M44" s="530"/>
      <c r="N44" s="530"/>
      <c r="O44" s="212"/>
      <c r="P44" s="212"/>
      <c r="Q44" s="212"/>
      <c r="R44" s="212"/>
      <c r="S44" s="212"/>
      <c r="T44" s="251"/>
    </row>
    <row r="45" spans="2:20" s="14" customFormat="1" ht="15">
      <c r="B45" s="250">
        <v>18</v>
      </c>
      <c r="C45" s="208" t="s">
        <v>733</v>
      </c>
      <c r="D45" s="211">
        <f t="shared" si="0"/>
        <v>0</v>
      </c>
      <c r="E45" s="212"/>
      <c r="F45" s="200"/>
      <c r="G45" s="201"/>
      <c r="H45" s="201"/>
      <c r="I45" s="530"/>
      <c r="J45" s="530"/>
      <c r="K45" s="212"/>
      <c r="L45" s="212"/>
      <c r="M45" s="530"/>
      <c r="N45" s="530"/>
      <c r="O45" s="212"/>
      <c r="P45" s="212"/>
      <c r="Q45" s="212"/>
      <c r="R45" s="212"/>
      <c r="S45" s="212"/>
      <c r="T45" s="251"/>
    </row>
    <row r="46" spans="2:20" s="14" customFormat="1" ht="15">
      <c r="B46" s="250">
        <v>19</v>
      </c>
      <c r="C46" s="208" t="s">
        <v>733</v>
      </c>
      <c r="D46" s="211">
        <f t="shared" si="0"/>
        <v>0</v>
      </c>
      <c r="E46" s="212"/>
      <c r="F46" s="200"/>
      <c r="G46" s="201"/>
      <c r="H46" s="201"/>
      <c r="I46" s="530"/>
      <c r="J46" s="530"/>
      <c r="K46" s="212"/>
      <c r="L46" s="212"/>
      <c r="M46" s="530"/>
      <c r="N46" s="530"/>
      <c r="O46" s="212"/>
      <c r="P46" s="212"/>
      <c r="Q46" s="212"/>
      <c r="R46" s="212"/>
      <c r="S46" s="212"/>
      <c r="T46" s="251"/>
    </row>
    <row r="47" spans="2:20" s="14" customFormat="1" ht="15">
      <c r="B47" s="252">
        <v>20</v>
      </c>
      <c r="C47" s="253" t="s">
        <v>733</v>
      </c>
      <c r="D47" s="254">
        <f t="shared" si="0"/>
        <v>0</v>
      </c>
      <c r="E47" s="255"/>
      <c r="F47" s="228"/>
      <c r="G47" s="256"/>
      <c r="H47" s="256"/>
      <c r="I47" s="554"/>
      <c r="J47" s="554"/>
      <c r="K47" s="255"/>
      <c r="L47" s="255"/>
      <c r="M47" s="554"/>
      <c r="N47" s="554"/>
      <c r="O47" s="255"/>
      <c r="P47" s="255"/>
      <c r="Q47" s="255"/>
      <c r="R47" s="255"/>
      <c r="S47" s="255"/>
      <c r="T47" s="257"/>
    </row>
  </sheetData>
  <sheetProtection sheet="1" objects="1" scenarios="1"/>
  <mergeCells count="93">
    <mergeCell ref="I47:J47"/>
    <mergeCell ref="M47:N47"/>
    <mergeCell ref="B22:D24"/>
    <mergeCell ref="E22:E24"/>
    <mergeCell ref="I45:J45"/>
    <mergeCell ref="M45:N45"/>
    <mergeCell ref="I46:J46"/>
    <mergeCell ref="M46:N46"/>
    <mergeCell ref="M40:N40"/>
    <mergeCell ref="I35:J35"/>
    <mergeCell ref="M35:N35"/>
    <mergeCell ref="I36:J36"/>
    <mergeCell ref="M36:N36"/>
    <mergeCell ref="I37:J37"/>
    <mergeCell ref="I38:J38"/>
    <mergeCell ref="M38:N38"/>
    <mergeCell ref="I39:J39"/>
    <mergeCell ref="M39:N39"/>
    <mergeCell ref="I40:J40"/>
    <mergeCell ref="I44:J44"/>
    <mergeCell ref="M44:N44"/>
    <mergeCell ref="I41:J41"/>
    <mergeCell ref="M41:N41"/>
    <mergeCell ref="I42:J42"/>
    <mergeCell ref="M42:N42"/>
    <mergeCell ref="I43:J43"/>
    <mergeCell ref="M43:N43"/>
    <mergeCell ref="M37:N37"/>
    <mergeCell ref="I32:J32"/>
    <mergeCell ref="M32:N32"/>
    <mergeCell ref="I33:J33"/>
    <mergeCell ref="M33:N33"/>
    <mergeCell ref="I34:J34"/>
    <mergeCell ref="M34:N34"/>
    <mergeCell ref="I29:J29"/>
    <mergeCell ref="M29:N29"/>
    <mergeCell ref="I30:J30"/>
    <mergeCell ref="M30:N30"/>
    <mergeCell ref="I31:J31"/>
    <mergeCell ref="M31:N31"/>
    <mergeCell ref="C26:S26"/>
    <mergeCell ref="C27:D27"/>
    <mergeCell ref="I27:J27"/>
    <mergeCell ref="M27:N27"/>
    <mergeCell ref="I28:J28"/>
    <mergeCell ref="M28:N28"/>
    <mergeCell ref="C20:S20"/>
    <mergeCell ref="F22:F23"/>
    <mergeCell ref="I22:J22"/>
    <mergeCell ref="M22:N22"/>
    <mergeCell ref="I23:J23"/>
    <mergeCell ref="M23:N23"/>
    <mergeCell ref="Q22:T24"/>
    <mergeCell ref="I24:J24"/>
    <mergeCell ref="M24:N24"/>
    <mergeCell ref="B21:D21"/>
    <mergeCell ref="I21:J21"/>
    <mergeCell ref="M21:N21"/>
    <mergeCell ref="Q21:T21"/>
    <mergeCell ref="J12:K12"/>
    <mergeCell ref="O12:R12"/>
    <mergeCell ref="D13:E13"/>
    <mergeCell ref="J13:K13"/>
    <mergeCell ref="D14:E14"/>
    <mergeCell ref="J14:K14"/>
    <mergeCell ref="L14:M14"/>
    <mergeCell ref="J18:K18"/>
    <mergeCell ref="D15:E15"/>
    <mergeCell ref="D16:E16"/>
    <mergeCell ref="J17:L17"/>
    <mergeCell ref="O18:P18"/>
    <mergeCell ref="J6:K6"/>
    <mergeCell ref="C9:D9"/>
    <mergeCell ref="E9:H9"/>
    <mergeCell ref="C10:D10"/>
    <mergeCell ref="E10:H10"/>
    <mergeCell ref="B5:C6"/>
    <mergeCell ref="D5:D6"/>
    <mergeCell ref="E5:F6"/>
    <mergeCell ref="G5:H6"/>
    <mergeCell ref="J5:K5"/>
    <mergeCell ref="J9:K9"/>
    <mergeCell ref="J10:K10"/>
    <mergeCell ref="C11:D11"/>
    <mergeCell ref="E11:H11"/>
    <mergeCell ref="J11:K11"/>
    <mergeCell ref="J7:K7"/>
    <mergeCell ref="J8:K8"/>
    <mergeCell ref="B4:C4"/>
    <mergeCell ref="E4:F4"/>
    <mergeCell ref="G4:H4"/>
    <mergeCell ref="J4:M4"/>
    <mergeCell ref="O4:R4"/>
  </mergeCells>
  <dataValidations count="9">
    <dataValidation type="list" allowBlank="1" showInputMessage="1" showErrorMessage="1" sqref="C28:C47 G22:I22 O22:P22 K22:M22" xr:uid="{42786670-AE40-474B-9C1F-D557D50D8616}">
      <formula1>"On, Off"</formula1>
    </dataValidation>
    <dataValidation type="list" allowBlank="1" showInputMessage="1" showErrorMessage="1" sqref="M28:N47" xr:uid="{D01FD88B-67F5-40B4-AA56-3149641BE4D8}">
      <formula1>"0,1,2"</formula1>
    </dataValidation>
    <dataValidation type="list" allowBlank="1" showInputMessage="1" showErrorMessage="1" sqref="L28:L31" xr:uid="{54ECA34D-FA75-4AA8-B808-297B6EB17538}">
      <formula1>"0,1,2,3,4,5"</formula1>
    </dataValidation>
    <dataValidation type="list" allowBlank="1" showInputMessage="1" showErrorMessage="1" sqref="K28:K31" xr:uid="{931E3861-BCAF-475D-BB22-6FB74B98FC7D}">
      <formula1>"0,1,1.5,2,2.5,3,3.5,4,4.5,5"</formula1>
    </dataValidation>
    <dataValidation type="list" allowBlank="1" showInputMessage="1" showErrorMessage="1" sqref="I28:J47" xr:uid="{9B52DAAA-3227-4005-BA63-0F815D0CE23B}">
      <formula1>"0,1,2,3,4,5,6,7,8,9,10"</formula1>
    </dataValidation>
    <dataValidation type="list" allowBlank="1" showInputMessage="1" showErrorMessage="1" sqref="R28:S47" xr:uid="{C1B01776-B662-4408-A04B-D0AF093753A7}">
      <formula1>"-5,-4,-3,-2,-1,0,1,2,3,4,5"</formula1>
    </dataValidation>
    <dataValidation type="list" allowBlank="1" showInputMessage="1" showErrorMessage="1" sqref="Q28:Q47" xr:uid="{2D554B65-ADEC-459B-968D-2536AB068CF3}">
      <formula1>$J$6:$J$13</formula1>
    </dataValidation>
    <dataValidation type="list" allowBlank="1" showInputMessage="1" showErrorMessage="1" sqref="L32:L47" xr:uid="{5A640206-BD6F-4894-95F3-2FE5E6A72335}">
      <formula1>"1,2,3,4,5"</formula1>
    </dataValidation>
    <dataValidation type="list" allowBlank="1" showInputMessage="1" showErrorMessage="1" sqref="K32:K47" xr:uid="{7B07719D-1CF2-4DDC-9E01-FC9E7F0F2701}">
      <formula1>"1,1.5,2,2.5,3,3.5,4,4.5,5"</formula1>
    </dataValidation>
  </dataValidations>
  <pageMargins left="0.25" right="0.25" top="0.75" bottom="0.75" header="0.3" footer="0.3"/>
  <pageSetup scale="6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18CC118A-3F1E-4FA5-B408-2EE2EBA0E9BA}">
          <x14:formula1>
            <xm:f>'L1'!$H$5:$H$6</xm:f>
          </x14:formula1>
          <xm:sqref>H16:I16</xm:sqref>
        </x14:dataValidation>
        <x14:dataValidation type="list" allowBlank="1" showInputMessage="1" showErrorMessage="1" xr:uid="{C889EB1F-38B7-495C-8B3C-EA8B989156F9}">
          <x14:formula1>
            <xm:f>'L1'!$H$9:$H$10</xm:f>
          </x14:formula1>
          <xm:sqref>H14:I14</xm:sqref>
        </x14:dataValidation>
        <x14:dataValidation type="list" allowBlank="1" showInputMessage="1" showErrorMessage="1" xr:uid="{89B1E705-90C5-43D1-958B-FABFDB7837CA}">
          <x14:formula1>
            <xm:f>'L1'!$H$13:$H$14</xm:f>
          </x14:formula1>
          <xm:sqref>L12 L14</xm:sqref>
        </x14:dataValidation>
        <x14:dataValidation type="list" allowBlank="1" showInputMessage="1" showErrorMessage="1" xr:uid="{CF52C7D8-EFE1-4C1E-A9B4-3224814F79F0}">
          <x14:formula1>
            <xm:f>'L1'!$J$5:$J$8</xm:f>
          </x14:formula1>
          <xm:sqref>E11</xm:sqref>
        </x14:dataValidation>
        <x14:dataValidation type="list" allowBlank="1" showInputMessage="1" showErrorMessage="1" xr:uid="{5B7A0E95-8FE4-4161-92C4-A43CC9638E87}">
          <x14:formula1>
            <xm:f>'L1'!$C$5:$C$9</xm:f>
          </x14:formula1>
          <xm:sqref>E10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  <pageSetUpPr fitToPage="1"/>
  </sheetPr>
  <dimension ref="B1:AI2061"/>
  <sheetViews>
    <sheetView showGridLines="0" zoomScaleNormal="100" workbookViewId="0">
      <selection activeCell="AB9" sqref="AB9"/>
    </sheetView>
  </sheetViews>
  <sheetFormatPr baseColWidth="10" defaultColWidth="9.1640625" defaultRowHeight="15"/>
  <cols>
    <col min="1" max="1" width="3.6640625" style="14" customWidth="1"/>
    <col min="2" max="2" width="3.6640625" style="50" customWidth="1"/>
    <col min="3" max="3" width="3.6640625" style="14" customWidth="1"/>
    <col min="4" max="4" width="9" style="14" customWidth="1"/>
    <col min="5" max="5" width="8.83203125" style="14" customWidth="1"/>
    <col min="6" max="6" width="12.1640625" style="14" customWidth="1"/>
    <col min="7" max="7" width="3.6640625" style="14" customWidth="1"/>
    <col min="8" max="8" width="10.33203125" style="14" customWidth="1"/>
    <col min="9" max="9" width="11.33203125" style="14" customWidth="1"/>
    <col min="10" max="10" width="3.6640625" style="14" customWidth="1"/>
    <col min="11" max="11" width="9.1640625" style="14" customWidth="1"/>
    <col min="12" max="14" width="3.6640625" style="14" customWidth="1"/>
    <col min="15" max="15" width="9" style="14" customWidth="1"/>
    <col min="16" max="16" width="10.33203125" style="14" customWidth="1"/>
    <col min="17" max="17" width="12.1640625" style="14" customWidth="1"/>
    <col min="18" max="18" width="3.6640625" style="14" customWidth="1"/>
    <col min="19" max="19" width="9.1640625" style="14" customWidth="1"/>
    <col min="20" max="20" width="9.5" style="14" customWidth="1"/>
    <col min="21" max="21" width="3.6640625" style="14" customWidth="1"/>
    <col min="22" max="22" width="9.1640625" style="14" customWidth="1"/>
    <col min="23" max="23" width="11.5" style="14" customWidth="1"/>
    <col min="24" max="25" width="3.6640625" style="14" customWidth="1"/>
    <col min="26" max="26" width="9" style="14" customWidth="1"/>
    <col min="27" max="27" width="3.5" style="14" customWidth="1"/>
    <col min="28" max="28" width="12.1640625" style="14" customWidth="1"/>
    <col min="29" max="29" width="3.6640625" style="14" customWidth="1"/>
    <col min="30" max="30" width="9.1640625" style="14" customWidth="1"/>
    <col min="31" max="31" width="3" style="14" customWidth="1"/>
    <col min="32" max="32" width="3.6640625" style="14" customWidth="1"/>
    <col min="33" max="33" width="9.1640625" style="14" customWidth="1"/>
    <col min="34" max="34" width="11.33203125" style="14" customWidth="1"/>
    <col min="35" max="35" width="3.6640625" style="14" customWidth="1"/>
    <col min="36" max="16384" width="9.1640625" style="14"/>
  </cols>
  <sheetData>
    <row r="1" spans="2:23" s="3" customFormat="1" ht="16">
      <c r="B1" s="2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2:23" s="34" customFormat="1" ht="19">
      <c r="B2" s="305"/>
      <c r="C2" s="34" t="s">
        <v>794</v>
      </c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2:23" s="5" customFormat="1" ht="16">
      <c r="B3" s="30"/>
      <c r="M3" s="65"/>
      <c r="N3" s="65"/>
      <c r="O3" s="65"/>
      <c r="P3" s="65"/>
      <c r="Q3" s="65"/>
      <c r="R3" s="65"/>
      <c r="S3" s="76"/>
      <c r="T3" s="65"/>
      <c r="U3" s="65"/>
      <c r="V3" s="65"/>
      <c r="W3" s="65"/>
    </row>
    <row r="4" spans="2:23" s="3" customFormat="1" ht="16">
      <c r="B4" s="601" t="s">
        <v>749</v>
      </c>
      <c r="C4" s="593"/>
      <c r="D4" s="593" t="s">
        <v>119</v>
      </c>
      <c r="E4" s="593"/>
      <c r="F4" s="593"/>
      <c r="G4" s="593"/>
      <c r="H4" s="593"/>
      <c r="I4" s="593" t="s">
        <v>90</v>
      </c>
      <c r="J4" s="593"/>
      <c r="K4" s="594"/>
      <c r="M4" s="241" t="s">
        <v>130</v>
      </c>
      <c r="N4" s="518" t="s">
        <v>738</v>
      </c>
      <c r="O4" s="518"/>
      <c r="P4" s="518"/>
      <c r="Q4" s="518"/>
      <c r="R4" s="518"/>
      <c r="S4" s="518"/>
      <c r="T4" s="518"/>
      <c r="U4" s="518"/>
      <c r="V4" s="518"/>
      <c r="W4" s="289">
        <f>SUM(W15:W19,W12:W13,W10,W8,W5:W6)</f>
        <v>0</v>
      </c>
    </row>
    <row r="5" spans="2:23" s="3" customFormat="1" ht="15.75" customHeight="1">
      <c r="B5" s="505" t="str">
        <f>'Short Term'!C22</f>
        <v>On</v>
      </c>
      <c r="C5" s="506"/>
      <c r="D5" s="599">
        <f ca="1">J22+W22+W40+W4</f>
        <v>0</v>
      </c>
      <c r="E5" s="599"/>
      <c r="F5" s="599"/>
      <c r="G5" s="599"/>
      <c r="H5" s="599"/>
      <c r="I5" s="595" t="str">
        <f>F18&amp; " " &amp;H18</f>
        <v>6 Months</v>
      </c>
      <c r="J5" s="595"/>
      <c r="K5" s="596"/>
      <c r="L5" s="2"/>
      <c r="M5" s="281"/>
      <c r="N5" s="528" t="s">
        <v>78</v>
      </c>
      <c r="O5" s="528"/>
      <c r="P5" s="528"/>
      <c r="Q5" s="287" t="s">
        <v>76</v>
      </c>
      <c r="R5" s="276" t="s">
        <v>733</v>
      </c>
      <c r="S5" s="568">
        <v>100</v>
      </c>
      <c r="T5" s="568"/>
      <c r="U5" s="277" t="s">
        <v>75</v>
      </c>
      <c r="V5" s="278" t="s">
        <v>77</v>
      </c>
      <c r="W5" s="288">
        <f>IF(R5="On",IF(V5="Day",IF($H$18="Days",$F$18,IF($H$18="Weeks",($F$18*'L1'!$D$14),IF($H$18="Months",($F$18*'L1'!$D$13),IF($H$18="Years",($F$18*'L1'!$D$12),0)))),IF(V5="Week",IF($H$18="Days",$F$18/'L1'!$D$14,IF($H$18="Weeks",$F$18,IF($H$18="Months",($F$18*'L1'!$D$15),IF($H$18="Years",($F$18*'L1'!$D$16),0)))),IF(V5="Month",IF($H$18="Days",$F$18/'L1'!$D$13,IF($H$18="Weeks",($F$18/'L1'!$D$15),IF($H$18="Months",$F$18,IF($H$18="Years",($F$18*'L1'!$D$17),0)))),IF(V5="Year",IF($H$18="Days",$F$18/'L1'!$D$12,IF($H$18="Weeks",($F$18/'L1'!$D$16),IF($H$18="Months",($F$18/'L1'!$D$17),IF($H$18="Years",$F$18,0)))),0))))*S5,0)</f>
        <v>0</v>
      </c>
    </row>
    <row r="6" spans="2:23" ht="16.5" customHeight="1">
      <c r="B6" s="507"/>
      <c r="C6" s="508"/>
      <c r="D6" s="600"/>
      <c r="E6" s="600"/>
      <c r="F6" s="600"/>
      <c r="G6" s="600"/>
      <c r="H6" s="600"/>
      <c r="I6" s="597"/>
      <c r="J6" s="597"/>
      <c r="K6" s="598"/>
      <c r="L6" s="4"/>
      <c r="M6" s="283"/>
      <c r="N6" s="28"/>
      <c r="O6" s="70"/>
      <c r="P6" s="77"/>
      <c r="Q6" s="88" t="s">
        <v>58</v>
      </c>
      <c r="R6" s="260" t="s">
        <v>733</v>
      </c>
      <c r="S6" s="516">
        <f>IF(V6="Day",I8*0.0015/'L1'!D13,IF(V6="Week",I8*0.0015/'L1'!D15,IF(V6="Month",I8*0.0015,IF(V6="Year",I8*0.0015*'L1'!D17))))</f>
        <v>0</v>
      </c>
      <c r="T6" s="516"/>
      <c r="U6" s="264" t="s">
        <v>75</v>
      </c>
      <c r="V6" s="263" t="s">
        <v>77</v>
      </c>
      <c r="W6" s="282">
        <f>IF(R6="On",IF(V6="Day",IF($H$18="Days",$F$18,IF($H$18="Weeks",($F$18*'L1'!$D$14),IF($H$18="Months",($F$18*'L1'!$D$13),IF($H$18="Years",($F$18*'L1'!$D$12),0)))),IF(V6="Week",IF($H$18="Days",$F$18/'L1'!$D$14,IF($H$18="Weeks",$F$18,IF($H$18="Months",($F$18*'L1'!$D$15),IF($H$18="Years",($F$18*'L1'!$D$16),0)))),IF(V6="Month",IF($H$18="Days",$F$18/'L1'!$D$13,IF($H$18="Weeks",($F$18/'L1'!$D$15),IF($H$18="Months",$F$18,IF($H$18="Years",($F$18*'L1'!$D$17),0)))),IF(V6="Year",IF($H$18="Days",$F$18/'L1'!$D$12,IF($H$18="Weeks",($F$18/'L1'!$D$16),IF($H$18="Months",($F$18/'L1'!$D$17),IF($H$18="Years",$F$18,0)))),0))))*S6,0)</f>
        <v>0</v>
      </c>
    </row>
    <row r="7" spans="2:23" ht="16">
      <c r="B7" s="14"/>
      <c r="L7" s="7"/>
      <c r="M7" s="283"/>
      <c r="N7" s="28"/>
      <c r="O7" s="28"/>
      <c r="P7" s="28"/>
      <c r="Q7" s="28"/>
      <c r="R7" s="28"/>
      <c r="S7" s="90"/>
      <c r="T7" s="90"/>
      <c r="U7" s="28"/>
      <c r="V7" s="28"/>
      <c r="W7" s="214"/>
    </row>
    <row r="8" spans="2:23">
      <c r="B8" s="241" t="s">
        <v>130</v>
      </c>
      <c r="C8" s="518" t="s">
        <v>74</v>
      </c>
      <c r="D8" s="518"/>
      <c r="E8" s="518"/>
      <c r="F8" s="518"/>
      <c r="G8" s="518"/>
      <c r="H8" s="518"/>
      <c r="I8" s="572">
        <f>IFERROR(VLOOKUP("P",$C$12:$I$15,6,FALSE),0)</f>
        <v>0</v>
      </c>
      <c r="J8" s="572"/>
      <c r="K8" s="573"/>
      <c r="L8" s="42"/>
      <c r="M8" s="283"/>
      <c r="N8" s="502" t="s">
        <v>79</v>
      </c>
      <c r="O8" s="502"/>
      <c r="P8" s="502"/>
      <c r="Q8" s="279" t="s">
        <v>80</v>
      </c>
      <c r="R8" s="260" t="s">
        <v>733</v>
      </c>
      <c r="S8" s="565">
        <v>100</v>
      </c>
      <c r="T8" s="565"/>
      <c r="U8" s="264" t="s">
        <v>75</v>
      </c>
      <c r="V8" s="263" t="s">
        <v>77</v>
      </c>
      <c r="W8" s="282">
        <f>IF(R8="On",IF(V8="Day",IF($H$18="Days",$F$18,IF($H$18="Weeks",($F$18*'L1'!$D$14),IF($H$18="Months",($F$18*'L1'!$D$13),IF($H$18="Years",($F$18*'L1'!$D$12),0)))),IF(V8="Week",IF($H$18="Days",$F$18/'L1'!$D$14,IF($H$18="Weeks",$F$18,IF($H$18="Months",($F$18*'L1'!$D$15),IF($H$18="Years",($F$18*'L1'!$D$16),0)))),IF(V8="Month",IF($H$18="Days",$F$18/'L1'!$D$13,IF($H$18="Weeks",($F$18/'L1'!$D$15),IF($H$18="Months",$F$18,IF($H$18="Years",($F$18*'L1'!$D$17),0)))),IF(V8="Year",IF($H$18="Days",$F$18/'L1'!$D$12,IF($H$18="Weeks",($F$18/'L1'!$D$16),IF($H$18="Months",($F$18/'L1'!$D$17),IF($H$18="Years",$F$18,0)))),0))))*S8,0)</f>
        <v>0</v>
      </c>
    </row>
    <row r="9" spans="2:23">
      <c r="B9" s="283"/>
      <c r="C9" s="528" t="s">
        <v>1</v>
      </c>
      <c r="D9" s="528"/>
      <c r="E9" s="528"/>
      <c r="F9" s="592"/>
      <c r="G9" s="592"/>
      <c r="H9" s="592"/>
      <c r="I9" s="592"/>
      <c r="J9" s="28"/>
      <c r="K9" s="214"/>
      <c r="L9" s="42"/>
      <c r="M9" s="283"/>
      <c r="N9" s="28"/>
      <c r="O9" s="28"/>
      <c r="P9" s="28"/>
      <c r="Q9" s="28"/>
      <c r="R9" s="28"/>
      <c r="S9" s="90"/>
      <c r="T9" s="90"/>
      <c r="U9" s="28"/>
      <c r="V9" s="28"/>
      <c r="W9" s="214"/>
    </row>
    <row r="10" spans="2:23">
      <c r="B10" s="283"/>
      <c r="C10" s="502" t="s">
        <v>53</v>
      </c>
      <c r="D10" s="502"/>
      <c r="E10" s="502"/>
      <c r="F10" s="589" t="s">
        <v>55</v>
      </c>
      <c r="G10" s="589"/>
      <c r="H10" s="589"/>
      <c r="I10" s="589"/>
      <c r="J10" s="82"/>
      <c r="K10" s="214"/>
      <c r="L10" s="42"/>
      <c r="M10" s="283"/>
      <c r="N10" s="502" t="s">
        <v>81</v>
      </c>
      <c r="O10" s="502"/>
      <c r="P10" s="502"/>
      <c r="Q10" s="279" t="s">
        <v>76</v>
      </c>
      <c r="R10" s="260" t="s">
        <v>733</v>
      </c>
      <c r="S10" s="565">
        <v>150</v>
      </c>
      <c r="T10" s="565"/>
      <c r="U10" s="264" t="s">
        <v>75</v>
      </c>
      <c r="V10" s="263" t="s">
        <v>120</v>
      </c>
      <c r="W10" s="282">
        <f>IF(R10="On",IF(V10="Day",IF($H$18="Days",$F$18,IF($H$18="Weeks",($F$18*'L1'!$D$14),IF($H$18="Months",($F$18*'L1'!$D$13),IF($H$18="Years",($F$18*'L1'!$D$12),0)))),IF(V10="Week",IF($H$18="Days",$F$18/'L1'!$D$14,IF($H$18="Weeks",$F$18,IF($H$18="Months",($F$18*'L1'!$D$15),IF($H$18="Years",($F$18*'L1'!$D$16),0)))),IF(V10="Month",IF($H$18="Days",$F$18/'L1'!$D$13,IF($H$18="Weeks",($F$18/'L1'!$D$15),IF($H$18="Months",$F$18,IF($H$18="Years",($F$18*'L1'!$D$17),0)))),IF(V10="Year",IF($H$18="Days",$F$18/'L1'!$D$12,IF($H$18="Weeks",($F$18/'L1'!$D$16),IF($H$18="Months",($F$18/'L1'!$D$17),IF($H$18="Years",$F$18,0)))),0))))*S10,0)</f>
        <v>0</v>
      </c>
    </row>
    <row r="11" spans="2:23">
      <c r="B11" s="213"/>
      <c r="C11" s="28"/>
      <c r="D11" s="28"/>
      <c r="E11" s="28"/>
      <c r="F11" s="45"/>
      <c r="G11" s="45"/>
      <c r="H11" s="28"/>
      <c r="I11" s="28"/>
      <c r="J11" s="82"/>
      <c r="K11" s="214"/>
      <c r="L11" s="42"/>
      <c r="M11" s="283"/>
      <c r="N11" s="28"/>
      <c r="O11" s="28"/>
      <c r="P11" s="28"/>
      <c r="Q11" s="28"/>
      <c r="R11" s="28"/>
      <c r="S11" s="90"/>
      <c r="T11" s="90"/>
      <c r="U11" s="28"/>
      <c r="V11" s="28"/>
      <c r="W11" s="214"/>
    </row>
    <row r="12" spans="2:23">
      <c r="B12" s="283"/>
      <c r="C12" s="47" t="str">
        <f>IF(D12=$F$10,"P","")</f>
        <v>P</v>
      </c>
      <c r="D12" s="502" t="s">
        <v>55</v>
      </c>
      <c r="E12" s="502"/>
      <c r="F12" s="502"/>
      <c r="G12" s="502"/>
      <c r="H12" s="590">
        <v>0</v>
      </c>
      <c r="I12" s="590"/>
      <c r="J12" s="82"/>
      <c r="K12" s="214"/>
      <c r="L12" s="42"/>
      <c r="M12" s="283"/>
      <c r="N12" s="502" t="s">
        <v>82</v>
      </c>
      <c r="O12" s="502"/>
      <c r="P12" s="502"/>
      <c r="Q12" s="279" t="s">
        <v>76</v>
      </c>
      <c r="R12" s="260" t="s">
        <v>733</v>
      </c>
      <c r="S12" s="565">
        <v>0</v>
      </c>
      <c r="T12" s="565"/>
      <c r="U12" s="264" t="s">
        <v>75</v>
      </c>
      <c r="V12" s="263" t="s">
        <v>77</v>
      </c>
      <c r="W12" s="282">
        <f>IF(R12="On",IF(V12="Day",IF($H$18="Days",$F$18,IF($H$18="Weeks",($F$18*'L1'!$D$14),IF($H$18="Months",($F$18*'L1'!$D$13),IF($H$18="Years",($F$18*'L1'!$D$12),0)))),IF(V12="Week",IF($H$18="Days",$F$18/'L1'!$D$14,IF($H$18="Weeks",$F$18,IF($H$18="Months",($F$18*'L1'!$D$15),IF($H$18="Years",($F$18*'L1'!$D$16),0)))),IF(V12="Month",IF($H$18="Days",$F$18/'L1'!$D$13,IF($H$18="Weeks",($F$18/'L1'!$D$15),IF($H$18="Months",$F$18,IF($H$18="Years",($F$18*'L1'!$D$17),0)))),IF(V12="Year",IF($H$18="Days",$F$18/'L1'!$D$12,IF($H$18="Weeks",($F$18/'L1'!$D$16),IF($H$18="Months",($F$18/'L1'!$D$17),IF($H$18="Years",$F$18,0)))),0))))*S12,0)</f>
        <v>0</v>
      </c>
    </row>
    <row r="13" spans="2:23">
      <c r="B13" s="213"/>
      <c r="C13" s="47" t="str">
        <f>IF(D13=$F$10,"P","")</f>
        <v/>
      </c>
      <c r="D13" s="502" t="s">
        <v>54</v>
      </c>
      <c r="E13" s="502"/>
      <c r="F13" s="502"/>
      <c r="G13" s="502"/>
      <c r="H13" s="586">
        <f>'STEP 1A'!D10</f>
        <v>0</v>
      </c>
      <c r="I13" s="586"/>
      <c r="J13" s="83"/>
      <c r="K13" s="214"/>
      <c r="L13" s="42"/>
      <c r="M13" s="283"/>
      <c r="N13" s="28"/>
      <c r="O13" s="70"/>
      <c r="P13" s="77"/>
      <c r="Q13" s="88" t="s">
        <v>58</v>
      </c>
      <c r="R13" s="260" t="s">
        <v>733</v>
      </c>
      <c r="S13" s="566">
        <f>IF(V13="Day",I8*0.005/12/'L1'!D13,IF(V13="Week",I8*0.005/12/'L1'!D15,IF(V13="Month",I8*0.005/12,IF(V13="Year",I8*0.005/12*'L1'!D17))))</f>
        <v>0</v>
      </c>
      <c r="T13" s="566"/>
      <c r="U13" s="264" t="s">
        <v>75</v>
      </c>
      <c r="V13" s="263" t="s">
        <v>120</v>
      </c>
      <c r="W13" s="282">
        <f>IF(R13="On",IF(V13="Day",IF($H$18="Days",$F$18,IF($H$18="Weeks",($F$18*'L1'!$D$14),IF($H$18="Months",($F$18*'L1'!$D$13),IF($H$18="Years",($F$18*'L1'!$D$12),0)))),IF(V13="Week",IF($H$18="Days",$F$18/'L1'!$D$14,IF($H$18="Weeks",$F$18,IF($H$18="Months",($F$18*'L1'!$D$15),IF($H$18="Years",($F$18*'L1'!$D$16),0)))),IF(V13="Month",IF($H$18="Days",$F$18/'L1'!$D$13,IF($H$18="Weeks",($F$18/'L1'!$D$15),IF($H$18="Months",$F$18,IF($H$18="Years",($F$18*'L1'!$D$17),0)))),IF(V13="Year",IF($H$18="Days",$F$18/'L1'!$D$12,IF($H$18="Weeks",($F$18/'L1'!$D$16),IF($H$18="Months",($F$18/'L1'!$D$17),IF($H$18="Years",$F$18,0)))),0))))*S13,0)</f>
        <v>0</v>
      </c>
    </row>
    <row r="14" spans="2:23">
      <c r="B14" s="213"/>
      <c r="C14" s="47" t="str">
        <f>IF(D14=$F$10,"P","")</f>
        <v/>
      </c>
      <c r="D14" s="502" t="s">
        <v>778</v>
      </c>
      <c r="E14" s="502"/>
      <c r="F14" s="502"/>
      <c r="G14" s="502"/>
      <c r="H14" s="587" cm="1">
        <f t="array" ref="H14">IF(J14="4A",'STEP 4A'!$D$5:$D$5,IF(J14="4B",'4B'!$D$5:$D$5,IF(J14="4C",#REF!,IF(J14="4D",#REF!,#REF!))))</f>
        <v>0</v>
      </c>
      <c r="I14" s="587"/>
      <c r="J14" s="260" t="s">
        <v>776</v>
      </c>
      <c r="K14" s="214"/>
      <c r="L14" s="42"/>
      <c r="M14" s="283"/>
      <c r="N14" s="28"/>
      <c r="O14" s="28"/>
      <c r="P14" s="28"/>
      <c r="Q14" s="28"/>
      <c r="R14" s="28"/>
      <c r="S14" s="90"/>
      <c r="T14" s="90"/>
      <c r="U14" s="28"/>
      <c r="V14" s="28"/>
      <c r="W14" s="214"/>
    </row>
    <row r="15" spans="2:23">
      <c r="B15" s="213"/>
      <c r="C15" s="47" t="str">
        <f>IF(D15=$F$10,"P","")</f>
        <v/>
      </c>
      <c r="D15" s="502" t="s">
        <v>779</v>
      </c>
      <c r="E15" s="502"/>
      <c r="F15" s="502"/>
      <c r="G15" s="502"/>
      <c r="H15" s="588" cm="1">
        <f t="array" ref="H15">IF(J15="2A",'STEP 2A'!E5:E5,IF(J15="2B",'2B'!E5:E5,IF(J15="2C",#REF!,#REF!)))</f>
        <v>0</v>
      </c>
      <c r="I15" s="588"/>
      <c r="J15" s="260" t="s">
        <v>777</v>
      </c>
      <c r="K15" s="214"/>
      <c r="L15" s="42"/>
      <c r="M15" s="283"/>
      <c r="N15" s="502" t="s">
        <v>83</v>
      </c>
      <c r="O15" s="502"/>
      <c r="P15" s="502"/>
      <c r="Q15" s="279" t="s">
        <v>84</v>
      </c>
      <c r="R15" s="260" t="s">
        <v>733</v>
      </c>
      <c r="S15" s="565">
        <v>0</v>
      </c>
      <c r="T15" s="565"/>
      <c r="U15" s="264" t="s">
        <v>75</v>
      </c>
      <c r="V15" s="265" t="s">
        <v>77</v>
      </c>
      <c r="W15" s="282">
        <f>IF(R15="On",IF(V15="Day",IF($H$18="Days",$F$18,IF($H$18="Weeks",($F$18*'L1'!$D$14),IF($H$18="Months",($F$18*'L1'!$D$13),IF($H$18="Years",($F$18*'L1'!$D$12),0)))),IF(V15="Week",IF($H$18="Days",$F$18/'L1'!$D$14,IF($H$18="Weeks",$F$18,IF($H$18="Months",($F$18*'L1'!$D$15),IF($H$18="Years",($F$18*'L1'!$D$16),0)))),IF(V15="Month",IF($H$18="Days",$F$18/'L1'!$D$13,IF($H$18="Weeks",($F$18/'L1'!$D$15),IF($H$18="Months",$F$18,IF($H$18="Years",($F$18*'L1'!$D$17),0)))),IF(V15="Year",IF($H$18="Days",$F$18/'L1'!$D$12,IF($H$18="Weeks",($F$18/'L1'!$D$16),IF($H$18="Months",($F$18/'L1'!$D$17),IF($H$18="Years",$F$18,0)))),0))))*S15,0)</f>
        <v>0</v>
      </c>
    </row>
    <row r="16" spans="2:23">
      <c r="B16" s="213"/>
      <c r="C16" s="47" t="str">
        <f t="shared" ref="C16:C17" si="0">IF(D16=$F$10,"P","")</f>
        <v/>
      </c>
      <c r="D16" s="85"/>
      <c r="E16" s="85"/>
      <c r="F16" s="85"/>
      <c r="G16" s="85"/>
      <c r="H16" s="85"/>
      <c r="I16" s="85"/>
      <c r="J16" s="84"/>
      <c r="K16" s="214"/>
      <c r="L16" s="42"/>
      <c r="M16" s="283"/>
      <c r="N16" s="28"/>
      <c r="O16" s="70"/>
      <c r="P16" s="77"/>
      <c r="Q16" s="125" t="s">
        <v>85</v>
      </c>
      <c r="R16" s="260" t="s">
        <v>733</v>
      </c>
      <c r="S16" s="565">
        <v>0</v>
      </c>
      <c r="T16" s="565"/>
      <c r="U16" s="264" t="s">
        <v>75</v>
      </c>
      <c r="V16" s="265" t="s">
        <v>77</v>
      </c>
      <c r="W16" s="282">
        <f>IF(R16="On",IF(V16="Day",IF($H$18="Days",$F$18,IF($H$18="Weeks",($F$18*'L1'!$D$14),IF($H$18="Months",($F$18*'L1'!$D$13),IF($H$18="Years",($F$18*'L1'!$D$12),0)))),IF(V16="Week",IF($H$18="Days",$F$18/'L1'!$D$14,IF($H$18="Weeks",$F$18,IF($H$18="Months",($F$18*'L1'!$D$15),IF($H$18="Years",($F$18*'L1'!$D$16),0)))),IF(V16="Month",IF($H$18="Days",$F$18/'L1'!$D$13,IF($H$18="Weeks",($F$18/'L1'!$D$15),IF($H$18="Months",$F$18,IF($H$18="Years",($F$18*'L1'!$D$17),0)))),IF(V16="Year",IF($H$18="Days",$F$18/'L1'!$D$12,IF($H$18="Weeks",($F$18/'L1'!$D$16),IF($H$18="Months",($F$18/'L1'!$D$17),IF($H$18="Years",$F$18,0)))),0))))*S16,0)</f>
        <v>0</v>
      </c>
    </row>
    <row r="17" spans="2:23">
      <c r="B17" s="213"/>
      <c r="C17" s="47" t="str">
        <f t="shared" si="0"/>
        <v/>
      </c>
      <c r="D17" s="85"/>
      <c r="E17" s="85"/>
      <c r="F17" s="85"/>
      <c r="G17" s="85"/>
      <c r="H17" s="85"/>
      <c r="I17" s="126" t="s">
        <v>810</v>
      </c>
      <c r="J17" s="579">
        <f>J22+W22</f>
        <v>0</v>
      </c>
      <c r="K17" s="580"/>
      <c r="L17" s="42"/>
      <c r="M17" s="283"/>
      <c r="N17" s="78"/>
      <c r="O17" s="28"/>
      <c r="P17" s="28"/>
      <c r="Q17" s="125" t="s">
        <v>86</v>
      </c>
      <c r="R17" s="260" t="s">
        <v>733</v>
      </c>
      <c r="S17" s="565">
        <v>0</v>
      </c>
      <c r="T17" s="565"/>
      <c r="U17" s="264" t="s">
        <v>75</v>
      </c>
      <c r="V17" s="265" t="s">
        <v>77</v>
      </c>
      <c r="W17" s="282">
        <f>IF(R17="On",IF(V17="Day",IF($H$18="Days",$F$18,IF($H$18="Weeks",($F$18*'L1'!$D$14),IF($H$18="Months",($F$18*'L1'!$D$13),IF($H$18="Years",($F$18*'L1'!$D$12),0)))),IF(V17="Week",IF($H$18="Days",$F$18/'L1'!$D$14,IF($H$18="Weeks",$F$18,IF($H$18="Months",($F$18*'L1'!$D$15),IF($H$18="Years",($F$18*'L1'!$D$16),0)))),IF(V17="Month",IF($H$18="Days",$F$18/'L1'!$D$13,IF($H$18="Weeks",($F$18/'L1'!$D$15),IF($H$18="Months",$F$18,IF($H$18="Years",($F$18*'L1'!$D$17),0)))),IF(V17="Year",IF($H$18="Days",$F$18/'L1'!$D$12,IF($H$18="Weeks",($F$18/'L1'!$D$16),IF($H$18="Months",($F$18/'L1'!$D$17),IF($H$18="Years",$F$18,0)))),0))))*S17,0)</f>
        <v>0</v>
      </c>
    </row>
    <row r="18" spans="2:23">
      <c r="B18" s="213"/>
      <c r="C18" s="502" t="s">
        <v>90</v>
      </c>
      <c r="D18" s="502"/>
      <c r="E18" s="502"/>
      <c r="F18" s="261">
        <v>6</v>
      </c>
      <c r="G18" s="262" t="s">
        <v>89</v>
      </c>
      <c r="H18" s="263" t="s">
        <v>115</v>
      </c>
      <c r="I18" s="126" t="s">
        <v>808</v>
      </c>
      <c r="J18" s="579">
        <f>W4</f>
        <v>0</v>
      </c>
      <c r="K18" s="580"/>
      <c r="L18" s="42"/>
      <c r="M18" s="283"/>
      <c r="N18" s="28"/>
      <c r="O18" s="28"/>
      <c r="P18" s="28"/>
      <c r="Q18" s="125" t="s">
        <v>811</v>
      </c>
      <c r="R18" s="260" t="s">
        <v>733</v>
      </c>
      <c r="S18" s="565">
        <v>0</v>
      </c>
      <c r="T18" s="565"/>
      <c r="U18" s="264" t="s">
        <v>75</v>
      </c>
      <c r="V18" s="265" t="s">
        <v>77</v>
      </c>
      <c r="W18" s="282">
        <f>IF(R18="On",IF(V18="Day",IF($H$18="Days",$F$18,IF($H$18="Weeks",($F$18*'L1'!$D$14),IF($H$18="Months",($F$18*'L1'!$D$13),IF($H$18="Years",($F$18*'L1'!$D$12),0)))),IF(V18="Week",IF($H$18="Days",$F$18/'L1'!$D$14,IF($H$18="Weeks",$F$18,IF($H$18="Months",($F$18*'L1'!$D$15),IF($H$18="Years",($F$18*'L1'!$D$16),0)))),IF(V18="Month",IF($H$18="Days",$F$18/'L1'!$D$13,IF($H$18="Weeks",($F$18/'L1'!$D$15),IF($H$18="Months",$F$18,IF($H$18="Years",($F$18*'L1'!$D$17),0)))),IF(V18="Year",IF($H$18="Days",$F$18/'L1'!$D$12,IF($H$18="Weeks",($F$18/'L1'!$D$16),IF($H$18="Months",($F$18/'L1'!$D$17),IF($H$18="Years",$F$18,0)))),0))))*S18,0)</f>
        <v>0</v>
      </c>
    </row>
    <row r="19" spans="2:23">
      <c r="B19" s="213"/>
      <c r="C19" s="85"/>
      <c r="D19" s="85"/>
      <c r="E19" s="85"/>
      <c r="F19" s="85"/>
      <c r="G19" s="85"/>
      <c r="H19" s="85"/>
      <c r="I19" s="130" t="s">
        <v>809</v>
      </c>
      <c r="J19" s="579">
        <f ca="1">W40</f>
        <v>0</v>
      </c>
      <c r="K19" s="580"/>
      <c r="L19" s="42"/>
      <c r="M19" s="283"/>
      <c r="N19" s="28"/>
      <c r="O19" s="28"/>
      <c r="P19" s="28"/>
      <c r="Q19" s="125" t="s">
        <v>87</v>
      </c>
      <c r="R19" s="260" t="s">
        <v>733</v>
      </c>
      <c r="S19" s="565">
        <v>0</v>
      </c>
      <c r="T19" s="565"/>
      <c r="U19" s="264" t="s">
        <v>75</v>
      </c>
      <c r="V19" s="265" t="s">
        <v>77</v>
      </c>
      <c r="W19" s="282">
        <f>IF(R19="On",IF(V19="Day",IF($H$18="Days",$F$18,IF($H$18="Weeks",($F$18*'L1'!$D$14),IF($H$18="Months",($F$18*'L1'!$D$13),IF($H$18="Years",($F$18*'L1'!$D$12),0)))),IF(V19="Week",IF($H$18="Days",$F$18/'L1'!$D$14,IF($H$18="Weeks",$F$18,IF($H$18="Months",($F$18*'L1'!$D$15),IF($H$18="Years",($F$18*'L1'!$D$16),0)))),IF(V19="Month",IF($H$18="Days",$F$18/'L1'!$D$13,IF($H$18="Weeks",($F$18/'L1'!$D$15),IF($H$18="Months",$F$18,IF($H$18="Years",($F$18*'L1'!$D$17),0)))),IF(V19="Year",IF($H$18="Days",$F$18/'L1'!$D$12,IF($H$18="Weeks",($F$18/'L1'!$D$16),IF($H$18="Months",($F$18/'L1'!$D$17),IF($H$18="Years",$F$18,0)))),0))))*S19,0)</f>
        <v>0</v>
      </c>
    </row>
    <row r="20" spans="2:23">
      <c r="B20" s="217"/>
      <c r="C20" s="290"/>
      <c r="D20" s="290"/>
      <c r="E20" s="290"/>
      <c r="F20" s="290"/>
      <c r="G20" s="290"/>
      <c r="H20" s="290"/>
      <c r="I20" s="291" t="s">
        <v>816</v>
      </c>
      <c r="J20" s="581">
        <f>J22+IF(G48="On",H48,0)+IF(G49="On",I49,0)+IF(G51="On",I51,0)</f>
        <v>0</v>
      </c>
      <c r="K20" s="582"/>
      <c r="L20" s="42"/>
      <c r="M20" s="284"/>
      <c r="N20" s="285"/>
      <c r="O20" s="285"/>
      <c r="P20" s="285"/>
      <c r="Q20" s="285"/>
      <c r="R20" s="285"/>
      <c r="S20" s="285"/>
      <c r="T20" s="285"/>
      <c r="U20" s="285"/>
      <c r="V20" s="285"/>
      <c r="W20" s="286"/>
    </row>
    <row r="21" spans="2:23">
      <c r="I21" s="46"/>
      <c r="J21" s="46"/>
      <c r="W21" s="46"/>
    </row>
    <row r="22" spans="2:23" s="86" customFormat="1">
      <c r="B22" s="241" t="s">
        <v>130</v>
      </c>
      <c r="C22" s="518" t="s">
        <v>743</v>
      </c>
      <c r="D22" s="518"/>
      <c r="E22" s="518"/>
      <c r="F22" s="518"/>
      <c r="G22" s="518"/>
      <c r="H22" s="518"/>
      <c r="I22" s="518"/>
      <c r="J22" s="572">
        <f>IF(G23="On",H23,0)+IF(G24="On",I24,0)+IF(G26="On",H26,0)+IF(G27="On",I27,0)+IF(G28="On",H28,0)+IF(G30="On",H30,0)+IF(G31="On",I31,0)+IF(G32="On",H32,0)+SUMIF(G34:G38,"On",H34:H38)+SUMIF(J34:J38,"On",K34:K38)</f>
        <v>0</v>
      </c>
      <c r="K22" s="573"/>
      <c r="M22" s="241" t="s">
        <v>130</v>
      </c>
      <c r="N22" s="518" t="s">
        <v>744</v>
      </c>
      <c r="O22" s="518"/>
      <c r="P22" s="518"/>
      <c r="Q22" s="518"/>
      <c r="R22" s="518"/>
      <c r="S22" s="518"/>
      <c r="T22" s="518"/>
      <c r="U22" s="518"/>
      <c r="V22" s="518"/>
      <c r="W22" s="289">
        <f>IF(R23="On",S23,0)+IF(R24="On",T24,0)+IF(R26="On",S26,0)+IF(R27="On",T27,0)+IF(R29="On",S29,0)+IF(R30="On",T30,0)+IF(R32="On",S32,0)+IF(R33="On",T33,0)+IF(R34="On",S34,0)+SUMIF(R36:R38,"On",S36:S38)+SUMIF(U36:U38,"On",V36:V38)</f>
        <v>0</v>
      </c>
    </row>
    <row r="23" spans="2:23" s="50" customFormat="1">
      <c r="B23" s="281"/>
      <c r="C23" s="528" t="s">
        <v>56</v>
      </c>
      <c r="D23" s="528"/>
      <c r="E23" s="528"/>
      <c r="F23" s="287" t="s">
        <v>57</v>
      </c>
      <c r="G23" s="276" t="s">
        <v>733</v>
      </c>
      <c r="H23" s="568">
        <v>0</v>
      </c>
      <c r="I23" s="568"/>
      <c r="J23" s="68"/>
      <c r="K23" s="292"/>
      <c r="L23" s="87"/>
      <c r="M23" s="281"/>
      <c r="N23" s="528" t="s">
        <v>56</v>
      </c>
      <c r="O23" s="528"/>
      <c r="P23" s="528"/>
      <c r="Q23" s="287" t="s">
        <v>57</v>
      </c>
      <c r="R23" s="276" t="s">
        <v>733</v>
      </c>
      <c r="S23" s="568">
        <v>0</v>
      </c>
      <c r="T23" s="568"/>
      <c r="U23" s="266"/>
      <c r="V23" s="79"/>
      <c r="W23" s="292"/>
    </row>
    <row r="24" spans="2:23">
      <c r="B24" s="283"/>
      <c r="C24" s="28"/>
      <c r="D24" s="70"/>
      <c r="E24" s="70"/>
      <c r="F24" s="88" t="s">
        <v>39</v>
      </c>
      <c r="G24" s="260" t="s">
        <v>733</v>
      </c>
      <c r="H24" s="267">
        <v>0.03</v>
      </c>
      <c r="I24" s="566">
        <f>I8*H24</f>
        <v>0</v>
      </c>
      <c r="J24" s="566"/>
      <c r="K24" s="293"/>
      <c r="L24" s="42"/>
      <c r="M24" s="283"/>
      <c r="N24" s="28"/>
      <c r="O24" s="70"/>
      <c r="P24" s="77"/>
      <c r="Q24" s="88" t="s">
        <v>39</v>
      </c>
      <c r="R24" s="260" t="s">
        <v>733</v>
      </c>
      <c r="S24" s="267">
        <v>0.03</v>
      </c>
      <c r="T24" s="566">
        <f>I8*S24</f>
        <v>0</v>
      </c>
      <c r="U24" s="566"/>
      <c r="V24" s="89"/>
      <c r="W24" s="293"/>
    </row>
    <row r="25" spans="2:23">
      <c r="B25" s="283"/>
      <c r="C25" s="28"/>
      <c r="D25" s="28"/>
      <c r="E25" s="28"/>
      <c r="F25" s="28"/>
      <c r="G25" s="28"/>
      <c r="H25" s="90"/>
      <c r="I25" s="90"/>
      <c r="J25" s="90"/>
      <c r="K25" s="214"/>
      <c r="L25" s="42"/>
      <c r="M25" s="283"/>
      <c r="N25" s="28"/>
      <c r="O25" s="28"/>
      <c r="P25" s="28"/>
      <c r="Q25" s="28"/>
      <c r="R25" s="28"/>
      <c r="S25" s="90"/>
      <c r="T25" s="90"/>
      <c r="U25" s="90"/>
      <c r="V25" s="28"/>
      <c r="W25" s="214"/>
    </row>
    <row r="26" spans="2:23">
      <c r="B26" s="283"/>
      <c r="C26" s="502" t="s">
        <v>124</v>
      </c>
      <c r="D26" s="502"/>
      <c r="E26" s="502"/>
      <c r="F26" s="279" t="s">
        <v>57</v>
      </c>
      <c r="G26" s="260" t="s">
        <v>733</v>
      </c>
      <c r="H26" s="565">
        <v>0</v>
      </c>
      <c r="I26" s="565"/>
      <c r="J26" s="266"/>
      <c r="K26" s="292"/>
      <c r="L26" s="42"/>
      <c r="M26" s="283"/>
      <c r="N26" s="502" t="s">
        <v>71</v>
      </c>
      <c r="O26" s="502"/>
      <c r="P26" s="502"/>
      <c r="Q26" s="279" t="s">
        <v>57</v>
      </c>
      <c r="R26" s="260" t="s">
        <v>733</v>
      </c>
      <c r="S26" s="565">
        <v>0</v>
      </c>
      <c r="T26" s="565"/>
      <c r="U26" s="266"/>
      <c r="V26" s="79"/>
      <c r="W26" s="292"/>
    </row>
    <row r="27" spans="2:23">
      <c r="B27" s="283"/>
      <c r="C27" s="28"/>
      <c r="D27" s="70"/>
      <c r="E27" s="77"/>
      <c r="F27" s="88" t="s">
        <v>39</v>
      </c>
      <c r="G27" s="260" t="s">
        <v>733</v>
      </c>
      <c r="H27" s="267">
        <v>0.02</v>
      </c>
      <c r="I27" s="566">
        <f>Q45*H27</f>
        <v>0</v>
      </c>
      <c r="J27" s="566"/>
      <c r="K27" s="293"/>
      <c r="L27" s="42"/>
      <c r="M27" s="283"/>
      <c r="N27" s="28"/>
      <c r="O27" s="70"/>
      <c r="P27" s="77"/>
      <c r="Q27" s="88" t="s">
        <v>39</v>
      </c>
      <c r="R27" s="260" t="s">
        <v>733</v>
      </c>
      <c r="S27" s="267">
        <v>0.03</v>
      </c>
      <c r="T27" s="566">
        <f>I8*S27</f>
        <v>0</v>
      </c>
      <c r="U27" s="566"/>
      <c r="V27" s="89"/>
      <c r="W27" s="293"/>
    </row>
    <row r="28" spans="2:23">
      <c r="B28" s="283"/>
      <c r="C28" s="28"/>
      <c r="D28" s="70"/>
      <c r="E28" s="77"/>
      <c r="F28" s="125" t="s">
        <v>58</v>
      </c>
      <c r="G28" s="260" t="s">
        <v>733</v>
      </c>
      <c r="H28" s="516">
        <f>Q45*0.01</f>
        <v>0</v>
      </c>
      <c r="I28" s="516"/>
      <c r="J28" s="266"/>
      <c r="K28" s="292"/>
      <c r="L28" s="42"/>
      <c r="M28" s="283"/>
      <c r="N28" s="28"/>
      <c r="O28" s="28"/>
      <c r="P28" s="28"/>
      <c r="Q28" s="28"/>
      <c r="R28" s="28"/>
      <c r="S28" s="90"/>
      <c r="T28" s="90"/>
      <c r="U28" s="90"/>
      <c r="V28" s="28"/>
      <c r="W28" s="214"/>
    </row>
    <row r="29" spans="2:23">
      <c r="B29" s="283"/>
      <c r="C29" s="28"/>
      <c r="D29" s="28"/>
      <c r="E29" s="28"/>
      <c r="F29" s="28"/>
      <c r="G29" s="28"/>
      <c r="H29" s="90"/>
      <c r="I29" s="90"/>
      <c r="J29" s="90"/>
      <c r="K29" s="214"/>
      <c r="L29" s="42"/>
      <c r="M29" s="283"/>
      <c r="N29" s="502" t="s">
        <v>72</v>
      </c>
      <c r="O29" s="502"/>
      <c r="P29" s="502"/>
      <c r="Q29" s="279" t="s">
        <v>57</v>
      </c>
      <c r="R29" s="260" t="s">
        <v>733</v>
      </c>
      <c r="S29" s="565">
        <v>0</v>
      </c>
      <c r="T29" s="565"/>
      <c r="U29" s="266"/>
      <c r="V29" s="79"/>
      <c r="W29" s="292"/>
    </row>
    <row r="30" spans="2:23">
      <c r="B30" s="283"/>
      <c r="C30" s="502" t="s">
        <v>59</v>
      </c>
      <c r="D30" s="502"/>
      <c r="E30" s="502"/>
      <c r="F30" s="279" t="s">
        <v>57</v>
      </c>
      <c r="G30" s="260" t="s">
        <v>733</v>
      </c>
      <c r="H30" s="565">
        <v>0</v>
      </c>
      <c r="I30" s="565"/>
      <c r="J30" s="266"/>
      <c r="K30" s="292"/>
      <c r="L30" s="42"/>
      <c r="M30" s="283"/>
      <c r="N30" s="28"/>
      <c r="O30" s="70"/>
      <c r="P30" s="77"/>
      <c r="Q30" s="88" t="s">
        <v>39</v>
      </c>
      <c r="R30" s="260" t="s">
        <v>733</v>
      </c>
      <c r="S30" s="267">
        <v>0.03</v>
      </c>
      <c r="T30" s="566">
        <f>I8*S30</f>
        <v>0</v>
      </c>
      <c r="U30" s="566"/>
      <c r="V30" s="89"/>
      <c r="W30" s="293"/>
    </row>
    <row r="31" spans="2:23">
      <c r="B31" s="283"/>
      <c r="C31" s="28"/>
      <c r="D31" s="70"/>
      <c r="E31" s="77"/>
      <c r="F31" s="88" t="s">
        <v>39</v>
      </c>
      <c r="G31" s="260" t="s">
        <v>733</v>
      </c>
      <c r="H31" s="267">
        <v>0.03</v>
      </c>
      <c r="I31" s="566">
        <f>I8*H31</f>
        <v>0</v>
      </c>
      <c r="J31" s="566"/>
      <c r="K31" s="293"/>
      <c r="L31" s="42"/>
      <c r="M31" s="283"/>
      <c r="N31" s="28"/>
      <c r="O31" s="28"/>
      <c r="P31" s="28"/>
      <c r="Q31" s="28"/>
      <c r="R31" s="90"/>
      <c r="S31" s="90"/>
      <c r="T31" s="90"/>
      <c r="U31" s="90"/>
      <c r="V31" s="28"/>
      <c r="W31" s="214"/>
    </row>
    <row r="32" spans="2:23">
      <c r="B32" s="283"/>
      <c r="C32" s="28"/>
      <c r="D32" s="70"/>
      <c r="E32" s="77"/>
      <c r="F32" s="125" t="s">
        <v>58</v>
      </c>
      <c r="G32" s="260" t="s">
        <v>733</v>
      </c>
      <c r="H32" s="516">
        <f>$I$8*0.005+1000</f>
        <v>1000</v>
      </c>
      <c r="I32" s="516"/>
      <c r="J32" s="266"/>
      <c r="K32" s="214"/>
      <c r="L32" s="42"/>
      <c r="M32" s="283"/>
      <c r="N32" s="502" t="s">
        <v>59</v>
      </c>
      <c r="O32" s="502"/>
      <c r="P32" s="502"/>
      <c r="Q32" s="279" t="s">
        <v>57</v>
      </c>
      <c r="R32" s="260" t="s">
        <v>733</v>
      </c>
      <c r="S32" s="565">
        <v>0</v>
      </c>
      <c r="T32" s="565"/>
      <c r="U32" s="266"/>
      <c r="V32" s="79"/>
      <c r="W32" s="292"/>
    </row>
    <row r="33" spans="2:35">
      <c r="B33" s="283"/>
      <c r="C33" s="28"/>
      <c r="D33" s="28"/>
      <c r="E33" s="28"/>
      <c r="F33" s="28"/>
      <c r="G33" s="28"/>
      <c r="H33" s="28"/>
      <c r="I33" s="28"/>
      <c r="J33" s="28"/>
      <c r="K33" s="214"/>
      <c r="L33" s="42"/>
      <c r="M33" s="283"/>
      <c r="N33" s="28"/>
      <c r="O33" s="70"/>
      <c r="P33" s="77"/>
      <c r="Q33" s="88" t="s">
        <v>39</v>
      </c>
      <c r="R33" s="260" t="s">
        <v>733</v>
      </c>
      <c r="S33" s="267">
        <v>0.03</v>
      </c>
      <c r="T33" s="566">
        <f>I8*S33</f>
        <v>0</v>
      </c>
      <c r="U33" s="566"/>
      <c r="V33" s="89"/>
      <c r="W33" s="293"/>
    </row>
    <row r="34" spans="2:35">
      <c r="B34" s="283"/>
      <c r="C34" s="502" t="s">
        <v>60</v>
      </c>
      <c r="D34" s="502"/>
      <c r="E34" s="502"/>
      <c r="F34" s="279" t="s">
        <v>66</v>
      </c>
      <c r="G34" s="260" t="s">
        <v>733</v>
      </c>
      <c r="H34" s="268">
        <v>450</v>
      </c>
      <c r="I34" s="279" t="s">
        <v>61</v>
      </c>
      <c r="J34" s="260" t="s">
        <v>733</v>
      </c>
      <c r="K34" s="300">
        <v>0</v>
      </c>
      <c r="L34" s="42"/>
      <c r="M34" s="283"/>
      <c r="N34" s="28"/>
      <c r="O34" s="70"/>
      <c r="P34" s="77"/>
      <c r="Q34" s="125" t="s">
        <v>58</v>
      </c>
      <c r="R34" s="260" t="s">
        <v>733</v>
      </c>
      <c r="S34" s="516">
        <f>$I$8*0.005+1000</f>
        <v>1000</v>
      </c>
      <c r="T34" s="516"/>
      <c r="U34" s="266"/>
      <c r="V34" s="79"/>
      <c r="W34" s="292"/>
    </row>
    <row r="35" spans="2:35">
      <c r="B35" s="283"/>
      <c r="C35" s="28"/>
      <c r="D35" s="70"/>
      <c r="E35" s="77"/>
      <c r="F35" s="88" t="s">
        <v>67</v>
      </c>
      <c r="G35" s="260" t="s">
        <v>733</v>
      </c>
      <c r="H35" s="268">
        <v>500</v>
      </c>
      <c r="I35" s="88" t="s">
        <v>62</v>
      </c>
      <c r="J35" s="260" t="s">
        <v>733</v>
      </c>
      <c r="K35" s="300">
        <v>0</v>
      </c>
      <c r="L35" s="42"/>
      <c r="M35" s="283"/>
      <c r="N35" s="28"/>
      <c r="O35" s="28"/>
      <c r="P35" s="28"/>
      <c r="Q35" s="28"/>
      <c r="R35" s="28"/>
      <c r="S35" s="28"/>
      <c r="T35" s="28"/>
      <c r="U35" s="28"/>
      <c r="V35" s="28"/>
      <c r="W35" s="214"/>
    </row>
    <row r="36" spans="2:35" s="46" customFormat="1">
      <c r="B36" s="213"/>
      <c r="C36" s="28"/>
      <c r="D36" s="70"/>
      <c r="E36" s="77"/>
      <c r="F36" s="125" t="s">
        <v>68</v>
      </c>
      <c r="G36" s="260" t="s">
        <v>733</v>
      </c>
      <c r="H36" s="268">
        <v>50</v>
      </c>
      <c r="I36" s="125" t="s">
        <v>63</v>
      </c>
      <c r="J36" s="260" t="s">
        <v>733</v>
      </c>
      <c r="K36" s="300">
        <v>0</v>
      </c>
      <c r="M36" s="283"/>
      <c r="N36" s="502" t="s">
        <v>60</v>
      </c>
      <c r="O36" s="502"/>
      <c r="P36" s="502"/>
      <c r="Q36" s="279" t="s">
        <v>66</v>
      </c>
      <c r="R36" s="260" t="s">
        <v>733</v>
      </c>
      <c r="S36" s="268">
        <v>450</v>
      </c>
      <c r="T36" s="279" t="s">
        <v>61</v>
      </c>
      <c r="U36" s="260" t="s">
        <v>733</v>
      </c>
      <c r="V36" s="268">
        <v>0</v>
      </c>
      <c r="W36" s="292"/>
    </row>
    <row r="37" spans="2:35" s="46" customFormat="1">
      <c r="B37" s="213"/>
      <c r="C37" s="28"/>
      <c r="D37" s="70"/>
      <c r="E37" s="77"/>
      <c r="F37" s="88" t="s">
        <v>69</v>
      </c>
      <c r="G37" s="260" t="s">
        <v>733</v>
      </c>
      <c r="H37" s="268">
        <v>450</v>
      </c>
      <c r="I37" s="88" t="s">
        <v>64</v>
      </c>
      <c r="J37" s="260" t="s">
        <v>733</v>
      </c>
      <c r="K37" s="300">
        <v>0</v>
      </c>
      <c r="M37" s="283"/>
      <c r="N37" s="28"/>
      <c r="O37" s="70"/>
      <c r="P37" s="77"/>
      <c r="Q37" s="125" t="s">
        <v>73</v>
      </c>
      <c r="R37" s="260" t="s">
        <v>733</v>
      </c>
      <c r="S37" s="268">
        <v>150</v>
      </c>
      <c r="T37" s="88" t="s">
        <v>62</v>
      </c>
      <c r="U37" s="260" t="s">
        <v>733</v>
      </c>
      <c r="V37" s="268">
        <v>0</v>
      </c>
      <c r="W37" s="292"/>
    </row>
    <row r="38" spans="2:35" s="46" customFormat="1">
      <c r="B38" s="217"/>
      <c r="C38" s="285"/>
      <c r="D38" s="294"/>
      <c r="E38" s="295"/>
      <c r="F38" s="296" t="s">
        <v>70</v>
      </c>
      <c r="G38" s="260" t="s">
        <v>733</v>
      </c>
      <c r="H38" s="298">
        <v>600</v>
      </c>
      <c r="I38" s="296" t="s">
        <v>65</v>
      </c>
      <c r="J38" s="297" t="s">
        <v>733</v>
      </c>
      <c r="K38" s="301">
        <v>0</v>
      </c>
      <c r="M38" s="284"/>
      <c r="N38" s="285"/>
      <c r="O38" s="294"/>
      <c r="P38" s="295"/>
      <c r="Q38" s="296" t="s">
        <v>70</v>
      </c>
      <c r="R38" s="260" t="s">
        <v>733</v>
      </c>
      <c r="S38" s="298">
        <v>600</v>
      </c>
      <c r="T38" s="299" t="s">
        <v>63</v>
      </c>
      <c r="U38" s="297" t="s">
        <v>733</v>
      </c>
      <c r="V38" s="298">
        <v>0</v>
      </c>
      <c r="W38" s="306"/>
      <c r="Y38" s="50"/>
      <c r="Z38" s="14"/>
      <c r="AA38" s="14"/>
      <c r="AB38" s="14"/>
      <c r="AC38" s="14"/>
      <c r="AD38" s="14"/>
      <c r="AE38" s="14"/>
      <c r="AF38" s="14"/>
      <c r="AG38" s="14"/>
      <c r="AH38" s="14"/>
      <c r="AI38" s="14"/>
    </row>
    <row r="39" spans="2:35" s="46" customFormat="1">
      <c r="B39" s="59"/>
      <c r="C39" s="42"/>
      <c r="D39" s="42"/>
      <c r="E39" s="42"/>
      <c r="F39" s="42"/>
      <c r="G39" s="42"/>
      <c r="H39" s="42"/>
      <c r="I39" s="42"/>
      <c r="J39" s="42"/>
      <c r="K39" s="42"/>
      <c r="O39" s="57"/>
      <c r="P39" s="80"/>
    </row>
    <row r="40" spans="2:35" s="46" customFormat="1">
      <c r="B40" s="241" t="s">
        <v>130</v>
      </c>
      <c r="C40" s="518" t="s">
        <v>117</v>
      </c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  <c r="Q40" s="518"/>
      <c r="R40" s="518"/>
      <c r="S40" s="518"/>
      <c r="T40" s="518"/>
      <c r="U40" s="518"/>
      <c r="V40" s="518"/>
      <c r="W40" s="289">
        <f ca="1">IF(C44="On",IF(R54="On",Q49,Q50)+Q52,0)+IF(G42="On",IF(K42="Day",IF($H$18="Days",$F$18,IF($H$18="Weeks",($F$18*'L1'!$D$14),IF($H$18="Months",($F$18*'L1'!$D$13),IF($H$18="Years",($F$18*'L1'!$D$12),0)))),IF(K42="Week",IF($H$18="Days",$F$18/'L1'!D14,IF($H$18="Weeks",$F$18,IF($H$18="Months",($F$18*'L1'!D15),IF($H$18="Years",($F$18*'L1'!D16),0)))),IF(K42="Month",IF($H$18="Days",$F$18/'L1'!D13,IF($H$18="Weeks",($F$18/'L1'!D15),IF($H$18="Months",$F$18,IF($H$18="Years",($F$18*'L1'!D17),0)))),IF(K42="Year",IF($H$18="Days",$F$18/'L1'!D12,IF($H$18="Weeks",($F$18/'L1'!D16),IF($H$18="Months",($F$18/'L1'!D17),IF($H$18="Years",$F$18,0)))),0))))*H42,0)</f>
        <v>0</v>
      </c>
    </row>
    <row r="41" spans="2:35" s="46" customFormat="1">
      <c r="B41" s="213"/>
      <c r="C41" s="528" t="s">
        <v>94</v>
      </c>
      <c r="D41" s="528"/>
      <c r="E41" s="528"/>
      <c r="F41" s="528"/>
      <c r="G41" s="528"/>
      <c r="H41" s="528"/>
      <c r="I41" s="528"/>
      <c r="J41" s="528"/>
      <c r="K41" s="528"/>
      <c r="L41" s="7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14"/>
    </row>
    <row r="42" spans="2:35" s="46" customFormat="1">
      <c r="B42" s="281"/>
      <c r="C42" s="78"/>
      <c r="D42" s="502" t="s">
        <v>118</v>
      </c>
      <c r="E42" s="502"/>
      <c r="F42" s="125" t="s">
        <v>76</v>
      </c>
      <c r="G42" s="260" t="s">
        <v>733</v>
      </c>
      <c r="H42" s="565">
        <v>1500</v>
      </c>
      <c r="I42" s="565"/>
      <c r="J42" s="264" t="s">
        <v>75</v>
      </c>
      <c r="K42" s="263" t="s">
        <v>77</v>
      </c>
      <c r="L42" s="89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14"/>
    </row>
    <row r="43" spans="2:35" s="46" customFormat="1">
      <c r="B43" s="283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14"/>
    </row>
    <row r="44" spans="2:35" s="46" customFormat="1">
      <c r="B44" s="283"/>
      <c r="C44" s="260" t="s">
        <v>634</v>
      </c>
      <c r="D44" s="502" t="s">
        <v>95</v>
      </c>
      <c r="E44" s="502"/>
      <c r="F44" s="502"/>
      <c r="G44" s="502"/>
      <c r="H44" s="502"/>
      <c r="I44" s="502"/>
      <c r="J44" s="502"/>
      <c r="K44" s="502"/>
      <c r="L44" s="78"/>
      <c r="M44" s="28"/>
      <c r="N44" s="502" t="s">
        <v>737</v>
      </c>
      <c r="O44" s="502"/>
      <c r="P44" s="502"/>
      <c r="Q44" s="502"/>
      <c r="R44" s="502"/>
      <c r="S44" s="502"/>
      <c r="T44" s="502"/>
      <c r="U44" s="502"/>
      <c r="V44" s="28"/>
      <c r="W44" s="214"/>
    </row>
    <row r="45" spans="2:35" s="46" customFormat="1">
      <c r="B45" s="283"/>
      <c r="C45" s="28"/>
      <c r="D45" s="28"/>
      <c r="E45" s="125" t="s">
        <v>88</v>
      </c>
      <c r="F45" s="269">
        <v>0.05</v>
      </c>
      <c r="G45" s="28"/>
      <c r="H45" s="125" t="s">
        <v>90</v>
      </c>
      <c r="I45" s="271">
        <v>30</v>
      </c>
      <c r="J45" s="262" t="s">
        <v>89</v>
      </c>
      <c r="K45" s="263" t="s">
        <v>116</v>
      </c>
      <c r="L45" s="89"/>
      <c r="M45" s="28"/>
      <c r="N45" s="28"/>
      <c r="O45" s="28"/>
      <c r="P45" s="125" t="s">
        <v>101</v>
      </c>
      <c r="Q45" s="272">
        <f>I8-IF(G48="On",H48,0)-IF(G49="On",I49,0)-IF(G51="On",I51,0)</f>
        <v>0</v>
      </c>
      <c r="R45" s="28"/>
      <c r="S45" s="28"/>
      <c r="T45" s="28"/>
      <c r="U45" s="28"/>
      <c r="V45" s="28"/>
      <c r="W45" s="214"/>
    </row>
    <row r="46" spans="2:35" s="46" customFormat="1">
      <c r="B46" s="283"/>
      <c r="C46" s="28"/>
      <c r="D46" s="28"/>
      <c r="E46" s="125" t="s">
        <v>105</v>
      </c>
      <c r="F46" s="270">
        <f>MAX(IF(K46="Day",IF(K45="Days",I45,IF(K45="Weeks",(I45*'L1'!$D$14),IF(K45="Months",(I45*'L1'!$D$13),IF(K45="Years",(I45*'L1'!$D$12),0)))),IF(K46="Week",IF(K45="Days",I45/'L1'!D14,IF(K45="Weeks",I45,IF(K45="Months",(I45*'L1'!D15),IF(K45="Years",(I45*'L1'!D16),0)))),IF(K46="Month",IF(K45="Days",I45/'L1'!D13,IF(K45="Weeks",(I45/'L1'!D15),IF(K45="Months",I45,IF(K45="Years",(I45*'L1'!D17),0)))),IF(K46="Year",IF(K45="Days",I45/'L1'!D12,IF(K45="Weeks",(I45/'L1'!D16),IF(K45="Months",(I45/'L1'!D17),IF(K45="Years",I45,0)))),0)))),1)</f>
        <v>360</v>
      </c>
      <c r="G46" s="28"/>
      <c r="H46" s="28"/>
      <c r="I46" s="125" t="s">
        <v>106</v>
      </c>
      <c r="J46" s="264" t="s">
        <v>75</v>
      </c>
      <c r="K46" s="263" t="s">
        <v>77</v>
      </c>
      <c r="L46" s="89"/>
      <c r="M46" s="28"/>
      <c r="N46" s="28"/>
      <c r="O46" s="28"/>
      <c r="P46" s="88" t="s">
        <v>100</v>
      </c>
      <c r="Q46" s="273" t="str">
        <f>IFERROR(IF(OR(Q45=0,Q45=""),"",-PMT($F$45/IF($K$46="Day",'L1'!$D$12,IF($K$46="Week",'L1'!$D$16,IF($K$46="Month",'L1'!$D$17,1))),$F$46,$Q$45)),"")</f>
        <v/>
      </c>
      <c r="R46" s="264" t="s">
        <v>75</v>
      </c>
      <c r="S46" s="274" t="str">
        <f>K46</f>
        <v>Month</v>
      </c>
      <c r="T46" s="28"/>
      <c r="U46" s="28"/>
      <c r="V46" s="28"/>
      <c r="W46" s="214"/>
    </row>
    <row r="47" spans="2:35" s="46" customFormat="1">
      <c r="B47" s="283"/>
      <c r="C47" s="7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8"/>
      <c r="O47" s="28"/>
      <c r="P47" s="28"/>
      <c r="Q47" s="90"/>
      <c r="R47" s="28"/>
      <c r="S47" s="28"/>
      <c r="T47" s="28"/>
      <c r="U47" s="28"/>
      <c r="V47" s="28"/>
      <c r="W47" s="214"/>
    </row>
    <row r="48" spans="2:35" s="46" customFormat="1">
      <c r="B48" s="283"/>
      <c r="C48" s="28"/>
      <c r="D48" s="502" t="s">
        <v>93</v>
      </c>
      <c r="E48" s="502"/>
      <c r="F48" s="279" t="s">
        <v>91</v>
      </c>
      <c r="G48" s="260" t="s">
        <v>733</v>
      </c>
      <c r="H48" s="565">
        <v>10000</v>
      </c>
      <c r="I48" s="565"/>
      <c r="J48" s="90"/>
      <c r="K48" s="28"/>
      <c r="L48" s="28"/>
      <c r="M48" s="28"/>
      <c r="N48" s="78"/>
      <c r="O48" s="28"/>
      <c r="P48" s="88" t="s">
        <v>102</v>
      </c>
      <c r="Q48" s="273">
        <f ca="1">IF(R56="Yes",0,IF(F18=0,0,SUM(OFFSET(H62,0,0,MAX(IF(K46="Day",IF(H18="Days",F18,IF(H18="Weeks",(F18*'L1'!$D$14),IF(H18="Months",(F18*'L1'!$D$13),IF(H18="Years",(F18*'L1'!$D$12),0)))),IF(K46="Week",IF(H18="Days",F18/'L1'!D14,IF(H18="Weeks",F18,IF(H18="Months",(F18*'L1'!D15),IF(H18="Years",(F18*'L1'!D16),0)))),IF(K46="Month",IF(H18="Days",F18/'L1'!D13,IF(H18="Weeks",(F18/'L1'!D15),IF(H18="Months",F18,IF(H18="Years",(F18*'L1'!D17),0)))),IF(K46="Year",IF(H18="Days",F18/'L1'!D12,IF(H18="Weeks",(F18/'L1'!D16),IF(H18="Months",(F18/'L1'!D17),IF(H18="Years",F18,0)))),0)))),1)))))</f>
        <v>0</v>
      </c>
      <c r="R48" s="264" t="s">
        <v>121</v>
      </c>
      <c r="S48" s="577" t="str">
        <f>$I$5</f>
        <v>6 Months</v>
      </c>
      <c r="T48" s="577"/>
      <c r="U48" s="28"/>
      <c r="V48" s="28"/>
      <c r="W48" s="214"/>
    </row>
    <row r="49" spans="2:23" s="46" customFormat="1">
      <c r="B49" s="283"/>
      <c r="C49" s="78"/>
      <c r="D49" s="28"/>
      <c r="E49" s="28"/>
      <c r="F49" s="88" t="s">
        <v>92</v>
      </c>
      <c r="G49" s="260" t="s">
        <v>634</v>
      </c>
      <c r="H49" s="267">
        <v>0.2</v>
      </c>
      <c r="I49" s="578">
        <f>IF(G49="On",I8*H49,0)</f>
        <v>0</v>
      </c>
      <c r="J49" s="578"/>
      <c r="K49" s="28"/>
      <c r="L49" s="28"/>
      <c r="M49" s="28"/>
      <c r="N49" s="28"/>
      <c r="O49" s="28"/>
      <c r="P49" s="88" t="s">
        <v>103</v>
      </c>
      <c r="Q49" s="273">
        <f ca="1">IF(F18=0,0,SUM(OFFSET(J62,0,0,MAX(IF(K46="Day",IF(H18="Days",F18,IF(H18="Weeks",(F18*'L1'!$D$14),IF(H18="Months",(F18*'L1'!$D$13),IF(H18="Years",(F18*'L1'!$D$12),0)))),IF(K46="Week",IF(H18="Days",F18/'L1'!D14,IF(H18="Weeks",F18,IF(H18="Months",(F18*'L1'!D15),IF(H18="Years",(F18*'L1'!D16),0)))),IF(K46="Month",IF(H18="Days",F18/'L1'!D13,IF(H18="Weeks",(F18/'L1'!D15),IF(H18="Months",F18,IF(H18="Years",(F18*'L1'!D17),0)))),IF(K46="Year",IF(H18="Days",F18/'L1'!D12,IF(H18="Weeks",(F18/'L1'!D16),IF(H18="Months",(F18/'L1'!D17),IF(H18="Years",F18,0)))),0)))),1))))</f>
        <v>0</v>
      </c>
      <c r="R49" s="264" t="s">
        <v>121</v>
      </c>
      <c r="S49" s="577" t="str">
        <f>$I$5</f>
        <v>6 Months</v>
      </c>
      <c r="T49" s="577"/>
      <c r="U49" s="28"/>
      <c r="V49" s="28"/>
      <c r="W49" s="214"/>
    </row>
    <row r="50" spans="2:23" s="46" customFormat="1">
      <c r="B50" s="283"/>
      <c r="C50" s="28"/>
      <c r="D50" s="28"/>
      <c r="E50" s="28"/>
      <c r="F50" s="28"/>
      <c r="G50" s="28"/>
      <c r="H50" s="90"/>
      <c r="I50" s="90"/>
      <c r="J50" s="90"/>
      <c r="K50" s="28"/>
      <c r="L50" s="28"/>
      <c r="M50" s="28"/>
      <c r="N50" s="28"/>
      <c r="O50" s="28"/>
      <c r="P50" s="88" t="s">
        <v>123</v>
      </c>
      <c r="Q50" s="273">
        <f ca="1">Q48+Q49</f>
        <v>0</v>
      </c>
      <c r="R50" s="264" t="s">
        <v>121</v>
      </c>
      <c r="S50" s="577" t="str">
        <f>$I$5</f>
        <v>6 Months</v>
      </c>
      <c r="T50" s="577"/>
      <c r="U50" s="28"/>
      <c r="V50" s="28"/>
      <c r="W50" s="214"/>
    </row>
    <row r="51" spans="2:23" s="46" customFormat="1">
      <c r="B51" s="283"/>
      <c r="C51" s="78"/>
      <c r="D51" s="28"/>
      <c r="E51" s="207" t="s">
        <v>734</v>
      </c>
      <c r="F51" s="280" t="s">
        <v>122</v>
      </c>
      <c r="G51" s="260" t="s">
        <v>733</v>
      </c>
      <c r="H51" s="275">
        <f>IFERROR(I51/I8,0)</f>
        <v>0</v>
      </c>
      <c r="I51" s="566">
        <f>G52-(H54*G53-H55)</f>
        <v>0</v>
      </c>
      <c r="J51" s="566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14"/>
    </row>
    <row r="52" spans="2:23" s="46" customFormat="1">
      <c r="B52" s="283"/>
      <c r="C52" s="28"/>
      <c r="D52" s="28"/>
      <c r="E52" s="28"/>
      <c r="F52" s="125" t="s">
        <v>96</v>
      </c>
      <c r="G52" s="516">
        <f>I8</f>
        <v>0</v>
      </c>
      <c r="H52" s="516"/>
      <c r="I52" s="516"/>
      <c r="J52" s="68"/>
      <c r="K52" s="28"/>
      <c r="L52" s="28"/>
      <c r="M52" s="28"/>
      <c r="N52" s="28"/>
      <c r="O52" s="28"/>
      <c r="P52" s="88" t="s">
        <v>127</v>
      </c>
      <c r="Q52" s="273">
        <f>IF(G57="On",IF(K57="Day",IF($H$18="Days",$F$18,IF($H$18="Weeks",($F$18*'L1'!$D$14),IF($H$18="Months",($F$18*'L1'!$D$13),IF($H$18="Years",($F$18*'L1'!$D$12),0)))),IF(K57="Week",IF($H$18="Days",$F$18/'L1'!D14,IF($H$18="Weeks",$F$18,IF($H$18="Months",($F$18*'L1'!D15),IF($H$18="Years",($F$18*'L1'!D16),0)))),IF(K57="Month",IF($H$18="Days",$F$18/'L1'!D13,IF($H$18="Weeks",($F$18/'L1'!D15),IF($H$18="Months",$F$18,IF($H$18="Years",($F$18*'L1'!D17),0)))),IF(K57="Year",IF($H$18="Days",$F$18/'L1'!D12,IF($H$18="Weeks",($F$18/'L1'!D16),IF($H$18="Months",($F$18/'L1'!D17),IF($H$18="Years",$F$18,0)))),0))))*H57,0)+IF(G58="On",IF(K58="Day",IF($H$18="Days",$F$18,IF($H$18="Weeks",($F$18*'L1'!$D$14),IF($H$18="Months",($F$18*'L1'!$D$13),IF($H$18="Years",($F$18*'L1'!$D$12),0)))),IF(K58="Week",IF($H$18="Days",$F$18/'L1'!D15,IF($H$18="Weeks",$F$18,IF($H$18="Months",($F$18*'L1'!D16),IF($H$18="Years",($F$18*'L1'!D17),0)))),IF(K58="Month",IF($H$18="Days",$F$18/'L1'!D14,IF($H$18="Weeks",($F$18/'L1'!D16),IF($H$18="Months",$F$18,IF($H$18="Years",($F$18*'L1'!#REF!),0)))),IF(K58="Year",IF($H$18="Days",$F$18/'L1'!D13,IF($H$18="Weeks",($F$18/'L1'!D17),IF($H$18="Months",($F$18/'L1'!#REF!),IF($H$18="Years",$F$18,0)))),0))))*H58,0)</f>
        <v>0</v>
      </c>
      <c r="R52" s="264" t="s">
        <v>121</v>
      </c>
      <c r="S52" s="577" t="str">
        <f>$I$5</f>
        <v>6 Months</v>
      </c>
      <c r="T52" s="577"/>
      <c r="U52" s="28"/>
      <c r="V52" s="28"/>
      <c r="W52" s="214"/>
    </row>
    <row r="53" spans="2:23" s="46" customFormat="1">
      <c r="B53" s="283"/>
      <c r="C53" s="28"/>
      <c r="D53" s="28"/>
      <c r="E53" s="28"/>
      <c r="F53" s="88" t="s">
        <v>97</v>
      </c>
      <c r="G53" s="585">
        <v>0.7</v>
      </c>
      <c r="H53" s="585"/>
      <c r="I53" s="566">
        <f>G52*G53</f>
        <v>0</v>
      </c>
      <c r="J53" s="566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14"/>
    </row>
    <row r="54" spans="2:23" s="46" customFormat="1" ht="15" customHeight="1">
      <c r="B54" s="283"/>
      <c r="C54" s="28"/>
      <c r="D54" s="28"/>
      <c r="E54" s="28"/>
      <c r="F54" s="88" t="s">
        <v>756</v>
      </c>
      <c r="G54" s="260" t="s">
        <v>780</v>
      </c>
      <c r="H54" s="591" cm="1">
        <f t="array" ref="H54">IF(G54="2A",'STEP 2A'!E5:E5,IF(G54="2B",'2B'!E5:E5,IF(G54="2C",#REF!,#REF!)))</f>
        <v>0</v>
      </c>
      <c r="I54" s="591"/>
      <c r="J54" s="68"/>
      <c r="K54" s="28"/>
      <c r="L54" s="28"/>
      <c r="M54" s="28"/>
      <c r="N54" s="28"/>
      <c r="O54" s="28"/>
      <c r="P54" s="28"/>
      <c r="Q54" s="28"/>
      <c r="R54" s="260" t="s">
        <v>733</v>
      </c>
      <c r="S54" s="567" t="s">
        <v>126</v>
      </c>
      <c r="T54" s="567"/>
      <c r="U54" s="567"/>
      <c r="V54" s="28"/>
      <c r="W54" s="214"/>
    </row>
    <row r="55" spans="2:23" s="46" customFormat="1">
      <c r="B55" s="283"/>
      <c r="C55" s="28"/>
      <c r="D55" s="28"/>
      <c r="E55" s="28"/>
      <c r="F55" s="125" t="s">
        <v>98</v>
      </c>
      <c r="G55" s="260" t="s">
        <v>776</v>
      </c>
      <c r="H55" s="587" cm="1">
        <f t="array" ref="H55">IF(G55="4A",'STEP 4A'!$D$5:$D$5,IF(G55="4B",'4B'!$D$5:$D$5,IF(G55="4C",#REF!,IF(G55="4D",#REF!,#REF!))))</f>
        <v>0</v>
      </c>
      <c r="I55" s="587"/>
      <c r="J55" s="68"/>
      <c r="K55" s="28"/>
      <c r="L55" s="28"/>
      <c r="M55" s="28"/>
      <c r="N55" s="28"/>
      <c r="O55" s="28"/>
      <c r="P55" s="28"/>
      <c r="Q55" s="28"/>
      <c r="R55" s="28"/>
      <c r="S55" s="567"/>
      <c r="T55" s="567"/>
      <c r="U55" s="567"/>
      <c r="V55" s="28"/>
      <c r="W55" s="214"/>
    </row>
    <row r="56" spans="2:23" s="46" customFormat="1">
      <c r="B56" s="281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60" t="s">
        <v>733</v>
      </c>
      <c r="S56" s="567" t="s">
        <v>125</v>
      </c>
      <c r="T56" s="567"/>
      <c r="U56" s="567"/>
      <c r="V56" s="28"/>
      <c r="W56" s="214"/>
    </row>
    <row r="57" spans="2:23" s="46" customFormat="1">
      <c r="B57" s="283"/>
      <c r="C57" s="28"/>
      <c r="D57" s="502" t="s">
        <v>829</v>
      </c>
      <c r="E57" s="502"/>
      <c r="F57" s="279" t="s">
        <v>76</v>
      </c>
      <c r="G57" s="260" t="s">
        <v>733</v>
      </c>
      <c r="H57" s="565">
        <v>50</v>
      </c>
      <c r="I57" s="565"/>
      <c r="J57" s="264" t="s">
        <v>75</v>
      </c>
      <c r="K57" s="265" t="s">
        <v>77</v>
      </c>
      <c r="L57" s="89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14"/>
    </row>
    <row r="58" spans="2:23" s="46" customFormat="1">
      <c r="B58" s="284"/>
      <c r="C58" s="285"/>
      <c r="D58" s="294"/>
      <c r="E58" s="295"/>
      <c r="F58" s="296" t="s">
        <v>58</v>
      </c>
      <c r="G58" s="297" t="s">
        <v>733</v>
      </c>
      <c r="H58" s="583">
        <f>Q45/100000*55</f>
        <v>0</v>
      </c>
      <c r="I58" s="584"/>
      <c r="J58" s="302" t="s">
        <v>75</v>
      </c>
      <c r="K58" s="303" t="s">
        <v>77</v>
      </c>
      <c r="L58" s="304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6"/>
    </row>
    <row r="59" spans="2:23" s="46" customFormat="1">
      <c r="B59" s="59"/>
      <c r="C59" s="42"/>
      <c r="D59" s="42"/>
      <c r="E59" s="42"/>
      <c r="F59" s="42"/>
      <c r="G59" s="42"/>
      <c r="H59" s="42"/>
      <c r="I59" s="42"/>
      <c r="J59" s="42"/>
      <c r="K59" s="42"/>
      <c r="O59" s="57"/>
      <c r="P59" s="80"/>
    </row>
    <row r="60" spans="2:23">
      <c r="B60" s="574" t="s">
        <v>99</v>
      </c>
      <c r="C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6"/>
    </row>
    <row r="61" spans="2:23">
      <c r="B61" s="569" t="s">
        <v>11</v>
      </c>
      <c r="C61" s="570"/>
      <c r="D61" s="570" t="s">
        <v>735</v>
      </c>
      <c r="E61" s="570"/>
      <c r="F61" s="570" t="s">
        <v>100</v>
      </c>
      <c r="G61" s="570"/>
      <c r="H61" s="570" t="s">
        <v>113</v>
      </c>
      <c r="I61" s="570"/>
      <c r="J61" s="570" t="s">
        <v>114</v>
      </c>
      <c r="K61" s="570"/>
      <c r="L61" s="570"/>
      <c r="M61" s="570"/>
      <c r="N61" s="570"/>
      <c r="O61" s="570" t="s">
        <v>736</v>
      </c>
      <c r="P61" s="571"/>
    </row>
    <row r="62" spans="2:23">
      <c r="B62" s="557">
        <v>1</v>
      </c>
      <c r="C62" s="558"/>
      <c r="D62" s="559">
        <f>$Q$45</f>
        <v>0</v>
      </c>
      <c r="E62" s="559"/>
      <c r="F62" s="559" t="str">
        <f>IFERROR(IF(OR(D62=0,D62=""),"",-PMT($F$45/IF($K$46="Day",'L1'!$D$12,IF($K$46="Week",'L1'!$D$16,IF($K$46="Month",'L1'!$D$17,1))),$F$46,$D$62)),"")</f>
        <v/>
      </c>
      <c r="G62" s="559"/>
      <c r="H62" s="559">
        <f>IFERROR(-PPMT(IF($K$46="Day",$F$45/'L1'!$D$12,IF($K$46="Week",$F$45/'L1'!$D$16,IF($K$46="Month",$F$45/'L1'!$D$17,IF($K$46="Year",$F$45,0)))),B62,$F$46,$Q$45),"")</f>
        <v>0</v>
      </c>
      <c r="I62" s="559"/>
      <c r="J62" s="559" t="str">
        <f>IFERROR(F62-H62,"")</f>
        <v/>
      </c>
      <c r="K62" s="559"/>
      <c r="L62" s="559"/>
      <c r="M62" s="559"/>
      <c r="N62" s="559"/>
      <c r="O62" s="559">
        <f>IFERROR(D62-H62,"")</f>
        <v>0</v>
      </c>
      <c r="P62" s="560"/>
      <c r="Q62" s="81"/>
    </row>
    <row r="63" spans="2:23">
      <c r="B63" s="557" t="str">
        <f>IF(OR(D63=0,D63=""),"",B62+1)</f>
        <v/>
      </c>
      <c r="C63" s="558"/>
      <c r="D63" s="559" t="str">
        <f>IFERROR(IF(D62-H62&lt;=0,"",D62-H62),"")</f>
        <v/>
      </c>
      <c r="E63" s="559"/>
      <c r="F63" s="559" t="str">
        <f>IFERROR(IF(OR(D63=0,D63=""),"",-PMT($F$45/IF($K$46="Day",'L1'!$D$12,IF($K$46="Week",'L1'!$D$16,IF($K$46="Month",'L1'!$D$17,1))),$F$46,$D$62)),"")</f>
        <v/>
      </c>
      <c r="G63" s="559"/>
      <c r="H63" s="559" t="str">
        <f>IFERROR(-PPMT(IF($K$46="Day",$F$45/'L1'!$D$12,IF($K$46="Week",$F$45/'L1'!$D$16,IF($K$46="Month",$F$45/'L1'!$D$17,IF($K$46="Year",$F$45,0)))),B63,$F$46,$Q$45),"")</f>
        <v/>
      </c>
      <c r="I63" s="559"/>
      <c r="J63" s="559" t="str">
        <f>IFERROR(F63-H63,"")</f>
        <v/>
      </c>
      <c r="K63" s="559"/>
      <c r="L63" s="559"/>
      <c r="M63" s="559"/>
      <c r="N63" s="559"/>
      <c r="O63" s="559" t="str">
        <f>IFERROR(D63-H63,"")</f>
        <v/>
      </c>
      <c r="P63" s="560"/>
      <c r="Q63" s="81"/>
    </row>
    <row r="64" spans="2:23">
      <c r="B64" s="557" t="str">
        <f t="shared" ref="B64:B127" si="1">IF(OR(D64=0,D64=""),"",B63+1)</f>
        <v/>
      </c>
      <c r="C64" s="558"/>
      <c r="D64" s="559" t="str">
        <f t="shared" ref="D64:D127" si="2">IFERROR(IF(D63-H63&lt;=0,"",D63-H63),"")</f>
        <v/>
      </c>
      <c r="E64" s="559"/>
      <c r="F64" s="559" t="str">
        <f>IFERROR(IF(OR(D64=0,D64=""),"",-PMT($F$45/IF($K$46="Day",'L1'!$D$12,IF($K$46="Week",'L1'!$D$16,IF($K$46="Month",'L1'!$D$17,1))),$F$46,$D$62)),"")</f>
        <v/>
      </c>
      <c r="G64" s="559"/>
      <c r="H64" s="559" t="str">
        <f>IFERROR(-PPMT(IF($K$46="Day",$F$45/'L1'!$D$12,IF($K$46="Week",$F$45/'L1'!$D$16,IF($K$46="Month",$F$45/'L1'!$D$17,IF($K$46="Year",$F$45,0)))),B64,$F$46,$Q$45),"")</f>
        <v/>
      </c>
      <c r="I64" s="559"/>
      <c r="J64" s="559" t="str">
        <f t="shared" ref="J64:J127" si="3">IFERROR(F64-H64,"")</f>
        <v/>
      </c>
      <c r="K64" s="559"/>
      <c r="L64" s="559"/>
      <c r="M64" s="559"/>
      <c r="N64" s="559"/>
      <c r="O64" s="559" t="str">
        <f t="shared" ref="O64:O127" si="4">IFERROR(D64-H64,"")</f>
        <v/>
      </c>
      <c r="P64" s="560"/>
    </row>
    <row r="65" spans="2:16">
      <c r="B65" s="557" t="str">
        <f t="shared" si="1"/>
        <v/>
      </c>
      <c r="C65" s="558"/>
      <c r="D65" s="559" t="str">
        <f t="shared" si="2"/>
        <v/>
      </c>
      <c r="E65" s="559"/>
      <c r="F65" s="559" t="str">
        <f>IFERROR(IF(OR(D65=0,D65=""),"",-PMT($F$45/IF($K$46="Day",'L1'!$D$12,IF($K$46="Week",'L1'!$D$16,IF($K$46="Month",'L1'!$D$17,1))),$F$46,$D$62)),"")</f>
        <v/>
      </c>
      <c r="G65" s="559"/>
      <c r="H65" s="559" t="str">
        <f>IFERROR(-PPMT(IF($K$46="Day",$F$45/'L1'!$D$12,IF($K$46="Week",$F$45/'L1'!$D$16,IF($K$46="Month",$F$45/'L1'!$D$17,IF($K$46="Year",$F$45,0)))),B65,$F$46,$Q$45),"")</f>
        <v/>
      </c>
      <c r="I65" s="559"/>
      <c r="J65" s="559" t="str">
        <f t="shared" si="3"/>
        <v/>
      </c>
      <c r="K65" s="559"/>
      <c r="L65" s="559"/>
      <c r="M65" s="559"/>
      <c r="N65" s="559"/>
      <c r="O65" s="559" t="str">
        <f t="shared" si="4"/>
        <v/>
      </c>
      <c r="P65" s="560"/>
    </row>
    <row r="66" spans="2:16">
      <c r="B66" s="557" t="str">
        <f t="shared" si="1"/>
        <v/>
      </c>
      <c r="C66" s="558"/>
      <c r="D66" s="559" t="str">
        <f t="shared" si="2"/>
        <v/>
      </c>
      <c r="E66" s="559"/>
      <c r="F66" s="559" t="str">
        <f>IFERROR(IF(OR(D66=0,D66=""),"",-PMT($F$45/IF($K$46="Day",'L1'!$D$12,IF($K$46="Week",'L1'!$D$16,IF($K$46="Month",'L1'!$D$17,1))),$F$46,$D$62)),"")</f>
        <v/>
      </c>
      <c r="G66" s="559"/>
      <c r="H66" s="559" t="str">
        <f>IFERROR(-PPMT(IF($K$46="Day",$F$45/'L1'!$D$12,IF($K$46="Week",$F$45/'L1'!$D$16,IF($K$46="Month",$F$45/'L1'!$D$17,IF($K$46="Year",$F$45,0)))),B66,$F$46,$Q$45),"")</f>
        <v/>
      </c>
      <c r="I66" s="559"/>
      <c r="J66" s="559" t="str">
        <f t="shared" si="3"/>
        <v/>
      </c>
      <c r="K66" s="559"/>
      <c r="L66" s="559"/>
      <c r="M66" s="559"/>
      <c r="N66" s="559"/>
      <c r="O66" s="559" t="str">
        <f t="shared" si="4"/>
        <v/>
      </c>
      <c r="P66" s="560"/>
    </row>
    <row r="67" spans="2:16">
      <c r="B67" s="557" t="str">
        <f t="shared" si="1"/>
        <v/>
      </c>
      <c r="C67" s="558"/>
      <c r="D67" s="559" t="str">
        <f t="shared" si="2"/>
        <v/>
      </c>
      <c r="E67" s="559"/>
      <c r="F67" s="559" t="str">
        <f>IFERROR(IF(OR(D67=0,D67=""),"",-PMT($F$45/IF($K$46="Day",'L1'!$D$12,IF($K$46="Week",'L1'!$D$16,IF($K$46="Month",'L1'!$D$17,1))),$F$46,$D$62)),"")</f>
        <v/>
      </c>
      <c r="G67" s="559"/>
      <c r="H67" s="559" t="str">
        <f>IFERROR(-PPMT(IF($K$46="Day",$F$45/'L1'!$D$12,IF($K$46="Week",$F$45/'L1'!$D$16,IF($K$46="Month",$F$45/'L1'!$D$17,IF($K$46="Year",$F$45,0)))),B67,$F$46,$Q$45),"")</f>
        <v/>
      </c>
      <c r="I67" s="559"/>
      <c r="J67" s="559" t="str">
        <f t="shared" si="3"/>
        <v/>
      </c>
      <c r="K67" s="559"/>
      <c r="L67" s="559"/>
      <c r="M67" s="559"/>
      <c r="N67" s="559"/>
      <c r="O67" s="559" t="str">
        <f t="shared" si="4"/>
        <v/>
      </c>
      <c r="P67" s="560"/>
    </row>
    <row r="68" spans="2:16">
      <c r="B68" s="557" t="str">
        <f t="shared" si="1"/>
        <v/>
      </c>
      <c r="C68" s="558"/>
      <c r="D68" s="559" t="str">
        <f t="shared" si="2"/>
        <v/>
      </c>
      <c r="E68" s="559"/>
      <c r="F68" s="559" t="str">
        <f>IFERROR(IF(OR(D68=0,D68=""),"",-PMT($F$45/IF($K$46="Day",'L1'!$D$12,IF($K$46="Week",'L1'!$D$16,IF($K$46="Month",'L1'!$D$17,1))),$F$46,$D$62)),"")</f>
        <v/>
      </c>
      <c r="G68" s="559"/>
      <c r="H68" s="559" t="str">
        <f>IFERROR(-PPMT(IF($K$46="Day",$F$45/'L1'!$D$12,IF($K$46="Week",$F$45/'L1'!$D$16,IF($K$46="Month",$F$45/'L1'!$D$17,IF($K$46="Year",$F$45,0)))),B68,$F$46,$Q$45),"")</f>
        <v/>
      </c>
      <c r="I68" s="559"/>
      <c r="J68" s="559" t="str">
        <f t="shared" si="3"/>
        <v/>
      </c>
      <c r="K68" s="559"/>
      <c r="L68" s="559"/>
      <c r="M68" s="559"/>
      <c r="N68" s="559"/>
      <c r="O68" s="559" t="str">
        <f t="shared" si="4"/>
        <v/>
      </c>
      <c r="P68" s="560"/>
    </row>
    <row r="69" spans="2:16">
      <c r="B69" s="557" t="str">
        <f t="shared" si="1"/>
        <v/>
      </c>
      <c r="C69" s="558"/>
      <c r="D69" s="559" t="str">
        <f t="shared" si="2"/>
        <v/>
      </c>
      <c r="E69" s="559"/>
      <c r="F69" s="559" t="str">
        <f>IFERROR(IF(OR(D69=0,D69=""),"",-PMT($F$45/IF($K$46="Day",'L1'!$D$12,IF($K$46="Week",'L1'!$D$16,IF($K$46="Month",'L1'!$D$17,1))),$F$46,$D$62)),"")</f>
        <v/>
      </c>
      <c r="G69" s="559"/>
      <c r="H69" s="559" t="str">
        <f>IFERROR(-PPMT(IF($K$46="Day",$F$45/'L1'!$D$12,IF($K$46="Week",$F$45/'L1'!$D$16,IF($K$46="Month",$F$45/'L1'!$D$17,IF($K$46="Year",$F$45,0)))),B69,$F$46,$Q$45),"")</f>
        <v/>
      </c>
      <c r="I69" s="559"/>
      <c r="J69" s="559" t="str">
        <f t="shared" si="3"/>
        <v/>
      </c>
      <c r="K69" s="559"/>
      <c r="L69" s="559"/>
      <c r="M69" s="559"/>
      <c r="N69" s="559"/>
      <c r="O69" s="559" t="str">
        <f t="shared" si="4"/>
        <v/>
      </c>
      <c r="P69" s="560"/>
    </row>
    <row r="70" spans="2:16">
      <c r="B70" s="557" t="str">
        <f t="shared" si="1"/>
        <v/>
      </c>
      <c r="C70" s="558"/>
      <c r="D70" s="559" t="str">
        <f t="shared" si="2"/>
        <v/>
      </c>
      <c r="E70" s="559"/>
      <c r="F70" s="559" t="str">
        <f>IFERROR(IF(OR(D70=0,D70=""),"",-PMT($F$45/IF($K$46="Day",'L1'!$D$12,IF($K$46="Week",'L1'!$D$16,IF($K$46="Month",'L1'!$D$17,1))),$F$46,$D$62)),"")</f>
        <v/>
      </c>
      <c r="G70" s="559"/>
      <c r="H70" s="559" t="str">
        <f>IFERROR(-PPMT(IF($K$46="Day",$F$45/'L1'!$D$12,IF($K$46="Week",$F$45/'L1'!$D$16,IF($K$46="Month",$F$45/'L1'!$D$17,IF($K$46="Year",$F$45,0)))),B70,$F$46,$Q$45),"")</f>
        <v/>
      </c>
      <c r="I70" s="559"/>
      <c r="J70" s="559" t="str">
        <f t="shared" si="3"/>
        <v/>
      </c>
      <c r="K70" s="559"/>
      <c r="L70" s="559"/>
      <c r="M70" s="559"/>
      <c r="N70" s="559"/>
      <c r="O70" s="559" t="str">
        <f t="shared" si="4"/>
        <v/>
      </c>
      <c r="P70" s="560"/>
    </row>
    <row r="71" spans="2:16">
      <c r="B71" s="557" t="str">
        <f t="shared" si="1"/>
        <v/>
      </c>
      <c r="C71" s="558"/>
      <c r="D71" s="559" t="str">
        <f t="shared" si="2"/>
        <v/>
      </c>
      <c r="E71" s="559"/>
      <c r="F71" s="559" t="str">
        <f>IFERROR(IF(OR(D71=0,D71=""),"",-PMT($F$45/IF($K$46="Day",'L1'!$D$12,IF($K$46="Week",'L1'!$D$16,IF($K$46="Month",'L1'!$D$17,1))),$F$46,$D$62)),"")</f>
        <v/>
      </c>
      <c r="G71" s="559"/>
      <c r="H71" s="559" t="str">
        <f>IFERROR(-PPMT(IF($K$46="Day",$F$45/'L1'!$D$12,IF($K$46="Week",$F$45/'L1'!$D$16,IF($K$46="Month",$F$45/'L1'!$D$17,IF($K$46="Year",$F$45,0)))),B71,$F$46,$Q$45),"")</f>
        <v/>
      </c>
      <c r="I71" s="559"/>
      <c r="J71" s="559" t="str">
        <f t="shared" si="3"/>
        <v/>
      </c>
      <c r="K71" s="559"/>
      <c r="L71" s="559"/>
      <c r="M71" s="559"/>
      <c r="N71" s="559"/>
      <c r="O71" s="559" t="str">
        <f t="shared" si="4"/>
        <v/>
      </c>
      <c r="P71" s="560"/>
    </row>
    <row r="72" spans="2:16">
      <c r="B72" s="557" t="str">
        <f t="shared" si="1"/>
        <v/>
      </c>
      <c r="C72" s="558"/>
      <c r="D72" s="559" t="str">
        <f t="shared" si="2"/>
        <v/>
      </c>
      <c r="E72" s="559"/>
      <c r="F72" s="559" t="str">
        <f>IFERROR(IF(OR(D72=0,D72=""),"",-PMT($F$45/IF($K$46="Day",'L1'!$D$12,IF($K$46="Week",'L1'!$D$16,IF($K$46="Month",'L1'!$D$17,1))),$F$46,$D$62)),"")</f>
        <v/>
      </c>
      <c r="G72" s="559"/>
      <c r="H72" s="559" t="str">
        <f>IFERROR(-PPMT(IF($K$46="Day",$F$45/'L1'!$D$12,IF($K$46="Week",$F$45/'L1'!$D$16,IF($K$46="Month",$F$45/'L1'!$D$17,IF($K$46="Year",$F$45,0)))),B72,$F$46,$Q$45),"")</f>
        <v/>
      </c>
      <c r="I72" s="559"/>
      <c r="J72" s="559" t="str">
        <f t="shared" si="3"/>
        <v/>
      </c>
      <c r="K72" s="559"/>
      <c r="L72" s="559"/>
      <c r="M72" s="559"/>
      <c r="N72" s="559"/>
      <c r="O72" s="559" t="str">
        <f t="shared" si="4"/>
        <v/>
      </c>
      <c r="P72" s="560"/>
    </row>
    <row r="73" spans="2:16">
      <c r="B73" s="557" t="str">
        <f t="shared" si="1"/>
        <v/>
      </c>
      <c r="C73" s="558"/>
      <c r="D73" s="559" t="str">
        <f t="shared" si="2"/>
        <v/>
      </c>
      <c r="E73" s="559"/>
      <c r="F73" s="559" t="str">
        <f>IFERROR(IF(OR(D73=0,D73=""),"",-PMT($F$45/IF($K$46="Day",'L1'!$D$12,IF($K$46="Week",'L1'!$D$16,IF($K$46="Month",'L1'!$D$17,1))),$F$46,$D$62)),"")</f>
        <v/>
      </c>
      <c r="G73" s="559"/>
      <c r="H73" s="559" t="str">
        <f>IFERROR(-PPMT(IF($K$46="Day",$F$45/'L1'!$D$12,IF($K$46="Week",$F$45/'L1'!$D$16,IF($K$46="Month",$F$45/'L1'!$D$17,IF($K$46="Year",$F$45,0)))),B73,$F$46,$Q$45),"")</f>
        <v/>
      </c>
      <c r="I73" s="559"/>
      <c r="J73" s="559" t="str">
        <f t="shared" si="3"/>
        <v/>
      </c>
      <c r="K73" s="559"/>
      <c r="L73" s="559"/>
      <c r="M73" s="559"/>
      <c r="N73" s="559"/>
      <c r="O73" s="559" t="str">
        <f t="shared" si="4"/>
        <v/>
      </c>
      <c r="P73" s="560"/>
    </row>
    <row r="74" spans="2:16">
      <c r="B74" s="557" t="str">
        <f t="shared" si="1"/>
        <v/>
      </c>
      <c r="C74" s="558"/>
      <c r="D74" s="559" t="str">
        <f t="shared" si="2"/>
        <v/>
      </c>
      <c r="E74" s="559"/>
      <c r="F74" s="559" t="str">
        <f>IFERROR(IF(OR(D74=0,D74=""),"",-PMT($F$45/IF($K$46="Day",'L1'!$D$12,IF($K$46="Week",'L1'!$D$16,IF($K$46="Month",'L1'!$D$17,1))),$F$46,$D$62)),"")</f>
        <v/>
      </c>
      <c r="G74" s="559"/>
      <c r="H74" s="559" t="str">
        <f>IFERROR(-PPMT(IF($K$46="Day",$F$45/'L1'!$D$12,IF($K$46="Week",$F$45/'L1'!$D$16,IF($K$46="Month",$F$45/'L1'!$D$17,IF($K$46="Year",$F$45,0)))),B74,$F$46,$Q$45),"")</f>
        <v/>
      </c>
      <c r="I74" s="559"/>
      <c r="J74" s="559" t="str">
        <f t="shared" si="3"/>
        <v/>
      </c>
      <c r="K74" s="559"/>
      <c r="L74" s="559"/>
      <c r="M74" s="559"/>
      <c r="N74" s="559"/>
      <c r="O74" s="559" t="str">
        <f t="shared" si="4"/>
        <v/>
      </c>
      <c r="P74" s="560"/>
    </row>
    <row r="75" spans="2:16">
      <c r="B75" s="557" t="str">
        <f t="shared" si="1"/>
        <v/>
      </c>
      <c r="C75" s="558"/>
      <c r="D75" s="559" t="str">
        <f t="shared" si="2"/>
        <v/>
      </c>
      <c r="E75" s="559"/>
      <c r="F75" s="559" t="str">
        <f>IFERROR(IF(OR(D75=0,D75=""),"",-PMT($F$45/IF($K$46="Day",'L1'!$D$12,IF($K$46="Week",'L1'!$D$16,IF($K$46="Month",'L1'!$D$17,1))),$F$46,$D$62)),"")</f>
        <v/>
      </c>
      <c r="G75" s="559"/>
      <c r="H75" s="559" t="str">
        <f>IFERROR(-PPMT(IF($K$46="Day",$F$45/'L1'!$D$12,IF($K$46="Week",$F$45/'L1'!$D$16,IF($K$46="Month",$F$45/'L1'!$D$17,IF($K$46="Year",$F$45,0)))),B75,$F$46,$Q$45),"")</f>
        <v/>
      </c>
      <c r="I75" s="559"/>
      <c r="J75" s="559" t="str">
        <f t="shared" si="3"/>
        <v/>
      </c>
      <c r="K75" s="559"/>
      <c r="L75" s="559"/>
      <c r="M75" s="559"/>
      <c r="N75" s="559"/>
      <c r="O75" s="559" t="str">
        <f t="shared" si="4"/>
        <v/>
      </c>
      <c r="P75" s="560"/>
    </row>
    <row r="76" spans="2:16">
      <c r="B76" s="557" t="str">
        <f t="shared" si="1"/>
        <v/>
      </c>
      <c r="C76" s="558"/>
      <c r="D76" s="559" t="str">
        <f t="shared" si="2"/>
        <v/>
      </c>
      <c r="E76" s="559"/>
      <c r="F76" s="559" t="str">
        <f>IFERROR(IF(OR(D76=0,D76=""),"",-PMT($F$45/IF($K$46="Day",'L1'!$D$12,IF($K$46="Week",'L1'!$D$16,IF($K$46="Month",'L1'!$D$17,1))),$F$46,$D$62)),"")</f>
        <v/>
      </c>
      <c r="G76" s="559"/>
      <c r="H76" s="559" t="str">
        <f>IFERROR(-PPMT(IF($K$46="Day",$F$45/'L1'!$D$12,IF($K$46="Week",$F$45/'L1'!$D$16,IF($K$46="Month",$F$45/'L1'!$D$17,IF($K$46="Year",$F$45,0)))),B76,$F$46,$Q$45),"")</f>
        <v/>
      </c>
      <c r="I76" s="559"/>
      <c r="J76" s="559" t="str">
        <f t="shared" si="3"/>
        <v/>
      </c>
      <c r="K76" s="559"/>
      <c r="L76" s="559"/>
      <c r="M76" s="559"/>
      <c r="N76" s="559"/>
      <c r="O76" s="559" t="str">
        <f t="shared" si="4"/>
        <v/>
      </c>
      <c r="P76" s="560"/>
    </row>
    <row r="77" spans="2:16">
      <c r="B77" s="557" t="str">
        <f t="shared" si="1"/>
        <v/>
      </c>
      <c r="C77" s="558"/>
      <c r="D77" s="559" t="str">
        <f t="shared" si="2"/>
        <v/>
      </c>
      <c r="E77" s="559"/>
      <c r="F77" s="559" t="str">
        <f>IFERROR(IF(OR(D77=0,D77=""),"",-PMT($F$45/IF($K$46="Day",'L1'!$D$12,IF($K$46="Week",'L1'!$D$16,IF($K$46="Month",'L1'!$D$17,1))),$F$46,$D$62)),"")</f>
        <v/>
      </c>
      <c r="G77" s="559"/>
      <c r="H77" s="559" t="str">
        <f>IFERROR(-PPMT(IF($K$46="Day",$F$45/'L1'!$D$12,IF($K$46="Week",$F$45/'L1'!$D$16,IF($K$46="Month",$F$45/'L1'!$D$17,IF($K$46="Year",$F$45,0)))),B77,$F$46,$Q$45),"")</f>
        <v/>
      </c>
      <c r="I77" s="559"/>
      <c r="J77" s="559" t="str">
        <f t="shared" si="3"/>
        <v/>
      </c>
      <c r="K77" s="559"/>
      <c r="L77" s="559"/>
      <c r="M77" s="559"/>
      <c r="N77" s="559"/>
      <c r="O77" s="559" t="str">
        <f t="shared" si="4"/>
        <v/>
      </c>
      <c r="P77" s="560"/>
    </row>
    <row r="78" spans="2:16">
      <c r="B78" s="557" t="str">
        <f t="shared" si="1"/>
        <v/>
      </c>
      <c r="C78" s="558"/>
      <c r="D78" s="559" t="str">
        <f t="shared" si="2"/>
        <v/>
      </c>
      <c r="E78" s="559"/>
      <c r="F78" s="559" t="str">
        <f>IFERROR(IF(OR(D78=0,D78=""),"",-PMT($F$45/IF($K$46="Day",'L1'!$D$12,IF($K$46="Week",'L1'!$D$16,IF($K$46="Month",'L1'!$D$17,1))),$F$46,$D$62)),"")</f>
        <v/>
      </c>
      <c r="G78" s="559"/>
      <c r="H78" s="559" t="str">
        <f>IFERROR(-PPMT(IF($K$46="Day",$F$45/'L1'!$D$12,IF($K$46="Week",$F$45/'L1'!$D$16,IF($K$46="Month",$F$45/'L1'!$D$17,IF($K$46="Year",$F$45,0)))),B78,$F$46,$Q$45),"")</f>
        <v/>
      </c>
      <c r="I78" s="559"/>
      <c r="J78" s="559" t="str">
        <f t="shared" si="3"/>
        <v/>
      </c>
      <c r="K78" s="559"/>
      <c r="L78" s="559"/>
      <c r="M78" s="559"/>
      <c r="N78" s="559"/>
      <c r="O78" s="559" t="str">
        <f t="shared" si="4"/>
        <v/>
      </c>
      <c r="P78" s="560"/>
    </row>
    <row r="79" spans="2:16">
      <c r="B79" s="557" t="str">
        <f t="shared" si="1"/>
        <v/>
      </c>
      <c r="C79" s="558"/>
      <c r="D79" s="559" t="str">
        <f t="shared" si="2"/>
        <v/>
      </c>
      <c r="E79" s="559"/>
      <c r="F79" s="559" t="str">
        <f>IFERROR(IF(OR(D79=0,D79=""),"",-PMT($F$45/IF($K$46="Day",'L1'!$D$12,IF($K$46="Week",'L1'!$D$16,IF($K$46="Month",'L1'!$D$17,1))),$F$46,$D$62)),"")</f>
        <v/>
      </c>
      <c r="G79" s="559"/>
      <c r="H79" s="559" t="str">
        <f>IFERROR(-PPMT(IF($K$46="Day",$F$45/'L1'!$D$12,IF($K$46="Week",$F$45/'L1'!$D$16,IF($K$46="Month",$F$45/'L1'!$D$17,IF($K$46="Year",$F$45,0)))),B79,$F$46,$Q$45),"")</f>
        <v/>
      </c>
      <c r="I79" s="559"/>
      <c r="J79" s="559" t="str">
        <f t="shared" si="3"/>
        <v/>
      </c>
      <c r="K79" s="559"/>
      <c r="L79" s="559"/>
      <c r="M79" s="559"/>
      <c r="N79" s="559"/>
      <c r="O79" s="559" t="str">
        <f t="shared" si="4"/>
        <v/>
      </c>
      <c r="P79" s="560"/>
    </row>
    <row r="80" spans="2:16">
      <c r="B80" s="557" t="str">
        <f t="shared" si="1"/>
        <v/>
      </c>
      <c r="C80" s="558"/>
      <c r="D80" s="559" t="str">
        <f t="shared" si="2"/>
        <v/>
      </c>
      <c r="E80" s="559"/>
      <c r="F80" s="559" t="str">
        <f>IFERROR(IF(OR(D80=0,D80=""),"",-PMT($F$45/IF($K$46="Day",'L1'!$D$12,IF($K$46="Week",'L1'!$D$16,IF($K$46="Month",'L1'!$D$17,1))),$F$46,$D$62)),"")</f>
        <v/>
      </c>
      <c r="G80" s="559"/>
      <c r="H80" s="559" t="str">
        <f>IFERROR(-PPMT(IF($K$46="Day",$F$45/'L1'!$D$12,IF($K$46="Week",$F$45/'L1'!$D$16,IF($K$46="Month",$F$45/'L1'!$D$17,IF($K$46="Year",$F$45,0)))),B80,$F$46,$Q$45),"")</f>
        <v/>
      </c>
      <c r="I80" s="559"/>
      <c r="J80" s="559" t="str">
        <f t="shared" si="3"/>
        <v/>
      </c>
      <c r="K80" s="559"/>
      <c r="L80" s="559"/>
      <c r="M80" s="559"/>
      <c r="N80" s="559"/>
      <c r="O80" s="559" t="str">
        <f t="shared" si="4"/>
        <v/>
      </c>
      <c r="P80" s="560"/>
    </row>
    <row r="81" spans="2:16">
      <c r="B81" s="557" t="str">
        <f t="shared" si="1"/>
        <v/>
      </c>
      <c r="C81" s="558"/>
      <c r="D81" s="559" t="str">
        <f t="shared" si="2"/>
        <v/>
      </c>
      <c r="E81" s="559"/>
      <c r="F81" s="559" t="str">
        <f>IFERROR(IF(OR(D81=0,D81=""),"",-PMT($F$45/IF($K$46="Day",'L1'!$D$12,IF($K$46="Week",'L1'!$D$16,IF($K$46="Month",'L1'!$D$17,1))),$F$46,$D$62)),"")</f>
        <v/>
      </c>
      <c r="G81" s="559"/>
      <c r="H81" s="559" t="str">
        <f>IFERROR(-PPMT(IF($K$46="Day",$F$45/'L1'!$D$12,IF($K$46="Week",$F$45/'L1'!$D$16,IF($K$46="Month",$F$45/'L1'!$D$17,IF($K$46="Year",$F$45,0)))),B81,$F$46,$Q$45),"")</f>
        <v/>
      </c>
      <c r="I81" s="559"/>
      <c r="J81" s="559" t="str">
        <f t="shared" si="3"/>
        <v/>
      </c>
      <c r="K81" s="559"/>
      <c r="L81" s="559"/>
      <c r="M81" s="559"/>
      <c r="N81" s="559"/>
      <c r="O81" s="559" t="str">
        <f t="shared" si="4"/>
        <v/>
      </c>
      <c r="P81" s="560"/>
    </row>
    <row r="82" spans="2:16">
      <c r="B82" s="557" t="str">
        <f t="shared" si="1"/>
        <v/>
      </c>
      <c r="C82" s="558"/>
      <c r="D82" s="559" t="str">
        <f t="shared" si="2"/>
        <v/>
      </c>
      <c r="E82" s="559"/>
      <c r="F82" s="559" t="str">
        <f>IFERROR(IF(OR(D82=0,D82=""),"",-PMT($F$45/IF($K$46="Day",'L1'!$D$12,IF($K$46="Week",'L1'!$D$16,IF($K$46="Month",'L1'!$D$17,1))),$F$46,$D$62)),"")</f>
        <v/>
      </c>
      <c r="G82" s="559"/>
      <c r="H82" s="559" t="str">
        <f>IFERROR(-PPMT(IF($K$46="Day",$F$45/'L1'!$D$12,IF($K$46="Week",$F$45/'L1'!$D$16,IF($K$46="Month",$F$45/'L1'!$D$17,IF($K$46="Year",$F$45,0)))),B82,$F$46,$Q$45),"")</f>
        <v/>
      </c>
      <c r="I82" s="559"/>
      <c r="J82" s="559" t="str">
        <f t="shared" si="3"/>
        <v/>
      </c>
      <c r="K82" s="559"/>
      <c r="L82" s="559"/>
      <c r="M82" s="559"/>
      <c r="N82" s="559"/>
      <c r="O82" s="559" t="str">
        <f t="shared" si="4"/>
        <v/>
      </c>
      <c r="P82" s="560"/>
    </row>
    <row r="83" spans="2:16">
      <c r="B83" s="557" t="str">
        <f t="shared" si="1"/>
        <v/>
      </c>
      <c r="C83" s="558"/>
      <c r="D83" s="559" t="str">
        <f t="shared" si="2"/>
        <v/>
      </c>
      <c r="E83" s="559"/>
      <c r="F83" s="559" t="str">
        <f>IFERROR(IF(OR(D83=0,D83=""),"",-PMT($F$45/IF($K$46="Day",'L1'!$D$12,IF($K$46="Week",'L1'!$D$16,IF($K$46="Month",'L1'!$D$17,1))),$F$46,$D$62)),"")</f>
        <v/>
      </c>
      <c r="G83" s="559"/>
      <c r="H83" s="559" t="str">
        <f>IFERROR(-PPMT(IF($K$46="Day",$F$45/'L1'!$D$12,IF($K$46="Week",$F$45/'L1'!$D$16,IF($K$46="Month",$F$45/'L1'!$D$17,IF($K$46="Year",$F$45,0)))),B83,$F$46,$Q$45),"")</f>
        <v/>
      </c>
      <c r="I83" s="559"/>
      <c r="J83" s="559" t="str">
        <f t="shared" si="3"/>
        <v/>
      </c>
      <c r="K83" s="559"/>
      <c r="L83" s="559"/>
      <c r="M83" s="559"/>
      <c r="N83" s="559"/>
      <c r="O83" s="559" t="str">
        <f t="shared" si="4"/>
        <v/>
      </c>
      <c r="P83" s="560"/>
    </row>
    <row r="84" spans="2:16">
      <c r="B84" s="557" t="str">
        <f t="shared" si="1"/>
        <v/>
      </c>
      <c r="C84" s="558"/>
      <c r="D84" s="559" t="str">
        <f t="shared" si="2"/>
        <v/>
      </c>
      <c r="E84" s="559"/>
      <c r="F84" s="559" t="str">
        <f>IFERROR(IF(OR(D84=0,D84=""),"",-PMT($F$45/IF($K$46="Day",'L1'!$D$12,IF($K$46="Week",'L1'!$D$16,IF($K$46="Month",'L1'!$D$17,1))),$F$46,$D$62)),"")</f>
        <v/>
      </c>
      <c r="G84" s="559"/>
      <c r="H84" s="559" t="str">
        <f>IFERROR(-PPMT(IF($K$46="Day",$F$45/'L1'!$D$12,IF($K$46="Week",$F$45/'L1'!$D$16,IF($K$46="Month",$F$45/'L1'!$D$17,IF($K$46="Year",$F$45,0)))),B84,$F$46,$Q$45),"")</f>
        <v/>
      </c>
      <c r="I84" s="559"/>
      <c r="J84" s="559" t="str">
        <f t="shared" si="3"/>
        <v/>
      </c>
      <c r="K84" s="559"/>
      <c r="L84" s="559"/>
      <c r="M84" s="559"/>
      <c r="N84" s="559"/>
      <c r="O84" s="559" t="str">
        <f t="shared" si="4"/>
        <v/>
      </c>
      <c r="P84" s="560"/>
    </row>
    <row r="85" spans="2:16">
      <c r="B85" s="557" t="str">
        <f t="shared" si="1"/>
        <v/>
      </c>
      <c r="C85" s="558"/>
      <c r="D85" s="559" t="str">
        <f t="shared" si="2"/>
        <v/>
      </c>
      <c r="E85" s="559"/>
      <c r="F85" s="559" t="str">
        <f>IFERROR(IF(OR(D85=0,D85=""),"",-PMT($F$45/IF($K$46="Day",'L1'!$D$12,IF($K$46="Week",'L1'!$D$16,IF($K$46="Month",'L1'!$D$17,1))),$F$46,$D$62)),"")</f>
        <v/>
      </c>
      <c r="G85" s="559"/>
      <c r="H85" s="559" t="str">
        <f>IFERROR(-PPMT(IF($K$46="Day",$F$45/'L1'!$D$12,IF($K$46="Week",$F$45/'L1'!$D$16,IF($K$46="Month",$F$45/'L1'!$D$17,IF($K$46="Year",$F$45,0)))),B85,$F$46,$Q$45),"")</f>
        <v/>
      </c>
      <c r="I85" s="559"/>
      <c r="J85" s="559" t="str">
        <f t="shared" si="3"/>
        <v/>
      </c>
      <c r="K85" s="559"/>
      <c r="L85" s="559"/>
      <c r="M85" s="559"/>
      <c r="N85" s="559"/>
      <c r="O85" s="559" t="str">
        <f t="shared" si="4"/>
        <v/>
      </c>
      <c r="P85" s="560"/>
    </row>
    <row r="86" spans="2:16">
      <c r="B86" s="557" t="str">
        <f t="shared" si="1"/>
        <v/>
      </c>
      <c r="C86" s="558"/>
      <c r="D86" s="559" t="str">
        <f t="shared" si="2"/>
        <v/>
      </c>
      <c r="E86" s="559"/>
      <c r="F86" s="559" t="str">
        <f>IFERROR(IF(OR(D86=0,D86=""),"",-PMT($F$45/IF($K$46="Day",'L1'!$D$12,IF($K$46="Week",'L1'!$D$16,IF($K$46="Month",'L1'!$D$17,1))),$F$46,$D$62)),"")</f>
        <v/>
      </c>
      <c r="G86" s="559"/>
      <c r="H86" s="559" t="str">
        <f>IFERROR(-PPMT(IF($K$46="Day",$F$45/'L1'!$D$12,IF($K$46="Week",$F$45/'L1'!$D$16,IF($K$46="Month",$F$45/'L1'!$D$17,IF($K$46="Year",$F$45,0)))),B86,$F$46,$Q$45),"")</f>
        <v/>
      </c>
      <c r="I86" s="559"/>
      <c r="J86" s="559" t="str">
        <f t="shared" si="3"/>
        <v/>
      </c>
      <c r="K86" s="559"/>
      <c r="L86" s="559"/>
      <c r="M86" s="559"/>
      <c r="N86" s="559"/>
      <c r="O86" s="559" t="str">
        <f t="shared" si="4"/>
        <v/>
      </c>
      <c r="P86" s="560"/>
    </row>
    <row r="87" spans="2:16">
      <c r="B87" s="557" t="str">
        <f t="shared" si="1"/>
        <v/>
      </c>
      <c r="C87" s="558"/>
      <c r="D87" s="559" t="str">
        <f t="shared" si="2"/>
        <v/>
      </c>
      <c r="E87" s="559"/>
      <c r="F87" s="559" t="str">
        <f>IFERROR(IF(OR(D87=0,D87=""),"",-PMT($F$45/IF($K$46="Day",'L1'!$D$12,IF($K$46="Week",'L1'!$D$16,IF($K$46="Month",'L1'!$D$17,1))),$F$46,$D$62)),"")</f>
        <v/>
      </c>
      <c r="G87" s="559"/>
      <c r="H87" s="559" t="str">
        <f>IFERROR(-PPMT(IF($K$46="Day",$F$45/'L1'!$D$12,IF($K$46="Week",$F$45/'L1'!$D$16,IF($K$46="Month",$F$45/'L1'!$D$17,IF($K$46="Year",$F$45,0)))),B87,$F$46,$Q$45),"")</f>
        <v/>
      </c>
      <c r="I87" s="559"/>
      <c r="J87" s="559" t="str">
        <f t="shared" si="3"/>
        <v/>
      </c>
      <c r="K87" s="559"/>
      <c r="L87" s="559"/>
      <c r="M87" s="559"/>
      <c r="N87" s="559"/>
      <c r="O87" s="559" t="str">
        <f t="shared" si="4"/>
        <v/>
      </c>
      <c r="P87" s="560"/>
    </row>
    <row r="88" spans="2:16">
      <c r="B88" s="557" t="str">
        <f t="shared" si="1"/>
        <v/>
      </c>
      <c r="C88" s="558"/>
      <c r="D88" s="559" t="str">
        <f t="shared" si="2"/>
        <v/>
      </c>
      <c r="E88" s="559"/>
      <c r="F88" s="559" t="str">
        <f>IFERROR(IF(OR(D88=0,D88=""),"",-PMT($F$45/IF($K$46="Day",'L1'!$D$12,IF($K$46="Week",'L1'!$D$16,IF($K$46="Month",'L1'!$D$17,1))),$F$46,$D$62)),"")</f>
        <v/>
      </c>
      <c r="G88" s="559"/>
      <c r="H88" s="559" t="str">
        <f>IFERROR(-PPMT(IF($K$46="Day",$F$45/'L1'!$D$12,IF($K$46="Week",$F$45/'L1'!$D$16,IF($K$46="Month",$F$45/'L1'!$D$17,IF($K$46="Year",$F$45,0)))),B88,$F$46,$Q$45),"")</f>
        <v/>
      </c>
      <c r="I88" s="559"/>
      <c r="J88" s="559" t="str">
        <f t="shared" si="3"/>
        <v/>
      </c>
      <c r="K88" s="559"/>
      <c r="L88" s="559"/>
      <c r="M88" s="559"/>
      <c r="N88" s="559"/>
      <c r="O88" s="559" t="str">
        <f t="shared" si="4"/>
        <v/>
      </c>
      <c r="P88" s="560"/>
    </row>
    <row r="89" spans="2:16">
      <c r="B89" s="557" t="str">
        <f t="shared" si="1"/>
        <v/>
      </c>
      <c r="C89" s="558"/>
      <c r="D89" s="559" t="str">
        <f t="shared" si="2"/>
        <v/>
      </c>
      <c r="E89" s="559"/>
      <c r="F89" s="559" t="str">
        <f>IFERROR(IF(OR(D89=0,D89=""),"",-PMT($F$45/IF($K$46="Day",'L1'!$D$12,IF($K$46="Week",'L1'!$D$16,IF($K$46="Month",'L1'!$D$17,1))),$F$46,$D$62)),"")</f>
        <v/>
      </c>
      <c r="G89" s="559"/>
      <c r="H89" s="559" t="str">
        <f>IFERROR(-PPMT(IF($K$46="Day",$F$45/'L1'!$D$12,IF($K$46="Week",$F$45/'L1'!$D$16,IF($K$46="Month",$F$45/'L1'!$D$17,IF($K$46="Year",$F$45,0)))),B89,$F$46,$Q$45),"")</f>
        <v/>
      </c>
      <c r="I89" s="559"/>
      <c r="J89" s="559" t="str">
        <f t="shared" si="3"/>
        <v/>
      </c>
      <c r="K89" s="559"/>
      <c r="L89" s="559"/>
      <c r="M89" s="559"/>
      <c r="N89" s="559"/>
      <c r="O89" s="559" t="str">
        <f t="shared" si="4"/>
        <v/>
      </c>
      <c r="P89" s="560"/>
    </row>
    <row r="90" spans="2:16">
      <c r="B90" s="557" t="str">
        <f t="shared" si="1"/>
        <v/>
      </c>
      <c r="C90" s="558"/>
      <c r="D90" s="559" t="str">
        <f t="shared" si="2"/>
        <v/>
      </c>
      <c r="E90" s="559"/>
      <c r="F90" s="559" t="str">
        <f>IFERROR(IF(OR(D90=0,D90=""),"",-PMT($F$45/IF($K$46="Day",'L1'!$D$12,IF($K$46="Week",'L1'!$D$16,IF($K$46="Month",'L1'!$D$17,1))),$F$46,$D$62)),"")</f>
        <v/>
      </c>
      <c r="G90" s="559"/>
      <c r="H90" s="559" t="str">
        <f>IFERROR(-PPMT(IF($K$46="Day",$F$45/'L1'!$D$12,IF($K$46="Week",$F$45/'L1'!$D$16,IF($K$46="Month",$F$45/'L1'!$D$17,IF($K$46="Year",$F$45,0)))),B90,$F$46,$Q$45),"")</f>
        <v/>
      </c>
      <c r="I90" s="559"/>
      <c r="J90" s="559" t="str">
        <f t="shared" si="3"/>
        <v/>
      </c>
      <c r="K90" s="559"/>
      <c r="L90" s="559"/>
      <c r="M90" s="559"/>
      <c r="N90" s="559"/>
      <c r="O90" s="559" t="str">
        <f t="shared" si="4"/>
        <v/>
      </c>
      <c r="P90" s="560"/>
    </row>
    <row r="91" spans="2:16">
      <c r="B91" s="557" t="str">
        <f t="shared" si="1"/>
        <v/>
      </c>
      <c r="C91" s="558"/>
      <c r="D91" s="559" t="str">
        <f t="shared" si="2"/>
        <v/>
      </c>
      <c r="E91" s="559"/>
      <c r="F91" s="559" t="str">
        <f>IFERROR(IF(OR(D91=0,D91=""),"",-PMT($F$45/IF($K$46="Day",'L1'!$D$12,IF($K$46="Week",'L1'!$D$16,IF($K$46="Month",'L1'!$D$17,1))),$F$46,$D$62)),"")</f>
        <v/>
      </c>
      <c r="G91" s="559"/>
      <c r="H91" s="559" t="str">
        <f>IFERROR(-PPMT(IF($K$46="Day",$F$45/'L1'!$D$12,IF($K$46="Week",$F$45/'L1'!$D$16,IF($K$46="Month",$F$45/'L1'!$D$17,IF($K$46="Year",$F$45,0)))),B91,$F$46,$Q$45),"")</f>
        <v/>
      </c>
      <c r="I91" s="559"/>
      <c r="J91" s="559" t="str">
        <f t="shared" si="3"/>
        <v/>
      </c>
      <c r="K91" s="559"/>
      <c r="L91" s="559"/>
      <c r="M91" s="559"/>
      <c r="N91" s="559"/>
      <c r="O91" s="559" t="str">
        <f t="shared" si="4"/>
        <v/>
      </c>
      <c r="P91" s="560"/>
    </row>
    <row r="92" spans="2:16">
      <c r="B92" s="557" t="str">
        <f t="shared" si="1"/>
        <v/>
      </c>
      <c r="C92" s="558"/>
      <c r="D92" s="559" t="str">
        <f t="shared" si="2"/>
        <v/>
      </c>
      <c r="E92" s="559"/>
      <c r="F92" s="559" t="str">
        <f>IFERROR(IF(OR(D92=0,D92=""),"",-PMT($F$45/IF($K$46="Day",'L1'!$D$12,IF($K$46="Week",'L1'!$D$16,IF($K$46="Month",'L1'!$D$17,1))),$F$46,$D$62)),"")</f>
        <v/>
      </c>
      <c r="G92" s="559"/>
      <c r="H92" s="559" t="str">
        <f>IFERROR(-PPMT(IF($K$46="Day",$F$45/'L1'!$D$12,IF($K$46="Week",$F$45/'L1'!$D$16,IF($K$46="Month",$F$45/'L1'!$D$17,IF($K$46="Year",$F$45,0)))),B92,$F$46,$Q$45),"")</f>
        <v/>
      </c>
      <c r="I92" s="559"/>
      <c r="J92" s="559" t="str">
        <f t="shared" si="3"/>
        <v/>
      </c>
      <c r="K92" s="559"/>
      <c r="L92" s="559"/>
      <c r="M92" s="559"/>
      <c r="N92" s="559"/>
      <c r="O92" s="559" t="str">
        <f t="shared" si="4"/>
        <v/>
      </c>
      <c r="P92" s="560"/>
    </row>
    <row r="93" spans="2:16">
      <c r="B93" s="557" t="str">
        <f t="shared" si="1"/>
        <v/>
      </c>
      <c r="C93" s="558"/>
      <c r="D93" s="559" t="str">
        <f t="shared" si="2"/>
        <v/>
      </c>
      <c r="E93" s="559"/>
      <c r="F93" s="559" t="str">
        <f>IFERROR(IF(OR(D93=0,D93=""),"",-PMT($F$45/IF($K$46="Day",'L1'!$D$12,IF($K$46="Week",'L1'!$D$16,IF($K$46="Month",'L1'!$D$17,1))),$F$46,$D$62)),"")</f>
        <v/>
      </c>
      <c r="G93" s="559"/>
      <c r="H93" s="559" t="str">
        <f>IFERROR(-PPMT(IF($K$46="Day",$F$45/'L1'!$D$12,IF($K$46="Week",$F$45/'L1'!$D$16,IF($K$46="Month",$F$45/'L1'!$D$17,IF($K$46="Year",$F$45,0)))),B93,$F$46,$Q$45),"")</f>
        <v/>
      </c>
      <c r="I93" s="559"/>
      <c r="J93" s="559" t="str">
        <f t="shared" si="3"/>
        <v/>
      </c>
      <c r="K93" s="559"/>
      <c r="L93" s="559"/>
      <c r="M93" s="559"/>
      <c r="N93" s="559"/>
      <c r="O93" s="559" t="str">
        <f t="shared" si="4"/>
        <v/>
      </c>
      <c r="P93" s="560"/>
    </row>
    <row r="94" spans="2:16">
      <c r="B94" s="557" t="str">
        <f t="shared" si="1"/>
        <v/>
      </c>
      <c r="C94" s="558"/>
      <c r="D94" s="559" t="str">
        <f t="shared" si="2"/>
        <v/>
      </c>
      <c r="E94" s="559"/>
      <c r="F94" s="559" t="str">
        <f>IFERROR(IF(OR(D94=0,D94=""),"",-PMT($F$45/IF($K$46="Day",'L1'!$D$12,IF($K$46="Week",'L1'!$D$16,IF($K$46="Month",'L1'!$D$17,1))),$F$46,$D$62)),"")</f>
        <v/>
      </c>
      <c r="G94" s="559"/>
      <c r="H94" s="559" t="str">
        <f>IFERROR(-PPMT(IF($K$46="Day",$F$45/'L1'!$D$12,IF($K$46="Week",$F$45/'L1'!$D$16,IF($K$46="Month",$F$45/'L1'!$D$17,IF($K$46="Year",$F$45,0)))),B94,$F$46,$Q$45),"")</f>
        <v/>
      </c>
      <c r="I94" s="559"/>
      <c r="J94" s="559" t="str">
        <f t="shared" si="3"/>
        <v/>
      </c>
      <c r="K94" s="559"/>
      <c r="L94" s="559"/>
      <c r="M94" s="559"/>
      <c r="N94" s="559"/>
      <c r="O94" s="559" t="str">
        <f t="shared" si="4"/>
        <v/>
      </c>
      <c r="P94" s="560"/>
    </row>
    <row r="95" spans="2:16">
      <c r="B95" s="557" t="str">
        <f t="shared" si="1"/>
        <v/>
      </c>
      <c r="C95" s="558"/>
      <c r="D95" s="559" t="str">
        <f t="shared" si="2"/>
        <v/>
      </c>
      <c r="E95" s="559"/>
      <c r="F95" s="559" t="str">
        <f>IFERROR(IF(OR(D95=0,D95=""),"",-PMT($F$45/IF($K$46="Day",'L1'!$D$12,IF($K$46="Week",'L1'!$D$16,IF($K$46="Month",'L1'!$D$17,1))),$F$46,$D$62)),"")</f>
        <v/>
      </c>
      <c r="G95" s="559"/>
      <c r="H95" s="559" t="str">
        <f>IFERROR(-PPMT(IF($K$46="Day",$F$45/'L1'!$D$12,IF($K$46="Week",$F$45/'L1'!$D$16,IF($K$46="Month",$F$45/'L1'!$D$17,IF($K$46="Year",$F$45,0)))),B95,$F$46,$Q$45),"")</f>
        <v/>
      </c>
      <c r="I95" s="559"/>
      <c r="J95" s="559" t="str">
        <f t="shared" si="3"/>
        <v/>
      </c>
      <c r="K95" s="559"/>
      <c r="L95" s="559"/>
      <c r="M95" s="559"/>
      <c r="N95" s="559"/>
      <c r="O95" s="559" t="str">
        <f t="shared" si="4"/>
        <v/>
      </c>
      <c r="P95" s="560"/>
    </row>
    <row r="96" spans="2:16">
      <c r="B96" s="557" t="str">
        <f t="shared" si="1"/>
        <v/>
      </c>
      <c r="C96" s="558"/>
      <c r="D96" s="559" t="str">
        <f t="shared" si="2"/>
        <v/>
      </c>
      <c r="E96" s="559"/>
      <c r="F96" s="559" t="str">
        <f>IFERROR(IF(OR(D96=0,D96=""),"",-PMT($F$45/IF($K$46="Day",'L1'!$D$12,IF($K$46="Week",'L1'!$D$16,IF($K$46="Month",'L1'!$D$17,1))),$F$46,$D$62)),"")</f>
        <v/>
      </c>
      <c r="G96" s="559"/>
      <c r="H96" s="559" t="str">
        <f>IFERROR(-PPMT(IF($K$46="Day",$F$45/'L1'!$D$12,IF($K$46="Week",$F$45/'L1'!$D$16,IF($K$46="Month",$F$45/'L1'!$D$17,IF($K$46="Year",$F$45,0)))),B96,$F$46,$Q$45),"")</f>
        <v/>
      </c>
      <c r="I96" s="559"/>
      <c r="J96" s="559" t="str">
        <f t="shared" si="3"/>
        <v/>
      </c>
      <c r="K96" s="559"/>
      <c r="L96" s="559"/>
      <c r="M96" s="559"/>
      <c r="N96" s="559"/>
      <c r="O96" s="559" t="str">
        <f t="shared" si="4"/>
        <v/>
      </c>
      <c r="P96" s="560"/>
    </row>
    <row r="97" spans="2:16">
      <c r="B97" s="557" t="str">
        <f t="shared" si="1"/>
        <v/>
      </c>
      <c r="C97" s="558"/>
      <c r="D97" s="559" t="str">
        <f t="shared" si="2"/>
        <v/>
      </c>
      <c r="E97" s="559"/>
      <c r="F97" s="559" t="str">
        <f>IFERROR(IF(OR(D97=0,D97=""),"",-PMT($F$45/IF($K$46="Day",'L1'!$D$12,IF($K$46="Week",'L1'!$D$16,IF($K$46="Month",'L1'!$D$17,1))),$F$46,$D$62)),"")</f>
        <v/>
      </c>
      <c r="G97" s="559"/>
      <c r="H97" s="559" t="str">
        <f>IFERROR(-PPMT(IF($K$46="Day",$F$45/'L1'!$D$12,IF($K$46="Week",$F$45/'L1'!$D$16,IF($K$46="Month",$F$45/'L1'!$D$17,IF($K$46="Year",$F$45,0)))),B97,$F$46,$Q$45),"")</f>
        <v/>
      </c>
      <c r="I97" s="559"/>
      <c r="J97" s="559" t="str">
        <f t="shared" si="3"/>
        <v/>
      </c>
      <c r="K97" s="559"/>
      <c r="L97" s="559"/>
      <c r="M97" s="559"/>
      <c r="N97" s="559"/>
      <c r="O97" s="559" t="str">
        <f t="shared" si="4"/>
        <v/>
      </c>
      <c r="P97" s="560"/>
    </row>
    <row r="98" spans="2:16">
      <c r="B98" s="557" t="str">
        <f t="shared" si="1"/>
        <v/>
      </c>
      <c r="C98" s="558"/>
      <c r="D98" s="559" t="str">
        <f t="shared" si="2"/>
        <v/>
      </c>
      <c r="E98" s="559"/>
      <c r="F98" s="559" t="str">
        <f>IFERROR(IF(OR(D98=0,D98=""),"",-PMT($F$45/IF($K$46="Day",'L1'!$D$12,IF($K$46="Week",'L1'!$D$16,IF($K$46="Month",'L1'!$D$17,1))),$F$46,$D$62)),"")</f>
        <v/>
      </c>
      <c r="G98" s="559"/>
      <c r="H98" s="559" t="str">
        <f>IFERROR(-PPMT(IF($K$46="Day",$F$45/'L1'!$D$12,IF($K$46="Week",$F$45/'L1'!$D$16,IF($K$46="Month",$F$45/'L1'!$D$17,IF($K$46="Year",$F$45,0)))),B98,$F$46,$Q$45),"")</f>
        <v/>
      </c>
      <c r="I98" s="559"/>
      <c r="J98" s="559" t="str">
        <f t="shared" si="3"/>
        <v/>
      </c>
      <c r="K98" s="559"/>
      <c r="L98" s="559"/>
      <c r="M98" s="559"/>
      <c r="N98" s="559"/>
      <c r="O98" s="559" t="str">
        <f t="shared" si="4"/>
        <v/>
      </c>
      <c r="P98" s="560"/>
    </row>
    <row r="99" spans="2:16">
      <c r="B99" s="557" t="str">
        <f t="shared" si="1"/>
        <v/>
      </c>
      <c r="C99" s="558"/>
      <c r="D99" s="559" t="str">
        <f t="shared" si="2"/>
        <v/>
      </c>
      <c r="E99" s="559"/>
      <c r="F99" s="559" t="str">
        <f>IFERROR(IF(OR(D99=0,D99=""),"",-PMT($F$45/IF($K$46="Day",'L1'!$D$12,IF($K$46="Week",'L1'!$D$16,IF($K$46="Month",'L1'!$D$17,1))),$F$46,$D$62)),"")</f>
        <v/>
      </c>
      <c r="G99" s="559"/>
      <c r="H99" s="559" t="str">
        <f>IFERROR(-PPMT(IF($K$46="Day",$F$45/'L1'!$D$12,IF($K$46="Week",$F$45/'L1'!$D$16,IF($K$46="Month",$F$45/'L1'!$D$17,IF($K$46="Year",$F$45,0)))),B99,$F$46,$Q$45),"")</f>
        <v/>
      </c>
      <c r="I99" s="559"/>
      <c r="J99" s="559" t="str">
        <f t="shared" si="3"/>
        <v/>
      </c>
      <c r="K99" s="559"/>
      <c r="L99" s="559"/>
      <c r="M99" s="559"/>
      <c r="N99" s="559"/>
      <c r="O99" s="559" t="str">
        <f t="shared" si="4"/>
        <v/>
      </c>
      <c r="P99" s="560"/>
    </row>
    <row r="100" spans="2:16">
      <c r="B100" s="557" t="str">
        <f t="shared" si="1"/>
        <v/>
      </c>
      <c r="C100" s="558"/>
      <c r="D100" s="559" t="str">
        <f t="shared" si="2"/>
        <v/>
      </c>
      <c r="E100" s="559"/>
      <c r="F100" s="559" t="str">
        <f>IFERROR(IF(OR(D100=0,D100=""),"",-PMT($F$45/IF($K$46="Day",'L1'!$D$12,IF($K$46="Week",'L1'!$D$16,IF($K$46="Month",'L1'!$D$17,1))),$F$46,$D$62)),"")</f>
        <v/>
      </c>
      <c r="G100" s="559"/>
      <c r="H100" s="559" t="str">
        <f>IFERROR(-PPMT(IF($K$46="Day",$F$45/'L1'!$D$12,IF($K$46="Week",$F$45/'L1'!$D$16,IF($K$46="Month",$F$45/'L1'!$D$17,IF($K$46="Year",$F$45,0)))),B100,$F$46,$Q$45),"")</f>
        <v/>
      </c>
      <c r="I100" s="559"/>
      <c r="J100" s="559" t="str">
        <f t="shared" si="3"/>
        <v/>
      </c>
      <c r="K100" s="559"/>
      <c r="L100" s="559"/>
      <c r="M100" s="559"/>
      <c r="N100" s="559"/>
      <c r="O100" s="559" t="str">
        <f t="shared" si="4"/>
        <v/>
      </c>
      <c r="P100" s="560"/>
    </row>
    <row r="101" spans="2:16">
      <c r="B101" s="557" t="str">
        <f t="shared" si="1"/>
        <v/>
      </c>
      <c r="C101" s="558"/>
      <c r="D101" s="559" t="str">
        <f t="shared" si="2"/>
        <v/>
      </c>
      <c r="E101" s="559"/>
      <c r="F101" s="559" t="str">
        <f>IFERROR(IF(OR(D101=0,D101=""),"",-PMT($F$45/IF($K$46="Day",'L1'!$D$12,IF($K$46="Week",'L1'!$D$16,IF($K$46="Month",'L1'!$D$17,1))),$F$46,$D$62)),"")</f>
        <v/>
      </c>
      <c r="G101" s="559"/>
      <c r="H101" s="559" t="str">
        <f>IFERROR(-PPMT(IF($K$46="Day",$F$45/'L1'!$D$12,IF($K$46="Week",$F$45/'L1'!$D$16,IF($K$46="Month",$F$45/'L1'!$D$17,IF($K$46="Year",$F$45,0)))),B101,$F$46,$Q$45),"")</f>
        <v/>
      </c>
      <c r="I101" s="559"/>
      <c r="J101" s="559" t="str">
        <f t="shared" si="3"/>
        <v/>
      </c>
      <c r="K101" s="559"/>
      <c r="L101" s="559"/>
      <c r="M101" s="559"/>
      <c r="N101" s="559"/>
      <c r="O101" s="559" t="str">
        <f t="shared" si="4"/>
        <v/>
      </c>
      <c r="P101" s="560"/>
    </row>
    <row r="102" spans="2:16">
      <c r="B102" s="557" t="str">
        <f t="shared" si="1"/>
        <v/>
      </c>
      <c r="C102" s="558"/>
      <c r="D102" s="559" t="str">
        <f t="shared" si="2"/>
        <v/>
      </c>
      <c r="E102" s="559"/>
      <c r="F102" s="559" t="str">
        <f>IFERROR(IF(OR(D102=0,D102=""),"",-PMT($F$45/IF($K$46="Day",'L1'!$D$12,IF($K$46="Week",'L1'!$D$16,IF($K$46="Month",'L1'!$D$17,1))),$F$46,$D$62)),"")</f>
        <v/>
      </c>
      <c r="G102" s="559"/>
      <c r="H102" s="559" t="str">
        <f>IFERROR(-PPMT(IF($K$46="Day",$F$45/'L1'!$D$12,IF($K$46="Week",$F$45/'L1'!$D$16,IF($K$46="Month",$F$45/'L1'!$D$17,IF($K$46="Year",$F$45,0)))),B102,$F$46,$Q$45),"")</f>
        <v/>
      </c>
      <c r="I102" s="559"/>
      <c r="J102" s="559" t="str">
        <f t="shared" si="3"/>
        <v/>
      </c>
      <c r="K102" s="559"/>
      <c r="L102" s="559"/>
      <c r="M102" s="559"/>
      <c r="N102" s="559"/>
      <c r="O102" s="559" t="str">
        <f t="shared" si="4"/>
        <v/>
      </c>
      <c r="P102" s="560"/>
    </row>
    <row r="103" spans="2:16">
      <c r="B103" s="557" t="str">
        <f t="shared" si="1"/>
        <v/>
      </c>
      <c r="C103" s="558"/>
      <c r="D103" s="559" t="str">
        <f t="shared" si="2"/>
        <v/>
      </c>
      <c r="E103" s="559"/>
      <c r="F103" s="559" t="str">
        <f>IFERROR(IF(OR(D103=0,D103=""),"",-PMT($F$45/IF($K$46="Day",'L1'!$D$12,IF($K$46="Week",'L1'!$D$16,IF($K$46="Month",'L1'!$D$17,1))),$F$46,$D$62)),"")</f>
        <v/>
      </c>
      <c r="G103" s="559"/>
      <c r="H103" s="559" t="str">
        <f>IFERROR(-PPMT(IF($K$46="Day",$F$45/'L1'!$D$12,IF($K$46="Week",$F$45/'L1'!$D$16,IF($K$46="Month",$F$45/'L1'!$D$17,IF($K$46="Year",$F$45,0)))),B103,$F$46,$Q$45),"")</f>
        <v/>
      </c>
      <c r="I103" s="559"/>
      <c r="J103" s="559" t="str">
        <f t="shared" si="3"/>
        <v/>
      </c>
      <c r="K103" s="559"/>
      <c r="L103" s="559"/>
      <c r="M103" s="559"/>
      <c r="N103" s="559"/>
      <c r="O103" s="559" t="str">
        <f t="shared" si="4"/>
        <v/>
      </c>
      <c r="P103" s="560"/>
    </row>
    <row r="104" spans="2:16">
      <c r="B104" s="557" t="str">
        <f t="shared" si="1"/>
        <v/>
      </c>
      <c r="C104" s="558"/>
      <c r="D104" s="559" t="str">
        <f t="shared" si="2"/>
        <v/>
      </c>
      <c r="E104" s="559"/>
      <c r="F104" s="559" t="str">
        <f>IFERROR(IF(OR(D104=0,D104=""),"",-PMT($F$45/IF($K$46="Day",'L1'!$D$12,IF($K$46="Week",'L1'!$D$16,IF($K$46="Month",'L1'!$D$17,1))),$F$46,$D$62)),"")</f>
        <v/>
      </c>
      <c r="G104" s="559"/>
      <c r="H104" s="559" t="str">
        <f>IFERROR(-PPMT(IF($K$46="Day",$F$45/'L1'!$D$12,IF($K$46="Week",$F$45/'L1'!$D$16,IF($K$46="Month",$F$45/'L1'!$D$17,IF($K$46="Year",$F$45,0)))),B104,$F$46,$Q$45),"")</f>
        <v/>
      </c>
      <c r="I104" s="559"/>
      <c r="J104" s="559" t="str">
        <f t="shared" si="3"/>
        <v/>
      </c>
      <c r="K104" s="559"/>
      <c r="L104" s="559"/>
      <c r="M104" s="559"/>
      <c r="N104" s="559"/>
      <c r="O104" s="559" t="str">
        <f t="shared" si="4"/>
        <v/>
      </c>
      <c r="P104" s="560"/>
    </row>
    <row r="105" spans="2:16">
      <c r="B105" s="557" t="str">
        <f t="shared" si="1"/>
        <v/>
      </c>
      <c r="C105" s="558"/>
      <c r="D105" s="559" t="str">
        <f t="shared" si="2"/>
        <v/>
      </c>
      <c r="E105" s="559"/>
      <c r="F105" s="559" t="str">
        <f>IFERROR(IF(OR(D105=0,D105=""),"",-PMT($F$45/IF($K$46="Day",'L1'!$D$12,IF($K$46="Week",'L1'!$D$16,IF($K$46="Month",'L1'!$D$17,1))),$F$46,$D$62)),"")</f>
        <v/>
      </c>
      <c r="G105" s="559"/>
      <c r="H105" s="559" t="str">
        <f>IFERROR(-PPMT(IF($K$46="Day",$F$45/'L1'!$D$12,IF($K$46="Week",$F$45/'L1'!$D$16,IF($K$46="Month",$F$45/'L1'!$D$17,IF($K$46="Year",$F$45,0)))),B105,$F$46,$Q$45),"")</f>
        <v/>
      </c>
      <c r="I105" s="559"/>
      <c r="J105" s="559" t="str">
        <f t="shared" si="3"/>
        <v/>
      </c>
      <c r="K105" s="559"/>
      <c r="L105" s="559"/>
      <c r="M105" s="559"/>
      <c r="N105" s="559"/>
      <c r="O105" s="559" t="str">
        <f t="shared" si="4"/>
        <v/>
      </c>
      <c r="P105" s="560"/>
    </row>
    <row r="106" spans="2:16">
      <c r="B106" s="557" t="str">
        <f t="shared" si="1"/>
        <v/>
      </c>
      <c r="C106" s="558"/>
      <c r="D106" s="559" t="str">
        <f t="shared" si="2"/>
        <v/>
      </c>
      <c r="E106" s="559"/>
      <c r="F106" s="559" t="str">
        <f>IFERROR(IF(OR(D106=0,D106=""),"",-PMT($F$45/IF($K$46="Day",'L1'!$D$12,IF($K$46="Week",'L1'!$D$16,IF($K$46="Month",'L1'!$D$17,1))),$F$46,$D$62)),"")</f>
        <v/>
      </c>
      <c r="G106" s="559"/>
      <c r="H106" s="559" t="str">
        <f>IFERROR(-PPMT(IF($K$46="Day",$F$45/'L1'!$D$12,IF($K$46="Week",$F$45/'L1'!$D$16,IF($K$46="Month",$F$45/'L1'!$D$17,IF($K$46="Year",$F$45,0)))),B106,$F$46,$Q$45),"")</f>
        <v/>
      </c>
      <c r="I106" s="559"/>
      <c r="J106" s="559" t="str">
        <f t="shared" si="3"/>
        <v/>
      </c>
      <c r="K106" s="559"/>
      <c r="L106" s="559"/>
      <c r="M106" s="559"/>
      <c r="N106" s="559"/>
      <c r="O106" s="559" t="str">
        <f t="shared" si="4"/>
        <v/>
      </c>
      <c r="P106" s="560"/>
    </row>
    <row r="107" spans="2:16">
      <c r="B107" s="557" t="str">
        <f t="shared" si="1"/>
        <v/>
      </c>
      <c r="C107" s="558"/>
      <c r="D107" s="559" t="str">
        <f t="shared" si="2"/>
        <v/>
      </c>
      <c r="E107" s="559"/>
      <c r="F107" s="559" t="str">
        <f>IFERROR(IF(OR(D107=0,D107=""),"",-PMT($F$45/IF($K$46="Day",'L1'!$D$12,IF($K$46="Week",'L1'!$D$16,IF($K$46="Month",'L1'!$D$17,1))),$F$46,$D$62)),"")</f>
        <v/>
      </c>
      <c r="G107" s="559"/>
      <c r="H107" s="559" t="str">
        <f>IFERROR(-PPMT(IF($K$46="Day",$F$45/'L1'!$D$12,IF($K$46="Week",$F$45/'L1'!$D$16,IF($K$46="Month",$F$45/'L1'!$D$17,IF($K$46="Year",$F$45,0)))),B107,$F$46,$Q$45),"")</f>
        <v/>
      </c>
      <c r="I107" s="559"/>
      <c r="J107" s="559" t="str">
        <f t="shared" si="3"/>
        <v/>
      </c>
      <c r="K107" s="559"/>
      <c r="L107" s="559"/>
      <c r="M107" s="559"/>
      <c r="N107" s="559"/>
      <c r="O107" s="559" t="str">
        <f t="shared" si="4"/>
        <v/>
      </c>
      <c r="P107" s="560"/>
    </row>
    <row r="108" spans="2:16">
      <c r="B108" s="557" t="str">
        <f t="shared" si="1"/>
        <v/>
      </c>
      <c r="C108" s="558"/>
      <c r="D108" s="559" t="str">
        <f t="shared" si="2"/>
        <v/>
      </c>
      <c r="E108" s="559"/>
      <c r="F108" s="559" t="str">
        <f>IFERROR(IF(OR(D108=0,D108=""),"",-PMT($F$45/IF($K$46="Day",'L1'!$D$12,IF($K$46="Week",'L1'!$D$16,IF($K$46="Month",'L1'!$D$17,1))),$F$46,$D$62)),"")</f>
        <v/>
      </c>
      <c r="G108" s="559"/>
      <c r="H108" s="559" t="str">
        <f>IFERROR(-PPMT(IF($K$46="Day",$F$45/'L1'!$D$12,IF($K$46="Week",$F$45/'L1'!$D$16,IF($K$46="Month",$F$45/'L1'!$D$17,IF($K$46="Year",$F$45,0)))),B108,$F$46,$Q$45),"")</f>
        <v/>
      </c>
      <c r="I108" s="559"/>
      <c r="J108" s="559" t="str">
        <f t="shared" si="3"/>
        <v/>
      </c>
      <c r="K108" s="559"/>
      <c r="L108" s="559"/>
      <c r="M108" s="559"/>
      <c r="N108" s="559"/>
      <c r="O108" s="559" t="str">
        <f t="shared" si="4"/>
        <v/>
      </c>
      <c r="P108" s="560"/>
    </row>
    <row r="109" spans="2:16">
      <c r="B109" s="557" t="str">
        <f t="shared" si="1"/>
        <v/>
      </c>
      <c r="C109" s="558"/>
      <c r="D109" s="559" t="str">
        <f t="shared" si="2"/>
        <v/>
      </c>
      <c r="E109" s="559"/>
      <c r="F109" s="559" t="str">
        <f>IFERROR(IF(OR(D109=0,D109=""),"",-PMT($F$45/IF($K$46="Day",'L1'!$D$12,IF($K$46="Week",'L1'!$D$16,IF($K$46="Month",'L1'!$D$17,1))),$F$46,$D$62)),"")</f>
        <v/>
      </c>
      <c r="G109" s="559"/>
      <c r="H109" s="559" t="str">
        <f>IFERROR(-PPMT(IF($K$46="Day",$F$45/'L1'!$D$12,IF($K$46="Week",$F$45/'L1'!$D$16,IF($K$46="Month",$F$45/'L1'!$D$17,IF($K$46="Year",$F$45,0)))),B109,$F$46,$Q$45),"")</f>
        <v/>
      </c>
      <c r="I109" s="559"/>
      <c r="J109" s="559" t="str">
        <f t="shared" si="3"/>
        <v/>
      </c>
      <c r="K109" s="559"/>
      <c r="L109" s="559"/>
      <c r="M109" s="559"/>
      <c r="N109" s="559"/>
      <c r="O109" s="559" t="str">
        <f t="shared" si="4"/>
        <v/>
      </c>
      <c r="P109" s="560"/>
    </row>
    <row r="110" spans="2:16">
      <c r="B110" s="557" t="str">
        <f t="shared" si="1"/>
        <v/>
      </c>
      <c r="C110" s="558"/>
      <c r="D110" s="559" t="str">
        <f t="shared" si="2"/>
        <v/>
      </c>
      <c r="E110" s="559"/>
      <c r="F110" s="559" t="str">
        <f>IFERROR(IF(OR(D110=0,D110=""),"",-PMT($F$45/IF($K$46="Day",'L1'!$D$12,IF($K$46="Week",'L1'!$D$16,IF($K$46="Month",'L1'!$D$17,1))),$F$46,$D$62)),"")</f>
        <v/>
      </c>
      <c r="G110" s="559"/>
      <c r="H110" s="559" t="str">
        <f>IFERROR(-PPMT(IF($K$46="Day",$F$45/'L1'!$D$12,IF($K$46="Week",$F$45/'L1'!$D$16,IF($K$46="Month",$F$45/'L1'!$D$17,IF($K$46="Year",$F$45,0)))),B110,$F$46,$Q$45),"")</f>
        <v/>
      </c>
      <c r="I110" s="559"/>
      <c r="J110" s="559" t="str">
        <f t="shared" si="3"/>
        <v/>
      </c>
      <c r="K110" s="559"/>
      <c r="L110" s="559"/>
      <c r="M110" s="559"/>
      <c r="N110" s="559"/>
      <c r="O110" s="559" t="str">
        <f t="shared" si="4"/>
        <v/>
      </c>
      <c r="P110" s="560"/>
    </row>
    <row r="111" spans="2:16">
      <c r="B111" s="557" t="str">
        <f t="shared" si="1"/>
        <v/>
      </c>
      <c r="C111" s="558"/>
      <c r="D111" s="559" t="str">
        <f t="shared" si="2"/>
        <v/>
      </c>
      <c r="E111" s="559"/>
      <c r="F111" s="559" t="str">
        <f>IFERROR(IF(OR(D111=0,D111=""),"",-PMT($F$45/IF($K$46="Day",'L1'!$D$12,IF($K$46="Week",'L1'!$D$16,IF($K$46="Month",'L1'!$D$17,1))),$F$46,$D$62)),"")</f>
        <v/>
      </c>
      <c r="G111" s="559"/>
      <c r="H111" s="559" t="str">
        <f>IFERROR(-PPMT(IF($K$46="Day",$F$45/'L1'!$D$12,IF($K$46="Week",$F$45/'L1'!$D$16,IF($K$46="Month",$F$45/'L1'!$D$17,IF($K$46="Year",$F$45,0)))),B111,$F$46,$Q$45),"")</f>
        <v/>
      </c>
      <c r="I111" s="559"/>
      <c r="J111" s="559" t="str">
        <f t="shared" si="3"/>
        <v/>
      </c>
      <c r="K111" s="559"/>
      <c r="L111" s="559"/>
      <c r="M111" s="559"/>
      <c r="N111" s="559"/>
      <c r="O111" s="559" t="str">
        <f t="shared" si="4"/>
        <v/>
      </c>
      <c r="P111" s="560"/>
    </row>
    <row r="112" spans="2:16">
      <c r="B112" s="557" t="str">
        <f t="shared" si="1"/>
        <v/>
      </c>
      <c r="C112" s="558"/>
      <c r="D112" s="559" t="str">
        <f t="shared" si="2"/>
        <v/>
      </c>
      <c r="E112" s="559"/>
      <c r="F112" s="559" t="str">
        <f>IFERROR(IF(OR(D112=0,D112=""),"",-PMT($F$45/IF($K$46="Day",'L1'!$D$12,IF($K$46="Week",'L1'!$D$16,IF($K$46="Month",'L1'!$D$17,1))),$F$46,$D$62)),"")</f>
        <v/>
      </c>
      <c r="G112" s="559"/>
      <c r="H112" s="559" t="str">
        <f>IFERROR(-PPMT(IF($K$46="Day",$F$45/'L1'!$D$12,IF($K$46="Week",$F$45/'L1'!$D$16,IF($K$46="Month",$F$45/'L1'!$D$17,IF($K$46="Year",$F$45,0)))),B112,$F$46,$Q$45),"")</f>
        <v/>
      </c>
      <c r="I112" s="559"/>
      <c r="J112" s="559" t="str">
        <f t="shared" si="3"/>
        <v/>
      </c>
      <c r="K112" s="559"/>
      <c r="L112" s="559"/>
      <c r="M112" s="559"/>
      <c r="N112" s="559"/>
      <c r="O112" s="559" t="str">
        <f t="shared" si="4"/>
        <v/>
      </c>
      <c r="P112" s="560"/>
    </row>
    <row r="113" spans="2:16">
      <c r="B113" s="557" t="str">
        <f t="shared" si="1"/>
        <v/>
      </c>
      <c r="C113" s="558"/>
      <c r="D113" s="559" t="str">
        <f t="shared" si="2"/>
        <v/>
      </c>
      <c r="E113" s="559"/>
      <c r="F113" s="559" t="str">
        <f>IFERROR(IF(OR(D113=0,D113=""),"",-PMT($F$45/IF($K$46="Day",'L1'!$D$12,IF($K$46="Week",'L1'!$D$16,IF($K$46="Month",'L1'!$D$17,1))),$F$46,$D$62)),"")</f>
        <v/>
      </c>
      <c r="G113" s="559"/>
      <c r="H113" s="559" t="str">
        <f>IFERROR(-PPMT(IF($K$46="Day",$F$45/'L1'!$D$12,IF($K$46="Week",$F$45/'L1'!$D$16,IF($K$46="Month",$F$45/'L1'!$D$17,IF($K$46="Year",$F$45,0)))),B113,$F$46,$Q$45),"")</f>
        <v/>
      </c>
      <c r="I113" s="559"/>
      <c r="J113" s="559" t="str">
        <f t="shared" si="3"/>
        <v/>
      </c>
      <c r="K113" s="559"/>
      <c r="L113" s="559"/>
      <c r="M113" s="559"/>
      <c r="N113" s="559"/>
      <c r="O113" s="559" t="str">
        <f t="shared" si="4"/>
        <v/>
      </c>
      <c r="P113" s="560"/>
    </row>
    <row r="114" spans="2:16">
      <c r="B114" s="557" t="str">
        <f t="shared" si="1"/>
        <v/>
      </c>
      <c r="C114" s="558"/>
      <c r="D114" s="559" t="str">
        <f t="shared" si="2"/>
        <v/>
      </c>
      <c r="E114" s="559"/>
      <c r="F114" s="559" t="str">
        <f>IFERROR(IF(OR(D114=0,D114=""),"",-PMT($F$45/IF($K$46="Day",'L1'!$D$12,IF($K$46="Week",'L1'!$D$16,IF($K$46="Month",'L1'!$D$17,1))),$F$46,$D$62)),"")</f>
        <v/>
      </c>
      <c r="G114" s="559"/>
      <c r="H114" s="559" t="str">
        <f>IFERROR(-PPMT(IF($K$46="Day",$F$45/'L1'!$D$12,IF($K$46="Week",$F$45/'L1'!$D$16,IF($K$46="Month",$F$45/'L1'!$D$17,IF($K$46="Year",$F$45,0)))),B114,$F$46,$Q$45),"")</f>
        <v/>
      </c>
      <c r="I114" s="559"/>
      <c r="J114" s="559" t="str">
        <f t="shared" si="3"/>
        <v/>
      </c>
      <c r="K114" s="559"/>
      <c r="L114" s="559"/>
      <c r="M114" s="559"/>
      <c r="N114" s="559"/>
      <c r="O114" s="559" t="str">
        <f t="shared" si="4"/>
        <v/>
      </c>
      <c r="P114" s="560"/>
    </row>
    <row r="115" spans="2:16">
      <c r="B115" s="557" t="str">
        <f t="shared" si="1"/>
        <v/>
      </c>
      <c r="C115" s="558"/>
      <c r="D115" s="559" t="str">
        <f t="shared" si="2"/>
        <v/>
      </c>
      <c r="E115" s="559"/>
      <c r="F115" s="559" t="str">
        <f>IFERROR(IF(OR(D115=0,D115=""),"",-PMT($F$45/IF($K$46="Day",'L1'!$D$12,IF($K$46="Week",'L1'!$D$16,IF($K$46="Month",'L1'!$D$17,1))),$F$46,$D$62)),"")</f>
        <v/>
      </c>
      <c r="G115" s="559"/>
      <c r="H115" s="559" t="str">
        <f>IFERROR(-PPMT(IF($K$46="Day",$F$45/'L1'!$D$12,IF($K$46="Week",$F$45/'L1'!$D$16,IF($K$46="Month",$F$45/'L1'!$D$17,IF($K$46="Year",$F$45,0)))),B115,$F$46,$Q$45),"")</f>
        <v/>
      </c>
      <c r="I115" s="559"/>
      <c r="J115" s="559" t="str">
        <f t="shared" si="3"/>
        <v/>
      </c>
      <c r="K115" s="559"/>
      <c r="L115" s="559"/>
      <c r="M115" s="559"/>
      <c r="N115" s="559"/>
      <c r="O115" s="559" t="str">
        <f t="shared" si="4"/>
        <v/>
      </c>
      <c r="P115" s="560"/>
    </row>
    <row r="116" spans="2:16">
      <c r="B116" s="557" t="str">
        <f t="shared" si="1"/>
        <v/>
      </c>
      <c r="C116" s="558"/>
      <c r="D116" s="559" t="str">
        <f t="shared" si="2"/>
        <v/>
      </c>
      <c r="E116" s="559"/>
      <c r="F116" s="559" t="str">
        <f>IFERROR(IF(OR(D116=0,D116=""),"",-PMT($F$45/IF($K$46="Day",'L1'!$D$12,IF($K$46="Week",'L1'!$D$16,IF($K$46="Month",'L1'!$D$17,1))),$F$46,$D$62)),"")</f>
        <v/>
      </c>
      <c r="G116" s="559"/>
      <c r="H116" s="559" t="str">
        <f>IFERROR(-PPMT(IF($K$46="Day",$F$45/'L1'!$D$12,IF($K$46="Week",$F$45/'L1'!$D$16,IF($K$46="Month",$F$45/'L1'!$D$17,IF($K$46="Year",$F$45,0)))),B116,$F$46,$Q$45),"")</f>
        <v/>
      </c>
      <c r="I116" s="559"/>
      <c r="J116" s="559" t="str">
        <f t="shared" si="3"/>
        <v/>
      </c>
      <c r="K116" s="559"/>
      <c r="L116" s="559"/>
      <c r="M116" s="559"/>
      <c r="N116" s="559"/>
      <c r="O116" s="559" t="str">
        <f t="shared" si="4"/>
        <v/>
      </c>
      <c r="P116" s="560"/>
    </row>
    <row r="117" spans="2:16">
      <c r="B117" s="557" t="str">
        <f t="shared" si="1"/>
        <v/>
      </c>
      <c r="C117" s="558"/>
      <c r="D117" s="559" t="str">
        <f t="shared" si="2"/>
        <v/>
      </c>
      <c r="E117" s="559"/>
      <c r="F117" s="559" t="str">
        <f>IFERROR(IF(OR(D117=0,D117=""),"",-PMT($F$45/IF($K$46="Day",'L1'!$D$12,IF($K$46="Week",'L1'!$D$16,IF($K$46="Month",'L1'!$D$17,1))),$F$46,$D$62)),"")</f>
        <v/>
      </c>
      <c r="G117" s="559"/>
      <c r="H117" s="559" t="str">
        <f>IFERROR(-PPMT(IF($K$46="Day",$F$45/'L1'!$D$12,IF($K$46="Week",$F$45/'L1'!$D$16,IF($K$46="Month",$F$45/'L1'!$D$17,IF($K$46="Year",$F$45,0)))),B117,$F$46,$Q$45),"")</f>
        <v/>
      </c>
      <c r="I117" s="559"/>
      <c r="J117" s="559" t="str">
        <f t="shared" si="3"/>
        <v/>
      </c>
      <c r="K117" s="559"/>
      <c r="L117" s="559"/>
      <c r="M117" s="559"/>
      <c r="N117" s="559"/>
      <c r="O117" s="559" t="str">
        <f t="shared" si="4"/>
        <v/>
      </c>
      <c r="P117" s="560"/>
    </row>
    <row r="118" spans="2:16">
      <c r="B118" s="557" t="str">
        <f t="shared" si="1"/>
        <v/>
      </c>
      <c r="C118" s="558"/>
      <c r="D118" s="559" t="str">
        <f t="shared" si="2"/>
        <v/>
      </c>
      <c r="E118" s="559"/>
      <c r="F118" s="559" t="str">
        <f>IFERROR(IF(OR(D118=0,D118=""),"",-PMT($F$45/IF($K$46="Day",'L1'!$D$12,IF($K$46="Week",'L1'!$D$16,IF($K$46="Month",'L1'!$D$17,1))),$F$46,$D$62)),"")</f>
        <v/>
      </c>
      <c r="G118" s="559"/>
      <c r="H118" s="559" t="str">
        <f>IFERROR(-PPMT(IF($K$46="Day",$F$45/'L1'!$D$12,IF($K$46="Week",$F$45/'L1'!$D$16,IF($K$46="Month",$F$45/'L1'!$D$17,IF($K$46="Year",$F$45,0)))),B118,$F$46,$Q$45),"")</f>
        <v/>
      </c>
      <c r="I118" s="559"/>
      <c r="J118" s="559" t="str">
        <f t="shared" si="3"/>
        <v/>
      </c>
      <c r="K118" s="559"/>
      <c r="L118" s="559"/>
      <c r="M118" s="559"/>
      <c r="N118" s="559"/>
      <c r="O118" s="559" t="str">
        <f t="shared" si="4"/>
        <v/>
      </c>
      <c r="P118" s="560"/>
    </row>
    <row r="119" spans="2:16">
      <c r="B119" s="557" t="str">
        <f t="shared" si="1"/>
        <v/>
      </c>
      <c r="C119" s="558"/>
      <c r="D119" s="559" t="str">
        <f t="shared" si="2"/>
        <v/>
      </c>
      <c r="E119" s="559"/>
      <c r="F119" s="559" t="str">
        <f>IFERROR(IF(OR(D119=0,D119=""),"",-PMT($F$45/IF($K$46="Day",'L1'!$D$12,IF($K$46="Week",'L1'!$D$16,IF($K$46="Month",'L1'!$D$17,1))),$F$46,$D$62)),"")</f>
        <v/>
      </c>
      <c r="G119" s="559"/>
      <c r="H119" s="559" t="str">
        <f>IFERROR(-PPMT(IF($K$46="Day",$F$45/'L1'!$D$12,IF($K$46="Week",$F$45/'L1'!$D$16,IF($K$46="Month",$F$45/'L1'!$D$17,IF($K$46="Year",$F$45,0)))),B119,$F$46,$Q$45),"")</f>
        <v/>
      </c>
      <c r="I119" s="559"/>
      <c r="J119" s="559" t="str">
        <f t="shared" si="3"/>
        <v/>
      </c>
      <c r="K119" s="559"/>
      <c r="L119" s="559"/>
      <c r="M119" s="559"/>
      <c r="N119" s="559"/>
      <c r="O119" s="559" t="str">
        <f t="shared" si="4"/>
        <v/>
      </c>
      <c r="P119" s="560"/>
    </row>
    <row r="120" spans="2:16">
      <c r="B120" s="557" t="str">
        <f t="shared" si="1"/>
        <v/>
      </c>
      <c r="C120" s="558"/>
      <c r="D120" s="559" t="str">
        <f t="shared" si="2"/>
        <v/>
      </c>
      <c r="E120" s="559"/>
      <c r="F120" s="559" t="str">
        <f>IFERROR(IF(OR(D120=0,D120=""),"",-PMT($F$45/IF($K$46="Day",'L1'!$D$12,IF($K$46="Week",'L1'!$D$16,IF($K$46="Month",'L1'!$D$17,1))),$F$46,$D$62)),"")</f>
        <v/>
      </c>
      <c r="G120" s="559"/>
      <c r="H120" s="559" t="str">
        <f>IFERROR(-PPMT(IF($K$46="Day",$F$45/'L1'!$D$12,IF($K$46="Week",$F$45/'L1'!$D$16,IF($K$46="Month",$F$45/'L1'!$D$17,IF($K$46="Year",$F$45,0)))),B120,$F$46,$Q$45),"")</f>
        <v/>
      </c>
      <c r="I120" s="559"/>
      <c r="J120" s="559" t="str">
        <f t="shared" si="3"/>
        <v/>
      </c>
      <c r="K120" s="559"/>
      <c r="L120" s="559"/>
      <c r="M120" s="559"/>
      <c r="N120" s="559"/>
      <c r="O120" s="559" t="str">
        <f t="shared" si="4"/>
        <v/>
      </c>
      <c r="P120" s="560"/>
    </row>
    <row r="121" spans="2:16">
      <c r="B121" s="557" t="str">
        <f t="shared" si="1"/>
        <v/>
      </c>
      <c r="C121" s="558"/>
      <c r="D121" s="559" t="str">
        <f t="shared" si="2"/>
        <v/>
      </c>
      <c r="E121" s="559"/>
      <c r="F121" s="559" t="str">
        <f>IFERROR(IF(OR(D121=0,D121=""),"",-PMT($F$45/IF($K$46="Day",'L1'!$D$12,IF($K$46="Week",'L1'!$D$16,IF($K$46="Month",'L1'!$D$17,1))),$F$46,$D$62)),"")</f>
        <v/>
      </c>
      <c r="G121" s="559"/>
      <c r="H121" s="559" t="str">
        <f>IFERROR(-PPMT(IF($K$46="Day",$F$45/'L1'!$D$12,IF($K$46="Week",$F$45/'L1'!$D$16,IF($K$46="Month",$F$45/'L1'!$D$17,IF($K$46="Year",$F$45,0)))),B121,$F$46,$Q$45),"")</f>
        <v/>
      </c>
      <c r="I121" s="559"/>
      <c r="J121" s="559" t="str">
        <f t="shared" si="3"/>
        <v/>
      </c>
      <c r="K121" s="559"/>
      <c r="L121" s="559"/>
      <c r="M121" s="559"/>
      <c r="N121" s="559"/>
      <c r="O121" s="559" t="str">
        <f t="shared" si="4"/>
        <v/>
      </c>
      <c r="P121" s="560"/>
    </row>
    <row r="122" spans="2:16">
      <c r="B122" s="557" t="str">
        <f t="shared" si="1"/>
        <v/>
      </c>
      <c r="C122" s="558"/>
      <c r="D122" s="559" t="str">
        <f t="shared" si="2"/>
        <v/>
      </c>
      <c r="E122" s="559"/>
      <c r="F122" s="559" t="str">
        <f>IFERROR(IF(OR(D122=0,D122=""),"",-PMT($F$45/IF($K$46="Day",'L1'!$D$12,IF($K$46="Week",'L1'!$D$16,IF($K$46="Month",'L1'!$D$17,1))),$F$46,$D$62)),"")</f>
        <v/>
      </c>
      <c r="G122" s="559"/>
      <c r="H122" s="559" t="str">
        <f>IFERROR(-PPMT(IF($K$46="Day",$F$45/'L1'!$D$12,IF($K$46="Week",$F$45/'L1'!$D$16,IF($K$46="Month",$F$45/'L1'!$D$17,IF($K$46="Year",$F$45,0)))),B122,$F$46,$Q$45),"")</f>
        <v/>
      </c>
      <c r="I122" s="559"/>
      <c r="J122" s="559" t="str">
        <f t="shared" si="3"/>
        <v/>
      </c>
      <c r="K122" s="559"/>
      <c r="L122" s="559"/>
      <c r="M122" s="559"/>
      <c r="N122" s="559"/>
      <c r="O122" s="559" t="str">
        <f t="shared" si="4"/>
        <v/>
      </c>
      <c r="P122" s="560"/>
    </row>
    <row r="123" spans="2:16">
      <c r="B123" s="557" t="str">
        <f t="shared" si="1"/>
        <v/>
      </c>
      <c r="C123" s="558"/>
      <c r="D123" s="559" t="str">
        <f t="shared" si="2"/>
        <v/>
      </c>
      <c r="E123" s="559"/>
      <c r="F123" s="559" t="str">
        <f>IFERROR(IF(OR(D123=0,D123=""),"",-PMT($F$45/IF($K$46="Day",'L1'!$D$12,IF($K$46="Week",'L1'!$D$16,IF($K$46="Month",'L1'!$D$17,1))),$F$46,$D$62)),"")</f>
        <v/>
      </c>
      <c r="G123" s="559"/>
      <c r="H123" s="559" t="str">
        <f>IFERROR(-PPMT(IF($K$46="Day",$F$45/'L1'!$D$12,IF($K$46="Week",$F$45/'L1'!$D$16,IF($K$46="Month",$F$45/'L1'!$D$17,IF($K$46="Year",$F$45,0)))),B123,$F$46,$Q$45),"")</f>
        <v/>
      </c>
      <c r="I123" s="559"/>
      <c r="J123" s="559" t="str">
        <f t="shared" si="3"/>
        <v/>
      </c>
      <c r="K123" s="559"/>
      <c r="L123" s="559"/>
      <c r="M123" s="559"/>
      <c r="N123" s="559"/>
      <c r="O123" s="559" t="str">
        <f t="shared" si="4"/>
        <v/>
      </c>
      <c r="P123" s="560"/>
    </row>
    <row r="124" spans="2:16">
      <c r="B124" s="557" t="str">
        <f t="shared" si="1"/>
        <v/>
      </c>
      <c r="C124" s="558"/>
      <c r="D124" s="559" t="str">
        <f t="shared" si="2"/>
        <v/>
      </c>
      <c r="E124" s="559"/>
      <c r="F124" s="559" t="str">
        <f>IFERROR(IF(OR(D124=0,D124=""),"",-PMT($F$45/IF($K$46="Day",'L1'!$D$12,IF($K$46="Week",'L1'!$D$16,IF($K$46="Month",'L1'!$D$17,1))),$F$46,$D$62)),"")</f>
        <v/>
      </c>
      <c r="G124" s="559"/>
      <c r="H124" s="559" t="str">
        <f>IFERROR(-PPMT(IF($K$46="Day",$F$45/'L1'!$D$12,IF($K$46="Week",$F$45/'L1'!$D$16,IF($K$46="Month",$F$45/'L1'!$D$17,IF($K$46="Year",$F$45,0)))),B124,$F$46,$Q$45),"")</f>
        <v/>
      </c>
      <c r="I124" s="559"/>
      <c r="J124" s="559" t="str">
        <f t="shared" si="3"/>
        <v/>
      </c>
      <c r="K124" s="559"/>
      <c r="L124" s="559"/>
      <c r="M124" s="559"/>
      <c r="N124" s="559"/>
      <c r="O124" s="559" t="str">
        <f t="shared" si="4"/>
        <v/>
      </c>
      <c r="P124" s="560"/>
    </row>
    <row r="125" spans="2:16">
      <c r="B125" s="557" t="str">
        <f t="shared" si="1"/>
        <v/>
      </c>
      <c r="C125" s="558"/>
      <c r="D125" s="559" t="str">
        <f t="shared" si="2"/>
        <v/>
      </c>
      <c r="E125" s="559"/>
      <c r="F125" s="559" t="str">
        <f>IFERROR(IF(OR(D125=0,D125=""),"",-PMT($F$45/IF($K$46="Day",'L1'!$D$12,IF($K$46="Week",'L1'!$D$16,IF($K$46="Month",'L1'!$D$17,1))),$F$46,$D$62)),"")</f>
        <v/>
      </c>
      <c r="G125" s="559"/>
      <c r="H125" s="559" t="str">
        <f>IFERROR(-PPMT(IF($K$46="Day",$F$45/'L1'!$D$12,IF($K$46="Week",$F$45/'L1'!$D$16,IF($K$46="Month",$F$45/'L1'!$D$17,IF($K$46="Year",$F$45,0)))),B125,$F$46,$Q$45),"")</f>
        <v/>
      </c>
      <c r="I125" s="559"/>
      <c r="J125" s="559" t="str">
        <f t="shared" si="3"/>
        <v/>
      </c>
      <c r="K125" s="559"/>
      <c r="L125" s="559"/>
      <c r="M125" s="559"/>
      <c r="N125" s="559"/>
      <c r="O125" s="559" t="str">
        <f t="shared" si="4"/>
        <v/>
      </c>
      <c r="P125" s="560"/>
    </row>
    <row r="126" spans="2:16">
      <c r="B126" s="557" t="str">
        <f t="shared" si="1"/>
        <v/>
      </c>
      <c r="C126" s="558"/>
      <c r="D126" s="559" t="str">
        <f t="shared" si="2"/>
        <v/>
      </c>
      <c r="E126" s="559"/>
      <c r="F126" s="559" t="str">
        <f>IFERROR(IF(OR(D126=0,D126=""),"",-PMT($F$45/IF($K$46="Day",'L1'!$D$12,IF($K$46="Week",'L1'!$D$16,IF($K$46="Month",'L1'!$D$17,1))),$F$46,$D$62)),"")</f>
        <v/>
      </c>
      <c r="G126" s="559"/>
      <c r="H126" s="559" t="str">
        <f>IFERROR(-PPMT(IF($K$46="Day",$F$45/'L1'!$D$12,IF($K$46="Week",$F$45/'L1'!$D$16,IF($K$46="Month",$F$45/'L1'!$D$17,IF($K$46="Year",$F$45,0)))),B126,$F$46,$Q$45),"")</f>
        <v/>
      </c>
      <c r="I126" s="559"/>
      <c r="J126" s="559" t="str">
        <f t="shared" si="3"/>
        <v/>
      </c>
      <c r="K126" s="559"/>
      <c r="L126" s="559"/>
      <c r="M126" s="559"/>
      <c r="N126" s="559"/>
      <c r="O126" s="559" t="str">
        <f t="shared" si="4"/>
        <v/>
      </c>
      <c r="P126" s="560"/>
    </row>
    <row r="127" spans="2:16">
      <c r="B127" s="557" t="str">
        <f t="shared" si="1"/>
        <v/>
      </c>
      <c r="C127" s="558"/>
      <c r="D127" s="559" t="str">
        <f t="shared" si="2"/>
        <v/>
      </c>
      <c r="E127" s="559"/>
      <c r="F127" s="559" t="str">
        <f>IFERROR(IF(OR(D127=0,D127=""),"",-PMT($F$45/IF($K$46="Day",'L1'!$D$12,IF($K$46="Week",'L1'!$D$16,IF($K$46="Month",'L1'!$D$17,1))),$F$46,$D$62)),"")</f>
        <v/>
      </c>
      <c r="G127" s="559"/>
      <c r="H127" s="559" t="str">
        <f>IFERROR(-PPMT(IF($K$46="Day",$F$45/'L1'!$D$12,IF($K$46="Week",$F$45/'L1'!$D$16,IF($K$46="Month",$F$45/'L1'!$D$17,IF($K$46="Year",$F$45,0)))),B127,$F$46,$Q$45),"")</f>
        <v/>
      </c>
      <c r="I127" s="559"/>
      <c r="J127" s="559" t="str">
        <f t="shared" si="3"/>
        <v/>
      </c>
      <c r="K127" s="559"/>
      <c r="L127" s="559"/>
      <c r="M127" s="559"/>
      <c r="N127" s="559"/>
      <c r="O127" s="559" t="str">
        <f t="shared" si="4"/>
        <v/>
      </c>
      <c r="P127" s="560"/>
    </row>
    <row r="128" spans="2:16">
      <c r="B128" s="557" t="str">
        <f t="shared" ref="B128:B191" si="5">IF(OR(D128=0,D128=""),"",B127+1)</f>
        <v/>
      </c>
      <c r="C128" s="558"/>
      <c r="D128" s="559" t="str">
        <f t="shared" ref="D128:D191" si="6">IFERROR(IF(D127-H127&lt;=0,"",D127-H127),"")</f>
        <v/>
      </c>
      <c r="E128" s="559"/>
      <c r="F128" s="559" t="str">
        <f>IFERROR(IF(OR(D128=0,D128=""),"",-PMT($F$45/IF($K$46="Day",'L1'!$D$12,IF($K$46="Week",'L1'!$D$16,IF($K$46="Month",'L1'!$D$17,1))),$F$46,$D$62)),"")</f>
        <v/>
      </c>
      <c r="G128" s="559"/>
      <c r="H128" s="559" t="str">
        <f>IFERROR(-PPMT(IF($K$46="Day",$F$45/'L1'!$D$12,IF($K$46="Week",$F$45/'L1'!$D$16,IF($K$46="Month",$F$45/'L1'!$D$17,IF($K$46="Year",$F$45,0)))),B128,$F$46,$Q$45),"")</f>
        <v/>
      </c>
      <c r="I128" s="559"/>
      <c r="J128" s="559" t="str">
        <f t="shared" ref="J128:J191" si="7">IFERROR(F128-H128,"")</f>
        <v/>
      </c>
      <c r="K128" s="559"/>
      <c r="L128" s="559"/>
      <c r="M128" s="559"/>
      <c r="N128" s="559"/>
      <c r="O128" s="559" t="str">
        <f t="shared" ref="O128:O191" si="8">IFERROR(D128-H128,"")</f>
        <v/>
      </c>
      <c r="P128" s="560"/>
    </row>
    <row r="129" spans="2:16">
      <c r="B129" s="557" t="str">
        <f t="shared" si="5"/>
        <v/>
      </c>
      <c r="C129" s="558"/>
      <c r="D129" s="559" t="str">
        <f t="shared" si="6"/>
        <v/>
      </c>
      <c r="E129" s="559"/>
      <c r="F129" s="559" t="str">
        <f>IFERROR(IF(OR(D129=0,D129=""),"",-PMT($F$45/IF($K$46="Day",'L1'!$D$12,IF($K$46="Week",'L1'!$D$16,IF($K$46="Month",'L1'!$D$17,1))),$F$46,$D$62)),"")</f>
        <v/>
      </c>
      <c r="G129" s="559"/>
      <c r="H129" s="559" t="str">
        <f>IFERROR(-PPMT(IF($K$46="Day",$F$45/'L1'!$D$12,IF($K$46="Week",$F$45/'L1'!$D$16,IF($K$46="Month",$F$45/'L1'!$D$17,IF($K$46="Year",$F$45,0)))),B129,$F$46,$Q$45),"")</f>
        <v/>
      </c>
      <c r="I129" s="559"/>
      <c r="J129" s="559" t="str">
        <f t="shared" si="7"/>
        <v/>
      </c>
      <c r="K129" s="559"/>
      <c r="L129" s="559"/>
      <c r="M129" s="559"/>
      <c r="N129" s="559"/>
      <c r="O129" s="559" t="str">
        <f t="shared" si="8"/>
        <v/>
      </c>
      <c r="P129" s="560"/>
    </row>
    <row r="130" spans="2:16">
      <c r="B130" s="557" t="str">
        <f t="shared" si="5"/>
        <v/>
      </c>
      <c r="C130" s="558"/>
      <c r="D130" s="559" t="str">
        <f t="shared" si="6"/>
        <v/>
      </c>
      <c r="E130" s="559"/>
      <c r="F130" s="559" t="str">
        <f>IFERROR(IF(OR(D130=0,D130=""),"",-PMT($F$45/IF($K$46="Day",'L1'!$D$12,IF($K$46="Week",'L1'!$D$16,IF($K$46="Month",'L1'!$D$17,1))),$F$46,$D$62)),"")</f>
        <v/>
      </c>
      <c r="G130" s="559"/>
      <c r="H130" s="559" t="str">
        <f>IFERROR(-PPMT(IF($K$46="Day",$F$45/'L1'!$D$12,IF($K$46="Week",$F$45/'L1'!$D$16,IF($K$46="Month",$F$45/'L1'!$D$17,IF($K$46="Year",$F$45,0)))),B130,$F$46,$Q$45),"")</f>
        <v/>
      </c>
      <c r="I130" s="559"/>
      <c r="J130" s="559" t="str">
        <f t="shared" si="7"/>
        <v/>
      </c>
      <c r="K130" s="559"/>
      <c r="L130" s="559"/>
      <c r="M130" s="559"/>
      <c r="N130" s="559"/>
      <c r="O130" s="559" t="str">
        <f t="shared" si="8"/>
        <v/>
      </c>
      <c r="P130" s="560"/>
    </row>
    <row r="131" spans="2:16">
      <c r="B131" s="557" t="str">
        <f t="shared" si="5"/>
        <v/>
      </c>
      <c r="C131" s="558"/>
      <c r="D131" s="559" t="str">
        <f t="shared" si="6"/>
        <v/>
      </c>
      <c r="E131" s="559"/>
      <c r="F131" s="559" t="str">
        <f>IFERROR(IF(OR(D131=0,D131=""),"",-PMT($F$45/IF($K$46="Day",'L1'!$D$12,IF($K$46="Week",'L1'!$D$16,IF($K$46="Month",'L1'!$D$17,1))),$F$46,$D$62)),"")</f>
        <v/>
      </c>
      <c r="G131" s="559"/>
      <c r="H131" s="559" t="str">
        <f>IFERROR(-PPMT(IF($K$46="Day",$F$45/'L1'!$D$12,IF($K$46="Week",$F$45/'L1'!$D$16,IF($K$46="Month",$F$45/'L1'!$D$17,IF($K$46="Year",$F$45,0)))),B131,$F$46,$Q$45),"")</f>
        <v/>
      </c>
      <c r="I131" s="559"/>
      <c r="J131" s="559" t="str">
        <f t="shared" si="7"/>
        <v/>
      </c>
      <c r="K131" s="559"/>
      <c r="L131" s="559"/>
      <c r="M131" s="559"/>
      <c r="N131" s="559"/>
      <c r="O131" s="559" t="str">
        <f t="shared" si="8"/>
        <v/>
      </c>
      <c r="P131" s="560"/>
    </row>
    <row r="132" spans="2:16">
      <c r="B132" s="557" t="str">
        <f t="shared" si="5"/>
        <v/>
      </c>
      <c r="C132" s="558"/>
      <c r="D132" s="559" t="str">
        <f t="shared" si="6"/>
        <v/>
      </c>
      <c r="E132" s="559"/>
      <c r="F132" s="559" t="str">
        <f>IFERROR(IF(OR(D132=0,D132=""),"",-PMT($F$45/IF($K$46="Day",'L1'!$D$12,IF($K$46="Week",'L1'!$D$16,IF($K$46="Month",'L1'!$D$17,1))),$F$46,$D$62)),"")</f>
        <v/>
      </c>
      <c r="G132" s="559"/>
      <c r="H132" s="559" t="str">
        <f>IFERROR(-PPMT(IF($K$46="Day",$F$45/'L1'!$D$12,IF($K$46="Week",$F$45/'L1'!$D$16,IF($K$46="Month",$F$45/'L1'!$D$17,IF($K$46="Year",$F$45,0)))),B132,$F$46,$Q$45),"")</f>
        <v/>
      </c>
      <c r="I132" s="559"/>
      <c r="J132" s="559" t="str">
        <f t="shared" si="7"/>
        <v/>
      </c>
      <c r="K132" s="559"/>
      <c r="L132" s="559"/>
      <c r="M132" s="559"/>
      <c r="N132" s="559"/>
      <c r="O132" s="559" t="str">
        <f t="shared" si="8"/>
        <v/>
      </c>
      <c r="P132" s="560"/>
    </row>
    <row r="133" spans="2:16">
      <c r="B133" s="557" t="str">
        <f t="shared" si="5"/>
        <v/>
      </c>
      <c r="C133" s="558"/>
      <c r="D133" s="559" t="str">
        <f t="shared" si="6"/>
        <v/>
      </c>
      <c r="E133" s="559"/>
      <c r="F133" s="559" t="str">
        <f>IFERROR(IF(OR(D133=0,D133=""),"",-PMT($F$45/IF($K$46="Day",'L1'!$D$12,IF($K$46="Week",'L1'!$D$16,IF($K$46="Month",'L1'!$D$17,1))),$F$46,$D$62)),"")</f>
        <v/>
      </c>
      <c r="G133" s="559"/>
      <c r="H133" s="559" t="str">
        <f>IFERROR(-PPMT(IF($K$46="Day",$F$45/'L1'!$D$12,IF($K$46="Week",$F$45/'L1'!$D$16,IF($K$46="Month",$F$45/'L1'!$D$17,IF($K$46="Year",$F$45,0)))),B133,$F$46,$Q$45),"")</f>
        <v/>
      </c>
      <c r="I133" s="559"/>
      <c r="J133" s="559" t="str">
        <f t="shared" si="7"/>
        <v/>
      </c>
      <c r="K133" s="559"/>
      <c r="L133" s="559"/>
      <c r="M133" s="559"/>
      <c r="N133" s="559"/>
      <c r="O133" s="559" t="str">
        <f t="shared" si="8"/>
        <v/>
      </c>
      <c r="P133" s="560"/>
    </row>
    <row r="134" spans="2:16">
      <c r="B134" s="557" t="str">
        <f t="shared" si="5"/>
        <v/>
      </c>
      <c r="C134" s="558"/>
      <c r="D134" s="559" t="str">
        <f t="shared" si="6"/>
        <v/>
      </c>
      <c r="E134" s="559"/>
      <c r="F134" s="559" t="str">
        <f>IFERROR(IF(OR(D134=0,D134=""),"",-PMT($F$45/IF($K$46="Day",'L1'!$D$12,IF($K$46="Week",'L1'!$D$16,IF($K$46="Month",'L1'!$D$17,1))),$F$46,$D$62)),"")</f>
        <v/>
      </c>
      <c r="G134" s="559"/>
      <c r="H134" s="559" t="str">
        <f>IFERROR(-PPMT(IF($K$46="Day",$F$45/'L1'!$D$12,IF($K$46="Week",$F$45/'L1'!$D$16,IF($K$46="Month",$F$45/'L1'!$D$17,IF($K$46="Year",$F$45,0)))),B134,$F$46,$Q$45),"")</f>
        <v/>
      </c>
      <c r="I134" s="559"/>
      <c r="J134" s="559" t="str">
        <f t="shared" si="7"/>
        <v/>
      </c>
      <c r="K134" s="559"/>
      <c r="L134" s="559"/>
      <c r="M134" s="559"/>
      <c r="N134" s="559"/>
      <c r="O134" s="559" t="str">
        <f t="shared" si="8"/>
        <v/>
      </c>
      <c r="P134" s="560"/>
    </row>
    <row r="135" spans="2:16">
      <c r="B135" s="557" t="str">
        <f t="shared" si="5"/>
        <v/>
      </c>
      <c r="C135" s="558"/>
      <c r="D135" s="559" t="str">
        <f t="shared" si="6"/>
        <v/>
      </c>
      <c r="E135" s="559"/>
      <c r="F135" s="559" t="str">
        <f>IFERROR(IF(OR(D135=0,D135=""),"",-PMT($F$45/IF($K$46="Day",'L1'!$D$12,IF($K$46="Week",'L1'!$D$16,IF($K$46="Month",'L1'!$D$17,1))),$F$46,$D$62)),"")</f>
        <v/>
      </c>
      <c r="G135" s="559"/>
      <c r="H135" s="559" t="str">
        <f>IFERROR(-PPMT(IF($K$46="Day",$F$45/'L1'!$D$12,IF($K$46="Week",$F$45/'L1'!$D$16,IF($K$46="Month",$F$45/'L1'!$D$17,IF($K$46="Year",$F$45,0)))),B135,$F$46,$Q$45),"")</f>
        <v/>
      </c>
      <c r="I135" s="559"/>
      <c r="J135" s="559" t="str">
        <f t="shared" si="7"/>
        <v/>
      </c>
      <c r="K135" s="559"/>
      <c r="L135" s="559"/>
      <c r="M135" s="559"/>
      <c r="N135" s="559"/>
      <c r="O135" s="559" t="str">
        <f t="shared" si="8"/>
        <v/>
      </c>
      <c r="P135" s="560"/>
    </row>
    <row r="136" spans="2:16">
      <c r="B136" s="557" t="str">
        <f t="shared" si="5"/>
        <v/>
      </c>
      <c r="C136" s="558"/>
      <c r="D136" s="559" t="str">
        <f t="shared" si="6"/>
        <v/>
      </c>
      <c r="E136" s="559"/>
      <c r="F136" s="559" t="str">
        <f>IFERROR(IF(OR(D136=0,D136=""),"",-PMT($F$45/IF($K$46="Day",'L1'!$D$12,IF($K$46="Week",'L1'!$D$16,IF($K$46="Month",'L1'!$D$17,1))),$F$46,$D$62)),"")</f>
        <v/>
      </c>
      <c r="G136" s="559"/>
      <c r="H136" s="559" t="str">
        <f>IFERROR(-PPMT(IF($K$46="Day",$F$45/'L1'!$D$12,IF($K$46="Week",$F$45/'L1'!$D$16,IF($K$46="Month",$F$45/'L1'!$D$17,IF($K$46="Year",$F$45,0)))),B136,$F$46,$Q$45),"")</f>
        <v/>
      </c>
      <c r="I136" s="559"/>
      <c r="J136" s="559" t="str">
        <f t="shared" si="7"/>
        <v/>
      </c>
      <c r="K136" s="559"/>
      <c r="L136" s="559"/>
      <c r="M136" s="559"/>
      <c r="N136" s="559"/>
      <c r="O136" s="559" t="str">
        <f t="shared" si="8"/>
        <v/>
      </c>
      <c r="P136" s="560"/>
    </row>
    <row r="137" spans="2:16">
      <c r="B137" s="557" t="str">
        <f t="shared" si="5"/>
        <v/>
      </c>
      <c r="C137" s="558"/>
      <c r="D137" s="559" t="str">
        <f t="shared" si="6"/>
        <v/>
      </c>
      <c r="E137" s="559"/>
      <c r="F137" s="559" t="str">
        <f>IFERROR(IF(OR(D137=0,D137=""),"",-PMT($F$45/IF($K$46="Day",'L1'!$D$12,IF($K$46="Week",'L1'!$D$16,IF($K$46="Month",'L1'!$D$17,1))),$F$46,$D$62)),"")</f>
        <v/>
      </c>
      <c r="G137" s="559"/>
      <c r="H137" s="559" t="str">
        <f>IFERROR(-PPMT(IF($K$46="Day",$F$45/'L1'!$D$12,IF($K$46="Week",$F$45/'L1'!$D$16,IF($K$46="Month",$F$45/'L1'!$D$17,IF($K$46="Year",$F$45,0)))),B137,$F$46,$Q$45),"")</f>
        <v/>
      </c>
      <c r="I137" s="559"/>
      <c r="J137" s="559" t="str">
        <f t="shared" si="7"/>
        <v/>
      </c>
      <c r="K137" s="559"/>
      <c r="L137" s="559"/>
      <c r="M137" s="559"/>
      <c r="N137" s="559"/>
      <c r="O137" s="559" t="str">
        <f t="shared" si="8"/>
        <v/>
      </c>
      <c r="P137" s="560"/>
    </row>
    <row r="138" spans="2:16">
      <c r="B138" s="557" t="str">
        <f t="shared" si="5"/>
        <v/>
      </c>
      <c r="C138" s="558"/>
      <c r="D138" s="559" t="str">
        <f t="shared" si="6"/>
        <v/>
      </c>
      <c r="E138" s="559"/>
      <c r="F138" s="559" t="str">
        <f>IFERROR(IF(OR(D138=0,D138=""),"",-PMT($F$45/IF($K$46="Day",'L1'!$D$12,IF($K$46="Week",'L1'!$D$16,IF($K$46="Month",'L1'!$D$17,1))),$F$46,$D$62)),"")</f>
        <v/>
      </c>
      <c r="G138" s="559"/>
      <c r="H138" s="559" t="str">
        <f>IFERROR(-PPMT(IF($K$46="Day",$F$45/'L1'!$D$12,IF($K$46="Week",$F$45/'L1'!$D$16,IF($K$46="Month",$F$45/'L1'!$D$17,IF($K$46="Year",$F$45,0)))),B138,$F$46,$Q$45),"")</f>
        <v/>
      </c>
      <c r="I138" s="559"/>
      <c r="J138" s="559" t="str">
        <f t="shared" si="7"/>
        <v/>
      </c>
      <c r="K138" s="559"/>
      <c r="L138" s="559"/>
      <c r="M138" s="559"/>
      <c r="N138" s="559"/>
      <c r="O138" s="559" t="str">
        <f t="shared" si="8"/>
        <v/>
      </c>
      <c r="P138" s="560"/>
    </row>
    <row r="139" spans="2:16">
      <c r="B139" s="557" t="str">
        <f t="shared" si="5"/>
        <v/>
      </c>
      <c r="C139" s="558"/>
      <c r="D139" s="559" t="str">
        <f t="shared" si="6"/>
        <v/>
      </c>
      <c r="E139" s="559"/>
      <c r="F139" s="559" t="str">
        <f>IFERROR(IF(OR(D139=0,D139=""),"",-PMT($F$45/IF($K$46="Day",'L1'!$D$12,IF($K$46="Week",'L1'!$D$16,IF($K$46="Month",'L1'!$D$17,1))),$F$46,$D$62)),"")</f>
        <v/>
      </c>
      <c r="G139" s="559"/>
      <c r="H139" s="559" t="str">
        <f>IFERROR(-PPMT(IF($K$46="Day",$F$45/'L1'!$D$12,IF($K$46="Week",$F$45/'L1'!$D$16,IF($K$46="Month",$F$45/'L1'!$D$17,IF($K$46="Year",$F$45,0)))),B139,$F$46,$Q$45),"")</f>
        <v/>
      </c>
      <c r="I139" s="559"/>
      <c r="J139" s="559" t="str">
        <f t="shared" si="7"/>
        <v/>
      </c>
      <c r="K139" s="559"/>
      <c r="L139" s="559"/>
      <c r="M139" s="559"/>
      <c r="N139" s="559"/>
      <c r="O139" s="559" t="str">
        <f t="shared" si="8"/>
        <v/>
      </c>
      <c r="P139" s="560"/>
    </row>
    <row r="140" spans="2:16">
      <c r="B140" s="557" t="str">
        <f t="shared" si="5"/>
        <v/>
      </c>
      <c r="C140" s="558"/>
      <c r="D140" s="559" t="str">
        <f t="shared" si="6"/>
        <v/>
      </c>
      <c r="E140" s="559"/>
      <c r="F140" s="559" t="str">
        <f>IFERROR(IF(OR(D140=0,D140=""),"",-PMT($F$45/IF($K$46="Day",'L1'!$D$12,IF($K$46="Week",'L1'!$D$16,IF($K$46="Month",'L1'!$D$17,1))),$F$46,$D$62)),"")</f>
        <v/>
      </c>
      <c r="G140" s="559"/>
      <c r="H140" s="559" t="str">
        <f>IFERROR(-PPMT(IF($K$46="Day",$F$45/'L1'!$D$12,IF($K$46="Week",$F$45/'L1'!$D$16,IF($K$46="Month",$F$45/'L1'!$D$17,IF($K$46="Year",$F$45,0)))),B140,$F$46,$Q$45),"")</f>
        <v/>
      </c>
      <c r="I140" s="559"/>
      <c r="J140" s="559" t="str">
        <f t="shared" si="7"/>
        <v/>
      </c>
      <c r="K140" s="559"/>
      <c r="L140" s="559"/>
      <c r="M140" s="559"/>
      <c r="N140" s="559"/>
      <c r="O140" s="559" t="str">
        <f t="shared" si="8"/>
        <v/>
      </c>
      <c r="P140" s="560"/>
    </row>
    <row r="141" spans="2:16">
      <c r="B141" s="557" t="str">
        <f t="shared" si="5"/>
        <v/>
      </c>
      <c r="C141" s="558"/>
      <c r="D141" s="559" t="str">
        <f t="shared" si="6"/>
        <v/>
      </c>
      <c r="E141" s="559"/>
      <c r="F141" s="559" t="str">
        <f>IFERROR(IF(OR(D141=0,D141=""),"",-PMT($F$45/IF($K$46="Day",'L1'!$D$12,IF($K$46="Week",'L1'!$D$16,IF($K$46="Month",'L1'!$D$17,1))),$F$46,$D$62)),"")</f>
        <v/>
      </c>
      <c r="G141" s="559"/>
      <c r="H141" s="559" t="str">
        <f>IFERROR(-PPMT(IF($K$46="Day",$F$45/'L1'!$D$12,IF($K$46="Week",$F$45/'L1'!$D$16,IF($K$46="Month",$F$45/'L1'!$D$17,IF($K$46="Year",$F$45,0)))),B141,$F$46,$Q$45),"")</f>
        <v/>
      </c>
      <c r="I141" s="559"/>
      <c r="J141" s="559" t="str">
        <f t="shared" si="7"/>
        <v/>
      </c>
      <c r="K141" s="559"/>
      <c r="L141" s="559"/>
      <c r="M141" s="559"/>
      <c r="N141" s="559"/>
      <c r="O141" s="559" t="str">
        <f t="shared" si="8"/>
        <v/>
      </c>
      <c r="P141" s="560"/>
    </row>
    <row r="142" spans="2:16">
      <c r="B142" s="557" t="str">
        <f t="shared" si="5"/>
        <v/>
      </c>
      <c r="C142" s="558"/>
      <c r="D142" s="559" t="str">
        <f t="shared" si="6"/>
        <v/>
      </c>
      <c r="E142" s="559"/>
      <c r="F142" s="559" t="str">
        <f>IFERROR(IF(OR(D142=0,D142=""),"",-PMT($F$45/IF($K$46="Day",'L1'!$D$12,IF($K$46="Week",'L1'!$D$16,IF($K$46="Month",'L1'!$D$17,1))),$F$46,$D$62)),"")</f>
        <v/>
      </c>
      <c r="G142" s="559"/>
      <c r="H142" s="559" t="str">
        <f>IFERROR(-PPMT(IF($K$46="Day",$F$45/'L1'!$D$12,IF($K$46="Week",$F$45/'L1'!$D$16,IF($K$46="Month",$F$45/'L1'!$D$17,IF($K$46="Year",$F$45,0)))),B142,$F$46,$Q$45),"")</f>
        <v/>
      </c>
      <c r="I142" s="559"/>
      <c r="J142" s="559" t="str">
        <f t="shared" si="7"/>
        <v/>
      </c>
      <c r="K142" s="559"/>
      <c r="L142" s="559"/>
      <c r="M142" s="559"/>
      <c r="N142" s="559"/>
      <c r="O142" s="559" t="str">
        <f t="shared" si="8"/>
        <v/>
      </c>
      <c r="P142" s="560"/>
    </row>
    <row r="143" spans="2:16">
      <c r="B143" s="557" t="str">
        <f t="shared" si="5"/>
        <v/>
      </c>
      <c r="C143" s="558"/>
      <c r="D143" s="559" t="str">
        <f t="shared" si="6"/>
        <v/>
      </c>
      <c r="E143" s="559"/>
      <c r="F143" s="559" t="str">
        <f>IFERROR(IF(OR(D143=0,D143=""),"",-PMT($F$45/IF($K$46="Day",'L1'!$D$12,IF($K$46="Week",'L1'!$D$16,IF($K$46="Month",'L1'!$D$17,1))),$F$46,$D$62)),"")</f>
        <v/>
      </c>
      <c r="G143" s="559"/>
      <c r="H143" s="559" t="str">
        <f>IFERROR(-PPMT(IF($K$46="Day",$F$45/'L1'!$D$12,IF($K$46="Week",$F$45/'L1'!$D$16,IF($K$46="Month",$F$45/'L1'!$D$17,IF($K$46="Year",$F$45,0)))),B143,$F$46,$Q$45),"")</f>
        <v/>
      </c>
      <c r="I143" s="559"/>
      <c r="J143" s="559" t="str">
        <f t="shared" si="7"/>
        <v/>
      </c>
      <c r="K143" s="559"/>
      <c r="L143" s="559"/>
      <c r="M143" s="559"/>
      <c r="N143" s="559"/>
      <c r="O143" s="559" t="str">
        <f t="shared" si="8"/>
        <v/>
      </c>
      <c r="P143" s="560"/>
    </row>
    <row r="144" spans="2:16">
      <c r="B144" s="557" t="str">
        <f t="shared" si="5"/>
        <v/>
      </c>
      <c r="C144" s="558"/>
      <c r="D144" s="559" t="str">
        <f t="shared" si="6"/>
        <v/>
      </c>
      <c r="E144" s="559"/>
      <c r="F144" s="559" t="str">
        <f>IFERROR(IF(OR(D144=0,D144=""),"",-PMT($F$45/IF($K$46="Day",'L1'!$D$12,IF($K$46="Week",'L1'!$D$16,IF($K$46="Month",'L1'!$D$17,1))),$F$46,$D$62)),"")</f>
        <v/>
      </c>
      <c r="G144" s="559"/>
      <c r="H144" s="559" t="str">
        <f>IFERROR(-PPMT(IF($K$46="Day",$F$45/'L1'!$D$12,IF($K$46="Week",$F$45/'L1'!$D$16,IF($K$46="Month",$F$45/'L1'!$D$17,IF($K$46="Year",$F$45,0)))),B144,$F$46,$Q$45),"")</f>
        <v/>
      </c>
      <c r="I144" s="559"/>
      <c r="J144" s="559" t="str">
        <f t="shared" si="7"/>
        <v/>
      </c>
      <c r="K144" s="559"/>
      <c r="L144" s="559"/>
      <c r="M144" s="559"/>
      <c r="N144" s="559"/>
      <c r="O144" s="559" t="str">
        <f t="shared" si="8"/>
        <v/>
      </c>
      <c r="P144" s="560"/>
    </row>
    <row r="145" spans="2:16">
      <c r="B145" s="557" t="str">
        <f t="shared" si="5"/>
        <v/>
      </c>
      <c r="C145" s="558"/>
      <c r="D145" s="559" t="str">
        <f t="shared" si="6"/>
        <v/>
      </c>
      <c r="E145" s="559"/>
      <c r="F145" s="559" t="str">
        <f>IFERROR(IF(OR(D145=0,D145=""),"",-PMT($F$45/IF($K$46="Day",'L1'!$D$12,IF($K$46="Week",'L1'!$D$16,IF($K$46="Month",'L1'!$D$17,1))),$F$46,$D$62)),"")</f>
        <v/>
      </c>
      <c r="G145" s="559"/>
      <c r="H145" s="559" t="str">
        <f>IFERROR(-PPMT(IF($K$46="Day",$F$45/'L1'!$D$12,IF($K$46="Week",$F$45/'L1'!$D$16,IF($K$46="Month",$F$45/'L1'!$D$17,IF($K$46="Year",$F$45,0)))),B145,$F$46,$Q$45),"")</f>
        <v/>
      </c>
      <c r="I145" s="559"/>
      <c r="J145" s="559" t="str">
        <f t="shared" si="7"/>
        <v/>
      </c>
      <c r="K145" s="559"/>
      <c r="L145" s="559"/>
      <c r="M145" s="559"/>
      <c r="N145" s="559"/>
      <c r="O145" s="559" t="str">
        <f t="shared" si="8"/>
        <v/>
      </c>
      <c r="P145" s="560"/>
    </row>
    <row r="146" spans="2:16">
      <c r="B146" s="557" t="str">
        <f t="shared" si="5"/>
        <v/>
      </c>
      <c r="C146" s="558"/>
      <c r="D146" s="559" t="str">
        <f t="shared" si="6"/>
        <v/>
      </c>
      <c r="E146" s="559"/>
      <c r="F146" s="559" t="str">
        <f>IFERROR(IF(OR(D146=0,D146=""),"",-PMT($F$45/IF($K$46="Day",'L1'!$D$12,IF($K$46="Week",'L1'!$D$16,IF($K$46="Month",'L1'!$D$17,1))),$F$46,$D$62)),"")</f>
        <v/>
      </c>
      <c r="G146" s="559"/>
      <c r="H146" s="559" t="str">
        <f>IFERROR(-PPMT(IF($K$46="Day",$F$45/'L1'!$D$12,IF($K$46="Week",$F$45/'L1'!$D$16,IF($K$46="Month",$F$45/'L1'!$D$17,IF($K$46="Year",$F$45,0)))),B146,$F$46,$Q$45),"")</f>
        <v/>
      </c>
      <c r="I146" s="559"/>
      <c r="J146" s="559" t="str">
        <f t="shared" si="7"/>
        <v/>
      </c>
      <c r="K146" s="559"/>
      <c r="L146" s="559"/>
      <c r="M146" s="559"/>
      <c r="N146" s="559"/>
      <c r="O146" s="559" t="str">
        <f t="shared" si="8"/>
        <v/>
      </c>
      <c r="P146" s="560"/>
    </row>
    <row r="147" spans="2:16">
      <c r="B147" s="557" t="str">
        <f t="shared" si="5"/>
        <v/>
      </c>
      <c r="C147" s="558"/>
      <c r="D147" s="559" t="str">
        <f t="shared" si="6"/>
        <v/>
      </c>
      <c r="E147" s="559"/>
      <c r="F147" s="559" t="str">
        <f>IFERROR(IF(OR(D147=0,D147=""),"",-PMT($F$45/IF($K$46="Day",'L1'!$D$12,IF($K$46="Week",'L1'!$D$16,IF($K$46="Month",'L1'!$D$17,1))),$F$46,$D$62)),"")</f>
        <v/>
      </c>
      <c r="G147" s="559"/>
      <c r="H147" s="559" t="str">
        <f>IFERROR(-PPMT(IF($K$46="Day",$F$45/'L1'!$D$12,IF($K$46="Week",$F$45/'L1'!$D$16,IF($K$46="Month",$F$45/'L1'!$D$17,IF($K$46="Year",$F$45,0)))),B147,$F$46,$Q$45),"")</f>
        <v/>
      </c>
      <c r="I147" s="559"/>
      <c r="J147" s="559" t="str">
        <f t="shared" si="7"/>
        <v/>
      </c>
      <c r="K147" s="559"/>
      <c r="L147" s="559"/>
      <c r="M147" s="559"/>
      <c r="N147" s="559"/>
      <c r="O147" s="559" t="str">
        <f t="shared" si="8"/>
        <v/>
      </c>
      <c r="P147" s="560"/>
    </row>
    <row r="148" spans="2:16">
      <c r="B148" s="557" t="str">
        <f t="shared" si="5"/>
        <v/>
      </c>
      <c r="C148" s="558"/>
      <c r="D148" s="559" t="str">
        <f t="shared" si="6"/>
        <v/>
      </c>
      <c r="E148" s="559"/>
      <c r="F148" s="559" t="str">
        <f>IFERROR(IF(OR(D148=0,D148=""),"",-PMT($F$45/IF($K$46="Day",'L1'!$D$12,IF($K$46="Week",'L1'!$D$16,IF($K$46="Month",'L1'!$D$17,1))),$F$46,$D$62)),"")</f>
        <v/>
      </c>
      <c r="G148" s="559"/>
      <c r="H148" s="559" t="str">
        <f>IFERROR(-PPMT(IF($K$46="Day",$F$45/'L1'!$D$12,IF($K$46="Week",$F$45/'L1'!$D$16,IF($K$46="Month",$F$45/'L1'!$D$17,IF($K$46="Year",$F$45,0)))),B148,$F$46,$Q$45),"")</f>
        <v/>
      </c>
      <c r="I148" s="559"/>
      <c r="J148" s="559" t="str">
        <f t="shared" si="7"/>
        <v/>
      </c>
      <c r="K148" s="559"/>
      <c r="L148" s="559"/>
      <c r="M148" s="559"/>
      <c r="N148" s="559"/>
      <c r="O148" s="559" t="str">
        <f t="shared" si="8"/>
        <v/>
      </c>
      <c r="P148" s="560"/>
    </row>
    <row r="149" spans="2:16">
      <c r="B149" s="557" t="str">
        <f t="shared" si="5"/>
        <v/>
      </c>
      <c r="C149" s="558"/>
      <c r="D149" s="559" t="str">
        <f t="shared" si="6"/>
        <v/>
      </c>
      <c r="E149" s="559"/>
      <c r="F149" s="559" t="str">
        <f>IFERROR(IF(OR(D149=0,D149=""),"",-PMT($F$45/IF($K$46="Day",'L1'!$D$12,IF($K$46="Week",'L1'!$D$16,IF($K$46="Month",'L1'!$D$17,1))),$F$46,$D$62)),"")</f>
        <v/>
      </c>
      <c r="G149" s="559"/>
      <c r="H149" s="559" t="str">
        <f>IFERROR(-PPMT(IF($K$46="Day",$F$45/'L1'!$D$12,IF($K$46="Week",$F$45/'L1'!$D$16,IF($K$46="Month",$F$45/'L1'!$D$17,IF($K$46="Year",$F$45,0)))),B149,$F$46,$Q$45),"")</f>
        <v/>
      </c>
      <c r="I149" s="559"/>
      <c r="J149" s="559" t="str">
        <f t="shared" si="7"/>
        <v/>
      </c>
      <c r="K149" s="559"/>
      <c r="L149" s="559"/>
      <c r="M149" s="559"/>
      <c r="N149" s="559"/>
      <c r="O149" s="559" t="str">
        <f t="shared" si="8"/>
        <v/>
      </c>
      <c r="P149" s="560"/>
    </row>
    <row r="150" spans="2:16">
      <c r="B150" s="557" t="str">
        <f t="shared" si="5"/>
        <v/>
      </c>
      <c r="C150" s="558"/>
      <c r="D150" s="559" t="str">
        <f t="shared" si="6"/>
        <v/>
      </c>
      <c r="E150" s="559"/>
      <c r="F150" s="559" t="str">
        <f>IFERROR(IF(OR(D150=0,D150=""),"",-PMT($F$45/IF($K$46="Day",'L1'!$D$12,IF($K$46="Week",'L1'!$D$16,IF($K$46="Month",'L1'!$D$17,1))),$F$46,$D$62)),"")</f>
        <v/>
      </c>
      <c r="G150" s="559"/>
      <c r="H150" s="559" t="str">
        <f>IFERROR(-PPMT(IF($K$46="Day",$F$45/'L1'!$D$12,IF($K$46="Week",$F$45/'L1'!$D$16,IF($K$46="Month",$F$45/'L1'!$D$17,IF($K$46="Year",$F$45,0)))),B150,$F$46,$Q$45),"")</f>
        <v/>
      </c>
      <c r="I150" s="559"/>
      <c r="J150" s="559" t="str">
        <f t="shared" si="7"/>
        <v/>
      </c>
      <c r="K150" s="559"/>
      <c r="L150" s="559"/>
      <c r="M150" s="559"/>
      <c r="N150" s="559"/>
      <c r="O150" s="559" t="str">
        <f t="shared" si="8"/>
        <v/>
      </c>
      <c r="P150" s="560"/>
    </row>
    <row r="151" spans="2:16">
      <c r="B151" s="557" t="str">
        <f t="shared" si="5"/>
        <v/>
      </c>
      <c r="C151" s="558"/>
      <c r="D151" s="559" t="str">
        <f t="shared" si="6"/>
        <v/>
      </c>
      <c r="E151" s="559"/>
      <c r="F151" s="559" t="str">
        <f>IFERROR(IF(OR(D151=0,D151=""),"",-PMT($F$45/IF($K$46="Day",'L1'!$D$12,IF($K$46="Week",'L1'!$D$16,IF($K$46="Month",'L1'!$D$17,1))),$F$46,$D$62)),"")</f>
        <v/>
      </c>
      <c r="G151" s="559"/>
      <c r="H151" s="559" t="str">
        <f>IFERROR(-PPMT(IF($K$46="Day",$F$45/'L1'!$D$12,IF($K$46="Week",$F$45/'L1'!$D$16,IF($K$46="Month",$F$45/'L1'!$D$17,IF($K$46="Year",$F$45,0)))),B151,$F$46,$Q$45),"")</f>
        <v/>
      </c>
      <c r="I151" s="559"/>
      <c r="J151" s="559" t="str">
        <f t="shared" si="7"/>
        <v/>
      </c>
      <c r="K151" s="559"/>
      <c r="L151" s="559"/>
      <c r="M151" s="559"/>
      <c r="N151" s="559"/>
      <c r="O151" s="559" t="str">
        <f t="shared" si="8"/>
        <v/>
      </c>
      <c r="P151" s="560"/>
    </row>
    <row r="152" spans="2:16">
      <c r="B152" s="557" t="str">
        <f t="shared" si="5"/>
        <v/>
      </c>
      <c r="C152" s="558"/>
      <c r="D152" s="559" t="str">
        <f t="shared" si="6"/>
        <v/>
      </c>
      <c r="E152" s="559"/>
      <c r="F152" s="559" t="str">
        <f>IFERROR(IF(OR(D152=0,D152=""),"",-PMT($F$45/IF($K$46="Day",'L1'!$D$12,IF($K$46="Week",'L1'!$D$16,IF($K$46="Month",'L1'!$D$17,1))),$F$46,$D$62)),"")</f>
        <v/>
      </c>
      <c r="G152" s="559"/>
      <c r="H152" s="559" t="str">
        <f>IFERROR(-PPMT(IF($K$46="Day",$F$45/'L1'!$D$12,IF($K$46="Week",$F$45/'L1'!$D$16,IF($K$46="Month",$F$45/'L1'!$D$17,IF($K$46="Year",$F$45,0)))),B152,$F$46,$Q$45),"")</f>
        <v/>
      </c>
      <c r="I152" s="559"/>
      <c r="J152" s="559" t="str">
        <f t="shared" si="7"/>
        <v/>
      </c>
      <c r="K152" s="559"/>
      <c r="L152" s="559"/>
      <c r="M152" s="559"/>
      <c r="N152" s="559"/>
      <c r="O152" s="559" t="str">
        <f t="shared" si="8"/>
        <v/>
      </c>
      <c r="P152" s="560"/>
    </row>
    <row r="153" spans="2:16">
      <c r="B153" s="557" t="str">
        <f t="shared" si="5"/>
        <v/>
      </c>
      <c r="C153" s="558"/>
      <c r="D153" s="559" t="str">
        <f t="shared" si="6"/>
        <v/>
      </c>
      <c r="E153" s="559"/>
      <c r="F153" s="559" t="str">
        <f>IFERROR(IF(OR(D153=0,D153=""),"",-PMT($F$45/IF($K$46="Day",'L1'!$D$12,IF($K$46="Week",'L1'!$D$16,IF($K$46="Month",'L1'!$D$17,1))),$F$46,$D$62)),"")</f>
        <v/>
      </c>
      <c r="G153" s="559"/>
      <c r="H153" s="559" t="str">
        <f>IFERROR(-PPMT(IF($K$46="Day",$F$45/'L1'!$D$12,IF($K$46="Week",$F$45/'L1'!$D$16,IF($K$46="Month",$F$45/'L1'!$D$17,IF($K$46="Year",$F$45,0)))),B153,$F$46,$Q$45),"")</f>
        <v/>
      </c>
      <c r="I153" s="559"/>
      <c r="J153" s="559" t="str">
        <f t="shared" si="7"/>
        <v/>
      </c>
      <c r="K153" s="559"/>
      <c r="L153" s="559"/>
      <c r="M153" s="559"/>
      <c r="N153" s="559"/>
      <c r="O153" s="559" t="str">
        <f t="shared" si="8"/>
        <v/>
      </c>
      <c r="P153" s="560"/>
    </row>
    <row r="154" spans="2:16">
      <c r="B154" s="557" t="str">
        <f t="shared" si="5"/>
        <v/>
      </c>
      <c r="C154" s="558"/>
      <c r="D154" s="559" t="str">
        <f t="shared" si="6"/>
        <v/>
      </c>
      <c r="E154" s="559"/>
      <c r="F154" s="559" t="str">
        <f>IFERROR(IF(OR(D154=0,D154=""),"",-PMT($F$45/IF($K$46="Day",'L1'!$D$12,IF($K$46="Week",'L1'!$D$16,IF($K$46="Month",'L1'!$D$17,1))),$F$46,$D$62)),"")</f>
        <v/>
      </c>
      <c r="G154" s="559"/>
      <c r="H154" s="559" t="str">
        <f>IFERROR(-PPMT(IF($K$46="Day",$F$45/'L1'!$D$12,IF($K$46="Week",$F$45/'L1'!$D$16,IF($K$46="Month",$F$45/'L1'!$D$17,IF($K$46="Year",$F$45,0)))),B154,$F$46,$Q$45),"")</f>
        <v/>
      </c>
      <c r="I154" s="559"/>
      <c r="J154" s="559" t="str">
        <f t="shared" si="7"/>
        <v/>
      </c>
      <c r="K154" s="559"/>
      <c r="L154" s="559"/>
      <c r="M154" s="559"/>
      <c r="N154" s="559"/>
      <c r="O154" s="559" t="str">
        <f t="shared" si="8"/>
        <v/>
      </c>
      <c r="P154" s="560"/>
    </row>
    <row r="155" spans="2:16">
      <c r="B155" s="557" t="str">
        <f t="shared" si="5"/>
        <v/>
      </c>
      <c r="C155" s="558"/>
      <c r="D155" s="559" t="str">
        <f t="shared" si="6"/>
        <v/>
      </c>
      <c r="E155" s="559"/>
      <c r="F155" s="559" t="str">
        <f>IFERROR(IF(OR(D155=0,D155=""),"",-PMT($F$45/IF($K$46="Day",'L1'!$D$12,IF($K$46="Week",'L1'!$D$16,IF($K$46="Month",'L1'!$D$17,1))),$F$46,$D$62)),"")</f>
        <v/>
      </c>
      <c r="G155" s="559"/>
      <c r="H155" s="559" t="str">
        <f>IFERROR(-PPMT(IF($K$46="Day",$F$45/'L1'!$D$12,IF($K$46="Week",$F$45/'L1'!$D$16,IF($K$46="Month",$F$45/'L1'!$D$17,IF($K$46="Year",$F$45,0)))),B155,$F$46,$Q$45),"")</f>
        <v/>
      </c>
      <c r="I155" s="559"/>
      <c r="J155" s="559" t="str">
        <f t="shared" si="7"/>
        <v/>
      </c>
      <c r="K155" s="559"/>
      <c r="L155" s="559"/>
      <c r="M155" s="559"/>
      <c r="N155" s="559"/>
      <c r="O155" s="559" t="str">
        <f t="shared" si="8"/>
        <v/>
      </c>
      <c r="P155" s="560"/>
    </row>
    <row r="156" spans="2:16">
      <c r="B156" s="557" t="str">
        <f t="shared" si="5"/>
        <v/>
      </c>
      <c r="C156" s="558"/>
      <c r="D156" s="559" t="str">
        <f t="shared" si="6"/>
        <v/>
      </c>
      <c r="E156" s="559"/>
      <c r="F156" s="559" t="str">
        <f>IFERROR(IF(OR(D156=0,D156=""),"",-PMT($F$45/IF($K$46="Day",'L1'!$D$12,IF($K$46="Week",'L1'!$D$16,IF($K$46="Month",'L1'!$D$17,1))),$F$46,$D$62)),"")</f>
        <v/>
      </c>
      <c r="G156" s="559"/>
      <c r="H156" s="559" t="str">
        <f>IFERROR(-PPMT(IF($K$46="Day",$F$45/'L1'!$D$12,IF($K$46="Week",$F$45/'L1'!$D$16,IF($K$46="Month",$F$45/'L1'!$D$17,IF($K$46="Year",$F$45,0)))),B156,$F$46,$Q$45),"")</f>
        <v/>
      </c>
      <c r="I156" s="559"/>
      <c r="J156" s="559" t="str">
        <f t="shared" si="7"/>
        <v/>
      </c>
      <c r="K156" s="559"/>
      <c r="L156" s="559"/>
      <c r="M156" s="559"/>
      <c r="N156" s="559"/>
      <c r="O156" s="559" t="str">
        <f t="shared" si="8"/>
        <v/>
      </c>
      <c r="P156" s="560"/>
    </row>
    <row r="157" spans="2:16">
      <c r="B157" s="557" t="str">
        <f t="shared" si="5"/>
        <v/>
      </c>
      <c r="C157" s="558"/>
      <c r="D157" s="559" t="str">
        <f t="shared" si="6"/>
        <v/>
      </c>
      <c r="E157" s="559"/>
      <c r="F157" s="559" t="str">
        <f>IFERROR(IF(OR(D157=0,D157=""),"",-PMT($F$45/IF($K$46="Day",'L1'!$D$12,IF($K$46="Week",'L1'!$D$16,IF($K$46="Month",'L1'!$D$17,1))),$F$46,$D$62)),"")</f>
        <v/>
      </c>
      <c r="G157" s="559"/>
      <c r="H157" s="559" t="str">
        <f>IFERROR(-PPMT(IF($K$46="Day",$F$45/'L1'!$D$12,IF($K$46="Week",$F$45/'L1'!$D$16,IF($K$46="Month",$F$45/'L1'!$D$17,IF($K$46="Year",$F$45,0)))),B157,$F$46,$Q$45),"")</f>
        <v/>
      </c>
      <c r="I157" s="559"/>
      <c r="J157" s="559" t="str">
        <f t="shared" si="7"/>
        <v/>
      </c>
      <c r="K157" s="559"/>
      <c r="L157" s="559"/>
      <c r="M157" s="559"/>
      <c r="N157" s="559"/>
      <c r="O157" s="559" t="str">
        <f t="shared" si="8"/>
        <v/>
      </c>
      <c r="P157" s="560"/>
    </row>
    <row r="158" spans="2:16">
      <c r="B158" s="557" t="str">
        <f t="shared" si="5"/>
        <v/>
      </c>
      <c r="C158" s="558"/>
      <c r="D158" s="559" t="str">
        <f t="shared" si="6"/>
        <v/>
      </c>
      <c r="E158" s="559"/>
      <c r="F158" s="559" t="str">
        <f>IFERROR(IF(OR(D158=0,D158=""),"",-PMT($F$45/IF($K$46="Day",'L1'!$D$12,IF($K$46="Week",'L1'!$D$16,IF($K$46="Month",'L1'!$D$17,1))),$F$46,$D$62)),"")</f>
        <v/>
      </c>
      <c r="G158" s="559"/>
      <c r="H158" s="559" t="str">
        <f>IFERROR(-PPMT(IF($K$46="Day",$F$45/'L1'!$D$12,IF($K$46="Week",$F$45/'L1'!$D$16,IF($K$46="Month",$F$45/'L1'!$D$17,IF($K$46="Year",$F$45,0)))),B158,$F$46,$Q$45),"")</f>
        <v/>
      </c>
      <c r="I158" s="559"/>
      <c r="J158" s="559" t="str">
        <f t="shared" si="7"/>
        <v/>
      </c>
      <c r="K158" s="559"/>
      <c r="L158" s="559"/>
      <c r="M158" s="559"/>
      <c r="N158" s="559"/>
      <c r="O158" s="559" t="str">
        <f t="shared" si="8"/>
        <v/>
      </c>
      <c r="P158" s="560"/>
    </row>
    <row r="159" spans="2:16">
      <c r="B159" s="557" t="str">
        <f t="shared" si="5"/>
        <v/>
      </c>
      <c r="C159" s="558"/>
      <c r="D159" s="559" t="str">
        <f t="shared" si="6"/>
        <v/>
      </c>
      <c r="E159" s="559"/>
      <c r="F159" s="559" t="str">
        <f>IFERROR(IF(OR(D159=0,D159=""),"",-PMT($F$45/IF($K$46="Day",'L1'!$D$12,IF($K$46="Week",'L1'!$D$16,IF($K$46="Month",'L1'!$D$17,1))),$F$46,$D$62)),"")</f>
        <v/>
      </c>
      <c r="G159" s="559"/>
      <c r="H159" s="559" t="str">
        <f>IFERROR(-PPMT(IF($K$46="Day",$F$45/'L1'!$D$12,IF($K$46="Week",$F$45/'L1'!$D$16,IF($K$46="Month",$F$45/'L1'!$D$17,IF($K$46="Year",$F$45,0)))),B159,$F$46,$Q$45),"")</f>
        <v/>
      </c>
      <c r="I159" s="559"/>
      <c r="J159" s="559" t="str">
        <f t="shared" si="7"/>
        <v/>
      </c>
      <c r="K159" s="559"/>
      <c r="L159" s="559"/>
      <c r="M159" s="559"/>
      <c r="N159" s="559"/>
      <c r="O159" s="559" t="str">
        <f t="shared" si="8"/>
        <v/>
      </c>
      <c r="P159" s="560"/>
    </row>
    <row r="160" spans="2:16">
      <c r="B160" s="557" t="str">
        <f t="shared" si="5"/>
        <v/>
      </c>
      <c r="C160" s="558"/>
      <c r="D160" s="559" t="str">
        <f t="shared" si="6"/>
        <v/>
      </c>
      <c r="E160" s="559"/>
      <c r="F160" s="559" t="str">
        <f>IFERROR(IF(OR(D160=0,D160=""),"",-PMT($F$45/IF($K$46="Day",'L1'!$D$12,IF($K$46="Week",'L1'!$D$16,IF($K$46="Month",'L1'!$D$17,1))),$F$46,$D$62)),"")</f>
        <v/>
      </c>
      <c r="G160" s="559"/>
      <c r="H160" s="559" t="str">
        <f>IFERROR(-PPMT(IF($K$46="Day",$F$45/'L1'!$D$12,IF($K$46="Week",$F$45/'L1'!$D$16,IF($K$46="Month",$F$45/'L1'!$D$17,IF($K$46="Year",$F$45,0)))),B160,$F$46,$Q$45),"")</f>
        <v/>
      </c>
      <c r="I160" s="559"/>
      <c r="J160" s="559" t="str">
        <f t="shared" si="7"/>
        <v/>
      </c>
      <c r="K160" s="559"/>
      <c r="L160" s="559"/>
      <c r="M160" s="559"/>
      <c r="N160" s="559"/>
      <c r="O160" s="559" t="str">
        <f t="shared" si="8"/>
        <v/>
      </c>
      <c r="P160" s="560"/>
    </row>
    <row r="161" spans="2:16">
      <c r="B161" s="557" t="str">
        <f t="shared" si="5"/>
        <v/>
      </c>
      <c r="C161" s="558"/>
      <c r="D161" s="559" t="str">
        <f t="shared" si="6"/>
        <v/>
      </c>
      <c r="E161" s="559"/>
      <c r="F161" s="559" t="str">
        <f>IFERROR(IF(OR(D161=0,D161=""),"",-PMT($F$45/IF($K$46="Day",'L1'!$D$12,IF($K$46="Week",'L1'!$D$16,IF($K$46="Month",'L1'!$D$17,1))),$F$46,$D$62)),"")</f>
        <v/>
      </c>
      <c r="G161" s="559"/>
      <c r="H161" s="559" t="str">
        <f>IFERROR(-PPMT(IF($K$46="Day",$F$45/'L1'!$D$12,IF($K$46="Week",$F$45/'L1'!$D$16,IF($K$46="Month",$F$45/'L1'!$D$17,IF($K$46="Year",$F$45,0)))),B161,$F$46,$Q$45),"")</f>
        <v/>
      </c>
      <c r="I161" s="559"/>
      <c r="J161" s="559" t="str">
        <f t="shared" si="7"/>
        <v/>
      </c>
      <c r="K161" s="559"/>
      <c r="L161" s="559"/>
      <c r="M161" s="559"/>
      <c r="N161" s="559"/>
      <c r="O161" s="559" t="str">
        <f t="shared" si="8"/>
        <v/>
      </c>
      <c r="P161" s="560"/>
    </row>
    <row r="162" spans="2:16">
      <c r="B162" s="557" t="str">
        <f t="shared" si="5"/>
        <v/>
      </c>
      <c r="C162" s="558"/>
      <c r="D162" s="559" t="str">
        <f t="shared" si="6"/>
        <v/>
      </c>
      <c r="E162" s="559"/>
      <c r="F162" s="559" t="str">
        <f>IFERROR(IF(OR(D162=0,D162=""),"",-PMT($F$45/IF($K$46="Day",'L1'!$D$12,IF($K$46="Week",'L1'!$D$16,IF($K$46="Month",'L1'!$D$17,1))),$F$46,$D$62)),"")</f>
        <v/>
      </c>
      <c r="G162" s="559"/>
      <c r="H162" s="559" t="str">
        <f>IFERROR(-PPMT(IF($K$46="Day",$F$45/'L1'!$D$12,IF($K$46="Week",$F$45/'L1'!$D$16,IF($K$46="Month",$F$45/'L1'!$D$17,IF($K$46="Year",$F$45,0)))),B162,$F$46,$Q$45),"")</f>
        <v/>
      </c>
      <c r="I162" s="559"/>
      <c r="J162" s="559" t="str">
        <f t="shared" si="7"/>
        <v/>
      </c>
      <c r="K162" s="559"/>
      <c r="L162" s="559"/>
      <c r="M162" s="559"/>
      <c r="N162" s="559"/>
      <c r="O162" s="559" t="str">
        <f t="shared" si="8"/>
        <v/>
      </c>
      <c r="P162" s="560"/>
    </row>
    <row r="163" spans="2:16">
      <c r="B163" s="557" t="str">
        <f t="shared" si="5"/>
        <v/>
      </c>
      <c r="C163" s="558"/>
      <c r="D163" s="559" t="str">
        <f t="shared" si="6"/>
        <v/>
      </c>
      <c r="E163" s="559"/>
      <c r="F163" s="559" t="str">
        <f>IFERROR(IF(OR(D163=0,D163=""),"",-PMT($F$45/IF($K$46="Day",'L1'!$D$12,IF($K$46="Week",'L1'!$D$16,IF($K$46="Month",'L1'!$D$17,1))),$F$46,$D$62)),"")</f>
        <v/>
      </c>
      <c r="G163" s="559"/>
      <c r="H163" s="559" t="str">
        <f>IFERROR(-PPMT(IF($K$46="Day",$F$45/'L1'!$D$12,IF($K$46="Week",$F$45/'L1'!$D$16,IF($K$46="Month",$F$45/'L1'!$D$17,IF($K$46="Year",$F$45,0)))),B163,$F$46,$Q$45),"")</f>
        <v/>
      </c>
      <c r="I163" s="559"/>
      <c r="J163" s="559" t="str">
        <f t="shared" si="7"/>
        <v/>
      </c>
      <c r="K163" s="559"/>
      <c r="L163" s="559"/>
      <c r="M163" s="559"/>
      <c r="N163" s="559"/>
      <c r="O163" s="559" t="str">
        <f t="shared" si="8"/>
        <v/>
      </c>
      <c r="P163" s="560"/>
    </row>
    <row r="164" spans="2:16">
      <c r="B164" s="557" t="str">
        <f t="shared" si="5"/>
        <v/>
      </c>
      <c r="C164" s="558"/>
      <c r="D164" s="559" t="str">
        <f t="shared" si="6"/>
        <v/>
      </c>
      <c r="E164" s="559"/>
      <c r="F164" s="559" t="str">
        <f>IFERROR(IF(OR(D164=0,D164=""),"",-PMT($F$45/IF($K$46="Day",'L1'!$D$12,IF($K$46="Week",'L1'!$D$16,IF($K$46="Month",'L1'!$D$17,1))),$F$46,$D$62)),"")</f>
        <v/>
      </c>
      <c r="G164" s="559"/>
      <c r="H164" s="559" t="str">
        <f>IFERROR(-PPMT(IF($K$46="Day",$F$45/'L1'!$D$12,IF($K$46="Week",$F$45/'L1'!$D$16,IF($K$46="Month",$F$45/'L1'!$D$17,IF($K$46="Year",$F$45,0)))),B164,$F$46,$Q$45),"")</f>
        <v/>
      </c>
      <c r="I164" s="559"/>
      <c r="J164" s="559" t="str">
        <f t="shared" si="7"/>
        <v/>
      </c>
      <c r="K164" s="559"/>
      <c r="L164" s="559"/>
      <c r="M164" s="559"/>
      <c r="N164" s="559"/>
      <c r="O164" s="559" t="str">
        <f t="shared" si="8"/>
        <v/>
      </c>
      <c r="P164" s="560"/>
    </row>
    <row r="165" spans="2:16">
      <c r="B165" s="557" t="str">
        <f t="shared" si="5"/>
        <v/>
      </c>
      <c r="C165" s="558"/>
      <c r="D165" s="559" t="str">
        <f t="shared" si="6"/>
        <v/>
      </c>
      <c r="E165" s="559"/>
      <c r="F165" s="559" t="str">
        <f>IFERROR(IF(OR(D165=0,D165=""),"",-PMT($F$45/IF($K$46="Day",'L1'!$D$12,IF($K$46="Week",'L1'!$D$16,IF($K$46="Month",'L1'!$D$17,1))),$F$46,$D$62)),"")</f>
        <v/>
      </c>
      <c r="G165" s="559"/>
      <c r="H165" s="559" t="str">
        <f>IFERROR(-PPMT(IF($K$46="Day",$F$45/'L1'!$D$12,IF($K$46="Week",$F$45/'L1'!$D$16,IF($K$46="Month",$F$45/'L1'!$D$17,IF($K$46="Year",$F$45,0)))),B165,$F$46,$Q$45),"")</f>
        <v/>
      </c>
      <c r="I165" s="559"/>
      <c r="J165" s="559" t="str">
        <f t="shared" si="7"/>
        <v/>
      </c>
      <c r="K165" s="559"/>
      <c r="L165" s="559"/>
      <c r="M165" s="559"/>
      <c r="N165" s="559"/>
      <c r="O165" s="559" t="str">
        <f t="shared" si="8"/>
        <v/>
      </c>
      <c r="P165" s="560"/>
    </row>
    <row r="166" spans="2:16">
      <c r="B166" s="557" t="str">
        <f t="shared" si="5"/>
        <v/>
      </c>
      <c r="C166" s="558"/>
      <c r="D166" s="559" t="str">
        <f t="shared" si="6"/>
        <v/>
      </c>
      <c r="E166" s="559"/>
      <c r="F166" s="559" t="str">
        <f>IFERROR(IF(OR(D166=0,D166=""),"",-PMT($F$45/IF($K$46="Day",'L1'!$D$12,IF($K$46="Week",'L1'!$D$16,IF($K$46="Month",'L1'!$D$17,1))),$F$46,$D$62)),"")</f>
        <v/>
      </c>
      <c r="G166" s="559"/>
      <c r="H166" s="559" t="str">
        <f>IFERROR(-PPMT(IF($K$46="Day",$F$45/'L1'!$D$12,IF($K$46="Week",$F$45/'L1'!$D$16,IF($K$46="Month",$F$45/'L1'!$D$17,IF($K$46="Year",$F$45,0)))),B166,$F$46,$Q$45),"")</f>
        <v/>
      </c>
      <c r="I166" s="559"/>
      <c r="J166" s="559" t="str">
        <f t="shared" si="7"/>
        <v/>
      </c>
      <c r="K166" s="559"/>
      <c r="L166" s="559"/>
      <c r="M166" s="559"/>
      <c r="N166" s="559"/>
      <c r="O166" s="559" t="str">
        <f t="shared" si="8"/>
        <v/>
      </c>
      <c r="P166" s="560"/>
    </row>
    <row r="167" spans="2:16">
      <c r="B167" s="557" t="str">
        <f t="shared" si="5"/>
        <v/>
      </c>
      <c r="C167" s="558"/>
      <c r="D167" s="559" t="str">
        <f t="shared" si="6"/>
        <v/>
      </c>
      <c r="E167" s="559"/>
      <c r="F167" s="559" t="str">
        <f>IFERROR(IF(OR(D167=0,D167=""),"",-PMT($F$45/IF($K$46="Day",'L1'!$D$12,IF($K$46="Week",'L1'!$D$16,IF($K$46="Month",'L1'!$D$17,1))),$F$46,$D$62)),"")</f>
        <v/>
      </c>
      <c r="G167" s="559"/>
      <c r="H167" s="559" t="str">
        <f>IFERROR(-PPMT(IF($K$46="Day",$F$45/'L1'!$D$12,IF($K$46="Week",$F$45/'L1'!$D$16,IF($K$46="Month",$F$45/'L1'!$D$17,IF($K$46="Year",$F$45,0)))),B167,$F$46,$Q$45),"")</f>
        <v/>
      </c>
      <c r="I167" s="559"/>
      <c r="J167" s="559" t="str">
        <f t="shared" si="7"/>
        <v/>
      </c>
      <c r="K167" s="559"/>
      <c r="L167" s="559"/>
      <c r="M167" s="559"/>
      <c r="N167" s="559"/>
      <c r="O167" s="559" t="str">
        <f t="shared" si="8"/>
        <v/>
      </c>
      <c r="P167" s="560"/>
    </row>
    <row r="168" spans="2:16">
      <c r="B168" s="557" t="str">
        <f t="shared" si="5"/>
        <v/>
      </c>
      <c r="C168" s="558"/>
      <c r="D168" s="559" t="str">
        <f t="shared" si="6"/>
        <v/>
      </c>
      <c r="E168" s="559"/>
      <c r="F168" s="559" t="str">
        <f>IFERROR(IF(OR(D168=0,D168=""),"",-PMT($F$45/IF($K$46="Day",'L1'!$D$12,IF($K$46="Week",'L1'!$D$16,IF($K$46="Month",'L1'!$D$17,1))),$F$46,$D$62)),"")</f>
        <v/>
      </c>
      <c r="G168" s="559"/>
      <c r="H168" s="559" t="str">
        <f>IFERROR(-PPMT(IF($K$46="Day",$F$45/'L1'!$D$12,IF($K$46="Week",$F$45/'L1'!$D$16,IF($K$46="Month",$F$45/'L1'!$D$17,IF($K$46="Year",$F$45,0)))),B168,$F$46,$Q$45),"")</f>
        <v/>
      </c>
      <c r="I168" s="559"/>
      <c r="J168" s="559" t="str">
        <f t="shared" si="7"/>
        <v/>
      </c>
      <c r="K168" s="559"/>
      <c r="L168" s="559"/>
      <c r="M168" s="559"/>
      <c r="N168" s="559"/>
      <c r="O168" s="559" t="str">
        <f t="shared" si="8"/>
        <v/>
      </c>
      <c r="P168" s="560"/>
    </row>
    <row r="169" spans="2:16">
      <c r="B169" s="557" t="str">
        <f t="shared" si="5"/>
        <v/>
      </c>
      <c r="C169" s="558"/>
      <c r="D169" s="559" t="str">
        <f t="shared" si="6"/>
        <v/>
      </c>
      <c r="E169" s="559"/>
      <c r="F169" s="559" t="str">
        <f>IFERROR(IF(OR(D169=0,D169=""),"",-PMT($F$45/IF($K$46="Day",'L1'!$D$12,IF($K$46="Week",'L1'!$D$16,IF($K$46="Month",'L1'!$D$17,1))),$F$46,$D$62)),"")</f>
        <v/>
      </c>
      <c r="G169" s="559"/>
      <c r="H169" s="559" t="str">
        <f>IFERROR(-PPMT(IF($K$46="Day",$F$45/'L1'!$D$12,IF($K$46="Week",$F$45/'L1'!$D$16,IF($K$46="Month",$F$45/'L1'!$D$17,IF($K$46="Year",$F$45,0)))),B169,$F$46,$Q$45),"")</f>
        <v/>
      </c>
      <c r="I169" s="559"/>
      <c r="J169" s="559" t="str">
        <f t="shared" si="7"/>
        <v/>
      </c>
      <c r="K169" s="559"/>
      <c r="L169" s="559"/>
      <c r="M169" s="559"/>
      <c r="N169" s="559"/>
      <c r="O169" s="559" t="str">
        <f t="shared" si="8"/>
        <v/>
      </c>
      <c r="P169" s="560"/>
    </row>
    <row r="170" spans="2:16">
      <c r="B170" s="557" t="str">
        <f t="shared" si="5"/>
        <v/>
      </c>
      <c r="C170" s="558"/>
      <c r="D170" s="559" t="str">
        <f t="shared" si="6"/>
        <v/>
      </c>
      <c r="E170" s="559"/>
      <c r="F170" s="559" t="str">
        <f>IFERROR(IF(OR(D170=0,D170=""),"",-PMT($F$45/IF($K$46="Day",'L1'!$D$12,IF($K$46="Week",'L1'!$D$16,IF($K$46="Month",'L1'!$D$17,1))),$F$46,$D$62)),"")</f>
        <v/>
      </c>
      <c r="G170" s="559"/>
      <c r="H170" s="559" t="str">
        <f>IFERROR(-PPMT(IF($K$46="Day",$F$45/'L1'!$D$12,IF($K$46="Week",$F$45/'L1'!$D$16,IF($K$46="Month",$F$45/'L1'!$D$17,IF($K$46="Year",$F$45,0)))),B170,$F$46,$Q$45),"")</f>
        <v/>
      </c>
      <c r="I170" s="559"/>
      <c r="J170" s="559" t="str">
        <f t="shared" si="7"/>
        <v/>
      </c>
      <c r="K170" s="559"/>
      <c r="L170" s="559"/>
      <c r="M170" s="559"/>
      <c r="N170" s="559"/>
      <c r="O170" s="559" t="str">
        <f t="shared" si="8"/>
        <v/>
      </c>
      <c r="P170" s="560"/>
    </row>
    <row r="171" spans="2:16">
      <c r="B171" s="557" t="str">
        <f t="shared" si="5"/>
        <v/>
      </c>
      <c r="C171" s="558"/>
      <c r="D171" s="559" t="str">
        <f t="shared" si="6"/>
        <v/>
      </c>
      <c r="E171" s="559"/>
      <c r="F171" s="559" t="str">
        <f>IFERROR(IF(OR(D171=0,D171=""),"",-PMT($F$45/IF($K$46="Day",'L1'!$D$12,IF($K$46="Week",'L1'!$D$16,IF($K$46="Month",'L1'!$D$17,1))),$F$46,$D$62)),"")</f>
        <v/>
      </c>
      <c r="G171" s="559"/>
      <c r="H171" s="559" t="str">
        <f>IFERROR(-PPMT(IF($K$46="Day",$F$45/'L1'!$D$12,IF($K$46="Week",$F$45/'L1'!$D$16,IF($K$46="Month",$F$45/'L1'!$D$17,IF($K$46="Year",$F$45,0)))),B171,$F$46,$Q$45),"")</f>
        <v/>
      </c>
      <c r="I171" s="559"/>
      <c r="J171" s="559" t="str">
        <f t="shared" si="7"/>
        <v/>
      </c>
      <c r="K171" s="559"/>
      <c r="L171" s="559"/>
      <c r="M171" s="559"/>
      <c r="N171" s="559"/>
      <c r="O171" s="559" t="str">
        <f t="shared" si="8"/>
        <v/>
      </c>
      <c r="P171" s="560"/>
    </row>
    <row r="172" spans="2:16">
      <c r="B172" s="557" t="str">
        <f t="shared" si="5"/>
        <v/>
      </c>
      <c r="C172" s="558"/>
      <c r="D172" s="559" t="str">
        <f t="shared" si="6"/>
        <v/>
      </c>
      <c r="E172" s="559"/>
      <c r="F172" s="559" t="str">
        <f>IFERROR(IF(OR(D172=0,D172=""),"",-PMT($F$45/IF($K$46="Day",'L1'!$D$12,IF($K$46="Week",'L1'!$D$16,IF($K$46="Month",'L1'!$D$17,1))),$F$46,$D$62)),"")</f>
        <v/>
      </c>
      <c r="G172" s="559"/>
      <c r="H172" s="559" t="str">
        <f>IFERROR(-PPMT(IF($K$46="Day",$F$45/'L1'!$D$12,IF($K$46="Week",$F$45/'L1'!$D$16,IF($K$46="Month",$F$45/'L1'!$D$17,IF($K$46="Year",$F$45,0)))),B172,$F$46,$Q$45),"")</f>
        <v/>
      </c>
      <c r="I172" s="559"/>
      <c r="J172" s="559" t="str">
        <f t="shared" si="7"/>
        <v/>
      </c>
      <c r="K172" s="559"/>
      <c r="L172" s="559"/>
      <c r="M172" s="559"/>
      <c r="N172" s="559"/>
      <c r="O172" s="559" t="str">
        <f t="shared" si="8"/>
        <v/>
      </c>
      <c r="P172" s="560"/>
    </row>
    <row r="173" spans="2:16">
      <c r="B173" s="557" t="str">
        <f t="shared" si="5"/>
        <v/>
      </c>
      <c r="C173" s="558"/>
      <c r="D173" s="559" t="str">
        <f t="shared" si="6"/>
        <v/>
      </c>
      <c r="E173" s="559"/>
      <c r="F173" s="559" t="str">
        <f>IFERROR(IF(OR(D173=0,D173=""),"",-PMT($F$45/IF($K$46="Day",'L1'!$D$12,IF($K$46="Week",'L1'!$D$16,IF($K$46="Month",'L1'!$D$17,1))),$F$46,$D$62)),"")</f>
        <v/>
      </c>
      <c r="G173" s="559"/>
      <c r="H173" s="559" t="str">
        <f>IFERROR(-PPMT(IF($K$46="Day",$F$45/'L1'!$D$12,IF($K$46="Week",$F$45/'L1'!$D$16,IF($K$46="Month",$F$45/'L1'!$D$17,IF($K$46="Year",$F$45,0)))),B173,$F$46,$Q$45),"")</f>
        <v/>
      </c>
      <c r="I173" s="559"/>
      <c r="J173" s="559" t="str">
        <f t="shared" si="7"/>
        <v/>
      </c>
      <c r="K173" s="559"/>
      <c r="L173" s="559"/>
      <c r="M173" s="559"/>
      <c r="N173" s="559"/>
      <c r="O173" s="559" t="str">
        <f t="shared" si="8"/>
        <v/>
      </c>
      <c r="P173" s="560"/>
    </row>
    <row r="174" spans="2:16">
      <c r="B174" s="557" t="str">
        <f t="shared" si="5"/>
        <v/>
      </c>
      <c r="C174" s="558"/>
      <c r="D174" s="559" t="str">
        <f t="shared" si="6"/>
        <v/>
      </c>
      <c r="E174" s="559"/>
      <c r="F174" s="559" t="str">
        <f>IFERROR(IF(OR(D174=0,D174=""),"",-PMT($F$45/IF($K$46="Day",'L1'!$D$12,IF($K$46="Week",'L1'!$D$16,IF($K$46="Month",'L1'!$D$17,1))),$F$46,$D$62)),"")</f>
        <v/>
      </c>
      <c r="G174" s="559"/>
      <c r="H174" s="559" t="str">
        <f>IFERROR(-PPMT(IF($K$46="Day",$F$45/'L1'!$D$12,IF($K$46="Week",$F$45/'L1'!$D$16,IF($K$46="Month",$F$45/'L1'!$D$17,IF($K$46="Year",$F$45,0)))),B174,$F$46,$Q$45),"")</f>
        <v/>
      </c>
      <c r="I174" s="559"/>
      <c r="J174" s="559" t="str">
        <f t="shared" si="7"/>
        <v/>
      </c>
      <c r="K174" s="559"/>
      <c r="L174" s="559"/>
      <c r="M174" s="559"/>
      <c r="N174" s="559"/>
      <c r="O174" s="559" t="str">
        <f t="shared" si="8"/>
        <v/>
      </c>
      <c r="P174" s="560"/>
    </row>
    <row r="175" spans="2:16">
      <c r="B175" s="557" t="str">
        <f t="shared" si="5"/>
        <v/>
      </c>
      <c r="C175" s="558"/>
      <c r="D175" s="559" t="str">
        <f t="shared" si="6"/>
        <v/>
      </c>
      <c r="E175" s="559"/>
      <c r="F175" s="559" t="str">
        <f>IFERROR(IF(OR(D175=0,D175=""),"",-PMT($F$45/IF($K$46="Day",'L1'!$D$12,IF($K$46="Week",'L1'!$D$16,IF($K$46="Month",'L1'!$D$17,1))),$F$46,$D$62)),"")</f>
        <v/>
      </c>
      <c r="G175" s="559"/>
      <c r="H175" s="559" t="str">
        <f>IFERROR(-PPMT(IF($K$46="Day",$F$45/'L1'!$D$12,IF($K$46="Week",$F$45/'L1'!$D$16,IF($K$46="Month",$F$45/'L1'!$D$17,IF($K$46="Year",$F$45,0)))),B175,$F$46,$Q$45),"")</f>
        <v/>
      </c>
      <c r="I175" s="559"/>
      <c r="J175" s="559" t="str">
        <f t="shared" si="7"/>
        <v/>
      </c>
      <c r="K175" s="559"/>
      <c r="L175" s="559"/>
      <c r="M175" s="559"/>
      <c r="N175" s="559"/>
      <c r="O175" s="559" t="str">
        <f t="shared" si="8"/>
        <v/>
      </c>
      <c r="P175" s="560"/>
    </row>
    <row r="176" spans="2:16">
      <c r="B176" s="557" t="str">
        <f t="shared" si="5"/>
        <v/>
      </c>
      <c r="C176" s="558"/>
      <c r="D176" s="559" t="str">
        <f t="shared" si="6"/>
        <v/>
      </c>
      <c r="E176" s="559"/>
      <c r="F176" s="559" t="str">
        <f>IFERROR(IF(OR(D176=0,D176=""),"",-PMT($F$45/IF($K$46="Day",'L1'!$D$12,IF($K$46="Week",'L1'!$D$16,IF($K$46="Month",'L1'!$D$17,1))),$F$46,$D$62)),"")</f>
        <v/>
      </c>
      <c r="G176" s="559"/>
      <c r="H176" s="559" t="str">
        <f>IFERROR(-PPMT(IF($K$46="Day",$F$45/'L1'!$D$12,IF($K$46="Week",$F$45/'L1'!$D$16,IF($K$46="Month",$F$45/'L1'!$D$17,IF($K$46="Year",$F$45,0)))),B176,$F$46,$Q$45),"")</f>
        <v/>
      </c>
      <c r="I176" s="559"/>
      <c r="J176" s="559" t="str">
        <f t="shared" si="7"/>
        <v/>
      </c>
      <c r="K176" s="559"/>
      <c r="L176" s="559"/>
      <c r="M176" s="559"/>
      <c r="N176" s="559"/>
      <c r="O176" s="559" t="str">
        <f t="shared" si="8"/>
        <v/>
      </c>
      <c r="P176" s="560"/>
    </row>
    <row r="177" spans="2:16">
      <c r="B177" s="557" t="str">
        <f t="shared" si="5"/>
        <v/>
      </c>
      <c r="C177" s="558"/>
      <c r="D177" s="559" t="str">
        <f t="shared" si="6"/>
        <v/>
      </c>
      <c r="E177" s="559"/>
      <c r="F177" s="559" t="str">
        <f>IFERROR(IF(OR(D177=0,D177=""),"",-PMT($F$45/IF($K$46="Day",'L1'!$D$12,IF($K$46="Week",'L1'!$D$16,IF($K$46="Month",'L1'!$D$17,1))),$F$46,$D$62)),"")</f>
        <v/>
      </c>
      <c r="G177" s="559"/>
      <c r="H177" s="559" t="str">
        <f>IFERROR(-PPMT(IF($K$46="Day",$F$45/'L1'!$D$12,IF($K$46="Week",$F$45/'L1'!$D$16,IF($K$46="Month",$F$45/'L1'!$D$17,IF($K$46="Year",$F$45,0)))),B177,$F$46,$Q$45),"")</f>
        <v/>
      </c>
      <c r="I177" s="559"/>
      <c r="J177" s="559" t="str">
        <f t="shared" si="7"/>
        <v/>
      </c>
      <c r="K177" s="559"/>
      <c r="L177" s="559"/>
      <c r="M177" s="559"/>
      <c r="N177" s="559"/>
      <c r="O177" s="559" t="str">
        <f t="shared" si="8"/>
        <v/>
      </c>
      <c r="P177" s="560"/>
    </row>
    <row r="178" spans="2:16">
      <c r="B178" s="557" t="str">
        <f t="shared" si="5"/>
        <v/>
      </c>
      <c r="C178" s="558"/>
      <c r="D178" s="559" t="str">
        <f t="shared" si="6"/>
        <v/>
      </c>
      <c r="E178" s="559"/>
      <c r="F178" s="559" t="str">
        <f>IFERROR(IF(OR(D178=0,D178=""),"",-PMT($F$45/IF($K$46="Day",'L1'!$D$12,IF($K$46="Week",'L1'!$D$16,IF($K$46="Month",'L1'!$D$17,1))),$F$46,$D$62)),"")</f>
        <v/>
      </c>
      <c r="G178" s="559"/>
      <c r="H178" s="559" t="str">
        <f>IFERROR(-PPMT(IF($K$46="Day",$F$45/'L1'!$D$12,IF($K$46="Week",$F$45/'L1'!$D$16,IF($K$46="Month",$F$45/'L1'!$D$17,IF($K$46="Year",$F$45,0)))),B178,$F$46,$Q$45),"")</f>
        <v/>
      </c>
      <c r="I178" s="559"/>
      <c r="J178" s="559" t="str">
        <f t="shared" si="7"/>
        <v/>
      </c>
      <c r="K178" s="559"/>
      <c r="L178" s="559"/>
      <c r="M178" s="559"/>
      <c r="N178" s="559"/>
      <c r="O178" s="559" t="str">
        <f t="shared" si="8"/>
        <v/>
      </c>
      <c r="P178" s="560"/>
    </row>
    <row r="179" spans="2:16">
      <c r="B179" s="557" t="str">
        <f t="shared" si="5"/>
        <v/>
      </c>
      <c r="C179" s="558"/>
      <c r="D179" s="559" t="str">
        <f t="shared" si="6"/>
        <v/>
      </c>
      <c r="E179" s="559"/>
      <c r="F179" s="559" t="str">
        <f>IFERROR(IF(OR(D179=0,D179=""),"",-PMT($F$45/IF($K$46="Day",'L1'!$D$12,IF($K$46="Week",'L1'!$D$16,IF($K$46="Month",'L1'!$D$17,1))),$F$46,$D$62)),"")</f>
        <v/>
      </c>
      <c r="G179" s="559"/>
      <c r="H179" s="559" t="str">
        <f>IFERROR(-PPMT(IF($K$46="Day",$F$45/'L1'!$D$12,IF($K$46="Week",$F$45/'L1'!$D$16,IF($K$46="Month",$F$45/'L1'!$D$17,IF($K$46="Year",$F$45,0)))),B179,$F$46,$Q$45),"")</f>
        <v/>
      </c>
      <c r="I179" s="559"/>
      <c r="J179" s="559" t="str">
        <f t="shared" si="7"/>
        <v/>
      </c>
      <c r="K179" s="559"/>
      <c r="L179" s="559"/>
      <c r="M179" s="559"/>
      <c r="N179" s="559"/>
      <c r="O179" s="559" t="str">
        <f t="shared" si="8"/>
        <v/>
      </c>
      <c r="P179" s="560"/>
    </row>
    <row r="180" spans="2:16">
      <c r="B180" s="557" t="str">
        <f t="shared" si="5"/>
        <v/>
      </c>
      <c r="C180" s="558"/>
      <c r="D180" s="559" t="str">
        <f t="shared" si="6"/>
        <v/>
      </c>
      <c r="E180" s="559"/>
      <c r="F180" s="559" t="str">
        <f>IFERROR(IF(OR(D180=0,D180=""),"",-PMT($F$45/IF($K$46="Day",'L1'!$D$12,IF($K$46="Week",'L1'!$D$16,IF($K$46="Month",'L1'!$D$17,1))),$F$46,$D$62)),"")</f>
        <v/>
      </c>
      <c r="G180" s="559"/>
      <c r="H180" s="559" t="str">
        <f>IFERROR(-PPMT(IF($K$46="Day",$F$45/'L1'!$D$12,IF($K$46="Week",$F$45/'L1'!$D$16,IF($K$46="Month",$F$45/'L1'!$D$17,IF($K$46="Year",$F$45,0)))),B180,$F$46,$Q$45),"")</f>
        <v/>
      </c>
      <c r="I180" s="559"/>
      <c r="J180" s="559" t="str">
        <f t="shared" si="7"/>
        <v/>
      </c>
      <c r="K180" s="559"/>
      <c r="L180" s="559"/>
      <c r="M180" s="559"/>
      <c r="N180" s="559"/>
      <c r="O180" s="559" t="str">
        <f t="shared" si="8"/>
        <v/>
      </c>
      <c r="P180" s="560"/>
    </row>
    <row r="181" spans="2:16">
      <c r="B181" s="557" t="str">
        <f t="shared" si="5"/>
        <v/>
      </c>
      <c r="C181" s="558"/>
      <c r="D181" s="559" t="str">
        <f t="shared" si="6"/>
        <v/>
      </c>
      <c r="E181" s="559"/>
      <c r="F181" s="559" t="str">
        <f>IFERROR(IF(OR(D181=0,D181=""),"",-PMT($F$45/IF($K$46="Day",'L1'!$D$12,IF($K$46="Week",'L1'!$D$16,IF($K$46="Month",'L1'!$D$17,1))),$F$46,$D$62)),"")</f>
        <v/>
      </c>
      <c r="G181" s="559"/>
      <c r="H181" s="559" t="str">
        <f>IFERROR(-PPMT(IF($K$46="Day",$F$45/'L1'!$D$12,IF($K$46="Week",$F$45/'L1'!$D$16,IF($K$46="Month",$F$45/'L1'!$D$17,IF($K$46="Year",$F$45,0)))),B181,$F$46,$Q$45),"")</f>
        <v/>
      </c>
      <c r="I181" s="559"/>
      <c r="J181" s="559" t="str">
        <f t="shared" si="7"/>
        <v/>
      </c>
      <c r="K181" s="559"/>
      <c r="L181" s="559"/>
      <c r="M181" s="559"/>
      <c r="N181" s="559"/>
      <c r="O181" s="559" t="str">
        <f t="shared" si="8"/>
        <v/>
      </c>
      <c r="P181" s="560"/>
    </row>
    <row r="182" spans="2:16">
      <c r="B182" s="557" t="str">
        <f t="shared" si="5"/>
        <v/>
      </c>
      <c r="C182" s="558"/>
      <c r="D182" s="559" t="str">
        <f t="shared" si="6"/>
        <v/>
      </c>
      <c r="E182" s="559"/>
      <c r="F182" s="559" t="str">
        <f>IFERROR(IF(OR(D182=0,D182=""),"",-PMT($F$45/IF($K$46="Day",'L1'!$D$12,IF($K$46="Week",'L1'!$D$16,IF($K$46="Month",'L1'!$D$17,1))),$F$46,$D$62)),"")</f>
        <v/>
      </c>
      <c r="G182" s="559"/>
      <c r="H182" s="559" t="str">
        <f>IFERROR(-PPMT(IF($K$46="Day",$F$45/'L1'!$D$12,IF($K$46="Week",$F$45/'L1'!$D$16,IF($K$46="Month",$F$45/'L1'!$D$17,IF($K$46="Year",$F$45,0)))),B182,$F$46,$Q$45),"")</f>
        <v/>
      </c>
      <c r="I182" s="559"/>
      <c r="J182" s="559" t="str">
        <f t="shared" si="7"/>
        <v/>
      </c>
      <c r="K182" s="559"/>
      <c r="L182" s="559"/>
      <c r="M182" s="559"/>
      <c r="N182" s="559"/>
      <c r="O182" s="559" t="str">
        <f t="shared" si="8"/>
        <v/>
      </c>
      <c r="P182" s="560"/>
    </row>
    <row r="183" spans="2:16">
      <c r="B183" s="557" t="str">
        <f t="shared" si="5"/>
        <v/>
      </c>
      <c r="C183" s="558"/>
      <c r="D183" s="559" t="str">
        <f t="shared" si="6"/>
        <v/>
      </c>
      <c r="E183" s="559"/>
      <c r="F183" s="559" t="str">
        <f>IFERROR(IF(OR(D183=0,D183=""),"",-PMT($F$45/IF($K$46="Day",'L1'!$D$12,IF($K$46="Week",'L1'!$D$16,IF($K$46="Month",'L1'!$D$17,1))),$F$46,$D$62)),"")</f>
        <v/>
      </c>
      <c r="G183" s="559"/>
      <c r="H183" s="559" t="str">
        <f>IFERROR(-PPMT(IF($K$46="Day",$F$45/'L1'!$D$12,IF($K$46="Week",$F$45/'L1'!$D$16,IF($K$46="Month",$F$45/'L1'!$D$17,IF($K$46="Year",$F$45,0)))),B183,$F$46,$Q$45),"")</f>
        <v/>
      </c>
      <c r="I183" s="559"/>
      <c r="J183" s="559" t="str">
        <f t="shared" si="7"/>
        <v/>
      </c>
      <c r="K183" s="559"/>
      <c r="L183" s="559"/>
      <c r="M183" s="559"/>
      <c r="N183" s="559"/>
      <c r="O183" s="559" t="str">
        <f t="shared" si="8"/>
        <v/>
      </c>
      <c r="P183" s="560"/>
    </row>
    <row r="184" spans="2:16">
      <c r="B184" s="557" t="str">
        <f t="shared" si="5"/>
        <v/>
      </c>
      <c r="C184" s="558"/>
      <c r="D184" s="559" t="str">
        <f t="shared" si="6"/>
        <v/>
      </c>
      <c r="E184" s="559"/>
      <c r="F184" s="559" t="str">
        <f>IFERROR(IF(OR(D184=0,D184=""),"",-PMT($F$45/IF($K$46="Day",'L1'!$D$12,IF($K$46="Week",'L1'!$D$16,IF($K$46="Month",'L1'!$D$17,1))),$F$46,$D$62)),"")</f>
        <v/>
      </c>
      <c r="G184" s="559"/>
      <c r="H184" s="559" t="str">
        <f>IFERROR(-PPMT(IF($K$46="Day",$F$45/'L1'!$D$12,IF($K$46="Week",$F$45/'L1'!$D$16,IF($K$46="Month",$F$45/'L1'!$D$17,IF($K$46="Year",$F$45,0)))),B184,$F$46,$Q$45),"")</f>
        <v/>
      </c>
      <c r="I184" s="559"/>
      <c r="J184" s="559" t="str">
        <f t="shared" si="7"/>
        <v/>
      </c>
      <c r="K184" s="559"/>
      <c r="L184" s="559"/>
      <c r="M184" s="559"/>
      <c r="N184" s="559"/>
      <c r="O184" s="559" t="str">
        <f t="shared" si="8"/>
        <v/>
      </c>
      <c r="P184" s="560"/>
    </row>
    <row r="185" spans="2:16">
      <c r="B185" s="557" t="str">
        <f t="shared" si="5"/>
        <v/>
      </c>
      <c r="C185" s="558"/>
      <c r="D185" s="559" t="str">
        <f t="shared" si="6"/>
        <v/>
      </c>
      <c r="E185" s="559"/>
      <c r="F185" s="559" t="str">
        <f>IFERROR(IF(OR(D185=0,D185=""),"",-PMT($F$45/IF($K$46="Day",'L1'!$D$12,IF($K$46="Week",'L1'!$D$16,IF($K$46="Month",'L1'!$D$17,1))),$F$46,$D$62)),"")</f>
        <v/>
      </c>
      <c r="G185" s="559"/>
      <c r="H185" s="559" t="str">
        <f>IFERROR(-PPMT(IF($K$46="Day",$F$45/'L1'!$D$12,IF($K$46="Week",$F$45/'L1'!$D$16,IF($K$46="Month",$F$45/'L1'!$D$17,IF($K$46="Year",$F$45,0)))),B185,$F$46,$Q$45),"")</f>
        <v/>
      </c>
      <c r="I185" s="559"/>
      <c r="J185" s="559" t="str">
        <f t="shared" si="7"/>
        <v/>
      </c>
      <c r="K185" s="559"/>
      <c r="L185" s="559"/>
      <c r="M185" s="559"/>
      <c r="N185" s="559"/>
      <c r="O185" s="559" t="str">
        <f t="shared" si="8"/>
        <v/>
      </c>
      <c r="P185" s="560"/>
    </row>
    <row r="186" spans="2:16">
      <c r="B186" s="557" t="str">
        <f t="shared" si="5"/>
        <v/>
      </c>
      <c r="C186" s="558"/>
      <c r="D186" s="559" t="str">
        <f t="shared" si="6"/>
        <v/>
      </c>
      <c r="E186" s="559"/>
      <c r="F186" s="559" t="str">
        <f>IFERROR(IF(OR(D186=0,D186=""),"",-PMT($F$45/IF($K$46="Day",'L1'!$D$12,IF($K$46="Week",'L1'!$D$16,IF($K$46="Month",'L1'!$D$17,1))),$F$46,$D$62)),"")</f>
        <v/>
      </c>
      <c r="G186" s="559"/>
      <c r="H186" s="559" t="str">
        <f>IFERROR(-PPMT(IF($K$46="Day",$F$45/'L1'!$D$12,IF($K$46="Week",$F$45/'L1'!$D$16,IF($K$46="Month",$F$45/'L1'!$D$17,IF($K$46="Year",$F$45,0)))),B186,$F$46,$Q$45),"")</f>
        <v/>
      </c>
      <c r="I186" s="559"/>
      <c r="J186" s="559" t="str">
        <f t="shared" si="7"/>
        <v/>
      </c>
      <c r="K186" s="559"/>
      <c r="L186" s="559"/>
      <c r="M186" s="559"/>
      <c r="N186" s="559"/>
      <c r="O186" s="559" t="str">
        <f t="shared" si="8"/>
        <v/>
      </c>
      <c r="P186" s="560"/>
    </row>
    <row r="187" spans="2:16">
      <c r="B187" s="557" t="str">
        <f t="shared" si="5"/>
        <v/>
      </c>
      <c r="C187" s="558"/>
      <c r="D187" s="559" t="str">
        <f t="shared" si="6"/>
        <v/>
      </c>
      <c r="E187" s="559"/>
      <c r="F187" s="559" t="str">
        <f>IFERROR(IF(OR(D187=0,D187=""),"",-PMT($F$45/IF($K$46="Day",'L1'!$D$12,IF($K$46="Week",'L1'!$D$16,IF($K$46="Month",'L1'!$D$17,1))),$F$46,$D$62)),"")</f>
        <v/>
      </c>
      <c r="G187" s="559"/>
      <c r="H187" s="559" t="str">
        <f>IFERROR(-PPMT(IF($K$46="Day",$F$45/'L1'!$D$12,IF($K$46="Week",$F$45/'L1'!$D$16,IF($K$46="Month",$F$45/'L1'!$D$17,IF($K$46="Year",$F$45,0)))),B187,$F$46,$Q$45),"")</f>
        <v/>
      </c>
      <c r="I187" s="559"/>
      <c r="J187" s="559" t="str">
        <f t="shared" si="7"/>
        <v/>
      </c>
      <c r="K187" s="559"/>
      <c r="L187" s="559"/>
      <c r="M187" s="559"/>
      <c r="N187" s="559"/>
      <c r="O187" s="559" t="str">
        <f t="shared" si="8"/>
        <v/>
      </c>
      <c r="P187" s="560"/>
    </row>
    <row r="188" spans="2:16">
      <c r="B188" s="557" t="str">
        <f t="shared" si="5"/>
        <v/>
      </c>
      <c r="C188" s="558"/>
      <c r="D188" s="559" t="str">
        <f t="shared" si="6"/>
        <v/>
      </c>
      <c r="E188" s="559"/>
      <c r="F188" s="559" t="str">
        <f>IFERROR(IF(OR(D188=0,D188=""),"",-PMT($F$45/IF($K$46="Day",'L1'!$D$12,IF($K$46="Week",'L1'!$D$16,IF($K$46="Month",'L1'!$D$17,1))),$F$46,$D$62)),"")</f>
        <v/>
      </c>
      <c r="G188" s="559"/>
      <c r="H188" s="559" t="str">
        <f>IFERROR(-PPMT(IF($K$46="Day",$F$45/'L1'!$D$12,IF($K$46="Week",$F$45/'L1'!$D$16,IF($K$46="Month",$F$45/'L1'!$D$17,IF($K$46="Year",$F$45,0)))),B188,$F$46,$Q$45),"")</f>
        <v/>
      </c>
      <c r="I188" s="559"/>
      <c r="J188" s="559" t="str">
        <f t="shared" si="7"/>
        <v/>
      </c>
      <c r="K188" s="559"/>
      <c r="L188" s="559"/>
      <c r="M188" s="559"/>
      <c r="N188" s="559"/>
      <c r="O188" s="559" t="str">
        <f t="shared" si="8"/>
        <v/>
      </c>
      <c r="P188" s="560"/>
    </row>
    <row r="189" spans="2:16">
      <c r="B189" s="557" t="str">
        <f t="shared" si="5"/>
        <v/>
      </c>
      <c r="C189" s="558"/>
      <c r="D189" s="559" t="str">
        <f t="shared" si="6"/>
        <v/>
      </c>
      <c r="E189" s="559"/>
      <c r="F189" s="559" t="str">
        <f>IFERROR(IF(OR(D189=0,D189=""),"",-PMT($F$45/IF($K$46="Day",'L1'!$D$12,IF($K$46="Week",'L1'!$D$16,IF($K$46="Month",'L1'!$D$17,1))),$F$46,$D$62)),"")</f>
        <v/>
      </c>
      <c r="G189" s="559"/>
      <c r="H189" s="559" t="str">
        <f>IFERROR(-PPMT(IF($K$46="Day",$F$45/'L1'!$D$12,IF($K$46="Week",$F$45/'L1'!$D$16,IF($K$46="Month",$F$45/'L1'!$D$17,IF($K$46="Year",$F$45,0)))),B189,$F$46,$Q$45),"")</f>
        <v/>
      </c>
      <c r="I189" s="559"/>
      <c r="J189" s="559" t="str">
        <f t="shared" si="7"/>
        <v/>
      </c>
      <c r="K189" s="559"/>
      <c r="L189" s="559"/>
      <c r="M189" s="559"/>
      <c r="N189" s="559"/>
      <c r="O189" s="559" t="str">
        <f t="shared" si="8"/>
        <v/>
      </c>
      <c r="P189" s="560"/>
    </row>
    <row r="190" spans="2:16">
      <c r="B190" s="557" t="str">
        <f t="shared" si="5"/>
        <v/>
      </c>
      <c r="C190" s="558"/>
      <c r="D190" s="559" t="str">
        <f t="shared" si="6"/>
        <v/>
      </c>
      <c r="E190" s="559"/>
      <c r="F190" s="559" t="str">
        <f>IFERROR(IF(OR(D190=0,D190=""),"",-PMT($F$45/IF($K$46="Day",'L1'!$D$12,IF($K$46="Week",'L1'!$D$16,IF($K$46="Month",'L1'!$D$17,1))),$F$46,$D$62)),"")</f>
        <v/>
      </c>
      <c r="G190" s="559"/>
      <c r="H190" s="559" t="str">
        <f>IFERROR(-PPMT(IF($K$46="Day",$F$45/'L1'!$D$12,IF($K$46="Week",$F$45/'L1'!$D$16,IF($K$46="Month",$F$45/'L1'!$D$17,IF($K$46="Year",$F$45,0)))),B190,$F$46,$Q$45),"")</f>
        <v/>
      </c>
      <c r="I190" s="559"/>
      <c r="J190" s="559" t="str">
        <f t="shared" si="7"/>
        <v/>
      </c>
      <c r="K190" s="559"/>
      <c r="L190" s="559"/>
      <c r="M190" s="559"/>
      <c r="N190" s="559"/>
      <c r="O190" s="559" t="str">
        <f t="shared" si="8"/>
        <v/>
      </c>
      <c r="P190" s="560"/>
    </row>
    <row r="191" spans="2:16">
      <c r="B191" s="557" t="str">
        <f t="shared" si="5"/>
        <v/>
      </c>
      <c r="C191" s="558"/>
      <c r="D191" s="559" t="str">
        <f t="shared" si="6"/>
        <v/>
      </c>
      <c r="E191" s="559"/>
      <c r="F191" s="559" t="str">
        <f>IFERROR(IF(OR(D191=0,D191=""),"",-PMT($F$45/IF($K$46="Day",'L1'!$D$12,IF($K$46="Week",'L1'!$D$16,IF($K$46="Month",'L1'!$D$17,1))),$F$46,$D$62)),"")</f>
        <v/>
      </c>
      <c r="G191" s="559"/>
      <c r="H191" s="559" t="str">
        <f>IFERROR(-PPMT(IF($K$46="Day",$F$45/'L1'!$D$12,IF($K$46="Week",$F$45/'L1'!$D$16,IF($K$46="Month",$F$45/'L1'!$D$17,IF($K$46="Year",$F$45,0)))),B191,$F$46,$Q$45),"")</f>
        <v/>
      </c>
      <c r="I191" s="559"/>
      <c r="J191" s="559" t="str">
        <f t="shared" si="7"/>
        <v/>
      </c>
      <c r="K191" s="559"/>
      <c r="L191" s="559"/>
      <c r="M191" s="559"/>
      <c r="N191" s="559"/>
      <c r="O191" s="559" t="str">
        <f t="shared" si="8"/>
        <v/>
      </c>
      <c r="P191" s="560"/>
    </row>
    <row r="192" spans="2:16">
      <c r="B192" s="557" t="str">
        <f t="shared" ref="B192:B255" si="9">IF(OR(D192=0,D192=""),"",B191+1)</f>
        <v/>
      </c>
      <c r="C192" s="558"/>
      <c r="D192" s="559" t="str">
        <f t="shared" ref="D192:D255" si="10">IFERROR(IF(D191-H191&lt;=0,"",D191-H191),"")</f>
        <v/>
      </c>
      <c r="E192" s="559"/>
      <c r="F192" s="559" t="str">
        <f>IFERROR(IF(OR(D192=0,D192=""),"",-PMT($F$45/IF($K$46="Day",'L1'!$D$12,IF($K$46="Week",'L1'!$D$16,IF($K$46="Month",'L1'!$D$17,1))),$F$46,$D$62)),"")</f>
        <v/>
      </c>
      <c r="G192" s="559"/>
      <c r="H192" s="559" t="str">
        <f>IFERROR(-PPMT(IF($K$46="Day",$F$45/'L1'!$D$12,IF($K$46="Week",$F$45/'L1'!$D$16,IF($K$46="Month",$F$45/'L1'!$D$17,IF($K$46="Year",$F$45,0)))),B192,$F$46,$Q$45),"")</f>
        <v/>
      </c>
      <c r="I192" s="559"/>
      <c r="J192" s="559" t="str">
        <f t="shared" ref="J192:J255" si="11">IFERROR(F192-H192,"")</f>
        <v/>
      </c>
      <c r="K192" s="559"/>
      <c r="L192" s="559"/>
      <c r="M192" s="559"/>
      <c r="N192" s="559"/>
      <c r="O192" s="559" t="str">
        <f t="shared" ref="O192:O255" si="12">IFERROR(D192-H192,"")</f>
        <v/>
      </c>
      <c r="P192" s="560"/>
    </row>
    <row r="193" spans="2:16">
      <c r="B193" s="557" t="str">
        <f t="shared" si="9"/>
        <v/>
      </c>
      <c r="C193" s="558"/>
      <c r="D193" s="559" t="str">
        <f t="shared" si="10"/>
        <v/>
      </c>
      <c r="E193" s="559"/>
      <c r="F193" s="559" t="str">
        <f>IFERROR(IF(OR(D193=0,D193=""),"",-PMT($F$45/IF($K$46="Day",'L1'!$D$12,IF($K$46="Week",'L1'!$D$16,IF($K$46="Month",'L1'!$D$17,1))),$F$46,$D$62)),"")</f>
        <v/>
      </c>
      <c r="G193" s="559"/>
      <c r="H193" s="559" t="str">
        <f>IFERROR(-PPMT(IF($K$46="Day",$F$45/'L1'!$D$12,IF($K$46="Week",$F$45/'L1'!$D$16,IF($K$46="Month",$F$45/'L1'!$D$17,IF($K$46="Year",$F$45,0)))),B193,$F$46,$Q$45),"")</f>
        <v/>
      </c>
      <c r="I193" s="559"/>
      <c r="J193" s="559" t="str">
        <f t="shared" si="11"/>
        <v/>
      </c>
      <c r="K193" s="559"/>
      <c r="L193" s="559"/>
      <c r="M193" s="559"/>
      <c r="N193" s="559"/>
      <c r="O193" s="559" t="str">
        <f t="shared" si="12"/>
        <v/>
      </c>
      <c r="P193" s="560"/>
    </row>
    <row r="194" spans="2:16">
      <c r="B194" s="557" t="str">
        <f t="shared" si="9"/>
        <v/>
      </c>
      <c r="C194" s="558"/>
      <c r="D194" s="559" t="str">
        <f t="shared" si="10"/>
        <v/>
      </c>
      <c r="E194" s="559"/>
      <c r="F194" s="559" t="str">
        <f>IFERROR(IF(OR(D194=0,D194=""),"",-PMT($F$45/IF($K$46="Day",'L1'!$D$12,IF($K$46="Week",'L1'!$D$16,IF($K$46="Month",'L1'!$D$17,1))),$F$46,$D$62)),"")</f>
        <v/>
      </c>
      <c r="G194" s="559"/>
      <c r="H194" s="559" t="str">
        <f>IFERROR(-PPMT(IF($K$46="Day",$F$45/'L1'!$D$12,IF($K$46="Week",$F$45/'L1'!$D$16,IF($K$46="Month",$F$45/'L1'!$D$17,IF($K$46="Year",$F$45,0)))),B194,$F$46,$Q$45),"")</f>
        <v/>
      </c>
      <c r="I194" s="559"/>
      <c r="J194" s="559" t="str">
        <f t="shared" si="11"/>
        <v/>
      </c>
      <c r="K194" s="559"/>
      <c r="L194" s="559"/>
      <c r="M194" s="559"/>
      <c r="N194" s="559"/>
      <c r="O194" s="559" t="str">
        <f t="shared" si="12"/>
        <v/>
      </c>
      <c r="P194" s="560"/>
    </row>
    <row r="195" spans="2:16">
      <c r="B195" s="557" t="str">
        <f t="shared" si="9"/>
        <v/>
      </c>
      <c r="C195" s="558"/>
      <c r="D195" s="559" t="str">
        <f t="shared" si="10"/>
        <v/>
      </c>
      <c r="E195" s="559"/>
      <c r="F195" s="559" t="str">
        <f>IFERROR(IF(OR(D195=0,D195=""),"",-PMT($F$45/IF($K$46="Day",'L1'!$D$12,IF($K$46="Week",'L1'!$D$16,IF($K$46="Month",'L1'!$D$17,1))),$F$46,$D$62)),"")</f>
        <v/>
      </c>
      <c r="G195" s="559"/>
      <c r="H195" s="559" t="str">
        <f>IFERROR(-PPMT(IF($K$46="Day",$F$45/'L1'!$D$12,IF($K$46="Week",$F$45/'L1'!$D$16,IF($K$46="Month",$F$45/'L1'!$D$17,IF($K$46="Year",$F$45,0)))),B195,$F$46,$Q$45),"")</f>
        <v/>
      </c>
      <c r="I195" s="559"/>
      <c r="J195" s="559" t="str">
        <f t="shared" si="11"/>
        <v/>
      </c>
      <c r="K195" s="559"/>
      <c r="L195" s="559"/>
      <c r="M195" s="559"/>
      <c r="N195" s="559"/>
      <c r="O195" s="559" t="str">
        <f t="shared" si="12"/>
        <v/>
      </c>
      <c r="P195" s="560"/>
    </row>
    <row r="196" spans="2:16">
      <c r="B196" s="557" t="str">
        <f t="shared" si="9"/>
        <v/>
      </c>
      <c r="C196" s="558"/>
      <c r="D196" s="559" t="str">
        <f t="shared" si="10"/>
        <v/>
      </c>
      <c r="E196" s="559"/>
      <c r="F196" s="559" t="str">
        <f>IFERROR(IF(OR(D196=0,D196=""),"",-PMT($F$45/IF($K$46="Day",'L1'!$D$12,IF($K$46="Week",'L1'!$D$16,IF($K$46="Month",'L1'!$D$17,1))),$F$46,$D$62)),"")</f>
        <v/>
      </c>
      <c r="G196" s="559"/>
      <c r="H196" s="559" t="str">
        <f>IFERROR(-PPMT(IF($K$46="Day",$F$45/'L1'!$D$12,IF($K$46="Week",$F$45/'L1'!$D$16,IF($K$46="Month",$F$45/'L1'!$D$17,IF($K$46="Year",$F$45,0)))),B196,$F$46,$Q$45),"")</f>
        <v/>
      </c>
      <c r="I196" s="559"/>
      <c r="J196" s="559" t="str">
        <f t="shared" si="11"/>
        <v/>
      </c>
      <c r="K196" s="559"/>
      <c r="L196" s="559"/>
      <c r="M196" s="559"/>
      <c r="N196" s="559"/>
      <c r="O196" s="559" t="str">
        <f t="shared" si="12"/>
        <v/>
      </c>
      <c r="P196" s="560"/>
    </row>
    <row r="197" spans="2:16">
      <c r="B197" s="557" t="str">
        <f t="shared" si="9"/>
        <v/>
      </c>
      <c r="C197" s="558"/>
      <c r="D197" s="559" t="str">
        <f t="shared" si="10"/>
        <v/>
      </c>
      <c r="E197" s="559"/>
      <c r="F197" s="559" t="str">
        <f>IFERROR(IF(OR(D197=0,D197=""),"",-PMT($F$45/IF($K$46="Day",'L1'!$D$12,IF($K$46="Week",'L1'!$D$16,IF($K$46="Month",'L1'!$D$17,1))),$F$46,$D$62)),"")</f>
        <v/>
      </c>
      <c r="G197" s="559"/>
      <c r="H197" s="559" t="str">
        <f>IFERROR(-PPMT(IF($K$46="Day",$F$45/'L1'!$D$12,IF($K$46="Week",$F$45/'L1'!$D$16,IF($K$46="Month",$F$45/'L1'!$D$17,IF($K$46="Year",$F$45,0)))),B197,$F$46,$Q$45),"")</f>
        <v/>
      </c>
      <c r="I197" s="559"/>
      <c r="J197" s="559" t="str">
        <f t="shared" si="11"/>
        <v/>
      </c>
      <c r="K197" s="559"/>
      <c r="L197" s="559"/>
      <c r="M197" s="559"/>
      <c r="N197" s="559"/>
      <c r="O197" s="559" t="str">
        <f t="shared" si="12"/>
        <v/>
      </c>
      <c r="P197" s="560"/>
    </row>
    <row r="198" spans="2:16">
      <c r="B198" s="557" t="str">
        <f t="shared" si="9"/>
        <v/>
      </c>
      <c r="C198" s="558"/>
      <c r="D198" s="559" t="str">
        <f t="shared" si="10"/>
        <v/>
      </c>
      <c r="E198" s="559"/>
      <c r="F198" s="559" t="str">
        <f>IFERROR(IF(OR(D198=0,D198=""),"",-PMT($F$45/IF($K$46="Day",'L1'!$D$12,IF($K$46="Week",'L1'!$D$16,IF($K$46="Month",'L1'!$D$17,1))),$F$46,$D$62)),"")</f>
        <v/>
      </c>
      <c r="G198" s="559"/>
      <c r="H198" s="559" t="str">
        <f>IFERROR(-PPMT(IF($K$46="Day",$F$45/'L1'!$D$12,IF($K$46="Week",$F$45/'L1'!$D$16,IF($K$46="Month",$F$45/'L1'!$D$17,IF($K$46="Year",$F$45,0)))),B198,$F$46,$Q$45),"")</f>
        <v/>
      </c>
      <c r="I198" s="559"/>
      <c r="J198" s="559" t="str">
        <f t="shared" si="11"/>
        <v/>
      </c>
      <c r="K198" s="559"/>
      <c r="L198" s="559"/>
      <c r="M198" s="559"/>
      <c r="N198" s="559"/>
      <c r="O198" s="559" t="str">
        <f t="shared" si="12"/>
        <v/>
      </c>
      <c r="P198" s="560"/>
    </row>
    <row r="199" spans="2:16">
      <c r="B199" s="557" t="str">
        <f t="shared" si="9"/>
        <v/>
      </c>
      <c r="C199" s="558"/>
      <c r="D199" s="559" t="str">
        <f t="shared" si="10"/>
        <v/>
      </c>
      <c r="E199" s="559"/>
      <c r="F199" s="559" t="str">
        <f>IFERROR(IF(OR(D199=0,D199=""),"",-PMT($F$45/IF($K$46="Day",'L1'!$D$12,IF($K$46="Week",'L1'!$D$16,IF($K$46="Month",'L1'!$D$17,1))),$F$46,$D$62)),"")</f>
        <v/>
      </c>
      <c r="G199" s="559"/>
      <c r="H199" s="559" t="str">
        <f>IFERROR(-PPMT(IF($K$46="Day",$F$45/'L1'!$D$12,IF($K$46="Week",$F$45/'L1'!$D$16,IF($K$46="Month",$F$45/'L1'!$D$17,IF($K$46="Year",$F$45,0)))),B199,$F$46,$Q$45),"")</f>
        <v/>
      </c>
      <c r="I199" s="559"/>
      <c r="J199" s="559" t="str">
        <f t="shared" si="11"/>
        <v/>
      </c>
      <c r="K199" s="559"/>
      <c r="L199" s="559"/>
      <c r="M199" s="559"/>
      <c r="N199" s="559"/>
      <c r="O199" s="559" t="str">
        <f t="shared" si="12"/>
        <v/>
      </c>
      <c r="P199" s="560"/>
    </row>
    <row r="200" spans="2:16">
      <c r="B200" s="557" t="str">
        <f t="shared" si="9"/>
        <v/>
      </c>
      <c r="C200" s="558"/>
      <c r="D200" s="559" t="str">
        <f t="shared" si="10"/>
        <v/>
      </c>
      <c r="E200" s="559"/>
      <c r="F200" s="559" t="str">
        <f>IFERROR(IF(OR(D200=0,D200=""),"",-PMT($F$45/IF($K$46="Day",'L1'!$D$12,IF($K$46="Week",'L1'!$D$16,IF($K$46="Month",'L1'!$D$17,1))),$F$46,$D$62)),"")</f>
        <v/>
      </c>
      <c r="G200" s="559"/>
      <c r="H200" s="559" t="str">
        <f>IFERROR(-PPMT(IF($K$46="Day",$F$45/'L1'!$D$12,IF($K$46="Week",$F$45/'L1'!$D$16,IF($K$46="Month",$F$45/'L1'!$D$17,IF($K$46="Year",$F$45,0)))),B200,$F$46,$Q$45),"")</f>
        <v/>
      </c>
      <c r="I200" s="559"/>
      <c r="J200" s="559" t="str">
        <f t="shared" si="11"/>
        <v/>
      </c>
      <c r="K200" s="559"/>
      <c r="L200" s="559"/>
      <c r="M200" s="559"/>
      <c r="N200" s="559"/>
      <c r="O200" s="559" t="str">
        <f t="shared" si="12"/>
        <v/>
      </c>
      <c r="P200" s="560"/>
    </row>
    <row r="201" spans="2:16">
      <c r="B201" s="557" t="str">
        <f t="shared" si="9"/>
        <v/>
      </c>
      <c r="C201" s="558"/>
      <c r="D201" s="559" t="str">
        <f t="shared" si="10"/>
        <v/>
      </c>
      <c r="E201" s="559"/>
      <c r="F201" s="559" t="str">
        <f>IFERROR(IF(OR(D201=0,D201=""),"",-PMT($F$45/IF($K$46="Day",'L1'!$D$12,IF($K$46="Week",'L1'!$D$16,IF($K$46="Month",'L1'!$D$17,1))),$F$46,$D$62)),"")</f>
        <v/>
      </c>
      <c r="G201" s="559"/>
      <c r="H201" s="559" t="str">
        <f>IFERROR(-PPMT(IF($K$46="Day",$F$45/'L1'!$D$12,IF($K$46="Week",$F$45/'L1'!$D$16,IF($K$46="Month",$F$45/'L1'!$D$17,IF($K$46="Year",$F$45,0)))),B201,$F$46,$Q$45),"")</f>
        <v/>
      </c>
      <c r="I201" s="559"/>
      <c r="J201" s="559" t="str">
        <f t="shared" si="11"/>
        <v/>
      </c>
      <c r="K201" s="559"/>
      <c r="L201" s="559"/>
      <c r="M201" s="559"/>
      <c r="N201" s="559"/>
      <c r="O201" s="559" t="str">
        <f t="shared" si="12"/>
        <v/>
      </c>
      <c r="P201" s="560"/>
    </row>
    <row r="202" spans="2:16">
      <c r="B202" s="557" t="str">
        <f t="shared" si="9"/>
        <v/>
      </c>
      <c r="C202" s="558"/>
      <c r="D202" s="559" t="str">
        <f t="shared" si="10"/>
        <v/>
      </c>
      <c r="E202" s="559"/>
      <c r="F202" s="559" t="str">
        <f>IFERROR(IF(OR(D202=0,D202=""),"",-PMT($F$45/IF($K$46="Day",'L1'!$D$12,IF($K$46="Week",'L1'!$D$16,IF($K$46="Month",'L1'!$D$17,1))),$F$46,$D$62)),"")</f>
        <v/>
      </c>
      <c r="G202" s="559"/>
      <c r="H202" s="559" t="str">
        <f>IFERROR(-PPMT(IF($K$46="Day",$F$45/'L1'!$D$12,IF($K$46="Week",$F$45/'L1'!$D$16,IF($K$46="Month",$F$45/'L1'!$D$17,IF($K$46="Year",$F$45,0)))),B202,$F$46,$Q$45),"")</f>
        <v/>
      </c>
      <c r="I202" s="559"/>
      <c r="J202" s="559" t="str">
        <f t="shared" si="11"/>
        <v/>
      </c>
      <c r="K202" s="559"/>
      <c r="L202" s="559"/>
      <c r="M202" s="559"/>
      <c r="N202" s="559"/>
      <c r="O202" s="559" t="str">
        <f t="shared" si="12"/>
        <v/>
      </c>
      <c r="P202" s="560"/>
    </row>
    <row r="203" spans="2:16">
      <c r="B203" s="557" t="str">
        <f t="shared" si="9"/>
        <v/>
      </c>
      <c r="C203" s="558"/>
      <c r="D203" s="559" t="str">
        <f t="shared" si="10"/>
        <v/>
      </c>
      <c r="E203" s="559"/>
      <c r="F203" s="559" t="str">
        <f>IFERROR(IF(OR(D203=0,D203=""),"",-PMT($F$45/IF($K$46="Day",'L1'!$D$12,IF($K$46="Week",'L1'!$D$16,IF($K$46="Month",'L1'!$D$17,1))),$F$46,$D$62)),"")</f>
        <v/>
      </c>
      <c r="G203" s="559"/>
      <c r="H203" s="559" t="str">
        <f>IFERROR(-PPMT(IF($K$46="Day",$F$45/'L1'!$D$12,IF($K$46="Week",$F$45/'L1'!$D$16,IF($K$46="Month",$F$45/'L1'!$D$17,IF($K$46="Year",$F$45,0)))),B203,$F$46,$Q$45),"")</f>
        <v/>
      </c>
      <c r="I203" s="559"/>
      <c r="J203" s="559" t="str">
        <f t="shared" si="11"/>
        <v/>
      </c>
      <c r="K203" s="559"/>
      <c r="L203" s="559"/>
      <c r="M203" s="559"/>
      <c r="N203" s="559"/>
      <c r="O203" s="559" t="str">
        <f t="shared" si="12"/>
        <v/>
      </c>
      <c r="P203" s="560"/>
    </row>
    <row r="204" spans="2:16">
      <c r="B204" s="557" t="str">
        <f t="shared" si="9"/>
        <v/>
      </c>
      <c r="C204" s="558"/>
      <c r="D204" s="559" t="str">
        <f t="shared" si="10"/>
        <v/>
      </c>
      <c r="E204" s="559"/>
      <c r="F204" s="559" t="str">
        <f>IFERROR(IF(OR(D204=0,D204=""),"",-PMT($F$45/IF($K$46="Day",'L1'!$D$12,IF($K$46="Week",'L1'!$D$16,IF($K$46="Month",'L1'!$D$17,1))),$F$46,$D$62)),"")</f>
        <v/>
      </c>
      <c r="G204" s="559"/>
      <c r="H204" s="559" t="str">
        <f>IFERROR(-PPMT(IF($K$46="Day",$F$45/'L1'!$D$12,IF($K$46="Week",$F$45/'L1'!$D$16,IF($K$46="Month",$F$45/'L1'!$D$17,IF($K$46="Year",$F$45,0)))),B204,$F$46,$Q$45),"")</f>
        <v/>
      </c>
      <c r="I204" s="559"/>
      <c r="J204" s="559" t="str">
        <f t="shared" si="11"/>
        <v/>
      </c>
      <c r="K204" s="559"/>
      <c r="L204" s="559"/>
      <c r="M204" s="559"/>
      <c r="N204" s="559"/>
      <c r="O204" s="559" t="str">
        <f t="shared" si="12"/>
        <v/>
      </c>
      <c r="P204" s="560"/>
    </row>
    <row r="205" spans="2:16">
      <c r="B205" s="557" t="str">
        <f t="shared" si="9"/>
        <v/>
      </c>
      <c r="C205" s="558"/>
      <c r="D205" s="559" t="str">
        <f t="shared" si="10"/>
        <v/>
      </c>
      <c r="E205" s="559"/>
      <c r="F205" s="559" t="str">
        <f>IFERROR(IF(OR(D205=0,D205=""),"",-PMT($F$45/IF($K$46="Day",'L1'!$D$12,IF($K$46="Week",'L1'!$D$16,IF($K$46="Month",'L1'!$D$17,1))),$F$46,$D$62)),"")</f>
        <v/>
      </c>
      <c r="G205" s="559"/>
      <c r="H205" s="559" t="str">
        <f>IFERROR(-PPMT(IF($K$46="Day",$F$45/'L1'!$D$12,IF($K$46="Week",$F$45/'L1'!$D$16,IF($K$46="Month",$F$45/'L1'!$D$17,IF($K$46="Year",$F$45,0)))),B205,$F$46,$Q$45),"")</f>
        <v/>
      </c>
      <c r="I205" s="559"/>
      <c r="J205" s="559" t="str">
        <f t="shared" si="11"/>
        <v/>
      </c>
      <c r="K205" s="559"/>
      <c r="L205" s="559"/>
      <c r="M205" s="559"/>
      <c r="N205" s="559"/>
      <c r="O205" s="559" t="str">
        <f t="shared" si="12"/>
        <v/>
      </c>
      <c r="P205" s="560"/>
    </row>
    <row r="206" spans="2:16">
      <c r="B206" s="557" t="str">
        <f t="shared" si="9"/>
        <v/>
      </c>
      <c r="C206" s="558"/>
      <c r="D206" s="559" t="str">
        <f t="shared" si="10"/>
        <v/>
      </c>
      <c r="E206" s="559"/>
      <c r="F206" s="559" t="str">
        <f>IFERROR(IF(OR(D206=0,D206=""),"",-PMT($F$45/IF($K$46="Day",'L1'!$D$12,IF($K$46="Week",'L1'!$D$16,IF($K$46="Month",'L1'!$D$17,1))),$F$46,$D$62)),"")</f>
        <v/>
      </c>
      <c r="G206" s="559"/>
      <c r="H206" s="559" t="str">
        <f>IFERROR(-PPMT(IF($K$46="Day",$F$45/'L1'!$D$12,IF($K$46="Week",$F$45/'L1'!$D$16,IF($K$46="Month",$F$45/'L1'!$D$17,IF($K$46="Year",$F$45,0)))),B206,$F$46,$Q$45),"")</f>
        <v/>
      </c>
      <c r="I206" s="559"/>
      <c r="J206" s="559" t="str">
        <f t="shared" si="11"/>
        <v/>
      </c>
      <c r="K206" s="559"/>
      <c r="L206" s="559"/>
      <c r="M206" s="559"/>
      <c r="N206" s="559"/>
      <c r="O206" s="559" t="str">
        <f t="shared" si="12"/>
        <v/>
      </c>
      <c r="P206" s="560"/>
    </row>
    <row r="207" spans="2:16">
      <c r="B207" s="557" t="str">
        <f t="shared" si="9"/>
        <v/>
      </c>
      <c r="C207" s="558"/>
      <c r="D207" s="559" t="str">
        <f t="shared" si="10"/>
        <v/>
      </c>
      <c r="E207" s="559"/>
      <c r="F207" s="559" t="str">
        <f>IFERROR(IF(OR(D207=0,D207=""),"",-PMT($F$45/IF($K$46="Day",'L1'!$D$12,IF($K$46="Week",'L1'!$D$16,IF($K$46="Month",'L1'!$D$17,1))),$F$46,$D$62)),"")</f>
        <v/>
      </c>
      <c r="G207" s="559"/>
      <c r="H207" s="559" t="str">
        <f>IFERROR(-PPMT(IF($K$46="Day",$F$45/'L1'!$D$12,IF($K$46="Week",$F$45/'L1'!$D$16,IF($K$46="Month",$F$45/'L1'!$D$17,IF($K$46="Year",$F$45,0)))),B207,$F$46,$Q$45),"")</f>
        <v/>
      </c>
      <c r="I207" s="559"/>
      <c r="J207" s="559" t="str">
        <f t="shared" si="11"/>
        <v/>
      </c>
      <c r="K207" s="559"/>
      <c r="L207" s="559"/>
      <c r="M207" s="559"/>
      <c r="N207" s="559"/>
      <c r="O207" s="559" t="str">
        <f t="shared" si="12"/>
        <v/>
      </c>
      <c r="P207" s="560"/>
    </row>
    <row r="208" spans="2:16">
      <c r="B208" s="557" t="str">
        <f t="shared" si="9"/>
        <v/>
      </c>
      <c r="C208" s="558"/>
      <c r="D208" s="559" t="str">
        <f t="shared" si="10"/>
        <v/>
      </c>
      <c r="E208" s="559"/>
      <c r="F208" s="559" t="str">
        <f>IFERROR(IF(OR(D208=0,D208=""),"",-PMT($F$45/IF($K$46="Day",'L1'!$D$12,IF($K$46="Week",'L1'!$D$16,IF($K$46="Month",'L1'!$D$17,1))),$F$46,$D$62)),"")</f>
        <v/>
      </c>
      <c r="G208" s="559"/>
      <c r="H208" s="559" t="str">
        <f>IFERROR(-PPMT(IF($K$46="Day",$F$45/'L1'!$D$12,IF($K$46="Week",$F$45/'L1'!$D$16,IF($K$46="Month",$F$45/'L1'!$D$17,IF($K$46="Year",$F$45,0)))),B208,$F$46,$Q$45),"")</f>
        <v/>
      </c>
      <c r="I208" s="559"/>
      <c r="J208" s="559" t="str">
        <f t="shared" si="11"/>
        <v/>
      </c>
      <c r="K208" s="559"/>
      <c r="L208" s="559"/>
      <c r="M208" s="559"/>
      <c r="N208" s="559"/>
      <c r="O208" s="559" t="str">
        <f t="shared" si="12"/>
        <v/>
      </c>
      <c r="P208" s="560"/>
    </row>
    <row r="209" spans="2:16">
      <c r="B209" s="557" t="str">
        <f t="shared" si="9"/>
        <v/>
      </c>
      <c r="C209" s="558"/>
      <c r="D209" s="559" t="str">
        <f t="shared" si="10"/>
        <v/>
      </c>
      <c r="E209" s="559"/>
      <c r="F209" s="559" t="str">
        <f>IFERROR(IF(OR(D209=0,D209=""),"",-PMT($F$45/IF($K$46="Day",'L1'!$D$12,IF($K$46="Week",'L1'!$D$16,IF($K$46="Month",'L1'!$D$17,1))),$F$46,$D$62)),"")</f>
        <v/>
      </c>
      <c r="G209" s="559"/>
      <c r="H209" s="559" t="str">
        <f>IFERROR(-PPMT(IF($K$46="Day",$F$45/'L1'!$D$12,IF($K$46="Week",$F$45/'L1'!$D$16,IF($K$46="Month",$F$45/'L1'!$D$17,IF($K$46="Year",$F$45,0)))),B209,$F$46,$Q$45),"")</f>
        <v/>
      </c>
      <c r="I209" s="559"/>
      <c r="J209" s="559" t="str">
        <f t="shared" si="11"/>
        <v/>
      </c>
      <c r="K209" s="559"/>
      <c r="L209" s="559"/>
      <c r="M209" s="559"/>
      <c r="N209" s="559"/>
      <c r="O209" s="559" t="str">
        <f t="shared" si="12"/>
        <v/>
      </c>
      <c r="P209" s="560"/>
    </row>
    <row r="210" spans="2:16">
      <c r="B210" s="557" t="str">
        <f t="shared" si="9"/>
        <v/>
      </c>
      <c r="C210" s="558"/>
      <c r="D210" s="559" t="str">
        <f t="shared" si="10"/>
        <v/>
      </c>
      <c r="E210" s="559"/>
      <c r="F210" s="559" t="str">
        <f>IFERROR(IF(OR(D210=0,D210=""),"",-PMT($F$45/IF($K$46="Day",'L1'!$D$12,IF($K$46="Week",'L1'!$D$16,IF($K$46="Month",'L1'!$D$17,1))),$F$46,$D$62)),"")</f>
        <v/>
      </c>
      <c r="G210" s="559"/>
      <c r="H210" s="559" t="str">
        <f>IFERROR(-PPMT(IF($K$46="Day",$F$45/'L1'!$D$12,IF($K$46="Week",$F$45/'L1'!$D$16,IF($K$46="Month",$F$45/'L1'!$D$17,IF($K$46="Year",$F$45,0)))),B210,$F$46,$Q$45),"")</f>
        <v/>
      </c>
      <c r="I210" s="559"/>
      <c r="J210" s="559" t="str">
        <f t="shared" si="11"/>
        <v/>
      </c>
      <c r="K210" s="559"/>
      <c r="L210" s="559"/>
      <c r="M210" s="559"/>
      <c r="N210" s="559"/>
      <c r="O210" s="559" t="str">
        <f t="shared" si="12"/>
        <v/>
      </c>
      <c r="P210" s="560"/>
    </row>
    <row r="211" spans="2:16">
      <c r="B211" s="557" t="str">
        <f t="shared" si="9"/>
        <v/>
      </c>
      <c r="C211" s="558"/>
      <c r="D211" s="559" t="str">
        <f t="shared" si="10"/>
        <v/>
      </c>
      <c r="E211" s="559"/>
      <c r="F211" s="559" t="str">
        <f>IFERROR(IF(OR(D211=0,D211=""),"",-PMT($F$45/IF($K$46="Day",'L1'!$D$12,IF($K$46="Week",'L1'!$D$16,IF($K$46="Month",'L1'!$D$17,1))),$F$46,$D$62)),"")</f>
        <v/>
      </c>
      <c r="G211" s="559"/>
      <c r="H211" s="559" t="str">
        <f>IFERROR(-PPMT(IF($K$46="Day",$F$45/'L1'!$D$12,IF($K$46="Week",$F$45/'L1'!$D$16,IF($K$46="Month",$F$45/'L1'!$D$17,IF($K$46="Year",$F$45,0)))),B211,$F$46,$Q$45),"")</f>
        <v/>
      </c>
      <c r="I211" s="559"/>
      <c r="J211" s="559" t="str">
        <f t="shared" si="11"/>
        <v/>
      </c>
      <c r="K211" s="559"/>
      <c r="L211" s="559"/>
      <c r="M211" s="559"/>
      <c r="N211" s="559"/>
      <c r="O211" s="559" t="str">
        <f t="shared" si="12"/>
        <v/>
      </c>
      <c r="P211" s="560"/>
    </row>
    <row r="212" spans="2:16">
      <c r="B212" s="557" t="str">
        <f t="shared" si="9"/>
        <v/>
      </c>
      <c r="C212" s="558"/>
      <c r="D212" s="559" t="str">
        <f t="shared" si="10"/>
        <v/>
      </c>
      <c r="E212" s="559"/>
      <c r="F212" s="559" t="str">
        <f>IFERROR(IF(OR(D212=0,D212=""),"",-PMT($F$45/IF($K$46="Day",'L1'!$D$12,IF($K$46="Week",'L1'!$D$16,IF($K$46="Month",'L1'!$D$17,1))),$F$46,$D$62)),"")</f>
        <v/>
      </c>
      <c r="G212" s="559"/>
      <c r="H212" s="559" t="str">
        <f>IFERROR(-PPMT(IF($K$46="Day",$F$45/'L1'!$D$12,IF($K$46="Week",$F$45/'L1'!$D$16,IF($K$46="Month",$F$45/'L1'!$D$17,IF($K$46="Year",$F$45,0)))),B212,$F$46,$Q$45),"")</f>
        <v/>
      </c>
      <c r="I212" s="559"/>
      <c r="J212" s="559" t="str">
        <f t="shared" si="11"/>
        <v/>
      </c>
      <c r="K212" s="559"/>
      <c r="L212" s="559"/>
      <c r="M212" s="559"/>
      <c r="N212" s="559"/>
      <c r="O212" s="559" t="str">
        <f t="shared" si="12"/>
        <v/>
      </c>
      <c r="P212" s="560"/>
    </row>
    <row r="213" spans="2:16">
      <c r="B213" s="557" t="str">
        <f t="shared" si="9"/>
        <v/>
      </c>
      <c r="C213" s="558"/>
      <c r="D213" s="559" t="str">
        <f t="shared" si="10"/>
        <v/>
      </c>
      <c r="E213" s="559"/>
      <c r="F213" s="559" t="str">
        <f>IFERROR(IF(OR(D213=0,D213=""),"",-PMT($F$45/IF($K$46="Day",'L1'!$D$12,IF($K$46="Week",'L1'!$D$16,IF($K$46="Month",'L1'!$D$17,1))),$F$46,$D$62)),"")</f>
        <v/>
      </c>
      <c r="G213" s="559"/>
      <c r="H213" s="559" t="str">
        <f>IFERROR(-PPMT(IF($K$46="Day",$F$45/'L1'!$D$12,IF($K$46="Week",$F$45/'L1'!$D$16,IF($K$46="Month",$F$45/'L1'!$D$17,IF($K$46="Year",$F$45,0)))),B213,$F$46,$Q$45),"")</f>
        <v/>
      </c>
      <c r="I213" s="559"/>
      <c r="J213" s="559" t="str">
        <f t="shared" si="11"/>
        <v/>
      </c>
      <c r="K213" s="559"/>
      <c r="L213" s="559"/>
      <c r="M213" s="559"/>
      <c r="N213" s="559"/>
      <c r="O213" s="559" t="str">
        <f t="shared" si="12"/>
        <v/>
      </c>
      <c r="P213" s="560"/>
    </row>
    <row r="214" spans="2:16">
      <c r="B214" s="557" t="str">
        <f t="shared" si="9"/>
        <v/>
      </c>
      <c r="C214" s="558"/>
      <c r="D214" s="559" t="str">
        <f t="shared" si="10"/>
        <v/>
      </c>
      <c r="E214" s="559"/>
      <c r="F214" s="559" t="str">
        <f>IFERROR(IF(OR(D214=0,D214=""),"",-PMT($F$45/IF($K$46="Day",'L1'!$D$12,IF($K$46="Week",'L1'!$D$16,IF($K$46="Month",'L1'!$D$17,1))),$F$46,$D$62)),"")</f>
        <v/>
      </c>
      <c r="G214" s="559"/>
      <c r="H214" s="559" t="str">
        <f>IFERROR(-PPMT(IF($K$46="Day",$F$45/'L1'!$D$12,IF($K$46="Week",$F$45/'L1'!$D$16,IF($K$46="Month",$F$45/'L1'!$D$17,IF($K$46="Year",$F$45,0)))),B214,$F$46,$Q$45),"")</f>
        <v/>
      </c>
      <c r="I214" s="559"/>
      <c r="J214" s="559" t="str">
        <f t="shared" si="11"/>
        <v/>
      </c>
      <c r="K214" s="559"/>
      <c r="L214" s="559"/>
      <c r="M214" s="559"/>
      <c r="N214" s="559"/>
      <c r="O214" s="559" t="str">
        <f t="shared" si="12"/>
        <v/>
      </c>
      <c r="P214" s="560"/>
    </row>
    <row r="215" spans="2:16">
      <c r="B215" s="557" t="str">
        <f t="shared" si="9"/>
        <v/>
      </c>
      <c r="C215" s="558"/>
      <c r="D215" s="559" t="str">
        <f t="shared" si="10"/>
        <v/>
      </c>
      <c r="E215" s="559"/>
      <c r="F215" s="559" t="str">
        <f>IFERROR(IF(OR(D215=0,D215=""),"",-PMT($F$45/IF($K$46="Day",'L1'!$D$12,IF($K$46="Week",'L1'!$D$16,IF($K$46="Month",'L1'!$D$17,1))),$F$46,$D$62)),"")</f>
        <v/>
      </c>
      <c r="G215" s="559"/>
      <c r="H215" s="559" t="str">
        <f>IFERROR(-PPMT(IF($K$46="Day",$F$45/'L1'!$D$12,IF($K$46="Week",$F$45/'L1'!$D$16,IF($K$46="Month",$F$45/'L1'!$D$17,IF($K$46="Year",$F$45,0)))),B215,$F$46,$Q$45),"")</f>
        <v/>
      </c>
      <c r="I215" s="559"/>
      <c r="J215" s="559" t="str">
        <f t="shared" si="11"/>
        <v/>
      </c>
      <c r="K215" s="559"/>
      <c r="L215" s="559"/>
      <c r="M215" s="559"/>
      <c r="N215" s="559"/>
      <c r="O215" s="559" t="str">
        <f t="shared" si="12"/>
        <v/>
      </c>
      <c r="P215" s="560"/>
    </row>
    <row r="216" spans="2:16">
      <c r="B216" s="557" t="str">
        <f t="shared" si="9"/>
        <v/>
      </c>
      <c r="C216" s="558"/>
      <c r="D216" s="559" t="str">
        <f t="shared" si="10"/>
        <v/>
      </c>
      <c r="E216" s="559"/>
      <c r="F216" s="559" t="str">
        <f>IFERROR(IF(OR(D216=0,D216=""),"",-PMT($F$45/IF($K$46="Day",'L1'!$D$12,IF($K$46="Week",'L1'!$D$16,IF($K$46="Month",'L1'!$D$17,1))),$F$46,$D$62)),"")</f>
        <v/>
      </c>
      <c r="G216" s="559"/>
      <c r="H216" s="559" t="str">
        <f>IFERROR(-PPMT(IF($K$46="Day",$F$45/'L1'!$D$12,IF($K$46="Week",$F$45/'L1'!$D$16,IF($K$46="Month",$F$45/'L1'!$D$17,IF($K$46="Year",$F$45,0)))),B216,$F$46,$Q$45),"")</f>
        <v/>
      </c>
      <c r="I216" s="559"/>
      <c r="J216" s="559" t="str">
        <f t="shared" si="11"/>
        <v/>
      </c>
      <c r="K216" s="559"/>
      <c r="L216" s="559"/>
      <c r="M216" s="559"/>
      <c r="N216" s="559"/>
      <c r="O216" s="559" t="str">
        <f t="shared" si="12"/>
        <v/>
      </c>
      <c r="P216" s="560"/>
    </row>
    <row r="217" spans="2:16">
      <c r="B217" s="557" t="str">
        <f t="shared" si="9"/>
        <v/>
      </c>
      <c r="C217" s="558"/>
      <c r="D217" s="559" t="str">
        <f t="shared" si="10"/>
        <v/>
      </c>
      <c r="E217" s="559"/>
      <c r="F217" s="559" t="str">
        <f>IFERROR(IF(OR(D217=0,D217=""),"",-PMT($F$45/IF($K$46="Day",'L1'!$D$12,IF($K$46="Week",'L1'!$D$16,IF($K$46="Month",'L1'!$D$17,1))),$F$46,$D$62)),"")</f>
        <v/>
      </c>
      <c r="G217" s="559"/>
      <c r="H217" s="559" t="str">
        <f>IFERROR(-PPMT(IF($K$46="Day",$F$45/'L1'!$D$12,IF($K$46="Week",$F$45/'L1'!$D$16,IF($K$46="Month",$F$45/'L1'!$D$17,IF($K$46="Year",$F$45,0)))),B217,$F$46,$Q$45),"")</f>
        <v/>
      </c>
      <c r="I217" s="559"/>
      <c r="J217" s="559" t="str">
        <f t="shared" si="11"/>
        <v/>
      </c>
      <c r="K217" s="559"/>
      <c r="L217" s="559"/>
      <c r="M217" s="559"/>
      <c r="N217" s="559"/>
      <c r="O217" s="559" t="str">
        <f t="shared" si="12"/>
        <v/>
      </c>
      <c r="P217" s="560"/>
    </row>
    <row r="218" spans="2:16">
      <c r="B218" s="557" t="str">
        <f t="shared" si="9"/>
        <v/>
      </c>
      <c r="C218" s="558"/>
      <c r="D218" s="559" t="str">
        <f t="shared" si="10"/>
        <v/>
      </c>
      <c r="E218" s="559"/>
      <c r="F218" s="559" t="str">
        <f>IFERROR(IF(OR(D218=0,D218=""),"",-PMT($F$45/IF($K$46="Day",'L1'!$D$12,IF($K$46="Week",'L1'!$D$16,IF($K$46="Month",'L1'!$D$17,1))),$F$46,$D$62)),"")</f>
        <v/>
      </c>
      <c r="G218" s="559"/>
      <c r="H218" s="559" t="str">
        <f>IFERROR(-PPMT(IF($K$46="Day",$F$45/'L1'!$D$12,IF($K$46="Week",$F$45/'L1'!$D$16,IF($K$46="Month",$F$45/'L1'!$D$17,IF($K$46="Year",$F$45,0)))),B218,$F$46,$Q$45),"")</f>
        <v/>
      </c>
      <c r="I218" s="559"/>
      <c r="J218" s="559" t="str">
        <f t="shared" si="11"/>
        <v/>
      </c>
      <c r="K218" s="559"/>
      <c r="L218" s="559"/>
      <c r="M218" s="559"/>
      <c r="N218" s="559"/>
      <c r="O218" s="559" t="str">
        <f t="shared" si="12"/>
        <v/>
      </c>
      <c r="P218" s="560"/>
    </row>
    <row r="219" spans="2:16">
      <c r="B219" s="557" t="str">
        <f t="shared" si="9"/>
        <v/>
      </c>
      <c r="C219" s="558"/>
      <c r="D219" s="559" t="str">
        <f t="shared" si="10"/>
        <v/>
      </c>
      <c r="E219" s="559"/>
      <c r="F219" s="559" t="str">
        <f>IFERROR(IF(OR(D219=0,D219=""),"",-PMT($F$45/IF($K$46="Day",'L1'!$D$12,IF($K$46="Week",'L1'!$D$16,IF($K$46="Month",'L1'!$D$17,1))),$F$46,$D$62)),"")</f>
        <v/>
      </c>
      <c r="G219" s="559"/>
      <c r="H219" s="559" t="str">
        <f>IFERROR(-PPMT(IF($K$46="Day",$F$45/'L1'!$D$12,IF($K$46="Week",$F$45/'L1'!$D$16,IF($K$46="Month",$F$45/'L1'!$D$17,IF($K$46="Year",$F$45,0)))),B219,$F$46,$Q$45),"")</f>
        <v/>
      </c>
      <c r="I219" s="559"/>
      <c r="J219" s="559" t="str">
        <f t="shared" si="11"/>
        <v/>
      </c>
      <c r="K219" s="559"/>
      <c r="L219" s="559"/>
      <c r="M219" s="559"/>
      <c r="N219" s="559"/>
      <c r="O219" s="559" t="str">
        <f t="shared" si="12"/>
        <v/>
      </c>
      <c r="P219" s="560"/>
    </row>
    <row r="220" spans="2:16">
      <c r="B220" s="557" t="str">
        <f t="shared" si="9"/>
        <v/>
      </c>
      <c r="C220" s="558"/>
      <c r="D220" s="559" t="str">
        <f t="shared" si="10"/>
        <v/>
      </c>
      <c r="E220" s="559"/>
      <c r="F220" s="559" t="str">
        <f>IFERROR(IF(OR(D220=0,D220=""),"",-PMT($F$45/IF($K$46="Day",'L1'!$D$12,IF($K$46="Week",'L1'!$D$16,IF($K$46="Month",'L1'!$D$17,1))),$F$46,$D$62)),"")</f>
        <v/>
      </c>
      <c r="G220" s="559"/>
      <c r="H220" s="559" t="str">
        <f>IFERROR(-PPMT(IF($K$46="Day",$F$45/'L1'!$D$12,IF($K$46="Week",$F$45/'L1'!$D$16,IF($K$46="Month",$F$45/'L1'!$D$17,IF($K$46="Year",$F$45,0)))),B220,$F$46,$Q$45),"")</f>
        <v/>
      </c>
      <c r="I220" s="559"/>
      <c r="J220" s="559" t="str">
        <f t="shared" si="11"/>
        <v/>
      </c>
      <c r="K220" s="559"/>
      <c r="L220" s="559"/>
      <c r="M220" s="559"/>
      <c r="N220" s="559"/>
      <c r="O220" s="559" t="str">
        <f t="shared" si="12"/>
        <v/>
      </c>
      <c r="P220" s="560"/>
    </row>
    <row r="221" spans="2:16">
      <c r="B221" s="557" t="str">
        <f t="shared" si="9"/>
        <v/>
      </c>
      <c r="C221" s="558"/>
      <c r="D221" s="559" t="str">
        <f t="shared" si="10"/>
        <v/>
      </c>
      <c r="E221" s="559"/>
      <c r="F221" s="559" t="str">
        <f>IFERROR(IF(OR(D221=0,D221=""),"",-PMT($F$45/IF($K$46="Day",'L1'!$D$12,IF($K$46="Week",'L1'!$D$16,IF($K$46="Month",'L1'!$D$17,1))),$F$46,$D$62)),"")</f>
        <v/>
      </c>
      <c r="G221" s="559"/>
      <c r="H221" s="559" t="str">
        <f>IFERROR(-PPMT(IF($K$46="Day",$F$45/'L1'!$D$12,IF($K$46="Week",$F$45/'L1'!$D$16,IF($K$46="Month",$F$45/'L1'!$D$17,IF($K$46="Year",$F$45,0)))),B221,$F$46,$Q$45),"")</f>
        <v/>
      </c>
      <c r="I221" s="559"/>
      <c r="J221" s="559" t="str">
        <f t="shared" si="11"/>
        <v/>
      </c>
      <c r="K221" s="559"/>
      <c r="L221" s="559"/>
      <c r="M221" s="559"/>
      <c r="N221" s="559"/>
      <c r="O221" s="559" t="str">
        <f t="shared" si="12"/>
        <v/>
      </c>
      <c r="P221" s="560"/>
    </row>
    <row r="222" spans="2:16">
      <c r="B222" s="557" t="str">
        <f t="shared" si="9"/>
        <v/>
      </c>
      <c r="C222" s="558"/>
      <c r="D222" s="559" t="str">
        <f t="shared" si="10"/>
        <v/>
      </c>
      <c r="E222" s="559"/>
      <c r="F222" s="559" t="str">
        <f>IFERROR(IF(OR(D222=0,D222=""),"",-PMT($F$45/IF($K$46="Day",'L1'!$D$12,IF($K$46="Week",'L1'!$D$16,IF($K$46="Month",'L1'!$D$17,1))),$F$46,$D$62)),"")</f>
        <v/>
      </c>
      <c r="G222" s="559"/>
      <c r="H222" s="559" t="str">
        <f>IFERROR(-PPMT(IF($K$46="Day",$F$45/'L1'!$D$12,IF($K$46="Week",$F$45/'L1'!$D$16,IF($K$46="Month",$F$45/'L1'!$D$17,IF($K$46="Year",$F$45,0)))),B222,$F$46,$Q$45),"")</f>
        <v/>
      </c>
      <c r="I222" s="559"/>
      <c r="J222" s="559" t="str">
        <f t="shared" si="11"/>
        <v/>
      </c>
      <c r="K222" s="559"/>
      <c r="L222" s="559"/>
      <c r="M222" s="559"/>
      <c r="N222" s="559"/>
      <c r="O222" s="559" t="str">
        <f t="shared" si="12"/>
        <v/>
      </c>
      <c r="P222" s="560"/>
    </row>
    <row r="223" spans="2:16">
      <c r="B223" s="557" t="str">
        <f t="shared" si="9"/>
        <v/>
      </c>
      <c r="C223" s="558"/>
      <c r="D223" s="559" t="str">
        <f t="shared" si="10"/>
        <v/>
      </c>
      <c r="E223" s="559"/>
      <c r="F223" s="559" t="str">
        <f>IFERROR(IF(OR(D223=0,D223=""),"",-PMT($F$45/IF($K$46="Day",'L1'!$D$12,IF($K$46="Week",'L1'!$D$16,IF($K$46="Month",'L1'!$D$17,1))),$F$46,$D$62)),"")</f>
        <v/>
      </c>
      <c r="G223" s="559"/>
      <c r="H223" s="559" t="str">
        <f>IFERROR(-PPMT(IF($K$46="Day",$F$45/'L1'!$D$12,IF($K$46="Week",$F$45/'L1'!$D$16,IF($K$46="Month",$F$45/'L1'!$D$17,IF($K$46="Year",$F$45,0)))),B223,$F$46,$Q$45),"")</f>
        <v/>
      </c>
      <c r="I223" s="559"/>
      <c r="J223" s="559" t="str">
        <f t="shared" si="11"/>
        <v/>
      </c>
      <c r="K223" s="559"/>
      <c r="L223" s="559"/>
      <c r="M223" s="559"/>
      <c r="N223" s="559"/>
      <c r="O223" s="559" t="str">
        <f t="shared" si="12"/>
        <v/>
      </c>
      <c r="P223" s="560"/>
    </row>
    <row r="224" spans="2:16">
      <c r="B224" s="557" t="str">
        <f t="shared" si="9"/>
        <v/>
      </c>
      <c r="C224" s="558"/>
      <c r="D224" s="559" t="str">
        <f t="shared" si="10"/>
        <v/>
      </c>
      <c r="E224" s="559"/>
      <c r="F224" s="559" t="str">
        <f>IFERROR(IF(OR(D224=0,D224=""),"",-PMT($F$45/IF($K$46="Day",'L1'!$D$12,IF($K$46="Week",'L1'!$D$16,IF($K$46="Month",'L1'!$D$17,1))),$F$46,$D$62)),"")</f>
        <v/>
      </c>
      <c r="G224" s="559"/>
      <c r="H224" s="559" t="str">
        <f>IFERROR(-PPMT(IF($K$46="Day",$F$45/'L1'!$D$12,IF($K$46="Week",$F$45/'L1'!$D$16,IF($K$46="Month",$F$45/'L1'!$D$17,IF($K$46="Year",$F$45,0)))),B224,$F$46,$Q$45),"")</f>
        <v/>
      </c>
      <c r="I224" s="559"/>
      <c r="J224" s="559" t="str">
        <f t="shared" si="11"/>
        <v/>
      </c>
      <c r="K224" s="559"/>
      <c r="L224" s="559"/>
      <c r="M224" s="559"/>
      <c r="N224" s="559"/>
      <c r="O224" s="559" t="str">
        <f t="shared" si="12"/>
        <v/>
      </c>
      <c r="P224" s="560"/>
    </row>
    <row r="225" spans="2:16">
      <c r="B225" s="557" t="str">
        <f t="shared" si="9"/>
        <v/>
      </c>
      <c r="C225" s="558"/>
      <c r="D225" s="559" t="str">
        <f t="shared" si="10"/>
        <v/>
      </c>
      <c r="E225" s="559"/>
      <c r="F225" s="559" t="str">
        <f>IFERROR(IF(OR(D225=0,D225=""),"",-PMT($F$45/IF($K$46="Day",'L1'!$D$12,IF($K$46="Week",'L1'!$D$16,IF($K$46="Month",'L1'!$D$17,1))),$F$46,$D$62)),"")</f>
        <v/>
      </c>
      <c r="G225" s="559"/>
      <c r="H225" s="559" t="str">
        <f>IFERROR(-PPMT(IF($K$46="Day",$F$45/'L1'!$D$12,IF($K$46="Week",$F$45/'L1'!$D$16,IF($K$46="Month",$F$45/'L1'!$D$17,IF($K$46="Year",$F$45,0)))),B225,$F$46,$Q$45),"")</f>
        <v/>
      </c>
      <c r="I225" s="559"/>
      <c r="J225" s="559" t="str">
        <f t="shared" si="11"/>
        <v/>
      </c>
      <c r="K225" s="559"/>
      <c r="L225" s="559"/>
      <c r="M225" s="559"/>
      <c r="N225" s="559"/>
      <c r="O225" s="559" t="str">
        <f t="shared" si="12"/>
        <v/>
      </c>
      <c r="P225" s="560"/>
    </row>
    <row r="226" spans="2:16">
      <c r="B226" s="557" t="str">
        <f t="shared" si="9"/>
        <v/>
      </c>
      <c r="C226" s="558"/>
      <c r="D226" s="559" t="str">
        <f t="shared" si="10"/>
        <v/>
      </c>
      <c r="E226" s="559"/>
      <c r="F226" s="559" t="str">
        <f>IFERROR(IF(OR(D226=0,D226=""),"",-PMT($F$45/IF($K$46="Day",'L1'!$D$12,IF($K$46="Week",'L1'!$D$16,IF($K$46="Month",'L1'!$D$17,1))),$F$46,$D$62)),"")</f>
        <v/>
      </c>
      <c r="G226" s="559"/>
      <c r="H226" s="559" t="str">
        <f>IFERROR(-PPMT(IF($K$46="Day",$F$45/'L1'!$D$12,IF($K$46="Week",$F$45/'L1'!$D$16,IF($K$46="Month",$F$45/'L1'!$D$17,IF($K$46="Year",$F$45,0)))),B226,$F$46,$Q$45),"")</f>
        <v/>
      </c>
      <c r="I226" s="559"/>
      <c r="J226" s="559" t="str">
        <f t="shared" si="11"/>
        <v/>
      </c>
      <c r="K226" s="559"/>
      <c r="L226" s="559"/>
      <c r="M226" s="559"/>
      <c r="N226" s="559"/>
      <c r="O226" s="559" t="str">
        <f t="shared" si="12"/>
        <v/>
      </c>
      <c r="P226" s="560"/>
    </row>
    <row r="227" spans="2:16">
      <c r="B227" s="557" t="str">
        <f t="shared" si="9"/>
        <v/>
      </c>
      <c r="C227" s="558"/>
      <c r="D227" s="559" t="str">
        <f t="shared" si="10"/>
        <v/>
      </c>
      <c r="E227" s="559"/>
      <c r="F227" s="559" t="str">
        <f>IFERROR(IF(OR(D227=0,D227=""),"",-PMT($F$45/IF($K$46="Day",'L1'!$D$12,IF($K$46="Week",'L1'!$D$16,IF($K$46="Month",'L1'!$D$17,1))),$F$46,$D$62)),"")</f>
        <v/>
      </c>
      <c r="G227" s="559"/>
      <c r="H227" s="559" t="str">
        <f>IFERROR(-PPMT(IF($K$46="Day",$F$45/'L1'!$D$12,IF($K$46="Week",$F$45/'L1'!$D$16,IF($K$46="Month",$F$45/'L1'!$D$17,IF($K$46="Year",$F$45,0)))),B227,$F$46,$Q$45),"")</f>
        <v/>
      </c>
      <c r="I227" s="559"/>
      <c r="J227" s="559" t="str">
        <f t="shared" si="11"/>
        <v/>
      </c>
      <c r="K227" s="559"/>
      <c r="L227" s="559"/>
      <c r="M227" s="559"/>
      <c r="N227" s="559"/>
      <c r="O227" s="559" t="str">
        <f t="shared" si="12"/>
        <v/>
      </c>
      <c r="P227" s="560"/>
    </row>
    <row r="228" spans="2:16">
      <c r="B228" s="557" t="str">
        <f t="shared" si="9"/>
        <v/>
      </c>
      <c r="C228" s="558"/>
      <c r="D228" s="559" t="str">
        <f t="shared" si="10"/>
        <v/>
      </c>
      <c r="E228" s="559"/>
      <c r="F228" s="559" t="str">
        <f>IFERROR(IF(OR(D228=0,D228=""),"",-PMT($F$45/IF($K$46="Day",'L1'!$D$12,IF($K$46="Week",'L1'!$D$16,IF($K$46="Month",'L1'!$D$17,1))),$F$46,$D$62)),"")</f>
        <v/>
      </c>
      <c r="G228" s="559"/>
      <c r="H228" s="559" t="str">
        <f>IFERROR(-PPMT(IF($K$46="Day",$F$45/'L1'!$D$12,IF($K$46="Week",$F$45/'L1'!$D$16,IF($K$46="Month",$F$45/'L1'!$D$17,IF($K$46="Year",$F$45,0)))),B228,$F$46,$Q$45),"")</f>
        <v/>
      </c>
      <c r="I228" s="559"/>
      <c r="J228" s="559" t="str">
        <f t="shared" si="11"/>
        <v/>
      </c>
      <c r="K228" s="559"/>
      <c r="L228" s="559"/>
      <c r="M228" s="559"/>
      <c r="N228" s="559"/>
      <c r="O228" s="559" t="str">
        <f t="shared" si="12"/>
        <v/>
      </c>
      <c r="P228" s="560"/>
    </row>
    <row r="229" spans="2:16">
      <c r="B229" s="557" t="str">
        <f t="shared" si="9"/>
        <v/>
      </c>
      <c r="C229" s="558"/>
      <c r="D229" s="559" t="str">
        <f t="shared" si="10"/>
        <v/>
      </c>
      <c r="E229" s="559"/>
      <c r="F229" s="559" t="str">
        <f>IFERROR(IF(OR(D229=0,D229=""),"",-PMT($F$45/IF($K$46="Day",'L1'!$D$12,IF($K$46="Week",'L1'!$D$16,IF($K$46="Month",'L1'!$D$17,1))),$F$46,$D$62)),"")</f>
        <v/>
      </c>
      <c r="G229" s="559"/>
      <c r="H229" s="559" t="str">
        <f>IFERROR(-PPMT(IF($K$46="Day",$F$45/'L1'!$D$12,IF($K$46="Week",$F$45/'L1'!$D$16,IF($K$46="Month",$F$45/'L1'!$D$17,IF($K$46="Year",$F$45,0)))),B229,$F$46,$Q$45),"")</f>
        <v/>
      </c>
      <c r="I229" s="559"/>
      <c r="J229" s="559" t="str">
        <f t="shared" si="11"/>
        <v/>
      </c>
      <c r="K229" s="559"/>
      <c r="L229" s="559"/>
      <c r="M229" s="559"/>
      <c r="N229" s="559"/>
      <c r="O229" s="559" t="str">
        <f t="shared" si="12"/>
        <v/>
      </c>
      <c r="P229" s="560"/>
    </row>
    <row r="230" spans="2:16">
      <c r="B230" s="557" t="str">
        <f t="shared" si="9"/>
        <v/>
      </c>
      <c r="C230" s="558"/>
      <c r="D230" s="559" t="str">
        <f t="shared" si="10"/>
        <v/>
      </c>
      <c r="E230" s="559"/>
      <c r="F230" s="559" t="str">
        <f>IFERROR(IF(OR(D230=0,D230=""),"",-PMT($F$45/IF($K$46="Day",'L1'!$D$12,IF($K$46="Week",'L1'!$D$16,IF($K$46="Month",'L1'!$D$17,1))),$F$46,$D$62)),"")</f>
        <v/>
      </c>
      <c r="G230" s="559"/>
      <c r="H230" s="559" t="str">
        <f>IFERROR(-PPMT(IF($K$46="Day",$F$45/'L1'!$D$12,IF($K$46="Week",$F$45/'L1'!$D$16,IF($K$46="Month",$F$45/'L1'!$D$17,IF($K$46="Year",$F$45,0)))),B230,$F$46,$Q$45),"")</f>
        <v/>
      </c>
      <c r="I230" s="559"/>
      <c r="J230" s="559" t="str">
        <f t="shared" si="11"/>
        <v/>
      </c>
      <c r="K230" s="559"/>
      <c r="L230" s="559"/>
      <c r="M230" s="559"/>
      <c r="N230" s="559"/>
      <c r="O230" s="559" t="str">
        <f t="shared" si="12"/>
        <v/>
      </c>
      <c r="P230" s="560"/>
    </row>
    <row r="231" spans="2:16">
      <c r="B231" s="557" t="str">
        <f t="shared" si="9"/>
        <v/>
      </c>
      <c r="C231" s="558"/>
      <c r="D231" s="559" t="str">
        <f t="shared" si="10"/>
        <v/>
      </c>
      <c r="E231" s="559"/>
      <c r="F231" s="559" t="str">
        <f>IFERROR(IF(OR(D231=0,D231=""),"",-PMT($F$45/IF($K$46="Day",'L1'!$D$12,IF($K$46="Week",'L1'!$D$16,IF($K$46="Month",'L1'!$D$17,1))),$F$46,$D$62)),"")</f>
        <v/>
      </c>
      <c r="G231" s="559"/>
      <c r="H231" s="559" t="str">
        <f>IFERROR(-PPMT(IF($K$46="Day",$F$45/'L1'!$D$12,IF($K$46="Week",$F$45/'L1'!$D$16,IF($K$46="Month",$F$45/'L1'!$D$17,IF($K$46="Year",$F$45,0)))),B231,$F$46,$Q$45),"")</f>
        <v/>
      </c>
      <c r="I231" s="559"/>
      <c r="J231" s="559" t="str">
        <f t="shared" si="11"/>
        <v/>
      </c>
      <c r="K231" s="559"/>
      <c r="L231" s="559"/>
      <c r="M231" s="559"/>
      <c r="N231" s="559"/>
      <c r="O231" s="559" t="str">
        <f t="shared" si="12"/>
        <v/>
      </c>
      <c r="P231" s="560"/>
    </row>
    <row r="232" spans="2:16">
      <c r="B232" s="557" t="str">
        <f t="shared" si="9"/>
        <v/>
      </c>
      <c r="C232" s="558"/>
      <c r="D232" s="559" t="str">
        <f t="shared" si="10"/>
        <v/>
      </c>
      <c r="E232" s="559"/>
      <c r="F232" s="559" t="str">
        <f>IFERROR(IF(OR(D232=0,D232=""),"",-PMT($F$45/IF($K$46="Day",'L1'!$D$12,IF($K$46="Week",'L1'!$D$16,IF($K$46="Month",'L1'!$D$17,1))),$F$46,$D$62)),"")</f>
        <v/>
      </c>
      <c r="G232" s="559"/>
      <c r="H232" s="559" t="str">
        <f>IFERROR(-PPMT(IF($K$46="Day",$F$45/'L1'!$D$12,IF($K$46="Week",$F$45/'L1'!$D$16,IF($K$46="Month",$F$45/'L1'!$D$17,IF($K$46="Year",$F$45,0)))),B232,$F$46,$Q$45),"")</f>
        <v/>
      </c>
      <c r="I232" s="559"/>
      <c r="J232" s="559" t="str">
        <f t="shared" si="11"/>
        <v/>
      </c>
      <c r="K232" s="559"/>
      <c r="L232" s="559"/>
      <c r="M232" s="559"/>
      <c r="N232" s="559"/>
      <c r="O232" s="559" t="str">
        <f t="shared" si="12"/>
        <v/>
      </c>
      <c r="P232" s="560"/>
    </row>
    <row r="233" spans="2:16">
      <c r="B233" s="557" t="str">
        <f t="shared" si="9"/>
        <v/>
      </c>
      <c r="C233" s="558"/>
      <c r="D233" s="559" t="str">
        <f t="shared" si="10"/>
        <v/>
      </c>
      <c r="E233" s="559"/>
      <c r="F233" s="559" t="str">
        <f>IFERROR(IF(OR(D233=0,D233=""),"",-PMT($F$45/IF($K$46="Day",'L1'!$D$12,IF($K$46="Week",'L1'!$D$16,IF($K$46="Month",'L1'!$D$17,1))),$F$46,$D$62)),"")</f>
        <v/>
      </c>
      <c r="G233" s="559"/>
      <c r="H233" s="559" t="str">
        <f>IFERROR(-PPMT(IF($K$46="Day",$F$45/'L1'!$D$12,IF($K$46="Week",$F$45/'L1'!$D$16,IF($K$46="Month",$F$45/'L1'!$D$17,IF($K$46="Year",$F$45,0)))),B233,$F$46,$Q$45),"")</f>
        <v/>
      </c>
      <c r="I233" s="559"/>
      <c r="J233" s="559" t="str">
        <f t="shared" si="11"/>
        <v/>
      </c>
      <c r="K233" s="559"/>
      <c r="L233" s="559"/>
      <c r="M233" s="559"/>
      <c r="N233" s="559"/>
      <c r="O233" s="559" t="str">
        <f t="shared" si="12"/>
        <v/>
      </c>
      <c r="P233" s="560"/>
    </row>
    <row r="234" spans="2:16">
      <c r="B234" s="557" t="str">
        <f t="shared" si="9"/>
        <v/>
      </c>
      <c r="C234" s="558"/>
      <c r="D234" s="559" t="str">
        <f t="shared" si="10"/>
        <v/>
      </c>
      <c r="E234" s="559"/>
      <c r="F234" s="559" t="str">
        <f>IFERROR(IF(OR(D234=0,D234=""),"",-PMT($F$45/IF($K$46="Day",'L1'!$D$12,IF($K$46="Week",'L1'!$D$16,IF($K$46="Month",'L1'!$D$17,1))),$F$46,$D$62)),"")</f>
        <v/>
      </c>
      <c r="G234" s="559"/>
      <c r="H234" s="559" t="str">
        <f>IFERROR(-PPMT(IF($K$46="Day",$F$45/'L1'!$D$12,IF($K$46="Week",$F$45/'L1'!$D$16,IF($K$46="Month",$F$45/'L1'!$D$17,IF($K$46="Year",$F$45,0)))),B234,$F$46,$Q$45),"")</f>
        <v/>
      </c>
      <c r="I234" s="559"/>
      <c r="J234" s="559" t="str">
        <f t="shared" si="11"/>
        <v/>
      </c>
      <c r="K234" s="559"/>
      <c r="L234" s="559"/>
      <c r="M234" s="559"/>
      <c r="N234" s="559"/>
      <c r="O234" s="559" t="str">
        <f t="shared" si="12"/>
        <v/>
      </c>
      <c r="P234" s="560"/>
    </row>
    <row r="235" spans="2:16">
      <c r="B235" s="557" t="str">
        <f t="shared" si="9"/>
        <v/>
      </c>
      <c r="C235" s="558"/>
      <c r="D235" s="559" t="str">
        <f t="shared" si="10"/>
        <v/>
      </c>
      <c r="E235" s="559"/>
      <c r="F235" s="559" t="str">
        <f>IFERROR(IF(OR(D235=0,D235=""),"",-PMT($F$45/IF($K$46="Day",'L1'!$D$12,IF($K$46="Week",'L1'!$D$16,IF($K$46="Month",'L1'!$D$17,1))),$F$46,$D$62)),"")</f>
        <v/>
      </c>
      <c r="G235" s="559"/>
      <c r="H235" s="559" t="str">
        <f>IFERROR(-PPMT(IF($K$46="Day",$F$45/'L1'!$D$12,IF($K$46="Week",$F$45/'L1'!$D$16,IF($K$46="Month",$F$45/'L1'!$D$17,IF($K$46="Year",$F$45,0)))),B235,$F$46,$Q$45),"")</f>
        <v/>
      </c>
      <c r="I235" s="559"/>
      <c r="J235" s="559" t="str">
        <f t="shared" si="11"/>
        <v/>
      </c>
      <c r="K235" s="559"/>
      <c r="L235" s="559"/>
      <c r="M235" s="559"/>
      <c r="N235" s="559"/>
      <c r="O235" s="559" t="str">
        <f t="shared" si="12"/>
        <v/>
      </c>
      <c r="P235" s="560"/>
    </row>
    <row r="236" spans="2:16">
      <c r="B236" s="557" t="str">
        <f t="shared" si="9"/>
        <v/>
      </c>
      <c r="C236" s="558"/>
      <c r="D236" s="559" t="str">
        <f t="shared" si="10"/>
        <v/>
      </c>
      <c r="E236" s="559"/>
      <c r="F236" s="559" t="str">
        <f>IFERROR(IF(OR(D236=0,D236=""),"",-PMT($F$45/IF($K$46="Day",'L1'!$D$12,IF($K$46="Week",'L1'!$D$16,IF($K$46="Month",'L1'!$D$17,1))),$F$46,$D$62)),"")</f>
        <v/>
      </c>
      <c r="G236" s="559"/>
      <c r="H236" s="559" t="str">
        <f>IFERROR(-PPMT(IF($K$46="Day",$F$45/'L1'!$D$12,IF($K$46="Week",$F$45/'L1'!$D$16,IF($K$46="Month",$F$45/'L1'!$D$17,IF($K$46="Year",$F$45,0)))),B236,$F$46,$Q$45),"")</f>
        <v/>
      </c>
      <c r="I236" s="559"/>
      <c r="J236" s="559" t="str">
        <f t="shared" si="11"/>
        <v/>
      </c>
      <c r="K236" s="559"/>
      <c r="L236" s="559"/>
      <c r="M236" s="559"/>
      <c r="N236" s="559"/>
      <c r="O236" s="559" t="str">
        <f t="shared" si="12"/>
        <v/>
      </c>
      <c r="P236" s="560"/>
    </row>
    <row r="237" spans="2:16">
      <c r="B237" s="557" t="str">
        <f t="shared" si="9"/>
        <v/>
      </c>
      <c r="C237" s="558"/>
      <c r="D237" s="559" t="str">
        <f t="shared" si="10"/>
        <v/>
      </c>
      <c r="E237" s="559"/>
      <c r="F237" s="559" t="str">
        <f>IFERROR(IF(OR(D237=0,D237=""),"",-PMT($F$45/IF($K$46="Day",'L1'!$D$12,IF($K$46="Week",'L1'!$D$16,IF($K$46="Month",'L1'!$D$17,1))),$F$46,$D$62)),"")</f>
        <v/>
      </c>
      <c r="G237" s="559"/>
      <c r="H237" s="559" t="str">
        <f>IFERROR(-PPMT(IF($K$46="Day",$F$45/'L1'!$D$12,IF($K$46="Week",$F$45/'L1'!$D$16,IF($K$46="Month",$F$45/'L1'!$D$17,IF($K$46="Year",$F$45,0)))),B237,$F$46,$Q$45),"")</f>
        <v/>
      </c>
      <c r="I237" s="559"/>
      <c r="J237" s="559" t="str">
        <f t="shared" si="11"/>
        <v/>
      </c>
      <c r="K237" s="559"/>
      <c r="L237" s="559"/>
      <c r="M237" s="559"/>
      <c r="N237" s="559"/>
      <c r="O237" s="559" t="str">
        <f t="shared" si="12"/>
        <v/>
      </c>
      <c r="P237" s="560"/>
    </row>
    <row r="238" spans="2:16">
      <c r="B238" s="557" t="str">
        <f t="shared" si="9"/>
        <v/>
      </c>
      <c r="C238" s="558"/>
      <c r="D238" s="559" t="str">
        <f t="shared" si="10"/>
        <v/>
      </c>
      <c r="E238" s="559"/>
      <c r="F238" s="559" t="str">
        <f>IFERROR(IF(OR(D238=0,D238=""),"",-PMT($F$45/IF($K$46="Day",'L1'!$D$12,IF($K$46="Week",'L1'!$D$16,IF($K$46="Month",'L1'!$D$17,1))),$F$46,$D$62)),"")</f>
        <v/>
      </c>
      <c r="G238" s="559"/>
      <c r="H238" s="559" t="str">
        <f>IFERROR(-PPMT(IF($K$46="Day",$F$45/'L1'!$D$12,IF($K$46="Week",$F$45/'L1'!$D$16,IF($K$46="Month",$F$45/'L1'!$D$17,IF($K$46="Year",$F$45,0)))),B238,$F$46,$Q$45),"")</f>
        <v/>
      </c>
      <c r="I238" s="559"/>
      <c r="J238" s="559" t="str">
        <f t="shared" si="11"/>
        <v/>
      </c>
      <c r="K238" s="559"/>
      <c r="L238" s="559"/>
      <c r="M238" s="559"/>
      <c r="N238" s="559"/>
      <c r="O238" s="559" t="str">
        <f t="shared" si="12"/>
        <v/>
      </c>
      <c r="P238" s="560"/>
    </row>
    <row r="239" spans="2:16">
      <c r="B239" s="557" t="str">
        <f t="shared" si="9"/>
        <v/>
      </c>
      <c r="C239" s="558"/>
      <c r="D239" s="559" t="str">
        <f t="shared" si="10"/>
        <v/>
      </c>
      <c r="E239" s="559"/>
      <c r="F239" s="559" t="str">
        <f>IFERROR(IF(OR(D239=0,D239=""),"",-PMT($F$45/IF($K$46="Day",'L1'!$D$12,IF($K$46="Week",'L1'!$D$16,IF($K$46="Month",'L1'!$D$17,1))),$F$46,$D$62)),"")</f>
        <v/>
      </c>
      <c r="G239" s="559"/>
      <c r="H239" s="559" t="str">
        <f>IFERROR(-PPMT(IF($K$46="Day",$F$45/'L1'!$D$12,IF($K$46="Week",$F$45/'L1'!$D$16,IF($K$46="Month",$F$45/'L1'!$D$17,IF($K$46="Year",$F$45,0)))),B239,$F$46,$Q$45),"")</f>
        <v/>
      </c>
      <c r="I239" s="559"/>
      <c r="J239" s="559" t="str">
        <f t="shared" si="11"/>
        <v/>
      </c>
      <c r="K239" s="559"/>
      <c r="L239" s="559"/>
      <c r="M239" s="559"/>
      <c r="N239" s="559"/>
      <c r="O239" s="559" t="str">
        <f t="shared" si="12"/>
        <v/>
      </c>
      <c r="P239" s="560"/>
    </row>
    <row r="240" spans="2:16">
      <c r="B240" s="557" t="str">
        <f t="shared" si="9"/>
        <v/>
      </c>
      <c r="C240" s="558"/>
      <c r="D240" s="559" t="str">
        <f t="shared" si="10"/>
        <v/>
      </c>
      <c r="E240" s="559"/>
      <c r="F240" s="559" t="str">
        <f>IFERROR(IF(OR(D240=0,D240=""),"",-PMT($F$45/IF($K$46="Day",'L1'!$D$12,IF($K$46="Week",'L1'!$D$16,IF($K$46="Month",'L1'!$D$17,1))),$F$46,$D$62)),"")</f>
        <v/>
      </c>
      <c r="G240" s="559"/>
      <c r="H240" s="559" t="str">
        <f>IFERROR(-PPMT(IF($K$46="Day",$F$45/'L1'!$D$12,IF($K$46="Week",$F$45/'L1'!$D$16,IF($K$46="Month",$F$45/'L1'!$D$17,IF($K$46="Year",$F$45,0)))),B240,$F$46,$Q$45),"")</f>
        <v/>
      </c>
      <c r="I240" s="559"/>
      <c r="J240" s="559" t="str">
        <f t="shared" si="11"/>
        <v/>
      </c>
      <c r="K240" s="559"/>
      <c r="L240" s="559"/>
      <c r="M240" s="559"/>
      <c r="N240" s="559"/>
      <c r="O240" s="559" t="str">
        <f t="shared" si="12"/>
        <v/>
      </c>
      <c r="P240" s="560"/>
    </row>
    <row r="241" spans="2:16">
      <c r="B241" s="557" t="str">
        <f t="shared" si="9"/>
        <v/>
      </c>
      <c r="C241" s="558"/>
      <c r="D241" s="559" t="str">
        <f t="shared" si="10"/>
        <v/>
      </c>
      <c r="E241" s="559"/>
      <c r="F241" s="559" t="str">
        <f>IFERROR(IF(OR(D241=0,D241=""),"",-PMT($F$45/IF($K$46="Day",'L1'!$D$12,IF($K$46="Week",'L1'!$D$16,IF($K$46="Month",'L1'!$D$17,1))),$F$46,$D$62)),"")</f>
        <v/>
      </c>
      <c r="G241" s="559"/>
      <c r="H241" s="559" t="str">
        <f>IFERROR(-PPMT(IF($K$46="Day",$F$45/'L1'!$D$12,IF($K$46="Week",$F$45/'L1'!$D$16,IF($K$46="Month",$F$45/'L1'!$D$17,IF($K$46="Year",$F$45,0)))),B241,$F$46,$Q$45),"")</f>
        <v/>
      </c>
      <c r="I241" s="559"/>
      <c r="J241" s="559" t="str">
        <f t="shared" si="11"/>
        <v/>
      </c>
      <c r="K241" s="559"/>
      <c r="L241" s="559"/>
      <c r="M241" s="559"/>
      <c r="N241" s="559"/>
      <c r="O241" s="559" t="str">
        <f t="shared" si="12"/>
        <v/>
      </c>
      <c r="P241" s="560"/>
    </row>
    <row r="242" spans="2:16">
      <c r="B242" s="557" t="str">
        <f t="shared" si="9"/>
        <v/>
      </c>
      <c r="C242" s="558"/>
      <c r="D242" s="559" t="str">
        <f t="shared" si="10"/>
        <v/>
      </c>
      <c r="E242" s="559"/>
      <c r="F242" s="559" t="str">
        <f>IFERROR(IF(OR(D242=0,D242=""),"",-PMT($F$45/IF($K$46="Day",'L1'!$D$12,IF($K$46="Week",'L1'!$D$16,IF($K$46="Month",'L1'!$D$17,1))),$F$46,$D$62)),"")</f>
        <v/>
      </c>
      <c r="G242" s="559"/>
      <c r="H242" s="559" t="str">
        <f>IFERROR(-PPMT(IF($K$46="Day",$F$45/'L1'!$D$12,IF($K$46="Week",$F$45/'L1'!$D$16,IF($K$46="Month",$F$45/'L1'!$D$17,IF($K$46="Year",$F$45,0)))),B242,$F$46,$Q$45),"")</f>
        <v/>
      </c>
      <c r="I242" s="559"/>
      <c r="J242" s="559" t="str">
        <f t="shared" si="11"/>
        <v/>
      </c>
      <c r="K242" s="559"/>
      <c r="L242" s="559"/>
      <c r="M242" s="559"/>
      <c r="N242" s="559"/>
      <c r="O242" s="559" t="str">
        <f t="shared" si="12"/>
        <v/>
      </c>
      <c r="P242" s="560"/>
    </row>
    <row r="243" spans="2:16">
      <c r="B243" s="557" t="str">
        <f t="shared" si="9"/>
        <v/>
      </c>
      <c r="C243" s="558"/>
      <c r="D243" s="559" t="str">
        <f t="shared" si="10"/>
        <v/>
      </c>
      <c r="E243" s="559"/>
      <c r="F243" s="559" t="str">
        <f>IFERROR(IF(OR(D243=0,D243=""),"",-PMT($F$45/IF($K$46="Day",'L1'!$D$12,IF($K$46="Week",'L1'!$D$16,IF($K$46="Month",'L1'!$D$17,1))),$F$46,$D$62)),"")</f>
        <v/>
      </c>
      <c r="G243" s="559"/>
      <c r="H243" s="559" t="str">
        <f>IFERROR(-PPMT(IF($K$46="Day",$F$45/'L1'!$D$12,IF($K$46="Week",$F$45/'L1'!$D$16,IF($K$46="Month",$F$45/'L1'!$D$17,IF($K$46="Year",$F$45,0)))),B243,$F$46,$Q$45),"")</f>
        <v/>
      </c>
      <c r="I243" s="559"/>
      <c r="J243" s="559" t="str">
        <f t="shared" si="11"/>
        <v/>
      </c>
      <c r="K243" s="559"/>
      <c r="L243" s="559"/>
      <c r="M243" s="559"/>
      <c r="N243" s="559"/>
      <c r="O243" s="559" t="str">
        <f t="shared" si="12"/>
        <v/>
      </c>
      <c r="P243" s="560"/>
    </row>
    <row r="244" spans="2:16">
      <c r="B244" s="557" t="str">
        <f t="shared" si="9"/>
        <v/>
      </c>
      <c r="C244" s="558"/>
      <c r="D244" s="559" t="str">
        <f t="shared" si="10"/>
        <v/>
      </c>
      <c r="E244" s="559"/>
      <c r="F244" s="559" t="str">
        <f>IFERROR(IF(OR(D244=0,D244=""),"",-PMT($F$45/IF($K$46="Day",'L1'!$D$12,IF($K$46="Week",'L1'!$D$16,IF($K$46="Month",'L1'!$D$17,1))),$F$46,$D$62)),"")</f>
        <v/>
      </c>
      <c r="G244" s="559"/>
      <c r="H244" s="559" t="str">
        <f>IFERROR(-PPMT(IF($K$46="Day",$F$45/'L1'!$D$12,IF($K$46="Week",$F$45/'L1'!$D$16,IF($K$46="Month",$F$45/'L1'!$D$17,IF($K$46="Year",$F$45,0)))),B244,$F$46,$Q$45),"")</f>
        <v/>
      </c>
      <c r="I244" s="559"/>
      <c r="J244" s="559" t="str">
        <f t="shared" si="11"/>
        <v/>
      </c>
      <c r="K244" s="559"/>
      <c r="L244" s="559"/>
      <c r="M244" s="559"/>
      <c r="N244" s="559"/>
      <c r="O244" s="559" t="str">
        <f t="shared" si="12"/>
        <v/>
      </c>
      <c r="P244" s="560"/>
    </row>
    <row r="245" spans="2:16">
      <c r="B245" s="557" t="str">
        <f t="shared" si="9"/>
        <v/>
      </c>
      <c r="C245" s="558"/>
      <c r="D245" s="559" t="str">
        <f t="shared" si="10"/>
        <v/>
      </c>
      <c r="E245" s="559"/>
      <c r="F245" s="559" t="str">
        <f>IFERROR(IF(OR(D245=0,D245=""),"",-PMT($F$45/IF($K$46="Day",'L1'!$D$12,IF($K$46="Week",'L1'!$D$16,IF($K$46="Month",'L1'!$D$17,1))),$F$46,$D$62)),"")</f>
        <v/>
      </c>
      <c r="G245" s="559"/>
      <c r="H245" s="559" t="str">
        <f>IFERROR(-PPMT(IF($K$46="Day",$F$45/'L1'!$D$12,IF($K$46="Week",$F$45/'L1'!$D$16,IF($K$46="Month",$F$45/'L1'!$D$17,IF($K$46="Year",$F$45,0)))),B245,$F$46,$Q$45),"")</f>
        <v/>
      </c>
      <c r="I245" s="559"/>
      <c r="J245" s="559" t="str">
        <f t="shared" si="11"/>
        <v/>
      </c>
      <c r="K245" s="559"/>
      <c r="L245" s="559"/>
      <c r="M245" s="559"/>
      <c r="N245" s="559"/>
      <c r="O245" s="559" t="str">
        <f t="shared" si="12"/>
        <v/>
      </c>
      <c r="P245" s="560"/>
    </row>
    <row r="246" spans="2:16">
      <c r="B246" s="557" t="str">
        <f t="shared" si="9"/>
        <v/>
      </c>
      <c r="C246" s="558"/>
      <c r="D246" s="559" t="str">
        <f t="shared" si="10"/>
        <v/>
      </c>
      <c r="E246" s="559"/>
      <c r="F246" s="559" t="str">
        <f>IFERROR(IF(OR(D246=0,D246=""),"",-PMT($F$45/IF($K$46="Day",'L1'!$D$12,IF($K$46="Week",'L1'!$D$16,IF($K$46="Month",'L1'!$D$17,1))),$F$46,$D$62)),"")</f>
        <v/>
      </c>
      <c r="G246" s="559"/>
      <c r="H246" s="559" t="str">
        <f>IFERROR(-PPMT(IF($K$46="Day",$F$45/'L1'!$D$12,IF($K$46="Week",$F$45/'L1'!$D$16,IF($K$46="Month",$F$45/'L1'!$D$17,IF($K$46="Year",$F$45,0)))),B246,$F$46,$Q$45),"")</f>
        <v/>
      </c>
      <c r="I246" s="559"/>
      <c r="J246" s="559" t="str">
        <f t="shared" si="11"/>
        <v/>
      </c>
      <c r="K246" s="559"/>
      <c r="L246" s="559"/>
      <c r="M246" s="559"/>
      <c r="N246" s="559"/>
      <c r="O246" s="559" t="str">
        <f t="shared" si="12"/>
        <v/>
      </c>
      <c r="P246" s="560"/>
    </row>
    <row r="247" spans="2:16">
      <c r="B247" s="557" t="str">
        <f t="shared" si="9"/>
        <v/>
      </c>
      <c r="C247" s="558"/>
      <c r="D247" s="559" t="str">
        <f t="shared" si="10"/>
        <v/>
      </c>
      <c r="E247" s="559"/>
      <c r="F247" s="559" t="str">
        <f>IFERROR(IF(OR(D247=0,D247=""),"",-PMT($F$45/IF($K$46="Day",'L1'!$D$12,IF($K$46="Week",'L1'!$D$16,IF($K$46="Month",'L1'!$D$17,1))),$F$46,$D$62)),"")</f>
        <v/>
      </c>
      <c r="G247" s="559"/>
      <c r="H247" s="559" t="str">
        <f>IFERROR(-PPMT(IF($K$46="Day",$F$45/'L1'!$D$12,IF($K$46="Week",$F$45/'L1'!$D$16,IF($K$46="Month",$F$45/'L1'!$D$17,IF($K$46="Year",$F$45,0)))),B247,$F$46,$Q$45),"")</f>
        <v/>
      </c>
      <c r="I247" s="559"/>
      <c r="J247" s="559" t="str">
        <f t="shared" si="11"/>
        <v/>
      </c>
      <c r="K247" s="559"/>
      <c r="L247" s="559"/>
      <c r="M247" s="559"/>
      <c r="N247" s="559"/>
      <c r="O247" s="559" t="str">
        <f t="shared" si="12"/>
        <v/>
      </c>
      <c r="P247" s="560"/>
    </row>
    <row r="248" spans="2:16">
      <c r="B248" s="557" t="str">
        <f t="shared" si="9"/>
        <v/>
      </c>
      <c r="C248" s="558"/>
      <c r="D248" s="559" t="str">
        <f t="shared" si="10"/>
        <v/>
      </c>
      <c r="E248" s="559"/>
      <c r="F248" s="559" t="str">
        <f>IFERROR(IF(OR(D248=0,D248=""),"",-PMT($F$45/IF($K$46="Day",'L1'!$D$12,IF($K$46="Week",'L1'!$D$16,IF($K$46="Month",'L1'!$D$17,1))),$F$46,$D$62)),"")</f>
        <v/>
      </c>
      <c r="G248" s="559"/>
      <c r="H248" s="559" t="str">
        <f>IFERROR(-PPMT(IF($K$46="Day",$F$45/'L1'!$D$12,IF($K$46="Week",$F$45/'L1'!$D$16,IF($K$46="Month",$F$45/'L1'!$D$17,IF($K$46="Year",$F$45,0)))),B248,$F$46,$Q$45),"")</f>
        <v/>
      </c>
      <c r="I248" s="559"/>
      <c r="J248" s="559" t="str">
        <f t="shared" si="11"/>
        <v/>
      </c>
      <c r="K248" s="559"/>
      <c r="L248" s="559"/>
      <c r="M248" s="559"/>
      <c r="N248" s="559"/>
      <c r="O248" s="559" t="str">
        <f t="shared" si="12"/>
        <v/>
      </c>
      <c r="P248" s="560"/>
    </row>
    <row r="249" spans="2:16">
      <c r="B249" s="557" t="str">
        <f t="shared" si="9"/>
        <v/>
      </c>
      <c r="C249" s="558"/>
      <c r="D249" s="559" t="str">
        <f t="shared" si="10"/>
        <v/>
      </c>
      <c r="E249" s="559"/>
      <c r="F249" s="559" t="str">
        <f>IFERROR(IF(OR(D249=0,D249=""),"",-PMT($F$45/IF($K$46="Day",'L1'!$D$12,IF($K$46="Week",'L1'!$D$16,IF($K$46="Month",'L1'!$D$17,1))),$F$46,$D$62)),"")</f>
        <v/>
      </c>
      <c r="G249" s="559"/>
      <c r="H249" s="559" t="str">
        <f>IFERROR(-PPMT(IF($K$46="Day",$F$45/'L1'!$D$12,IF($K$46="Week",$F$45/'L1'!$D$16,IF($K$46="Month",$F$45/'L1'!$D$17,IF($K$46="Year",$F$45,0)))),B249,$F$46,$Q$45),"")</f>
        <v/>
      </c>
      <c r="I249" s="559"/>
      <c r="J249" s="559" t="str">
        <f t="shared" si="11"/>
        <v/>
      </c>
      <c r="K249" s="559"/>
      <c r="L249" s="559"/>
      <c r="M249" s="559"/>
      <c r="N249" s="559"/>
      <c r="O249" s="559" t="str">
        <f t="shared" si="12"/>
        <v/>
      </c>
      <c r="P249" s="560"/>
    </row>
    <row r="250" spans="2:16">
      <c r="B250" s="557" t="str">
        <f t="shared" si="9"/>
        <v/>
      </c>
      <c r="C250" s="558"/>
      <c r="D250" s="559" t="str">
        <f t="shared" si="10"/>
        <v/>
      </c>
      <c r="E250" s="559"/>
      <c r="F250" s="559" t="str">
        <f>IFERROR(IF(OR(D250=0,D250=""),"",-PMT($F$45/IF($K$46="Day",'L1'!$D$12,IF($K$46="Week",'L1'!$D$16,IF($K$46="Month",'L1'!$D$17,1))),$F$46,$D$62)),"")</f>
        <v/>
      </c>
      <c r="G250" s="559"/>
      <c r="H250" s="559" t="str">
        <f>IFERROR(-PPMT(IF($K$46="Day",$F$45/'L1'!$D$12,IF($K$46="Week",$F$45/'L1'!$D$16,IF($K$46="Month",$F$45/'L1'!$D$17,IF($K$46="Year",$F$45,0)))),B250,$F$46,$Q$45),"")</f>
        <v/>
      </c>
      <c r="I250" s="559"/>
      <c r="J250" s="559" t="str">
        <f t="shared" si="11"/>
        <v/>
      </c>
      <c r="K250" s="559"/>
      <c r="L250" s="559"/>
      <c r="M250" s="559"/>
      <c r="N250" s="559"/>
      <c r="O250" s="559" t="str">
        <f t="shared" si="12"/>
        <v/>
      </c>
      <c r="P250" s="560"/>
    </row>
    <row r="251" spans="2:16">
      <c r="B251" s="557" t="str">
        <f t="shared" si="9"/>
        <v/>
      </c>
      <c r="C251" s="558"/>
      <c r="D251" s="559" t="str">
        <f t="shared" si="10"/>
        <v/>
      </c>
      <c r="E251" s="559"/>
      <c r="F251" s="559" t="str">
        <f>IFERROR(IF(OR(D251=0,D251=""),"",-PMT($F$45/IF($K$46="Day",'L1'!$D$12,IF($K$46="Week",'L1'!$D$16,IF($K$46="Month",'L1'!$D$17,1))),$F$46,$D$62)),"")</f>
        <v/>
      </c>
      <c r="G251" s="559"/>
      <c r="H251" s="559" t="str">
        <f>IFERROR(-PPMT(IF($K$46="Day",$F$45/'L1'!$D$12,IF($K$46="Week",$F$45/'L1'!$D$16,IF($K$46="Month",$F$45/'L1'!$D$17,IF($K$46="Year",$F$45,0)))),B251,$F$46,$Q$45),"")</f>
        <v/>
      </c>
      <c r="I251" s="559"/>
      <c r="J251" s="559" t="str">
        <f t="shared" si="11"/>
        <v/>
      </c>
      <c r="K251" s="559"/>
      <c r="L251" s="559"/>
      <c r="M251" s="559"/>
      <c r="N251" s="559"/>
      <c r="O251" s="559" t="str">
        <f t="shared" si="12"/>
        <v/>
      </c>
      <c r="P251" s="560"/>
    </row>
    <row r="252" spans="2:16">
      <c r="B252" s="557" t="str">
        <f t="shared" si="9"/>
        <v/>
      </c>
      <c r="C252" s="558"/>
      <c r="D252" s="559" t="str">
        <f t="shared" si="10"/>
        <v/>
      </c>
      <c r="E252" s="559"/>
      <c r="F252" s="559" t="str">
        <f>IFERROR(IF(OR(D252=0,D252=""),"",-PMT($F$45/IF($K$46="Day",'L1'!$D$12,IF($K$46="Week",'L1'!$D$16,IF($K$46="Month",'L1'!$D$17,1))),$F$46,$D$62)),"")</f>
        <v/>
      </c>
      <c r="G252" s="559"/>
      <c r="H252" s="559" t="str">
        <f>IFERROR(-PPMT(IF($K$46="Day",$F$45/'L1'!$D$12,IF($K$46="Week",$F$45/'L1'!$D$16,IF($K$46="Month",$F$45/'L1'!$D$17,IF($K$46="Year",$F$45,0)))),B252,$F$46,$Q$45),"")</f>
        <v/>
      </c>
      <c r="I252" s="559"/>
      <c r="J252" s="559" t="str">
        <f t="shared" si="11"/>
        <v/>
      </c>
      <c r="K252" s="559"/>
      <c r="L252" s="559"/>
      <c r="M252" s="559"/>
      <c r="N252" s="559"/>
      <c r="O252" s="559" t="str">
        <f t="shared" si="12"/>
        <v/>
      </c>
      <c r="P252" s="560"/>
    </row>
    <row r="253" spans="2:16">
      <c r="B253" s="557" t="str">
        <f t="shared" si="9"/>
        <v/>
      </c>
      <c r="C253" s="558"/>
      <c r="D253" s="559" t="str">
        <f t="shared" si="10"/>
        <v/>
      </c>
      <c r="E253" s="559"/>
      <c r="F253" s="559" t="str">
        <f>IFERROR(IF(OR(D253=0,D253=""),"",-PMT($F$45/IF($K$46="Day",'L1'!$D$12,IF($K$46="Week",'L1'!$D$16,IF($K$46="Month",'L1'!$D$17,1))),$F$46,$D$62)),"")</f>
        <v/>
      </c>
      <c r="G253" s="559"/>
      <c r="H253" s="559" t="str">
        <f>IFERROR(-PPMT(IF($K$46="Day",$F$45/'L1'!$D$12,IF($K$46="Week",$F$45/'L1'!$D$16,IF($K$46="Month",$F$45/'L1'!$D$17,IF($K$46="Year",$F$45,0)))),B253,$F$46,$Q$45),"")</f>
        <v/>
      </c>
      <c r="I253" s="559"/>
      <c r="J253" s="559" t="str">
        <f t="shared" si="11"/>
        <v/>
      </c>
      <c r="K253" s="559"/>
      <c r="L253" s="559"/>
      <c r="M253" s="559"/>
      <c r="N253" s="559"/>
      <c r="O253" s="559" t="str">
        <f t="shared" si="12"/>
        <v/>
      </c>
      <c r="P253" s="560"/>
    </row>
    <row r="254" spans="2:16">
      <c r="B254" s="557" t="str">
        <f t="shared" si="9"/>
        <v/>
      </c>
      <c r="C254" s="558"/>
      <c r="D254" s="559" t="str">
        <f t="shared" si="10"/>
        <v/>
      </c>
      <c r="E254" s="559"/>
      <c r="F254" s="559" t="str">
        <f>IFERROR(IF(OR(D254=0,D254=""),"",-PMT($F$45/IF($K$46="Day",'L1'!$D$12,IF($K$46="Week",'L1'!$D$16,IF($K$46="Month",'L1'!$D$17,1))),$F$46,$D$62)),"")</f>
        <v/>
      </c>
      <c r="G254" s="559"/>
      <c r="H254" s="559" t="str">
        <f>IFERROR(-PPMT(IF($K$46="Day",$F$45/'L1'!$D$12,IF($K$46="Week",$F$45/'L1'!$D$16,IF($K$46="Month",$F$45/'L1'!$D$17,IF($K$46="Year",$F$45,0)))),B254,$F$46,$Q$45),"")</f>
        <v/>
      </c>
      <c r="I254" s="559"/>
      <c r="J254" s="559" t="str">
        <f t="shared" si="11"/>
        <v/>
      </c>
      <c r="K254" s="559"/>
      <c r="L254" s="559"/>
      <c r="M254" s="559"/>
      <c r="N254" s="559"/>
      <c r="O254" s="559" t="str">
        <f t="shared" si="12"/>
        <v/>
      </c>
      <c r="P254" s="560"/>
    </row>
    <row r="255" spans="2:16">
      <c r="B255" s="557" t="str">
        <f t="shared" si="9"/>
        <v/>
      </c>
      <c r="C255" s="558"/>
      <c r="D255" s="559" t="str">
        <f t="shared" si="10"/>
        <v/>
      </c>
      <c r="E255" s="559"/>
      <c r="F255" s="559" t="str">
        <f>IFERROR(IF(OR(D255=0,D255=""),"",-PMT($F$45/IF($K$46="Day",'L1'!$D$12,IF($K$46="Week",'L1'!$D$16,IF($K$46="Month",'L1'!$D$17,1))),$F$46,$D$62)),"")</f>
        <v/>
      </c>
      <c r="G255" s="559"/>
      <c r="H255" s="559" t="str">
        <f>IFERROR(-PPMT(IF($K$46="Day",$F$45/'L1'!$D$12,IF($K$46="Week",$F$45/'L1'!$D$16,IF($K$46="Month",$F$45/'L1'!$D$17,IF($K$46="Year",$F$45,0)))),B255,$F$46,$Q$45),"")</f>
        <v/>
      </c>
      <c r="I255" s="559"/>
      <c r="J255" s="559" t="str">
        <f t="shared" si="11"/>
        <v/>
      </c>
      <c r="K255" s="559"/>
      <c r="L255" s="559"/>
      <c r="M255" s="559"/>
      <c r="N255" s="559"/>
      <c r="O255" s="559" t="str">
        <f t="shared" si="12"/>
        <v/>
      </c>
      <c r="P255" s="560"/>
    </row>
    <row r="256" spans="2:16">
      <c r="B256" s="557" t="str">
        <f t="shared" ref="B256:B319" si="13">IF(OR(D256=0,D256=""),"",B255+1)</f>
        <v/>
      </c>
      <c r="C256" s="558"/>
      <c r="D256" s="559" t="str">
        <f t="shared" ref="D256:D319" si="14">IFERROR(IF(D255-H255&lt;=0,"",D255-H255),"")</f>
        <v/>
      </c>
      <c r="E256" s="559"/>
      <c r="F256" s="559" t="str">
        <f>IFERROR(IF(OR(D256=0,D256=""),"",-PMT($F$45/IF($K$46="Day",'L1'!$D$12,IF($K$46="Week",'L1'!$D$16,IF($K$46="Month",'L1'!$D$17,1))),$F$46,$D$62)),"")</f>
        <v/>
      </c>
      <c r="G256" s="559"/>
      <c r="H256" s="559" t="str">
        <f>IFERROR(-PPMT(IF($K$46="Day",$F$45/'L1'!$D$12,IF($K$46="Week",$F$45/'L1'!$D$16,IF($K$46="Month",$F$45/'L1'!$D$17,IF($K$46="Year",$F$45,0)))),B256,$F$46,$Q$45),"")</f>
        <v/>
      </c>
      <c r="I256" s="559"/>
      <c r="J256" s="559" t="str">
        <f t="shared" ref="J256:J319" si="15">IFERROR(F256-H256,"")</f>
        <v/>
      </c>
      <c r="K256" s="559"/>
      <c r="L256" s="559"/>
      <c r="M256" s="559"/>
      <c r="N256" s="559"/>
      <c r="O256" s="559" t="str">
        <f t="shared" ref="O256:O319" si="16">IFERROR(D256-H256,"")</f>
        <v/>
      </c>
      <c r="P256" s="560"/>
    </row>
    <row r="257" spans="2:16">
      <c r="B257" s="557" t="str">
        <f t="shared" si="13"/>
        <v/>
      </c>
      <c r="C257" s="558"/>
      <c r="D257" s="559" t="str">
        <f t="shared" si="14"/>
        <v/>
      </c>
      <c r="E257" s="559"/>
      <c r="F257" s="559" t="str">
        <f>IFERROR(IF(OR(D257=0,D257=""),"",-PMT($F$45/IF($K$46="Day",'L1'!$D$12,IF($K$46="Week",'L1'!$D$16,IF($K$46="Month",'L1'!$D$17,1))),$F$46,$D$62)),"")</f>
        <v/>
      </c>
      <c r="G257" s="559"/>
      <c r="H257" s="559" t="str">
        <f>IFERROR(-PPMT(IF($K$46="Day",$F$45/'L1'!$D$12,IF($K$46="Week",$F$45/'L1'!$D$16,IF($K$46="Month",$F$45/'L1'!$D$17,IF($K$46="Year",$F$45,0)))),B257,$F$46,$Q$45),"")</f>
        <v/>
      </c>
      <c r="I257" s="559"/>
      <c r="J257" s="559" t="str">
        <f t="shared" si="15"/>
        <v/>
      </c>
      <c r="K257" s="559"/>
      <c r="L257" s="559"/>
      <c r="M257" s="559"/>
      <c r="N257" s="559"/>
      <c r="O257" s="559" t="str">
        <f t="shared" si="16"/>
        <v/>
      </c>
      <c r="P257" s="560"/>
    </row>
    <row r="258" spans="2:16">
      <c r="B258" s="557" t="str">
        <f t="shared" si="13"/>
        <v/>
      </c>
      <c r="C258" s="558"/>
      <c r="D258" s="559" t="str">
        <f t="shared" si="14"/>
        <v/>
      </c>
      <c r="E258" s="559"/>
      <c r="F258" s="559" t="str">
        <f>IFERROR(IF(OR(D258=0,D258=""),"",-PMT($F$45/IF($K$46="Day",'L1'!$D$12,IF($K$46="Week",'L1'!$D$16,IF($K$46="Month",'L1'!$D$17,1))),$F$46,$D$62)),"")</f>
        <v/>
      </c>
      <c r="G258" s="559"/>
      <c r="H258" s="559" t="str">
        <f>IFERROR(-PPMT(IF($K$46="Day",$F$45/'L1'!$D$12,IF($K$46="Week",$F$45/'L1'!$D$16,IF($K$46="Month",$F$45/'L1'!$D$17,IF($K$46="Year",$F$45,0)))),B258,$F$46,$Q$45),"")</f>
        <v/>
      </c>
      <c r="I258" s="559"/>
      <c r="J258" s="559" t="str">
        <f t="shared" si="15"/>
        <v/>
      </c>
      <c r="K258" s="559"/>
      <c r="L258" s="559"/>
      <c r="M258" s="559"/>
      <c r="N258" s="559"/>
      <c r="O258" s="559" t="str">
        <f t="shared" si="16"/>
        <v/>
      </c>
      <c r="P258" s="560"/>
    </row>
    <row r="259" spans="2:16">
      <c r="B259" s="557" t="str">
        <f t="shared" si="13"/>
        <v/>
      </c>
      <c r="C259" s="558"/>
      <c r="D259" s="559" t="str">
        <f t="shared" si="14"/>
        <v/>
      </c>
      <c r="E259" s="559"/>
      <c r="F259" s="559" t="str">
        <f>IFERROR(IF(OR(D259=0,D259=""),"",-PMT($F$45/IF($K$46="Day",'L1'!$D$12,IF($K$46="Week",'L1'!$D$16,IF($K$46="Month",'L1'!$D$17,1))),$F$46,$D$62)),"")</f>
        <v/>
      </c>
      <c r="G259" s="559"/>
      <c r="H259" s="559" t="str">
        <f>IFERROR(-PPMT(IF($K$46="Day",$F$45/'L1'!$D$12,IF($K$46="Week",$F$45/'L1'!$D$16,IF($K$46="Month",$F$45/'L1'!$D$17,IF($K$46="Year",$F$45,0)))),B259,$F$46,$Q$45),"")</f>
        <v/>
      </c>
      <c r="I259" s="559"/>
      <c r="J259" s="559" t="str">
        <f t="shared" si="15"/>
        <v/>
      </c>
      <c r="K259" s="559"/>
      <c r="L259" s="559"/>
      <c r="M259" s="559"/>
      <c r="N259" s="559"/>
      <c r="O259" s="559" t="str">
        <f t="shared" si="16"/>
        <v/>
      </c>
      <c r="P259" s="560"/>
    </row>
    <row r="260" spans="2:16">
      <c r="B260" s="557" t="str">
        <f t="shared" si="13"/>
        <v/>
      </c>
      <c r="C260" s="558"/>
      <c r="D260" s="559" t="str">
        <f t="shared" si="14"/>
        <v/>
      </c>
      <c r="E260" s="559"/>
      <c r="F260" s="559" t="str">
        <f>IFERROR(IF(OR(D260=0,D260=""),"",-PMT($F$45/IF($K$46="Day",'L1'!$D$12,IF($K$46="Week",'L1'!$D$16,IF($K$46="Month",'L1'!$D$17,1))),$F$46,$D$62)),"")</f>
        <v/>
      </c>
      <c r="G260" s="559"/>
      <c r="H260" s="559" t="str">
        <f>IFERROR(-PPMT(IF($K$46="Day",$F$45/'L1'!$D$12,IF($K$46="Week",$F$45/'L1'!$D$16,IF($K$46="Month",$F$45/'L1'!$D$17,IF($K$46="Year",$F$45,0)))),B260,$F$46,$Q$45),"")</f>
        <v/>
      </c>
      <c r="I260" s="559"/>
      <c r="J260" s="559" t="str">
        <f t="shared" si="15"/>
        <v/>
      </c>
      <c r="K260" s="559"/>
      <c r="L260" s="559"/>
      <c r="M260" s="559"/>
      <c r="N260" s="559"/>
      <c r="O260" s="559" t="str">
        <f t="shared" si="16"/>
        <v/>
      </c>
      <c r="P260" s="560"/>
    </row>
    <row r="261" spans="2:16">
      <c r="B261" s="557" t="str">
        <f t="shared" si="13"/>
        <v/>
      </c>
      <c r="C261" s="558"/>
      <c r="D261" s="559" t="str">
        <f t="shared" si="14"/>
        <v/>
      </c>
      <c r="E261" s="559"/>
      <c r="F261" s="559" t="str">
        <f>IFERROR(IF(OR(D261=0,D261=""),"",-PMT($F$45/IF($K$46="Day",'L1'!$D$12,IF($K$46="Week",'L1'!$D$16,IF($K$46="Month",'L1'!$D$17,1))),$F$46,$D$62)),"")</f>
        <v/>
      </c>
      <c r="G261" s="559"/>
      <c r="H261" s="559" t="str">
        <f>IFERROR(-PPMT(IF($K$46="Day",$F$45/'L1'!$D$12,IF($K$46="Week",$F$45/'L1'!$D$16,IF($K$46="Month",$F$45/'L1'!$D$17,IF($K$46="Year",$F$45,0)))),B261,$F$46,$Q$45),"")</f>
        <v/>
      </c>
      <c r="I261" s="559"/>
      <c r="J261" s="559" t="str">
        <f t="shared" si="15"/>
        <v/>
      </c>
      <c r="K261" s="559"/>
      <c r="L261" s="559"/>
      <c r="M261" s="559"/>
      <c r="N261" s="559"/>
      <c r="O261" s="559" t="str">
        <f t="shared" si="16"/>
        <v/>
      </c>
      <c r="P261" s="560"/>
    </row>
    <row r="262" spans="2:16">
      <c r="B262" s="557" t="str">
        <f t="shared" si="13"/>
        <v/>
      </c>
      <c r="C262" s="558"/>
      <c r="D262" s="559" t="str">
        <f t="shared" si="14"/>
        <v/>
      </c>
      <c r="E262" s="559"/>
      <c r="F262" s="559" t="str">
        <f>IFERROR(IF(OR(D262=0,D262=""),"",-PMT($F$45/IF($K$46="Day",'L1'!$D$12,IF($K$46="Week",'L1'!$D$16,IF($K$46="Month",'L1'!$D$17,1))),$F$46,$D$62)),"")</f>
        <v/>
      </c>
      <c r="G262" s="559"/>
      <c r="H262" s="559" t="str">
        <f>IFERROR(-PPMT(IF($K$46="Day",$F$45/'L1'!$D$12,IF($K$46="Week",$F$45/'L1'!$D$16,IF($K$46="Month",$F$45/'L1'!$D$17,IF($K$46="Year",$F$45,0)))),B262,$F$46,$Q$45),"")</f>
        <v/>
      </c>
      <c r="I262" s="559"/>
      <c r="J262" s="559" t="str">
        <f t="shared" si="15"/>
        <v/>
      </c>
      <c r="K262" s="559"/>
      <c r="L262" s="559"/>
      <c r="M262" s="559"/>
      <c r="N262" s="559"/>
      <c r="O262" s="559" t="str">
        <f t="shared" si="16"/>
        <v/>
      </c>
      <c r="P262" s="560"/>
    </row>
    <row r="263" spans="2:16">
      <c r="B263" s="557" t="str">
        <f t="shared" si="13"/>
        <v/>
      </c>
      <c r="C263" s="558"/>
      <c r="D263" s="559" t="str">
        <f t="shared" si="14"/>
        <v/>
      </c>
      <c r="E263" s="559"/>
      <c r="F263" s="559" t="str">
        <f>IFERROR(IF(OR(D263=0,D263=""),"",-PMT($F$45/IF($K$46="Day",'L1'!$D$12,IF($K$46="Week",'L1'!$D$16,IF($K$46="Month",'L1'!$D$17,1))),$F$46,$D$62)),"")</f>
        <v/>
      </c>
      <c r="G263" s="559"/>
      <c r="H263" s="559" t="str">
        <f>IFERROR(-PPMT(IF($K$46="Day",$F$45/'L1'!$D$12,IF($K$46="Week",$F$45/'L1'!$D$16,IF($K$46="Month",$F$45/'L1'!$D$17,IF($K$46="Year",$F$45,0)))),B263,$F$46,$Q$45),"")</f>
        <v/>
      </c>
      <c r="I263" s="559"/>
      <c r="J263" s="559" t="str">
        <f t="shared" si="15"/>
        <v/>
      </c>
      <c r="K263" s="559"/>
      <c r="L263" s="559"/>
      <c r="M263" s="559"/>
      <c r="N263" s="559"/>
      <c r="O263" s="559" t="str">
        <f t="shared" si="16"/>
        <v/>
      </c>
      <c r="P263" s="560"/>
    </row>
    <row r="264" spans="2:16">
      <c r="B264" s="557" t="str">
        <f t="shared" si="13"/>
        <v/>
      </c>
      <c r="C264" s="558"/>
      <c r="D264" s="559" t="str">
        <f t="shared" si="14"/>
        <v/>
      </c>
      <c r="E264" s="559"/>
      <c r="F264" s="559" t="str">
        <f>IFERROR(IF(OR(D264=0,D264=""),"",-PMT($F$45/IF($K$46="Day",'L1'!$D$12,IF($K$46="Week",'L1'!$D$16,IF($K$46="Month",'L1'!$D$17,1))),$F$46,$D$62)),"")</f>
        <v/>
      </c>
      <c r="G264" s="559"/>
      <c r="H264" s="559" t="str">
        <f>IFERROR(-PPMT(IF($K$46="Day",$F$45/'L1'!$D$12,IF($K$46="Week",$F$45/'L1'!$D$16,IF($K$46="Month",$F$45/'L1'!$D$17,IF($K$46="Year",$F$45,0)))),B264,$F$46,$Q$45),"")</f>
        <v/>
      </c>
      <c r="I264" s="559"/>
      <c r="J264" s="559" t="str">
        <f t="shared" si="15"/>
        <v/>
      </c>
      <c r="K264" s="559"/>
      <c r="L264" s="559"/>
      <c r="M264" s="559"/>
      <c r="N264" s="559"/>
      <c r="O264" s="559" t="str">
        <f t="shared" si="16"/>
        <v/>
      </c>
      <c r="P264" s="560"/>
    </row>
    <row r="265" spans="2:16">
      <c r="B265" s="557" t="str">
        <f t="shared" si="13"/>
        <v/>
      </c>
      <c r="C265" s="558"/>
      <c r="D265" s="559" t="str">
        <f t="shared" si="14"/>
        <v/>
      </c>
      <c r="E265" s="559"/>
      <c r="F265" s="559" t="str">
        <f>IFERROR(IF(OR(D265=0,D265=""),"",-PMT($F$45/IF($K$46="Day",'L1'!$D$12,IF($K$46="Week",'L1'!$D$16,IF($K$46="Month",'L1'!$D$17,1))),$F$46,$D$62)),"")</f>
        <v/>
      </c>
      <c r="G265" s="559"/>
      <c r="H265" s="559" t="str">
        <f>IFERROR(-PPMT(IF($K$46="Day",$F$45/'L1'!$D$12,IF($K$46="Week",$F$45/'L1'!$D$16,IF($K$46="Month",$F$45/'L1'!$D$17,IF($K$46="Year",$F$45,0)))),B265,$F$46,$Q$45),"")</f>
        <v/>
      </c>
      <c r="I265" s="559"/>
      <c r="J265" s="559" t="str">
        <f t="shared" si="15"/>
        <v/>
      </c>
      <c r="K265" s="559"/>
      <c r="L265" s="559"/>
      <c r="M265" s="559"/>
      <c r="N265" s="559"/>
      <c r="O265" s="559" t="str">
        <f t="shared" si="16"/>
        <v/>
      </c>
      <c r="P265" s="560"/>
    </row>
    <row r="266" spans="2:16">
      <c r="B266" s="557" t="str">
        <f t="shared" si="13"/>
        <v/>
      </c>
      <c r="C266" s="558"/>
      <c r="D266" s="559" t="str">
        <f t="shared" si="14"/>
        <v/>
      </c>
      <c r="E266" s="559"/>
      <c r="F266" s="559" t="str">
        <f>IFERROR(IF(OR(D266=0,D266=""),"",-PMT($F$45/IF($K$46="Day",'L1'!$D$12,IF($K$46="Week",'L1'!$D$16,IF($K$46="Month",'L1'!$D$17,1))),$F$46,$D$62)),"")</f>
        <v/>
      </c>
      <c r="G266" s="559"/>
      <c r="H266" s="559" t="str">
        <f>IFERROR(-PPMT(IF($K$46="Day",$F$45/'L1'!$D$12,IF($K$46="Week",$F$45/'L1'!$D$16,IF($K$46="Month",$F$45/'L1'!$D$17,IF($K$46="Year",$F$45,0)))),B266,$F$46,$Q$45),"")</f>
        <v/>
      </c>
      <c r="I266" s="559"/>
      <c r="J266" s="559" t="str">
        <f t="shared" si="15"/>
        <v/>
      </c>
      <c r="K266" s="559"/>
      <c r="L266" s="559"/>
      <c r="M266" s="559"/>
      <c r="N266" s="559"/>
      <c r="O266" s="559" t="str">
        <f t="shared" si="16"/>
        <v/>
      </c>
      <c r="P266" s="560"/>
    </row>
    <row r="267" spans="2:16">
      <c r="B267" s="557" t="str">
        <f t="shared" si="13"/>
        <v/>
      </c>
      <c r="C267" s="558"/>
      <c r="D267" s="559" t="str">
        <f t="shared" si="14"/>
        <v/>
      </c>
      <c r="E267" s="559"/>
      <c r="F267" s="559" t="str">
        <f>IFERROR(IF(OR(D267=0,D267=""),"",-PMT($F$45/IF($K$46="Day",'L1'!$D$12,IF($K$46="Week",'L1'!$D$16,IF($K$46="Month",'L1'!$D$17,1))),$F$46,$D$62)),"")</f>
        <v/>
      </c>
      <c r="G267" s="559"/>
      <c r="H267" s="559" t="str">
        <f>IFERROR(-PPMT(IF($K$46="Day",$F$45/'L1'!$D$12,IF($K$46="Week",$F$45/'L1'!$D$16,IF($K$46="Month",$F$45/'L1'!$D$17,IF($K$46="Year",$F$45,0)))),B267,$F$46,$Q$45),"")</f>
        <v/>
      </c>
      <c r="I267" s="559"/>
      <c r="J267" s="559" t="str">
        <f t="shared" si="15"/>
        <v/>
      </c>
      <c r="K267" s="559"/>
      <c r="L267" s="559"/>
      <c r="M267" s="559"/>
      <c r="N267" s="559"/>
      <c r="O267" s="559" t="str">
        <f t="shared" si="16"/>
        <v/>
      </c>
      <c r="P267" s="560"/>
    </row>
    <row r="268" spans="2:16">
      <c r="B268" s="557" t="str">
        <f t="shared" si="13"/>
        <v/>
      </c>
      <c r="C268" s="558"/>
      <c r="D268" s="559" t="str">
        <f t="shared" si="14"/>
        <v/>
      </c>
      <c r="E268" s="559"/>
      <c r="F268" s="559" t="str">
        <f>IFERROR(IF(OR(D268=0,D268=""),"",-PMT($F$45/IF($K$46="Day",'L1'!$D$12,IF($K$46="Week",'L1'!$D$16,IF($K$46="Month",'L1'!$D$17,1))),$F$46,$D$62)),"")</f>
        <v/>
      </c>
      <c r="G268" s="559"/>
      <c r="H268" s="559" t="str">
        <f>IFERROR(-PPMT(IF($K$46="Day",$F$45/'L1'!$D$12,IF($K$46="Week",$F$45/'L1'!$D$16,IF($K$46="Month",$F$45/'L1'!$D$17,IF($K$46="Year",$F$45,0)))),B268,$F$46,$Q$45),"")</f>
        <v/>
      </c>
      <c r="I268" s="559"/>
      <c r="J268" s="559" t="str">
        <f t="shared" si="15"/>
        <v/>
      </c>
      <c r="K268" s="559"/>
      <c r="L268" s="559"/>
      <c r="M268" s="559"/>
      <c r="N268" s="559"/>
      <c r="O268" s="559" t="str">
        <f t="shared" si="16"/>
        <v/>
      </c>
      <c r="P268" s="560"/>
    </row>
    <row r="269" spans="2:16">
      <c r="B269" s="557" t="str">
        <f t="shared" si="13"/>
        <v/>
      </c>
      <c r="C269" s="558"/>
      <c r="D269" s="559" t="str">
        <f t="shared" si="14"/>
        <v/>
      </c>
      <c r="E269" s="559"/>
      <c r="F269" s="559" t="str">
        <f>IFERROR(IF(OR(D269=0,D269=""),"",-PMT($F$45/IF($K$46="Day",'L1'!$D$12,IF($K$46="Week",'L1'!$D$16,IF($K$46="Month",'L1'!$D$17,1))),$F$46,$D$62)),"")</f>
        <v/>
      </c>
      <c r="G269" s="559"/>
      <c r="H269" s="559" t="str">
        <f>IFERROR(-PPMT(IF($K$46="Day",$F$45/'L1'!$D$12,IF($K$46="Week",$F$45/'L1'!$D$16,IF($K$46="Month",$F$45/'L1'!$D$17,IF($K$46="Year",$F$45,0)))),B269,$F$46,$Q$45),"")</f>
        <v/>
      </c>
      <c r="I269" s="559"/>
      <c r="J269" s="559" t="str">
        <f t="shared" si="15"/>
        <v/>
      </c>
      <c r="K269" s="559"/>
      <c r="L269" s="559"/>
      <c r="M269" s="559"/>
      <c r="N269" s="559"/>
      <c r="O269" s="559" t="str">
        <f t="shared" si="16"/>
        <v/>
      </c>
      <c r="P269" s="560"/>
    </row>
    <row r="270" spans="2:16">
      <c r="B270" s="557" t="str">
        <f t="shared" si="13"/>
        <v/>
      </c>
      <c r="C270" s="558"/>
      <c r="D270" s="559" t="str">
        <f t="shared" si="14"/>
        <v/>
      </c>
      <c r="E270" s="559"/>
      <c r="F270" s="559" t="str">
        <f>IFERROR(IF(OR(D270=0,D270=""),"",-PMT($F$45/IF($K$46="Day",'L1'!$D$12,IF($K$46="Week",'L1'!$D$16,IF($K$46="Month",'L1'!$D$17,1))),$F$46,$D$62)),"")</f>
        <v/>
      </c>
      <c r="G270" s="559"/>
      <c r="H270" s="559" t="str">
        <f>IFERROR(-PPMT(IF($K$46="Day",$F$45/'L1'!$D$12,IF($K$46="Week",$F$45/'L1'!$D$16,IF($K$46="Month",$F$45/'L1'!$D$17,IF($K$46="Year",$F$45,0)))),B270,$F$46,$Q$45),"")</f>
        <v/>
      </c>
      <c r="I270" s="559"/>
      <c r="J270" s="559" t="str">
        <f t="shared" si="15"/>
        <v/>
      </c>
      <c r="K270" s="559"/>
      <c r="L270" s="559"/>
      <c r="M270" s="559"/>
      <c r="N270" s="559"/>
      <c r="O270" s="559" t="str">
        <f t="shared" si="16"/>
        <v/>
      </c>
      <c r="P270" s="560"/>
    </row>
    <row r="271" spans="2:16">
      <c r="B271" s="557" t="str">
        <f t="shared" si="13"/>
        <v/>
      </c>
      <c r="C271" s="558"/>
      <c r="D271" s="559" t="str">
        <f t="shared" si="14"/>
        <v/>
      </c>
      <c r="E271" s="559"/>
      <c r="F271" s="559" t="str">
        <f>IFERROR(IF(OR(D271=0,D271=""),"",-PMT($F$45/IF($K$46="Day",'L1'!$D$12,IF($K$46="Week",'L1'!$D$16,IF($K$46="Month",'L1'!$D$17,1))),$F$46,$D$62)),"")</f>
        <v/>
      </c>
      <c r="G271" s="559"/>
      <c r="H271" s="559" t="str">
        <f>IFERROR(-PPMT(IF($K$46="Day",$F$45/'L1'!$D$12,IF($K$46="Week",$F$45/'L1'!$D$16,IF($K$46="Month",$F$45/'L1'!$D$17,IF($K$46="Year",$F$45,0)))),B271,$F$46,$Q$45),"")</f>
        <v/>
      </c>
      <c r="I271" s="559"/>
      <c r="J271" s="559" t="str">
        <f t="shared" si="15"/>
        <v/>
      </c>
      <c r="K271" s="559"/>
      <c r="L271" s="559"/>
      <c r="M271" s="559"/>
      <c r="N271" s="559"/>
      <c r="O271" s="559" t="str">
        <f t="shared" si="16"/>
        <v/>
      </c>
      <c r="P271" s="560"/>
    </row>
    <row r="272" spans="2:16">
      <c r="B272" s="557" t="str">
        <f t="shared" si="13"/>
        <v/>
      </c>
      <c r="C272" s="558"/>
      <c r="D272" s="559" t="str">
        <f t="shared" si="14"/>
        <v/>
      </c>
      <c r="E272" s="559"/>
      <c r="F272" s="559" t="str">
        <f>IFERROR(IF(OR(D272=0,D272=""),"",-PMT($F$45/IF($K$46="Day",'L1'!$D$12,IF($K$46="Week",'L1'!$D$16,IF($K$46="Month",'L1'!$D$17,1))),$F$46,$D$62)),"")</f>
        <v/>
      </c>
      <c r="G272" s="559"/>
      <c r="H272" s="559" t="str">
        <f>IFERROR(-PPMT(IF($K$46="Day",$F$45/'L1'!$D$12,IF($K$46="Week",$F$45/'L1'!$D$16,IF($K$46="Month",$F$45/'L1'!$D$17,IF($K$46="Year",$F$45,0)))),B272,$F$46,$Q$45),"")</f>
        <v/>
      </c>
      <c r="I272" s="559"/>
      <c r="J272" s="559" t="str">
        <f t="shared" si="15"/>
        <v/>
      </c>
      <c r="K272" s="559"/>
      <c r="L272" s="559"/>
      <c r="M272" s="559"/>
      <c r="N272" s="559"/>
      <c r="O272" s="559" t="str">
        <f t="shared" si="16"/>
        <v/>
      </c>
      <c r="P272" s="560"/>
    </row>
    <row r="273" spans="2:16">
      <c r="B273" s="557" t="str">
        <f t="shared" si="13"/>
        <v/>
      </c>
      <c r="C273" s="558"/>
      <c r="D273" s="559" t="str">
        <f t="shared" si="14"/>
        <v/>
      </c>
      <c r="E273" s="559"/>
      <c r="F273" s="559" t="str">
        <f>IFERROR(IF(OR(D273=0,D273=""),"",-PMT($F$45/IF($K$46="Day",'L1'!$D$12,IF($K$46="Week",'L1'!$D$16,IF($K$46="Month",'L1'!$D$17,1))),$F$46,$D$62)),"")</f>
        <v/>
      </c>
      <c r="G273" s="559"/>
      <c r="H273" s="559" t="str">
        <f>IFERROR(-PPMT(IF($K$46="Day",$F$45/'L1'!$D$12,IF($K$46="Week",$F$45/'L1'!$D$16,IF($K$46="Month",$F$45/'L1'!$D$17,IF($K$46="Year",$F$45,0)))),B273,$F$46,$Q$45),"")</f>
        <v/>
      </c>
      <c r="I273" s="559"/>
      <c r="J273" s="559" t="str">
        <f t="shared" si="15"/>
        <v/>
      </c>
      <c r="K273" s="559"/>
      <c r="L273" s="559"/>
      <c r="M273" s="559"/>
      <c r="N273" s="559"/>
      <c r="O273" s="559" t="str">
        <f t="shared" si="16"/>
        <v/>
      </c>
      <c r="P273" s="560"/>
    </row>
    <row r="274" spans="2:16">
      <c r="B274" s="557" t="str">
        <f t="shared" si="13"/>
        <v/>
      </c>
      <c r="C274" s="558"/>
      <c r="D274" s="559" t="str">
        <f t="shared" si="14"/>
        <v/>
      </c>
      <c r="E274" s="559"/>
      <c r="F274" s="559" t="str">
        <f>IFERROR(IF(OR(D274=0,D274=""),"",-PMT($F$45/IF($K$46="Day",'L1'!$D$12,IF($K$46="Week",'L1'!$D$16,IF($K$46="Month",'L1'!$D$17,1))),$F$46,$D$62)),"")</f>
        <v/>
      </c>
      <c r="G274" s="559"/>
      <c r="H274" s="559" t="str">
        <f>IFERROR(-PPMT(IF($K$46="Day",$F$45/'L1'!$D$12,IF($K$46="Week",$F$45/'L1'!$D$16,IF($K$46="Month",$F$45/'L1'!$D$17,IF($K$46="Year",$F$45,0)))),B274,$F$46,$Q$45),"")</f>
        <v/>
      </c>
      <c r="I274" s="559"/>
      <c r="J274" s="559" t="str">
        <f t="shared" si="15"/>
        <v/>
      </c>
      <c r="K274" s="559"/>
      <c r="L274" s="559"/>
      <c r="M274" s="559"/>
      <c r="N274" s="559"/>
      <c r="O274" s="559" t="str">
        <f t="shared" si="16"/>
        <v/>
      </c>
      <c r="P274" s="560"/>
    </row>
    <row r="275" spans="2:16">
      <c r="B275" s="557" t="str">
        <f t="shared" si="13"/>
        <v/>
      </c>
      <c r="C275" s="558"/>
      <c r="D275" s="559" t="str">
        <f t="shared" si="14"/>
        <v/>
      </c>
      <c r="E275" s="559"/>
      <c r="F275" s="559" t="str">
        <f>IFERROR(IF(OR(D275=0,D275=""),"",-PMT($F$45/IF($K$46="Day",'L1'!$D$12,IF($K$46="Week",'L1'!$D$16,IF($K$46="Month",'L1'!$D$17,1))),$F$46,$D$62)),"")</f>
        <v/>
      </c>
      <c r="G275" s="559"/>
      <c r="H275" s="559" t="str">
        <f>IFERROR(-PPMT(IF($K$46="Day",$F$45/'L1'!$D$12,IF($K$46="Week",$F$45/'L1'!$D$16,IF($K$46="Month",$F$45/'L1'!$D$17,IF($K$46="Year",$F$45,0)))),B275,$F$46,$Q$45),"")</f>
        <v/>
      </c>
      <c r="I275" s="559"/>
      <c r="J275" s="559" t="str">
        <f t="shared" si="15"/>
        <v/>
      </c>
      <c r="K275" s="559"/>
      <c r="L275" s="559"/>
      <c r="M275" s="559"/>
      <c r="N275" s="559"/>
      <c r="O275" s="559" t="str">
        <f t="shared" si="16"/>
        <v/>
      </c>
      <c r="P275" s="560"/>
    </row>
    <row r="276" spans="2:16">
      <c r="B276" s="557" t="str">
        <f t="shared" si="13"/>
        <v/>
      </c>
      <c r="C276" s="558"/>
      <c r="D276" s="559" t="str">
        <f t="shared" si="14"/>
        <v/>
      </c>
      <c r="E276" s="559"/>
      <c r="F276" s="559" t="str">
        <f>IFERROR(IF(OR(D276=0,D276=""),"",-PMT($F$45/IF($K$46="Day",'L1'!$D$12,IF($K$46="Week",'L1'!$D$16,IF($K$46="Month",'L1'!$D$17,1))),$F$46,$D$62)),"")</f>
        <v/>
      </c>
      <c r="G276" s="559"/>
      <c r="H276" s="559" t="str">
        <f>IFERROR(-PPMT(IF($K$46="Day",$F$45/'L1'!$D$12,IF($K$46="Week",$F$45/'L1'!$D$16,IF($K$46="Month",$F$45/'L1'!$D$17,IF($K$46="Year",$F$45,0)))),B276,$F$46,$Q$45),"")</f>
        <v/>
      </c>
      <c r="I276" s="559"/>
      <c r="J276" s="559" t="str">
        <f t="shared" si="15"/>
        <v/>
      </c>
      <c r="K276" s="559"/>
      <c r="L276" s="559"/>
      <c r="M276" s="559"/>
      <c r="N276" s="559"/>
      <c r="O276" s="559" t="str">
        <f t="shared" si="16"/>
        <v/>
      </c>
      <c r="P276" s="560"/>
    </row>
    <row r="277" spans="2:16">
      <c r="B277" s="557" t="str">
        <f t="shared" si="13"/>
        <v/>
      </c>
      <c r="C277" s="558"/>
      <c r="D277" s="559" t="str">
        <f t="shared" si="14"/>
        <v/>
      </c>
      <c r="E277" s="559"/>
      <c r="F277" s="559" t="str">
        <f>IFERROR(IF(OR(D277=0,D277=""),"",-PMT($F$45/IF($K$46="Day",'L1'!$D$12,IF($K$46="Week",'L1'!$D$16,IF($K$46="Month",'L1'!$D$17,1))),$F$46,$D$62)),"")</f>
        <v/>
      </c>
      <c r="G277" s="559"/>
      <c r="H277" s="559" t="str">
        <f>IFERROR(-PPMT(IF($K$46="Day",$F$45/'L1'!$D$12,IF($K$46="Week",$F$45/'L1'!$D$16,IF($K$46="Month",$F$45/'L1'!$D$17,IF($K$46="Year",$F$45,0)))),B277,$F$46,$Q$45),"")</f>
        <v/>
      </c>
      <c r="I277" s="559"/>
      <c r="J277" s="559" t="str">
        <f t="shared" si="15"/>
        <v/>
      </c>
      <c r="K277" s="559"/>
      <c r="L277" s="559"/>
      <c r="M277" s="559"/>
      <c r="N277" s="559"/>
      <c r="O277" s="559" t="str">
        <f t="shared" si="16"/>
        <v/>
      </c>
      <c r="P277" s="560"/>
    </row>
    <row r="278" spans="2:16">
      <c r="B278" s="557" t="str">
        <f t="shared" si="13"/>
        <v/>
      </c>
      <c r="C278" s="558"/>
      <c r="D278" s="559" t="str">
        <f t="shared" si="14"/>
        <v/>
      </c>
      <c r="E278" s="559"/>
      <c r="F278" s="559" t="str">
        <f>IFERROR(IF(OR(D278=0,D278=""),"",-PMT($F$45/IF($K$46="Day",'L1'!$D$12,IF($K$46="Week",'L1'!$D$16,IF($K$46="Month",'L1'!$D$17,1))),$F$46,$D$62)),"")</f>
        <v/>
      </c>
      <c r="G278" s="559"/>
      <c r="H278" s="559" t="str">
        <f>IFERROR(-PPMT(IF($K$46="Day",$F$45/'L1'!$D$12,IF($K$46="Week",$F$45/'L1'!$D$16,IF($K$46="Month",$F$45/'L1'!$D$17,IF($K$46="Year",$F$45,0)))),B278,$F$46,$Q$45),"")</f>
        <v/>
      </c>
      <c r="I278" s="559"/>
      <c r="J278" s="559" t="str">
        <f t="shared" si="15"/>
        <v/>
      </c>
      <c r="K278" s="559"/>
      <c r="L278" s="559"/>
      <c r="M278" s="559"/>
      <c r="N278" s="559"/>
      <c r="O278" s="559" t="str">
        <f t="shared" si="16"/>
        <v/>
      </c>
      <c r="P278" s="560"/>
    </row>
    <row r="279" spans="2:16">
      <c r="B279" s="557" t="str">
        <f t="shared" si="13"/>
        <v/>
      </c>
      <c r="C279" s="558"/>
      <c r="D279" s="559" t="str">
        <f t="shared" si="14"/>
        <v/>
      </c>
      <c r="E279" s="559"/>
      <c r="F279" s="559" t="str">
        <f>IFERROR(IF(OR(D279=0,D279=""),"",-PMT($F$45/IF($K$46="Day",'L1'!$D$12,IF($K$46="Week",'L1'!$D$16,IF($K$46="Month",'L1'!$D$17,1))),$F$46,$D$62)),"")</f>
        <v/>
      </c>
      <c r="G279" s="559"/>
      <c r="H279" s="559" t="str">
        <f>IFERROR(-PPMT(IF($K$46="Day",$F$45/'L1'!$D$12,IF($K$46="Week",$F$45/'L1'!$D$16,IF($K$46="Month",$F$45/'L1'!$D$17,IF($K$46="Year",$F$45,0)))),B279,$F$46,$Q$45),"")</f>
        <v/>
      </c>
      <c r="I279" s="559"/>
      <c r="J279" s="559" t="str">
        <f t="shared" si="15"/>
        <v/>
      </c>
      <c r="K279" s="559"/>
      <c r="L279" s="559"/>
      <c r="M279" s="559"/>
      <c r="N279" s="559"/>
      <c r="O279" s="559" t="str">
        <f t="shared" si="16"/>
        <v/>
      </c>
      <c r="P279" s="560"/>
    </row>
    <row r="280" spans="2:16">
      <c r="B280" s="557" t="str">
        <f t="shared" si="13"/>
        <v/>
      </c>
      <c r="C280" s="558"/>
      <c r="D280" s="559" t="str">
        <f t="shared" si="14"/>
        <v/>
      </c>
      <c r="E280" s="559"/>
      <c r="F280" s="559" t="str">
        <f>IFERROR(IF(OR(D280=0,D280=""),"",-PMT($F$45/IF($K$46="Day",'L1'!$D$12,IF($K$46="Week",'L1'!$D$16,IF($K$46="Month",'L1'!$D$17,1))),$F$46,$D$62)),"")</f>
        <v/>
      </c>
      <c r="G280" s="559"/>
      <c r="H280" s="559" t="str">
        <f>IFERROR(-PPMT(IF($K$46="Day",$F$45/'L1'!$D$12,IF($K$46="Week",$F$45/'L1'!$D$16,IF($K$46="Month",$F$45/'L1'!$D$17,IF($K$46="Year",$F$45,0)))),B280,$F$46,$Q$45),"")</f>
        <v/>
      </c>
      <c r="I280" s="559"/>
      <c r="J280" s="559" t="str">
        <f t="shared" si="15"/>
        <v/>
      </c>
      <c r="K280" s="559"/>
      <c r="L280" s="559"/>
      <c r="M280" s="559"/>
      <c r="N280" s="559"/>
      <c r="O280" s="559" t="str">
        <f t="shared" si="16"/>
        <v/>
      </c>
      <c r="P280" s="560"/>
    </row>
    <row r="281" spans="2:16">
      <c r="B281" s="557" t="str">
        <f t="shared" si="13"/>
        <v/>
      </c>
      <c r="C281" s="558"/>
      <c r="D281" s="559" t="str">
        <f t="shared" si="14"/>
        <v/>
      </c>
      <c r="E281" s="559"/>
      <c r="F281" s="559" t="str">
        <f>IFERROR(IF(OR(D281=0,D281=""),"",-PMT($F$45/IF($K$46="Day",'L1'!$D$12,IF($K$46="Week",'L1'!$D$16,IF($K$46="Month",'L1'!$D$17,1))),$F$46,$D$62)),"")</f>
        <v/>
      </c>
      <c r="G281" s="559"/>
      <c r="H281" s="559" t="str">
        <f>IFERROR(-PPMT(IF($K$46="Day",$F$45/'L1'!$D$12,IF($K$46="Week",$F$45/'L1'!$D$16,IF($K$46="Month",$F$45/'L1'!$D$17,IF($K$46="Year",$F$45,0)))),B281,$F$46,$Q$45),"")</f>
        <v/>
      </c>
      <c r="I281" s="559"/>
      <c r="J281" s="559" t="str">
        <f t="shared" si="15"/>
        <v/>
      </c>
      <c r="K281" s="559"/>
      <c r="L281" s="559"/>
      <c r="M281" s="559"/>
      <c r="N281" s="559"/>
      <c r="O281" s="559" t="str">
        <f t="shared" si="16"/>
        <v/>
      </c>
      <c r="P281" s="560"/>
    </row>
    <row r="282" spans="2:16">
      <c r="B282" s="557" t="str">
        <f t="shared" si="13"/>
        <v/>
      </c>
      <c r="C282" s="558"/>
      <c r="D282" s="559" t="str">
        <f t="shared" si="14"/>
        <v/>
      </c>
      <c r="E282" s="559"/>
      <c r="F282" s="559" t="str">
        <f>IFERROR(IF(OR(D282=0,D282=""),"",-PMT($F$45/IF($K$46="Day",'L1'!$D$12,IF($K$46="Week",'L1'!$D$16,IF($K$46="Month",'L1'!$D$17,1))),$F$46,$D$62)),"")</f>
        <v/>
      </c>
      <c r="G282" s="559"/>
      <c r="H282" s="559" t="str">
        <f>IFERROR(-PPMT(IF($K$46="Day",$F$45/'L1'!$D$12,IF($K$46="Week",$F$45/'L1'!$D$16,IF($K$46="Month",$F$45/'L1'!$D$17,IF($K$46="Year",$F$45,0)))),B282,$F$46,$Q$45),"")</f>
        <v/>
      </c>
      <c r="I282" s="559"/>
      <c r="J282" s="559" t="str">
        <f t="shared" si="15"/>
        <v/>
      </c>
      <c r="K282" s="559"/>
      <c r="L282" s="559"/>
      <c r="M282" s="559"/>
      <c r="N282" s="559"/>
      <c r="O282" s="559" t="str">
        <f t="shared" si="16"/>
        <v/>
      </c>
      <c r="P282" s="560"/>
    </row>
    <row r="283" spans="2:16">
      <c r="B283" s="557" t="str">
        <f t="shared" si="13"/>
        <v/>
      </c>
      <c r="C283" s="558"/>
      <c r="D283" s="559" t="str">
        <f t="shared" si="14"/>
        <v/>
      </c>
      <c r="E283" s="559"/>
      <c r="F283" s="559" t="str">
        <f>IFERROR(IF(OR(D283=0,D283=""),"",-PMT($F$45/IF($K$46="Day",'L1'!$D$12,IF($K$46="Week",'L1'!$D$16,IF($K$46="Month",'L1'!$D$17,1))),$F$46,$D$62)),"")</f>
        <v/>
      </c>
      <c r="G283" s="559"/>
      <c r="H283" s="559" t="str">
        <f>IFERROR(-PPMT(IF($K$46="Day",$F$45/'L1'!$D$12,IF($K$46="Week",$F$45/'L1'!$D$16,IF($K$46="Month",$F$45/'L1'!$D$17,IF($K$46="Year",$F$45,0)))),B283,$F$46,$Q$45),"")</f>
        <v/>
      </c>
      <c r="I283" s="559"/>
      <c r="J283" s="559" t="str">
        <f t="shared" si="15"/>
        <v/>
      </c>
      <c r="K283" s="559"/>
      <c r="L283" s="559"/>
      <c r="M283" s="559"/>
      <c r="N283" s="559"/>
      <c r="O283" s="559" t="str">
        <f t="shared" si="16"/>
        <v/>
      </c>
      <c r="P283" s="560"/>
    </row>
    <row r="284" spans="2:16">
      <c r="B284" s="557" t="str">
        <f t="shared" si="13"/>
        <v/>
      </c>
      <c r="C284" s="558"/>
      <c r="D284" s="559" t="str">
        <f t="shared" si="14"/>
        <v/>
      </c>
      <c r="E284" s="559"/>
      <c r="F284" s="559" t="str">
        <f>IFERROR(IF(OR(D284=0,D284=""),"",-PMT($F$45/IF($K$46="Day",'L1'!$D$12,IF($K$46="Week",'L1'!$D$16,IF($K$46="Month",'L1'!$D$17,1))),$F$46,$D$62)),"")</f>
        <v/>
      </c>
      <c r="G284" s="559"/>
      <c r="H284" s="559" t="str">
        <f>IFERROR(-PPMT(IF($K$46="Day",$F$45/'L1'!$D$12,IF($K$46="Week",$F$45/'L1'!$D$16,IF($K$46="Month",$F$45/'L1'!$D$17,IF($K$46="Year",$F$45,0)))),B284,$F$46,$Q$45),"")</f>
        <v/>
      </c>
      <c r="I284" s="559"/>
      <c r="J284" s="559" t="str">
        <f t="shared" si="15"/>
        <v/>
      </c>
      <c r="K284" s="559"/>
      <c r="L284" s="559"/>
      <c r="M284" s="559"/>
      <c r="N284" s="559"/>
      <c r="O284" s="559" t="str">
        <f t="shared" si="16"/>
        <v/>
      </c>
      <c r="P284" s="560"/>
    </row>
    <row r="285" spans="2:16">
      <c r="B285" s="557" t="str">
        <f t="shared" si="13"/>
        <v/>
      </c>
      <c r="C285" s="558"/>
      <c r="D285" s="559" t="str">
        <f t="shared" si="14"/>
        <v/>
      </c>
      <c r="E285" s="559"/>
      <c r="F285" s="559" t="str">
        <f>IFERROR(IF(OR(D285=0,D285=""),"",-PMT($F$45/IF($K$46="Day",'L1'!$D$12,IF($K$46="Week",'L1'!$D$16,IF($K$46="Month",'L1'!$D$17,1))),$F$46,$D$62)),"")</f>
        <v/>
      </c>
      <c r="G285" s="559"/>
      <c r="H285" s="559" t="str">
        <f>IFERROR(-PPMT(IF($K$46="Day",$F$45/'L1'!$D$12,IF($K$46="Week",$F$45/'L1'!$D$16,IF($K$46="Month",$F$45/'L1'!$D$17,IF($K$46="Year",$F$45,0)))),B285,$F$46,$Q$45),"")</f>
        <v/>
      </c>
      <c r="I285" s="559"/>
      <c r="J285" s="559" t="str">
        <f t="shared" si="15"/>
        <v/>
      </c>
      <c r="K285" s="559"/>
      <c r="L285" s="559"/>
      <c r="M285" s="559"/>
      <c r="N285" s="559"/>
      <c r="O285" s="559" t="str">
        <f t="shared" si="16"/>
        <v/>
      </c>
      <c r="P285" s="560"/>
    </row>
    <row r="286" spans="2:16">
      <c r="B286" s="557" t="str">
        <f t="shared" si="13"/>
        <v/>
      </c>
      <c r="C286" s="558"/>
      <c r="D286" s="559" t="str">
        <f t="shared" si="14"/>
        <v/>
      </c>
      <c r="E286" s="559"/>
      <c r="F286" s="559" t="str">
        <f>IFERROR(IF(OR(D286=0,D286=""),"",-PMT($F$45/IF($K$46="Day",'L1'!$D$12,IF($K$46="Week",'L1'!$D$16,IF($K$46="Month",'L1'!$D$17,1))),$F$46,$D$62)),"")</f>
        <v/>
      </c>
      <c r="G286" s="559"/>
      <c r="H286" s="559" t="str">
        <f>IFERROR(-PPMT(IF($K$46="Day",$F$45/'L1'!$D$12,IF($K$46="Week",$F$45/'L1'!$D$16,IF($K$46="Month",$F$45/'L1'!$D$17,IF($K$46="Year",$F$45,0)))),B286,$F$46,$Q$45),"")</f>
        <v/>
      </c>
      <c r="I286" s="559"/>
      <c r="J286" s="559" t="str">
        <f t="shared" si="15"/>
        <v/>
      </c>
      <c r="K286" s="559"/>
      <c r="L286" s="559"/>
      <c r="M286" s="559"/>
      <c r="N286" s="559"/>
      <c r="O286" s="559" t="str">
        <f t="shared" si="16"/>
        <v/>
      </c>
      <c r="P286" s="560"/>
    </row>
    <row r="287" spans="2:16">
      <c r="B287" s="557" t="str">
        <f t="shared" si="13"/>
        <v/>
      </c>
      <c r="C287" s="558"/>
      <c r="D287" s="559" t="str">
        <f t="shared" si="14"/>
        <v/>
      </c>
      <c r="E287" s="559"/>
      <c r="F287" s="559" t="str">
        <f>IFERROR(IF(OR(D287=0,D287=""),"",-PMT($F$45/IF($K$46="Day",'L1'!$D$12,IF($K$46="Week",'L1'!$D$16,IF($K$46="Month",'L1'!$D$17,1))),$F$46,$D$62)),"")</f>
        <v/>
      </c>
      <c r="G287" s="559"/>
      <c r="H287" s="559" t="str">
        <f>IFERROR(-PPMT(IF($K$46="Day",$F$45/'L1'!$D$12,IF($K$46="Week",$F$45/'L1'!$D$16,IF($K$46="Month",$F$45/'L1'!$D$17,IF($K$46="Year",$F$45,0)))),B287,$F$46,$Q$45),"")</f>
        <v/>
      </c>
      <c r="I287" s="559"/>
      <c r="J287" s="559" t="str">
        <f t="shared" si="15"/>
        <v/>
      </c>
      <c r="K287" s="559"/>
      <c r="L287" s="559"/>
      <c r="M287" s="559"/>
      <c r="N287" s="559"/>
      <c r="O287" s="559" t="str">
        <f t="shared" si="16"/>
        <v/>
      </c>
      <c r="P287" s="560"/>
    </row>
    <row r="288" spans="2:16">
      <c r="B288" s="557" t="str">
        <f t="shared" si="13"/>
        <v/>
      </c>
      <c r="C288" s="558"/>
      <c r="D288" s="559" t="str">
        <f t="shared" si="14"/>
        <v/>
      </c>
      <c r="E288" s="559"/>
      <c r="F288" s="559" t="str">
        <f>IFERROR(IF(OR(D288=0,D288=""),"",-PMT($F$45/IF($K$46="Day",'L1'!$D$12,IF($K$46="Week",'L1'!$D$16,IF($K$46="Month",'L1'!$D$17,1))),$F$46,$D$62)),"")</f>
        <v/>
      </c>
      <c r="G288" s="559"/>
      <c r="H288" s="559" t="str">
        <f>IFERROR(-PPMT(IF($K$46="Day",$F$45/'L1'!$D$12,IF($K$46="Week",$F$45/'L1'!$D$16,IF($K$46="Month",$F$45/'L1'!$D$17,IF($K$46="Year",$F$45,0)))),B288,$F$46,$Q$45),"")</f>
        <v/>
      </c>
      <c r="I288" s="559"/>
      <c r="J288" s="559" t="str">
        <f t="shared" si="15"/>
        <v/>
      </c>
      <c r="K288" s="559"/>
      <c r="L288" s="559"/>
      <c r="M288" s="559"/>
      <c r="N288" s="559"/>
      <c r="O288" s="559" t="str">
        <f t="shared" si="16"/>
        <v/>
      </c>
      <c r="P288" s="560"/>
    </row>
    <row r="289" spans="2:16">
      <c r="B289" s="557" t="str">
        <f t="shared" si="13"/>
        <v/>
      </c>
      <c r="C289" s="558"/>
      <c r="D289" s="559" t="str">
        <f t="shared" si="14"/>
        <v/>
      </c>
      <c r="E289" s="559"/>
      <c r="F289" s="559" t="str">
        <f>IFERROR(IF(OR(D289=0,D289=""),"",-PMT($F$45/IF($K$46="Day",'L1'!$D$12,IF($K$46="Week",'L1'!$D$16,IF($K$46="Month",'L1'!$D$17,1))),$F$46,$D$62)),"")</f>
        <v/>
      </c>
      <c r="G289" s="559"/>
      <c r="H289" s="559" t="str">
        <f>IFERROR(-PPMT(IF($K$46="Day",$F$45/'L1'!$D$12,IF($K$46="Week",$F$45/'L1'!$D$16,IF($K$46="Month",$F$45/'L1'!$D$17,IF($K$46="Year",$F$45,0)))),B289,$F$46,$Q$45),"")</f>
        <v/>
      </c>
      <c r="I289" s="559"/>
      <c r="J289" s="559" t="str">
        <f t="shared" si="15"/>
        <v/>
      </c>
      <c r="K289" s="559"/>
      <c r="L289" s="559"/>
      <c r="M289" s="559"/>
      <c r="N289" s="559"/>
      <c r="O289" s="559" t="str">
        <f t="shared" si="16"/>
        <v/>
      </c>
      <c r="P289" s="560"/>
    </row>
    <row r="290" spans="2:16">
      <c r="B290" s="557" t="str">
        <f t="shared" si="13"/>
        <v/>
      </c>
      <c r="C290" s="558"/>
      <c r="D290" s="559" t="str">
        <f t="shared" si="14"/>
        <v/>
      </c>
      <c r="E290" s="559"/>
      <c r="F290" s="559" t="str">
        <f>IFERROR(IF(OR(D290=0,D290=""),"",-PMT($F$45/IF($K$46="Day",'L1'!$D$12,IF($K$46="Week",'L1'!$D$16,IF($K$46="Month",'L1'!$D$17,1))),$F$46,$D$62)),"")</f>
        <v/>
      </c>
      <c r="G290" s="559"/>
      <c r="H290" s="559" t="str">
        <f>IFERROR(-PPMT(IF($K$46="Day",$F$45/'L1'!$D$12,IF($K$46="Week",$F$45/'L1'!$D$16,IF($K$46="Month",$F$45/'L1'!$D$17,IF($K$46="Year",$F$45,0)))),B290,$F$46,$Q$45),"")</f>
        <v/>
      </c>
      <c r="I290" s="559"/>
      <c r="J290" s="559" t="str">
        <f t="shared" si="15"/>
        <v/>
      </c>
      <c r="K290" s="559"/>
      <c r="L290" s="559"/>
      <c r="M290" s="559"/>
      <c r="N290" s="559"/>
      <c r="O290" s="559" t="str">
        <f t="shared" si="16"/>
        <v/>
      </c>
      <c r="P290" s="560"/>
    </row>
    <row r="291" spans="2:16">
      <c r="B291" s="557" t="str">
        <f t="shared" si="13"/>
        <v/>
      </c>
      <c r="C291" s="558"/>
      <c r="D291" s="559" t="str">
        <f t="shared" si="14"/>
        <v/>
      </c>
      <c r="E291" s="559"/>
      <c r="F291" s="559" t="str">
        <f>IFERROR(IF(OR(D291=0,D291=""),"",-PMT($F$45/IF($K$46="Day",'L1'!$D$12,IF($K$46="Week",'L1'!$D$16,IF($K$46="Month",'L1'!$D$17,1))),$F$46,$D$62)),"")</f>
        <v/>
      </c>
      <c r="G291" s="559"/>
      <c r="H291" s="559" t="str">
        <f>IFERROR(-PPMT(IF($K$46="Day",$F$45/'L1'!$D$12,IF($K$46="Week",$F$45/'L1'!$D$16,IF($K$46="Month",$F$45/'L1'!$D$17,IF($K$46="Year",$F$45,0)))),B291,$F$46,$Q$45),"")</f>
        <v/>
      </c>
      <c r="I291" s="559"/>
      <c r="J291" s="559" t="str">
        <f t="shared" si="15"/>
        <v/>
      </c>
      <c r="K291" s="559"/>
      <c r="L291" s="559"/>
      <c r="M291" s="559"/>
      <c r="N291" s="559"/>
      <c r="O291" s="559" t="str">
        <f t="shared" si="16"/>
        <v/>
      </c>
      <c r="P291" s="560"/>
    </row>
    <row r="292" spans="2:16">
      <c r="B292" s="557" t="str">
        <f t="shared" si="13"/>
        <v/>
      </c>
      <c r="C292" s="558"/>
      <c r="D292" s="559" t="str">
        <f t="shared" si="14"/>
        <v/>
      </c>
      <c r="E292" s="559"/>
      <c r="F292" s="559" t="str">
        <f>IFERROR(IF(OR(D292=0,D292=""),"",-PMT($F$45/IF($K$46="Day",'L1'!$D$12,IF($K$46="Week",'L1'!$D$16,IF($K$46="Month",'L1'!$D$17,1))),$F$46,$D$62)),"")</f>
        <v/>
      </c>
      <c r="G292" s="559"/>
      <c r="H292" s="559" t="str">
        <f>IFERROR(-PPMT(IF($K$46="Day",$F$45/'L1'!$D$12,IF($K$46="Week",$F$45/'L1'!$D$16,IF($K$46="Month",$F$45/'L1'!$D$17,IF($K$46="Year",$F$45,0)))),B292,$F$46,$Q$45),"")</f>
        <v/>
      </c>
      <c r="I292" s="559"/>
      <c r="J292" s="559" t="str">
        <f t="shared" si="15"/>
        <v/>
      </c>
      <c r="K292" s="559"/>
      <c r="L292" s="559"/>
      <c r="M292" s="559"/>
      <c r="N292" s="559"/>
      <c r="O292" s="559" t="str">
        <f t="shared" si="16"/>
        <v/>
      </c>
      <c r="P292" s="560"/>
    </row>
    <row r="293" spans="2:16">
      <c r="B293" s="557" t="str">
        <f t="shared" si="13"/>
        <v/>
      </c>
      <c r="C293" s="558"/>
      <c r="D293" s="559" t="str">
        <f t="shared" si="14"/>
        <v/>
      </c>
      <c r="E293" s="559"/>
      <c r="F293" s="559" t="str">
        <f>IFERROR(IF(OR(D293=0,D293=""),"",-PMT($F$45/IF($K$46="Day",'L1'!$D$12,IF($K$46="Week",'L1'!$D$16,IF($K$46="Month",'L1'!$D$17,1))),$F$46,$D$62)),"")</f>
        <v/>
      </c>
      <c r="G293" s="559"/>
      <c r="H293" s="559" t="str">
        <f>IFERROR(-PPMT(IF($K$46="Day",$F$45/'L1'!$D$12,IF($K$46="Week",$F$45/'L1'!$D$16,IF($K$46="Month",$F$45/'L1'!$D$17,IF($K$46="Year",$F$45,0)))),B293,$F$46,$Q$45),"")</f>
        <v/>
      </c>
      <c r="I293" s="559"/>
      <c r="J293" s="559" t="str">
        <f t="shared" si="15"/>
        <v/>
      </c>
      <c r="K293" s="559"/>
      <c r="L293" s="559"/>
      <c r="M293" s="559"/>
      <c r="N293" s="559"/>
      <c r="O293" s="559" t="str">
        <f t="shared" si="16"/>
        <v/>
      </c>
      <c r="P293" s="560"/>
    </row>
    <row r="294" spans="2:16">
      <c r="B294" s="557" t="str">
        <f t="shared" si="13"/>
        <v/>
      </c>
      <c r="C294" s="558"/>
      <c r="D294" s="559" t="str">
        <f t="shared" si="14"/>
        <v/>
      </c>
      <c r="E294" s="559"/>
      <c r="F294" s="559" t="str">
        <f>IFERROR(IF(OR(D294=0,D294=""),"",-PMT($F$45/IF($K$46="Day",'L1'!$D$12,IF($K$46="Week",'L1'!$D$16,IF($K$46="Month",'L1'!$D$17,1))),$F$46,$D$62)),"")</f>
        <v/>
      </c>
      <c r="G294" s="559"/>
      <c r="H294" s="559" t="str">
        <f>IFERROR(-PPMT(IF($K$46="Day",$F$45/'L1'!$D$12,IF($K$46="Week",$F$45/'L1'!$D$16,IF($K$46="Month",$F$45/'L1'!$D$17,IF($K$46="Year",$F$45,0)))),B294,$F$46,$Q$45),"")</f>
        <v/>
      </c>
      <c r="I294" s="559"/>
      <c r="J294" s="559" t="str">
        <f t="shared" si="15"/>
        <v/>
      </c>
      <c r="K294" s="559"/>
      <c r="L294" s="559"/>
      <c r="M294" s="559"/>
      <c r="N294" s="559"/>
      <c r="O294" s="559" t="str">
        <f t="shared" si="16"/>
        <v/>
      </c>
      <c r="P294" s="560"/>
    </row>
    <row r="295" spans="2:16">
      <c r="B295" s="557" t="str">
        <f t="shared" si="13"/>
        <v/>
      </c>
      <c r="C295" s="558"/>
      <c r="D295" s="559" t="str">
        <f t="shared" si="14"/>
        <v/>
      </c>
      <c r="E295" s="559"/>
      <c r="F295" s="559" t="str">
        <f>IFERROR(IF(OR(D295=0,D295=""),"",-PMT($F$45/IF($K$46="Day",'L1'!$D$12,IF($K$46="Week",'L1'!$D$16,IF($K$46="Month",'L1'!$D$17,1))),$F$46,$D$62)),"")</f>
        <v/>
      </c>
      <c r="G295" s="559"/>
      <c r="H295" s="559" t="str">
        <f>IFERROR(-PPMT(IF($K$46="Day",$F$45/'L1'!$D$12,IF($K$46="Week",$F$45/'L1'!$D$16,IF($K$46="Month",$F$45/'L1'!$D$17,IF($K$46="Year",$F$45,0)))),B295,$F$46,$Q$45),"")</f>
        <v/>
      </c>
      <c r="I295" s="559"/>
      <c r="J295" s="559" t="str">
        <f t="shared" si="15"/>
        <v/>
      </c>
      <c r="K295" s="559"/>
      <c r="L295" s="559"/>
      <c r="M295" s="559"/>
      <c r="N295" s="559"/>
      <c r="O295" s="559" t="str">
        <f t="shared" si="16"/>
        <v/>
      </c>
      <c r="P295" s="560"/>
    </row>
    <row r="296" spans="2:16">
      <c r="B296" s="557" t="str">
        <f t="shared" si="13"/>
        <v/>
      </c>
      <c r="C296" s="558"/>
      <c r="D296" s="559" t="str">
        <f t="shared" si="14"/>
        <v/>
      </c>
      <c r="E296" s="559"/>
      <c r="F296" s="559" t="str">
        <f>IFERROR(IF(OR(D296=0,D296=""),"",-PMT($F$45/IF($K$46="Day",'L1'!$D$12,IF($K$46="Week",'L1'!$D$16,IF($K$46="Month",'L1'!$D$17,1))),$F$46,$D$62)),"")</f>
        <v/>
      </c>
      <c r="G296" s="559"/>
      <c r="H296" s="559" t="str">
        <f>IFERROR(-PPMT(IF($K$46="Day",$F$45/'L1'!$D$12,IF($K$46="Week",$F$45/'L1'!$D$16,IF($K$46="Month",$F$45/'L1'!$D$17,IF($K$46="Year",$F$45,0)))),B296,$F$46,$Q$45),"")</f>
        <v/>
      </c>
      <c r="I296" s="559"/>
      <c r="J296" s="559" t="str">
        <f t="shared" si="15"/>
        <v/>
      </c>
      <c r="K296" s="559"/>
      <c r="L296" s="559"/>
      <c r="M296" s="559"/>
      <c r="N296" s="559"/>
      <c r="O296" s="559" t="str">
        <f t="shared" si="16"/>
        <v/>
      </c>
      <c r="P296" s="560"/>
    </row>
    <row r="297" spans="2:16">
      <c r="B297" s="557" t="str">
        <f t="shared" si="13"/>
        <v/>
      </c>
      <c r="C297" s="558"/>
      <c r="D297" s="559" t="str">
        <f t="shared" si="14"/>
        <v/>
      </c>
      <c r="E297" s="559"/>
      <c r="F297" s="559" t="str">
        <f>IFERROR(IF(OR(D297=0,D297=""),"",-PMT($F$45/IF($K$46="Day",'L1'!$D$12,IF($K$46="Week",'L1'!$D$16,IF($K$46="Month",'L1'!$D$17,1))),$F$46,$D$62)),"")</f>
        <v/>
      </c>
      <c r="G297" s="559"/>
      <c r="H297" s="559" t="str">
        <f>IFERROR(-PPMT(IF($K$46="Day",$F$45/'L1'!$D$12,IF($K$46="Week",$F$45/'L1'!$D$16,IF($K$46="Month",$F$45/'L1'!$D$17,IF($K$46="Year",$F$45,0)))),B297,$F$46,$Q$45),"")</f>
        <v/>
      </c>
      <c r="I297" s="559"/>
      <c r="J297" s="559" t="str">
        <f t="shared" si="15"/>
        <v/>
      </c>
      <c r="K297" s="559"/>
      <c r="L297" s="559"/>
      <c r="M297" s="559"/>
      <c r="N297" s="559"/>
      <c r="O297" s="559" t="str">
        <f t="shared" si="16"/>
        <v/>
      </c>
      <c r="P297" s="560"/>
    </row>
    <row r="298" spans="2:16">
      <c r="B298" s="557" t="str">
        <f t="shared" si="13"/>
        <v/>
      </c>
      <c r="C298" s="558"/>
      <c r="D298" s="559" t="str">
        <f t="shared" si="14"/>
        <v/>
      </c>
      <c r="E298" s="559"/>
      <c r="F298" s="559" t="str">
        <f>IFERROR(IF(OR(D298=0,D298=""),"",-PMT($F$45/IF($K$46="Day",'L1'!$D$12,IF($K$46="Week",'L1'!$D$16,IF($K$46="Month",'L1'!$D$17,1))),$F$46,$D$62)),"")</f>
        <v/>
      </c>
      <c r="G298" s="559"/>
      <c r="H298" s="559" t="str">
        <f>IFERROR(-PPMT(IF($K$46="Day",$F$45/'L1'!$D$12,IF($K$46="Week",$F$45/'L1'!$D$16,IF($K$46="Month",$F$45/'L1'!$D$17,IF($K$46="Year",$F$45,0)))),B298,$F$46,$Q$45),"")</f>
        <v/>
      </c>
      <c r="I298" s="559"/>
      <c r="J298" s="559" t="str">
        <f t="shared" si="15"/>
        <v/>
      </c>
      <c r="K298" s="559"/>
      <c r="L298" s="559"/>
      <c r="M298" s="559"/>
      <c r="N298" s="559"/>
      <c r="O298" s="559" t="str">
        <f t="shared" si="16"/>
        <v/>
      </c>
      <c r="P298" s="560"/>
    </row>
    <row r="299" spans="2:16">
      <c r="B299" s="557" t="str">
        <f t="shared" si="13"/>
        <v/>
      </c>
      <c r="C299" s="558"/>
      <c r="D299" s="559" t="str">
        <f t="shared" si="14"/>
        <v/>
      </c>
      <c r="E299" s="559"/>
      <c r="F299" s="559" t="str">
        <f>IFERROR(IF(OR(D299=0,D299=""),"",-PMT($F$45/IF($K$46="Day",'L1'!$D$12,IF($K$46="Week",'L1'!$D$16,IF($K$46="Month",'L1'!$D$17,1))),$F$46,$D$62)),"")</f>
        <v/>
      </c>
      <c r="G299" s="559"/>
      <c r="H299" s="559" t="str">
        <f>IFERROR(-PPMT(IF($K$46="Day",$F$45/'L1'!$D$12,IF($K$46="Week",$F$45/'L1'!$D$16,IF($K$46="Month",$F$45/'L1'!$D$17,IF($K$46="Year",$F$45,0)))),B299,$F$46,$Q$45),"")</f>
        <v/>
      </c>
      <c r="I299" s="559"/>
      <c r="J299" s="559" t="str">
        <f t="shared" si="15"/>
        <v/>
      </c>
      <c r="K299" s="559"/>
      <c r="L299" s="559"/>
      <c r="M299" s="559"/>
      <c r="N299" s="559"/>
      <c r="O299" s="559" t="str">
        <f t="shared" si="16"/>
        <v/>
      </c>
      <c r="P299" s="560"/>
    </row>
    <row r="300" spans="2:16">
      <c r="B300" s="557" t="str">
        <f t="shared" si="13"/>
        <v/>
      </c>
      <c r="C300" s="558"/>
      <c r="D300" s="559" t="str">
        <f t="shared" si="14"/>
        <v/>
      </c>
      <c r="E300" s="559"/>
      <c r="F300" s="559" t="str">
        <f>IFERROR(IF(OR(D300=0,D300=""),"",-PMT($F$45/IF($K$46="Day",'L1'!$D$12,IF($K$46="Week",'L1'!$D$16,IF($K$46="Month",'L1'!$D$17,1))),$F$46,$D$62)),"")</f>
        <v/>
      </c>
      <c r="G300" s="559"/>
      <c r="H300" s="559" t="str">
        <f>IFERROR(-PPMT(IF($K$46="Day",$F$45/'L1'!$D$12,IF($K$46="Week",$F$45/'L1'!$D$16,IF($K$46="Month",$F$45/'L1'!$D$17,IF($K$46="Year",$F$45,0)))),B300,$F$46,$Q$45),"")</f>
        <v/>
      </c>
      <c r="I300" s="559"/>
      <c r="J300" s="559" t="str">
        <f t="shared" si="15"/>
        <v/>
      </c>
      <c r="K300" s="559"/>
      <c r="L300" s="559"/>
      <c r="M300" s="559"/>
      <c r="N300" s="559"/>
      <c r="O300" s="559" t="str">
        <f t="shared" si="16"/>
        <v/>
      </c>
      <c r="P300" s="560"/>
    </row>
    <row r="301" spans="2:16">
      <c r="B301" s="557" t="str">
        <f t="shared" si="13"/>
        <v/>
      </c>
      <c r="C301" s="558"/>
      <c r="D301" s="559" t="str">
        <f t="shared" si="14"/>
        <v/>
      </c>
      <c r="E301" s="559"/>
      <c r="F301" s="559" t="str">
        <f>IFERROR(IF(OR(D301=0,D301=""),"",-PMT($F$45/IF($K$46="Day",'L1'!$D$12,IF($K$46="Week",'L1'!$D$16,IF($K$46="Month",'L1'!$D$17,1))),$F$46,$D$62)),"")</f>
        <v/>
      </c>
      <c r="G301" s="559"/>
      <c r="H301" s="559" t="str">
        <f>IFERROR(-PPMT(IF($K$46="Day",$F$45/'L1'!$D$12,IF($K$46="Week",$F$45/'L1'!$D$16,IF($K$46="Month",$F$45/'L1'!$D$17,IF($K$46="Year",$F$45,0)))),B301,$F$46,$Q$45),"")</f>
        <v/>
      </c>
      <c r="I301" s="559"/>
      <c r="J301" s="559" t="str">
        <f t="shared" si="15"/>
        <v/>
      </c>
      <c r="K301" s="559"/>
      <c r="L301" s="559"/>
      <c r="M301" s="559"/>
      <c r="N301" s="559"/>
      <c r="O301" s="559" t="str">
        <f t="shared" si="16"/>
        <v/>
      </c>
      <c r="P301" s="560"/>
    </row>
    <row r="302" spans="2:16">
      <c r="B302" s="557" t="str">
        <f t="shared" si="13"/>
        <v/>
      </c>
      <c r="C302" s="558"/>
      <c r="D302" s="559" t="str">
        <f t="shared" si="14"/>
        <v/>
      </c>
      <c r="E302" s="559"/>
      <c r="F302" s="559" t="str">
        <f>IFERROR(IF(OR(D302=0,D302=""),"",-PMT($F$45/IF($K$46="Day",'L1'!$D$12,IF($K$46="Week",'L1'!$D$16,IF($K$46="Month",'L1'!$D$17,1))),$F$46,$D$62)),"")</f>
        <v/>
      </c>
      <c r="G302" s="559"/>
      <c r="H302" s="559" t="str">
        <f>IFERROR(-PPMT(IF($K$46="Day",$F$45/'L1'!$D$12,IF($K$46="Week",$F$45/'L1'!$D$16,IF($K$46="Month",$F$45/'L1'!$D$17,IF($K$46="Year",$F$45,0)))),B302,$F$46,$Q$45),"")</f>
        <v/>
      </c>
      <c r="I302" s="559"/>
      <c r="J302" s="559" t="str">
        <f t="shared" si="15"/>
        <v/>
      </c>
      <c r="K302" s="559"/>
      <c r="L302" s="559"/>
      <c r="M302" s="559"/>
      <c r="N302" s="559"/>
      <c r="O302" s="559" t="str">
        <f t="shared" si="16"/>
        <v/>
      </c>
      <c r="P302" s="560"/>
    </row>
    <row r="303" spans="2:16">
      <c r="B303" s="557" t="str">
        <f t="shared" si="13"/>
        <v/>
      </c>
      <c r="C303" s="558"/>
      <c r="D303" s="559" t="str">
        <f t="shared" si="14"/>
        <v/>
      </c>
      <c r="E303" s="559"/>
      <c r="F303" s="559" t="str">
        <f>IFERROR(IF(OR(D303=0,D303=""),"",-PMT($F$45/IF($K$46="Day",'L1'!$D$12,IF($K$46="Week",'L1'!$D$16,IF($K$46="Month",'L1'!$D$17,1))),$F$46,$D$62)),"")</f>
        <v/>
      </c>
      <c r="G303" s="559"/>
      <c r="H303" s="559" t="str">
        <f>IFERROR(-PPMT(IF($K$46="Day",$F$45/'L1'!$D$12,IF($K$46="Week",$F$45/'L1'!$D$16,IF($K$46="Month",$F$45/'L1'!$D$17,IF($K$46="Year",$F$45,0)))),B303,$F$46,$Q$45),"")</f>
        <v/>
      </c>
      <c r="I303" s="559"/>
      <c r="J303" s="559" t="str">
        <f t="shared" si="15"/>
        <v/>
      </c>
      <c r="K303" s="559"/>
      <c r="L303" s="559"/>
      <c r="M303" s="559"/>
      <c r="N303" s="559"/>
      <c r="O303" s="559" t="str">
        <f t="shared" si="16"/>
        <v/>
      </c>
      <c r="P303" s="560"/>
    </row>
    <row r="304" spans="2:16">
      <c r="B304" s="557" t="str">
        <f t="shared" si="13"/>
        <v/>
      </c>
      <c r="C304" s="558"/>
      <c r="D304" s="559" t="str">
        <f t="shared" si="14"/>
        <v/>
      </c>
      <c r="E304" s="559"/>
      <c r="F304" s="559" t="str">
        <f>IFERROR(IF(OR(D304=0,D304=""),"",-PMT($F$45/IF($K$46="Day",'L1'!$D$12,IF($K$46="Week",'L1'!$D$16,IF($K$46="Month",'L1'!$D$17,1))),$F$46,$D$62)),"")</f>
        <v/>
      </c>
      <c r="G304" s="559"/>
      <c r="H304" s="559" t="str">
        <f>IFERROR(-PPMT(IF($K$46="Day",$F$45/'L1'!$D$12,IF($K$46="Week",$F$45/'L1'!$D$16,IF($K$46="Month",$F$45/'L1'!$D$17,IF($K$46="Year",$F$45,0)))),B304,$F$46,$Q$45),"")</f>
        <v/>
      </c>
      <c r="I304" s="559"/>
      <c r="J304" s="559" t="str">
        <f t="shared" si="15"/>
        <v/>
      </c>
      <c r="K304" s="559"/>
      <c r="L304" s="559"/>
      <c r="M304" s="559"/>
      <c r="N304" s="559"/>
      <c r="O304" s="559" t="str">
        <f t="shared" si="16"/>
        <v/>
      </c>
      <c r="P304" s="560"/>
    </row>
    <row r="305" spans="2:16">
      <c r="B305" s="557" t="str">
        <f t="shared" si="13"/>
        <v/>
      </c>
      <c r="C305" s="558"/>
      <c r="D305" s="559" t="str">
        <f t="shared" si="14"/>
        <v/>
      </c>
      <c r="E305" s="559"/>
      <c r="F305" s="559" t="str">
        <f>IFERROR(IF(OR(D305=0,D305=""),"",-PMT($F$45/IF($K$46="Day",'L1'!$D$12,IF($K$46="Week",'L1'!$D$16,IF($K$46="Month",'L1'!$D$17,1))),$F$46,$D$62)),"")</f>
        <v/>
      </c>
      <c r="G305" s="559"/>
      <c r="H305" s="559" t="str">
        <f>IFERROR(-PPMT(IF($K$46="Day",$F$45/'L1'!$D$12,IF($K$46="Week",$F$45/'L1'!$D$16,IF($K$46="Month",$F$45/'L1'!$D$17,IF($K$46="Year",$F$45,0)))),B305,$F$46,$Q$45),"")</f>
        <v/>
      </c>
      <c r="I305" s="559"/>
      <c r="J305" s="559" t="str">
        <f t="shared" si="15"/>
        <v/>
      </c>
      <c r="K305" s="559"/>
      <c r="L305" s="559"/>
      <c r="M305" s="559"/>
      <c r="N305" s="559"/>
      <c r="O305" s="559" t="str">
        <f t="shared" si="16"/>
        <v/>
      </c>
      <c r="P305" s="560"/>
    </row>
    <row r="306" spans="2:16">
      <c r="B306" s="557" t="str">
        <f t="shared" si="13"/>
        <v/>
      </c>
      <c r="C306" s="558"/>
      <c r="D306" s="559" t="str">
        <f t="shared" si="14"/>
        <v/>
      </c>
      <c r="E306" s="559"/>
      <c r="F306" s="559" t="str">
        <f>IFERROR(IF(OR(D306=0,D306=""),"",-PMT($F$45/IF($K$46="Day",'L1'!$D$12,IF($K$46="Week",'L1'!$D$16,IF($K$46="Month",'L1'!$D$17,1))),$F$46,$D$62)),"")</f>
        <v/>
      </c>
      <c r="G306" s="559"/>
      <c r="H306" s="559" t="str">
        <f>IFERROR(-PPMT(IF($K$46="Day",$F$45/'L1'!$D$12,IF($K$46="Week",$F$45/'L1'!$D$16,IF($K$46="Month",$F$45/'L1'!$D$17,IF($K$46="Year",$F$45,0)))),B306,$F$46,$Q$45),"")</f>
        <v/>
      </c>
      <c r="I306" s="559"/>
      <c r="J306" s="559" t="str">
        <f t="shared" si="15"/>
        <v/>
      </c>
      <c r="K306" s="559"/>
      <c r="L306" s="559"/>
      <c r="M306" s="559"/>
      <c r="N306" s="559"/>
      <c r="O306" s="559" t="str">
        <f t="shared" si="16"/>
        <v/>
      </c>
      <c r="P306" s="560"/>
    </row>
    <row r="307" spans="2:16">
      <c r="B307" s="557" t="str">
        <f t="shared" si="13"/>
        <v/>
      </c>
      <c r="C307" s="558"/>
      <c r="D307" s="559" t="str">
        <f t="shared" si="14"/>
        <v/>
      </c>
      <c r="E307" s="559"/>
      <c r="F307" s="559" t="str">
        <f>IFERROR(IF(OR(D307=0,D307=""),"",-PMT($F$45/IF($K$46="Day",'L1'!$D$12,IF($K$46="Week",'L1'!$D$16,IF($K$46="Month",'L1'!$D$17,1))),$F$46,$D$62)),"")</f>
        <v/>
      </c>
      <c r="G307" s="559"/>
      <c r="H307" s="559" t="str">
        <f>IFERROR(-PPMT(IF($K$46="Day",$F$45/'L1'!$D$12,IF($K$46="Week",$F$45/'L1'!$D$16,IF($K$46="Month",$F$45/'L1'!$D$17,IF($K$46="Year",$F$45,0)))),B307,$F$46,$Q$45),"")</f>
        <v/>
      </c>
      <c r="I307" s="559"/>
      <c r="J307" s="559" t="str">
        <f t="shared" si="15"/>
        <v/>
      </c>
      <c r="K307" s="559"/>
      <c r="L307" s="559"/>
      <c r="M307" s="559"/>
      <c r="N307" s="559"/>
      <c r="O307" s="559" t="str">
        <f t="shared" si="16"/>
        <v/>
      </c>
      <c r="P307" s="560"/>
    </row>
    <row r="308" spans="2:16">
      <c r="B308" s="557" t="str">
        <f t="shared" si="13"/>
        <v/>
      </c>
      <c r="C308" s="558"/>
      <c r="D308" s="559" t="str">
        <f t="shared" si="14"/>
        <v/>
      </c>
      <c r="E308" s="559"/>
      <c r="F308" s="559" t="str">
        <f>IFERROR(IF(OR(D308=0,D308=""),"",-PMT($F$45/IF($K$46="Day",'L1'!$D$12,IF($K$46="Week",'L1'!$D$16,IF($K$46="Month",'L1'!$D$17,1))),$F$46,$D$62)),"")</f>
        <v/>
      </c>
      <c r="G308" s="559"/>
      <c r="H308" s="559" t="str">
        <f>IFERROR(-PPMT(IF($K$46="Day",$F$45/'L1'!$D$12,IF($K$46="Week",$F$45/'L1'!$D$16,IF($K$46="Month",$F$45/'L1'!$D$17,IF($K$46="Year",$F$45,0)))),B308,$F$46,$Q$45),"")</f>
        <v/>
      </c>
      <c r="I308" s="559"/>
      <c r="J308" s="559" t="str">
        <f t="shared" si="15"/>
        <v/>
      </c>
      <c r="K308" s="559"/>
      <c r="L308" s="559"/>
      <c r="M308" s="559"/>
      <c r="N308" s="559"/>
      <c r="O308" s="559" t="str">
        <f t="shared" si="16"/>
        <v/>
      </c>
      <c r="P308" s="560"/>
    </row>
    <row r="309" spans="2:16">
      <c r="B309" s="557" t="str">
        <f t="shared" si="13"/>
        <v/>
      </c>
      <c r="C309" s="558"/>
      <c r="D309" s="559" t="str">
        <f t="shared" si="14"/>
        <v/>
      </c>
      <c r="E309" s="559"/>
      <c r="F309" s="559" t="str">
        <f>IFERROR(IF(OR(D309=0,D309=""),"",-PMT($F$45/IF($K$46="Day",'L1'!$D$12,IF($K$46="Week",'L1'!$D$16,IF($K$46="Month",'L1'!$D$17,1))),$F$46,$D$62)),"")</f>
        <v/>
      </c>
      <c r="G309" s="559"/>
      <c r="H309" s="559" t="str">
        <f>IFERROR(-PPMT(IF($K$46="Day",$F$45/'L1'!$D$12,IF($K$46="Week",$F$45/'L1'!$D$16,IF($K$46="Month",$F$45/'L1'!$D$17,IF($K$46="Year",$F$45,0)))),B309,$F$46,$Q$45),"")</f>
        <v/>
      </c>
      <c r="I309" s="559"/>
      <c r="J309" s="559" t="str">
        <f t="shared" si="15"/>
        <v/>
      </c>
      <c r="K309" s="559"/>
      <c r="L309" s="559"/>
      <c r="M309" s="559"/>
      <c r="N309" s="559"/>
      <c r="O309" s="559" t="str">
        <f t="shared" si="16"/>
        <v/>
      </c>
      <c r="P309" s="560"/>
    </row>
    <row r="310" spans="2:16">
      <c r="B310" s="557" t="str">
        <f t="shared" si="13"/>
        <v/>
      </c>
      <c r="C310" s="558"/>
      <c r="D310" s="559" t="str">
        <f t="shared" si="14"/>
        <v/>
      </c>
      <c r="E310" s="559"/>
      <c r="F310" s="559" t="str">
        <f>IFERROR(IF(OR(D310=0,D310=""),"",-PMT($F$45/IF($K$46="Day",'L1'!$D$12,IF($K$46="Week",'L1'!$D$16,IF($K$46="Month",'L1'!$D$17,1))),$F$46,$D$62)),"")</f>
        <v/>
      </c>
      <c r="G310" s="559"/>
      <c r="H310" s="559" t="str">
        <f>IFERROR(-PPMT(IF($K$46="Day",$F$45/'L1'!$D$12,IF($K$46="Week",$F$45/'L1'!$D$16,IF($K$46="Month",$F$45/'L1'!$D$17,IF($K$46="Year",$F$45,0)))),B310,$F$46,$Q$45),"")</f>
        <v/>
      </c>
      <c r="I310" s="559"/>
      <c r="J310" s="559" t="str">
        <f t="shared" si="15"/>
        <v/>
      </c>
      <c r="K310" s="559"/>
      <c r="L310" s="559"/>
      <c r="M310" s="559"/>
      <c r="N310" s="559"/>
      <c r="O310" s="559" t="str">
        <f t="shared" si="16"/>
        <v/>
      </c>
      <c r="P310" s="560"/>
    </row>
    <row r="311" spans="2:16">
      <c r="B311" s="557" t="str">
        <f t="shared" si="13"/>
        <v/>
      </c>
      <c r="C311" s="558"/>
      <c r="D311" s="559" t="str">
        <f t="shared" si="14"/>
        <v/>
      </c>
      <c r="E311" s="559"/>
      <c r="F311" s="559" t="str">
        <f>IFERROR(IF(OR(D311=0,D311=""),"",-PMT($F$45/IF($K$46="Day",'L1'!$D$12,IF($K$46="Week",'L1'!$D$16,IF($K$46="Month",'L1'!$D$17,1))),$F$46,$D$62)),"")</f>
        <v/>
      </c>
      <c r="G311" s="559"/>
      <c r="H311" s="559" t="str">
        <f>IFERROR(-PPMT(IF($K$46="Day",$F$45/'L1'!$D$12,IF($K$46="Week",$F$45/'L1'!$D$16,IF($K$46="Month",$F$45/'L1'!$D$17,IF($K$46="Year",$F$45,0)))),B311,$F$46,$Q$45),"")</f>
        <v/>
      </c>
      <c r="I311" s="559"/>
      <c r="J311" s="559" t="str">
        <f t="shared" si="15"/>
        <v/>
      </c>
      <c r="K311" s="559"/>
      <c r="L311" s="559"/>
      <c r="M311" s="559"/>
      <c r="N311" s="559"/>
      <c r="O311" s="559" t="str">
        <f t="shared" si="16"/>
        <v/>
      </c>
      <c r="P311" s="560"/>
    </row>
    <row r="312" spans="2:16">
      <c r="B312" s="557" t="str">
        <f t="shared" si="13"/>
        <v/>
      </c>
      <c r="C312" s="558"/>
      <c r="D312" s="559" t="str">
        <f t="shared" si="14"/>
        <v/>
      </c>
      <c r="E312" s="559"/>
      <c r="F312" s="559" t="str">
        <f>IFERROR(IF(OR(D312=0,D312=""),"",-PMT($F$45/IF($K$46="Day",'L1'!$D$12,IF($K$46="Week",'L1'!$D$16,IF($K$46="Month",'L1'!$D$17,1))),$F$46,$D$62)),"")</f>
        <v/>
      </c>
      <c r="G312" s="559"/>
      <c r="H312" s="559" t="str">
        <f>IFERROR(-PPMT(IF($K$46="Day",$F$45/'L1'!$D$12,IF($K$46="Week",$F$45/'L1'!$D$16,IF($K$46="Month",$F$45/'L1'!$D$17,IF($K$46="Year",$F$45,0)))),B312,$F$46,$Q$45),"")</f>
        <v/>
      </c>
      <c r="I312" s="559"/>
      <c r="J312" s="559" t="str">
        <f t="shared" si="15"/>
        <v/>
      </c>
      <c r="K312" s="559"/>
      <c r="L312" s="559"/>
      <c r="M312" s="559"/>
      <c r="N312" s="559"/>
      <c r="O312" s="559" t="str">
        <f t="shared" si="16"/>
        <v/>
      </c>
      <c r="P312" s="560"/>
    </row>
    <row r="313" spans="2:16">
      <c r="B313" s="557" t="str">
        <f t="shared" si="13"/>
        <v/>
      </c>
      <c r="C313" s="558"/>
      <c r="D313" s="559" t="str">
        <f t="shared" si="14"/>
        <v/>
      </c>
      <c r="E313" s="559"/>
      <c r="F313" s="559" t="str">
        <f>IFERROR(IF(OR(D313=0,D313=""),"",-PMT($F$45/IF($K$46="Day",'L1'!$D$12,IF($K$46="Week",'L1'!$D$16,IF($K$46="Month",'L1'!$D$17,1))),$F$46,$D$62)),"")</f>
        <v/>
      </c>
      <c r="G313" s="559"/>
      <c r="H313" s="559" t="str">
        <f>IFERROR(-PPMT(IF($K$46="Day",$F$45/'L1'!$D$12,IF($K$46="Week",$F$45/'L1'!$D$16,IF($K$46="Month",$F$45/'L1'!$D$17,IF($K$46="Year",$F$45,0)))),B313,$F$46,$Q$45),"")</f>
        <v/>
      </c>
      <c r="I313" s="559"/>
      <c r="J313" s="559" t="str">
        <f t="shared" si="15"/>
        <v/>
      </c>
      <c r="K313" s="559"/>
      <c r="L313" s="559"/>
      <c r="M313" s="559"/>
      <c r="N313" s="559"/>
      <c r="O313" s="559" t="str">
        <f t="shared" si="16"/>
        <v/>
      </c>
      <c r="P313" s="560"/>
    </row>
    <row r="314" spans="2:16">
      <c r="B314" s="557" t="str">
        <f t="shared" si="13"/>
        <v/>
      </c>
      <c r="C314" s="558"/>
      <c r="D314" s="559" t="str">
        <f t="shared" si="14"/>
        <v/>
      </c>
      <c r="E314" s="559"/>
      <c r="F314" s="559" t="str">
        <f>IFERROR(IF(OR(D314=0,D314=""),"",-PMT($F$45/IF($K$46="Day",'L1'!$D$12,IF($K$46="Week",'L1'!$D$16,IF($K$46="Month",'L1'!$D$17,1))),$F$46,$D$62)),"")</f>
        <v/>
      </c>
      <c r="G314" s="559"/>
      <c r="H314" s="559" t="str">
        <f>IFERROR(-PPMT(IF($K$46="Day",$F$45/'L1'!$D$12,IF($K$46="Week",$F$45/'L1'!$D$16,IF($K$46="Month",$F$45/'L1'!$D$17,IF($K$46="Year",$F$45,0)))),B314,$F$46,$Q$45),"")</f>
        <v/>
      </c>
      <c r="I314" s="559"/>
      <c r="J314" s="559" t="str">
        <f t="shared" si="15"/>
        <v/>
      </c>
      <c r="K314" s="559"/>
      <c r="L314" s="559"/>
      <c r="M314" s="559"/>
      <c r="N314" s="559"/>
      <c r="O314" s="559" t="str">
        <f t="shared" si="16"/>
        <v/>
      </c>
      <c r="P314" s="560"/>
    </row>
    <row r="315" spans="2:16">
      <c r="B315" s="557" t="str">
        <f t="shared" si="13"/>
        <v/>
      </c>
      <c r="C315" s="558"/>
      <c r="D315" s="559" t="str">
        <f t="shared" si="14"/>
        <v/>
      </c>
      <c r="E315" s="559"/>
      <c r="F315" s="559" t="str">
        <f>IFERROR(IF(OR(D315=0,D315=""),"",-PMT($F$45/IF($K$46="Day",'L1'!$D$12,IF($K$46="Week",'L1'!$D$16,IF($K$46="Month",'L1'!$D$17,1))),$F$46,$D$62)),"")</f>
        <v/>
      </c>
      <c r="G315" s="559"/>
      <c r="H315" s="559" t="str">
        <f>IFERROR(-PPMT(IF($K$46="Day",$F$45/'L1'!$D$12,IF($K$46="Week",$F$45/'L1'!$D$16,IF($K$46="Month",$F$45/'L1'!$D$17,IF($K$46="Year",$F$45,0)))),B315,$F$46,$Q$45),"")</f>
        <v/>
      </c>
      <c r="I315" s="559"/>
      <c r="J315" s="559" t="str">
        <f t="shared" si="15"/>
        <v/>
      </c>
      <c r="K315" s="559"/>
      <c r="L315" s="559"/>
      <c r="M315" s="559"/>
      <c r="N315" s="559"/>
      <c r="O315" s="559" t="str">
        <f t="shared" si="16"/>
        <v/>
      </c>
      <c r="P315" s="560"/>
    </row>
    <row r="316" spans="2:16">
      <c r="B316" s="557" t="str">
        <f t="shared" si="13"/>
        <v/>
      </c>
      <c r="C316" s="558"/>
      <c r="D316" s="559" t="str">
        <f t="shared" si="14"/>
        <v/>
      </c>
      <c r="E316" s="559"/>
      <c r="F316" s="559" t="str">
        <f>IFERROR(IF(OR(D316=0,D316=""),"",-PMT($F$45/IF($K$46="Day",'L1'!$D$12,IF($K$46="Week",'L1'!$D$16,IF($K$46="Month",'L1'!$D$17,1))),$F$46,$D$62)),"")</f>
        <v/>
      </c>
      <c r="G316" s="559"/>
      <c r="H316" s="559" t="str">
        <f>IFERROR(-PPMT(IF($K$46="Day",$F$45/'L1'!$D$12,IF($K$46="Week",$F$45/'L1'!$D$16,IF($K$46="Month",$F$45/'L1'!$D$17,IF($K$46="Year",$F$45,0)))),B316,$F$46,$Q$45),"")</f>
        <v/>
      </c>
      <c r="I316" s="559"/>
      <c r="J316" s="559" t="str">
        <f t="shared" si="15"/>
        <v/>
      </c>
      <c r="K316" s="559"/>
      <c r="L316" s="559"/>
      <c r="M316" s="559"/>
      <c r="N316" s="559"/>
      <c r="O316" s="559" t="str">
        <f t="shared" si="16"/>
        <v/>
      </c>
      <c r="P316" s="560"/>
    </row>
    <row r="317" spans="2:16">
      <c r="B317" s="557" t="str">
        <f t="shared" si="13"/>
        <v/>
      </c>
      <c r="C317" s="558"/>
      <c r="D317" s="559" t="str">
        <f t="shared" si="14"/>
        <v/>
      </c>
      <c r="E317" s="559"/>
      <c r="F317" s="559" t="str">
        <f>IFERROR(IF(OR(D317=0,D317=""),"",-PMT($F$45/IF($K$46="Day",'L1'!$D$12,IF($K$46="Week",'L1'!$D$16,IF($K$46="Month",'L1'!$D$17,1))),$F$46,$D$62)),"")</f>
        <v/>
      </c>
      <c r="G317" s="559"/>
      <c r="H317" s="559" t="str">
        <f>IFERROR(-PPMT(IF($K$46="Day",$F$45/'L1'!$D$12,IF($K$46="Week",$F$45/'L1'!$D$16,IF($K$46="Month",$F$45/'L1'!$D$17,IF($K$46="Year",$F$45,0)))),B317,$F$46,$Q$45),"")</f>
        <v/>
      </c>
      <c r="I317" s="559"/>
      <c r="J317" s="559" t="str">
        <f t="shared" si="15"/>
        <v/>
      </c>
      <c r="K317" s="559"/>
      <c r="L317" s="559"/>
      <c r="M317" s="559"/>
      <c r="N317" s="559"/>
      <c r="O317" s="559" t="str">
        <f t="shared" si="16"/>
        <v/>
      </c>
      <c r="P317" s="560"/>
    </row>
    <row r="318" spans="2:16">
      <c r="B318" s="557" t="str">
        <f t="shared" si="13"/>
        <v/>
      </c>
      <c r="C318" s="558"/>
      <c r="D318" s="559" t="str">
        <f t="shared" si="14"/>
        <v/>
      </c>
      <c r="E318" s="559"/>
      <c r="F318" s="559" t="str">
        <f>IFERROR(IF(OR(D318=0,D318=""),"",-PMT($F$45/IF($K$46="Day",'L1'!$D$12,IF($K$46="Week",'L1'!$D$16,IF($K$46="Month",'L1'!$D$17,1))),$F$46,$D$62)),"")</f>
        <v/>
      </c>
      <c r="G318" s="559"/>
      <c r="H318" s="559" t="str">
        <f>IFERROR(-PPMT(IF($K$46="Day",$F$45/'L1'!$D$12,IF($K$46="Week",$F$45/'L1'!$D$16,IF($K$46="Month",$F$45/'L1'!$D$17,IF($K$46="Year",$F$45,0)))),B318,$F$46,$Q$45),"")</f>
        <v/>
      </c>
      <c r="I318" s="559"/>
      <c r="J318" s="559" t="str">
        <f t="shared" si="15"/>
        <v/>
      </c>
      <c r="K318" s="559"/>
      <c r="L318" s="559"/>
      <c r="M318" s="559"/>
      <c r="N318" s="559"/>
      <c r="O318" s="559" t="str">
        <f t="shared" si="16"/>
        <v/>
      </c>
      <c r="P318" s="560"/>
    </row>
    <row r="319" spans="2:16">
      <c r="B319" s="557" t="str">
        <f t="shared" si="13"/>
        <v/>
      </c>
      <c r="C319" s="558"/>
      <c r="D319" s="559" t="str">
        <f t="shared" si="14"/>
        <v/>
      </c>
      <c r="E319" s="559"/>
      <c r="F319" s="559" t="str">
        <f>IFERROR(IF(OR(D319=0,D319=""),"",-PMT($F$45/IF($K$46="Day",'L1'!$D$12,IF($K$46="Week",'L1'!$D$16,IF($K$46="Month",'L1'!$D$17,1))),$F$46,$D$62)),"")</f>
        <v/>
      </c>
      <c r="G319" s="559"/>
      <c r="H319" s="559" t="str">
        <f>IFERROR(-PPMT(IF($K$46="Day",$F$45/'L1'!$D$12,IF($K$46="Week",$F$45/'L1'!$D$16,IF($K$46="Month",$F$45/'L1'!$D$17,IF($K$46="Year",$F$45,0)))),B319,$F$46,$Q$45),"")</f>
        <v/>
      </c>
      <c r="I319" s="559"/>
      <c r="J319" s="559" t="str">
        <f t="shared" si="15"/>
        <v/>
      </c>
      <c r="K319" s="559"/>
      <c r="L319" s="559"/>
      <c r="M319" s="559"/>
      <c r="N319" s="559"/>
      <c r="O319" s="559" t="str">
        <f t="shared" si="16"/>
        <v/>
      </c>
      <c r="P319" s="560"/>
    </row>
    <row r="320" spans="2:16">
      <c r="B320" s="557" t="str">
        <f t="shared" ref="B320:B383" si="17">IF(OR(D320=0,D320=""),"",B319+1)</f>
        <v/>
      </c>
      <c r="C320" s="558"/>
      <c r="D320" s="559" t="str">
        <f t="shared" ref="D320:D383" si="18">IFERROR(IF(D319-H319&lt;=0,"",D319-H319),"")</f>
        <v/>
      </c>
      <c r="E320" s="559"/>
      <c r="F320" s="559" t="str">
        <f>IFERROR(IF(OR(D320=0,D320=""),"",-PMT($F$45/IF($K$46="Day",'L1'!$D$12,IF($K$46="Week",'L1'!$D$16,IF($K$46="Month",'L1'!$D$17,1))),$F$46,$D$62)),"")</f>
        <v/>
      </c>
      <c r="G320" s="559"/>
      <c r="H320" s="559" t="str">
        <f>IFERROR(-PPMT(IF($K$46="Day",$F$45/'L1'!$D$12,IF($K$46="Week",$F$45/'L1'!$D$16,IF($K$46="Month",$F$45/'L1'!$D$17,IF($K$46="Year",$F$45,0)))),B320,$F$46,$Q$45),"")</f>
        <v/>
      </c>
      <c r="I320" s="559"/>
      <c r="J320" s="559" t="str">
        <f t="shared" ref="J320:J383" si="19">IFERROR(F320-H320,"")</f>
        <v/>
      </c>
      <c r="K320" s="559"/>
      <c r="L320" s="559"/>
      <c r="M320" s="559"/>
      <c r="N320" s="559"/>
      <c r="O320" s="559" t="str">
        <f t="shared" ref="O320:O383" si="20">IFERROR(D320-H320,"")</f>
        <v/>
      </c>
      <c r="P320" s="560"/>
    </row>
    <row r="321" spans="2:16">
      <c r="B321" s="557" t="str">
        <f t="shared" si="17"/>
        <v/>
      </c>
      <c r="C321" s="558"/>
      <c r="D321" s="559" t="str">
        <f t="shared" si="18"/>
        <v/>
      </c>
      <c r="E321" s="559"/>
      <c r="F321" s="559" t="str">
        <f>IFERROR(IF(OR(D321=0,D321=""),"",-PMT($F$45/IF($K$46="Day",'L1'!$D$12,IF($K$46="Week",'L1'!$D$16,IF($K$46="Month",'L1'!$D$17,1))),$F$46,$D$62)),"")</f>
        <v/>
      </c>
      <c r="G321" s="559"/>
      <c r="H321" s="559" t="str">
        <f>IFERROR(-PPMT(IF($K$46="Day",$F$45/'L1'!$D$12,IF($K$46="Week",$F$45/'L1'!$D$16,IF($K$46="Month",$F$45/'L1'!$D$17,IF($K$46="Year",$F$45,0)))),B321,$F$46,$Q$45),"")</f>
        <v/>
      </c>
      <c r="I321" s="559"/>
      <c r="J321" s="559" t="str">
        <f t="shared" si="19"/>
        <v/>
      </c>
      <c r="K321" s="559"/>
      <c r="L321" s="559"/>
      <c r="M321" s="559"/>
      <c r="N321" s="559"/>
      <c r="O321" s="559" t="str">
        <f t="shared" si="20"/>
        <v/>
      </c>
      <c r="P321" s="560"/>
    </row>
    <row r="322" spans="2:16">
      <c r="B322" s="557" t="str">
        <f t="shared" si="17"/>
        <v/>
      </c>
      <c r="C322" s="558"/>
      <c r="D322" s="559" t="str">
        <f t="shared" si="18"/>
        <v/>
      </c>
      <c r="E322" s="559"/>
      <c r="F322" s="559" t="str">
        <f>IFERROR(IF(OR(D322=0,D322=""),"",-PMT($F$45/IF($K$46="Day",'L1'!$D$12,IF($K$46="Week",'L1'!$D$16,IF($K$46="Month",'L1'!$D$17,1))),$F$46,$D$62)),"")</f>
        <v/>
      </c>
      <c r="G322" s="559"/>
      <c r="H322" s="559" t="str">
        <f>IFERROR(-PPMT(IF($K$46="Day",$F$45/'L1'!$D$12,IF($K$46="Week",$F$45/'L1'!$D$16,IF($K$46="Month",$F$45/'L1'!$D$17,IF($K$46="Year",$F$45,0)))),B322,$F$46,$Q$45),"")</f>
        <v/>
      </c>
      <c r="I322" s="559"/>
      <c r="J322" s="559" t="str">
        <f t="shared" si="19"/>
        <v/>
      </c>
      <c r="K322" s="559"/>
      <c r="L322" s="559"/>
      <c r="M322" s="559"/>
      <c r="N322" s="559"/>
      <c r="O322" s="559" t="str">
        <f t="shared" si="20"/>
        <v/>
      </c>
      <c r="P322" s="560"/>
    </row>
    <row r="323" spans="2:16">
      <c r="B323" s="557" t="str">
        <f t="shared" si="17"/>
        <v/>
      </c>
      <c r="C323" s="558"/>
      <c r="D323" s="559" t="str">
        <f t="shared" si="18"/>
        <v/>
      </c>
      <c r="E323" s="559"/>
      <c r="F323" s="559" t="str">
        <f>IFERROR(IF(OR(D323=0,D323=""),"",-PMT($F$45/IF($K$46="Day",'L1'!$D$12,IF($K$46="Week",'L1'!$D$16,IF($K$46="Month",'L1'!$D$17,1))),$F$46,$D$62)),"")</f>
        <v/>
      </c>
      <c r="G323" s="559"/>
      <c r="H323" s="559" t="str">
        <f>IFERROR(-PPMT(IF($K$46="Day",$F$45/'L1'!$D$12,IF($K$46="Week",$F$45/'L1'!$D$16,IF($K$46="Month",$F$45/'L1'!$D$17,IF($K$46="Year",$F$45,0)))),B323,$F$46,$Q$45),"")</f>
        <v/>
      </c>
      <c r="I323" s="559"/>
      <c r="J323" s="559" t="str">
        <f t="shared" si="19"/>
        <v/>
      </c>
      <c r="K323" s="559"/>
      <c r="L323" s="559"/>
      <c r="M323" s="559"/>
      <c r="N323" s="559"/>
      <c r="O323" s="559" t="str">
        <f t="shared" si="20"/>
        <v/>
      </c>
      <c r="P323" s="560"/>
    </row>
    <row r="324" spans="2:16">
      <c r="B324" s="557" t="str">
        <f t="shared" si="17"/>
        <v/>
      </c>
      <c r="C324" s="558"/>
      <c r="D324" s="559" t="str">
        <f t="shared" si="18"/>
        <v/>
      </c>
      <c r="E324" s="559"/>
      <c r="F324" s="559" t="str">
        <f>IFERROR(IF(OR(D324=0,D324=""),"",-PMT($F$45/IF($K$46="Day",'L1'!$D$12,IF($K$46="Week",'L1'!$D$16,IF($K$46="Month",'L1'!$D$17,1))),$F$46,$D$62)),"")</f>
        <v/>
      </c>
      <c r="G324" s="559"/>
      <c r="H324" s="559" t="str">
        <f>IFERROR(-PPMT(IF($K$46="Day",$F$45/'L1'!$D$12,IF($K$46="Week",$F$45/'L1'!$D$16,IF($K$46="Month",$F$45/'L1'!$D$17,IF($K$46="Year",$F$45,0)))),B324,$F$46,$Q$45),"")</f>
        <v/>
      </c>
      <c r="I324" s="559"/>
      <c r="J324" s="559" t="str">
        <f t="shared" si="19"/>
        <v/>
      </c>
      <c r="K324" s="559"/>
      <c r="L324" s="559"/>
      <c r="M324" s="559"/>
      <c r="N324" s="559"/>
      <c r="O324" s="559" t="str">
        <f t="shared" si="20"/>
        <v/>
      </c>
      <c r="P324" s="560"/>
    </row>
    <row r="325" spans="2:16">
      <c r="B325" s="557" t="str">
        <f t="shared" si="17"/>
        <v/>
      </c>
      <c r="C325" s="558"/>
      <c r="D325" s="559" t="str">
        <f t="shared" si="18"/>
        <v/>
      </c>
      <c r="E325" s="559"/>
      <c r="F325" s="559" t="str">
        <f>IFERROR(IF(OR(D325=0,D325=""),"",-PMT($F$45/IF($K$46="Day",'L1'!$D$12,IF($K$46="Week",'L1'!$D$16,IF($K$46="Month",'L1'!$D$17,1))),$F$46,$D$62)),"")</f>
        <v/>
      </c>
      <c r="G325" s="559"/>
      <c r="H325" s="559" t="str">
        <f>IFERROR(-PPMT(IF($K$46="Day",$F$45/'L1'!$D$12,IF($K$46="Week",$F$45/'L1'!$D$16,IF($K$46="Month",$F$45/'L1'!$D$17,IF($K$46="Year",$F$45,0)))),B325,$F$46,$Q$45),"")</f>
        <v/>
      </c>
      <c r="I325" s="559"/>
      <c r="J325" s="559" t="str">
        <f t="shared" si="19"/>
        <v/>
      </c>
      <c r="K325" s="559"/>
      <c r="L325" s="559"/>
      <c r="M325" s="559"/>
      <c r="N325" s="559"/>
      <c r="O325" s="559" t="str">
        <f t="shared" si="20"/>
        <v/>
      </c>
      <c r="P325" s="560"/>
    </row>
    <row r="326" spans="2:16">
      <c r="B326" s="557" t="str">
        <f t="shared" si="17"/>
        <v/>
      </c>
      <c r="C326" s="558"/>
      <c r="D326" s="559" t="str">
        <f t="shared" si="18"/>
        <v/>
      </c>
      <c r="E326" s="559"/>
      <c r="F326" s="559" t="str">
        <f>IFERROR(IF(OR(D326=0,D326=""),"",-PMT($F$45/IF($K$46="Day",'L1'!$D$12,IF($K$46="Week",'L1'!$D$16,IF($K$46="Month",'L1'!$D$17,1))),$F$46,$D$62)),"")</f>
        <v/>
      </c>
      <c r="G326" s="559"/>
      <c r="H326" s="559" t="str">
        <f>IFERROR(-PPMT(IF($K$46="Day",$F$45/'L1'!$D$12,IF($K$46="Week",$F$45/'L1'!$D$16,IF($K$46="Month",$F$45/'L1'!$D$17,IF($K$46="Year",$F$45,0)))),B326,$F$46,$Q$45),"")</f>
        <v/>
      </c>
      <c r="I326" s="559"/>
      <c r="J326" s="559" t="str">
        <f t="shared" si="19"/>
        <v/>
      </c>
      <c r="K326" s="559"/>
      <c r="L326" s="559"/>
      <c r="M326" s="559"/>
      <c r="N326" s="559"/>
      <c r="O326" s="559" t="str">
        <f t="shared" si="20"/>
        <v/>
      </c>
      <c r="P326" s="560"/>
    </row>
    <row r="327" spans="2:16">
      <c r="B327" s="557" t="str">
        <f t="shared" si="17"/>
        <v/>
      </c>
      <c r="C327" s="558"/>
      <c r="D327" s="559" t="str">
        <f t="shared" si="18"/>
        <v/>
      </c>
      <c r="E327" s="559"/>
      <c r="F327" s="559" t="str">
        <f>IFERROR(IF(OR(D327=0,D327=""),"",-PMT($F$45/IF($K$46="Day",'L1'!$D$12,IF($K$46="Week",'L1'!$D$16,IF($K$46="Month",'L1'!$D$17,1))),$F$46,$D$62)),"")</f>
        <v/>
      </c>
      <c r="G327" s="559"/>
      <c r="H327" s="559" t="str">
        <f>IFERROR(-PPMT(IF($K$46="Day",$F$45/'L1'!$D$12,IF($K$46="Week",$F$45/'L1'!$D$16,IF($K$46="Month",$F$45/'L1'!$D$17,IF($K$46="Year",$F$45,0)))),B327,$F$46,$Q$45),"")</f>
        <v/>
      </c>
      <c r="I327" s="559"/>
      <c r="J327" s="559" t="str">
        <f t="shared" si="19"/>
        <v/>
      </c>
      <c r="K327" s="559"/>
      <c r="L327" s="559"/>
      <c r="M327" s="559"/>
      <c r="N327" s="559"/>
      <c r="O327" s="559" t="str">
        <f t="shared" si="20"/>
        <v/>
      </c>
      <c r="P327" s="560"/>
    </row>
    <row r="328" spans="2:16">
      <c r="B328" s="557" t="str">
        <f t="shared" si="17"/>
        <v/>
      </c>
      <c r="C328" s="558"/>
      <c r="D328" s="559" t="str">
        <f t="shared" si="18"/>
        <v/>
      </c>
      <c r="E328" s="559"/>
      <c r="F328" s="559" t="str">
        <f>IFERROR(IF(OR(D328=0,D328=""),"",-PMT($F$45/IF($K$46="Day",'L1'!$D$12,IF($K$46="Week",'L1'!$D$16,IF($K$46="Month",'L1'!$D$17,1))),$F$46,$D$62)),"")</f>
        <v/>
      </c>
      <c r="G328" s="559"/>
      <c r="H328" s="559" t="str">
        <f>IFERROR(-PPMT(IF($K$46="Day",$F$45/'L1'!$D$12,IF($K$46="Week",$F$45/'L1'!$D$16,IF($K$46="Month",$F$45/'L1'!$D$17,IF($K$46="Year",$F$45,0)))),B328,$F$46,$Q$45),"")</f>
        <v/>
      </c>
      <c r="I328" s="559"/>
      <c r="J328" s="559" t="str">
        <f t="shared" si="19"/>
        <v/>
      </c>
      <c r="K328" s="559"/>
      <c r="L328" s="559"/>
      <c r="M328" s="559"/>
      <c r="N328" s="559"/>
      <c r="O328" s="559" t="str">
        <f t="shared" si="20"/>
        <v/>
      </c>
      <c r="P328" s="560"/>
    </row>
    <row r="329" spans="2:16">
      <c r="B329" s="557" t="str">
        <f t="shared" si="17"/>
        <v/>
      </c>
      <c r="C329" s="558"/>
      <c r="D329" s="559" t="str">
        <f t="shared" si="18"/>
        <v/>
      </c>
      <c r="E329" s="559"/>
      <c r="F329" s="559" t="str">
        <f>IFERROR(IF(OR(D329=0,D329=""),"",-PMT($F$45/IF($K$46="Day",'L1'!$D$12,IF($K$46="Week",'L1'!$D$16,IF($K$46="Month",'L1'!$D$17,1))),$F$46,$D$62)),"")</f>
        <v/>
      </c>
      <c r="G329" s="559"/>
      <c r="H329" s="559" t="str">
        <f>IFERROR(-PPMT(IF($K$46="Day",$F$45/'L1'!$D$12,IF($K$46="Week",$F$45/'L1'!$D$16,IF($K$46="Month",$F$45/'L1'!$D$17,IF($K$46="Year",$F$45,0)))),B329,$F$46,$Q$45),"")</f>
        <v/>
      </c>
      <c r="I329" s="559"/>
      <c r="J329" s="559" t="str">
        <f t="shared" si="19"/>
        <v/>
      </c>
      <c r="K329" s="559"/>
      <c r="L329" s="559"/>
      <c r="M329" s="559"/>
      <c r="N329" s="559"/>
      <c r="O329" s="559" t="str">
        <f t="shared" si="20"/>
        <v/>
      </c>
      <c r="P329" s="560"/>
    </row>
    <row r="330" spans="2:16">
      <c r="B330" s="557" t="str">
        <f t="shared" si="17"/>
        <v/>
      </c>
      <c r="C330" s="558"/>
      <c r="D330" s="559" t="str">
        <f t="shared" si="18"/>
        <v/>
      </c>
      <c r="E330" s="559"/>
      <c r="F330" s="559" t="str">
        <f>IFERROR(IF(OR(D330=0,D330=""),"",-PMT($F$45/IF($K$46="Day",'L1'!$D$12,IF($K$46="Week",'L1'!$D$16,IF($K$46="Month",'L1'!$D$17,1))),$F$46,$D$62)),"")</f>
        <v/>
      </c>
      <c r="G330" s="559"/>
      <c r="H330" s="559" t="str">
        <f>IFERROR(-PPMT(IF($K$46="Day",$F$45/'L1'!$D$12,IF($K$46="Week",$F$45/'L1'!$D$16,IF($K$46="Month",$F$45/'L1'!$D$17,IF($K$46="Year",$F$45,0)))),B330,$F$46,$Q$45),"")</f>
        <v/>
      </c>
      <c r="I330" s="559"/>
      <c r="J330" s="559" t="str">
        <f t="shared" si="19"/>
        <v/>
      </c>
      <c r="K330" s="559"/>
      <c r="L330" s="559"/>
      <c r="M330" s="559"/>
      <c r="N330" s="559"/>
      <c r="O330" s="559" t="str">
        <f t="shared" si="20"/>
        <v/>
      </c>
      <c r="P330" s="560"/>
    </row>
    <row r="331" spans="2:16">
      <c r="B331" s="557" t="str">
        <f t="shared" si="17"/>
        <v/>
      </c>
      <c r="C331" s="558"/>
      <c r="D331" s="559" t="str">
        <f t="shared" si="18"/>
        <v/>
      </c>
      <c r="E331" s="559"/>
      <c r="F331" s="559" t="str">
        <f>IFERROR(IF(OR(D331=0,D331=""),"",-PMT($F$45/IF($K$46="Day",'L1'!$D$12,IF($K$46="Week",'L1'!$D$16,IF($K$46="Month",'L1'!$D$17,1))),$F$46,$D$62)),"")</f>
        <v/>
      </c>
      <c r="G331" s="559"/>
      <c r="H331" s="559" t="str">
        <f>IFERROR(-PPMT(IF($K$46="Day",$F$45/'L1'!$D$12,IF($K$46="Week",$F$45/'L1'!$D$16,IF($K$46="Month",$F$45/'L1'!$D$17,IF($K$46="Year",$F$45,0)))),B331,$F$46,$Q$45),"")</f>
        <v/>
      </c>
      <c r="I331" s="559"/>
      <c r="J331" s="559" t="str">
        <f t="shared" si="19"/>
        <v/>
      </c>
      <c r="K331" s="559"/>
      <c r="L331" s="559"/>
      <c r="M331" s="559"/>
      <c r="N331" s="559"/>
      <c r="O331" s="559" t="str">
        <f t="shared" si="20"/>
        <v/>
      </c>
      <c r="P331" s="560"/>
    </row>
    <row r="332" spans="2:16">
      <c r="B332" s="557" t="str">
        <f t="shared" si="17"/>
        <v/>
      </c>
      <c r="C332" s="558"/>
      <c r="D332" s="559" t="str">
        <f t="shared" si="18"/>
        <v/>
      </c>
      <c r="E332" s="559"/>
      <c r="F332" s="559" t="str">
        <f>IFERROR(IF(OR(D332=0,D332=""),"",-PMT($F$45/IF($K$46="Day",'L1'!$D$12,IF($K$46="Week",'L1'!$D$16,IF($K$46="Month",'L1'!$D$17,1))),$F$46,$D$62)),"")</f>
        <v/>
      </c>
      <c r="G332" s="559"/>
      <c r="H332" s="559" t="str">
        <f>IFERROR(-PPMT(IF($K$46="Day",$F$45/'L1'!$D$12,IF($K$46="Week",$F$45/'L1'!$D$16,IF($K$46="Month",$F$45/'L1'!$D$17,IF($K$46="Year",$F$45,0)))),B332,$F$46,$Q$45),"")</f>
        <v/>
      </c>
      <c r="I332" s="559"/>
      <c r="J332" s="559" t="str">
        <f t="shared" si="19"/>
        <v/>
      </c>
      <c r="K332" s="559"/>
      <c r="L332" s="559"/>
      <c r="M332" s="559"/>
      <c r="N332" s="559"/>
      <c r="O332" s="559" t="str">
        <f t="shared" si="20"/>
        <v/>
      </c>
      <c r="P332" s="560"/>
    </row>
    <row r="333" spans="2:16">
      <c r="B333" s="557" t="str">
        <f t="shared" si="17"/>
        <v/>
      </c>
      <c r="C333" s="558"/>
      <c r="D333" s="559" t="str">
        <f t="shared" si="18"/>
        <v/>
      </c>
      <c r="E333" s="559"/>
      <c r="F333" s="559" t="str">
        <f>IFERROR(IF(OR(D333=0,D333=""),"",-PMT($F$45/IF($K$46="Day",'L1'!$D$12,IF($K$46="Week",'L1'!$D$16,IF($K$46="Month",'L1'!$D$17,1))),$F$46,$D$62)),"")</f>
        <v/>
      </c>
      <c r="G333" s="559"/>
      <c r="H333" s="559" t="str">
        <f>IFERROR(-PPMT(IF($K$46="Day",$F$45/'L1'!$D$12,IF($K$46="Week",$F$45/'L1'!$D$16,IF($K$46="Month",$F$45/'L1'!$D$17,IF($K$46="Year",$F$45,0)))),B333,$F$46,$Q$45),"")</f>
        <v/>
      </c>
      <c r="I333" s="559"/>
      <c r="J333" s="559" t="str">
        <f t="shared" si="19"/>
        <v/>
      </c>
      <c r="K333" s="559"/>
      <c r="L333" s="559"/>
      <c r="M333" s="559"/>
      <c r="N333" s="559"/>
      <c r="O333" s="559" t="str">
        <f t="shared" si="20"/>
        <v/>
      </c>
      <c r="P333" s="560"/>
    </row>
    <row r="334" spans="2:16">
      <c r="B334" s="557" t="str">
        <f t="shared" si="17"/>
        <v/>
      </c>
      <c r="C334" s="558"/>
      <c r="D334" s="559" t="str">
        <f t="shared" si="18"/>
        <v/>
      </c>
      <c r="E334" s="559"/>
      <c r="F334" s="559" t="str">
        <f>IFERROR(IF(OR(D334=0,D334=""),"",-PMT($F$45/IF($K$46="Day",'L1'!$D$12,IF($K$46="Week",'L1'!$D$16,IF($K$46="Month",'L1'!$D$17,1))),$F$46,$D$62)),"")</f>
        <v/>
      </c>
      <c r="G334" s="559"/>
      <c r="H334" s="559" t="str">
        <f>IFERROR(-PPMT(IF($K$46="Day",$F$45/'L1'!$D$12,IF($K$46="Week",$F$45/'L1'!$D$16,IF($K$46="Month",$F$45/'L1'!$D$17,IF($K$46="Year",$F$45,0)))),B334,$F$46,$Q$45),"")</f>
        <v/>
      </c>
      <c r="I334" s="559"/>
      <c r="J334" s="559" t="str">
        <f t="shared" si="19"/>
        <v/>
      </c>
      <c r="K334" s="559"/>
      <c r="L334" s="559"/>
      <c r="M334" s="559"/>
      <c r="N334" s="559"/>
      <c r="O334" s="559" t="str">
        <f t="shared" si="20"/>
        <v/>
      </c>
      <c r="P334" s="560"/>
    </row>
    <row r="335" spans="2:16">
      <c r="B335" s="557" t="str">
        <f t="shared" si="17"/>
        <v/>
      </c>
      <c r="C335" s="558"/>
      <c r="D335" s="559" t="str">
        <f t="shared" si="18"/>
        <v/>
      </c>
      <c r="E335" s="559"/>
      <c r="F335" s="559" t="str">
        <f>IFERROR(IF(OR(D335=0,D335=""),"",-PMT($F$45/IF($K$46="Day",'L1'!$D$12,IF($K$46="Week",'L1'!$D$16,IF($K$46="Month",'L1'!$D$17,1))),$F$46,$D$62)),"")</f>
        <v/>
      </c>
      <c r="G335" s="559"/>
      <c r="H335" s="559" t="str">
        <f>IFERROR(-PPMT(IF($K$46="Day",$F$45/'L1'!$D$12,IF($K$46="Week",$F$45/'L1'!$D$16,IF($K$46="Month",$F$45/'L1'!$D$17,IF($K$46="Year",$F$45,0)))),B335,$F$46,$Q$45),"")</f>
        <v/>
      </c>
      <c r="I335" s="559"/>
      <c r="J335" s="559" t="str">
        <f t="shared" si="19"/>
        <v/>
      </c>
      <c r="K335" s="559"/>
      <c r="L335" s="559"/>
      <c r="M335" s="559"/>
      <c r="N335" s="559"/>
      <c r="O335" s="559" t="str">
        <f t="shared" si="20"/>
        <v/>
      </c>
      <c r="P335" s="560"/>
    </row>
    <row r="336" spans="2:16">
      <c r="B336" s="557" t="str">
        <f t="shared" si="17"/>
        <v/>
      </c>
      <c r="C336" s="558"/>
      <c r="D336" s="559" t="str">
        <f t="shared" si="18"/>
        <v/>
      </c>
      <c r="E336" s="559"/>
      <c r="F336" s="559" t="str">
        <f>IFERROR(IF(OR(D336=0,D336=""),"",-PMT($F$45/IF($K$46="Day",'L1'!$D$12,IF($K$46="Week",'L1'!$D$16,IF($K$46="Month",'L1'!$D$17,1))),$F$46,$D$62)),"")</f>
        <v/>
      </c>
      <c r="G336" s="559"/>
      <c r="H336" s="559" t="str">
        <f>IFERROR(-PPMT(IF($K$46="Day",$F$45/'L1'!$D$12,IF($K$46="Week",$F$45/'L1'!$D$16,IF($K$46="Month",$F$45/'L1'!$D$17,IF($K$46="Year",$F$45,0)))),B336,$F$46,$Q$45),"")</f>
        <v/>
      </c>
      <c r="I336" s="559"/>
      <c r="J336" s="559" t="str">
        <f t="shared" si="19"/>
        <v/>
      </c>
      <c r="K336" s="559"/>
      <c r="L336" s="559"/>
      <c r="M336" s="559"/>
      <c r="N336" s="559"/>
      <c r="O336" s="559" t="str">
        <f t="shared" si="20"/>
        <v/>
      </c>
      <c r="P336" s="560"/>
    </row>
    <row r="337" spans="2:16">
      <c r="B337" s="557" t="str">
        <f t="shared" si="17"/>
        <v/>
      </c>
      <c r="C337" s="558"/>
      <c r="D337" s="559" t="str">
        <f t="shared" si="18"/>
        <v/>
      </c>
      <c r="E337" s="559"/>
      <c r="F337" s="559" t="str">
        <f>IFERROR(IF(OR(D337=0,D337=""),"",-PMT($F$45/IF($K$46="Day",'L1'!$D$12,IF($K$46="Week",'L1'!$D$16,IF($K$46="Month",'L1'!$D$17,1))),$F$46,$D$62)),"")</f>
        <v/>
      </c>
      <c r="G337" s="559"/>
      <c r="H337" s="559" t="str">
        <f>IFERROR(-PPMT(IF($K$46="Day",$F$45/'L1'!$D$12,IF($K$46="Week",$F$45/'L1'!$D$16,IF($K$46="Month",$F$45/'L1'!$D$17,IF($K$46="Year",$F$45,0)))),B337,$F$46,$Q$45),"")</f>
        <v/>
      </c>
      <c r="I337" s="559"/>
      <c r="J337" s="559" t="str">
        <f t="shared" si="19"/>
        <v/>
      </c>
      <c r="K337" s="559"/>
      <c r="L337" s="559"/>
      <c r="M337" s="559"/>
      <c r="N337" s="559"/>
      <c r="O337" s="559" t="str">
        <f t="shared" si="20"/>
        <v/>
      </c>
      <c r="P337" s="560"/>
    </row>
    <row r="338" spans="2:16">
      <c r="B338" s="557" t="str">
        <f t="shared" si="17"/>
        <v/>
      </c>
      <c r="C338" s="558"/>
      <c r="D338" s="559" t="str">
        <f t="shared" si="18"/>
        <v/>
      </c>
      <c r="E338" s="559"/>
      <c r="F338" s="559" t="str">
        <f>IFERROR(IF(OR(D338=0,D338=""),"",-PMT($F$45/IF($K$46="Day",'L1'!$D$12,IF($K$46="Week",'L1'!$D$16,IF($K$46="Month",'L1'!$D$17,1))),$F$46,$D$62)),"")</f>
        <v/>
      </c>
      <c r="G338" s="559"/>
      <c r="H338" s="559" t="str">
        <f>IFERROR(-PPMT(IF($K$46="Day",$F$45/'L1'!$D$12,IF($K$46="Week",$F$45/'L1'!$D$16,IF($K$46="Month",$F$45/'L1'!$D$17,IF($K$46="Year",$F$45,0)))),B338,$F$46,$Q$45),"")</f>
        <v/>
      </c>
      <c r="I338" s="559"/>
      <c r="J338" s="559" t="str">
        <f t="shared" si="19"/>
        <v/>
      </c>
      <c r="K338" s="559"/>
      <c r="L338" s="559"/>
      <c r="M338" s="559"/>
      <c r="N338" s="559"/>
      <c r="O338" s="559" t="str">
        <f t="shared" si="20"/>
        <v/>
      </c>
      <c r="P338" s="560"/>
    </row>
    <row r="339" spans="2:16">
      <c r="B339" s="557" t="str">
        <f t="shared" si="17"/>
        <v/>
      </c>
      <c r="C339" s="558"/>
      <c r="D339" s="559" t="str">
        <f t="shared" si="18"/>
        <v/>
      </c>
      <c r="E339" s="559"/>
      <c r="F339" s="559" t="str">
        <f>IFERROR(IF(OR(D339=0,D339=""),"",-PMT($F$45/IF($K$46="Day",'L1'!$D$12,IF($K$46="Week",'L1'!$D$16,IF($K$46="Month",'L1'!$D$17,1))),$F$46,$D$62)),"")</f>
        <v/>
      </c>
      <c r="G339" s="559"/>
      <c r="H339" s="559" t="str">
        <f>IFERROR(-PPMT(IF($K$46="Day",$F$45/'L1'!$D$12,IF($K$46="Week",$F$45/'L1'!$D$16,IF($K$46="Month",$F$45/'L1'!$D$17,IF($K$46="Year",$F$45,0)))),B339,$F$46,$Q$45),"")</f>
        <v/>
      </c>
      <c r="I339" s="559"/>
      <c r="J339" s="559" t="str">
        <f t="shared" si="19"/>
        <v/>
      </c>
      <c r="K339" s="559"/>
      <c r="L339" s="559"/>
      <c r="M339" s="559"/>
      <c r="N339" s="559"/>
      <c r="O339" s="559" t="str">
        <f t="shared" si="20"/>
        <v/>
      </c>
      <c r="P339" s="560"/>
    </row>
    <row r="340" spans="2:16">
      <c r="B340" s="557" t="str">
        <f t="shared" si="17"/>
        <v/>
      </c>
      <c r="C340" s="558"/>
      <c r="D340" s="559" t="str">
        <f t="shared" si="18"/>
        <v/>
      </c>
      <c r="E340" s="559"/>
      <c r="F340" s="559" t="str">
        <f>IFERROR(IF(OR(D340=0,D340=""),"",-PMT($F$45/IF($K$46="Day",'L1'!$D$12,IF($K$46="Week",'L1'!$D$16,IF($K$46="Month",'L1'!$D$17,1))),$F$46,$D$62)),"")</f>
        <v/>
      </c>
      <c r="G340" s="559"/>
      <c r="H340" s="559" t="str">
        <f>IFERROR(-PPMT(IF($K$46="Day",$F$45/'L1'!$D$12,IF($K$46="Week",$F$45/'L1'!$D$16,IF($K$46="Month",$F$45/'L1'!$D$17,IF($K$46="Year",$F$45,0)))),B340,$F$46,$Q$45),"")</f>
        <v/>
      </c>
      <c r="I340" s="559"/>
      <c r="J340" s="559" t="str">
        <f t="shared" si="19"/>
        <v/>
      </c>
      <c r="K340" s="559"/>
      <c r="L340" s="559"/>
      <c r="M340" s="559"/>
      <c r="N340" s="559"/>
      <c r="O340" s="559" t="str">
        <f t="shared" si="20"/>
        <v/>
      </c>
      <c r="P340" s="560"/>
    </row>
    <row r="341" spans="2:16">
      <c r="B341" s="557" t="str">
        <f t="shared" si="17"/>
        <v/>
      </c>
      <c r="C341" s="558"/>
      <c r="D341" s="559" t="str">
        <f t="shared" si="18"/>
        <v/>
      </c>
      <c r="E341" s="559"/>
      <c r="F341" s="559" t="str">
        <f>IFERROR(IF(OR(D341=0,D341=""),"",-PMT($F$45/IF($K$46="Day",'L1'!$D$12,IF($K$46="Week",'L1'!$D$16,IF($K$46="Month",'L1'!$D$17,1))),$F$46,$D$62)),"")</f>
        <v/>
      </c>
      <c r="G341" s="559"/>
      <c r="H341" s="559" t="str">
        <f>IFERROR(-PPMT(IF($K$46="Day",$F$45/'L1'!$D$12,IF($K$46="Week",$F$45/'L1'!$D$16,IF($K$46="Month",$F$45/'L1'!$D$17,IF($K$46="Year",$F$45,0)))),B341,$F$46,$Q$45),"")</f>
        <v/>
      </c>
      <c r="I341" s="559"/>
      <c r="J341" s="559" t="str">
        <f t="shared" si="19"/>
        <v/>
      </c>
      <c r="K341" s="559"/>
      <c r="L341" s="559"/>
      <c r="M341" s="559"/>
      <c r="N341" s="559"/>
      <c r="O341" s="559" t="str">
        <f t="shared" si="20"/>
        <v/>
      </c>
      <c r="P341" s="560"/>
    </row>
    <row r="342" spans="2:16">
      <c r="B342" s="557" t="str">
        <f t="shared" si="17"/>
        <v/>
      </c>
      <c r="C342" s="558"/>
      <c r="D342" s="559" t="str">
        <f t="shared" si="18"/>
        <v/>
      </c>
      <c r="E342" s="559"/>
      <c r="F342" s="559" t="str">
        <f>IFERROR(IF(OR(D342=0,D342=""),"",-PMT($F$45/IF($K$46="Day",'L1'!$D$12,IF($K$46="Week",'L1'!$D$16,IF($K$46="Month",'L1'!$D$17,1))),$F$46,$D$62)),"")</f>
        <v/>
      </c>
      <c r="G342" s="559"/>
      <c r="H342" s="559" t="str">
        <f>IFERROR(-PPMT(IF($K$46="Day",$F$45/'L1'!$D$12,IF($K$46="Week",$F$45/'L1'!$D$16,IF($K$46="Month",$F$45/'L1'!$D$17,IF($K$46="Year",$F$45,0)))),B342,$F$46,$Q$45),"")</f>
        <v/>
      </c>
      <c r="I342" s="559"/>
      <c r="J342" s="559" t="str">
        <f t="shared" si="19"/>
        <v/>
      </c>
      <c r="K342" s="559"/>
      <c r="L342" s="559"/>
      <c r="M342" s="559"/>
      <c r="N342" s="559"/>
      <c r="O342" s="559" t="str">
        <f t="shared" si="20"/>
        <v/>
      </c>
      <c r="P342" s="560"/>
    </row>
    <row r="343" spans="2:16">
      <c r="B343" s="557" t="str">
        <f t="shared" si="17"/>
        <v/>
      </c>
      <c r="C343" s="558"/>
      <c r="D343" s="559" t="str">
        <f t="shared" si="18"/>
        <v/>
      </c>
      <c r="E343" s="559"/>
      <c r="F343" s="559" t="str">
        <f>IFERROR(IF(OR(D343=0,D343=""),"",-PMT($F$45/IF($K$46="Day",'L1'!$D$12,IF($K$46="Week",'L1'!$D$16,IF($K$46="Month",'L1'!$D$17,1))),$F$46,$D$62)),"")</f>
        <v/>
      </c>
      <c r="G343" s="559"/>
      <c r="H343" s="559" t="str">
        <f>IFERROR(-PPMT(IF($K$46="Day",$F$45/'L1'!$D$12,IF($K$46="Week",$F$45/'L1'!$D$16,IF($K$46="Month",$F$45/'L1'!$D$17,IF($K$46="Year",$F$45,0)))),B343,$F$46,$Q$45),"")</f>
        <v/>
      </c>
      <c r="I343" s="559"/>
      <c r="J343" s="559" t="str">
        <f t="shared" si="19"/>
        <v/>
      </c>
      <c r="K343" s="559"/>
      <c r="L343" s="559"/>
      <c r="M343" s="559"/>
      <c r="N343" s="559"/>
      <c r="O343" s="559" t="str">
        <f t="shared" si="20"/>
        <v/>
      </c>
      <c r="P343" s="560"/>
    </row>
    <row r="344" spans="2:16">
      <c r="B344" s="557" t="str">
        <f t="shared" si="17"/>
        <v/>
      </c>
      <c r="C344" s="558"/>
      <c r="D344" s="559" t="str">
        <f t="shared" si="18"/>
        <v/>
      </c>
      <c r="E344" s="559"/>
      <c r="F344" s="559" t="str">
        <f>IFERROR(IF(OR(D344=0,D344=""),"",-PMT($F$45/IF($K$46="Day",'L1'!$D$12,IF($K$46="Week",'L1'!$D$16,IF($K$46="Month",'L1'!$D$17,1))),$F$46,$D$62)),"")</f>
        <v/>
      </c>
      <c r="G344" s="559"/>
      <c r="H344" s="559" t="str">
        <f>IFERROR(-PPMT(IF($K$46="Day",$F$45/'L1'!$D$12,IF($K$46="Week",$F$45/'L1'!$D$16,IF($K$46="Month",$F$45/'L1'!$D$17,IF($K$46="Year",$F$45,0)))),B344,$F$46,$Q$45),"")</f>
        <v/>
      </c>
      <c r="I344" s="559"/>
      <c r="J344" s="559" t="str">
        <f t="shared" si="19"/>
        <v/>
      </c>
      <c r="K344" s="559"/>
      <c r="L344" s="559"/>
      <c r="M344" s="559"/>
      <c r="N344" s="559"/>
      <c r="O344" s="559" t="str">
        <f t="shared" si="20"/>
        <v/>
      </c>
      <c r="P344" s="560"/>
    </row>
    <row r="345" spans="2:16">
      <c r="B345" s="557" t="str">
        <f t="shared" si="17"/>
        <v/>
      </c>
      <c r="C345" s="558"/>
      <c r="D345" s="559" t="str">
        <f t="shared" si="18"/>
        <v/>
      </c>
      <c r="E345" s="559"/>
      <c r="F345" s="559" t="str">
        <f>IFERROR(IF(OR(D345=0,D345=""),"",-PMT($F$45/IF($K$46="Day",'L1'!$D$12,IF($K$46="Week",'L1'!$D$16,IF($K$46="Month",'L1'!$D$17,1))),$F$46,$D$62)),"")</f>
        <v/>
      </c>
      <c r="G345" s="559"/>
      <c r="H345" s="559" t="str">
        <f>IFERROR(-PPMT(IF($K$46="Day",$F$45/'L1'!$D$12,IF($K$46="Week",$F$45/'L1'!$D$16,IF($K$46="Month",$F$45/'L1'!$D$17,IF($K$46="Year",$F$45,0)))),B345,$F$46,$Q$45),"")</f>
        <v/>
      </c>
      <c r="I345" s="559"/>
      <c r="J345" s="559" t="str">
        <f t="shared" si="19"/>
        <v/>
      </c>
      <c r="K345" s="559"/>
      <c r="L345" s="559"/>
      <c r="M345" s="559"/>
      <c r="N345" s="559"/>
      <c r="O345" s="559" t="str">
        <f t="shared" si="20"/>
        <v/>
      </c>
      <c r="P345" s="560"/>
    </row>
    <row r="346" spans="2:16">
      <c r="B346" s="557" t="str">
        <f t="shared" si="17"/>
        <v/>
      </c>
      <c r="C346" s="558"/>
      <c r="D346" s="559" t="str">
        <f t="shared" si="18"/>
        <v/>
      </c>
      <c r="E346" s="559"/>
      <c r="F346" s="559" t="str">
        <f>IFERROR(IF(OR(D346=0,D346=""),"",-PMT($F$45/IF($K$46="Day",'L1'!$D$12,IF($K$46="Week",'L1'!$D$16,IF($K$46="Month",'L1'!$D$17,1))),$F$46,$D$62)),"")</f>
        <v/>
      </c>
      <c r="G346" s="559"/>
      <c r="H346" s="559" t="str">
        <f>IFERROR(-PPMT(IF($K$46="Day",$F$45/'L1'!$D$12,IF($K$46="Week",$F$45/'L1'!$D$16,IF($K$46="Month",$F$45/'L1'!$D$17,IF($K$46="Year",$F$45,0)))),B346,$F$46,$Q$45),"")</f>
        <v/>
      </c>
      <c r="I346" s="559"/>
      <c r="J346" s="559" t="str">
        <f t="shared" si="19"/>
        <v/>
      </c>
      <c r="K346" s="559"/>
      <c r="L346" s="559"/>
      <c r="M346" s="559"/>
      <c r="N346" s="559"/>
      <c r="O346" s="559" t="str">
        <f t="shared" si="20"/>
        <v/>
      </c>
      <c r="P346" s="560"/>
    </row>
    <row r="347" spans="2:16">
      <c r="B347" s="557" t="str">
        <f t="shared" si="17"/>
        <v/>
      </c>
      <c r="C347" s="558"/>
      <c r="D347" s="559" t="str">
        <f t="shared" si="18"/>
        <v/>
      </c>
      <c r="E347" s="559"/>
      <c r="F347" s="559" t="str">
        <f>IFERROR(IF(OR(D347=0,D347=""),"",-PMT($F$45/IF($K$46="Day",'L1'!$D$12,IF($K$46="Week",'L1'!$D$16,IF($K$46="Month",'L1'!$D$17,1))),$F$46,$D$62)),"")</f>
        <v/>
      </c>
      <c r="G347" s="559"/>
      <c r="H347" s="559" t="str">
        <f>IFERROR(-PPMT(IF($K$46="Day",$F$45/'L1'!$D$12,IF($K$46="Week",$F$45/'L1'!$D$16,IF($K$46="Month",$F$45/'L1'!$D$17,IF($K$46="Year",$F$45,0)))),B347,$F$46,$Q$45),"")</f>
        <v/>
      </c>
      <c r="I347" s="559"/>
      <c r="J347" s="559" t="str">
        <f t="shared" si="19"/>
        <v/>
      </c>
      <c r="K347" s="559"/>
      <c r="L347" s="559"/>
      <c r="M347" s="559"/>
      <c r="N347" s="559"/>
      <c r="O347" s="559" t="str">
        <f t="shared" si="20"/>
        <v/>
      </c>
      <c r="P347" s="560"/>
    </row>
    <row r="348" spans="2:16">
      <c r="B348" s="557" t="str">
        <f t="shared" si="17"/>
        <v/>
      </c>
      <c r="C348" s="558"/>
      <c r="D348" s="559" t="str">
        <f t="shared" si="18"/>
        <v/>
      </c>
      <c r="E348" s="559"/>
      <c r="F348" s="559" t="str">
        <f>IFERROR(IF(OR(D348=0,D348=""),"",-PMT($F$45/IF($K$46="Day",'L1'!$D$12,IF($K$46="Week",'L1'!$D$16,IF($K$46="Month",'L1'!$D$17,1))),$F$46,$D$62)),"")</f>
        <v/>
      </c>
      <c r="G348" s="559"/>
      <c r="H348" s="559" t="str">
        <f>IFERROR(-PPMT(IF($K$46="Day",$F$45/'L1'!$D$12,IF($K$46="Week",$F$45/'L1'!$D$16,IF($K$46="Month",$F$45/'L1'!$D$17,IF($K$46="Year",$F$45,0)))),B348,$F$46,$Q$45),"")</f>
        <v/>
      </c>
      <c r="I348" s="559"/>
      <c r="J348" s="559" t="str">
        <f t="shared" si="19"/>
        <v/>
      </c>
      <c r="K348" s="559"/>
      <c r="L348" s="559"/>
      <c r="M348" s="559"/>
      <c r="N348" s="559"/>
      <c r="O348" s="559" t="str">
        <f t="shared" si="20"/>
        <v/>
      </c>
      <c r="P348" s="560"/>
    </row>
    <row r="349" spans="2:16">
      <c r="B349" s="557" t="str">
        <f t="shared" si="17"/>
        <v/>
      </c>
      <c r="C349" s="558"/>
      <c r="D349" s="559" t="str">
        <f t="shared" si="18"/>
        <v/>
      </c>
      <c r="E349" s="559"/>
      <c r="F349" s="559" t="str">
        <f>IFERROR(IF(OR(D349=0,D349=""),"",-PMT($F$45/IF($K$46="Day",'L1'!$D$12,IF($K$46="Week",'L1'!$D$16,IF($K$46="Month",'L1'!$D$17,1))),$F$46,$D$62)),"")</f>
        <v/>
      </c>
      <c r="G349" s="559"/>
      <c r="H349" s="559" t="str">
        <f>IFERROR(-PPMT(IF($K$46="Day",$F$45/'L1'!$D$12,IF($K$46="Week",$F$45/'L1'!$D$16,IF($K$46="Month",$F$45/'L1'!$D$17,IF($K$46="Year",$F$45,0)))),B349,$F$46,$Q$45),"")</f>
        <v/>
      </c>
      <c r="I349" s="559"/>
      <c r="J349" s="559" t="str">
        <f t="shared" si="19"/>
        <v/>
      </c>
      <c r="K349" s="559"/>
      <c r="L349" s="559"/>
      <c r="M349" s="559"/>
      <c r="N349" s="559"/>
      <c r="O349" s="559" t="str">
        <f t="shared" si="20"/>
        <v/>
      </c>
      <c r="P349" s="560"/>
    </row>
    <row r="350" spans="2:16">
      <c r="B350" s="557" t="str">
        <f t="shared" si="17"/>
        <v/>
      </c>
      <c r="C350" s="558"/>
      <c r="D350" s="559" t="str">
        <f t="shared" si="18"/>
        <v/>
      </c>
      <c r="E350" s="559"/>
      <c r="F350" s="559" t="str">
        <f>IFERROR(IF(OR(D350=0,D350=""),"",-PMT($F$45/IF($K$46="Day",'L1'!$D$12,IF($K$46="Week",'L1'!$D$16,IF($K$46="Month",'L1'!$D$17,1))),$F$46,$D$62)),"")</f>
        <v/>
      </c>
      <c r="G350" s="559"/>
      <c r="H350" s="559" t="str">
        <f>IFERROR(-PPMT(IF($K$46="Day",$F$45/'L1'!$D$12,IF($K$46="Week",$F$45/'L1'!$D$16,IF($K$46="Month",$F$45/'L1'!$D$17,IF($K$46="Year",$F$45,0)))),B350,$F$46,$Q$45),"")</f>
        <v/>
      </c>
      <c r="I350" s="559"/>
      <c r="J350" s="559" t="str">
        <f t="shared" si="19"/>
        <v/>
      </c>
      <c r="K350" s="559"/>
      <c r="L350" s="559"/>
      <c r="M350" s="559"/>
      <c r="N350" s="559"/>
      <c r="O350" s="559" t="str">
        <f t="shared" si="20"/>
        <v/>
      </c>
      <c r="P350" s="560"/>
    </row>
    <row r="351" spans="2:16">
      <c r="B351" s="557" t="str">
        <f t="shared" si="17"/>
        <v/>
      </c>
      <c r="C351" s="558"/>
      <c r="D351" s="559" t="str">
        <f t="shared" si="18"/>
        <v/>
      </c>
      <c r="E351" s="559"/>
      <c r="F351" s="559" t="str">
        <f>IFERROR(IF(OR(D351=0,D351=""),"",-PMT($F$45/IF($K$46="Day",'L1'!$D$12,IF($K$46="Week",'L1'!$D$16,IF($K$46="Month",'L1'!$D$17,1))),$F$46,$D$62)),"")</f>
        <v/>
      </c>
      <c r="G351" s="559"/>
      <c r="H351" s="559" t="str">
        <f>IFERROR(-PPMT(IF($K$46="Day",$F$45/'L1'!$D$12,IF($K$46="Week",$F$45/'L1'!$D$16,IF($K$46="Month",$F$45/'L1'!$D$17,IF($K$46="Year",$F$45,0)))),B351,$F$46,$Q$45),"")</f>
        <v/>
      </c>
      <c r="I351" s="559"/>
      <c r="J351" s="559" t="str">
        <f t="shared" si="19"/>
        <v/>
      </c>
      <c r="K351" s="559"/>
      <c r="L351" s="559"/>
      <c r="M351" s="559"/>
      <c r="N351" s="559"/>
      <c r="O351" s="559" t="str">
        <f t="shared" si="20"/>
        <v/>
      </c>
      <c r="P351" s="560"/>
    </row>
    <row r="352" spans="2:16">
      <c r="B352" s="557" t="str">
        <f t="shared" si="17"/>
        <v/>
      </c>
      <c r="C352" s="558"/>
      <c r="D352" s="559" t="str">
        <f t="shared" si="18"/>
        <v/>
      </c>
      <c r="E352" s="559"/>
      <c r="F352" s="559" t="str">
        <f>IFERROR(IF(OR(D352=0,D352=""),"",-PMT($F$45/IF($K$46="Day",'L1'!$D$12,IF($K$46="Week",'L1'!$D$16,IF($K$46="Month",'L1'!$D$17,1))),$F$46,$D$62)),"")</f>
        <v/>
      </c>
      <c r="G352" s="559"/>
      <c r="H352" s="559" t="str">
        <f>IFERROR(-PPMT(IF($K$46="Day",$F$45/'L1'!$D$12,IF($K$46="Week",$F$45/'L1'!$D$16,IF($K$46="Month",$F$45/'L1'!$D$17,IF($K$46="Year",$F$45,0)))),B352,$F$46,$Q$45),"")</f>
        <v/>
      </c>
      <c r="I352" s="559"/>
      <c r="J352" s="559" t="str">
        <f t="shared" si="19"/>
        <v/>
      </c>
      <c r="K352" s="559"/>
      <c r="L352" s="559"/>
      <c r="M352" s="559"/>
      <c r="N352" s="559"/>
      <c r="O352" s="559" t="str">
        <f t="shared" si="20"/>
        <v/>
      </c>
      <c r="P352" s="560"/>
    </row>
    <row r="353" spans="2:16">
      <c r="B353" s="557" t="str">
        <f t="shared" si="17"/>
        <v/>
      </c>
      <c r="C353" s="558"/>
      <c r="D353" s="559" t="str">
        <f t="shared" si="18"/>
        <v/>
      </c>
      <c r="E353" s="559"/>
      <c r="F353" s="559" t="str">
        <f>IFERROR(IF(OR(D353=0,D353=""),"",-PMT($F$45/IF($K$46="Day",'L1'!$D$12,IF($K$46="Week",'L1'!$D$16,IF($K$46="Month",'L1'!$D$17,1))),$F$46,$D$62)),"")</f>
        <v/>
      </c>
      <c r="G353" s="559"/>
      <c r="H353" s="559" t="str">
        <f>IFERROR(-PPMT(IF($K$46="Day",$F$45/'L1'!$D$12,IF($K$46="Week",$F$45/'L1'!$D$16,IF($K$46="Month",$F$45/'L1'!$D$17,IF($K$46="Year",$F$45,0)))),B353,$F$46,$Q$45),"")</f>
        <v/>
      </c>
      <c r="I353" s="559"/>
      <c r="J353" s="559" t="str">
        <f t="shared" si="19"/>
        <v/>
      </c>
      <c r="K353" s="559"/>
      <c r="L353" s="559"/>
      <c r="M353" s="559"/>
      <c r="N353" s="559"/>
      <c r="O353" s="559" t="str">
        <f t="shared" si="20"/>
        <v/>
      </c>
      <c r="P353" s="560"/>
    </row>
    <row r="354" spans="2:16">
      <c r="B354" s="557" t="str">
        <f t="shared" si="17"/>
        <v/>
      </c>
      <c r="C354" s="558"/>
      <c r="D354" s="559" t="str">
        <f t="shared" si="18"/>
        <v/>
      </c>
      <c r="E354" s="559"/>
      <c r="F354" s="559" t="str">
        <f>IFERROR(IF(OR(D354=0,D354=""),"",-PMT($F$45/IF($K$46="Day",'L1'!$D$12,IF($K$46="Week",'L1'!$D$16,IF($K$46="Month",'L1'!$D$17,1))),$F$46,$D$62)),"")</f>
        <v/>
      </c>
      <c r="G354" s="559"/>
      <c r="H354" s="559" t="str">
        <f>IFERROR(-PPMT(IF($K$46="Day",$F$45/'L1'!$D$12,IF($K$46="Week",$F$45/'L1'!$D$16,IF($K$46="Month",$F$45/'L1'!$D$17,IF($K$46="Year",$F$45,0)))),B354,$F$46,$Q$45),"")</f>
        <v/>
      </c>
      <c r="I354" s="559"/>
      <c r="J354" s="559" t="str">
        <f t="shared" si="19"/>
        <v/>
      </c>
      <c r="K354" s="559"/>
      <c r="L354" s="559"/>
      <c r="M354" s="559"/>
      <c r="N354" s="559"/>
      <c r="O354" s="559" t="str">
        <f t="shared" si="20"/>
        <v/>
      </c>
      <c r="P354" s="560"/>
    </row>
    <row r="355" spans="2:16">
      <c r="B355" s="557" t="str">
        <f t="shared" si="17"/>
        <v/>
      </c>
      <c r="C355" s="558"/>
      <c r="D355" s="559" t="str">
        <f t="shared" si="18"/>
        <v/>
      </c>
      <c r="E355" s="559"/>
      <c r="F355" s="559" t="str">
        <f>IFERROR(IF(OR(D355=0,D355=""),"",-PMT($F$45/IF($K$46="Day",'L1'!$D$12,IF($K$46="Week",'L1'!$D$16,IF($K$46="Month",'L1'!$D$17,1))),$F$46,$D$62)),"")</f>
        <v/>
      </c>
      <c r="G355" s="559"/>
      <c r="H355" s="559" t="str">
        <f>IFERROR(-PPMT(IF($K$46="Day",$F$45/'L1'!$D$12,IF($K$46="Week",$F$45/'L1'!$D$16,IF($K$46="Month",$F$45/'L1'!$D$17,IF($K$46="Year",$F$45,0)))),B355,$F$46,$Q$45),"")</f>
        <v/>
      </c>
      <c r="I355" s="559"/>
      <c r="J355" s="559" t="str">
        <f t="shared" si="19"/>
        <v/>
      </c>
      <c r="K355" s="559"/>
      <c r="L355" s="559"/>
      <c r="M355" s="559"/>
      <c r="N355" s="559"/>
      <c r="O355" s="559" t="str">
        <f t="shared" si="20"/>
        <v/>
      </c>
      <c r="P355" s="560"/>
    </row>
    <row r="356" spans="2:16">
      <c r="B356" s="557" t="str">
        <f t="shared" si="17"/>
        <v/>
      </c>
      <c r="C356" s="558"/>
      <c r="D356" s="559" t="str">
        <f t="shared" si="18"/>
        <v/>
      </c>
      <c r="E356" s="559"/>
      <c r="F356" s="559" t="str">
        <f>IFERROR(IF(OR(D356=0,D356=""),"",-PMT($F$45/IF($K$46="Day",'L1'!$D$12,IF($K$46="Week",'L1'!$D$16,IF($K$46="Month",'L1'!$D$17,1))),$F$46,$D$62)),"")</f>
        <v/>
      </c>
      <c r="G356" s="559"/>
      <c r="H356" s="559" t="str">
        <f>IFERROR(-PPMT(IF($K$46="Day",$F$45/'L1'!$D$12,IF($K$46="Week",$F$45/'L1'!$D$16,IF($K$46="Month",$F$45/'L1'!$D$17,IF($K$46="Year",$F$45,0)))),B356,$F$46,$Q$45),"")</f>
        <v/>
      </c>
      <c r="I356" s="559"/>
      <c r="J356" s="559" t="str">
        <f t="shared" si="19"/>
        <v/>
      </c>
      <c r="K356" s="559"/>
      <c r="L356" s="559"/>
      <c r="M356" s="559"/>
      <c r="N356" s="559"/>
      <c r="O356" s="559" t="str">
        <f t="shared" si="20"/>
        <v/>
      </c>
      <c r="P356" s="560"/>
    </row>
    <row r="357" spans="2:16">
      <c r="B357" s="557" t="str">
        <f t="shared" si="17"/>
        <v/>
      </c>
      <c r="C357" s="558"/>
      <c r="D357" s="559" t="str">
        <f t="shared" si="18"/>
        <v/>
      </c>
      <c r="E357" s="559"/>
      <c r="F357" s="559" t="str">
        <f>IFERROR(IF(OR(D357=0,D357=""),"",-PMT($F$45/IF($K$46="Day",'L1'!$D$12,IF($K$46="Week",'L1'!$D$16,IF($K$46="Month",'L1'!$D$17,1))),$F$46,$D$62)),"")</f>
        <v/>
      </c>
      <c r="G357" s="559"/>
      <c r="H357" s="559" t="str">
        <f>IFERROR(-PPMT(IF($K$46="Day",$F$45/'L1'!$D$12,IF($K$46="Week",$F$45/'L1'!$D$16,IF($K$46="Month",$F$45/'L1'!$D$17,IF($K$46="Year",$F$45,0)))),B357,$F$46,$Q$45),"")</f>
        <v/>
      </c>
      <c r="I357" s="559"/>
      <c r="J357" s="559" t="str">
        <f t="shared" si="19"/>
        <v/>
      </c>
      <c r="K357" s="559"/>
      <c r="L357" s="559"/>
      <c r="M357" s="559"/>
      <c r="N357" s="559"/>
      <c r="O357" s="559" t="str">
        <f t="shared" si="20"/>
        <v/>
      </c>
      <c r="P357" s="560"/>
    </row>
    <row r="358" spans="2:16">
      <c r="B358" s="557" t="str">
        <f t="shared" si="17"/>
        <v/>
      </c>
      <c r="C358" s="558"/>
      <c r="D358" s="559" t="str">
        <f t="shared" si="18"/>
        <v/>
      </c>
      <c r="E358" s="559"/>
      <c r="F358" s="559" t="str">
        <f>IFERROR(IF(OR(D358=0,D358=""),"",-PMT($F$45/IF($K$46="Day",'L1'!$D$12,IF($K$46="Week",'L1'!$D$16,IF($K$46="Month",'L1'!$D$17,1))),$F$46,$D$62)),"")</f>
        <v/>
      </c>
      <c r="G358" s="559"/>
      <c r="H358" s="559" t="str">
        <f>IFERROR(-PPMT(IF($K$46="Day",$F$45/'L1'!$D$12,IF($K$46="Week",$F$45/'L1'!$D$16,IF($K$46="Month",$F$45/'L1'!$D$17,IF($K$46="Year",$F$45,0)))),B358,$F$46,$Q$45),"")</f>
        <v/>
      </c>
      <c r="I358" s="559"/>
      <c r="J358" s="559" t="str">
        <f t="shared" si="19"/>
        <v/>
      </c>
      <c r="K358" s="559"/>
      <c r="L358" s="559"/>
      <c r="M358" s="559"/>
      <c r="N358" s="559"/>
      <c r="O358" s="559" t="str">
        <f t="shared" si="20"/>
        <v/>
      </c>
      <c r="P358" s="560"/>
    </row>
    <row r="359" spans="2:16">
      <c r="B359" s="557" t="str">
        <f t="shared" si="17"/>
        <v/>
      </c>
      <c r="C359" s="558"/>
      <c r="D359" s="559" t="str">
        <f t="shared" si="18"/>
        <v/>
      </c>
      <c r="E359" s="559"/>
      <c r="F359" s="559" t="str">
        <f>IFERROR(IF(OR(D359=0,D359=""),"",-PMT($F$45/IF($K$46="Day",'L1'!$D$12,IF($K$46="Week",'L1'!$D$16,IF($K$46="Month",'L1'!$D$17,1))),$F$46,$D$62)),"")</f>
        <v/>
      </c>
      <c r="G359" s="559"/>
      <c r="H359" s="559" t="str">
        <f>IFERROR(-PPMT(IF($K$46="Day",$F$45/'L1'!$D$12,IF($K$46="Week",$F$45/'L1'!$D$16,IF($K$46="Month",$F$45/'L1'!$D$17,IF($K$46="Year",$F$45,0)))),B359,$F$46,$Q$45),"")</f>
        <v/>
      </c>
      <c r="I359" s="559"/>
      <c r="J359" s="559" t="str">
        <f t="shared" si="19"/>
        <v/>
      </c>
      <c r="K359" s="559"/>
      <c r="L359" s="559"/>
      <c r="M359" s="559"/>
      <c r="N359" s="559"/>
      <c r="O359" s="559" t="str">
        <f t="shared" si="20"/>
        <v/>
      </c>
      <c r="P359" s="560"/>
    </row>
    <row r="360" spans="2:16">
      <c r="B360" s="557" t="str">
        <f t="shared" si="17"/>
        <v/>
      </c>
      <c r="C360" s="558"/>
      <c r="D360" s="559" t="str">
        <f t="shared" si="18"/>
        <v/>
      </c>
      <c r="E360" s="559"/>
      <c r="F360" s="559" t="str">
        <f>IFERROR(IF(OR(D360=0,D360=""),"",-PMT($F$45/IF($K$46="Day",'L1'!$D$12,IF($K$46="Week",'L1'!$D$16,IF($K$46="Month",'L1'!$D$17,1))),$F$46,$D$62)),"")</f>
        <v/>
      </c>
      <c r="G360" s="559"/>
      <c r="H360" s="559" t="str">
        <f>IFERROR(-PPMT(IF($K$46="Day",$F$45/'L1'!$D$12,IF($K$46="Week",$F$45/'L1'!$D$16,IF($K$46="Month",$F$45/'L1'!$D$17,IF($K$46="Year",$F$45,0)))),B360,$F$46,$Q$45),"")</f>
        <v/>
      </c>
      <c r="I360" s="559"/>
      <c r="J360" s="559" t="str">
        <f t="shared" si="19"/>
        <v/>
      </c>
      <c r="K360" s="559"/>
      <c r="L360" s="559"/>
      <c r="M360" s="559"/>
      <c r="N360" s="559"/>
      <c r="O360" s="559" t="str">
        <f t="shared" si="20"/>
        <v/>
      </c>
      <c r="P360" s="560"/>
    </row>
    <row r="361" spans="2:16">
      <c r="B361" s="557" t="str">
        <f t="shared" si="17"/>
        <v/>
      </c>
      <c r="C361" s="558"/>
      <c r="D361" s="559" t="str">
        <f t="shared" si="18"/>
        <v/>
      </c>
      <c r="E361" s="559"/>
      <c r="F361" s="559" t="str">
        <f>IFERROR(IF(OR(D361=0,D361=""),"",-PMT($F$45/IF($K$46="Day",'L1'!$D$12,IF($K$46="Week",'L1'!$D$16,IF($K$46="Month",'L1'!$D$17,1))),$F$46,$D$62)),"")</f>
        <v/>
      </c>
      <c r="G361" s="559"/>
      <c r="H361" s="559" t="str">
        <f>IFERROR(-PPMT(IF($K$46="Day",$F$45/'L1'!$D$12,IF($K$46="Week",$F$45/'L1'!$D$16,IF($K$46="Month",$F$45/'L1'!$D$17,IF($K$46="Year",$F$45,0)))),B361,$F$46,$Q$45),"")</f>
        <v/>
      </c>
      <c r="I361" s="559"/>
      <c r="J361" s="559" t="str">
        <f t="shared" si="19"/>
        <v/>
      </c>
      <c r="K361" s="559"/>
      <c r="L361" s="559"/>
      <c r="M361" s="559"/>
      <c r="N361" s="559"/>
      <c r="O361" s="559" t="str">
        <f t="shared" si="20"/>
        <v/>
      </c>
      <c r="P361" s="560"/>
    </row>
    <row r="362" spans="2:16">
      <c r="B362" s="557" t="str">
        <f t="shared" si="17"/>
        <v/>
      </c>
      <c r="C362" s="558"/>
      <c r="D362" s="559" t="str">
        <f t="shared" si="18"/>
        <v/>
      </c>
      <c r="E362" s="559"/>
      <c r="F362" s="559" t="str">
        <f>IFERROR(IF(OR(D362=0,D362=""),"",-PMT($F$45/IF($K$46="Day",'L1'!$D$12,IF($K$46="Week",'L1'!$D$16,IF($K$46="Month",'L1'!$D$17,1))),$F$46,$D$62)),"")</f>
        <v/>
      </c>
      <c r="G362" s="559"/>
      <c r="H362" s="559" t="str">
        <f>IFERROR(-PPMT(IF($K$46="Day",$F$45/'L1'!$D$12,IF($K$46="Week",$F$45/'L1'!$D$16,IF($K$46="Month",$F$45/'L1'!$D$17,IF($K$46="Year",$F$45,0)))),B362,$F$46,$Q$45),"")</f>
        <v/>
      </c>
      <c r="I362" s="559"/>
      <c r="J362" s="559" t="str">
        <f t="shared" si="19"/>
        <v/>
      </c>
      <c r="K362" s="559"/>
      <c r="L362" s="559"/>
      <c r="M362" s="559"/>
      <c r="N362" s="559"/>
      <c r="O362" s="559" t="str">
        <f t="shared" si="20"/>
        <v/>
      </c>
      <c r="P362" s="560"/>
    </row>
    <row r="363" spans="2:16">
      <c r="B363" s="557" t="str">
        <f t="shared" si="17"/>
        <v/>
      </c>
      <c r="C363" s="558"/>
      <c r="D363" s="559" t="str">
        <f t="shared" si="18"/>
        <v/>
      </c>
      <c r="E363" s="559"/>
      <c r="F363" s="559" t="str">
        <f>IFERROR(IF(OR(D363=0,D363=""),"",-PMT($F$45/IF($K$46="Day",'L1'!$D$12,IF($K$46="Week",'L1'!$D$16,IF($K$46="Month",'L1'!$D$17,1))),$F$46,$D$62)),"")</f>
        <v/>
      </c>
      <c r="G363" s="559"/>
      <c r="H363" s="559" t="str">
        <f>IFERROR(-PPMT(IF($K$46="Day",$F$45/'L1'!$D$12,IF($K$46="Week",$F$45/'L1'!$D$16,IF($K$46="Month",$F$45/'L1'!$D$17,IF($K$46="Year",$F$45,0)))),B363,$F$46,$Q$45),"")</f>
        <v/>
      </c>
      <c r="I363" s="559"/>
      <c r="J363" s="559" t="str">
        <f t="shared" si="19"/>
        <v/>
      </c>
      <c r="K363" s="559"/>
      <c r="L363" s="559"/>
      <c r="M363" s="559"/>
      <c r="N363" s="559"/>
      <c r="O363" s="559" t="str">
        <f t="shared" si="20"/>
        <v/>
      </c>
      <c r="P363" s="560"/>
    </row>
    <row r="364" spans="2:16">
      <c r="B364" s="557" t="str">
        <f t="shared" si="17"/>
        <v/>
      </c>
      <c r="C364" s="558"/>
      <c r="D364" s="559" t="str">
        <f t="shared" si="18"/>
        <v/>
      </c>
      <c r="E364" s="559"/>
      <c r="F364" s="559" t="str">
        <f>IFERROR(IF(OR(D364=0,D364=""),"",-PMT($F$45/IF($K$46="Day",'L1'!$D$12,IF($K$46="Week",'L1'!$D$16,IF($K$46="Month",'L1'!$D$17,1))),$F$46,$D$62)),"")</f>
        <v/>
      </c>
      <c r="G364" s="559"/>
      <c r="H364" s="559" t="str">
        <f>IFERROR(-PPMT(IF($K$46="Day",$F$45/'L1'!$D$12,IF($K$46="Week",$F$45/'L1'!$D$16,IF($K$46="Month",$F$45/'L1'!$D$17,IF($K$46="Year",$F$45,0)))),B364,$F$46,$Q$45),"")</f>
        <v/>
      </c>
      <c r="I364" s="559"/>
      <c r="J364" s="559" t="str">
        <f t="shared" si="19"/>
        <v/>
      </c>
      <c r="K364" s="559"/>
      <c r="L364" s="559"/>
      <c r="M364" s="559"/>
      <c r="N364" s="559"/>
      <c r="O364" s="559" t="str">
        <f t="shared" si="20"/>
        <v/>
      </c>
      <c r="P364" s="560"/>
    </row>
    <row r="365" spans="2:16">
      <c r="B365" s="557" t="str">
        <f t="shared" si="17"/>
        <v/>
      </c>
      <c r="C365" s="558"/>
      <c r="D365" s="559" t="str">
        <f t="shared" si="18"/>
        <v/>
      </c>
      <c r="E365" s="559"/>
      <c r="F365" s="559" t="str">
        <f>IFERROR(IF(OR(D365=0,D365=""),"",-PMT($F$45/IF($K$46="Day",'L1'!$D$12,IF($K$46="Week",'L1'!$D$16,IF($K$46="Month",'L1'!$D$17,1))),$F$46,$D$62)),"")</f>
        <v/>
      </c>
      <c r="G365" s="559"/>
      <c r="H365" s="559" t="str">
        <f>IFERROR(-PPMT(IF($K$46="Day",$F$45/'L1'!$D$12,IF($K$46="Week",$F$45/'L1'!$D$16,IF($K$46="Month",$F$45/'L1'!$D$17,IF($K$46="Year",$F$45,0)))),B365,$F$46,$Q$45),"")</f>
        <v/>
      </c>
      <c r="I365" s="559"/>
      <c r="J365" s="559" t="str">
        <f t="shared" si="19"/>
        <v/>
      </c>
      <c r="K365" s="559"/>
      <c r="L365" s="559"/>
      <c r="M365" s="559"/>
      <c r="N365" s="559"/>
      <c r="O365" s="559" t="str">
        <f t="shared" si="20"/>
        <v/>
      </c>
      <c r="P365" s="560"/>
    </row>
    <row r="366" spans="2:16">
      <c r="B366" s="557" t="str">
        <f t="shared" si="17"/>
        <v/>
      </c>
      <c r="C366" s="558"/>
      <c r="D366" s="559" t="str">
        <f t="shared" si="18"/>
        <v/>
      </c>
      <c r="E366" s="559"/>
      <c r="F366" s="559" t="str">
        <f>IFERROR(IF(OR(D366=0,D366=""),"",-PMT($F$45/IF($K$46="Day",'L1'!$D$12,IF($K$46="Week",'L1'!$D$16,IF($K$46="Month",'L1'!$D$17,1))),$F$46,$D$62)),"")</f>
        <v/>
      </c>
      <c r="G366" s="559"/>
      <c r="H366" s="559" t="str">
        <f>IFERROR(-PPMT(IF($K$46="Day",$F$45/'L1'!$D$12,IF($K$46="Week",$F$45/'L1'!$D$16,IF($K$46="Month",$F$45/'L1'!$D$17,IF($K$46="Year",$F$45,0)))),B366,$F$46,$Q$45),"")</f>
        <v/>
      </c>
      <c r="I366" s="559"/>
      <c r="J366" s="559" t="str">
        <f t="shared" si="19"/>
        <v/>
      </c>
      <c r="K366" s="559"/>
      <c r="L366" s="559"/>
      <c r="M366" s="559"/>
      <c r="N366" s="559"/>
      <c r="O366" s="559" t="str">
        <f t="shared" si="20"/>
        <v/>
      </c>
      <c r="P366" s="560"/>
    </row>
    <row r="367" spans="2:16">
      <c r="B367" s="557" t="str">
        <f t="shared" si="17"/>
        <v/>
      </c>
      <c r="C367" s="558"/>
      <c r="D367" s="559" t="str">
        <f t="shared" si="18"/>
        <v/>
      </c>
      <c r="E367" s="559"/>
      <c r="F367" s="559" t="str">
        <f>IFERROR(IF(OR(D367=0,D367=""),"",-PMT($F$45/IF($K$46="Day",'L1'!$D$12,IF($K$46="Week",'L1'!$D$16,IF($K$46="Month",'L1'!$D$17,1))),$F$46,$D$62)),"")</f>
        <v/>
      </c>
      <c r="G367" s="559"/>
      <c r="H367" s="559" t="str">
        <f>IFERROR(-PPMT(IF($K$46="Day",$F$45/'L1'!$D$12,IF($K$46="Week",$F$45/'L1'!$D$16,IF($K$46="Month",$F$45/'L1'!$D$17,IF($K$46="Year",$F$45,0)))),B367,$F$46,$Q$45),"")</f>
        <v/>
      </c>
      <c r="I367" s="559"/>
      <c r="J367" s="559" t="str">
        <f t="shared" si="19"/>
        <v/>
      </c>
      <c r="K367" s="559"/>
      <c r="L367" s="559"/>
      <c r="M367" s="559"/>
      <c r="N367" s="559"/>
      <c r="O367" s="559" t="str">
        <f t="shared" si="20"/>
        <v/>
      </c>
      <c r="P367" s="560"/>
    </row>
    <row r="368" spans="2:16">
      <c r="B368" s="557" t="str">
        <f t="shared" si="17"/>
        <v/>
      </c>
      <c r="C368" s="558"/>
      <c r="D368" s="559" t="str">
        <f t="shared" si="18"/>
        <v/>
      </c>
      <c r="E368" s="559"/>
      <c r="F368" s="559" t="str">
        <f>IFERROR(IF(OR(D368=0,D368=""),"",-PMT($F$45/IF($K$46="Day",'L1'!$D$12,IF($K$46="Week",'L1'!$D$16,IF($K$46="Month",'L1'!$D$17,1))),$F$46,$D$62)),"")</f>
        <v/>
      </c>
      <c r="G368" s="559"/>
      <c r="H368" s="559" t="str">
        <f>IFERROR(-PPMT(IF($K$46="Day",$F$45/'L1'!$D$12,IF($K$46="Week",$F$45/'L1'!$D$16,IF($K$46="Month",$F$45/'L1'!$D$17,IF($K$46="Year",$F$45,0)))),B368,$F$46,$Q$45),"")</f>
        <v/>
      </c>
      <c r="I368" s="559"/>
      <c r="J368" s="559" t="str">
        <f t="shared" si="19"/>
        <v/>
      </c>
      <c r="K368" s="559"/>
      <c r="L368" s="559"/>
      <c r="M368" s="559"/>
      <c r="N368" s="559"/>
      <c r="O368" s="559" t="str">
        <f t="shared" si="20"/>
        <v/>
      </c>
      <c r="P368" s="560"/>
    </row>
    <row r="369" spans="2:16">
      <c r="B369" s="557" t="str">
        <f t="shared" si="17"/>
        <v/>
      </c>
      <c r="C369" s="558"/>
      <c r="D369" s="559" t="str">
        <f t="shared" si="18"/>
        <v/>
      </c>
      <c r="E369" s="559"/>
      <c r="F369" s="559" t="str">
        <f>IFERROR(IF(OR(D369=0,D369=""),"",-PMT($F$45/IF($K$46="Day",'L1'!$D$12,IF($K$46="Week",'L1'!$D$16,IF($K$46="Month",'L1'!$D$17,1))),$F$46,$D$62)),"")</f>
        <v/>
      </c>
      <c r="G369" s="559"/>
      <c r="H369" s="559" t="str">
        <f>IFERROR(-PPMT(IF($K$46="Day",$F$45/'L1'!$D$12,IF($K$46="Week",$F$45/'L1'!$D$16,IF($K$46="Month",$F$45/'L1'!$D$17,IF($K$46="Year",$F$45,0)))),B369,$F$46,$Q$45),"")</f>
        <v/>
      </c>
      <c r="I369" s="559"/>
      <c r="J369" s="559" t="str">
        <f t="shared" si="19"/>
        <v/>
      </c>
      <c r="K369" s="559"/>
      <c r="L369" s="559"/>
      <c r="M369" s="559"/>
      <c r="N369" s="559"/>
      <c r="O369" s="559" t="str">
        <f t="shared" si="20"/>
        <v/>
      </c>
      <c r="P369" s="560"/>
    </row>
    <row r="370" spans="2:16">
      <c r="B370" s="557" t="str">
        <f t="shared" si="17"/>
        <v/>
      </c>
      <c r="C370" s="558"/>
      <c r="D370" s="559" t="str">
        <f t="shared" si="18"/>
        <v/>
      </c>
      <c r="E370" s="559"/>
      <c r="F370" s="559" t="str">
        <f>IFERROR(IF(OR(D370=0,D370=""),"",-PMT($F$45/IF($K$46="Day",'L1'!$D$12,IF($K$46="Week",'L1'!$D$16,IF($K$46="Month",'L1'!$D$17,1))),$F$46,$D$62)),"")</f>
        <v/>
      </c>
      <c r="G370" s="559"/>
      <c r="H370" s="559" t="str">
        <f>IFERROR(-PPMT(IF($K$46="Day",$F$45/'L1'!$D$12,IF($K$46="Week",$F$45/'L1'!$D$16,IF($K$46="Month",$F$45/'L1'!$D$17,IF($K$46="Year",$F$45,0)))),B370,$F$46,$Q$45),"")</f>
        <v/>
      </c>
      <c r="I370" s="559"/>
      <c r="J370" s="559" t="str">
        <f t="shared" si="19"/>
        <v/>
      </c>
      <c r="K370" s="559"/>
      <c r="L370" s="559"/>
      <c r="M370" s="559"/>
      <c r="N370" s="559"/>
      <c r="O370" s="559" t="str">
        <f t="shared" si="20"/>
        <v/>
      </c>
      <c r="P370" s="560"/>
    </row>
    <row r="371" spans="2:16">
      <c r="B371" s="557" t="str">
        <f t="shared" si="17"/>
        <v/>
      </c>
      <c r="C371" s="558"/>
      <c r="D371" s="559" t="str">
        <f t="shared" si="18"/>
        <v/>
      </c>
      <c r="E371" s="559"/>
      <c r="F371" s="559" t="str">
        <f>IFERROR(IF(OR(D371=0,D371=""),"",-PMT($F$45/IF($K$46="Day",'L1'!$D$12,IF($K$46="Week",'L1'!$D$16,IF($K$46="Month",'L1'!$D$17,1))),$F$46,$D$62)),"")</f>
        <v/>
      </c>
      <c r="G371" s="559"/>
      <c r="H371" s="559" t="str">
        <f>IFERROR(-PPMT(IF($K$46="Day",$F$45/'L1'!$D$12,IF($K$46="Week",$F$45/'L1'!$D$16,IF($K$46="Month",$F$45/'L1'!$D$17,IF($K$46="Year",$F$45,0)))),B371,$F$46,$Q$45),"")</f>
        <v/>
      </c>
      <c r="I371" s="559"/>
      <c r="J371" s="559" t="str">
        <f t="shared" si="19"/>
        <v/>
      </c>
      <c r="K371" s="559"/>
      <c r="L371" s="559"/>
      <c r="M371" s="559"/>
      <c r="N371" s="559"/>
      <c r="O371" s="559" t="str">
        <f t="shared" si="20"/>
        <v/>
      </c>
      <c r="P371" s="560"/>
    </row>
    <row r="372" spans="2:16">
      <c r="B372" s="557" t="str">
        <f t="shared" si="17"/>
        <v/>
      </c>
      <c r="C372" s="558"/>
      <c r="D372" s="559" t="str">
        <f t="shared" si="18"/>
        <v/>
      </c>
      <c r="E372" s="559"/>
      <c r="F372" s="559" t="str">
        <f>IFERROR(IF(OR(D372=0,D372=""),"",-PMT($F$45/IF($K$46="Day",'L1'!$D$12,IF($K$46="Week",'L1'!$D$16,IF($K$46="Month",'L1'!$D$17,1))),$F$46,$D$62)),"")</f>
        <v/>
      </c>
      <c r="G372" s="559"/>
      <c r="H372" s="559" t="str">
        <f>IFERROR(-PPMT(IF($K$46="Day",$F$45/'L1'!$D$12,IF($K$46="Week",$F$45/'L1'!$D$16,IF($K$46="Month",$F$45/'L1'!$D$17,IF($K$46="Year",$F$45,0)))),B372,$F$46,$Q$45),"")</f>
        <v/>
      </c>
      <c r="I372" s="559"/>
      <c r="J372" s="559" t="str">
        <f t="shared" si="19"/>
        <v/>
      </c>
      <c r="K372" s="559"/>
      <c r="L372" s="559"/>
      <c r="M372" s="559"/>
      <c r="N372" s="559"/>
      <c r="O372" s="559" t="str">
        <f t="shared" si="20"/>
        <v/>
      </c>
      <c r="P372" s="560"/>
    </row>
    <row r="373" spans="2:16">
      <c r="B373" s="557" t="str">
        <f t="shared" si="17"/>
        <v/>
      </c>
      <c r="C373" s="558"/>
      <c r="D373" s="559" t="str">
        <f t="shared" si="18"/>
        <v/>
      </c>
      <c r="E373" s="559"/>
      <c r="F373" s="559" t="str">
        <f>IFERROR(IF(OR(D373=0,D373=""),"",-PMT($F$45/IF($K$46="Day",'L1'!$D$12,IF($K$46="Week",'L1'!$D$16,IF($K$46="Month",'L1'!$D$17,1))),$F$46,$D$62)),"")</f>
        <v/>
      </c>
      <c r="G373" s="559"/>
      <c r="H373" s="559" t="str">
        <f>IFERROR(-PPMT(IF($K$46="Day",$F$45/'L1'!$D$12,IF($K$46="Week",$F$45/'L1'!$D$16,IF($K$46="Month",$F$45/'L1'!$D$17,IF($K$46="Year",$F$45,0)))),B373,$F$46,$Q$45),"")</f>
        <v/>
      </c>
      <c r="I373" s="559"/>
      <c r="J373" s="559" t="str">
        <f t="shared" si="19"/>
        <v/>
      </c>
      <c r="K373" s="559"/>
      <c r="L373" s="559"/>
      <c r="M373" s="559"/>
      <c r="N373" s="559"/>
      <c r="O373" s="559" t="str">
        <f t="shared" si="20"/>
        <v/>
      </c>
      <c r="P373" s="560"/>
    </row>
    <row r="374" spans="2:16">
      <c r="B374" s="557" t="str">
        <f t="shared" si="17"/>
        <v/>
      </c>
      <c r="C374" s="558"/>
      <c r="D374" s="559" t="str">
        <f t="shared" si="18"/>
        <v/>
      </c>
      <c r="E374" s="559"/>
      <c r="F374" s="559" t="str">
        <f>IFERROR(IF(OR(D374=0,D374=""),"",-PMT($F$45/IF($K$46="Day",'L1'!$D$12,IF($K$46="Week",'L1'!$D$16,IF($K$46="Month",'L1'!$D$17,1))),$F$46,$D$62)),"")</f>
        <v/>
      </c>
      <c r="G374" s="559"/>
      <c r="H374" s="559" t="str">
        <f>IFERROR(-PPMT(IF($K$46="Day",$F$45/'L1'!$D$12,IF($K$46="Week",$F$45/'L1'!$D$16,IF($K$46="Month",$F$45/'L1'!$D$17,IF($K$46="Year",$F$45,0)))),B374,$F$46,$Q$45),"")</f>
        <v/>
      </c>
      <c r="I374" s="559"/>
      <c r="J374" s="559" t="str">
        <f t="shared" si="19"/>
        <v/>
      </c>
      <c r="K374" s="559"/>
      <c r="L374" s="559"/>
      <c r="M374" s="559"/>
      <c r="N374" s="559"/>
      <c r="O374" s="559" t="str">
        <f t="shared" si="20"/>
        <v/>
      </c>
      <c r="P374" s="560"/>
    </row>
    <row r="375" spans="2:16">
      <c r="B375" s="557" t="str">
        <f t="shared" si="17"/>
        <v/>
      </c>
      <c r="C375" s="558"/>
      <c r="D375" s="559" t="str">
        <f t="shared" si="18"/>
        <v/>
      </c>
      <c r="E375" s="559"/>
      <c r="F375" s="559" t="str">
        <f>IFERROR(IF(OR(D375=0,D375=""),"",-PMT($F$45/IF($K$46="Day",'L1'!$D$12,IF($K$46="Week",'L1'!$D$16,IF($K$46="Month",'L1'!$D$17,1))),$F$46,$D$62)),"")</f>
        <v/>
      </c>
      <c r="G375" s="559"/>
      <c r="H375" s="559" t="str">
        <f>IFERROR(-PPMT(IF($K$46="Day",$F$45/'L1'!$D$12,IF($K$46="Week",$F$45/'L1'!$D$16,IF($K$46="Month",$F$45/'L1'!$D$17,IF($K$46="Year",$F$45,0)))),B375,$F$46,$Q$45),"")</f>
        <v/>
      </c>
      <c r="I375" s="559"/>
      <c r="J375" s="559" t="str">
        <f t="shared" si="19"/>
        <v/>
      </c>
      <c r="K375" s="559"/>
      <c r="L375" s="559"/>
      <c r="M375" s="559"/>
      <c r="N375" s="559"/>
      <c r="O375" s="559" t="str">
        <f t="shared" si="20"/>
        <v/>
      </c>
      <c r="P375" s="560"/>
    </row>
    <row r="376" spans="2:16">
      <c r="B376" s="557" t="str">
        <f t="shared" si="17"/>
        <v/>
      </c>
      <c r="C376" s="558"/>
      <c r="D376" s="559" t="str">
        <f t="shared" si="18"/>
        <v/>
      </c>
      <c r="E376" s="559"/>
      <c r="F376" s="559" t="str">
        <f>IFERROR(IF(OR(D376=0,D376=""),"",-PMT($F$45/IF($K$46="Day",'L1'!$D$12,IF($K$46="Week",'L1'!$D$16,IF($K$46="Month",'L1'!$D$17,1))),$F$46,$D$62)),"")</f>
        <v/>
      </c>
      <c r="G376" s="559"/>
      <c r="H376" s="559" t="str">
        <f>IFERROR(-PPMT(IF($K$46="Day",$F$45/'L1'!$D$12,IF($K$46="Week",$F$45/'L1'!$D$16,IF($K$46="Month",$F$45/'L1'!$D$17,IF($K$46="Year",$F$45,0)))),B376,$F$46,$Q$45),"")</f>
        <v/>
      </c>
      <c r="I376" s="559"/>
      <c r="J376" s="559" t="str">
        <f t="shared" si="19"/>
        <v/>
      </c>
      <c r="K376" s="559"/>
      <c r="L376" s="559"/>
      <c r="M376" s="559"/>
      <c r="N376" s="559"/>
      <c r="O376" s="559" t="str">
        <f t="shared" si="20"/>
        <v/>
      </c>
      <c r="P376" s="560"/>
    </row>
    <row r="377" spans="2:16">
      <c r="B377" s="557" t="str">
        <f t="shared" si="17"/>
        <v/>
      </c>
      <c r="C377" s="558"/>
      <c r="D377" s="559" t="str">
        <f t="shared" si="18"/>
        <v/>
      </c>
      <c r="E377" s="559"/>
      <c r="F377" s="559" t="str">
        <f>IFERROR(IF(OR(D377=0,D377=""),"",-PMT($F$45/IF($K$46="Day",'L1'!$D$12,IF($K$46="Week",'L1'!$D$16,IF($K$46="Month",'L1'!$D$17,1))),$F$46,$D$62)),"")</f>
        <v/>
      </c>
      <c r="G377" s="559"/>
      <c r="H377" s="559" t="str">
        <f>IFERROR(-PPMT(IF($K$46="Day",$F$45/'L1'!$D$12,IF($K$46="Week",$F$45/'L1'!$D$16,IF($K$46="Month",$F$45/'L1'!$D$17,IF($K$46="Year",$F$45,0)))),B377,$F$46,$Q$45),"")</f>
        <v/>
      </c>
      <c r="I377" s="559"/>
      <c r="J377" s="559" t="str">
        <f t="shared" si="19"/>
        <v/>
      </c>
      <c r="K377" s="559"/>
      <c r="L377" s="559"/>
      <c r="M377" s="559"/>
      <c r="N377" s="559"/>
      <c r="O377" s="559" t="str">
        <f t="shared" si="20"/>
        <v/>
      </c>
      <c r="P377" s="560"/>
    </row>
    <row r="378" spans="2:16">
      <c r="B378" s="557" t="str">
        <f t="shared" si="17"/>
        <v/>
      </c>
      <c r="C378" s="558"/>
      <c r="D378" s="559" t="str">
        <f t="shared" si="18"/>
        <v/>
      </c>
      <c r="E378" s="559"/>
      <c r="F378" s="559" t="str">
        <f>IFERROR(IF(OR(D378=0,D378=""),"",-PMT($F$45/IF($K$46="Day",'L1'!$D$12,IF($K$46="Week",'L1'!$D$16,IF($K$46="Month",'L1'!$D$17,1))),$F$46,$D$62)),"")</f>
        <v/>
      </c>
      <c r="G378" s="559"/>
      <c r="H378" s="559" t="str">
        <f>IFERROR(-PPMT(IF($K$46="Day",$F$45/'L1'!$D$12,IF($K$46="Week",$F$45/'L1'!$D$16,IF($K$46="Month",$F$45/'L1'!$D$17,IF($K$46="Year",$F$45,0)))),B378,$F$46,$Q$45),"")</f>
        <v/>
      </c>
      <c r="I378" s="559"/>
      <c r="J378" s="559" t="str">
        <f t="shared" si="19"/>
        <v/>
      </c>
      <c r="K378" s="559"/>
      <c r="L378" s="559"/>
      <c r="M378" s="559"/>
      <c r="N378" s="559"/>
      <c r="O378" s="559" t="str">
        <f t="shared" si="20"/>
        <v/>
      </c>
      <c r="P378" s="560"/>
    </row>
    <row r="379" spans="2:16">
      <c r="B379" s="557" t="str">
        <f t="shared" si="17"/>
        <v/>
      </c>
      <c r="C379" s="558"/>
      <c r="D379" s="559" t="str">
        <f t="shared" si="18"/>
        <v/>
      </c>
      <c r="E379" s="559"/>
      <c r="F379" s="559" t="str">
        <f>IFERROR(IF(OR(D379=0,D379=""),"",-PMT($F$45/IF($K$46="Day",'L1'!$D$12,IF($K$46="Week",'L1'!$D$16,IF($K$46="Month",'L1'!$D$17,1))),$F$46,$D$62)),"")</f>
        <v/>
      </c>
      <c r="G379" s="559"/>
      <c r="H379" s="559" t="str">
        <f>IFERROR(-PPMT(IF($K$46="Day",$F$45/'L1'!$D$12,IF($K$46="Week",$F$45/'L1'!$D$16,IF($K$46="Month",$F$45/'L1'!$D$17,IF($K$46="Year",$F$45,0)))),B379,$F$46,$Q$45),"")</f>
        <v/>
      </c>
      <c r="I379" s="559"/>
      <c r="J379" s="559" t="str">
        <f t="shared" si="19"/>
        <v/>
      </c>
      <c r="K379" s="559"/>
      <c r="L379" s="559"/>
      <c r="M379" s="559"/>
      <c r="N379" s="559"/>
      <c r="O379" s="559" t="str">
        <f t="shared" si="20"/>
        <v/>
      </c>
      <c r="P379" s="560"/>
    </row>
    <row r="380" spans="2:16">
      <c r="B380" s="557" t="str">
        <f t="shared" si="17"/>
        <v/>
      </c>
      <c r="C380" s="558"/>
      <c r="D380" s="559" t="str">
        <f t="shared" si="18"/>
        <v/>
      </c>
      <c r="E380" s="559"/>
      <c r="F380" s="559" t="str">
        <f>IFERROR(IF(OR(D380=0,D380=""),"",-PMT($F$45/IF($K$46="Day",'L1'!$D$12,IF($K$46="Week",'L1'!$D$16,IF($K$46="Month",'L1'!$D$17,1))),$F$46,$D$62)),"")</f>
        <v/>
      </c>
      <c r="G380" s="559"/>
      <c r="H380" s="559" t="str">
        <f>IFERROR(-PPMT(IF($K$46="Day",$F$45/'L1'!$D$12,IF($K$46="Week",$F$45/'L1'!$D$16,IF($K$46="Month",$F$45/'L1'!$D$17,IF($K$46="Year",$F$45,0)))),B380,$F$46,$Q$45),"")</f>
        <v/>
      </c>
      <c r="I380" s="559"/>
      <c r="J380" s="559" t="str">
        <f t="shared" si="19"/>
        <v/>
      </c>
      <c r="K380" s="559"/>
      <c r="L380" s="559"/>
      <c r="M380" s="559"/>
      <c r="N380" s="559"/>
      <c r="O380" s="559" t="str">
        <f t="shared" si="20"/>
        <v/>
      </c>
      <c r="P380" s="560"/>
    </row>
    <row r="381" spans="2:16">
      <c r="B381" s="557" t="str">
        <f t="shared" si="17"/>
        <v/>
      </c>
      <c r="C381" s="558"/>
      <c r="D381" s="559" t="str">
        <f t="shared" si="18"/>
        <v/>
      </c>
      <c r="E381" s="559"/>
      <c r="F381" s="559" t="str">
        <f>IFERROR(IF(OR(D381=0,D381=""),"",-PMT($F$45/IF($K$46="Day",'L1'!$D$12,IF($K$46="Week",'L1'!$D$16,IF($K$46="Month",'L1'!$D$17,1))),$F$46,$D$62)),"")</f>
        <v/>
      </c>
      <c r="G381" s="559"/>
      <c r="H381" s="559" t="str">
        <f>IFERROR(-PPMT(IF($K$46="Day",$F$45/'L1'!$D$12,IF($K$46="Week",$F$45/'L1'!$D$16,IF($K$46="Month",$F$45/'L1'!$D$17,IF($K$46="Year",$F$45,0)))),B381,$F$46,$Q$45),"")</f>
        <v/>
      </c>
      <c r="I381" s="559"/>
      <c r="J381" s="559" t="str">
        <f t="shared" si="19"/>
        <v/>
      </c>
      <c r="K381" s="559"/>
      <c r="L381" s="559"/>
      <c r="M381" s="559"/>
      <c r="N381" s="559"/>
      <c r="O381" s="559" t="str">
        <f t="shared" si="20"/>
        <v/>
      </c>
      <c r="P381" s="560"/>
    </row>
    <row r="382" spans="2:16">
      <c r="B382" s="557" t="str">
        <f t="shared" si="17"/>
        <v/>
      </c>
      <c r="C382" s="558"/>
      <c r="D382" s="559" t="str">
        <f t="shared" si="18"/>
        <v/>
      </c>
      <c r="E382" s="559"/>
      <c r="F382" s="559" t="str">
        <f>IFERROR(IF(OR(D382=0,D382=""),"",-PMT($F$45/IF($K$46="Day",'L1'!$D$12,IF($K$46="Week",'L1'!$D$16,IF($K$46="Month",'L1'!$D$17,1))),$F$46,$D$62)),"")</f>
        <v/>
      </c>
      <c r="G382" s="559"/>
      <c r="H382" s="559" t="str">
        <f>IFERROR(-PPMT(IF($K$46="Day",$F$45/'L1'!$D$12,IF($K$46="Week",$F$45/'L1'!$D$16,IF($K$46="Month",$F$45/'L1'!$D$17,IF($K$46="Year",$F$45,0)))),B382,$F$46,$Q$45),"")</f>
        <v/>
      </c>
      <c r="I382" s="559"/>
      <c r="J382" s="559" t="str">
        <f t="shared" si="19"/>
        <v/>
      </c>
      <c r="K382" s="559"/>
      <c r="L382" s="559"/>
      <c r="M382" s="559"/>
      <c r="N382" s="559"/>
      <c r="O382" s="559" t="str">
        <f t="shared" si="20"/>
        <v/>
      </c>
      <c r="P382" s="560"/>
    </row>
    <row r="383" spans="2:16">
      <c r="B383" s="557" t="str">
        <f t="shared" si="17"/>
        <v/>
      </c>
      <c r="C383" s="558"/>
      <c r="D383" s="559" t="str">
        <f t="shared" si="18"/>
        <v/>
      </c>
      <c r="E383" s="559"/>
      <c r="F383" s="559" t="str">
        <f>IFERROR(IF(OR(D383=0,D383=""),"",-PMT($F$45/IF($K$46="Day",'L1'!$D$12,IF($K$46="Week",'L1'!$D$16,IF($K$46="Month",'L1'!$D$17,1))),$F$46,$D$62)),"")</f>
        <v/>
      </c>
      <c r="G383" s="559"/>
      <c r="H383" s="559" t="str">
        <f>IFERROR(-PPMT(IF($K$46="Day",$F$45/'L1'!$D$12,IF($K$46="Week",$F$45/'L1'!$D$16,IF($K$46="Month",$F$45/'L1'!$D$17,IF($K$46="Year",$F$45,0)))),B383,$F$46,$Q$45),"")</f>
        <v/>
      </c>
      <c r="I383" s="559"/>
      <c r="J383" s="559" t="str">
        <f t="shared" si="19"/>
        <v/>
      </c>
      <c r="K383" s="559"/>
      <c r="L383" s="559"/>
      <c r="M383" s="559"/>
      <c r="N383" s="559"/>
      <c r="O383" s="559" t="str">
        <f t="shared" si="20"/>
        <v/>
      </c>
      <c r="P383" s="560"/>
    </row>
    <row r="384" spans="2:16">
      <c r="B384" s="557" t="str">
        <f t="shared" ref="B384:B447" si="21">IF(OR(D384=0,D384=""),"",B383+1)</f>
        <v/>
      </c>
      <c r="C384" s="558"/>
      <c r="D384" s="559" t="str">
        <f t="shared" ref="D384:D447" si="22">IFERROR(IF(D383-H383&lt;=0,"",D383-H383),"")</f>
        <v/>
      </c>
      <c r="E384" s="559"/>
      <c r="F384" s="559" t="str">
        <f>IFERROR(IF(OR(D384=0,D384=""),"",-PMT($F$45/IF($K$46="Day",'L1'!$D$12,IF($K$46="Week",'L1'!$D$16,IF($K$46="Month",'L1'!$D$17,1))),$F$46,$D$62)),"")</f>
        <v/>
      </c>
      <c r="G384" s="559"/>
      <c r="H384" s="559" t="str">
        <f>IFERROR(-PPMT(IF($K$46="Day",$F$45/'L1'!$D$12,IF($K$46="Week",$F$45/'L1'!$D$16,IF($K$46="Month",$F$45/'L1'!$D$17,IF($K$46="Year",$F$45,0)))),B384,$F$46,$Q$45),"")</f>
        <v/>
      </c>
      <c r="I384" s="559"/>
      <c r="J384" s="559" t="str">
        <f t="shared" ref="J384:J447" si="23">IFERROR(F384-H384,"")</f>
        <v/>
      </c>
      <c r="K384" s="559"/>
      <c r="L384" s="559"/>
      <c r="M384" s="559"/>
      <c r="N384" s="559"/>
      <c r="O384" s="559" t="str">
        <f t="shared" ref="O384:O447" si="24">IFERROR(D384-H384,"")</f>
        <v/>
      </c>
      <c r="P384" s="560"/>
    </row>
    <row r="385" spans="2:16">
      <c r="B385" s="557" t="str">
        <f t="shared" si="21"/>
        <v/>
      </c>
      <c r="C385" s="558"/>
      <c r="D385" s="559" t="str">
        <f t="shared" si="22"/>
        <v/>
      </c>
      <c r="E385" s="559"/>
      <c r="F385" s="559" t="str">
        <f>IFERROR(IF(OR(D385=0,D385=""),"",-PMT($F$45/IF($K$46="Day",'L1'!$D$12,IF($K$46="Week",'L1'!$D$16,IF($K$46="Month",'L1'!$D$17,1))),$F$46,$D$62)),"")</f>
        <v/>
      </c>
      <c r="G385" s="559"/>
      <c r="H385" s="559" t="str">
        <f>IFERROR(-PPMT(IF($K$46="Day",$F$45/'L1'!$D$12,IF($K$46="Week",$F$45/'L1'!$D$16,IF($K$46="Month",$F$45/'L1'!$D$17,IF($K$46="Year",$F$45,0)))),B385,$F$46,$Q$45),"")</f>
        <v/>
      </c>
      <c r="I385" s="559"/>
      <c r="J385" s="559" t="str">
        <f t="shared" si="23"/>
        <v/>
      </c>
      <c r="K385" s="559"/>
      <c r="L385" s="559"/>
      <c r="M385" s="559"/>
      <c r="N385" s="559"/>
      <c r="O385" s="559" t="str">
        <f t="shared" si="24"/>
        <v/>
      </c>
      <c r="P385" s="560"/>
    </row>
    <row r="386" spans="2:16">
      <c r="B386" s="557" t="str">
        <f t="shared" si="21"/>
        <v/>
      </c>
      <c r="C386" s="558"/>
      <c r="D386" s="559" t="str">
        <f t="shared" si="22"/>
        <v/>
      </c>
      <c r="E386" s="559"/>
      <c r="F386" s="559" t="str">
        <f>IFERROR(IF(OR(D386=0,D386=""),"",-PMT($F$45/IF($K$46="Day",'L1'!$D$12,IF($K$46="Week",'L1'!$D$16,IF($K$46="Month",'L1'!$D$17,1))),$F$46,$D$62)),"")</f>
        <v/>
      </c>
      <c r="G386" s="559"/>
      <c r="H386" s="559" t="str">
        <f>IFERROR(-PPMT(IF($K$46="Day",$F$45/'L1'!$D$12,IF($K$46="Week",$F$45/'L1'!$D$16,IF($K$46="Month",$F$45/'L1'!$D$17,IF($K$46="Year",$F$45,0)))),B386,$F$46,$Q$45),"")</f>
        <v/>
      </c>
      <c r="I386" s="559"/>
      <c r="J386" s="559" t="str">
        <f t="shared" si="23"/>
        <v/>
      </c>
      <c r="K386" s="559"/>
      <c r="L386" s="559"/>
      <c r="M386" s="559"/>
      <c r="N386" s="559"/>
      <c r="O386" s="559" t="str">
        <f t="shared" si="24"/>
        <v/>
      </c>
      <c r="P386" s="560"/>
    </row>
    <row r="387" spans="2:16">
      <c r="B387" s="557" t="str">
        <f t="shared" si="21"/>
        <v/>
      </c>
      <c r="C387" s="558"/>
      <c r="D387" s="559" t="str">
        <f t="shared" si="22"/>
        <v/>
      </c>
      <c r="E387" s="559"/>
      <c r="F387" s="559" t="str">
        <f>IFERROR(IF(OR(D387=0,D387=""),"",-PMT($F$45/IF($K$46="Day",'L1'!$D$12,IF($K$46="Week",'L1'!$D$16,IF($K$46="Month",'L1'!$D$17,1))),$F$46,$D$62)),"")</f>
        <v/>
      </c>
      <c r="G387" s="559"/>
      <c r="H387" s="559" t="str">
        <f>IFERROR(-PPMT(IF($K$46="Day",$F$45/'L1'!$D$12,IF($K$46="Week",$F$45/'L1'!$D$16,IF($K$46="Month",$F$45/'L1'!$D$17,IF($K$46="Year",$F$45,0)))),B387,$F$46,$Q$45),"")</f>
        <v/>
      </c>
      <c r="I387" s="559"/>
      <c r="J387" s="559" t="str">
        <f t="shared" si="23"/>
        <v/>
      </c>
      <c r="K387" s="559"/>
      <c r="L387" s="559"/>
      <c r="M387" s="559"/>
      <c r="N387" s="559"/>
      <c r="O387" s="559" t="str">
        <f t="shared" si="24"/>
        <v/>
      </c>
      <c r="P387" s="560"/>
    </row>
    <row r="388" spans="2:16">
      <c r="B388" s="557" t="str">
        <f t="shared" si="21"/>
        <v/>
      </c>
      <c r="C388" s="558"/>
      <c r="D388" s="559" t="str">
        <f t="shared" si="22"/>
        <v/>
      </c>
      <c r="E388" s="559"/>
      <c r="F388" s="559" t="str">
        <f>IFERROR(IF(OR(D388=0,D388=""),"",-PMT($F$45/IF($K$46="Day",'L1'!$D$12,IF($K$46="Week",'L1'!$D$16,IF($K$46="Month",'L1'!$D$17,1))),$F$46,$D$62)),"")</f>
        <v/>
      </c>
      <c r="G388" s="559"/>
      <c r="H388" s="559" t="str">
        <f>IFERROR(-PPMT(IF($K$46="Day",$F$45/'L1'!$D$12,IF($K$46="Week",$F$45/'L1'!$D$16,IF($K$46="Month",$F$45/'L1'!$D$17,IF($K$46="Year",$F$45,0)))),B388,$F$46,$Q$45),"")</f>
        <v/>
      </c>
      <c r="I388" s="559"/>
      <c r="J388" s="559" t="str">
        <f t="shared" si="23"/>
        <v/>
      </c>
      <c r="K388" s="559"/>
      <c r="L388" s="559"/>
      <c r="M388" s="559"/>
      <c r="N388" s="559"/>
      <c r="O388" s="559" t="str">
        <f t="shared" si="24"/>
        <v/>
      </c>
      <c r="P388" s="560"/>
    </row>
    <row r="389" spans="2:16">
      <c r="B389" s="557" t="str">
        <f t="shared" si="21"/>
        <v/>
      </c>
      <c r="C389" s="558"/>
      <c r="D389" s="559" t="str">
        <f t="shared" si="22"/>
        <v/>
      </c>
      <c r="E389" s="559"/>
      <c r="F389" s="559" t="str">
        <f>IFERROR(IF(OR(D389=0,D389=""),"",-PMT($F$45/IF($K$46="Day",'L1'!$D$12,IF($K$46="Week",'L1'!$D$16,IF($K$46="Month",'L1'!$D$17,1))),$F$46,$D$62)),"")</f>
        <v/>
      </c>
      <c r="G389" s="559"/>
      <c r="H389" s="559" t="str">
        <f>IFERROR(-PPMT(IF($K$46="Day",$F$45/'L1'!$D$12,IF($K$46="Week",$F$45/'L1'!$D$16,IF($K$46="Month",$F$45/'L1'!$D$17,IF($K$46="Year",$F$45,0)))),B389,$F$46,$Q$45),"")</f>
        <v/>
      </c>
      <c r="I389" s="559"/>
      <c r="J389" s="559" t="str">
        <f t="shared" si="23"/>
        <v/>
      </c>
      <c r="K389" s="559"/>
      <c r="L389" s="559"/>
      <c r="M389" s="559"/>
      <c r="N389" s="559"/>
      <c r="O389" s="559" t="str">
        <f t="shared" si="24"/>
        <v/>
      </c>
      <c r="P389" s="560"/>
    </row>
    <row r="390" spans="2:16">
      <c r="B390" s="557" t="str">
        <f t="shared" si="21"/>
        <v/>
      </c>
      <c r="C390" s="558"/>
      <c r="D390" s="559" t="str">
        <f t="shared" si="22"/>
        <v/>
      </c>
      <c r="E390" s="559"/>
      <c r="F390" s="559" t="str">
        <f>IFERROR(IF(OR(D390=0,D390=""),"",-PMT($F$45/IF($K$46="Day",'L1'!$D$12,IF($K$46="Week",'L1'!$D$16,IF($K$46="Month",'L1'!$D$17,1))),$F$46,$D$62)),"")</f>
        <v/>
      </c>
      <c r="G390" s="559"/>
      <c r="H390" s="559" t="str">
        <f>IFERROR(-PPMT(IF($K$46="Day",$F$45/'L1'!$D$12,IF($K$46="Week",$F$45/'L1'!$D$16,IF($K$46="Month",$F$45/'L1'!$D$17,IF($K$46="Year",$F$45,0)))),B390,$F$46,$Q$45),"")</f>
        <v/>
      </c>
      <c r="I390" s="559"/>
      <c r="J390" s="559" t="str">
        <f t="shared" si="23"/>
        <v/>
      </c>
      <c r="K390" s="559"/>
      <c r="L390" s="559"/>
      <c r="M390" s="559"/>
      <c r="N390" s="559"/>
      <c r="O390" s="559" t="str">
        <f t="shared" si="24"/>
        <v/>
      </c>
      <c r="P390" s="560"/>
    </row>
    <row r="391" spans="2:16">
      <c r="B391" s="557" t="str">
        <f t="shared" si="21"/>
        <v/>
      </c>
      <c r="C391" s="558"/>
      <c r="D391" s="559" t="str">
        <f t="shared" si="22"/>
        <v/>
      </c>
      <c r="E391" s="559"/>
      <c r="F391" s="559" t="str">
        <f>IFERROR(IF(OR(D391=0,D391=""),"",-PMT($F$45/IF($K$46="Day",'L1'!$D$12,IF($K$46="Week",'L1'!$D$16,IF($K$46="Month",'L1'!$D$17,1))),$F$46,$D$62)),"")</f>
        <v/>
      </c>
      <c r="G391" s="559"/>
      <c r="H391" s="559" t="str">
        <f>IFERROR(-PPMT(IF($K$46="Day",$F$45/'L1'!$D$12,IF($K$46="Week",$F$45/'L1'!$D$16,IF($K$46="Month",$F$45/'L1'!$D$17,IF($K$46="Year",$F$45,0)))),B391,$F$46,$Q$45),"")</f>
        <v/>
      </c>
      <c r="I391" s="559"/>
      <c r="J391" s="559" t="str">
        <f t="shared" si="23"/>
        <v/>
      </c>
      <c r="K391" s="559"/>
      <c r="L391" s="559"/>
      <c r="M391" s="559"/>
      <c r="N391" s="559"/>
      <c r="O391" s="559" t="str">
        <f t="shared" si="24"/>
        <v/>
      </c>
      <c r="P391" s="560"/>
    </row>
    <row r="392" spans="2:16">
      <c r="B392" s="557" t="str">
        <f t="shared" si="21"/>
        <v/>
      </c>
      <c r="C392" s="558"/>
      <c r="D392" s="559" t="str">
        <f t="shared" si="22"/>
        <v/>
      </c>
      <c r="E392" s="559"/>
      <c r="F392" s="559" t="str">
        <f>IFERROR(IF(OR(D392=0,D392=""),"",-PMT($F$45/IF($K$46="Day",'L1'!$D$12,IF($K$46="Week",'L1'!$D$16,IF($K$46="Month",'L1'!$D$17,1))),$F$46,$D$62)),"")</f>
        <v/>
      </c>
      <c r="G392" s="559"/>
      <c r="H392" s="559" t="str">
        <f>IFERROR(-PPMT(IF($K$46="Day",$F$45/'L1'!$D$12,IF($K$46="Week",$F$45/'L1'!$D$16,IF($K$46="Month",$F$45/'L1'!$D$17,IF($K$46="Year",$F$45,0)))),B392,$F$46,$Q$45),"")</f>
        <v/>
      </c>
      <c r="I392" s="559"/>
      <c r="J392" s="559" t="str">
        <f t="shared" si="23"/>
        <v/>
      </c>
      <c r="K392" s="559"/>
      <c r="L392" s="559"/>
      <c r="M392" s="559"/>
      <c r="N392" s="559"/>
      <c r="O392" s="559" t="str">
        <f t="shared" si="24"/>
        <v/>
      </c>
      <c r="P392" s="560"/>
    </row>
    <row r="393" spans="2:16">
      <c r="B393" s="557" t="str">
        <f t="shared" si="21"/>
        <v/>
      </c>
      <c r="C393" s="558"/>
      <c r="D393" s="559" t="str">
        <f t="shared" si="22"/>
        <v/>
      </c>
      <c r="E393" s="559"/>
      <c r="F393" s="559" t="str">
        <f>IFERROR(IF(OR(D393=0,D393=""),"",-PMT($F$45/IF($K$46="Day",'L1'!$D$12,IF($K$46="Week",'L1'!$D$16,IF($K$46="Month",'L1'!$D$17,1))),$F$46,$D$62)),"")</f>
        <v/>
      </c>
      <c r="G393" s="559"/>
      <c r="H393" s="559" t="str">
        <f>IFERROR(-PPMT(IF($K$46="Day",$F$45/'L1'!$D$12,IF($K$46="Week",$F$45/'L1'!$D$16,IF($K$46="Month",$F$45/'L1'!$D$17,IF($K$46="Year",$F$45,0)))),B393,$F$46,$Q$45),"")</f>
        <v/>
      </c>
      <c r="I393" s="559"/>
      <c r="J393" s="559" t="str">
        <f t="shared" si="23"/>
        <v/>
      </c>
      <c r="K393" s="559"/>
      <c r="L393" s="559"/>
      <c r="M393" s="559"/>
      <c r="N393" s="559"/>
      <c r="O393" s="559" t="str">
        <f t="shared" si="24"/>
        <v/>
      </c>
      <c r="P393" s="560"/>
    </row>
    <row r="394" spans="2:16">
      <c r="B394" s="557" t="str">
        <f t="shared" si="21"/>
        <v/>
      </c>
      <c r="C394" s="558"/>
      <c r="D394" s="559" t="str">
        <f t="shared" si="22"/>
        <v/>
      </c>
      <c r="E394" s="559"/>
      <c r="F394" s="559" t="str">
        <f>IFERROR(IF(OR(D394=0,D394=""),"",-PMT($F$45/IF($K$46="Day",'L1'!$D$12,IF($K$46="Week",'L1'!$D$16,IF($K$46="Month",'L1'!$D$17,1))),$F$46,$D$62)),"")</f>
        <v/>
      </c>
      <c r="G394" s="559"/>
      <c r="H394" s="559" t="str">
        <f>IFERROR(-PPMT(IF($K$46="Day",$F$45/'L1'!$D$12,IF($K$46="Week",$F$45/'L1'!$D$16,IF($K$46="Month",$F$45/'L1'!$D$17,IF($K$46="Year",$F$45,0)))),B394,$F$46,$Q$45),"")</f>
        <v/>
      </c>
      <c r="I394" s="559"/>
      <c r="J394" s="559" t="str">
        <f t="shared" si="23"/>
        <v/>
      </c>
      <c r="K394" s="559"/>
      <c r="L394" s="559"/>
      <c r="M394" s="559"/>
      <c r="N394" s="559"/>
      <c r="O394" s="559" t="str">
        <f t="shared" si="24"/>
        <v/>
      </c>
      <c r="P394" s="560"/>
    </row>
    <row r="395" spans="2:16">
      <c r="B395" s="557" t="str">
        <f t="shared" si="21"/>
        <v/>
      </c>
      <c r="C395" s="558"/>
      <c r="D395" s="559" t="str">
        <f t="shared" si="22"/>
        <v/>
      </c>
      <c r="E395" s="559"/>
      <c r="F395" s="559" t="str">
        <f>IFERROR(IF(OR(D395=0,D395=""),"",-PMT($F$45/IF($K$46="Day",'L1'!$D$12,IF($K$46="Week",'L1'!$D$16,IF($K$46="Month",'L1'!$D$17,1))),$F$46,$D$62)),"")</f>
        <v/>
      </c>
      <c r="G395" s="559"/>
      <c r="H395" s="559" t="str">
        <f>IFERROR(-PPMT(IF($K$46="Day",$F$45/'L1'!$D$12,IF($K$46="Week",$F$45/'L1'!$D$16,IF($K$46="Month",$F$45/'L1'!$D$17,IF($K$46="Year",$F$45,0)))),B395,$F$46,$Q$45),"")</f>
        <v/>
      </c>
      <c r="I395" s="559"/>
      <c r="J395" s="559" t="str">
        <f t="shared" si="23"/>
        <v/>
      </c>
      <c r="K395" s="559"/>
      <c r="L395" s="559"/>
      <c r="M395" s="559"/>
      <c r="N395" s="559"/>
      <c r="O395" s="559" t="str">
        <f t="shared" si="24"/>
        <v/>
      </c>
      <c r="P395" s="560"/>
    </row>
    <row r="396" spans="2:16">
      <c r="B396" s="557" t="str">
        <f t="shared" si="21"/>
        <v/>
      </c>
      <c r="C396" s="558"/>
      <c r="D396" s="559" t="str">
        <f t="shared" si="22"/>
        <v/>
      </c>
      <c r="E396" s="559"/>
      <c r="F396" s="559" t="str">
        <f>IFERROR(IF(OR(D396=0,D396=""),"",-PMT($F$45/IF($K$46="Day",'L1'!$D$12,IF($K$46="Week",'L1'!$D$16,IF($K$46="Month",'L1'!$D$17,1))),$F$46,$D$62)),"")</f>
        <v/>
      </c>
      <c r="G396" s="559"/>
      <c r="H396" s="559" t="str">
        <f>IFERROR(-PPMT(IF($K$46="Day",$F$45/'L1'!$D$12,IF($K$46="Week",$F$45/'L1'!$D$16,IF($K$46="Month",$F$45/'L1'!$D$17,IF($K$46="Year",$F$45,0)))),B396,$F$46,$Q$45),"")</f>
        <v/>
      </c>
      <c r="I396" s="559"/>
      <c r="J396" s="559" t="str">
        <f t="shared" si="23"/>
        <v/>
      </c>
      <c r="K396" s="559"/>
      <c r="L396" s="559"/>
      <c r="M396" s="559"/>
      <c r="N396" s="559"/>
      <c r="O396" s="559" t="str">
        <f t="shared" si="24"/>
        <v/>
      </c>
      <c r="P396" s="560"/>
    </row>
    <row r="397" spans="2:16">
      <c r="B397" s="557" t="str">
        <f t="shared" si="21"/>
        <v/>
      </c>
      <c r="C397" s="558"/>
      <c r="D397" s="559" t="str">
        <f t="shared" si="22"/>
        <v/>
      </c>
      <c r="E397" s="559"/>
      <c r="F397" s="559" t="str">
        <f>IFERROR(IF(OR(D397=0,D397=""),"",-PMT($F$45/IF($K$46="Day",'L1'!$D$12,IF($K$46="Week",'L1'!$D$16,IF($K$46="Month",'L1'!$D$17,1))),$F$46,$D$62)),"")</f>
        <v/>
      </c>
      <c r="G397" s="559"/>
      <c r="H397" s="559" t="str">
        <f>IFERROR(-PPMT(IF($K$46="Day",$F$45/'L1'!$D$12,IF($K$46="Week",$F$45/'L1'!$D$16,IF($K$46="Month",$F$45/'L1'!$D$17,IF($K$46="Year",$F$45,0)))),B397,$F$46,$Q$45),"")</f>
        <v/>
      </c>
      <c r="I397" s="559"/>
      <c r="J397" s="559" t="str">
        <f t="shared" si="23"/>
        <v/>
      </c>
      <c r="K397" s="559"/>
      <c r="L397" s="559"/>
      <c r="M397" s="559"/>
      <c r="N397" s="559"/>
      <c r="O397" s="559" t="str">
        <f t="shared" si="24"/>
        <v/>
      </c>
      <c r="P397" s="560"/>
    </row>
    <row r="398" spans="2:16">
      <c r="B398" s="557" t="str">
        <f t="shared" si="21"/>
        <v/>
      </c>
      <c r="C398" s="558"/>
      <c r="D398" s="559" t="str">
        <f t="shared" si="22"/>
        <v/>
      </c>
      <c r="E398" s="559"/>
      <c r="F398" s="559" t="str">
        <f>IFERROR(IF(OR(D398=0,D398=""),"",-PMT($F$45/IF($K$46="Day",'L1'!$D$12,IF($K$46="Week",'L1'!$D$16,IF($K$46="Month",'L1'!$D$17,1))),$F$46,$D$62)),"")</f>
        <v/>
      </c>
      <c r="G398" s="559"/>
      <c r="H398" s="559" t="str">
        <f>IFERROR(-PPMT(IF($K$46="Day",$F$45/'L1'!$D$12,IF($K$46="Week",$F$45/'L1'!$D$16,IF($K$46="Month",$F$45/'L1'!$D$17,IF($K$46="Year",$F$45,0)))),B398,$F$46,$Q$45),"")</f>
        <v/>
      </c>
      <c r="I398" s="559"/>
      <c r="J398" s="559" t="str">
        <f t="shared" si="23"/>
        <v/>
      </c>
      <c r="K398" s="559"/>
      <c r="L398" s="559"/>
      <c r="M398" s="559"/>
      <c r="N398" s="559"/>
      <c r="O398" s="559" t="str">
        <f t="shared" si="24"/>
        <v/>
      </c>
      <c r="P398" s="560"/>
    </row>
    <row r="399" spans="2:16">
      <c r="B399" s="557" t="str">
        <f t="shared" si="21"/>
        <v/>
      </c>
      <c r="C399" s="558"/>
      <c r="D399" s="559" t="str">
        <f t="shared" si="22"/>
        <v/>
      </c>
      <c r="E399" s="559"/>
      <c r="F399" s="559" t="str">
        <f>IFERROR(IF(OR(D399=0,D399=""),"",-PMT($F$45/IF($K$46="Day",'L1'!$D$12,IF($K$46="Week",'L1'!$D$16,IF($K$46="Month",'L1'!$D$17,1))),$F$46,$D$62)),"")</f>
        <v/>
      </c>
      <c r="G399" s="559"/>
      <c r="H399" s="559" t="str">
        <f>IFERROR(-PPMT(IF($K$46="Day",$F$45/'L1'!$D$12,IF($K$46="Week",$F$45/'L1'!$D$16,IF($K$46="Month",$F$45/'L1'!$D$17,IF($K$46="Year",$F$45,0)))),B399,$F$46,$Q$45),"")</f>
        <v/>
      </c>
      <c r="I399" s="559"/>
      <c r="J399" s="559" t="str">
        <f t="shared" si="23"/>
        <v/>
      </c>
      <c r="K399" s="559"/>
      <c r="L399" s="559"/>
      <c r="M399" s="559"/>
      <c r="N399" s="559"/>
      <c r="O399" s="559" t="str">
        <f t="shared" si="24"/>
        <v/>
      </c>
      <c r="P399" s="560"/>
    </row>
    <row r="400" spans="2:16">
      <c r="B400" s="557" t="str">
        <f t="shared" si="21"/>
        <v/>
      </c>
      <c r="C400" s="558"/>
      <c r="D400" s="559" t="str">
        <f t="shared" si="22"/>
        <v/>
      </c>
      <c r="E400" s="559"/>
      <c r="F400" s="559" t="str">
        <f>IFERROR(IF(OR(D400=0,D400=""),"",-PMT($F$45/IF($K$46="Day",'L1'!$D$12,IF($K$46="Week",'L1'!$D$16,IF($K$46="Month",'L1'!$D$17,1))),$F$46,$D$62)),"")</f>
        <v/>
      </c>
      <c r="G400" s="559"/>
      <c r="H400" s="559" t="str">
        <f>IFERROR(-PPMT(IF($K$46="Day",$F$45/'L1'!$D$12,IF($K$46="Week",$F$45/'L1'!$D$16,IF($K$46="Month",$F$45/'L1'!$D$17,IF($K$46="Year",$F$45,0)))),B400,$F$46,$Q$45),"")</f>
        <v/>
      </c>
      <c r="I400" s="559"/>
      <c r="J400" s="559" t="str">
        <f t="shared" si="23"/>
        <v/>
      </c>
      <c r="K400" s="559"/>
      <c r="L400" s="559"/>
      <c r="M400" s="559"/>
      <c r="N400" s="559"/>
      <c r="O400" s="559" t="str">
        <f t="shared" si="24"/>
        <v/>
      </c>
      <c r="P400" s="560"/>
    </row>
    <row r="401" spans="2:16">
      <c r="B401" s="557" t="str">
        <f t="shared" si="21"/>
        <v/>
      </c>
      <c r="C401" s="558"/>
      <c r="D401" s="559" t="str">
        <f t="shared" si="22"/>
        <v/>
      </c>
      <c r="E401" s="559"/>
      <c r="F401" s="559" t="str">
        <f>IFERROR(IF(OR(D401=0,D401=""),"",-PMT($F$45/IF($K$46="Day",'L1'!$D$12,IF($K$46="Week",'L1'!$D$16,IF($K$46="Month",'L1'!$D$17,1))),$F$46,$D$62)),"")</f>
        <v/>
      </c>
      <c r="G401" s="559"/>
      <c r="H401" s="559" t="str">
        <f>IFERROR(-PPMT(IF($K$46="Day",$F$45/'L1'!$D$12,IF($K$46="Week",$F$45/'L1'!$D$16,IF($K$46="Month",$F$45/'L1'!$D$17,IF($K$46="Year",$F$45,0)))),B401,$F$46,$Q$45),"")</f>
        <v/>
      </c>
      <c r="I401" s="559"/>
      <c r="J401" s="559" t="str">
        <f t="shared" si="23"/>
        <v/>
      </c>
      <c r="K401" s="559"/>
      <c r="L401" s="559"/>
      <c r="M401" s="559"/>
      <c r="N401" s="559"/>
      <c r="O401" s="559" t="str">
        <f t="shared" si="24"/>
        <v/>
      </c>
      <c r="P401" s="560"/>
    </row>
    <row r="402" spans="2:16">
      <c r="B402" s="557" t="str">
        <f t="shared" si="21"/>
        <v/>
      </c>
      <c r="C402" s="558"/>
      <c r="D402" s="559" t="str">
        <f t="shared" si="22"/>
        <v/>
      </c>
      <c r="E402" s="559"/>
      <c r="F402" s="559" t="str">
        <f>IFERROR(IF(OR(D402=0,D402=""),"",-PMT($F$45/IF($K$46="Day",'L1'!$D$12,IF($K$46="Week",'L1'!$D$16,IF($K$46="Month",'L1'!$D$17,1))),$F$46,$D$62)),"")</f>
        <v/>
      </c>
      <c r="G402" s="559"/>
      <c r="H402" s="559" t="str">
        <f>IFERROR(-PPMT(IF($K$46="Day",$F$45/'L1'!$D$12,IF($K$46="Week",$F$45/'L1'!$D$16,IF($K$46="Month",$F$45/'L1'!$D$17,IF($K$46="Year",$F$45,0)))),B402,$F$46,$Q$45),"")</f>
        <v/>
      </c>
      <c r="I402" s="559"/>
      <c r="J402" s="559" t="str">
        <f t="shared" si="23"/>
        <v/>
      </c>
      <c r="K402" s="559"/>
      <c r="L402" s="559"/>
      <c r="M402" s="559"/>
      <c r="N402" s="559"/>
      <c r="O402" s="559" t="str">
        <f t="shared" si="24"/>
        <v/>
      </c>
      <c r="P402" s="560"/>
    </row>
    <row r="403" spans="2:16">
      <c r="B403" s="557" t="str">
        <f t="shared" si="21"/>
        <v/>
      </c>
      <c r="C403" s="558"/>
      <c r="D403" s="559" t="str">
        <f t="shared" si="22"/>
        <v/>
      </c>
      <c r="E403" s="559"/>
      <c r="F403" s="559" t="str">
        <f>IFERROR(IF(OR(D403=0,D403=""),"",-PMT($F$45/IF($K$46="Day",'L1'!$D$12,IF($K$46="Week",'L1'!$D$16,IF($K$46="Month",'L1'!$D$17,1))),$F$46,$D$62)),"")</f>
        <v/>
      </c>
      <c r="G403" s="559"/>
      <c r="H403" s="559" t="str">
        <f>IFERROR(-PPMT(IF($K$46="Day",$F$45/'L1'!$D$12,IF($K$46="Week",$F$45/'L1'!$D$16,IF($K$46="Month",$F$45/'L1'!$D$17,IF($K$46="Year",$F$45,0)))),B403,$F$46,$Q$45),"")</f>
        <v/>
      </c>
      <c r="I403" s="559"/>
      <c r="J403" s="559" t="str">
        <f t="shared" si="23"/>
        <v/>
      </c>
      <c r="K403" s="559"/>
      <c r="L403" s="559"/>
      <c r="M403" s="559"/>
      <c r="N403" s="559"/>
      <c r="O403" s="559" t="str">
        <f t="shared" si="24"/>
        <v/>
      </c>
      <c r="P403" s="560"/>
    </row>
    <row r="404" spans="2:16">
      <c r="B404" s="557" t="str">
        <f t="shared" si="21"/>
        <v/>
      </c>
      <c r="C404" s="558"/>
      <c r="D404" s="559" t="str">
        <f t="shared" si="22"/>
        <v/>
      </c>
      <c r="E404" s="559"/>
      <c r="F404" s="559" t="str">
        <f>IFERROR(IF(OR(D404=0,D404=""),"",-PMT($F$45/IF($K$46="Day",'L1'!$D$12,IF($K$46="Week",'L1'!$D$16,IF($K$46="Month",'L1'!$D$17,1))),$F$46,$D$62)),"")</f>
        <v/>
      </c>
      <c r="G404" s="559"/>
      <c r="H404" s="559" t="str">
        <f>IFERROR(-PPMT(IF($K$46="Day",$F$45/'L1'!$D$12,IF($K$46="Week",$F$45/'L1'!$D$16,IF($K$46="Month",$F$45/'L1'!$D$17,IF($K$46="Year",$F$45,0)))),B404,$F$46,$Q$45),"")</f>
        <v/>
      </c>
      <c r="I404" s="559"/>
      <c r="J404" s="559" t="str">
        <f t="shared" si="23"/>
        <v/>
      </c>
      <c r="K404" s="559"/>
      <c r="L404" s="559"/>
      <c r="M404" s="559"/>
      <c r="N404" s="559"/>
      <c r="O404" s="559" t="str">
        <f t="shared" si="24"/>
        <v/>
      </c>
      <c r="P404" s="560"/>
    </row>
    <row r="405" spans="2:16">
      <c r="B405" s="557" t="str">
        <f t="shared" si="21"/>
        <v/>
      </c>
      <c r="C405" s="558"/>
      <c r="D405" s="559" t="str">
        <f t="shared" si="22"/>
        <v/>
      </c>
      <c r="E405" s="559"/>
      <c r="F405" s="559" t="str">
        <f>IFERROR(IF(OR(D405=0,D405=""),"",-PMT($F$45/IF($K$46="Day",'L1'!$D$12,IF($K$46="Week",'L1'!$D$16,IF($K$46="Month",'L1'!$D$17,1))),$F$46,$D$62)),"")</f>
        <v/>
      </c>
      <c r="G405" s="559"/>
      <c r="H405" s="559" t="str">
        <f>IFERROR(-PPMT(IF($K$46="Day",$F$45/'L1'!$D$12,IF($K$46="Week",$F$45/'L1'!$D$16,IF($K$46="Month",$F$45/'L1'!$D$17,IF($K$46="Year",$F$45,0)))),B405,$F$46,$Q$45),"")</f>
        <v/>
      </c>
      <c r="I405" s="559"/>
      <c r="J405" s="559" t="str">
        <f t="shared" si="23"/>
        <v/>
      </c>
      <c r="K405" s="559"/>
      <c r="L405" s="559"/>
      <c r="M405" s="559"/>
      <c r="N405" s="559"/>
      <c r="O405" s="559" t="str">
        <f t="shared" si="24"/>
        <v/>
      </c>
      <c r="P405" s="560"/>
    </row>
    <row r="406" spans="2:16">
      <c r="B406" s="557" t="str">
        <f t="shared" si="21"/>
        <v/>
      </c>
      <c r="C406" s="558"/>
      <c r="D406" s="559" t="str">
        <f t="shared" si="22"/>
        <v/>
      </c>
      <c r="E406" s="559"/>
      <c r="F406" s="559" t="str">
        <f>IFERROR(IF(OR(D406=0,D406=""),"",-PMT($F$45/IF($K$46="Day",'L1'!$D$12,IF($K$46="Week",'L1'!$D$16,IF($K$46="Month",'L1'!$D$17,1))),$F$46,$D$62)),"")</f>
        <v/>
      </c>
      <c r="G406" s="559"/>
      <c r="H406" s="559" t="str">
        <f>IFERROR(-PPMT(IF($K$46="Day",$F$45/'L1'!$D$12,IF($K$46="Week",$F$45/'L1'!$D$16,IF($K$46="Month",$F$45/'L1'!$D$17,IF($K$46="Year",$F$45,0)))),B406,$F$46,$Q$45),"")</f>
        <v/>
      </c>
      <c r="I406" s="559"/>
      <c r="J406" s="559" t="str">
        <f t="shared" si="23"/>
        <v/>
      </c>
      <c r="K406" s="559"/>
      <c r="L406" s="559"/>
      <c r="M406" s="559"/>
      <c r="N406" s="559"/>
      <c r="O406" s="559" t="str">
        <f t="shared" si="24"/>
        <v/>
      </c>
      <c r="P406" s="560"/>
    </row>
    <row r="407" spans="2:16">
      <c r="B407" s="557" t="str">
        <f t="shared" si="21"/>
        <v/>
      </c>
      <c r="C407" s="558"/>
      <c r="D407" s="559" t="str">
        <f t="shared" si="22"/>
        <v/>
      </c>
      <c r="E407" s="559"/>
      <c r="F407" s="559" t="str">
        <f>IFERROR(IF(OR(D407=0,D407=""),"",-PMT($F$45/IF($K$46="Day",'L1'!$D$12,IF($K$46="Week",'L1'!$D$16,IF($K$46="Month",'L1'!$D$17,1))),$F$46,$D$62)),"")</f>
        <v/>
      </c>
      <c r="G407" s="559"/>
      <c r="H407" s="559" t="str">
        <f>IFERROR(-PPMT(IF($K$46="Day",$F$45/'L1'!$D$12,IF($K$46="Week",$F$45/'L1'!$D$16,IF($K$46="Month",$F$45/'L1'!$D$17,IF($K$46="Year",$F$45,0)))),B407,$F$46,$Q$45),"")</f>
        <v/>
      </c>
      <c r="I407" s="559"/>
      <c r="J407" s="559" t="str">
        <f t="shared" si="23"/>
        <v/>
      </c>
      <c r="K407" s="559"/>
      <c r="L407" s="559"/>
      <c r="M407" s="559"/>
      <c r="N407" s="559"/>
      <c r="O407" s="559" t="str">
        <f t="shared" si="24"/>
        <v/>
      </c>
      <c r="P407" s="560"/>
    </row>
    <row r="408" spans="2:16">
      <c r="B408" s="557" t="str">
        <f t="shared" si="21"/>
        <v/>
      </c>
      <c r="C408" s="558"/>
      <c r="D408" s="559" t="str">
        <f t="shared" si="22"/>
        <v/>
      </c>
      <c r="E408" s="559"/>
      <c r="F408" s="559" t="str">
        <f>IFERROR(IF(OR(D408=0,D408=""),"",-PMT($F$45/IF($K$46="Day",'L1'!$D$12,IF($K$46="Week",'L1'!$D$16,IF($K$46="Month",'L1'!$D$17,1))),$F$46,$D$62)),"")</f>
        <v/>
      </c>
      <c r="G408" s="559"/>
      <c r="H408" s="559" t="str">
        <f>IFERROR(-PPMT(IF($K$46="Day",$F$45/'L1'!$D$12,IF($K$46="Week",$F$45/'L1'!$D$16,IF($K$46="Month",$F$45/'L1'!$D$17,IF($K$46="Year",$F$45,0)))),B408,$F$46,$Q$45),"")</f>
        <v/>
      </c>
      <c r="I408" s="559"/>
      <c r="J408" s="559" t="str">
        <f t="shared" si="23"/>
        <v/>
      </c>
      <c r="K408" s="559"/>
      <c r="L408" s="559"/>
      <c r="M408" s="559"/>
      <c r="N408" s="559"/>
      <c r="O408" s="559" t="str">
        <f t="shared" si="24"/>
        <v/>
      </c>
      <c r="P408" s="560"/>
    </row>
    <row r="409" spans="2:16">
      <c r="B409" s="557" t="str">
        <f t="shared" si="21"/>
        <v/>
      </c>
      <c r="C409" s="558"/>
      <c r="D409" s="559" t="str">
        <f t="shared" si="22"/>
        <v/>
      </c>
      <c r="E409" s="559"/>
      <c r="F409" s="559" t="str">
        <f>IFERROR(IF(OR(D409=0,D409=""),"",-PMT($F$45/IF($K$46="Day",'L1'!$D$12,IF($K$46="Week",'L1'!$D$16,IF($K$46="Month",'L1'!$D$17,1))),$F$46,$D$62)),"")</f>
        <v/>
      </c>
      <c r="G409" s="559"/>
      <c r="H409" s="559" t="str">
        <f>IFERROR(-PPMT(IF($K$46="Day",$F$45/'L1'!$D$12,IF($K$46="Week",$F$45/'L1'!$D$16,IF($K$46="Month",$F$45/'L1'!$D$17,IF($K$46="Year",$F$45,0)))),B409,$F$46,$Q$45),"")</f>
        <v/>
      </c>
      <c r="I409" s="559"/>
      <c r="J409" s="559" t="str">
        <f t="shared" si="23"/>
        <v/>
      </c>
      <c r="K409" s="559"/>
      <c r="L409" s="559"/>
      <c r="M409" s="559"/>
      <c r="N409" s="559"/>
      <c r="O409" s="559" t="str">
        <f t="shared" si="24"/>
        <v/>
      </c>
      <c r="P409" s="560"/>
    </row>
    <row r="410" spans="2:16">
      <c r="B410" s="557" t="str">
        <f t="shared" si="21"/>
        <v/>
      </c>
      <c r="C410" s="558"/>
      <c r="D410" s="559" t="str">
        <f t="shared" si="22"/>
        <v/>
      </c>
      <c r="E410" s="559"/>
      <c r="F410" s="559" t="str">
        <f>IFERROR(IF(OR(D410=0,D410=""),"",-PMT($F$45/IF($K$46="Day",'L1'!$D$12,IF($K$46="Week",'L1'!$D$16,IF($K$46="Month",'L1'!$D$17,1))),$F$46,$D$62)),"")</f>
        <v/>
      </c>
      <c r="G410" s="559"/>
      <c r="H410" s="559" t="str">
        <f>IFERROR(-PPMT(IF($K$46="Day",$F$45/'L1'!$D$12,IF($K$46="Week",$F$45/'L1'!$D$16,IF($K$46="Month",$F$45/'L1'!$D$17,IF($K$46="Year",$F$45,0)))),B410,$F$46,$Q$45),"")</f>
        <v/>
      </c>
      <c r="I410" s="559"/>
      <c r="J410" s="559" t="str">
        <f t="shared" si="23"/>
        <v/>
      </c>
      <c r="K410" s="559"/>
      <c r="L410" s="559"/>
      <c r="M410" s="559"/>
      <c r="N410" s="559"/>
      <c r="O410" s="559" t="str">
        <f t="shared" si="24"/>
        <v/>
      </c>
      <c r="P410" s="560"/>
    </row>
    <row r="411" spans="2:16">
      <c r="B411" s="557" t="str">
        <f t="shared" si="21"/>
        <v/>
      </c>
      <c r="C411" s="558"/>
      <c r="D411" s="559" t="str">
        <f t="shared" si="22"/>
        <v/>
      </c>
      <c r="E411" s="559"/>
      <c r="F411" s="559" t="str">
        <f>IFERROR(IF(OR(D411=0,D411=""),"",-PMT($F$45/IF($K$46="Day",'L1'!$D$12,IF($K$46="Week",'L1'!$D$16,IF($K$46="Month",'L1'!$D$17,1))),$F$46,$D$62)),"")</f>
        <v/>
      </c>
      <c r="G411" s="559"/>
      <c r="H411" s="559" t="str">
        <f>IFERROR(-PPMT(IF($K$46="Day",$F$45/'L1'!$D$12,IF($K$46="Week",$F$45/'L1'!$D$16,IF($K$46="Month",$F$45/'L1'!$D$17,IF($K$46="Year",$F$45,0)))),B411,$F$46,$Q$45),"")</f>
        <v/>
      </c>
      <c r="I411" s="559"/>
      <c r="J411" s="559" t="str">
        <f t="shared" si="23"/>
        <v/>
      </c>
      <c r="K411" s="559"/>
      <c r="L411" s="559"/>
      <c r="M411" s="559"/>
      <c r="N411" s="559"/>
      <c r="O411" s="559" t="str">
        <f t="shared" si="24"/>
        <v/>
      </c>
      <c r="P411" s="560"/>
    </row>
    <row r="412" spans="2:16">
      <c r="B412" s="557" t="str">
        <f t="shared" si="21"/>
        <v/>
      </c>
      <c r="C412" s="558"/>
      <c r="D412" s="559" t="str">
        <f t="shared" si="22"/>
        <v/>
      </c>
      <c r="E412" s="559"/>
      <c r="F412" s="559" t="str">
        <f>IFERROR(IF(OR(D412=0,D412=""),"",-PMT($F$45/IF($K$46="Day",'L1'!$D$12,IF($K$46="Week",'L1'!$D$16,IF($K$46="Month",'L1'!$D$17,1))),$F$46,$D$62)),"")</f>
        <v/>
      </c>
      <c r="G412" s="559"/>
      <c r="H412" s="559" t="str">
        <f>IFERROR(-PPMT(IF($K$46="Day",$F$45/'L1'!$D$12,IF($K$46="Week",$F$45/'L1'!$D$16,IF($K$46="Month",$F$45/'L1'!$D$17,IF($K$46="Year",$F$45,0)))),B412,$F$46,$Q$45),"")</f>
        <v/>
      </c>
      <c r="I412" s="559"/>
      <c r="J412" s="559" t="str">
        <f t="shared" si="23"/>
        <v/>
      </c>
      <c r="K412" s="559"/>
      <c r="L412" s="559"/>
      <c r="M412" s="559"/>
      <c r="N412" s="559"/>
      <c r="O412" s="559" t="str">
        <f t="shared" si="24"/>
        <v/>
      </c>
      <c r="P412" s="560"/>
    </row>
    <row r="413" spans="2:16">
      <c r="B413" s="557" t="str">
        <f t="shared" si="21"/>
        <v/>
      </c>
      <c r="C413" s="558"/>
      <c r="D413" s="559" t="str">
        <f t="shared" si="22"/>
        <v/>
      </c>
      <c r="E413" s="559"/>
      <c r="F413" s="559" t="str">
        <f>IFERROR(IF(OR(D413=0,D413=""),"",-PMT($F$45/IF($K$46="Day",'L1'!$D$12,IF($K$46="Week",'L1'!$D$16,IF($K$46="Month",'L1'!$D$17,1))),$F$46,$D$62)),"")</f>
        <v/>
      </c>
      <c r="G413" s="559"/>
      <c r="H413" s="559" t="str">
        <f>IFERROR(-PPMT(IF($K$46="Day",$F$45/'L1'!$D$12,IF($K$46="Week",$F$45/'L1'!$D$16,IF($K$46="Month",$F$45/'L1'!$D$17,IF($K$46="Year",$F$45,0)))),B413,$F$46,$Q$45),"")</f>
        <v/>
      </c>
      <c r="I413" s="559"/>
      <c r="J413" s="559" t="str">
        <f t="shared" si="23"/>
        <v/>
      </c>
      <c r="K413" s="559"/>
      <c r="L413" s="559"/>
      <c r="M413" s="559"/>
      <c r="N413" s="559"/>
      <c r="O413" s="559" t="str">
        <f t="shared" si="24"/>
        <v/>
      </c>
      <c r="P413" s="560"/>
    </row>
    <row r="414" spans="2:16">
      <c r="B414" s="557" t="str">
        <f t="shared" si="21"/>
        <v/>
      </c>
      <c r="C414" s="558"/>
      <c r="D414" s="559" t="str">
        <f t="shared" si="22"/>
        <v/>
      </c>
      <c r="E414" s="559"/>
      <c r="F414" s="559" t="str">
        <f>IFERROR(IF(OR(D414=0,D414=""),"",-PMT($F$45/IF($K$46="Day",'L1'!$D$12,IF($K$46="Week",'L1'!$D$16,IF($K$46="Month",'L1'!$D$17,1))),$F$46,$D$62)),"")</f>
        <v/>
      </c>
      <c r="G414" s="559"/>
      <c r="H414" s="559" t="str">
        <f>IFERROR(-PPMT(IF($K$46="Day",$F$45/'L1'!$D$12,IF($K$46="Week",$F$45/'L1'!$D$16,IF($K$46="Month",$F$45/'L1'!$D$17,IF($K$46="Year",$F$45,0)))),B414,$F$46,$Q$45),"")</f>
        <v/>
      </c>
      <c r="I414" s="559"/>
      <c r="J414" s="559" t="str">
        <f t="shared" si="23"/>
        <v/>
      </c>
      <c r="K414" s="559"/>
      <c r="L414" s="559"/>
      <c r="M414" s="559"/>
      <c r="N414" s="559"/>
      <c r="O414" s="559" t="str">
        <f t="shared" si="24"/>
        <v/>
      </c>
      <c r="P414" s="560"/>
    </row>
    <row r="415" spans="2:16">
      <c r="B415" s="557" t="str">
        <f t="shared" si="21"/>
        <v/>
      </c>
      <c r="C415" s="558"/>
      <c r="D415" s="559" t="str">
        <f t="shared" si="22"/>
        <v/>
      </c>
      <c r="E415" s="559"/>
      <c r="F415" s="559" t="str">
        <f>IFERROR(IF(OR(D415=0,D415=""),"",-PMT($F$45/IF($K$46="Day",'L1'!$D$12,IF($K$46="Week",'L1'!$D$16,IF($K$46="Month",'L1'!$D$17,1))),$F$46,$D$62)),"")</f>
        <v/>
      </c>
      <c r="G415" s="559"/>
      <c r="H415" s="559" t="str">
        <f>IFERROR(-PPMT(IF($K$46="Day",$F$45/'L1'!$D$12,IF($K$46="Week",$F$45/'L1'!$D$16,IF($K$46="Month",$F$45/'L1'!$D$17,IF($K$46="Year",$F$45,0)))),B415,$F$46,$Q$45),"")</f>
        <v/>
      </c>
      <c r="I415" s="559"/>
      <c r="J415" s="559" t="str">
        <f t="shared" si="23"/>
        <v/>
      </c>
      <c r="K415" s="559"/>
      <c r="L415" s="559"/>
      <c r="M415" s="559"/>
      <c r="N415" s="559"/>
      <c r="O415" s="559" t="str">
        <f t="shared" si="24"/>
        <v/>
      </c>
      <c r="P415" s="560"/>
    </row>
    <row r="416" spans="2:16">
      <c r="B416" s="557" t="str">
        <f t="shared" si="21"/>
        <v/>
      </c>
      <c r="C416" s="558"/>
      <c r="D416" s="559" t="str">
        <f t="shared" si="22"/>
        <v/>
      </c>
      <c r="E416" s="559"/>
      <c r="F416" s="559" t="str">
        <f>IFERROR(IF(OR(D416=0,D416=""),"",-PMT($F$45/IF($K$46="Day",'L1'!$D$12,IF($K$46="Week",'L1'!$D$16,IF($K$46="Month",'L1'!$D$17,1))),$F$46,$D$62)),"")</f>
        <v/>
      </c>
      <c r="G416" s="559"/>
      <c r="H416" s="559" t="str">
        <f>IFERROR(-PPMT(IF($K$46="Day",$F$45/'L1'!$D$12,IF($K$46="Week",$F$45/'L1'!$D$16,IF($K$46="Month",$F$45/'L1'!$D$17,IF($K$46="Year",$F$45,0)))),B416,$F$46,$Q$45),"")</f>
        <v/>
      </c>
      <c r="I416" s="559"/>
      <c r="J416" s="559" t="str">
        <f t="shared" si="23"/>
        <v/>
      </c>
      <c r="K416" s="559"/>
      <c r="L416" s="559"/>
      <c r="M416" s="559"/>
      <c r="N416" s="559"/>
      <c r="O416" s="559" t="str">
        <f t="shared" si="24"/>
        <v/>
      </c>
      <c r="P416" s="560"/>
    </row>
    <row r="417" spans="2:16">
      <c r="B417" s="557" t="str">
        <f t="shared" si="21"/>
        <v/>
      </c>
      <c r="C417" s="558"/>
      <c r="D417" s="559" t="str">
        <f t="shared" si="22"/>
        <v/>
      </c>
      <c r="E417" s="559"/>
      <c r="F417" s="559" t="str">
        <f>IFERROR(IF(OR(D417=0,D417=""),"",-PMT($F$45/IF($K$46="Day",'L1'!$D$12,IF($K$46="Week",'L1'!$D$16,IF($K$46="Month",'L1'!$D$17,1))),$F$46,$D$62)),"")</f>
        <v/>
      </c>
      <c r="G417" s="559"/>
      <c r="H417" s="559" t="str">
        <f>IFERROR(-PPMT(IF($K$46="Day",$F$45/'L1'!$D$12,IF($K$46="Week",$F$45/'L1'!$D$16,IF($K$46="Month",$F$45/'L1'!$D$17,IF($K$46="Year",$F$45,0)))),B417,$F$46,$Q$45),"")</f>
        <v/>
      </c>
      <c r="I417" s="559"/>
      <c r="J417" s="559" t="str">
        <f t="shared" si="23"/>
        <v/>
      </c>
      <c r="K417" s="559"/>
      <c r="L417" s="559"/>
      <c r="M417" s="559"/>
      <c r="N417" s="559"/>
      <c r="O417" s="559" t="str">
        <f t="shared" si="24"/>
        <v/>
      </c>
      <c r="P417" s="560"/>
    </row>
    <row r="418" spans="2:16">
      <c r="B418" s="557" t="str">
        <f t="shared" si="21"/>
        <v/>
      </c>
      <c r="C418" s="558"/>
      <c r="D418" s="559" t="str">
        <f t="shared" si="22"/>
        <v/>
      </c>
      <c r="E418" s="559"/>
      <c r="F418" s="559" t="str">
        <f>IFERROR(IF(OR(D418=0,D418=""),"",-PMT($F$45/IF($K$46="Day",'L1'!$D$12,IF($K$46="Week",'L1'!$D$16,IF($K$46="Month",'L1'!$D$17,1))),$F$46,$D$62)),"")</f>
        <v/>
      </c>
      <c r="G418" s="559"/>
      <c r="H418" s="559" t="str">
        <f>IFERROR(-PPMT(IF($K$46="Day",$F$45/'L1'!$D$12,IF($K$46="Week",$F$45/'L1'!$D$16,IF($K$46="Month",$F$45/'L1'!$D$17,IF($K$46="Year",$F$45,0)))),B418,$F$46,$Q$45),"")</f>
        <v/>
      </c>
      <c r="I418" s="559"/>
      <c r="J418" s="559" t="str">
        <f t="shared" si="23"/>
        <v/>
      </c>
      <c r="K418" s="559"/>
      <c r="L418" s="559"/>
      <c r="M418" s="559"/>
      <c r="N418" s="559"/>
      <c r="O418" s="559" t="str">
        <f t="shared" si="24"/>
        <v/>
      </c>
      <c r="P418" s="560"/>
    </row>
    <row r="419" spans="2:16">
      <c r="B419" s="557" t="str">
        <f t="shared" si="21"/>
        <v/>
      </c>
      <c r="C419" s="558"/>
      <c r="D419" s="559" t="str">
        <f t="shared" si="22"/>
        <v/>
      </c>
      <c r="E419" s="559"/>
      <c r="F419" s="559" t="str">
        <f>IFERROR(IF(OR(D419=0,D419=""),"",-PMT($F$45/IF($K$46="Day",'L1'!$D$12,IF($K$46="Week",'L1'!$D$16,IF($K$46="Month",'L1'!$D$17,1))),$F$46,$D$62)),"")</f>
        <v/>
      </c>
      <c r="G419" s="559"/>
      <c r="H419" s="559" t="str">
        <f>IFERROR(-PPMT(IF($K$46="Day",$F$45/'L1'!$D$12,IF($K$46="Week",$F$45/'L1'!$D$16,IF($K$46="Month",$F$45/'L1'!$D$17,IF($K$46="Year",$F$45,0)))),B419,$F$46,$Q$45),"")</f>
        <v/>
      </c>
      <c r="I419" s="559"/>
      <c r="J419" s="559" t="str">
        <f t="shared" si="23"/>
        <v/>
      </c>
      <c r="K419" s="559"/>
      <c r="L419" s="559"/>
      <c r="M419" s="559"/>
      <c r="N419" s="559"/>
      <c r="O419" s="559" t="str">
        <f t="shared" si="24"/>
        <v/>
      </c>
      <c r="P419" s="560"/>
    </row>
    <row r="420" spans="2:16">
      <c r="B420" s="557" t="str">
        <f t="shared" si="21"/>
        <v/>
      </c>
      <c r="C420" s="558"/>
      <c r="D420" s="559" t="str">
        <f t="shared" si="22"/>
        <v/>
      </c>
      <c r="E420" s="559"/>
      <c r="F420" s="559" t="str">
        <f>IFERROR(IF(OR(D420=0,D420=""),"",-PMT($F$45/IF($K$46="Day",'L1'!$D$12,IF($K$46="Week",'L1'!$D$16,IF($K$46="Month",'L1'!$D$17,1))),$F$46,$D$62)),"")</f>
        <v/>
      </c>
      <c r="G420" s="559"/>
      <c r="H420" s="559" t="str">
        <f>IFERROR(-PPMT(IF($K$46="Day",$F$45/'L1'!$D$12,IF($K$46="Week",$F$45/'L1'!$D$16,IF($K$46="Month",$F$45/'L1'!$D$17,IF($K$46="Year",$F$45,0)))),B420,$F$46,$Q$45),"")</f>
        <v/>
      </c>
      <c r="I420" s="559"/>
      <c r="J420" s="559" t="str">
        <f t="shared" si="23"/>
        <v/>
      </c>
      <c r="K420" s="559"/>
      <c r="L420" s="559"/>
      <c r="M420" s="559"/>
      <c r="N420" s="559"/>
      <c r="O420" s="559" t="str">
        <f t="shared" si="24"/>
        <v/>
      </c>
      <c r="P420" s="560"/>
    </row>
    <row r="421" spans="2:16">
      <c r="B421" s="557" t="str">
        <f t="shared" si="21"/>
        <v/>
      </c>
      <c r="C421" s="558"/>
      <c r="D421" s="559" t="str">
        <f t="shared" si="22"/>
        <v/>
      </c>
      <c r="E421" s="559"/>
      <c r="F421" s="559" t="str">
        <f>IFERROR(IF(OR(D421=0,D421=""),"",-PMT($F$45/IF($K$46="Day",'L1'!$D$12,IF($K$46="Week",'L1'!$D$16,IF($K$46="Month",'L1'!$D$17,1))),$F$46,$D$62)),"")</f>
        <v/>
      </c>
      <c r="G421" s="559"/>
      <c r="H421" s="559" t="str">
        <f>IFERROR(-PPMT(IF($K$46="Day",$F$45/'L1'!$D$12,IF($K$46="Week",$F$45/'L1'!$D$16,IF($K$46="Month",$F$45/'L1'!$D$17,IF($K$46="Year",$F$45,0)))),B421,$F$46,$Q$45),"")</f>
        <v/>
      </c>
      <c r="I421" s="559"/>
      <c r="J421" s="559" t="str">
        <f t="shared" si="23"/>
        <v/>
      </c>
      <c r="K421" s="559"/>
      <c r="L421" s="559"/>
      <c r="M421" s="559"/>
      <c r="N421" s="559"/>
      <c r="O421" s="559" t="str">
        <f t="shared" si="24"/>
        <v/>
      </c>
      <c r="P421" s="560"/>
    </row>
    <row r="422" spans="2:16">
      <c r="B422" s="557" t="str">
        <f t="shared" si="21"/>
        <v/>
      </c>
      <c r="C422" s="558"/>
      <c r="D422" s="559" t="str">
        <f t="shared" si="22"/>
        <v/>
      </c>
      <c r="E422" s="559"/>
      <c r="F422" s="559" t="str">
        <f>IFERROR(IF(OR(D422=0,D422=""),"",-PMT($F$45/IF($K$46="Day",'L1'!$D$12,IF($K$46="Week",'L1'!$D$16,IF($K$46="Month",'L1'!$D$17,1))),$F$46,$D$62)),"")</f>
        <v/>
      </c>
      <c r="G422" s="559"/>
      <c r="H422" s="559" t="str">
        <f>IFERROR(-PPMT(IF($K$46="Day",$F$45/'L1'!$D$12,IF($K$46="Week",$F$45/'L1'!$D$16,IF($K$46="Month",$F$45/'L1'!$D$17,IF($K$46="Year",$F$45,0)))),B422,$F$46,$Q$45),"")</f>
        <v/>
      </c>
      <c r="I422" s="559"/>
      <c r="J422" s="559" t="str">
        <f t="shared" si="23"/>
        <v/>
      </c>
      <c r="K422" s="559"/>
      <c r="L422" s="559"/>
      <c r="M422" s="559"/>
      <c r="N422" s="559"/>
      <c r="O422" s="559" t="str">
        <f t="shared" si="24"/>
        <v/>
      </c>
      <c r="P422" s="560"/>
    </row>
    <row r="423" spans="2:16">
      <c r="B423" s="557" t="str">
        <f t="shared" si="21"/>
        <v/>
      </c>
      <c r="C423" s="558"/>
      <c r="D423" s="559" t="str">
        <f t="shared" si="22"/>
        <v/>
      </c>
      <c r="E423" s="559"/>
      <c r="F423" s="559" t="str">
        <f>IFERROR(IF(OR(D423=0,D423=""),"",-PMT($F$45/IF($K$46="Day",'L1'!$D$12,IF($K$46="Week",'L1'!$D$16,IF($K$46="Month",'L1'!$D$17,1))),$F$46,$D$62)),"")</f>
        <v/>
      </c>
      <c r="G423" s="559"/>
      <c r="H423" s="559" t="str">
        <f>IFERROR(-PPMT(IF($K$46="Day",$F$45/'L1'!$D$12,IF($K$46="Week",$F$45/'L1'!$D$16,IF($K$46="Month",$F$45/'L1'!$D$17,IF($K$46="Year",$F$45,0)))),B423,$F$46,$Q$45),"")</f>
        <v/>
      </c>
      <c r="I423" s="559"/>
      <c r="J423" s="559" t="str">
        <f t="shared" si="23"/>
        <v/>
      </c>
      <c r="K423" s="559"/>
      <c r="L423" s="559"/>
      <c r="M423" s="559"/>
      <c r="N423" s="559"/>
      <c r="O423" s="559" t="str">
        <f t="shared" si="24"/>
        <v/>
      </c>
      <c r="P423" s="560"/>
    </row>
    <row r="424" spans="2:16">
      <c r="B424" s="557" t="str">
        <f t="shared" si="21"/>
        <v/>
      </c>
      <c r="C424" s="558"/>
      <c r="D424" s="559" t="str">
        <f t="shared" si="22"/>
        <v/>
      </c>
      <c r="E424" s="559"/>
      <c r="F424" s="559" t="str">
        <f>IFERROR(IF(OR(D424=0,D424=""),"",-PMT($F$45/IF($K$46="Day",'L1'!$D$12,IF($K$46="Week",'L1'!$D$16,IF($K$46="Month",'L1'!$D$17,1))),$F$46,$D$62)),"")</f>
        <v/>
      </c>
      <c r="G424" s="559"/>
      <c r="H424" s="559" t="str">
        <f>IFERROR(-PPMT(IF($K$46="Day",$F$45/'L1'!$D$12,IF($K$46="Week",$F$45/'L1'!$D$16,IF($K$46="Month",$F$45/'L1'!$D$17,IF($K$46="Year",$F$45,0)))),B424,$F$46,$Q$45),"")</f>
        <v/>
      </c>
      <c r="I424" s="559"/>
      <c r="J424" s="559" t="str">
        <f t="shared" si="23"/>
        <v/>
      </c>
      <c r="K424" s="559"/>
      <c r="L424" s="559"/>
      <c r="M424" s="559"/>
      <c r="N424" s="559"/>
      <c r="O424" s="559" t="str">
        <f t="shared" si="24"/>
        <v/>
      </c>
      <c r="P424" s="560"/>
    </row>
    <row r="425" spans="2:16">
      <c r="B425" s="557" t="str">
        <f t="shared" si="21"/>
        <v/>
      </c>
      <c r="C425" s="558"/>
      <c r="D425" s="559" t="str">
        <f t="shared" si="22"/>
        <v/>
      </c>
      <c r="E425" s="559"/>
      <c r="F425" s="559" t="str">
        <f>IFERROR(IF(OR(D425=0,D425=""),"",-PMT($F$45/IF($K$46="Day",'L1'!$D$12,IF($K$46="Week",'L1'!$D$16,IF($K$46="Month",'L1'!$D$17,1))),$F$46,$D$62)),"")</f>
        <v/>
      </c>
      <c r="G425" s="559"/>
      <c r="H425" s="559" t="str">
        <f>IFERROR(-PPMT(IF($K$46="Day",$F$45/'L1'!$D$12,IF($K$46="Week",$F$45/'L1'!$D$16,IF($K$46="Month",$F$45/'L1'!$D$17,IF($K$46="Year",$F$45,0)))),B425,$F$46,$Q$45),"")</f>
        <v/>
      </c>
      <c r="I425" s="559"/>
      <c r="J425" s="559" t="str">
        <f t="shared" si="23"/>
        <v/>
      </c>
      <c r="K425" s="559"/>
      <c r="L425" s="559"/>
      <c r="M425" s="559"/>
      <c r="N425" s="559"/>
      <c r="O425" s="559" t="str">
        <f t="shared" si="24"/>
        <v/>
      </c>
      <c r="P425" s="560"/>
    </row>
    <row r="426" spans="2:16">
      <c r="B426" s="557" t="str">
        <f t="shared" si="21"/>
        <v/>
      </c>
      <c r="C426" s="558"/>
      <c r="D426" s="559" t="str">
        <f t="shared" si="22"/>
        <v/>
      </c>
      <c r="E426" s="559"/>
      <c r="F426" s="559" t="str">
        <f>IFERROR(IF(OR(D426=0,D426=""),"",-PMT($F$45/IF($K$46="Day",'L1'!$D$12,IF($K$46="Week",'L1'!$D$16,IF($K$46="Month",'L1'!$D$17,1))),$F$46,$D$62)),"")</f>
        <v/>
      </c>
      <c r="G426" s="559"/>
      <c r="H426" s="559" t="str">
        <f>IFERROR(-PPMT(IF($K$46="Day",$F$45/'L1'!$D$12,IF($K$46="Week",$F$45/'L1'!$D$16,IF($K$46="Month",$F$45/'L1'!$D$17,IF($K$46="Year",$F$45,0)))),B426,$F$46,$Q$45),"")</f>
        <v/>
      </c>
      <c r="I426" s="559"/>
      <c r="J426" s="559" t="str">
        <f t="shared" si="23"/>
        <v/>
      </c>
      <c r="K426" s="559"/>
      <c r="L426" s="559"/>
      <c r="M426" s="559"/>
      <c r="N426" s="559"/>
      <c r="O426" s="559" t="str">
        <f t="shared" si="24"/>
        <v/>
      </c>
      <c r="P426" s="560"/>
    </row>
    <row r="427" spans="2:16">
      <c r="B427" s="557" t="str">
        <f t="shared" si="21"/>
        <v/>
      </c>
      <c r="C427" s="558"/>
      <c r="D427" s="559" t="str">
        <f t="shared" si="22"/>
        <v/>
      </c>
      <c r="E427" s="559"/>
      <c r="F427" s="559" t="str">
        <f>IFERROR(IF(OR(D427=0,D427=""),"",-PMT($F$45/IF($K$46="Day",'L1'!$D$12,IF($K$46="Week",'L1'!$D$16,IF($K$46="Month",'L1'!$D$17,1))),$F$46,$D$62)),"")</f>
        <v/>
      </c>
      <c r="G427" s="559"/>
      <c r="H427" s="559" t="str">
        <f>IFERROR(-PPMT(IF($K$46="Day",$F$45/'L1'!$D$12,IF($K$46="Week",$F$45/'L1'!$D$16,IF($K$46="Month",$F$45/'L1'!$D$17,IF($K$46="Year",$F$45,0)))),B427,$F$46,$Q$45),"")</f>
        <v/>
      </c>
      <c r="I427" s="559"/>
      <c r="J427" s="559" t="str">
        <f t="shared" si="23"/>
        <v/>
      </c>
      <c r="K427" s="559"/>
      <c r="L427" s="559"/>
      <c r="M427" s="559"/>
      <c r="N427" s="559"/>
      <c r="O427" s="559" t="str">
        <f t="shared" si="24"/>
        <v/>
      </c>
      <c r="P427" s="560"/>
    </row>
    <row r="428" spans="2:16">
      <c r="B428" s="557" t="str">
        <f t="shared" si="21"/>
        <v/>
      </c>
      <c r="C428" s="558"/>
      <c r="D428" s="559" t="str">
        <f t="shared" si="22"/>
        <v/>
      </c>
      <c r="E428" s="559"/>
      <c r="F428" s="559" t="str">
        <f>IFERROR(IF(OR(D428=0,D428=""),"",-PMT($F$45/IF($K$46="Day",'L1'!$D$12,IF($K$46="Week",'L1'!$D$16,IF($K$46="Month",'L1'!$D$17,1))),$F$46,$D$62)),"")</f>
        <v/>
      </c>
      <c r="G428" s="559"/>
      <c r="H428" s="559" t="str">
        <f>IFERROR(-PPMT(IF($K$46="Day",$F$45/'L1'!$D$12,IF($K$46="Week",$F$45/'L1'!$D$16,IF($K$46="Month",$F$45/'L1'!$D$17,IF($K$46="Year",$F$45,0)))),B428,$F$46,$Q$45),"")</f>
        <v/>
      </c>
      <c r="I428" s="559"/>
      <c r="J428" s="559" t="str">
        <f t="shared" si="23"/>
        <v/>
      </c>
      <c r="K428" s="559"/>
      <c r="L428" s="559"/>
      <c r="M428" s="559"/>
      <c r="N428" s="559"/>
      <c r="O428" s="559" t="str">
        <f t="shared" si="24"/>
        <v/>
      </c>
      <c r="P428" s="560"/>
    </row>
    <row r="429" spans="2:16">
      <c r="B429" s="557" t="str">
        <f t="shared" si="21"/>
        <v/>
      </c>
      <c r="C429" s="558"/>
      <c r="D429" s="559" t="str">
        <f t="shared" si="22"/>
        <v/>
      </c>
      <c r="E429" s="559"/>
      <c r="F429" s="559" t="str">
        <f>IFERROR(IF(OR(D429=0,D429=""),"",-PMT($F$45/IF($K$46="Day",'L1'!$D$12,IF($K$46="Week",'L1'!$D$16,IF($K$46="Month",'L1'!$D$17,1))),$F$46,$D$62)),"")</f>
        <v/>
      </c>
      <c r="G429" s="559"/>
      <c r="H429" s="559" t="str">
        <f>IFERROR(-PPMT(IF($K$46="Day",$F$45/'L1'!$D$12,IF($K$46="Week",$F$45/'L1'!$D$16,IF($K$46="Month",$F$45/'L1'!$D$17,IF($K$46="Year",$F$45,0)))),B429,$F$46,$Q$45),"")</f>
        <v/>
      </c>
      <c r="I429" s="559"/>
      <c r="J429" s="559" t="str">
        <f t="shared" si="23"/>
        <v/>
      </c>
      <c r="K429" s="559"/>
      <c r="L429" s="559"/>
      <c r="M429" s="559"/>
      <c r="N429" s="559"/>
      <c r="O429" s="559" t="str">
        <f t="shared" si="24"/>
        <v/>
      </c>
      <c r="P429" s="560"/>
    </row>
    <row r="430" spans="2:16">
      <c r="B430" s="557" t="str">
        <f t="shared" si="21"/>
        <v/>
      </c>
      <c r="C430" s="558"/>
      <c r="D430" s="559" t="str">
        <f t="shared" si="22"/>
        <v/>
      </c>
      <c r="E430" s="559"/>
      <c r="F430" s="559" t="str">
        <f>IFERROR(IF(OR(D430=0,D430=""),"",-PMT($F$45/IF($K$46="Day",'L1'!$D$12,IF($K$46="Week",'L1'!$D$16,IF($K$46="Month",'L1'!$D$17,1))),$F$46,$D$62)),"")</f>
        <v/>
      </c>
      <c r="G430" s="559"/>
      <c r="H430" s="559" t="str">
        <f>IFERROR(-PPMT(IF($K$46="Day",$F$45/'L1'!$D$12,IF($K$46="Week",$F$45/'L1'!$D$16,IF($K$46="Month",$F$45/'L1'!$D$17,IF($K$46="Year",$F$45,0)))),B430,$F$46,$Q$45),"")</f>
        <v/>
      </c>
      <c r="I430" s="559"/>
      <c r="J430" s="559" t="str">
        <f t="shared" si="23"/>
        <v/>
      </c>
      <c r="K430" s="559"/>
      <c r="L430" s="559"/>
      <c r="M430" s="559"/>
      <c r="N430" s="559"/>
      <c r="O430" s="559" t="str">
        <f t="shared" si="24"/>
        <v/>
      </c>
      <c r="P430" s="560"/>
    </row>
    <row r="431" spans="2:16">
      <c r="B431" s="557" t="str">
        <f t="shared" si="21"/>
        <v/>
      </c>
      <c r="C431" s="558"/>
      <c r="D431" s="559" t="str">
        <f t="shared" si="22"/>
        <v/>
      </c>
      <c r="E431" s="559"/>
      <c r="F431" s="559" t="str">
        <f>IFERROR(IF(OR(D431=0,D431=""),"",-PMT($F$45/IF($K$46="Day",'L1'!$D$12,IF($K$46="Week",'L1'!$D$16,IF($K$46="Month",'L1'!$D$17,1))),$F$46,$D$62)),"")</f>
        <v/>
      </c>
      <c r="G431" s="559"/>
      <c r="H431" s="559" t="str">
        <f>IFERROR(-PPMT(IF($K$46="Day",$F$45/'L1'!$D$12,IF($K$46="Week",$F$45/'L1'!$D$16,IF($K$46="Month",$F$45/'L1'!$D$17,IF($K$46="Year",$F$45,0)))),B431,$F$46,$Q$45),"")</f>
        <v/>
      </c>
      <c r="I431" s="559"/>
      <c r="J431" s="559" t="str">
        <f t="shared" si="23"/>
        <v/>
      </c>
      <c r="K431" s="559"/>
      <c r="L431" s="559"/>
      <c r="M431" s="559"/>
      <c r="N431" s="559"/>
      <c r="O431" s="559" t="str">
        <f t="shared" si="24"/>
        <v/>
      </c>
      <c r="P431" s="560"/>
    </row>
    <row r="432" spans="2:16">
      <c r="B432" s="557" t="str">
        <f t="shared" si="21"/>
        <v/>
      </c>
      <c r="C432" s="558"/>
      <c r="D432" s="559" t="str">
        <f t="shared" si="22"/>
        <v/>
      </c>
      <c r="E432" s="559"/>
      <c r="F432" s="559" t="str">
        <f>IFERROR(IF(OR(D432=0,D432=""),"",-PMT($F$45/IF($K$46="Day",'L1'!$D$12,IF($K$46="Week",'L1'!$D$16,IF($K$46="Month",'L1'!$D$17,1))),$F$46,$D$62)),"")</f>
        <v/>
      </c>
      <c r="G432" s="559"/>
      <c r="H432" s="559" t="str">
        <f>IFERROR(-PPMT(IF($K$46="Day",$F$45/'L1'!$D$12,IF($K$46="Week",$F$45/'L1'!$D$16,IF($K$46="Month",$F$45/'L1'!$D$17,IF($K$46="Year",$F$45,0)))),B432,$F$46,$Q$45),"")</f>
        <v/>
      </c>
      <c r="I432" s="559"/>
      <c r="J432" s="559" t="str">
        <f t="shared" si="23"/>
        <v/>
      </c>
      <c r="K432" s="559"/>
      <c r="L432" s="559"/>
      <c r="M432" s="559"/>
      <c r="N432" s="559"/>
      <c r="O432" s="559" t="str">
        <f t="shared" si="24"/>
        <v/>
      </c>
      <c r="P432" s="560"/>
    </row>
    <row r="433" spans="2:16">
      <c r="B433" s="557" t="str">
        <f t="shared" si="21"/>
        <v/>
      </c>
      <c r="C433" s="558"/>
      <c r="D433" s="559" t="str">
        <f t="shared" si="22"/>
        <v/>
      </c>
      <c r="E433" s="559"/>
      <c r="F433" s="559" t="str">
        <f>IFERROR(IF(OR(D433=0,D433=""),"",-PMT($F$45/IF($K$46="Day",'L1'!$D$12,IF($K$46="Week",'L1'!$D$16,IF($K$46="Month",'L1'!$D$17,1))),$F$46,$D$62)),"")</f>
        <v/>
      </c>
      <c r="G433" s="559"/>
      <c r="H433" s="559" t="str">
        <f>IFERROR(-PPMT(IF($K$46="Day",$F$45/'L1'!$D$12,IF($K$46="Week",$F$45/'L1'!$D$16,IF($K$46="Month",$F$45/'L1'!$D$17,IF($K$46="Year",$F$45,0)))),B433,$F$46,$Q$45),"")</f>
        <v/>
      </c>
      <c r="I433" s="559"/>
      <c r="J433" s="559" t="str">
        <f t="shared" si="23"/>
        <v/>
      </c>
      <c r="K433" s="559"/>
      <c r="L433" s="559"/>
      <c r="M433" s="559"/>
      <c r="N433" s="559"/>
      <c r="O433" s="559" t="str">
        <f t="shared" si="24"/>
        <v/>
      </c>
      <c r="P433" s="560"/>
    </row>
    <row r="434" spans="2:16">
      <c r="B434" s="557" t="str">
        <f t="shared" si="21"/>
        <v/>
      </c>
      <c r="C434" s="558"/>
      <c r="D434" s="559" t="str">
        <f t="shared" si="22"/>
        <v/>
      </c>
      <c r="E434" s="559"/>
      <c r="F434" s="559" t="str">
        <f>IFERROR(IF(OR(D434=0,D434=""),"",-PMT($F$45/IF($K$46="Day",'L1'!$D$12,IF($K$46="Week",'L1'!$D$16,IF($K$46="Month",'L1'!$D$17,1))),$F$46,$D$62)),"")</f>
        <v/>
      </c>
      <c r="G434" s="559"/>
      <c r="H434" s="559" t="str">
        <f>IFERROR(-PPMT(IF($K$46="Day",$F$45/'L1'!$D$12,IF($K$46="Week",$F$45/'L1'!$D$16,IF($K$46="Month",$F$45/'L1'!$D$17,IF($K$46="Year",$F$45,0)))),B434,$F$46,$Q$45),"")</f>
        <v/>
      </c>
      <c r="I434" s="559"/>
      <c r="J434" s="559" t="str">
        <f t="shared" si="23"/>
        <v/>
      </c>
      <c r="K434" s="559"/>
      <c r="L434" s="559"/>
      <c r="M434" s="559"/>
      <c r="N434" s="559"/>
      <c r="O434" s="559" t="str">
        <f t="shared" si="24"/>
        <v/>
      </c>
      <c r="P434" s="560"/>
    </row>
    <row r="435" spans="2:16">
      <c r="B435" s="557" t="str">
        <f t="shared" si="21"/>
        <v/>
      </c>
      <c r="C435" s="558"/>
      <c r="D435" s="559" t="str">
        <f t="shared" si="22"/>
        <v/>
      </c>
      <c r="E435" s="559"/>
      <c r="F435" s="559" t="str">
        <f>IFERROR(IF(OR(D435=0,D435=""),"",-PMT($F$45/IF($K$46="Day",'L1'!$D$12,IF($K$46="Week",'L1'!$D$16,IF($K$46="Month",'L1'!$D$17,1))),$F$46,$D$62)),"")</f>
        <v/>
      </c>
      <c r="G435" s="559"/>
      <c r="H435" s="559" t="str">
        <f>IFERROR(-PPMT(IF($K$46="Day",$F$45/'L1'!$D$12,IF($K$46="Week",$F$45/'L1'!$D$16,IF($K$46="Month",$F$45/'L1'!$D$17,IF($K$46="Year",$F$45,0)))),B435,$F$46,$Q$45),"")</f>
        <v/>
      </c>
      <c r="I435" s="559"/>
      <c r="J435" s="559" t="str">
        <f t="shared" si="23"/>
        <v/>
      </c>
      <c r="K435" s="559"/>
      <c r="L435" s="559"/>
      <c r="M435" s="559"/>
      <c r="N435" s="559"/>
      <c r="O435" s="559" t="str">
        <f t="shared" si="24"/>
        <v/>
      </c>
      <c r="P435" s="560"/>
    </row>
    <row r="436" spans="2:16">
      <c r="B436" s="557" t="str">
        <f t="shared" si="21"/>
        <v/>
      </c>
      <c r="C436" s="558"/>
      <c r="D436" s="559" t="str">
        <f t="shared" si="22"/>
        <v/>
      </c>
      <c r="E436" s="559"/>
      <c r="F436" s="559" t="str">
        <f>IFERROR(IF(OR(D436=0,D436=""),"",-PMT($F$45/IF($K$46="Day",'L1'!$D$12,IF($K$46="Week",'L1'!$D$16,IF($K$46="Month",'L1'!$D$17,1))),$F$46,$D$62)),"")</f>
        <v/>
      </c>
      <c r="G436" s="559"/>
      <c r="H436" s="559" t="str">
        <f>IFERROR(-PPMT(IF($K$46="Day",$F$45/'L1'!$D$12,IF($K$46="Week",$F$45/'L1'!$D$16,IF($K$46="Month",$F$45/'L1'!$D$17,IF($K$46="Year",$F$45,0)))),B436,$F$46,$Q$45),"")</f>
        <v/>
      </c>
      <c r="I436" s="559"/>
      <c r="J436" s="559" t="str">
        <f t="shared" si="23"/>
        <v/>
      </c>
      <c r="K436" s="559"/>
      <c r="L436" s="559"/>
      <c r="M436" s="559"/>
      <c r="N436" s="559"/>
      <c r="O436" s="559" t="str">
        <f t="shared" si="24"/>
        <v/>
      </c>
      <c r="P436" s="560"/>
    </row>
    <row r="437" spans="2:16">
      <c r="B437" s="557" t="str">
        <f t="shared" si="21"/>
        <v/>
      </c>
      <c r="C437" s="558"/>
      <c r="D437" s="559" t="str">
        <f t="shared" si="22"/>
        <v/>
      </c>
      <c r="E437" s="559"/>
      <c r="F437" s="559" t="str">
        <f>IFERROR(IF(OR(D437=0,D437=""),"",-PMT($F$45/IF($K$46="Day",'L1'!$D$12,IF($K$46="Week",'L1'!$D$16,IF($K$46="Month",'L1'!$D$17,1))),$F$46,$D$62)),"")</f>
        <v/>
      </c>
      <c r="G437" s="559"/>
      <c r="H437" s="559" t="str">
        <f>IFERROR(-PPMT(IF($K$46="Day",$F$45/'L1'!$D$12,IF($K$46="Week",$F$45/'L1'!$D$16,IF($K$46="Month",$F$45/'L1'!$D$17,IF($K$46="Year",$F$45,0)))),B437,$F$46,$Q$45),"")</f>
        <v/>
      </c>
      <c r="I437" s="559"/>
      <c r="J437" s="559" t="str">
        <f t="shared" si="23"/>
        <v/>
      </c>
      <c r="K437" s="559"/>
      <c r="L437" s="559"/>
      <c r="M437" s="559"/>
      <c r="N437" s="559"/>
      <c r="O437" s="559" t="str">
        <f t="shared" si="24"/>
        <v/>
      </c>
      <c r="P437" s="560"/>
    </row>
    <row r="438" spans="2:16">
      <c r="B438" s="557" t="str">
        <f t="shared" si="21"/>
        <v/>
      </c>
      <c r="C438" s="558"/>
      <c r="D438" s="559" t="str">
        <f t="shared" si="22"/>
        <v/>
      </c>
      <c r="E438" s="559"/>
      <c r="F438" s="559" t="str">
        <f>IFERROR(IF(OR(D438=0,D438=""),"",-PMT($F$45/IF($K$46="Day",'L1'!$D$12,IF($K$46="Week",'L1'!$D$16,IF($K$46="Month",'L1'!$D$17,1))),$F$46,$D$62)),"")</f>
        <v/>
      </c>
      <c r="G438" s="559"/>
      <c r="H438" s="559" t="str">
        <f>IFERROR(-PPMT(IF($K$46="Day",$F$45/'L1'!$D$12,IF($K$46="Week",$F$45/'L1'!$D$16,IF($K$46="Month",$F$45/'L1'!$D$17,IF($K$46="Year",$F$45,0)))),B438,$F$46,$Q$45),"")</f>
        <v/>
      </c>
      <c r="I438" s="559"/>
      <c r="J438" s="559" t="str">
        <f t="shared" si="23"/>
        <v/>
      </c>
      <c r="K438" s="559"/>
      <c r="L438" s="559"/>
      <c r="M438" s="559"/>
      <c r="N438" s="559"/>
      <c r="O438" s="559" t="str">
        <f t="shared" si="24"/>
        <v/>
      </c>
      <c r="P438" s="560"/>
    </row>
    <row r="439" spans="2:16">
      <c r="B439" s="557" t="str">
        <f t="shared" si="21"/>
        <v/>
      </c>
      <c r="C439" s="558"/>
      <c r="D439" s="559" t="str">
        <f t="shared" si="22"/>
        <v/>
      </c>
      <c r="E439" s="559"/>
      <c r="F439" s="559" t="str">
        <f>IFERROR(IF(OR(D439=0,D439=""),"",-PMT($F$45/IF($K$46="Day",'L1'!$D$12,IF($K$46="Week",'L1'!$D$16,IF($K$46="Month",'L1'!$D$17,1))),$F$46,$D$62)),"")</f>
        <v/>
      </c>
      <c r="G439" s="559"/>
      <c r="H439" s="559" t="str">
        <f>IFERROR(-PPMT(IF($K$46="Day",$F$45/'L1'!$D$12,IF($K$46="Week",$F$45/'L1'!$D$16,IF($K$46="Month",$F$45/'L1'!$D$17,IF($K$46="Year",$F$45,0)))),B439,$F$46,$Q$45),"")</f>
        <v/>
      </c>
      <c r="I439" s="559"/>
      <c r="J439" s="559" t="str">
        <f t="shared" si="23"/>
        <v/>
      </c>
      <c r="K439" s="559"/>
      <c r="L439" s="559"/>
      <c r="M439" s="559"/>
      <c r="N439" s="559"/>
      <c r="O439" s="559" t="str">
        <f t="shared" si="24"/>
        <v/>
      </c>
      <c r="P439" s="560"/>
    </row>
    <row r="440" spans="2:16">
      <c r="B440" s="557" t="str">
        <f t="shared" si="21"/>
        <v/>
      </c>
      <c r="C440" s="558"/>
      <c r="D440" s="559" t="str">
        <f t="shared" si="22"/>
        <v/>
      </c>
      <c r="E440" s="559"/>
      <c r="F440" s="559" t="str">
        <f>IFERROR(IF(OR(D440=0,D440=""),"",-PMT($F$45/IF($K$46="Day",'L1'!$D$12,IF($K$46="Week",'L1'!$D$16,IF($K$46="Month",'L1'!$D$17,1))),$F$46,$D$62)),"")</f>
        <v/>
      </c>
      <c r="G440" s="559"/>
      <c r="H440" s="559" t="str">
        <f>IFERROR(-PPMT(IF($K$46="Day",$F$45/'L1'!$D$12,IF($K$46="Week",$F$45/'L1'!$D$16,IF($K$46="Month",$F$45/'L1'!$D$17,IF($K$46="Year",$F$45,0)))),B440,$F$46,$Q$45),"")</f>
        <v/>
      </c>
      <c r="I440" s="559"/>
      <c r="J440" s="559" t="str">
        <f t="shared" si="23"/>
        <v/>
      </c>
      <c r="K440" s="559"/>
      <c r="L440" s="559"/>
      <c r="M440" s="559"/>
      <c r="N440" s="559"/>
      <c r="O440" s="559" t="str">
        <f t="shared" si="24"/>
        <v/>
      </c>
      <c r="P440" s="560"/>
    </row>
    <row r="441" spans="2:16">
      <c r="B441" s="557" t="str">
        <f t="shared" si="21"/>
        <v/>
      </c>
      <c r="C441" s="558"/>
      <c r="D441" s="559" t="str">
        <f t="shared" si="22"/>
        <v/>
      </c>
      <c r="E441" s="559"/>
      <c r="F441" s="559" t="str">
        <f>IFERROR(IF(OR(D441=0,D441=""),"",-PMT($F$45/IF($K$46="Day",'L1'!$D$12,IF($K$46="Week",'L1'!$D$16,IF($K$46="Month",'L1'!$D$17,1))),$F$46,$D$62)),"")</f>
        <v/>
      </c>
      <c r="G441" s="559"/>
      <c r="H441" s="559" t="str">
        <f>IFERROR(-PPMT(IF($K$46="Day",$F$45/'L1'!$D$12,IF($K$46="Week",$F$45/'L1'!$D$16,IF($K$46="Month",$F$45/'L1'!$D$17,IF($K$46="Year",$F$45,0)))),B441,$F$46,$Q$45),"")</f>
        <v/>
      </c>
      <c r="I441" s="559"/>
      <c r="J441" s="559" t="str">
        <f t="shared" si="23"/>
        <v/>
      </c>
      <c r="K441" s="559"/>
      <c r="L441" s="559"/>
      <c r="M441" s="559"/>
      <c r="N441" s="559"/>
      <c r="O441" s="559" t="str">
        <f t="shared" si="24"/>
        <v/>
      </c>
      <c r="P441" s="560"/>
    </row>
    <row r="442" spans="2:16">
      <c r="B442" s="557" t="str">
        <f t="shared" si="21"/>
        <v/>
      </c>
      <c r="C442" s="558"/>
      <c r="D442" s="559" t="str">
        <f t="shared" si="22"/>
        <v/>
      </c>
      <c r="E442" s="559"/>
      <c r="F442" s="559" t="str">
        <f>IFERROR(IF(OR(D442=0,D442=""),"",-PMT($F$45/IF($K$46="Day",'L1'!$D$12,IF($K$46="Week",'L1'!$D$16,IF($K$46="Month",'L1'!$D$17,1))),$F$46,$D$62)),"")</f>
        <v/>
      </c>
      <c r="G442" s="559"/>
      <c r="H442" s="559" t="str">
        <f>IFERROR(-PPMT(IF($K$46="Day",$F$45/'L1'!$D$12,IF($K$46="Week",$F$45/'L1'!$D$16,IF($K$46="Month",$F$45/'L1'!$D$17,IF($K$46="Year",$F$45,0)))),B442,$F$46,$Q$45),"")</f>
        <v/>
      </c>
      <c r="I442" s="559"/>
      <c r="J442" s="559" t="str">
        <f t="shared" si="23"/>
        <v/>
      </c>
      <c r="K442" s="559"/>
      <c r="L442" s="559"/>
      <c r="M442" s="559"/>
      <c r="N442" s="559"/>
      <c r="O442" s="559" t="str">
        <f t="shared" si="24"/>
        <v/>
      </c>
      <c r="P442" s="560"/>
    </row>
    <row r="443" spans="2:16">
      <c r="B443" s="557" t="str">
        <f t="shared" si="21"/>
        <v/>
      </c>
      <c r="C443" s="558"/>
      <c r="D443" s="559" t="str">
        <f t="shared" si="22"/>
        <v/>
      </c>
      <c r="E443" s="559"/>
      <c r="F443" s="559" t="str">
        <f>IFERROR(IF(OR(D443=0,D443=""),"",-PMT($F$45/IF($K$46="Day",'L1'!$D$12,IF($K$46="Week",'L1'!$D$16,IF($K$46="Month",'L1'!$D$17,1))),$F$46,$D$62)),"")</f>
        <v/>
      </c>
      <c r="G443" s="559"/>
      <c r="H443" s="559" t="str">
        <f>IFERROR(-PPMT(IF($K$46="Day",$F$45/'L1'!$D$12,IF($K$46="Week",$F$45/'L1'!$D$16,IF($K$46="Month",$F$45/'L1'!$D$17,IF($K$46="Year",$F$45,0)))),B443,$F$46,$Q$45),"")</f>
        <v/>
      </c>
      <c r="I443" s="559"/>
      <c r="J443" s="559" t="str">
        <f t="shared" si="23"/>
        <v/>
      </c>
      <c r="K443" s="559"/>
      <c r="L443" s="559"/>
      <c r="M443" s="559"/>
      <c r="N443" s="559"/>
      <c r="O443" s="559" t="str">
        <f t="shared" si="24"/>
        <v/>
      </c>
      <c r="P443" s="560"/>
    </row>
    <row r="444" spans="2:16">
      <c r="B444" s="557" t="str">
        <f t="shared" si="21"/>
        <v/>
      </c>
      <c r="C444" s="558"/>
      <c r="D444" s="559" t="str">
        <f t="shared" si="22"/>
        <v/>
      </c>
      <c r="E444" s="559"/>
      <c r="F444" s="559" t="str">
        <f>IFERROR(IF(OR(D444=0,D444=""),"",-PMT($F$45/IF($K$46="Day",'L1'!$D$12,IF($K$46="Week",'L1'!$D$16,IF($K$46="Month",'L1'!$D$17,1))),$F$46,$D$62)),"")</f>
        <v/>
      </c>
      <c r="G444" s="559"/>
      <c r="H444" s="559" t="str">
        <f>IFERROR(-PPMT(IF($K$46="Day",$F$45/'L1'!$D$12,IF($K$46="Week",$F$45/'L1'!$D$16,IF($K$46="Month",$F$45/'L1'!$D$17,IF($K$46="Year",$F$45,0)))),B444,$F$46,$Q$45),"")</f>
        <v/>
      </c>
      <c r="I444" s="559"/>
      <c r="J444" s="559" t="str">
        <f t="shared" si="23"/>
        <v/>
      </c>
      <c r="K444" s="559"/>
      <c r="L444" s="559"/>
      <c r="M444" s="559"/>
      <c r="N444" s="559"/>
      <c r="O444" s="559" t="str">
        <f t="shared" si="24"/>
        <v/>
      </c>
      <c r="P444" s="560"/>
    </row>
    <row r="445" spans="2:16">
      <c r="B445" s="557" t="str">
        <f t="shared" si="21"/>
        <v/>
      </c>
      <c r="C445" s="558"/>
      <c r="D445" s="559" t="str">
        <f t="shared" si="22"/>
        <v/>
      </c>
      <c r="E445" s="559"/>
      <c r="F445" s="559" t="str">
        <f>IFERROR(IF(OR(D445=0,D445=""),"",-PMT($F$45/IF($K$46="Day",'L1'!$D$12,IF($K$46="Week",'L1'!$D$16,IF($K$46="Month",'L1'!$D$17,1))),$F$46,$D$62)),"")</f>
        <v/>
      </c>
      <c r="G445" s="559"/>
      <c r="H445" s="559" t="str">
        <f>IFERROR(-PPMT(IF($K$46="Day",$F$45/'L1'!$D$12,IF($K$46="Week",$F$45/'L1'!$D$16,IF($K$46="Month",$F$45/'L1'!$D$17,IF($K$46="Year",$F$45,0)))),B445,$F$46,$Q$45),"")</f>
        <v/>
      </c>
      <c r="I445" s="559"/>
      <c r="J445" s="559" t="str">
        <f t="shared" si="23"/>
        <v/>
      </c>
      <c r="K445" s="559"/>
      <c r="L445" s="559"/>
      <c r="M445" s="559"/>
      <c r="N445" s="559"/>
      <c r="O445" s="559" t="str">
        <f t="shared" si="24"/>
        <v/>
      </c>
      <c r="P445" s="560"/>
    </row>
    <row r="446" spans="2:16">
      <c r="B446" s="557" t="str">
        <f t="shared" si="21"/>
        <v/>
      </c>
      <c r="C446" s="558"/>
      <c r="D446" s="559" t="str">
        <f t="shared" si="22"/>
        <v/>
      </c>
      <c r="E446" s="559"/>
      <c r="F446" s="559" t="str">
        <f>IFERROR(IF(OR(D446=0,D446=""),"",-PMT($F$45/IF($K$46="Day",'L1'!$D$12,IF($K$46="Week",'L1'!$D$16,IF($K$46="Month",'L1'!$D$17,1))),$F$46,$D$62)),"")</f>
        <v/>
      </c>
      <c r="G446" s="559"/>
      <c r="H446" s="559" t="str">
        <f>IFERROR(-PPMT(IF($K$46="Day",$F$45/'L1'!$D$12,IF($K$46="Week",$F$45/'L1'!$D$16,IF($K$46="Month",$F$45/'L1'!$D$17,IF($K$46="Year",$F$45,0)))),B446,$F$46,$Q$45),"")</f>
        <v/>
      </c>
      <c r="I446" s="559"/>
      <c r="J446" s="559" t="str">
        <f t="shared" si="23"/>
        <v/>
      </c>
      <c r="K446" s="559"/>
      <c r="L446" s="559"/>
      <c r="M446" s="559"/>
      <c r="N446" s="559"/>
      <c r="O446" s="559" t="str">
        <f t="shared" si="24"/>
        <v/>
      </c>
      <c r="P446" s="560"/>
    </row>
    <row r="447" spans="2:16">
      <c r="B447" s="557" t="str">
        <f t="shared" si="21"/>
        <v/>
      </c>
      <c r="C447" s="558"/>
      <c r="D447" s="559" t="str">
        <f t="shared" si="22"/>
        <v/>
      </c>
      <c r="E447" s="559"/>
      <c r="F447" s="559" t="str">
        <f>IFERROR(IF(OR(D447=0,D447=""),"",-PMT($F$45/IF($K$46="Day",'L1'!$D$12,IF($K$46="Week",'L1'!$D$16,IF($K$46="Month",'L1'!$D$17,1))),$F$46,$D$62)),"")</f>
        <v/>
      </c>
      <c r="G447" s="559"/>
      <c r="H447" s="559" t="str">
        <f>IFERROR(-PPMT(IF($K$46="Day",$F$45/'L1'!$D$12,IF($K$46="Week",$F$45/'L1'!$D$16,IF($K$46="Month",$F$45/'L1'!$D$17,IF($K$46="Year",$F$45,0)))),B447,$F$46,$Q$45),"")</f>
        <v/>
      </c>
      <c r="I447" s="559"/>
      <c r="J447" s="559" t="str">
        <f t="shared" si="23"/>
        <v/>
      </c>
      <c r="K447" s="559"/>
      <c r="L447" s="559"/>
      <c r="M447" s="559"/>
      <c r="N447" s="559"/>
      <c r="O447" s="559" t="str">
        <f t="shared" si="24"/>
        <v/>
      </c>
      <c r="P447" s="560"/>
    </row>
    <row r="448" spans="2:16">
      <c r="B448" s="557" t="str">
        <f t="shared" ref="B448:B511" si="25">IF(OR(D448=0,D448=""),"",B447+1)</f>
        <v/>
      </c>
      <c r="C448" s="558"/>
      <c r="D448" s="559" t="str">
        <f t="shared" ref="D448:D511" si="26">IFERROR(IF(D447-H447&lt;=0,"",D447-H447),"")</f>
        <v/>
      </c>
      <c r="E448" s="559"/>
      <c r="F448" s="559" t="str">
        <f>IFERROR(IF(OR(D448=0,D448=""),"",-PMT($F$45/IF($K$46="Day",'L1'!$D$12,IF($K$46="Week",'L1'!$D$16,IF($K$46="Month",'L1'!$D$17,1))),$F$46,$D$62)),"")</f>
        <v/>
      </c>
      <c r="G448" s="559"/>
      <c r="H448" s="559" t="str">
        <f>IFERROR(-PPMT(IF($K$46="Day",$F$45/'L1'!$D$12,IF($K$46="Week",$F$45/'L1'!$D$16,IF($K$46="Month",$F$45/'L1'!$D$17,IF($K$46="Year",$F$45,0)))),B448,$F$46,$Q$45),"")</f>
        <v/>
      </c>
      <c r="I448" s="559"/>
      <c r="J448" s="559" t="str">
        <f t="shared" ref="J448:J511" si="27">IFERROR(F448-H448,"")</f>
        <v/>
      </c>
      <c r="K448" s="559"/>
      <c r="L448" s="559"/>
      <c r="M448" s="559"/>
      <c r="N448" s="559"/>
      <c r="O448" s="559" t="str">
        <f t="shared" ref="O448:O511" si="28">IFERROR(D448-H448,"")</f>
        <v/>
      </c>
      <c r="P448" s="560"/>
    </row>
    <row r="449" spans="2:16">
      <c r="B449" s="557" t="str">
        <f t="shared" si="25"/>
        <v/>
      </c>
      <c r="C449" s="558"/>
      <c r="D449" s="559" t="str">
        <f t="shared" si="26"/>
        <v/>
      </c>
      <c r="E449" s="559"/>
      <c r="F449" s="559" t="str">
        <f>IFERROR(IF(OR(D449=0,D449=""),"",-PMT($F$45/IF($K$46="Day",'L1'!$D$12,IF($K$46="Week",'L1'!$D$16,IF($K$46="Month",'L1'!$D$17,1))),$F$46,$D$62)),"")</f>
        <v/>
      </c>
      <c r="G449" s="559"/>
      <c r="H449" s="559" t="str">
        <f>IFERROR(-PPMT(IF($K$46="Day",$F$45/'L1'!$D$12,IF($K$46="Week",$F$45/'L1'!$D$16,IF($K$46="Month",$F$45/'L1'!$D$17,IF($K$46="Year",$F$45,0)))),B449,$F$46,$Q$45),"")</f>
        <v/>
      </c>
      <c r="I449" s="559"/>
      <c r="J449" s="559" t="str">
        <f t="shared" si="27"/>
        <v/>
      </c>
      <c r="K449" s="559"/>
      <c r="L449" s="559"/>
      <c r="M449" s="559"/>
      <c r="N449" s="559"/>
      <c r="O449" s="559" t="str">
        <f t="shared" si="28"/>
        <v/>
      </c>
      <c r="P449" s="560"/>
    </row>
    <row r="450" spans="2:16">
      <c r="B450" s="557" t="str">
        <f t="shared" si="25"/>
        <v/>
      </c>
      <c r="C450" s="558"/>
      <c r="D450" s="559" t="str">
        <f t="shared" si="26"/>
        <v/>
      </c>
      <c r="E450" s="559"/>
      <c r="F450" s="559" t="str">
        <f>IFERROR(IF(OR(D450=0,D450=""),"",-PMT($F$45/IF($K$46="Day",'L1'!$D$12,IF($K$46="Week",'L1'!$D$16,IF($K$46="Month",'L1'!$D$17,1))),$F$46,$D$62)),"")</f>
        <v/>
      </c>
      <c r="G450" s="559"/>
      <c r="H450" s="559" t="str">
        <f>IFERROR(-PPMT(IF($K$46="Day",$F$45/'L1'!$D$12,IF($K$46="Week",$F$45/'L1'!$D$16,IF($K$46="Month",$F$45/'L1'!$D$17,IF($K$46="Year",$F$45,0)))),B450,$F$46,$Q$45),"")</f>
        <v/>
      </c>
      <c r="I450" s="559"/>
      <c r="J450" s="559" t="str">
        <f t="shared" si="27"/>
        <v/>
      </c>
      <c r="K450" s="559"/>
      <c r="L450" s="559"/>
      <c r="M450" s="559"/>
      <c r="N450" s="559"/>
      <c r="O450" s="559" t="str">
        <f t="shared" si="28"/>
        <v/>
      </c>
      <c r="P450" s="560"/>
    </row>
    <row r="451" spans="2:16">
      <c r="B451" s="557" t="str">
        <f t="shared" si="25"/>
        <v/>
      </c>
      <c r="C451" s="558"/>
      <c r="D451" s="559" t="str">
        <f t="shared" si="26"/>
        <v/>
      </c>
      <c r="E451" s="559"/>
      <c r="F451" s="559" t="str">
        <f>IFERROR(IF(OR(D451=0,D451=""),"",-PMT($F$45/IF($K$46="Day",'L1'!$D$12,IF($K$46="Week",'L1'!$D$16,IF($K$46="Month",'L1'!$D$17,1))),$F$46,$D$62)),"")</f>
        <v/>
      </c>
      <c r="G451" s="559"/>
      <c r="H451" s="559" t="str">
        <f>IFERROR(-PPMT(IF($K$46="Day",$F$45/'L1'!$D$12,IF($K$46="Week",$F$45/'L1'!$D$16,IF($K$46="Month",$F$45/'L1'!$D$17,IF($K$46="Year",$F$45,0)))),B451,$F$46,$Q$45),"")</f>
        <v/>
      </c>
      <c r="I451" s="559"/>
      <c r="J451" s="559" t="str">
        <f t="shared" si="27"/>
        <v/>
      </c>
      <c r="K451" s="559"/>
      <c r="L451" s="559"/>
      <c r="M451" s="559"/>
      <c r="N451" s="559"/>
      <c r="O451" s="559" t="str">
        <f t="shared" si="28"/>
        <v/>
      </c>
      <c r="P451" s="560"/>
    </row>
    <row r="452" spans="2:16">
      <c r="B452" s="557" t="str">
        <f t="shared" si="25"/>
        <v/>
      </c>
      <c r="C452" s="558"/>
      <c r="D452" s="559" t="str">
        <f t="shared" si="26"/>
        <v/>
      </c>
      <c r="E452" s="559"/>
      <c r="F452" s="559" t="str">
        <f>IFERROR(IF(OR(D452=0,D452=""),"",-PMT($F$45/IF($K$46="Day",'L1'!$D$12,IF($K$46="Week",'L1'!$D$16,IF($K$46="Month",'L1'!$D$17,1))),$F$46,$D$62)),"")</f>
        <v/>
      </c>
      <c r="G452" s="559"/>
      <c r="H452" s="559" t="str">
        <f>IFERROR(-PPMT(IF($K$46="Day",$F$45/'L1'!$D$12,IF($K$46="Week",$F$45/'L1'!$D$16,IF($K$46="Month",$F$45/'L1'!$D$17,IF($K$46="Year",$F$45,0)))),B452,$F$46,$Q$45),"")</f>
        <v/>
      </c>
      <c r="I452" s="559"/>
      <c r="J452" s="559" t="str">
        <f t="shared" si="27"/>
        <v/>
      </c>
      <c r="K452" s="559"/>
      <c r="L452" s="559"/>
      <c r="M452" s="559"/>
      <c r="N452" s="559"/>
      <c r="O452" s="559" t="str">
        <f t="shared" si="28"/>
        <v/>
      </c>
      <c r="P452" s="560"/>
    </row>
    <row r="453" spans="2:16">
      <c r="B453" s="557" t="str">
        <f t="shared" si="25"/>
        <v/>
      </c>
      <c r="C453" s="558"/>
      <c r="D453" s="559" t="str">
        <f t="shared" si="26"/>
        <v/>
      </c>
      <c r="E453" s="559"/>
      <c r="F453" s="559" t="str">
        <f>IFERROR(IF(OR(D453=0,D453=""),"",-PMT($F$45/IF($K$46="Day",'L1'!$D$12,IF($K$46="Week",'L1'!$D$16,IF($K$46="Month",'L1'!$D$17,1))),$F$46,$D$62)),"")</f>
        <v/>
      </c>
      <c r="G453" s="559"/>
      <c r="H453" s="559" t="str">
        <f>IFERROR(-PPMT(IF($K$46="Day",$F$45/'L1'!$D$12,IF($K$46="Week",$F$45/'L1'!$D$16,IF($K$46="Month",$F$45/'L1'!$D$17,IF($K$46="Year",$F$45,0)))),B453,$F$46,$Q$45),"")</f>
        <v/>
      </c>
      <c r="I453" s="559"/>
      <c r="J453" s="559" t="str">
        <f t="shared" si="27"/>
        <v/>
      </c>
      <c r="K453" s="559"/>
      <c r="L453" s="559"/>
      <c r="M453" s="559"/>
      <c r="N453" s="559"/>
      <c r="O453" s="559" t="str">
        <f t="shared" si="28"/>
        <v/>
      </c>
      <c r="P453" s="560"/>
    </row>
    <row r="454" spans="2:16">
      <c r="B454" s="557" t="str">
        <f t="shared" si="25"/>
        <v/>
      </c>
      <c r="C454" s="558"/>
      <c r="D454" s="559" t="str">
        <f t="shared" si="26"/>
        <v/>
      </c>
      <c r="E454" s="559"/>
      <c r="F454" s="559" t="str">
        <f>IFERROR(IF(OR(D454=0,D454=""),"",-PMT($F$45/IF($K$46="Day",'L1'!$D$12,IF($K$46="Week",'L1'!$D$16,IF($K$46="Month",'L1'!$D$17,1))),$F$46,$D$62)),"")</f>
        <v/>
      </c>
      <c r="G454" s="559"/>
      <c r="H454" s="559" t="str">
        <f>IFERROR(-PPMT(IF($K$46="Day",$F$45/'L1'!$D$12,IF($K$46="Week",$F$45/'L1'!$D$16,IF($K$46="Month",$F$45/'L1'!$D$17,IF($K$46="Year",$F$45,0)))),B454,$F$46,$Q$45),"")</f>
        <v/>
      </c>
      <c r="I454" s="559"/>
      <c r="J454" s="559" t="str">
        <f t="shared" si="27"/>
        <v/>
      </c>
      <c r="K454" s="559"/>
      <c r="L454" s="559"/>
      <c r="M454" s="559"/>
      <c r="N454" s="559"/>
      <c r="O454" s="559" t="str">
        <f t="shared" si="28"/>
        <v/>
      </c>
      <c r="P454" s="560"/>
    </row>
    <row r="455" spans="2:16">
      <c r="B455" s="557" t="str">
        <f t="shared" si="25"/>
        <v/>
      </c>
      <c r="C455" s="558"/>
      <c r="D455" s="559" t="str">
        <f t="shared" si="26"/>
        <v/>
      </c>
      <c r="E455" s="559"/>
      <c r="F455" s="559" t="str">
        <f>IFERROR(IF(OR(D455=0,D455=""),"",-PMT($F$45/IF($K$46="Day",'L1'!$D$12,IF($K$46="Week",'L1'!$D$16,IF($K$46="Month",'L1'!$D$17,1))),$F$46,$D$62)),"")</f>
        <v/>
      </c>
      <c r="G455" s="559"/>
      <c r="H455" s="559" t="str">
        <f>IFERROR(-PPMT(IF($K$46="Day",$F$45/'L1'!$D$12,IF($K$46="Week",$F$45/'L1'!$D$16,IF($K$46="Month",$F$45/'L1'!$D$17,IF($K$46="Year",$F$45,0)))),B455,$F$46,$Q$45),"")</f>
        <v/>
      </c>
      <c r="I455" s="559"/>
      <c r="J455" s="559" t="str">
        <f t="shared" si="27"/>
        <v/>
      </c>
      <c r="K455" s="559"/>
      <c r="L455" s="559"/>
      <c r="M455" s="559"/>
      <c r="N455" s="559"/>
      <c r="O455" s="559" t="str">
        <f t="shared" si="28"/>
        <v/>
      </c>
      <c r="P455" s="560"/>
    </row>
    <row r="456" spans="2:16">
      <c r="B456" s="557" t="str">
        <f t="shared" si="25"/>
        <v/>
      </c>
      <c r="C456" s="558"/>
      <c r="D456" s="559" t="str">
        <f t="shared" si="26"/>
        <v/>
      </c>
      <c r="E456" s="559"/>
      <c r="F456" s="559" t="str">
        <f>IFERROR(IF(OR(D456=0,D456=""),"",-PMT($F$45/IF($K$46="Day",'L1'!$D$12,IF($K$46="Week",'L1'!$D$16,IF($K$46="Month",'L1'!$D$17,1))),$F$46,$D$62)),"")</f>
        <v/>
      </c>
      <c r="G456" s="559"/>
      <c r="H456" s="559" t="str">
        <f>IFERROR(-PPMT(IF($K$46="Day",$F$45/'L1'!$D$12,IF($K$46="Week",$F$45/'L1'!$D$16,IF($K$46="Month",$F$45/'L1'!$D$17,IF($K$46="Year",$F$45,0)))),B456,$F$46,$Q$45),"")</f>
        <v/>
      </c>
      <c r="I456" s="559"/>
      <c r="J456" s="559" t="str">
        <f t="shared" si="27"/>
        <v/>
      </c>
      <c r="K456" s="559"/>
      <c r="L456" s="559"/>
      <c r="M456" s="559"/>
      <c r="N456" s="559"/>
      <c r="O456" s="559" t="str">
        <f t="shared" si="28"/>
        <v/>
      </c>
      <c r="P456" s="560"/>
    </row>
    <row r="457" spans="2:16">
      <c r="B457" s="557" t="str">
        <f t="shared" si="25"/>
        <v/>
      </c>
      <c r="C457" s="558"/>
      <c r="D457" s="559" t="str">
        <f t="shared" si="26"/>
        <v/>
      </c>
      <c r="E457" s="559"/>
      <c r="F457" s="559" t="str">
        <f>IFERROR(IF(OR(D457=0,D457=""),"",-PMT($F$45/IF($K$46="Day",'L1'!$D$12,IF($K$46="Week",'L1'!$D$16,IF($K$46="Month",'L1'!$D$17,1))),$F$46,$D$62)),"")</f>
        <v/>
      </c>
      <c r="G457" s="559"/>
      <c r="H457" s="559" t="str">
        <f>IFERROR(-PPMT(IF($K$46="Day",$F$45/'L1'!$D$12,IF($K$46="Week",$F$45/'L1'!$D$16,IF($K$46="Month",$F$45/'L1'!$D$17,IF($K$46="Year",$F$45,0)))),B457,$F$46,$Q$45),"")</f>
        <v/>
      </c>
      <c r="I457" s="559"/>
      <c r="J457" s="559" t="str">
        <f t="shared" si="27"/>
        <v/>
      </c>
      <c r="K457" s="559"/>
      <c r="L457" s="559"/>
      <c r="M457" s="559"/>
      <c r="N457" s="559"/>
      <c r="O457" s="559" t="str">
        <f t="shared" si="28"/>
        <v/>
      </c>
      <c r="P457" s="560"/>
    </row>
    <row r="458" spans="2:16">
      <c r="B458" s="557" t="str">
        <f t="shared" si="25"/>
        <v/>
      </c>
      <c r="C458" s="558"/>
      <c r="D458" s="559" t="str">
        <f t="shared" si="26"/>
        <v/>
      </c>
      <c r="E458" s="559"/>
      <c r="F458" s="559" t="str">
        <f>IFERROR(IF(OR(D458=0,D458=""),"",-PMT($F$45/IF($K$46="Day",'L1'!$D$12,IF($K$46="Week",'L1'!$D$16,IF($K$46="Month",'L1'!$D$17,1))),$F$46,$D$62)),"")</f>
        <v/>
      </c>
      <c r="G458" s="559"/>
      <c r="H458" s="559" t="str">
        <f>IFERROR(-PPMT(IF($K$46="Day",$F$45/'L1'!$D$12,IF($K$46="Week",$F$45/'L1'!$D$16,IF($K$46="Month",$F$45/'L1'!$D$17,IF($K$46="Year",$F$45,0)))),B458,$F$46,$Q$45),"")</f>
        <v/>
      </c>
      <c r="I458" s="559"/>
      <c r="J458" s="559" t="str">
        <f t="shared" si="27"/>
        <v/>
      </c>
      <c r="K458" s="559"/>
      <c r="L458" s="559"/>
      <c r="M458" s="559"/>
      <c r="N458" s="559"/>
      <c r="O458" s="559" t="str">
        <f t="shared" si="28"/>
        <v/>
      </c>
      <c r="P458" s="560"/>
    </row>
    <row r="459" spans="2:16">
      <c r="B459" s="557" t="str">
        <f t="shared" si="25"/>
        <v/>
      </c>
      <c r="C459" s="558"/>
      <c r="D459" s="559" t="str">
        <f t="shared" si="26"/>
        <v/>
      </c>
      <c r="E459" s="559"/>
      <c r="F459" s="559" t="str">
        <f>IFERROR(IF(OR(D459=0,D459=""),"",-PMT($F$45/IF($K$46="Day",'L1'!$D$12,IF($K$46="Week",'L1'!$D$16,IF($K$46="Month",'L1'!$D$17,1))),$F$46,$D$62)),"")</f>
        <v/>
      </c>
      <c r="G459" s="559"/>
      <c r="H459" s="559" t="str">
        <f>IFERROR(-PPMT(IF($K$46="Day",$F$45/'L1'!$D$12,IF($K$46="Week",$F$45/'L1'!$D$16,IF($K$46="Month",$F$45/'L1'!$D$17,IF($K$46="Year",$F$45,0)))),B459,$F$46,$Q$45),"")</f>
        <v/>
      </c>
      <c r="I459" s="559"/>
      <c r="J459" s="559" t="str">
        <f t="shared" si="27"/>
        <v/>
      </c>
      <c r="K459" s="559"/>
      <c r="L459" s="559"/>
      <c r="M459" s="559"/>
      <c r="N459" s="559"/>
      <c r="O459" s="559" t="str">
        <f t="shared" si="28"/>
        <v/>
      </c>
      <c r="P459" s="560"/>
    </row>
    <row r="460" spans="2:16">
      <c r="B460" s="557" t="str">
        <f t="shared" si="25"/>
        <v/>
      </c>
      <c r="C460" s="558"/>
      <c r="D460" s="559" t="str">
        <f t="shared" si="26"/>
        <v/>
      </c>
      <c r="E460" s="559"/>
      <c r="F460" s="559" t="str">
        <f>IFERROR(IF(OR(D460=0,D460=""),"",-PMT($F$45/IF($K$46="Day",'L1'!$D$12,IF($K$46="Week",'L1'!$D$16,IF($K$46="Month",'L1'!$D$17,1))),$F$46,$D$62)),"")</f>
        <v/>
      </c>
      <c r="G460" s="559"/>
      <c r="H460" s="559" t="str">
        <f>IFERROR(-PPMT(IF($K$46="Day",$F$45/'L1'!$D$12,IF($K$46="Week",$F$45/'L1'!$D$16,IF($K$46="Month",$F$45/'L1'!$D$17,IF($K$46="Year",$F$45,0)))),B460,$F$46,$Q$45),"")</f>
        <v/>
      </c>
      <c r="I460" s="559"/>
      <c r="J460" s="559" t="str">
        <f t="shared" si="27"/>
        <v/>
      </c>
      <c r="K460" s="559"/>
      <c r="L460" s="559"/>
      <c r="M460" s="559"/>
      <c r="N460" s="559"/>
      <c r="O460" s="559" t="str">
        <f t="shared" si="28"/>
        <v/>
      </c>
      <c r="P460" s="560"/>
    </row>
    <row r="461" spans="2:16">
      <c r="B461" s="557" t="str">
        <f t="shared" si="25"/>
        <v/>
      </c>
      <c r="C461" s="558"/>
      <c r="D461" s="559" t="str">
        <f t="shared" si="26"/>
        <v/>
      </c>
      <c r="E461" s="559"/>
      <c r="F461" s="559" t="str">
        <f>IFERROR(IF(OR(D461=0,D461=""),"",-PMT($F$45/IF($K$46="Day",'L1'!$D$12,IF($K$46="Week",'L1'!$D$16,IF($K$46="Month",'L1'!$D$17,1))),$F$46,$D$62)),"")</f>
        <v/>
      </c>
      <c r="G461" s="559"/>
      <c r="H461" s="559" t="str">
        <f>IFERROR(-PPMT(IF($K$46="Day",$F$45/'L1'!$D$12,IF($K$46="Week",$F$45/'L1'!$D$16,IF($K$46="Month",$F$45/'L1'!$D$17,IF($K$46="Year",$F$45,0)))),B461,$F$46,$Q$45),"")</f>
        <v/>
      </c>
      <c r="I461" s="559"/>
      <c r="J461" s="559" t="str">
        <f t="shared" si="27"/>
        <v/>
      </c>
      <c r="K461" s="559"/>
      <c r="L461" s="559"/>
      <c r="M461" s="559"/>
      <c r="N461" s="559"/>
      <c r="O461" s="559" t="str">
        <f t="shared" si="28"/>
        <v/>
      </c>
      <c r="P461" s="560"/>
    </row>
    <row r="462" spans="2:16">
      <c r="B462" s="557" t="str">
        <f t="shared" si="25"/>
        <v/>
      </c>
      <c r="C462" s="558"/>
      <c r="D462" s="559" t="str">
        <f t="shared" si="26"/>
        <v/>
      </c>
      <c r="E462" s="559"/>
      <c r="F462" s="559" t="str">
        <f>IFERROR(IF(OR(D462=0,D462=""),"",-PMT($F$45/IF($K$46="Day",'L1'!$D$12,IF($K$46="Week",'L1'!$D$16,IF($K$46="Month",'L1'!$D$17,1))),$F$46,$D$62)),"")</f>
        <v/>
      </c>
      <c r="G462" s="559"/>
      <c r="H462" s="559" t="str">
        <f>IFERROR(-PPMT(IF($K$46="Day",$F$45/'L1'!$D$12,IF($K$46="Week",$F$45/'L1'!$D$16,IF($K$46="Month",$F$45/'L1'!$D$17,IF($K$46="Year",$F$45,0)))),B462,$F$46,$Q$45),"")</f>
        <v/>
      </c>
      <c r="I462" s="559"/>
      <c r="J462" s="559" t="str">
        <f t="shared" si="27"/>
        <v/>
      </c>
      <c r="K462" s="559"/>
      <c r="L462" s="559"/>
      <c r="M462" s="559"/>
      <c r="N462" s="559"/>
      <c r="O462" s="559" t="str">
        <f t="shared" si="28"/>
        <v/>
      </c>
      <c r="P462" s="560"/>
    </row>
    <row r="463" spans="2:16">
      <c r="B463" s="557" t="str">
        <f t="shared" si="25"/>
        <v/>
      </c>
      <c r="C463" s="558"/>
      <c r="D463" s="559" t="str">
        <f t="shared" si="26"/>
        <v/>
      </c>
      <c r="E463" s="559"/>
      <c r="F463" s="559" t="str">
        <f>IFERROR(IF(OR(D463=0,D463=""),"",-PMT($F$45/IF($K$46="Day",'L1'!$D$12,IF($K$46="Week",'L1'!$D$16,IF($K$46="Month",'L1'!$D$17,1))),$F$46,$D$62)),"")</f>
        <v/>
      </c>
      <c r="G463" s="559"/>
      <c r="H463" s="559" t="str">
        <f>IFERROR(-PPMT(IF($K$46="Day",$F$45/'L1'!$D$12,IF($K$46="Week",$F$45/'L1'!$D$16,IF($K$46="Month",$F$45/'L1'!$D$17,IF($K$46="Year",$F$45,0)))),B463,$F$46,$Q$45),"")</f>
        <v/>
      </c>
      <c r="I463" s="559"/>
      <c r="J463" s="559" t="str">
        <f t="shared" si="27"/>
        <v/>
      </c>
      <c r="K463" s="559"/>
      <c r="L463" s="559"/>
      <c r="M463" s="559"/>
      <c r="N463" s="559"/>
      <c r="O463" s="559" t="str">
        <f t="shared" si="28"/>
        <v/>
      </c>
      <c r="P463" s="560"/>
    </row>
    <row r="464" spans="2:16">
      <c r="B464" s="557" t="str">
        <f t="shared" si="25"/>
        <v/>
      </c>
      <c r="C464" s="558"/>
      <c r="D464" s="559" t="str">
        <f t="shared" si="26"/>
        <v/>
      </c>
      <c r="E464" s="559"/>
      <c r="F464" s="559" t="str">
        <f>IFERROR(IF(OR(D464=0,D464=""),"",-PMT($F$45/IF($K$46="Day",'L1'!$D$12,IF($K$46="Week",'L1'!$D$16,IF($K$46="Month",'L1'!$D$17,1))),$F$46,$D$62)),"")</f>
        <v/>
      </c>
      <c r="G464" s="559"/>
      <c r="H464" s="559" t="str">
        <f>IFERROR(-PPMT(IF($K$46="Day",$F$45/'L1'!$D$12,IF($K$46="Week",$F$45/'L1'!$D$16,IF($K$46="Month",$F$45/'L1'!$D$17,IF($K$46="Year",$F$45,0)))),B464,$F$46,$Q$45),"")</f>
        <v/>
      </c>
      <c r="I464" s="559"/>
      <c r="J464" s="559" t="str">
        <f t="shared" si="27"/>
        <v/>
      </c>
      <c r="K464" s="559"/>
      <c r="L464" s="559"/>
      <c r="M464" s="559"/>
      <c r="N464" s="559"/>
      <c r="O464" s="559" t="str">
        <f t="shared" si="28"/>
        <v/>
      </c>
      <c r="P464" s="560"/>
    </row>
    <row r="465" spans="2:16">
      <c r="B465" s="557" t="str">
        <f t="shared" si="25"/>
        <v/>
      </c>
      <c r="C465" s="558"/>
      <c r="D465" s="559" t="str">
        <f t="shared" si="26"/>
        <v/>
      </c>
      <c r="E465" s="559"/>
      <c r="F465" s="559" t="str">
        <f>IFERROR(IF(OR(D465=0,D465=""),"",-PMT($F$45/IF($K$46="Day",'L1'!$D$12,IF($K$46="Week",'L1'!$D$16,IF($K$46="Month",'L1'!$D$17,1))),$F$46,$D$62)),"")</f>
        <v/>
      </c>
      <c r="G465" s="559"/>
      <c r="H465" s="559" t="str">
        <f>IFERROR(-PPMT(IF($K$46="Day",$F$45/'L1'!$D$12,IF($K$46="Week",$F$45/'L1'!$D$16,IF($K$46="Month",$F$45/'L1'!$D$17,IF($K$46="Year",$F$45,0)))),B465,$F$46,$Q$45),"")</f>
        <v/>
      </c>
      <c r="I465" s="559"/>
      <c r="J465" s="559" t="str">
        <f t="shared" si="27"/>
        <v/>
      </c>
      <c r="K465" s="559"/>
      <c r="L465" s="559"/>
      <c r="M465" s="559"/>
      <c r="N465" s="559"/>
      <c r="O465" s="559" t="str">
        <f t="shared" si="28"/>
        <v/>
      </c>
      <c r="P465" s="560"/>
    </row>
    <row r="466" spans="2:16">
      <c r="B466" s="557" t="str">
        <f t="shared" si="25"/>
        <v/>
      </c>
      <c r="C466" s="558"/>
      <c r="D466" s="559" t="str">
        <f t="shared" si="26"/>
        <v/>
      </c>
      <c r="E466" s="559"/>
      <c r="F466" s="559" t="str">
        <f>IFERROR(IF(OR(D466=0,D466=""),"",-PMT($F$45/IF($K$46="Day",'L1'!$D$12,IF($K$46="Week",'L1'!$D$16,IF($K$46="Month",'L1'!$D$17,1))),$F$46,$D$62)),"")</f>
        <v/>
      </c>
      <c r="G466" s="559"/>
      <c r="H466" s="559" t="str">
        <f>IFERROR(-PPMT(IF($K$46="Day",$F$45/'L1'!$D$12,IF($K$46="Week",$F$45/'L1'!$D$16,IF($K$46="Month",$F$45/'L1'!$D$17,IF($K$46="Year",$F$45,0)))),B466,$F$46,$Q$45),"")</f>
        <v/>
      </c>
      <c r="I466" s="559"/>
      <c r="J466" s="559" t="str">
        <f t="shared" si="27"/>
        <v/>
      </c>
      <c r="K466" s="559"/>
      <c r="L466" s="559"/>
      <c r="M466" s="559"/>
      <c r="N466" s="559"/>
      <c r="O466" s="559" t="str">
        <f t="shared" si="28"/>
        <v/>
      </c>
      <c r="P466" s="560"/>
    </row>
    <row r="467" spans="2:16">
      <c r="B467" s="557" t="str">
        <f t="shared" si="25"/>
        <v/>
      </c>
      <c r="C467" s="558"/>
      <c r="D467" s="559" t="str">
        <f t="shared" si="26"/>
        <v/>
      </c>
      <c r="E467" s="559"/>
      <c r="F467" s="559" t="str">
        <f>IFERROR(IF(OR(D467=0,D467=""),"",-PMT($F$45/IF($K$46="Day",'L1'!$D$12,IF($K$46="Week",'L1'!$D$16,IF($K$46="Month",'L1'!$D$17,1))),$F$46,$D$62)),"")</f>
        <v/>
      </c>
      <c r="G467" s="559"/>
      <c r="H467" s="559" t="str">
        <f>IFERROR(-PPMT(IF($K$46="Day",$F$45/'L1'!$D$12,IF($K$46="Week",$F$45/'L1'!$D$16,IF($K$46="Month",$F$45/'L1'!$D$17,IF($K$46="Year",$F$45,0)))),B467,$F$46,$Q$45),"")</f>
        <v/>
      </c>
      <c r="I467" s="559"/>
      <c r="J467" s="559" t="str">
        <f t="shared" si="27"/>
        <v/>
      </c>
      <c r="K467" s="559"/>
      <c r="L467" s="559"/>
      <c r="M467" s="559"/>
      <c r="N467" s="559"/>
      <c r="O467" s="559" t="str">
        <f t="shared" si="28"/>
        <v/>
      </c>
      <c r="P467" s="560"/>
    </row>
    <row r="468" spans="2:16">
      <c r="B468" s="557" t="str">
        <f t="shared" si="25"/>
        <v/>
      </c>
      <c r="C468" s="558"/>
      <c r="D468" s="559" t="str">
        <f t="shared" si="26"/>
        <v/>
      </c>
      <c r="E468" s="559"/>
      <c r="F468" s="559" t="str">
        <f>IFERROR(IF(OR(D468=0,D468=""),"",-PMT($F$45/IF($K$46="Day",'L1'!$D$12,IF($K$46="Week",'L1'!$D$16,IF($K$46="Month",'L1'!$D$17,1))),$F$46,$D$62)),"")</f>
        <v/>
      </c>
      <c r="G468" s="559"/>
      <c r="H468" s="559" t="str">
        <f>IFERROR(-PPMT(IF($K$46="Day",$F$45/'L1'!$D$12,IF($K$46="Week",$F$45/'L1'!$D$16,IF($K$46="Month",$F$45/'L1'!$D$17,IF($K$46="Year",$F$45,0)))),B468,$F$46,$Q$45),"")</f>
        <v/>
      </c>
      <c r="I468" s="559"/>
      <c r="J468" s="559" t="str">
        <f t="shared" si="27"/>
        <v/>
      </c>
      <c r="K468" s="559"/>
      <c r="L468" s="559"/>
      <c r="M468" s="559"/>
      <c r="N468" s="559"/>
      <c r="O468" s="559" t="str">
        <f t="shared" si="28"/>
        <v/>
      </c>
      <c r="P468" s="560"/>
    </row>
    <row r="469" spans="2:16">
      <c r="B469" s="557" t="str">
        <f t="shared" si="25"/>
        <v/>
      </c>
      <c r="C469" s="558"/>
      <c r="D469" s="559" t="str">
        <f t="shared" si="26"/>
        <v/>
      </c>
      <c r="E469" s="559"/>
      <c r="F469" s="559" t="str">
        <f>IFERROR(IF(OR(D469=0,D469=""),"",-PMT($F$45/IF($K$46="Day",'L1'!$D$12,IF($K$46="Week",'L1'!$D$16,IF($K$46="Month",'L1'!$D$17,1))),$F$46,$D$62)),"")</f>
        <v/>
      </c>
      <c r="G469" s="559"/>
      <c r="H469" s="559" t="str">
        <f>IFERROR(-PPMT(IF($K$46="Day",$F$45/'L1'!$D$12,IF($K$46="Week",$F$45/'L1'!$D$16,IF($K$46="Month",$F$45/'L1'!$D$17,IF($K$46="Year",$F$45,0)))),B469,$F$46,$Q$45),"")</f>
        <v/>
      </c>
      <c r="I469" s="559"/>
      <c r="J469" s="559" t="str">
        <f t="shared" si="27"/>
        <v/>
      </c>
      <c r="K469" s="559"/>
      <c r="L469" s="559"/>
      <c r="M469" s="559"/>
      <c r="N469" s="559"/>
      <c r="O469" s="559" t="str">
        <f t="shared" si="28"/>
        <v/>
      </c>
      <c r="P469" s="560"/>
    </row>
    <row r="470" spans="2:16">
      <c r="B470" s="557" t="str">
        <f t="shared" si="25"/>
        <v/>
      </c>
      <c r="C470" s="558"/>
      <c r="D470" s="559" t="str">
        <f t="shared" si="26"/>
        <v/>
      </c>
      <c r="E470" s="559"/>
      <c r="F470" s="559" t="str">
        <f>IFERROR(IF(OR(D470=0,D470=""),"",-PMT($F$45/IF($K$46="Day",'L1'!$D$12,IF($K$46="Week",'L1'!$D$16,IF($K$46="Month",'L1'!$D$17,1))),$F$46,$D$62)),"")</f>
        <v/>
      </c>
      <c r="G470" s="559"/>
      <c r="H470" s="559" t="str">
        <f>IFERROR(-PPMT(IF($K$46="Day",$F$45/'L1'!$D$12,IF($K$46="Week",$F$45/'L1'!$D$16,IF($K$46="Month",$F$45/'L1'!$D$17,IF($K$46="Year",$F$45,0)))),B470,$F$46,$Q$45),"")</f>
        <v/>
      </c>
      <c r="I470" s="559"/>
      <c r="J470" s="559" t="str">
        <f t="shared" si="27"/>
        <v/>
      </c>
      <c r="K470" s="559"/>
      <c r="L470" s="559"/>
      <c r="M470" s="559"/>
      <c r="N470" s="559"/>
      <c r="O470" s="559" t="str">
        <f t="shared" si="28"/>
        <v/>
      </c>
      <c r="P470" s="560"/>
    </row>
    <row r="471" spans="2:16">
      <c r="B471" s="557" t="str">
        <f t="shared" si="25"/>
        <v/>
      </c>
      <c r="C471" s="558"/>
      <c r="D471" s="559" t="str">
        <f t="shared" si="26"/>
        <v/>
      </c>
      <c r="E471" s="559"/>
      <c r="F471" s="559" t="str">
        <f>IFERROR(IF(OR(D471=0,D471=""),"",-PMT($F$45/IF($K$46="Day",'L1'!$D$12,IF($K$46="Week",'L1'!$D$16,IF($K$46="Month",'L1'!$D$17,1))),$F$46,$D$62)),"")</f>
        <v/>
      </c>
      <c r="G471" s="559"/>
      <c r="H471" s="559" t="str">
        <f>IFERROR(-PPMT(IF($K$46="Day",$F$45/'L1'!$D$12,IF($K$46="Week",$F$45/'L1'!$D$16,IF($K$46="Month",$F$45/'L1'!$D$17,IF($K$46="Year",$F$45,0)))),B471,$F$46,$Q$45),"")</f>
        <v/>
      </c>
      <c r="I471" s="559"/>
      <c r="J471" s="559" t="str">
        <f t="shared" si="27"/>
        <v/>
      </c>
      <c r="K471" s="559"/>
      <c r="L471" s="559"/>
      <c r="M471" s="559"/>
      <c r="N471" s="559"/>
      <c r="O471" s="559" t="str">
        <f t="shared" si="28"/>
        <v/>
      </c>
      <c r="P471" s="560"/>
    </row>
    <row r="472" spans="2:16">
      <c r="B472" s="557" t="str">
        <f t="shared" si="25"/>
        <v/>
      </c>
      <c r="C472" s="558"/>
      <c r="D472" s="559" t="str">
        <f t="shared" si="26"/>
        <v/>
      </c>
      <c r="E472" s="559"/>
      <c r="F472" s="559" t="str">
        <f>IFERROR(IF(OR(D472=0,D472=""),"",-PMT($F$45/IF($K$46="Day",'L1'!$D$12,IF($K$46="Week",'L1'!$D$16,IF($K$46="Month",'L1'!$D$17,1))),$F$46,$D$62)),"")</f>
        <v/>
      </c>
      <c r="G472" s="559"/>
      <c r="H472" s="559" t="str">
        <f>IFERROR(-PPMT(IF($K$46="Day",$F$45/'L1'!$D$12,IF($K$46="Week",$F$45/'L1'!$D$16,IF($K$46="Month",$F$45/'L1'!$D$17,IF($K$46="Year",$F$45,0)))),B472,$F$46,$Q$45),"")</f>
        <v/>
      </c>
      <c r="I472" s="559"/>
      <c r="J472" s="559" t="str">
        <f t="shared" si="27"/>
        <v/>
      </c>
      <c r="K472" s="559"/>
      <c r="L472" s="559"/>
      <c r="M472" s="559"/>
      <c r="N472" s="559"/>
      <c r="O472" s="559" t="str">
        <f t="shared" si="28"/>
        <v/>
      </c>
      <c r="P472" s="560"/>
    </row>
    <row r="473" spans="2:16">
      <c r="B473" s="557" t="str">
        <f t="shared" si="25"/>
        <v/>
      </c>
      <c r="C473" s="558"/>
      <c r="D473" s="559" t="str">
        <f t="shared" si="26"/>
        <v/>
      </c>
      <c r="E473" s="559"/>
      <c r="F473" s="559" t="str">
        <f>IFERROR(IF(OR(D473=0,D473=""),"",-PMT($F$45/IF($K$46="Day",'L1'!$D$12,IF($K$46="Week",'L1'!$D$16,IF($K$46="Month",'L1'!$D$17,1))),$F$46,$D$62)),"")</f>
        <v/>
      </c>
      <c r="G473" s="559"/>
      <c r="H473" s="559" t="str">
        <f>IFERROR(-PPMT(IF($K$46="Day",$F$45/'L1'!$D$12,IF($K$46="Week",$F$45/'L1'!$D$16,IF($K$46="Month",$F$45/'L1'!$D$17,IF($K$46="Year",$F$45,0)))),B473,$F$46,$Q$45),"")</f>
        <v/>
      </c>
      <c r="I473" s="559"/>
      <c r="J473" s="559" t="str">
        <f t="shared" si="27"/>
        <v/>
      </c>
      <c r="K473" s="559"/>
      <c r="L473" s="559"/>
      <c r="M473" s="559"/>
      <c r="N473" s="559"/>
      <c r="O473" s="559" t="str">
        <f t="shared" si="28"/>
        <v/>
      </c>
      <c r="P473" s="560"/>
    </row>
    <row r="474" spans="2:16">
      <c r="B474" s="557" t="str">
        <f t="shared" si="25"/>
        <v/>
      </c>
      <c r="C474" s="558"/>
      <c r="D474" s="559" t="str">
        <f t="shared" si="26"/>
        <v/>
      </c>
      <c r="E474" s="559"/>
      <c r="F474" s="559" t="str">
        <f>IFERROR(IF(OR(D474=0,D474=""),"",-PMT($F$45/IF($K$46="Day",'L1'!$D$12,IF($K$46="Week",'L1'!$D$16,IF($K$46="Month",'L1'!$D$17,1))),$F$46,$D$62)),"")</f>
        <v/>
      </c>
      <c r="G474" s="559"/>
      <c r="H474" s="559" t="str">
        <f>IFERROR(-PPMT(IF($K$46="Day",$F$45/'L1'!$D$12,IF($K$46="Week",$F$45/'L1'!$D$16,IF($K$46="Month",$F$45/'L1'!$D$17,IF($K$46="Year",$F$45,0)))),B474,$F$46,$Q$45),"")</f>
        <v/>
      </c>
      <c r="I474" s="559"/>
      <c r="J474" s="559" t="str">
        <f t="shared" si="27"/>
        <v/>
      </c>
      <c r="K474" s="559"/>
      <c r="L474" s="559"/>
      <c r="M474" s="559"/>
      <c r="N474" s="559"/>
      <c r="O474" s="559" t="str">
        <f t="shared" si="28"/>
        <v/>
      </c>
      <c r="P474" s="560"/>
    </row>
    <row r="475" spans="2:16">
      <c r="B475" s="557" t="str">
        <f t="shared" si="25"/>
        <v/>
      </c>
      <c r="C475" s="558"/>
      <c r="D475" s="559" t="str">
        <f t="shared" si="26"/>
        <v/>
      </c>
      <c r="E475" s="559"/>
      <c r="F475" s="559" t="str">
        <f>IFERROR(IF(OR(D475=0,D475=""),"",-PMT($F$45/IF($K$46="Day",'L1'!$D$12,IF($K$46="Week",'L1'!$D$16,IF($K$46="Month",'L1'!$D$17,1))),$F$46,$D$62)),"")</f>
        <v/>
      </c>
      <c r="G475" s="559"/>
      <c r="H475" s="559" t="str">
        <f>IFERROR(-PPMT(IF($K$46="Day",$F$45/'L1'!$D$12,IF($K$46="Week",$F$45/'L1'!$D$16,IF($K$46="Month",$F$45/'L1'!$D$17,IF($K$46="Year",$F$45,0)))),B475,$F$46,$Q$45),"")</f>
        <v/>
      </c>
      <c r="I475" s="559"/>
      <c r="J475" s="559" t="str">
        <f t="shared" si="27"/>
        <v/>
      </c>
      <c r="K475" s="559"/>
      <c r="L475" s="559"/>
      <c r="M475" s="559"/>
      <c r="N475" s="559"/>
      <c r="O475" s="559" t="str">
        <f t="shared" si="28"/>
        <v/>
      </c>
      <c r="P475" s="560"/>
    </row>
    <row r="476" spans="2:16">
      <c r="B476" s="557" t="str">
        <f t="shared" si="25"/>
        <v/>
      </c>
      <c r="C476" s="558"/>
      <c r="D476" s="559" t="str">
        <f t="shared" si="26"/>
        <v/>
      </c>
      <c r="E476" s="559"/>
      <c r="F476" s="559" t="str">
        <f>IFERROR(IF(OR(D476=0,D476=""),"",-PMT($F$45/IF($K$46="Day",'L1'!$D$12,IF($K$46="Week",'L1'!$D$16,IF($K$46="Month",'L1'!$D$17,1))),$F$46,$D$62)),"")</f>
        <v/>
      </c>
      <c r="G476" s="559"/>
      <c r="H476" s="559" t="str">
        <f>IFERROR(-PPMT(IF($K$46="Day",$F$45/'L1'!$D$12,IF($K$46="Week",$F$45/'L1'!$D$16,IF($K$46="Month",$F$45/'L1'!$D$17,IF($K$46="Year",$F$45,0)))),B476,$F$46,$Q$45),"")</f>
        <v/>
      </c>
      <c r="I476" s="559"/>
      <c r="J476" s="559" t="str">
        <f t="shared" si="27"/>
        <v/>
      </c>
      <c r="K476" s="559"/>
      <c r="L476" s="559"/>
      <c r="M476" s="559"/>
      <c r="N476" s="559"/>
      <c r="O476" s="559" t="str">
        <f t="shared" si="28"/>
        <v/>
      </c>
      <c r="P476" s="560"/>
    </row>
    <row r="477" spans="2:16">
      <c r="B477" s="557" t="str">
        <f t="shared" si="25"/>
        <v/>
      </c>
      <c r="C477" s="558"/>
      <c r="D477" s="559" t="str">
        <f t="shared" si="26"/>
        <v/>
      </c>
      <c r="E477" s="559"/>
      <c r="F477" s="559" t="str">
        <f>IFERROR(IF(OR(D477=0,D477=""),"",-PMT($F$45/IF($K$46="Day",'L1'!$D$12,IF($K$46="Week",'L1'!$D$16,IF($K$46="Month",'L1'!$D$17,1))),$F$46,$D$62)),"")</f>
        <v/>
      </c>
      <c r="G477" s="559"/>
      <c r="H477" s="559" t="str">
        <f>IFERROR(-PPMT(IF($K$46="Day",$F$45/'L1'!$D$12,IF($K$46="Week",$F$45/'L1'!$D$16,IF($K$46="Month",$F$45/'L1'!$D$17,IF($K$46="Year",$F$45,0)))),B477,$F$46,$Q$45),"")</f>
        <v/>
      </c>
      <c r="I477" s="559"/>
      <c r="J477" s="559" t="str">
        <f t="shared" si="27"/>
        <v/>
      </c>
      <c r="K477" s="559"/>
      <c r="L477" s="559"/>
      <c r="M477" s="559"/>
      <c r="N477" s="559"/>
      <c r="O477" s="559" t="str">
        <f t="shared" si="28"/>
        <v/>
      </c>
      <c r="P477" s="560"/>
    </row>
    <row r="478" spans="2:16">
      <c r="B478" s="557" t="str">
        <f t="shared" si="25"/>
        <v/>
      </c>
      <c r="C478" s="558"/>
      <c r="D478" s="559" t="str">
        <f t="shared" si="26"/>
        <v/>
      </c>
      <c r="E478" s="559"/>
      <c r="F478" s="559" t="str">
        <f>IFERROR(IF(OR(D478=0,D478=""),"",-PMT($F$45/IF($K$46="Day",'L1'!$D$12,IF($K$46="Week",'L1'!$D$16,IF($K$46="Month",'L1'!$D$17,1))),$F$46,$D$62)),"")</f>
        <v/>
      </c>
      <c r="G478" s="559"/>
      <c r="H478" s="559" t="str">
        <f>IFERROR(-PPMT(IF($K$46="Day",$F$45/'L1'!$D$12,IF($K$46="Week",$F$45/'L1'!$D$16,IF($K$46="Month",$F$45/'L1'!$D$17,IF($K$46="Year",$F$45,0)))),B478,$F$46,$Q$45),"")</f>
        <v/>
      </c>
      <c r="I478" s="559"/>
      <c r="J478" s="559" t="str">
        <f t="shared" si="27"/>
        <v/>
      </c>
      <c r="K478" s="559"/>
      <c r="L478" s="559"/>
      <c r="M478" s="559"/>
      <c r="N478" s="559"/>
      <c r="O478" s="559" t="str">
        <f t="shared" si="28"/>
        <v/>
      </c>
      <c r="P478" s="560"/>
    </row>
    <row r="479" spans="2:16">
      <c r="B479" s="557" t="str">
        <f t="shared" si="25"/>
        <v/>
      </c>
      <c r="C479" s="558"/>
      <c r="D479" s="559" t="str">
        <f t="shared" si="26"/>
        <v/>
      </c>
      <c r="E479" s="559"/>
      <c r="F479" s="559" t="str">
        <f>IFERROR(IF(OR(D479=0,D479=""),"",-PMT($F$45/IF($K$46="Day",'L1'!$D$12,IF($K$46="Week",'L1'!$D$16,IF($K$46="Month",'L1'!$D$17,1))),$F$46,$D$62)),"")</f>
        <v/>
      </c>
      <c r="G479" s="559"/>
      <c r="H479" s="559" t="str">
        <f>IFERROR(-PPMT(IF($K$46="Day",$F$45/'L1'!$D$12,IF($K$46="Week",$F$45/'L1'!$D$16,IF($K$46="Month",$F$45/'L1'!$D$17,IF($K$46="Year",$F$45,0)))),B479,$F$46,$Q$45),"")</f>
        <v/>
      </c>
      <c r="I479" s="559"/>
      <c r="J479" s="559" t="str">
        <f t="shared" si="27"/>
        <v/>
      </c>
      <c r="K479" s="559"/>
      <c r="L479" s="559"/>
      <c r="M479" s="559"/>
      <c r="N479" s="559"/>
      <c r="O479" s="559" t="str">
        <f t="shared" si="28"/>
        <v/>
      </c>
      <c r="P479" s="560"/>
    </row>
    <row r="480" spans="2:16">
      <c r="B480" s="557" t="str">
        <f t="shared" si="25"/>
        <v/>
      </c>
      <c r="C480" s="558"/>
      <c r="D480" s="559" t="str">
        <f t="shared" si="26"/>
        <v/>
      </c>
      <c r="E480" s="559"/>
      <c r="F480" s="559" t="str">
        <f>IFERROR(IF(OR(D480=0,D480=""),"",-PMT($F$45/IF($K$46="Day",'L1'!$D$12,IF($K$46="Week",'L1'!$D$16,IF($K$46="Month",'L1'!$D$17,1))),$F$46,$D$62)),"")</f>
        <v/>
      </c>
      <c r="G480" s="559"/>
      <c r="H480" s="559" t="str">
        <f>IFERROR(-PPMT(IF($K$46="Day",$F$45/'L1'!$D$12,IF($K$46="Week",$F$45/'L1'!$D$16,IF($K$46="Month",$F$45/'L1'!$D$17,IF($K$46="Year",$F$45,0)))),B480,$F$46,$Q$45),"")</f>
        <v/>
      </c>
      <c r="I480" s="559"/>
      <c r="J480" s="559" t="str">
        <f t="shared" si="27"/>
        <v/>
      </c>
      <c r="K480" s="559"/>
      <c r="L480" s="559"/>
      <c r="M480" s="559"/>
      <c r="N480" s="559"/>
      <c r="O480" s="559" t="str">
        <f t="shared" si="28"/>
        <v/>
      </c>
      <c r="P480" s="560"/>
    </row>
    <row r="481" spans="2:16">
      <c r="B481" s="557" t="str">
        <f t="shared" si="25"/>
        <v/>
      </c>
      <c r="C481" s="558"/>
      <c r="D481" s="559" t="str">
        <f t="shared" si="26"/>
        <v/>
      </c>
      <c r="E481" s="559"/>
      <c r="F481" s="559" t="str">
        <f>IFERROR(IF(OR(D481=0,D481=""),"",-PMT($F$45/IF($K$46="Day",'L1'!$D$12,IF($K$46="Week",'L1'!$D$16,IF($K$46="Month",'L1'!$D$17,1))),$F$46,$D$62)),"")</f>
        <v/>
      </c>
      <c r="G481" s="559"/>
      <c r="H481" s="559" t="str">
        <f>IFERROR(-PPMT(IF($K$46="Day",$F$45/'L1'!$D$12,IF($K$46="Week",$F$45/'L1'!$D$16,IF($K$46="Month",$F$45/'L1'!$D$17,IF($K$46="Year",$F$45,0)))),B481,$F$46,$Q$45),"")</f>
        <v/>
      </c>
      <c r="I481" s="559"/>
      <c r="J481" s="559" t="str">
        <f t="shared" si="27"/>
        <v/>
      </c>
      <c r="K481" s="559"/>
      <c r="L481" s="559"/>
      <c r="M481" s="559"/>
      <c r="N481" s="559"/>
      <c r="O481" s="559" t="str">
        <f t="shared" si="28"/>
        <v/>
      </c>
      <c r="P481" s="560"/>
    </row>
    <row r="482" spans="2:16">
      <c r="B482" s="557" t="str">
        <f t="shared" si="25"/>
        <v/>
      </c>
      <c r="C482" s="558"/>
      <c r="D482" s="559" t="str">
        <f t="shared" si="26"/>
        <v/>
      </c>
      <c r="E482" s="559"/>
      <c r="F482" s="559" t="str">
        <f>IFERROR(IF(OR(D482=0,D482=""),"",-PMT($F$45/IF($K$46="Day",'L1'!$D$12,IF($K$46="Week",'L1'!$D$16,IF($K$46="Month",'L1'!$D$17,1))),$F$46,$D$62)),"")</f>
        <v/>
      </c>
      <c r="G482" s="559"/>
      <c r="H482" s="559" t="str">
        <f>IFERROR(-PPMT(IF($K$46="Day",$F$45/'L1'!$D$12,IF($K$46="Week",$F$45/'L1'!$D$16,IF($K$46="Month",$F$45/'L1'!$D$17,IF($K$46="Year",$F$45,0)))),B482,$F$46,$Q$45),"")</f>
        <v/>
      </c>
      <c r="I482" s="559"/>
      <c r="J482" s="559" t="str">
        <f t="shared" si="27"/>
        <v/>
      </c>
      <c r="K482" s="559"/>
      <c r="L482" s="559"/>
      <c r="M482" s="559"/>
      <c r="N482" s="559"/>
      <c r="O482" s="559" t="str">
        <f t="shared" si="28"/>
        <v/>
      </c>
      <c r="P482" s="560"/>
    </row>
    <row r="483" spans="2:16">
      <c r="B483" s="557" t="str">
        <f t="shared" si="25"/>
        <v/>
      </c>
      <c r="C483" s="558"/>
      <c r="D483" s="559" t="str">
        <f t="shared" si="26"/>
        <v/>
      </c>
      <c r="E483" s="559"/>
      <c r="F483" s="559" t="str">
        <f>IFERROR(IF(OR(D483=0,D483=""),"",-PMT($F$45/IF($K$46="Day",'L1'!$D$12,IF($K$46="Week",'L1'!$D$16,IF($K$46="Month",'L1'!$D$17,1))),$F$46,$D$62)),"")</f>
        <v/>
      </c>
      <c r="G483" s="559"/>
      <c r="H483" s="559" t="str">
        <f>IFERROR(-PPMT(IF($K$46="Day",$F$45/'L1'!$D$12,IF($K$46="Week",$F$45/'L1'!$D$16,IF($K$46="Month",$F$45/'L1'!$D$17,IF($K$46="Year",$F$45,0)))),B483,$F$46,$Q$45),"")</f>
        <v/>
      </c>
      <c r="I483" s="559"/>
      <c r="J483" s="559" t="str">
        <f t="shared" si="27"/>
        <v/>
      </c>
      <c r="K483" s="559"/>
      <c r="L483" s="559"/>
      <c r="M483" s="559"/>
      <c r="N483" s="559"/>
      <c r="O483" s="559" t="str">
        <f t="shared" si="28"/>
        <v/>
      </c>
      <c r="P483" s="560"/>
    </row>
    <row r="484" spans="2:16">
      <c r="B484" s="557" t="str">
        <f t="shared" si="25"/>
        <v/>
      </c>
      <c r="C484" s="558"/>
      <c r="D484" s="559" t="str">
        <f t="shared" si="26"/>
        <v/>
      </c>
      <c r="E484" s="559"/>
      <c r="F484" s="559" t="str">
        <f>IFERROR(IF(OR(D484=0,D484=""),"",-PMT($F$45/IF($K$46="Day",'L1'!$D$12,IF($K$46="Week",'L1'!$D$16,IF($K$46="Month",'L1'!$D$17,1))),$F$46,$D$62)),"")</f>
        <v/>
      </c>
      <c r="G484" s="559"/>
      <c r="H484" s="559" t="str">
        <f>IFERROR(-PPMT(IF($K$46="Day",$F$45/'L1'!$D$12,IF($K$46="Week",$F$45/'L1'!$D$16,IF($K$46="Month",$F$45/'L1'!$D$17,IF($K$46="Year",$F$45,0)))),B484,$F$46,$Q$45),"")</f>
        <v/>
      </c>
      <c r="I484" s="559"/>
      <c r="J484" s="559" t="str">
        <f t="shared" si="27"/>
        <v/>
      </c>
      <c r="K484" s="559"/>
      <c r="L484" s="559"/>
      <c r="M484" s="559"/>
      <c r="N484" s="559"/>
      <c r="O484" s="559" t="str">
        <f t="shared" si="28"/>
        <v/>
      </c>
      <c r="P484" s="560"/>
    </row>
    <row r="485" spans="2:16">
      <c r="B485" s="557" t="str">
        <f t="shared" si="25"/>
        <v/>
      </c>
      <c r="C485" s="558"/>
      <c r="D485" s="559" t="str">
        <f t="shared" si="26"/>
        <v/>
      </c>
      <c r="E485" s="559"/>
      <c r="F485" s="559" t="str">
        <f>IFERROR(IF(OR(D485=0,D485=""),"",-PMT($F$45/IF($K$46="Day",'L1'!$D$12,IF($K$46="Week",'L1'!$D$16,IF($K$46="Month",'L1'!$D$17,1))),$F$46,$D$62)),"")</f>
        <v/>
      </c>
      <c r="G485" s="559"/>
      <c r="H485" s="559" t="str">
        <f>IFERROR(-PPMT(IF($K$46="Day",$F$45/'L1'!$D$12,IF($K$46="Week",$F$45/'L1'!$D$16,IF($K$46="Month",$F$45/'L1'!$D$17,IF($K$46="Year",$F$45,0)))),B485,$F$46,$Q$45),"")</f>
        <v/>
      </c>
      <c r="I485" s="559"/>
      <c r="J485" s="559" t="str">
        <f t="shared" si="27"/>
        <v/>
      </c>
      <c r="K485" s="559"/>
      <c r="L485" s="559"/>
      <c r="M485" s="559"/>
      <c r="N485" s="559"/>
      <c r="O485" s="559" t="str">
        <f t="shared" si="28"/>
        <v/>
      </c>
      <c r="P485" s="560"/>
    </row>
    <row r="486" spans="2:16">
      <c r="B486" s="557" t="str">
        <f t="shared" si="25"/>
        <v/>
      </c>
      <c r="C486" s="558"/>
      <c r="D486" s="559" t="str">
        <f t="shared" si="26"/>
        <v/>
      </c>
      <c r="E486" s="559"/>
      <c r="F486" s="559" t="str">
        <f>IFERROR(IF(OR(D486=0,D486=""),"",-PMT($F$45/IF($K$46="Day",'L1'!$D$12,IF($K$46="Week",'L1'!$D$16,IF($K$46="Month",'L1'!$D$17,1))),$F$46,$D$62)),"")</f>
        <v/>
      </c>
      <c r="G486" s="559"/>
      <c r="H486" s="559" t="str">
        <f>IFERROR(-PPMT(IF($K$46="Day",$F$45/'L1'!$D$12,IF($K$46="Week",$F$45/'L1'!$D$16,IF($K$46="Month",$F$45/'L1'!$D$17,IF($K$46="Year",$F$45,0)))),B486,$F$46,$Q$45),"")</f>
        <v/>
      </c>
      <c r="I486" s="559"/>
      <c r="J486" s="559" t="str">
        <f t="shared" si="27"/>
        <v/>
      </c>
      <c r="K486" s="559"/>
      <c r="L486" s="559"/>
      <c r="M486" s="559"/>
      <c r="N486" s="559"/>
      <c r="O486" s="559" t="str">
        <f t="shared" si="28"/>
        <v/>
      </c>
      <c r="P486" s="560"/>
    </row>
    <row r="487" spans="2:16">
      <c r="B487" s="557" t="str">
        <f t="shared" si="25"/>
        <v/>
      </c>
      <c r="C487" s="558"/>
      <c r="D487" s="559" t="str">
        <f t="shared" si="26"/>
        <v/>
      </c>
      <c r="E487" s="559"/>
      <c r="F487" s="559" t="str">
        <f>IFERROR(IF(OR(D487=0,D487=""),"",-PMT($F$45/IF($K$46="Day",'L1'!$D$12,IF($K$46="Week",'L1'!$D$16,IF($K$46="Month",'L1'!$D$17,1))),$F$46,$D$62)),"")</f>
        <v/>
      </c>
      <c r="G487" s="559"/>
      <c r="H487" s="559" t="str">
        <f>IFERROR(-PPMT(IF($K$46="Day",$F$45/'L1'!$D$12,IF($K$46="Week",$F$45/'L1'!$D$16,IF($K$46="Month",$F$45/'L1'!$D$17,IF($K$46="Year",$F$45,0)))),B487,$F$46,$Q$45),"")</f>
        <v/>
      </c>
      <c r="I487" s="559"/>
      <c r="J487" s="559" t="str">
        <f t="shared" si="27"/>
        <v/>
      </c>
      <c r="K487" s="559"/>
      <c r="L487" s="559"/>
      <c r="M487" s="559"/>
      <c r="N487" s="559"/>
      <c r="O487" s="559" t="str">
        <f t="shared" si="28"/>
        <v/>
      </c>
      <c r="P487" s="560"/>
    </row>
    <row r="488" spans="2:16">
      <c r="B488" s="557" t="str">
        <f t="shared" si="25"/>
        <v/>
      </c>
      <c r="C488" s="558"/>
      <c r="D488" s="559" t="str">
        <f t="shared" si="26"/>
        <v/>
      </c>
      <c r="E488" s="559"/>
      <c r="F488" s="559" t="str">
        <f>IFERROR(IF(OR(D488=0,D488=""),"",-PMT($F$45/IF($K$46="Day",'L1'!$D$12,IF($K$46="Week",'L1'!$D$16,IF($K$46="Month",'L1'!$D$17,1))),$F$46,$D$62)),"")</f>
        <v/>
      </c>
      <c r="G488" s="559"/>
      <c r="H488" s="559" t="str">
        <f>IFERROR(-PPMT(IF($K$46="Day",$F$45/'L1'!$D$12,IF($K$46="Week",$F$45/'L1'!$D$16,IF($K$46="Month",$F$45/'L1'!$D$17,IF($K$46="Year",$F$45,0)))),B488,$F$46,$Q$45),"")</f>
        <v/>
      </c>
      <c r="I488" s="559"/>
      <c r="J488" s="559" t="str">
        <f t="shared" si="27"/>
        <v/>
      </c>
      <c r="K488" s="559"/>
      <c r="L488" s="559"/>
      <c r="M488" s="559"/>
      <c r="N488" s="559"/>
      <c r="O488" s="559" t="str">
        <f t="shared" si="28"/>
        <v/>
      </c>
      <c r="P488" s="560"/>
    </row>
    <row r="489" spans="2:16">
      <c r="B489" s="557" t="str">
        <f t="shared" si="25"/>
        <v/>
      </c>
      <c r="C489" s="558"/>
      <c r="D489" s="559" t="str">
        <f t="shared" si="26"/>
        <v/>
      </c>
      <c r="E489" s="559"/>
      <c r="F489" s="559" t="str">
        <f>IFERROR(IF(OR(D489=0,D489=""),"",-PMT($F$45/IF($K$46="Day",'L1'!$D$12,IF($K$46="Week",'L1'!$D$16,IF($K$46="Month",'L1'!$D$17,1))),$F$46,$D$62)),"")</f>
        <v/>
      </c>
      <c r="G489" s="559"/>
      <c r="H489" s="559" t="str">
        <f>IFERROR(-PPMT(IF($K$46="Day",$F$45/'L1'!$D$12,IF($K$46="Week",$F$45/'L1'!$D$16,IF($K$46="Month",$F$45/'L1'!$D$17,IF($K$46="Year",$F$45,0)))),B489,$F$46,$Q$45),"")</f>
        <v/>
      </c>
      <c r="I489" s="559"/>
      <c r="J489" s="559" t="str">
        <f t="shared" si="27"/>
        <v/>
      </c>
      <c r="K489" s="559"/>
      <c r="L489" s="559"/>
      <c r="M489" s="559"/>
      <c r="N489" s="559"/>
      <c r="O489" s="559" t="str">
        <f t="shared" si="28"/>
        <v/>
      </c>
      <c r="P489" s="560"/>
    </row>
    <row r="490" spans="2:16">
      <c r="B490" s="557" t="str">
        <f t="shared" si="25"/>
        <v/>
      </c>
      <c r="C490" s="558"/>
      <c r="D490" s="559" t="str">
        <f t="shared" si="26"/>
        <v/>
      </c>
      <c r="E490" s="559"/>
      <c r="F490" s="559" t="str">
        <f>IFERROR(IF(OR(D490=0,D490=""),"",-PMT($F$45/IF($K$46="Day",'L1'!$D$12,IF($K$46="Week",'L1'!$D$16,IF($K$46="Month",'L1'!$D$17,1))),$F$46,$D$62)),"")</f>
        <v/>
      </c>
      <c r="G490" s="559"/>
      <c r="H490" s="559" t="str">
        <f>IFERROR(-PPMT(IF($K$46="Day",$F$45/'L1'!$D$12,IF($K$46="Week",$F$45/'L1'!$D$16,IF($K$46="Month",$F$45/'L1'!$D$17,IF($K$46="Year",$F$45,0)))),B490,$F$46,$Q$45),"")</f>
        <v/>
      </c>
      <c r="I490" s="559"/>
      <c r="J490" s="559" t="str">
        <f t="shared" si="27"/>
        <v/>
      </c>
      <c r="K490" s="559"/>
      <c r="L490" s="559"/>
      <c r="M490" s="559"/>
      <c r="N490" s="559"/>
      <c r="O490" s="559" t="str">
        <f t="shared" si="28"/>
        <v/>
      </c>
      <c r="P490" s="560"/>
    </row>
    <row r="491" spans="2:16">
      <c r="B491" s="557" t="str">
        <f t="shared" si="25"/>
        <v/>
      </c>
      <c r="C491" s="558"/>
      <c r="D491" s="559" t="str">
        <f t="shared" si="26"/>
        <v/>
      </c>
      <c r="E491" s="559"/>
      <c r="F491" s="559" t="str">
        <f>IFERROR(IF(OR(D491=0,D491=""),"",-PMT($F$45/IF($K$46="Day",'L1'!$D$12,IF($K$46="Week",'L1'!$D$16,IF($K$46="Month",'L1'!$D$17,1))),$F$46,$D$62)),"")</f>
        <v/>
      </c>
      <c r="G491" s="559"/>
      <c r="H491" s="559" t="str">
        <f>IFERROR(-PPMT(IF($K$46="Day",$F$45/'L1'!$D$12,IF($K$46="Week",$F$45/'L1'!$D$16,IF($K$46="Month",$F$45/'L1'!$D$17,IF($K$46="Year",$F$45,0)))),B491,$F$46,$Q$45),"")</f>
        <v/>
      </c>
      <c r="I491" s="559"/>
      <c r="J491" s="559" t="str">
        <f t="shared" si="27"/>
        <v/>
      </c>
      <c r="K491" s="559"/>
      <c r="L491" s="559"/>
      <c r="M491" s="559"/>
      <c r="N491" s="559"/>
      <c r="O491" s="559" t="str">
        <f t="shared" si="28"/>
        <v/>
      </c>
      <c r="P491" s="560"/>
    </row>
    <row r="492" spans="2:16">
      <c r="B492" s="557" t="str">
        <f t="shared" si="25"/>
        <v/>
      </c>
      <c r="C492" s="558"/>
      <c r="D492" s="559" t="str">
        <f t="shared" si="26"/>
        <v/>
      </c>
      <c r="E492" s="559"/>
      <c r="F492" s="559" t="str">
        <f>IFERROR(IF(OR(D492=0,D492=""),"",-PMT($F$45/IF($K$46="Day",'L1'!$D$12,IF($K$46="Week",'L1'!$D$16,IF($K$46="Month",'L1'!$D$17,1))),$F$46,$D$62)),"")</f>
        <v/>
      </c>
      <c r="G492" s="559"/>
      <c r="H492" s="559" t="str">
        <f>IFERROR(-PPMT(IF($K$46="Day",$F$45/'L1'!$D$12,IF($K$46="Week",$F$45/'L1'!$D$16,IF($K$46="Month",$F$45/'L1'!$D$17,IF($K$46="Year",$F$45,0)))),B492,$F$46,$Q$45),"")</f>
        <v/>
      </c>
      <c r="I492" s="559"/>
      <c r="J492" s="559" t="str">
        <f t="shared" si="27"/>
        <v/>
      </c>
      <c r="K492" s="559"/>
      <c r="L492" s="559"/>
      <c r="M492" s="559"/>
      <c r="N492" s="559"/>
      <c r="O492" s="559" t="str">
        <f t="shared" si="28"/>
        <v/>
      </c>
      <c r="P492" s="560"/>
    </row>
    <row r="493" spans="2:16">
      <c r="B493" s="557" t="str">
        <f t="shared" si="25"/>
        <v/>
      </c>
      <c r="C493" s="558"/>
      <c r="D493" s="559" t="str">
        <f t="shared" si="26"/>
        <v/>
      </c>
      <c r="E493" s="559"/>
      <c r="F493" s="559" t="str">
        <f>IFERROR(IF(OR(D493=0,D493=""),"",-PMT($F$45/IF($K$46="Day",'L1'!$D$12,IF($K$46="Week",'L1'!$D$16,IF($K$46="Month",'L1'!$D$17,1))),$F$46,$D$62)),"")</f>
        <v/>
      </c>
      <c r="G493" s="559"/>
      <c r="H493" s="559" t="str">
        <f>IFERROR(-PPMT(IF($K$46="Day",$F$45/'L1'!$D$12,IF($K$46="Week",$F$45/'L1'!$D$16,IF($K$46="Month",$F$45/'L1'!$D$17,IF($K$46="Year",$F$45,0)))),B493,$F$46,$Q$45),"")</f>
        <v/>
      </c>
      <c r="I493" s="559"/>
      <c r="J493" s="559" t="str">
        <f t="shared" si="27"/>
        <v/>
      </c>
      <c r="K493" s="559"/>
      <c r="L493" s="559"/>
      <c r="M493" s="559"/>
      <c r="N493" s="559"/>
      <c r="O493" s="559" t="str">
        <f t="shared" si="28"/>
        <v/>
      </c>
      <c r="P493" s="560"/>
    </row>
    <row r="494" spans="2:16">
      <c r="B494" s="557" t="str">
        <f t="shared" si="25"/>
        <v/>
      </c>
      <c r="C494" s="558"/>
      <c r="D494" s="559" t="str">
        <f t="shared" si="26"/>
        <v/>
      </c>
      <c r="E494" s="559"/>
      <c r="F494" s="559" t="str">
        <f>IFERROR(IF(OR(D494=0,D494=""),"",-PMT($F$45/IF($K$46="Day",'L1'!$D$12,IF($K$46="Week",'L1'!$D$16,IF($K$46="Month",'L1'!$D$17,1))),$F$46,$D$62)),"")</f>
        <v/>
      </c>
      <c r="G494" s="559"/>
      <c r="H494" s="559" t="str">
        <f>IFERROR(-PPMT(IF($K$46="Day",$F$45/'L1'!$D$12,IF($K$46="Week",$F$45/'L1'!$D$16,IF($K$46="Month",$F$45/'L1'!$D$17,IF($K$46="Year",$F$45,0)))),B494,$F$46,$Q$45),"")</f>
        <v/>
      </c>
      <c r="I494" s="559"/>
      <c r="J494" s="559" t="str">
        <f t="shared" si="27"/>
        <v/>
      </c>
      <c r="K494" s="559"/>
      <c r="L494" s="559"/>
      <c r="M494" s="559"/>
      <c r="N494" s="559"/>
      <c r="O494" s="559" t="str">
        <f t="shared" si="28"/>
        <v/>
      </c>
      <c r="P494" s="560"/>
    </row>
    <row r="495" spans="2:16">
      <c r="B495" s="557" t="str">
        <f t="shared" si="25"/>
        <v/>
      </c>
      <c r="C495" s="558"/>
      <c r="D495" s="559" t="str">
        <f t="shared" si="26"/>
        <v/>
      </c>
      <c r="E495" s="559"/>
      <c r="F495" s="559" t="str">
        <f>IFERROR(IF(OR(D495=0,D495=""),"",-PMT($F$45/IF($K$46="Day",'L1'!$D$12,IF($K$46="Week",'L1'!$D$16,IF($K$46="Month",'L1'!$D$17,1))),$F$46,$D$62)),"")</f>
        <v/>
      </c>
      <c r="G495" s="559"/>
      <c r="H495" s="559" t="str">
        <f>IFERROR(-PPMT(IF($K$46="Day",$F$45/'L1'!$D$12,IF($K$46="Week",$F$45/'L1'!$D$16,IF($K$46="Month",$F$45/'L1'!$D$17,IF($K$46="Year",$F$45,0)))),B495,$F$46,$Q$45),"")</f>
        <v/>
      </c>
      <c r="I495" s="559"/>
      <c r="J495" s="559" t="str">
        <f t="shared" si="27"/>
        <v/>
      </c>
      <c r="K495" s="559"/>
      <c r="L495" s="559"/>
      <c r="M495" s="559"/>
      <c r="N495" s="559"/>
      <c r="O495" s="559" t="str">
        <f t="shared" si="28"/>
        <v/>
      </c>
      <c r="P495" s="560"/>
    </row>
    <row r="496" spans="2:16">
      <c r="B496" s="557" t="str">
        <f t="shared" si="25"/>
        <v/>
      </c>
      <c r="C496" s="558"/>
      <c r="D496" s="559" t="str">
        <f t="shared" si="26"/>
        <v/>
      </c>
      <c r="E496" s="559"/>
      <c r="F496" s="559" t="str">
        <f>IFERROR(IF(OR(D496=0,D496=""),"",-PMT($F$45/IF($K$46="Day",'L1'!$D$12,IF($K$46="Week",'L1'!$D$16,IF($K$46="Month",'L1'!$D$17,1))),$F$46,$D$62)),"")</f>
        <v/>
      </c>
      <c r="G496" s="559"/>
      <c r="H496" s="559" t="str">
        <f>IFERROR(-PPMT(IF($K$46="Day",$F$45/'L1'!$D$12,IF($K$46="Week",$F$45/'L1'!$D$16,IF($K$46="Month",$F$45/'L1'!$D$17,IF($K$46="Year",$F$45,0)))),B496,$F$46,$Q$45),"")</f>
        <v/>
      </c>
      <c r="I496" s="559"/>
      <c r="J496" s="559" t="str">
        <f t="shared" si="27"/>
        <v/>
      </c>
      <c r="K496" s="559"/>
      <c r="L496" s="559"/>
      <c r="M496" s="559"/>
      <c r="N496" s="559"/>
      <c r="O496" s="559" t="str">
        <f t="shared" si="28"/>
        <v/>
      </c>
      <c r="P496" s="560"/>
    </row>
    <row r="497" spans="2:16">
      <c r="B497" s="557" t="str">
        <f t="shared" si="25"/>
        <v/>
      </c>
      <c r="C497" s="558"/>
      <c r="D497" s="559" t="str">
        <f t="shared" si="26"/>
        <v/>
      </c>
      <c r="E497" s="559"/>
      <c r="F497" s="559" t="str">
        <f>IFERROR(IF(OR(D497=0,D497=""),"",-PMT($F$45/IF($K$46="Day",'L1'!$D$12,IF($K$46="Week",'L1'!$D$16,IF($K$46="Month",'L1'!$D$17,1))),$F$46,$D$62)),"")</f>
        <v/>
      </c>
      <c r="G497" s="559"/>
      <c r="H497" s="559" t="str">
        <f>IFERROR(-PPMT(IF($K$46="Day",$F$45/'L1'!$D$12,IF($K$46="Week",$F$45/'L1'!$D$16,IF($K$46="Month",$F$45/'L1'!$D$17,IF($K$46="Year",$F$45,0)))),B497,$F$46,$Q$45),"")</f>
        <v/>
      </c>
      <c r="I497" s="559"/>
      <c r="J497" s="559" t="str">
        <f t="shared" si="27"/>
        <v/>
      </c>
      <c r="K497" s="559"/>
      <c r="L497" s="559"/>
      <c r="M497" s="559"/>
      <c r="N497" s="559"/>
      <c r="O497" s="559" t="str">
        <f t="shared" si="28"/>
        <v/>
      </c>
      <c r="P497" s="560"/>
    </row>
    <row r="498" spans="2:16">
      <c r="B498" s="557" t="str">
        <f t="shared" si="25"/>
        <v/>
      </c>
      <c r="C498" s="558"/>
      <c r="D498" s="559" t="str">
        <f t="shared" si="26"/>
        <v/>
      </c>
      <c r="E498" s="559"/>
      <c r="F498" s="559" t="str">
        <f>IFERROR(IF(OR(D498=0,D498=""),"",-PMT($F$45/IF($K$46="Day",'L1'!$D$12,IF($K$46="Week",'L1'!$D$16,IF($K$46="Month",'L1'!$D$17,1))),$F$46,$D$62)),"")</f>
        <v/>
      </c>
      <c r="G498" s="559"/>
      <c r="H498" s="559" t="str">
        <f>IFERROR(-PPMT(IF($K$46="Day",$F$45/'L1'!$D$12,IF($K$46="Week",$F$45/'L1'!$D$16,IF($K$46="Month",$F$45/'L1'!$D$17,IF($K$46="Year",$F$45,0)))),B498,$F$46,$Q$45),"")</f>
        <v/>
      </c>
      <c r="I498" s="559"/>
      <c r="J498" s="559" t="str">
        <f t="shared" si="27"/>
        <v/>
      </c>
      <c r="K498" s="559"/>
      <c r="L498" s="559"/>
      <c r="M498" s="559"/>
      <c r="N498" s="559"/>
      <c r="O498" s="559" t="str">
        <f t="shared" si="28"/>
        <v/>
      </c>
      <c r="P498" s="560"/>
    </row>
    <row r="499" spans="2:16">
      <c r="B499" s="557" t="str">
        <f t="shared" si="25"/>
        <v/>
      </c>
      <c r="C499" s="558"/>
      <c r="D499" s="559" t="str">
        <f t="shared" si="26"/>
        <v/>
      </c>
      <c r="E499" s="559"/>
      <c r="F499" s="559" t="str">
        <f>IFERROR(IF(OR(D499=0,D499=""),"",-PMT($F$45/IF($K$46="Day",'L1'!$D$12,IF($K$46="Week",'L1'!$D$16,IF($K$46="Month",'L1'!$D$17,1))),$F$46,$D$62)),"")</f>
        <v/>
      </c>
      <c r="G499" s="559"/>
      <c r="H499" s="559" t="str">
        <f>IFERROR(-PPMT(IF($K$46="Day",$F$45/'L1'!$D$12,IF($K$46="Week",$F$45/'L1'!$D$16,IF($K$46="Month",$F$45/'L1'!$D$17,IF($K$46="Year",$F$45,0)))),B499,$F$46,$Q$45),"")</f>
        <v/>
      </c>
      <c r="I499" s="559"/>
      <c r="J499" s="559" t="str">
        <f t="shared" si="27"/>
        <v/>
      </c>
      <c r="K499" s="559"/>
      <c r="L499" s="559"/>
      <c r="M499" s="559"/>
      <c r="N499" s="559"/>
      <c r="O499" s="559" t="str">
        <f t="shared" si="28"/>
        <v/>
      </c>
      <c r="P499" s="560"/>
    </row>
    <row r="500" spans="2:16">
      <c r="B500" s="557" t="str">
        <f t="shared" si="25"/>
        <v/>
      </c>
      <c r="C500" s="558"/>
      <c r="D500" s="559" t="str">
        <f t="shared" si="26"/>
        <v/>
      </c>
      <c r="E500" s="559"/>
      <c r="F500" s="559" t="str">
        <f>IFERROR(IF(OR(D500=0,D500=""),"",-PMT($F$45/IF($K$46="Day",'L1'!$D$12,IF($K$46="Week",'L1'!$D$16,IF($K$46="Month",'L1'!$D$17,1))),$F$46,$D$62)),"")</f>
        <v/>
      </c>
      <c r="G500" s="559"/>
      <c r="H500" s="559" t="str">
        <f>IFERROR(-PPMT(IF($K$46="Day",$F$45/'L1'!$D$12,IF($K$46="Week",$F$45/'L1'!$D$16,IF($K$46="Month",$F$45/'L1'!$D$17,IF($K$46="Year",$F$45,0)))),B500,$F$46,$Q$45),"")</f>
        <v/>
      </c>
      <c r="I500" s="559"/>
      <c r="J500" s="559" t="str">
        <f t="shared" si="27"/>
        <v/>
      </c>
      <c r="K500" s="559"/>
      <c r="L500" s="559"/>
      <c r="M500" s="559"/>
      <c r="N500" s="559"/>
      <c r="O500" s="559" t="str">
        <f t="shared" si="28"/>
        <v/>
      </c>
      <c r="P500" s="560"/>
    </row>
    <row r="501" spans="2:16">
      <c r="B501" s="557" t="str">
        <f t="shared" si="25"/>
        <v/>
      </c>
      <c r="C501" s="558"/>
      <c r="D501" s="559" t="str">
        <f t="shared" si="26"/>
        <v/>
      </c>
      <c r="E501" s="559"/>
      <c r="F501" s="559" t="str">
        <f>IFERROR(IF(OR(D501=0,D501=""),"",-PMT($F$45/IF($K$46="Day",'L1'!$D$12,IF($K$46="Week",'L1'!$D$16,IF($K$46="Month",'L1'!$D$17,1))),$F$46,$D$62)),"")</f>
        <v/>
      </c>
      <c r="G501" s="559"/>
      <c r="H501" s="559" t="str">
        <f>IFERROR(-PPMT(IF($K$46="Day",$F$45/'L1'!$D$12,IF($K$46="Week",$F$45/'L1'!$D$16,IF($K$46="Month",$F$45/'L1'!$D$17,IF($K$46="Year",$F$45,0)))),B501,$F$46,$Q$45),"")</f>
        <v/>
      </c>
      <c r="I501" s="559"/>
      <c r="J501" s="559" t="str">
        <f t="shared" si="27"/>
        <v/>
      </c>
      <c r="K501" s="559"/>
      <c r="L501" s="559"/>
      <c r="M501" s="559"/>
      <c r="N501" s="559"/>
      <c r="O501" s="559" t="str">
        <f t="shared" si="28"/>
        <v/>
      </c>
      <c r="P501" s="560"/>
    </row>
    <row r="502" spans="2:16">
      <c r="B502" s="557" t="str">
        <f t="shared" si="25"/>
        <v/>
      </c>
      <c r="C502" s="558"/>
      <c r="D502" s="559" t="str">
        <f t="shared" si="26"/>
        <v/>
      </c>
      <c r="E502" s="559"/>
      <c r="F502" s="559" t="str">
        <f>IFERROR(IF(OR(D502=0,D502=""),"",-PMT($F$45/IF($K$46="Day",'L1'!$D$12,IF($K$46="Week",'L1'!$D$16,IF($K$46="Month",'L1'!$D$17,1))),$F$46,$D$62)),"")</f>
        <v/>
      </c>
      <c r="G502" s="559"/>
      <c r="H502" s="559" t="str">
        <f>IFERROR(-PPMT(IF($K$46="Day",$F$45/'L1'!$D$12,IF($K$46="Week",$F$45/'L1'!$D$16,IF($K$46="Month",$F$45/'L1'!$D$17,IF($K$46="Year",$F$45,0)))),B502,$F$46,$Q$45),"")</f>
        <v/>
      </c>
      <c r="I502" s="559"/>
      <c r="J502" s="559" t="str">
        <f t="shared" si="27"/>
        <v/>
      </c>
      <c r="K502" s="559"/>
      <c r="L502" s="559"/>
      <c r="M502" s="559"/>
      <c r="N502" s="559"/>
      <c r="O502" s="559" t="str">
        <f t="shared" si="28"/>
        <v/>
      </c>
      <c r="P502" s="560"/>
    </row>
    <row r="503" spans="2:16">
      <c r="B503" s="557" t="str">
        <f t="shared" si="25"/>
        <v/>
      </c>
      <c r="C503" s="558"/>
      <c r="D503" s="559" t="str">
        <f t="shared" si="26"/>
        <v/>
      </c>
      <c r="E503" s="559"/>
      <c r="F503" s="559" t="str">
        <f>IFERROR(IF(OR(D503=0,D503=""),"",-PMT($F$45/IF($K$46="Day",'L1'!$D$12,IF($K$46="Week",'L1'!$D$16,IF($K$46="Month",'L1'!$D$17,1))),$F$46,$D$62)),"")</f>
        <v/>
      </c>
      <c r="G503" s="559"/>
      <c r="H503" s="559" t="str">
        <f>IFERROR(-PPMT(IF($K$46="Day",$F$45/'L1'!$D$12,IF($K$46="Week",$F$45/'L1'!$D$16,IF($K$46="Month",$F$45/'L1'!$D$17,IF($K$46="Year",$F$45,0)))),B503,$F$46,$Q$45),"")</f>
        <v/>
      </c>
      <c r="I503" s="559"/>
      <c r="J503" s="559" t="str">
        <f t="shared" si="27"/>
        <v/>
      </c>
      <c r="K503" s="559"/>
      <c r="L503" s="559"/>
      <c r="M503" s="559"/>
      <c r="N503" s="559"/>
      <c r="O503" s="559" t="str">
        <f t="shared" si="28"/>
        <v/>
      </c>
      <c r="P503" s="560"/>
    </row>
    <row r="504" spans="2:16">
      <c r="B504" s="557" t="str">
        <f t="shared" si="25"/>
        <v/>
      </c>
      <c r="C504" s="558"/>
      <c r="D504" s="559" t="str">
        <f t="shared" si="26"/>
        <v/>
      </c>
      <c r="E504" s="559"/>
      <c r="F504" s="559" t="str">
        <f>IFERROR(IF(OR(D504=0,D504=""),"",-PMT($F$45/IF($K$46="Day",'L1'!$D$12,IF($K$46="Week",'L1'!$D$16,IF($K$46="Month",'L1'!$D$17,1))),$F$46,$D$62)),"")</f>
        <v/>
      </c>
      <c r="G504" s="559"/>
      <c r="H504" s="559" t="str">
        <f>IFERROR(-PPMT(IF($K$46="Day",$F$45/'L1'!$D$12,IF($K$46="Week",$F$45/'L1'!$D$16,IF($K$46="Month",$F$45/'L1'!$D$17,IF($K$46="Year",$F$45,0)))),B504,$F$46,$Q$45),"")</f>
        <v/>
      </c>
      <c r="I504" s="559"/>
      <c r="J504" s="559" t="str">
        <f t="shared" si="27"/>
        <v/>
      </c>
      <c r="K504" s="559"/>
      <c r="L504" s="559"/>
      <c r="M504" s="559"/>
      <c r="N504" s="559"/>
      <c r="O504" s="559" t="str">
        <f t="shared" si="28"/>
        <v/>
      </c>
      <c r="P504" s="560"/>
    </row>
    <row r="505" spans="2:16">
      <c r="B505" s="557" t="str">
        <f t="shared" si="25"/>
        <v/>
      </c>
      <c r="C505" s="558"/>
      <c r="D505" s="559" t="str">
        <f t="shared" si="26"/>
        <v/>
      </c>
      <c r="E505" s="559"/>
      <c r="F505" s="559" t="str">
        <f>IFERROR(IF(OR(D505=0,D505=""),"",-PMT($F$45/IF($K$46="Day",'L1'!$D$12,IF($K$46="Week",'L1'!$D$16,IF($K$46="Month",'L1'!$D$17,1))),$F$46,$D$62)),"")</f>
        <v/>
      </c>
      <c r="G505" s="559"/>
      <c r="H505" s="559" t="str">
        <f>IFERROR(-PPMT(IF($K$46="Day",$F$45/'L1'!$D$12,IF($K$46="Week",$F$45/'L1'!$D$16,IF($K$46="Month",$F$45/'L1'!$D$17,IF($K$46="Year",$F$45,0)))),B505,$F$46,$Q$45),"")</f>
        <v/>
      </c>
      <c r="I505" s="559"/>
      <c r="J505" s="559" t="str">
        <f t="shared" si="27"/>
        <v/>
      </c>
      <c r="K505" s="559"/>
      <c r="L505" s="559"/>
      <c r="M505" s="559"/>
      <c r="N505" s="559"/>
      <c r="O505" s="559" t="str">
        <f t="shared" si="28"/>
        <v/>
      </c>
      <c r="P505" s="560"/>
    </row>
    <row r="506" spans="2:16">
      <c r="B506" s="557" t="str">
        <f t="shared" si="25"/>
        <v/>
      </c>
      <c r="C506" s="558"/>
      <c r="D506" s="559" t="str">
        <f t="shared" si="26"/>
        <v/>
      </c>
      <c r="E506" s="559"/>
      <c r="F506" s="559" t="str">
        <f>IFERROR(IF(OR(D506=0,D506=""),"",-PMT($F$45/IF($K$46="Day",'L1'!$D$12,IF($K$46="Week",'L1'!$D$16,IF($K$46="Month",'L1'!$D$17,1))),$F$46,$D$62)),"")</f>
        <v/>
      </c>
      <c r="G506" s="559"/>
      <c r="H506" s="559" t="str">
        <f>IFERROR(-PPMT(IF($K$46="Day",$F$45/'L1'!$D$12,IF($K$46="Week",$F$45/'L1'!$D$16,IF($K$46="Month",$F$45/'L1'!$D$17,IF($K$46="Year",$F$45,0)))),B506,$F$46,$Q$45),"")</f>
        <v/>
      </c>
      <c r="I506" s="559"/>
      <c r="J506" s="559" t="str">
        <f t="shared" si="27"/>
        <v/>
      </c>
      <c r="K506" s="559"/>
      <c r="L506" s="559"/>
      <c r="M506" s="559"/>
      <c r="N506" s="559"/>
      <c r="O506" s="559" t="str">
        <f t="shared" si="28"/>
        <v/>
      </c>
      <c r="P506" s="560"/>
    </row>
    <row r="507" spans="2:16">
      <c r="B507" s="557" t="str">
        <f t="shared" si="25"/>
        <v/>
      </c>
      <c r="C507" s="558"/>
      <c r="D507" s="559" t="str">
        <f t="shared" si="26"/>
        <v/>
      </c>
      <c r="E507" s="559"/>
      <c r="F507" s="559" t="str">
        <f>IFERROR(IF(OR(D507=0,D507=""),"",-PMT($F$45/IF($K$46="Day",'L1'!$D$12,IF($K$46="Week",'L1'!$D$16,IF($K$46="Month",'L1'!$D$17,1))),$F$46,$D$62)),"")</f>
        <v/>
      </c>
      <c r="G507" s="559"/>
      <c r="H507" s="559" t="str">
        <f>IFERROR(-PPMT(IF($K$46="Day",$F$45/'L1'!$D$12,IF($K$46="Week",$F$45/'L1'!$D$16,IF($K$46="Month",$F$45/'L1'!$D$17,IF($K$46="Year",$F$45,0)))),B507,$F$46,$Q$45),"")</f>
        <v/>
      </c>
      <c r="I507" s="559"/>
      <c r="J507" s="559" t="str">
        <f t="shared" si="27"/>
        <v/>
      </c>
      <c r="K507" s="559"/>
      <c r="L507" s="559"/>
      <c r="M507" s="559"/>
      <c r="N507" s="559"/>
      <c r="O507" s="559" t="str">
        <f t="shared" si="28"/>
        <v/>
      </c>
      <c r="P507" s="560"/>
    </row>
    <row r="508" spans="2:16">
      <c r="B508" s="557" t="str">
        <f t="shared" si="25"/>
        <v/>
      </c>
      <c r="C508" s="558"/>
      <c r="D508" s="559" t="str">
        <f t="shared" si="26"/>
        <v/>
      </c>
      <c r="E508" s="559"/>
      <c r="F508" s="559" t="str">
        <f>IFERROR(IF(OR(D508=0,D508=""),"",-PMT($F$45/IF($K$46="Day",'L1'!$D$12,IF($K$46="Week",'L1'!$D$16,IF($K$46="Month",'L1'!$D$17,1))),$F$46,$D$62)),"")</f>
        <v/>
      </c>
      <c r="G508" s="559"/>
      <c r="H508" s="559" t="str">
        <f>IFERROR(-PPMT(IF($K$46="Day",$F$45/'L1'!$D$12,IF($K$46="Week",$F$45/'L1'!$D$16,IF($K$46="Month",$F$45/'L1'!$D$17,IF($K$46="Year",$F$45,0)))),B508,$F$46,$Q$45),"")</f>
        <v/>
      </c>
      <c r="I508" s="559"/>
      <c r="J508" s="559" t="str">
        <f t="shared" si="27"/>
        <v/>
      </c>
      <c r="K508" s="559"/>
      <c r="L508" s="559"/>
      <c r="M508" s="559"/>
      <c r="N508" s="559"/>
      <c r="O508" s="559" t="str">
        <f t="shared" si="28"/>
        <v/>
      </c>
      <c r="P508" s="560"/>
    </row>
    <row r="509" spans="2:16">
      <c r="B509" s="557" t="str">
        <f t="shared" si="25"/>
        <v/>
      </c>
      <c r="C509" s="558"/>
      <c r="D509" s="559" t="str">
        <f t="shared" si="26"/>
        <v/>
      </c>
      <c r="E509" s="559"/>
      <c r="F509" s="559" t="str">
        <f>IFERROR(IF(OR(D509=0,D509=""),"",-PMT($F$45/IF($K$46="Day",'L1'!$D$12,IF($K$46="Week",'L1'!$D$16,IF($K$46="Month",'L1'!$D$17,1))),$F$46,$D$62)),"")</f>
        <v/>
      </c>
      <c r="G509" s="559"/>
      <c r="H509" s="559" t="str">
        <f>IFERROR(-PPMT(IF($K$46="Day",$F$45/'L1'!$D$12,IF($K$46="Week",$F$45/'L1'!$D$16,IF($K$46="Month",$F$45/'L1'!$D$17,IF($K$46="Year",$F$45,0)))),B509,$F$46,$Q$45),"")</f>
        <v/>
      </c>
      <c r="I509" s="559"/>
      <c r="J509" s="559" t="str">
        <f t="shared" si="27"/>
        <v/>
      </c>
      <c r="K509" s="559"/>
      <c r="L509" s="559"/>
      <c r="M509" s="559"/>
      <c r="N509" s="559"/>
      <c r="O509" s="559" t="str">
        <f t="shared" si="28"/>
        <v/>
      </c>
      <c r="P509" s="560"/>
    </row>
    <row r="510" spans="2:16">
      <c r="B510" s="557" t="str">
        <f t="shared" si="25"/>
        <v/>
      </c>
      <c r="C510" s="558"/>
      <c r="D510" s="559" t="str">
        <f t="shared" si="26"/>
        <v/>
      </c>
      <c r="E510" s="559"/>
      <c r="F510" s="559" t="str">
        <f>IFERROR(IF(OR(D510=0,D510=""),"",-PMT($F$45/IF($K$46="Day",'L1'!$D$12,IF($K$46="Week",'L1'!$D$16,IF($K$46="Month",'L1'!$D$17,1))),$F$46,$D$62)),"")</f>
        <v/>
      </c>
      <c r="G510" s="559"/>
      <c r="H510" s="559" t="str">
        <f>IFERROR(-PPMT(IF($K$46="Day",$F$45/'L1'!$D$12,IF($K$46="Week",$F$45/'L1'!$D$16,IF($K$46="Month",$F$45/'L1'!$D$17,IF($K$46="Year",$F$45,0)))),B510,$F$46,$Q$45),"")</f>
        <v/>
      </c>
      <c r="I510" s="559"/>
      <c r="J510" s="559" t="str">
        <f t="shared" si="27"/>
        <v/>
      </c>
      <c r="K510" s="559"/>
      <c r="L510" s="559"/>
      <c r="M510" s="559"/>
      <c r="N510" s="559"/>
      <c r="O510" s="559" t="str">
        <f t="shared" si="28"/>
        <v/>
      </c>
      <c r="P510" s="560"/>
    </row>
    <row r="511" spans="2:16">
      <c r="B511" s="557" t="str">
        <f t="shared" si="25"/>
        <v/>
      </c>
      <c r="C511" s="558"/>
      <c r="D511" s="559" t="str">
        <f t="shared" si="26"/>
        <v/>
      </c>
      <c r="E511" s="559"/>
      <c r="F511" s="559" t="str">
        <f>IFERROR(IF(OR(D511=0,D511=""),"",-PMT($F$45/IF($K$46="Day",'L1'!$D$12,IF($K$46="Week",'L1'!$D$16,IF($K$46="Month",'L1'!$D$17,1))),$F$46,$D$62)),"")</f>
        <v/>
      </c>
      <c r="G511" s="559"/>
      <c r="H511" s="559" t="str">
        <f>IFERROR(-PPMT(IF($K$46="Day",$F$45/'L1'!$D$12,IF($K$46="Week",$F$45/'L1'!$D$16,IF($K$46="Month",$F$45/'L1'!$D$17,IF($K$46="Year",$F$45,0)))),B511,$F$46,$Q$45),"")</f>
        <v/>
      </c>
      <c r="I511" s="559"/>
      <c r="J511" s="559" t="str">
        <f t="shared" si="27"/>
        <v/>
      </c>
      <c r="K511" s="559"/>
      <c r="L511" s="559"/>
      <c r="M511" s="559"/>
      <c r="N511" s="559"/>
      <c r="O511" s="559" t="str">
        <f t="shared" si="28"/>
        <v/>
      </c>
      <c r="P511" s="560"/>
    </row>
    <row r="512" spans="2:16">
      <c r="B512" s="557" t="str">
        <f t="shared" ref="B512:B575" si="29">IF(OR(D512=0,D512=""),"",B511+1)</f>
        <v/>
      </c>
      <c r="C512" s="558"/>
      <c r="D512" s="559" t="str">
        <f t="shared" ref="D512:D575" si="30">IFERROR(IF(D511-H511&lt;=0,"",D511-H511),"")</f>
        <v/>
      </c>
      <c r="E512" s="559"/>
      <c r="F512" s="559" t="str">
        <f>IFERROR(IF(OR(D512=0,D512=""),"",-PMT($F$45/IF($K$46="Day",'L1'!$D$12,IF($K$46="Week",'L1'!$D$16,IF($K$46="Month",'L1'!$D$17,1))),$F$46,$D$62)),"")</f>
        <v/>
      </c>
      <c r="G512" s="559"/>
      <c r="H512" s="559" t="str">
        <f>IFERROR(-PPMT(IF($K$46="Day",$F$45/'L1'!$D$12,IF($K$46="Week",$F$45/'L1'!$D$16,IF($K$46="Month",$F$45/'L1'!$D$17,IF($K$46="Year",$F$45,0)))),B512,$F$46,$Q$45),"")</f>
        <v/>
      </c>
      <c r="I512" s="559"/>
      <c r="J512" s="559" t="str">
        <f t="shared" ref="J512:J575" si="31">IFERROR(F512-H512,"")</f>
        <v/>
      </c>
      <c r="K512" s="559"/>
      <c r="L512" s="559"/>
      <c r="M512" s="559"/>
      <c r="N512" s="559"/>
      <c r="O512" s="559" t="str">
        <f t="shared" ref="O512:O575" si="32">IFERROR(D512-H512,"")</f>
        <v/>
      </c>
      <c r="P512" s="560"/>
    </row>
    <row r="513" spans="2:16">
      <c r="B513" s="557" t="str">
        <f t="shared" si="29"/>
        <v/>
      </c>
      <c r="C513" s="558"/>
      <c r="D513" s="559" t="str">
        <f t="shared" si="30"/>
        <v/>
      </c>
      <c r="E513" s="559"/>
      <c r="F513" s="559" t="str">
        <f>IFERROR(IF(OR(D513=0,D513=""),"",-PMT($F$45/IF($K$46="Day",'L1'!$D$12,IF($K$46="Week",'L1'!$D$16,IF($K$46="Month",'L1'!$D$17,1))),$F$46,$D$62)),"")</f>
        <v/>
      </c>
      <c r="G513" s="559"/>
      <c r="H513" s="559" t="str">
        <f>IFERROR(-PPMT(IF($K$46="Day",$F$45/'L1'!$D$12,IF($K$46="Week",$F$45/'L1'!$D$16,IF($K$46="Month",$F$45/'L1'!$D$17,IF($K$46="Year",$F$45,0)))),B513,$F$46,$Q$45),"")</f>
        <v/>
      </c>
      <c r="I513" s="559"/>
      <c r="J513" s="559" t="str">
        <f t="shared" si="31"/>
        <v/>
      </c>
      <c r="K513" s="559"/>
      <c r="L513" s="559"/>
      <c r="M513" s="559"/>
      <c r="N513" s="559"/>
      <c r="O513" s="559" t="str">
        <f t="shared" si="32"/>
        <v/>
      </c>
      <c r="P513" s="560"/>
    </row>
    <row r="514" spans="2:16">
      <c r="B514" s="557" t="str">
        <f t="shared" si="29"/>
        <v/>
      </c>
      <c r="C514" s="558"/>
      <c r="D514" s="559" t="str">
        <f t="shared" si="30"/>
        <v/>
      </c>
      <c r="E514" s="559"/>
      <c r="F514" s="559" t="str">
        <f>IFERROR(IF(OR(D514=0,D514=""),"",-PMT($F$45/IF($K$46="Day",'L1'!$D$12,IF($K$46="Week",'L1'!$D$16,IF($K$46="Month",'L1'!$D$17,1))),$F$46,$D$62)),"")</f>
        <v/>
      </c>
      <c r="G514" s="559"/>
      <c r="H514" s="559" t="str">
        <f>IFERROR(-PPMT(IF($K$46="Day",$F$45/'L1'!$D$12,IF($K$46="Week",$F$45/'L1'!$D$16,IF($K$46="Month",$F$45/'L1'!$D$17,IF($K$46="Year",$F$45,0)))),B514,$F$46,$Q$45),"")</f>
        <v/>
      </c>
      <c r="I514" s="559"/>
      <c r="J514" s="559" t="str">
        <f t="shared" si="31"/>
        <v/>
      </c>
      <c r="K514" s="559"/>
      <c r="L514" s="559"/>
      <c r="M514" s="559"/>
      <c r="N514" s="559"/>
      <c r="O514" s="559" t="str">
        <f t="shared" si="32"/>
        <v/>
      </c>
      <c r="P514" s="560"/>
    </row>
    <row r="515" spans="2:16">
      <c r="B515" s="557" t="str">
        <f t="shared" si="29"/>
        <v/>
      </c>
      <c r="C515" s="558"/>
      <c r="D515" s="559" t="str">
        <f t="shared" si="30"/>
        <v/>
      </c>
      <c r="E515" s="559"/>
      <c r="F515" s="559" t="str">
        <f>IFERROR(IF(OR(D515=0,D515=""),"",-PMT($F$45/IF($K$46="Day",'L1'!$D$12,IF($K$46="Week",'L1'!$D$16,IF($K$46="Month",'L1'!$D$17,1))),$F$46,$D$62)),"")</f>
        <v/>
      </c>
      <c r="G515" s="559"/>
      <c r="H515" s="559" t="str">
        <f>IFERROR(-PPMT(IF($K$46="Day",$F$45/'L1'!$D$12,IF($K$46="Week",$F$45/'L1'!$D$16,IF($K$46="Month",$F$45/'L1'!$D$17,IF($K$46="Year",$F$45,0)))),B515,$F$46,$Q$45),"")</f>
        <v/>
      </c>
      <c r="I515" s="559"/>
      <c r="J515" s="559" t="str">
        <f t="shared" si="31"/>
        <v/>
      </c>
      <c r="K515" s="559"/>
      <c r="L515" s="559"/>
      <c r="M515" s="559"/>
      <c r="N515" s="559"/>
      <c r="O515" s="559" t="str">
        <f t="shared" si="32"/>
        <v/>
      </c>
      <c r="P515" s="560"/>
    </row>
    <row r="516" spans="2:16">
      <c r="B516" s="557" t="str">
        <f t="shared" si="29"/>
        <v/>
      </c>
      <c r="C516" s="558"/>
      <c r="D516" s="559" t="str">
        <f t="shared" si="30"/>
        <v/>
      </c>
      <c r="E516" s="559"/>
      <c r="F516" s="559" t="str">
        <f>IFERROR(IF(OR(D516=0,D516=""),"",-PMT($F$45/IF($K$46="Day",'L1'!$D$12,IF($K$46="Week",'L1'!$D$16,IF($K$46="Month",'L1'!$D$17,1))),$F$46,$D$62)),"")</f>
        <v/>
      </c>
      <c r="G516" s="559"/>
      <c r="H516" s="559" t="str">
        <f>IFERROR(-PPMT(IF($K$46="Day",$F$45/'L1'!$D$12,IF($K$46="Week",$F$45/'L1'!$D$16,IF($K$46="Month",$F$45/'L1'!$D$17,IF($K$46="Year",$F$45,0)))),B516,$F$46,$Q$45),"")</f>
        <v/>
      </c>
      <c r="I516" s="559"/>
      <c r="J516" s="559" t="str">
        <f t="shared" si="31"/>
        <v/>
      </c>
      <c r="K516" s="559"/>
      <c r="L516" s="559"/>
      <c r="M516" s="559"/>
      <c r="N516" s="559"/>
      <c r="O516" s="559" t="str">
        <f t="shared" si="32"/>
        <v/>
      </c>
      <c r="P516" s="560"/>
    </row>
    <row r="517" spans="2:16">
      <c r="B517" s="557" t="str">
        <f t="shared" si="29"/>
        <v/>
      </c>
      <c r="C517" s="558"/>
      <c r="D517" s="559" t="str">
        <f t="shared" si="30"/>
        <v/>
      </c>
      <c r="E517" s="559"/>
      <c r="F517" s="559" t="str">
        <f>IFERROR(IF(OR(D517=0,D517=""),"",-PMT($F$45/IF($K$46="Day",'L1'!$D$12,IF($K$46="Week",'L1'!$D$16,IF($K$46="Month",'L1'!$D$17,1))),$F$46,$D$62)),"")</f>
        <v/>
      </c>
      <c r="G517" s="559"/>
      <c r="H517" s="559" t="str">
        <f>IFERROR(-PPMT(IF($K$46="Day",$F$45/'L1'!$D$12,IF($K$46="Week",$F$45/'L1'!$D$16,IF($K$46="Month",$F$45/'L1'!$D$17,IF($K$46="Year",$F$45,0)))),B517,$F$46,$Q$45),"")</f>
        <v/>
      </c>
      <c r="I517" s="559"/>
      <c r="J517" s="559" t="str">
        <f t="shared" si="31"/>
        <v/>
      </c>
      <c r="K517" s="559"/>
      <c r="L517" s="559"/>
      <c r="M517" s="559"/>
      <c r="N517" s="559"/>
      <c r="O517" s="559" t="str">
        <f t="shared" si="32"/>
        <v/>
      </c>
      <c r="P517" s="560"/>
    </row>
    <row r="518" spans="2:16">
      <c r="B518" s="557" t="str">
        <f t="shared" si="29"/>
        <v/>
      </c>
      <c r="C518" s="558"/>
      <c r="D518" s="559" t="str">
        <f t="shared" si="30"/>
        <v/>
      </c>
      <c r="E518" s="559"/>
      <c r="F518" s="559" t="str">
        <f>IFERROR(IF(OR(D518=0,D518=""),"",-PMT($F$45/IF($K$46="Day",'L1'!$D$12,IF($K$46="Week",'L1'!$D$16,IF($K$46="Month",'L1'!$D$17,1))),$F$46,$D$62)),"")</f>
        <v/>
      </c>
      <c r="G518" s="559"/>
      <c r="H518" s="559" t="str">
        <f>IFERROR(-PPMT(IF($K$46="Day",$F$45/'L1'!$D$12,IF($K$46="Week",$F$45/'L1'!$D$16,IF($K$46="Month",$F$45/'L1'!$D$17,IF($K$46="Year",$F$45,0)))),B518,$F$46,$Q$45),"")</f>
        <v/>
      </c>
      <c r="I518" s="559"/>
      <c r="J518" s="559" t="str">
        <f t="shared" si="31"/>
        <v/>
      </c>
      <c r="K518" s="559"/>
      <c r="L518" s="559"/>
      <c r="M518" s="559"/>
      <c r="N518" s="559"/>
      <c r="O518" s="559" t="str">
        <f t="shared" si="32"/>
        <v/>
      </c>
      <c r="P518" s="560"/>
    </row>
    <row r="519" spans="2:16">
      <c r="B519" s="557" t="str">
        <f t="shared" si="29"/>
        <v/>
      </c>
      <c r="C519" s="558"/>
      <c r="D519" s="559" t="str">
        <f t="shared" si="30"/>
        <v/>
      </c>
      <c r="E519" s="559"/>
      <c r="F519" s="559" t="str">
        <f>IFERROR(IF(OR(D519=0,D519=""),"",-PMT($F$45/IF($K$46="Day",'L1'!$D$12,IF($K$46="Week",'L1'!$D$16,IF($K$46="Month",'L1'!$D$17,1))),$F$46,$D$62)),"")</f>
        <v/>
      </c>
      <c r="G519" s="559"/>
      <c r="H519" s="559" t="str">
        <f>IFERROR(-PPMT(IF($K$46="Day",$F$45/'L1'!$D$12,IF($K$46="Week",$F$45/'L1'!$D$16,IF($K$46="Month",$F$45/'L1'!$D$17,IF($K$46="Year",$F$45,0)))),B519,$F$46,$Q$45),"")</f>
        <v/>
      </c>
      <c r="I519" s="559"/>
      <c r="J519" s="559" t="str">
        <f t="shared" si="31"/>
        <v/>
      </c>
      <c r="K519" s="559"/>
      <c r="L519" s="559"/>
      <c r="M519" s="559"/>
      <c r="N519" s="559"/>
      <c r="O519" s="559" t="str">
        <f t="shared" si="32"/>
        <v/>
      </c>
      <c r="P519" s="560"/>
    </row>
    <row r="520" spans="2:16">
      <c r="B520" s="557" t="str">
        <f t="shared" si="29"/>
        <v/>
      </c>
      <c r="C520" s="558"/>
      <c r="D520" s="559" t="str">
        <f t="shared" si="30"/>
        <v/>
      </c>
      <c r="E520" s="559"/>
      <c r="F520" s="559" t="str">
        <f>IFERROR(IF(OR(D520=0,D520=""),"",-PMT($F$45/IF($K$46="Day",'L1'!$D$12,IF($K$46="Week",'L1'!$D$16,IF($K$46="Month",'L1'!$D$17,1))),$F$46,$D$62)),"")</f>
        <v/>
      </c>
      <c r="G520" s="559"/>
      <c r="H520" s="559" t="str">
        <f>IFERROR(-PPMT(IF($K$46="Day",$F$45/'L1'!$D$12,IF($K$46="Week",$F$45/'L1'!$D$16,IF($K$46="Month",$F$45/'L1'!$D$17,IF($K$46="Year",$F$45,0)))),B520,$F$46,$Q$45),"")</f>
        <v/>
      </c>
      <c r="I520" s="559"/>
      <c r="J520" s="559" t="str">
        <f t="shared" si="31"/>
        <v/>
      </c>
      <c r="K520" s="559"/>
      <c r="L520" s="559"/>
      <c r="M520" s="559"/>
      <c r="N520" s="559"/>
      <c r="O520" s="559" t="str">
        <f t="shared" si="32"/>
        <v/>
      </c>
      <c r="P520" s="560"/>
    </row>
    <row r="521" spans="2:16">
      <c r="B521" s="557" t="str">
        <f t="shared" si="29"/>
        <v/>
      </c>
      <c r="C521" s="558"/>
      <c r="D521" s="559" t="str">
        <f t="shared" si="30"/>
        <v/>
      </c>
      <c r="E521" s="559"/>
      <c r="F521" s="559" t="str">
        <f>IFERROR(IF(OR(D521=0,D521=""),"",-PMT($F$45/IF($K$46="Day",'L1'!$D$12,IF($K$46="Week",'L1'!$D$16,IF($K$46="Month",'L1'!$D$17,1))),$F$46,$D$62)),"")</f>
        <v/>
      </c>
      <c r="G521" s="559"/>
      <c r="H521" s="559" t="str">
        <f>IFERROR(-PPMT(IF($K$46="Day",$F$45/'L1'!$D$12,IF($K$46="Week",$F$45/'L1'!$D$16,IF($K$46="Month",$F$45/'L1'!$D$17,IF($K$46="Year",$F$45,0)))),B521,$F$46,$Q$45),"")</f>
        <v/>
      </c>
      <c r="I521" s="559"/>
      <c r="J521" s="559" t="str">
        <f t="shared" si="31"/>
        <v/>
      </c>
      <c r="K521" s="559"/>
      <c r="L521" s="559"/>
      <c r="M521" s="559"/>
      <c r="N521" s="559"/>
      <c r="O521" s="559" t="str">
        <f t="shared" si="32"/>
        <v/>
      </c>
      <c r="P521" s="560"/>
    </row>
    <row r="522" spans="2:16">
      <c r="B522" s="557" t="str">
        <f t="shared" si="29"/>
        <v/>
      </c>
      <c r="C522" s="558"/>
      <c r="D522" s="559" t="str">
        <f t="shared" si="30"/>
        <v/>
      </c>
      <c r="E522" s="559"/>
      <c r="F522" s="559" t="str">
        <f>IFERROR(IF(OR(D522=0,D522=""),"",-PMT($F$45/IF($K$46="Day",'L1'!$D$12,IF($K$46="Week",'L1'!$D$16,IF($K$46="Month",'L1'!$D$17,1))),$F$46,$D$62)),"")</f>
        <v/>
      </c>
      <c r="G522" s="559"/>
      <c r="H522" s="559" t="str">
        <f>IFERROR(-PPMT(IF($K$46="Day",$F$45/'L1'!$D$12,IF($K$46="Week",$F$45/'L1'!$D$16,IF($K$46="Month",$F$45/'L1'!$D$17,IF($K$46="Year",$F$45,0)))),B522,$F$46,$Q$45),"")</f>
        <v/>
      </c>
      <c r="I522" s="559"/>
      <c r="J522" s="559" t="str">
        <f t="shared" si="31"/>
        <v/>
      </c>
      <c r="K522" s="559"/>
      <c r="L522" s="559"/>
      <c r="M522" s="559"/>
      <c r="N522" s="559"/>
      <c r="O522" s="559" t="str">
        <f t="shared" si="32"/>
        <v/>
      </c>
      <c r="P522" s="560"/>
    </row>
    <row r="523" spans="2:16">
      <c r="B523" s="557" t="str">
        <f t="shared" si="29"/>
        <v/>
      </c>
      <c r="C523" s="558"/>
      <c r="D523" s="559" t="str">
        <f t="shared" si="30"/>
        <v/>
      </c>
      <c r="E523" s="559"/>
      <c r="F523" s="559" t="str">
        <f>IFERROR(IF(OR(D523=0,D523=""),"",-PMT($F$45/IF($K$46="Day",'L1'!$D$12,IF($K$46="Week",'L1'!$D$16,IF($K$46="Month",'L1'!$D$17,1))),$F$46,$D$62)),"")</f>
        <v/>
      </c>
      <c r="G523" s="559"/>
      <c r="H523" s="559" t="str">
        <f>IFERROR(-PPMT(IF($K$46="Day",$F$45/'L1'!$D$12,IF($K$46="Week",$F$45/'L1'!$D$16,IF($K$46="Month",$F$45/'L1'!$D$17,IF($K$46="Year",$F$45,0)))),B523,$F$46,$Q$45),"")</f>
        <v/>
      </c>
      <c r="I523" s="559"/>
      <c r="J523" s="559" t="str">
        <f t="shared" si="31"/>
        <v/>
      </c>
      <c r="K523" s="559"/>
      <c r="L523" s="559"/>
      <c r="M523" s="559"/>
      <c r="N523" s="559"/>
      <c r="O523" s="559" t="str">
        <f t="shared" si="32"/>
        <v/>
      </c>
      <c r="P523" s="560"/>
    </row>
    <row r="524" spans="2:16">
      <c r="B524" s="557" t="str">
        <f t="shared" si="29"/>
        <v/>
      </c>
      <c r="C524" s="558"/>
      <c r="D524" s="559" t="str">
        <f t="shared" si="30"/>
        <v/>
      </c>
      <c r="E524" s="559"/>
      <c r="F524" s="559" t="str">
        <f>IFERROR(IF(OR(D524=0,D524=""),"",-PMT($F$45/IF($K$46="Day",'L1'!$D$12,IF($K$46="Week",'L1'!$D$16,IF($K$46="Month",'L1'!$D$17,1))),$F$46,$D$62)),"")</f>
        <v/>
      </c>
      <c r="G524" s="559"/>
      <c r="H524" s="559" t="str">
        <f>IFERROR(-PPMT(IF($K$46="Day",$F$45/'L1'!$D$12,IF($K$46="Week",$F$45/'L1'!$D$16,IF($K$46="Month",$F$45/'L1'!$D$17,IF($K$46="Year",$F$45,0)))),B524,$F$46,$Q$45),"")</f>
        <v/>
      </c>
      <c r="I524" s="559"/>
      <c r="J524" s="559" t="str">
        <f t="shared" si="31"/>
        <v/>
      </c>
      <c r="K524" s="559"/>
      <c r="L524" s="559"/>
      <c r="M524" s="559"/>
      <c r="N524" s="559"/>
      <c r="O524" s="559" t="str">
        <f t="shared" si="32"/>
        <v/>
      </c>
      <c r="P524" s="560"/>
    </row>
    <row r="525" spans="2:16">
      <c r="B525" s="557" t="str">
        <f t="shared" si="29"/>
        <v/>
      </c>
      <c r="C525" s="558"/>
      <c r="D525" s="559" t="str">
        <f t="shared" si="30"/>
        <v/>
      </c>
      <c r="E525" s="559"/>
      <c r="F525" s="559" t="str">
        <f>IFERROR(IF(OR(D525=0,D525=""),"",-PMT($F$45/IF($K$46="Day",'L1'!$D$12,IF($K$46="Week",'L1'!$D$16,IF($K$46="Month",'L1'!$D$17,1))),$F$46,$D$62)),"")</f>
        <v/>
      </c>
      <c r="G525" s="559"/>
      <c r="H525" s="559" t="str">
        <f>IFERROR(-PPMT(IF($K$46="Day",$F$45/'L1'!$D$12,IF($K$46="Week",$F$45/'L1'!$D$16,IF($K$46="Month",$F$45/'L1'!$D$17,IF($K$46="Year",$F$45,0)))),B525,$F$46,$Q$45),"")</f>
        <v/>
      </c>
      <c r="I525" s="559"/>
      <c r="J525" s="559" t="str">
        <f t="shared" si="31"/>
        <v/>
      </c>
      <c r="K525" s="559"/>
      <c r="L525" s="559"/>
      <c r="M525" s="559"/>
      <c r="N525" s="559"/>
      <c r="O525" s="559" t="str">
        <f t="shared" si="32"/>
        <v/>
      </c>
      <c r="P525" s="560"/>
    </row>
    <row r="526" spans="2:16">
      <c r="B526" s="557" t="str">
        <f t="shared" si="29"/>
        <v/>
      </c>
      <c r="C526" s="558"/>
      <c r="D526" s="559" t="str">
        <f t="shared" si="30"/>
        <v/>
      </c>
      <c r="E526" s="559"/>
      <c r="F526" s="559" t="str">
        <f>IFERROR(IF(OR(D526=0,D526=""),"",-PMT($F$45/IF($K$46="Day",'L1'!$D$12,IF($K$46="Week",'L1'!$D$16,IF($K$46="Month",'L1'!$D$17,1))),$F$46,$D$62)),"")</f>
        <v/>
      </c>
      <c r="G526" s="559"/>
      <c r="H526" s="559" t="str">
        <f>IFERROR(-PPMT(IF($K$46="Day",$F$45/'L1'!$D$12,IF($K$46="Week",$F$45/'L1'!$D$16,IF($K$46="Month",$F$45/'L1'!$D$17,IF($K$46="Year",$F$45,0)))),B526,$F$46,$Q$45),"")</f>
        <v/>
      </c>
      <c r="I526" s="559"/>
      <c r="J526" s="559" t="str">
        <f t="shared" si="31"/>
        <v/>
      </c>
      <c r="K526" s="559"/>
      <c r="L526" s="559"/>
      <c r="M526" s="559"/>
      <c r="N526" s="559"/>
      <c r="O526" s="559" t="str">
        <f t="shared" si="32"/>
        <v/>
      </c>
      <c r="P526" s="560"/>
    </row>
    <row r="527" spans="2:16">
      <c r="B527" s="557" t="str">
        <f t="shared" si="29"/>
        <v/>
      </c>
      <c r="C527" s="558"/>
      <c r="D527" s="559" t="str">
        <f t="shared" si="30"/>
        <v/>
      </c>
      <c r="E527" s="559"/>
      <c r="F527" s="559" t="str">
        <f>IFERROR(IF(OR(D527=0,D527=""),"",-PMT($F$45/IF($K$46="Day",'L1'!$D$12,IF($K$46="Week",'L1'!$D$16,IF($K$46="Month",'L1'!$D$17,1))),$F$46,$D$62)),"")</f>
        <v/>
      </c>
      <c r="G527" s="559"/>
      <c r="H527" s="559" t="str">
        <f>IFERROR(-PPMT(IF($K$46="Day",$F$45/'L1'!$D$12,IF($K$46="Week",$F$45/'L1'!$D$16,IF($K$46="Month",$F$45/'L1'!$D$17,IF($K$46="Year",$F$45,0)))),B527,$F$46,$Q$45),"")</f>
        <v/>
      </c>
      <c r="I527" s="559"/>
      <c r="J527" s="559" t="str">
        <f t="shared" si="31"/>
        <v/>
      </c>
      <c r="K527" s="559"/>
      <c r="L527" s="559"/>
      <c r="M527" s="559"/>
      <c r="N527" s="559"/>
      <c r="O527" s="559" t="str">
        <f t="shared" si="32"/>
        <v/>
      </c>
      <c r="P527" s="560"/>
    </row>
    <row r="528" spans="2:16">
      <c r="B528" s="557" t="str">
        <f t="shared" si="29"/>
        <v/>
      </c>
      <c r="C528" s="558"/>
      <c r="D528" s="559" t="str">
        <f t="shared" si="30"/>
        <v/>
      </c>
      <c r="E528" s="559"/>
      <c r="F528" s="559" t="str">
        <f>IFERROR(IF(OR(D528=0,D528=""),"",-PMT($F$45/IF($K$46="Day",'L1'!$D$12,IF($K$46="Week",'L1'!$D$16,IF($K$46="Month",'L1'!$D$17,1))),$F$46,$D$62)),"")</f>
        <v/>
      </c>
      <c r="G528" s="559"/>
      <c r="H528" s="559" t="str">
        <f>IFERROR(-PPMT(IF($K$46="Day",$F$45/'L1'!$D$12,IF($K$46="Week",$F$45/'L1'!$D$16,IF($K$46="Month",$F$45/'L1'!$D$17,IF($K$46="Year",$F$45,0)))),B528,$F$46,$Q$45),"")</f>
        <v/>
      </c>
      <c r="I528" s="559"/>
      <c r="J528" s="559" t="str">
        <f t="shared" si="31"/>
        <v/>
      </c>
      <c r="K528" s="559"/>
      <c r="L528" s="559"/>
      <c r="M528" s="559"/>
      <c r="N528" s="559"/>
      <c r="O528" s="559" t="str">
        <f t="shared" si="32"/>
        <v/>
      </c>
      <c r="P528" s="560"/>
    </row>
    <row r="529" spans="2:16">
      <c r="B529" s="557" t="str">
        <f t="shared" si="29"/>
        <v/>
      </c>
      <c r="C529" s="558"/>
      <c r="D529" s="559" t="str">
        <f t="shared" si="30"/>
        <v/>
      </c>
      <c r="E529" s="559"/>
      <c r="F529" s="559" t="str">
        <f>IFERROR(IF(OR(D529=0,D529=""),"",-PMT($F$45/IF($K$46="Day",'L1'!$D$12,IF($K$46="Week",'L1'!$D$16,IF($K$46="Month",'L1'!$D$17,1))),$F$46,$D$62)),"")</f>
        <v/>
      </c>
      <c r="G529" s="559"/>
      <c r="H529" s="559" t="str">
        <f>IFERROR(-PPMT(IF($K$46="Day",$F$45/'L1'!$D$12,IF($K$46="Week",$F$45/'L1'!$D$16,IF($K$46="Month",$F$45/'L1'!$D$17,IF($K$46="Year",$F$45,0)))),B529,$F$46,$Q$45),"")</f>
        <v/>
      </c>
      <c r="I529" s="559"/>
      <c r="J529" s="559" t="str">
        <f t="shared" si="31"/>
        <v/>
      </c>
      <c r="K529" s="559"/>
      <c r="L529" s="559"/>
      <c r="M529" s="559"/>
      <c r="N529" s="559"/>
      <c r="O529" s="559" t="str">
        <f t="shared" si="32"/>
        <v/>
      </c>
      <c r="P529" s="560"/>
    </row>
    <row r="530" spans="2:16">
      <c r="B530" s="557" t="str">
        <f t="shared" si="29"/>
        <v/>
      </c>
      <c r="C530" s="558"/>
      <c r="D530" s="559" t="str">
        <f t="shared" si="30"/>
        <v/>
      </c>
      <c r="E530" s="559"/>
      <c r="F530" s="559" t="str">
        <f>IFERROR(IF(OR(D530=0,D530=""),"",-PMT($F$45/IF($K$46="Day",'L1'!$D$12,IF($K$46="Week",'L1'!$D$16,IF($K$46="Month",'L1'!$D$17,1))),$F$46,$D$62)),"")</f>
        <v/>
      </c>
      <c r="G530" s="559"/>
      <c r="H530" s="559" t="str">
        <f>IFERROR(-PPMT(IF($K$46="Day",$F$45/'L1'!$D$12,IF($K$46="Week",$F$45/'L1'!$D$16,IF($K$46="Month",$F$45/'L1'!$D$17,IF($K$46="Year",$F$45,0)))),B530,$F$46,$Q$45),"")</f>
        <v/>
      </c>
      <c r="I530" s="559"/>
      <c r="J530" s="559" t="str">
        <f t="shared" si="31"/>
        <v/>
      </c>
      <c r="K530" s="559"/>
      <c r="L530" s="559"/>
      <c r="M530" s="559"/>
      <c r="N530" s="559"/>
      <c r="O530" s="559" t="str">
        <f t="shared" si="32"/>
        <v/>
      </c>
      <c r="P530" s="560"/>
    </row>
    <row r="531" spans="2:16">
      <c r="B531" s="557" t="str">
        <f t="shared" si="29"/>
        <v/>
      </c>
      <c r="C531" s="558"/>
      <c r="D531" s="559" t="str">
        <f t="shared" si="30"/>
        <v/>
      </c>
      <c r="E531" s="559"/>
      <c r="F531" s="559" t="str">
        <f>IFERROR(IF(OR(D531=0,D531=""),"",-PMT($F$45/IF($K$46="Day",'L1'!$D$12,IF($K$46="Week",'L1'!$D$16,IF($K$46="Month",'L1'!$D$17,1))),$F$46,$D$62)),"")</f>
        <v/>
      </c>
      <c r="G531" s="559"/>
      <c r="H531" s="559" t="str">
        <f>IFERROR(-PPMT(IF($K$46="Day",$F$45/'L1'!$D$12,IF($K$46="Week",$F$45/'L1'!$D$16,IF($K$46="Month",$F$45/'L1'!$D$17,IF($K$46="Year",$F$45,0)))),B531,$F$46,$Q$45),"")</f>
        <v/>
      </c>
      <c r="I531" s="559"/>
      <c r="J531" s="559" t="str">
        <f t="shared" si="31"/>
        <v/>
      </c>
      <c r="K531" s="559"/>
      <c r="L531" s="559"/>
      <c r="M531" s="559"/>
      <c r="N531" s="559"/>
      <c r="O531" s="559" t="str">
        <f t="shared" si="32"/>
        <v/>
      </c>
      <c r="P531" s="560"/>
    </row>
    <row r="532" spans="2:16">
      <c r="B532" s="557" t="str">
        <f t="shared" si="29"/>
        <v/>
      </c>
      <c r="C532" s="558"/>
      <c r="D532" s="559" t="str">
        <f t="shared" si="30"/>
        <v/>
      </c>
      <c r="E532" s="559"/>
      <c r="F532" s="559" t="str">
        <f>IFERROR(IF(OR(D532=0,D532=""),"",-PMT($F$45/IF($K$46="Day",'L1'!$D$12,IF($K$46="Week",'L1'!$D$16,IF($K$46="Month",'L1'!$D$17,1))),$F$46,$D$62)),"")</f>
        <v/>
      </c>
      <c r="G532" s="559"/>
      <c r="H532" s="559" t="str">
        <f>IFERROR(-PPMT(IF($K$46="Day",$F$45/'L1'!$D$12,IF($K$46="Week",$F$45/'L1'!$D$16,IF($K$46="Month",$F$45/'L1'!$D$17,IF($K$46="Year",$F$45,0)))),B532,$F$46,$Q$45),"")</f>
        <v/>
      </c>
      <c r="I532" s="559"/>
      <c r="J532" s="559" t="str">
        <f t="shared" si="31"/>
        <v/>
      </c>
      <c r="K532" s="559"/>
      <c r="L532" s="559"/>
      <c r="M532" s="559"/>
      <c r="N532" s="559"/>
      <c r="O532" s="559" t="str">
        <f t="shared" si="32"/>
        <v/>
      </c>
      <c r="P532" s="560"/>
    </row>
    <row r="533" spans="2:16">
      <c r="B533" s="557" t="str">
        <f t="shared" si="29"/>
        <v/>
      </c>
      <c r="C533" s="558"/>
      <c r="D533" s="559" t="str">
        <f t="shared" si="30"/>
        <v/>
      </c>
      <c r="E533" s="559"/>
      <c r="F533" s="559" t="str">
        <f>IFERROR(IF(OR(D533=0,D533=""),"",-PMT($F$45/IF($K$46="Day",'L1'!$D$12,IF($K$46="Week",'L1'!$D$16,IF($K$46="Month",'L1'!$D$17,1))),$F$46,$D$62)),"")</f>
        <v/>
      </c>
      <c r="G533" s="559"/>
      <c r="H533" s="559" t="str">
        <f>IFERROR(-PPMT(IF($K$46="Day",$F$45/'L1'!$D$12,IF($K$46="Week",$F$45/'L1'!$D$16,IF($K$46="Month",$F$45/'L1'!$D$17,IF($K$46="Year",$F$45,0)))),B533,$F$46,$Q$45),"")</f>
        <v/>
      </c>
      <c r="I533" s="559"/>
      <c r="J533" s="559" t="str">
        <f t="shared" si="31"/>
        <v/>
      </c>
      <c r="K533" s="559"/>
      <c r="L533" s="559"/>
      <c r="M533" s="559"/>
      <c r="N533" s="559"/>
      <c r="O533" s="559" t="str">
        <f t="shared" si="32"/>
        <v/>
      </c>
      <c r="P533" s="560"/>
    </row>
    <row r="534" spans="2:16">
      <c r="B534" s="557" t="str">
        <f t="shared" si="29"/>
        <v/>
      </c>
      <c r="C534" s="558"/>
      <c r="D534" s="559" t="str">
        <f t="shared" si="30"/>
        <v/>
      </c>
      <c r="E534" s="559"/>
      <c r="F534" s="559" t="str">
        <f>IFERROR(IF(OR(D534=0,D534=""),"",-PMT($F$45/IF($K$46="Day",'L1'!$D$12,IF($K$46="Week",'L1'!$D$16,IF($K$46="Month",'L1'!$D$17,1))),$F$46,$D$62)),"")</f>
        <v/>
      </c>
      <c r="G534" s="559"/>
      <c r="H534" s="559" t="str">
        <f>IFERROR(-PPMT(IF($K$46="Day",$F$45/'L1'!$D$12,IF($K$46="Week",$F$45/'L1'!$D$16,IF($K$46="Month",$F$45/'L1'!$D$17,IF($K$46="Year",$F$45,0)))),B534,$F$46,$Q$45),"")</f>
        <v/>
      </c>
      <c r="I534" s="559"/>
      <c r="J534" s="559" t="str">
        <f t="shared" si="31"/>
        <v/>
      </c>
      <c r="K534" s="559"/>
      <c r="L534" s="559"/>
      <c r="M534" s="559"/>
      <c r="N534" s="559"/>
      <c r="O534" s="559" t="str">
        <f t="shared" si="32"/>
        <v/>
      </c>
      <c r="P534" s="560"/>
    </row>
    <row r="535" spans="2:16">
      <c r="B535" s="557" t="str">
        <f t="shared" si="29"/>
        <v/>
      </c>
      <c r="C535" s="558"/>
      <c r="D535" s="559" t="str">
        <f t="shared" si="30"/>
        <v/>
      </c>
      <c r="E535" s="559"/>
      <c r="F535" s="559" t="str">
        <f>IFERROR(IF(OR(D535=0,D535=""),"",-PMT($F$45/IF($K$46="Day",'L1'!$D$12,IF($K$46="Week",'L1'!$D$16,IF($K$46="Month",'L1'!$D$17,1))),$F$46,$D$62)),"")</f>
        <v/>
      </c>
      <c r="G535" s="559"/>
      <c r="H535" s="559" t="str">
        <f>IFERROR(-PPMT(IF($K$46="Day",$F$45/'L1'!$D$12,IF($K$46="Week",$F$45/'L1'!$D$16,IF($K$46="Month",$F$45/'L1'!$D$17,IF($K$46="Year",$F$45,0)))),B535,$F$46,$Q$45),"")</f>
        <v/>
      </c>
      <c r="I535" s="559"/>
      <c r="J535" s="559" t="str">
        <f t="shared" si="31"/>
        <v/>
      </c>
      <c r="K535" s="559"/>
      <c r="L535" s="559"/>
      <c r="M535" s="559"/>
      <c r="N535" s="559"/>
      <c r="O535" s="559" t="str">
        <f t="shared" si="32"/>
        <v/>
      </c>
      <c r="P535" s="560"/>
    </row>
    <row r="536" spans="2:16">
      <c r="B536" s="557" t="str">
        <f t="shared" si="29"/>
        <v/>
      </c>
      <c r="C536" s="558"/>
      <c r="D536" s="559" t="str">
        <f t="shared" si="30"/>
        <v/>
      </c>
      <c r="E536" s="559"/>
      <c r="F536" s="559" t="str">
        <f>IFERROR(IF(OR(D536=0,D536=""),"",-PMT($F$45/IF($K$46="Day",'L1'!$D$12,IF($K$46="Week",'L1'!$D$16,IF($K$46="Month",'L1'!$D$17,1))),$F$46,$D$62)),"")</f>
        <v/>
      </c>
      <c r="G536" s="559"/>
      <c r="H536" s="559" t="str">
        <f>IFERROR(-PPMT(IF($K$46="Day",$F$45/'L1'!$D$12,IF($K$46="Week",$F$45/'L1'!$D$16,IF($K$46="Month",$F$45/'L1'!$D$17,IF($K$46="Year",$F$45,0)))),B536,$F$46,$Q$45),"")</f>
        <v/>
      </c>
      <c r="I536" s="559"/>
      <c r="J536" s="559" t="str">
        <f t="shared" si="31"/>
        <v/>
      </c>
      <c r="K536" s="559"/>
      <c r="L536" s="559"/>
      <c r="M536" s="559"/>
      <c r="N536" s="559"/>
      <c r="O536" s="559" t="str">
        <f t="shared" si="32"/>
        <v/>
      </c>
      <c r="P536" s="560"/>
    </row>
    <row r="537" spans="2:16">
      <c r="B537" s="557" t="str">
        <f t="shared" si="29"/>
        <v/>
      </c>
      <c r="C537" s="558"/>
      <c r="D537" s="559" t="str">
        <f t="shared" si="30"/>
        <v/>
      </c>
      <c r="E537" s="559"/>
      <c r="F537" s="559" t="str">
        <f>IFERROR(IF(OR(D537=0,D537=""),"",-PMT($F$45/IF($K$46="Day",'L1'!$D$12,IF($K$46="Week",'L1'!$D$16,IF($K$46="Month",'L1'!$D$17,1))),$F$46,$D$62)),"")</f>
        <v/>
      </c>
      <c r="G537" s="559"/>
      <c r="H537" s="559" t="str">
        <f>IFERROR(-PPMT(IF($K$46="Day",$F$45/'L1'!$D$12,IF($K$46="Week",$F$45/'L1'!$D$16,IF($K$46="Month",$F$45/'L1'!$D$17,IF($K$46="Year",$F$45,0)))),B537,$F$46,$Q$45),"")</f>
        <v/>
      </c>
      <c r="I537" s="559"/>
      <c r="J537" s="559" t="str">
        <f t="shared" si="31"/>
        <v/>
      </c>
      <c r="K537" s="559"/>
      <c r="L537" s="559"/>
      <c r="M537" s="559"/>
      <c r="N537" s="559"/>
      <c r="O537" s="559" t="str">
        <f t="shared" si="32"/>
        <v/>
      </c>
      <c r="P537" s="560"/>
    </row>
    <row r="538" spans="2:16">
      <c r="B538" s="557" t="str">
        <f t="shared" si="29"/>
        <v/>
      </c>
      <c r="C538" s="558"/>
      <c r="D538" s="559" t="str">
        <f t="shared" si="30"/>
        <v/>
      </c>
      <c r="E538" s="559"/>
      <c r="F538" s="559" t="str">
        <f>IFERROR(IF(OR(D538=0,D538=""),"",-PMT($F$45/IF($K$46="Day",'L1'!$D$12,IF($K$46="Week",'L1'!$D$16,IF($K$46="Month",'L1'!$D$17,1))),$F$46,$D$62)),"")</f>
        <v/>
      </c>
      <c r="G538" s="559"/>
      <c r="H538" s="559" t="str">
        <f>IFERROR(-PPMT(IF($K$46="Day",$F$45/'L1'!$D$12,IF($K$46="Week",$F$45/'L1'!$D$16,IF($K$46="Month",$F$45/'L1'!$D$17,IF($K$46="Year",$F$45,0)))),B538,$F$46,$Q$45),"")</f>
        <v/>
      </c>
      <c r="I538" s="559"/>
      <c r="J538" s="559" t="str">
        <f t="shared" si="31"/>
        <v/>
      </c>
      <c r="K538" s="559"/>
      <c r="L538" s="559"/>
      <c r="M538" s="559"/>
      <c r="N538" s="559"/>
      <c r="O538" s="559" t="str">
        <f t="shared" si="32"/>
        <v/>
      </c>
      <c r="P538" s="560"/>
    </row>
    <row r="539" spans="2:16">
      <c r="B539" s="557" t="str">
        <f t="shared" si="29"/>
        <v/>
      </c>
      <c r="C539" s="558"/>
      <c r="D539" s="559" t="str">
        <f t="shared" si="30"/>
        <v/>
      </c>
      <c r="E539" s="559"/>
      <c r="F539" s="559" t="str">
        <f>IFERROR(IF(OR(D539=0,D539=""),"",-PMT($F$45/IF($K$46="Day",'L1'!$D$12,IF($K$46="Week",'L1'!$D$16,IF($K$46="Month",'L1'!$D$17,1))),$F$46,$D$62)),"")</f>
        <v/>
      </c>
      <c r="G539" s="559"/>
      <c r="H539" s="559" t="str">
        <f>IFERROR(-PPMT(IF($K$46="Day",$F$45/'L1'!$D$12,IF($K$46="Week",$F$45/'L1'!$D$16,IF($K$46="Month",$F$45/'L1'!$D$17,IF($K$46="Year",$F$45,0)))),B539,$F$46,$Q$45),"")</f>
        <v/>
      </c>
      <c r="I539" s="559"/>
      <c r="J539" s="559" t="str">
        <f t="shared" si="31"/>
        <v/>
      </c>
      <c r="K539" s="559"/>
      <c r="L539" s="559"/>
      <c r="M539" s="559"/>
      <c r="N539" s="559"/>
      <c r="O539" s="559" t="str">
        <f t="shared" si="32"/>
        <v/>
      </c>
      <c r="P539" s="560"/>
    </row>
    <row r="540" spans="2:16">
      <c r="B540" s="557" t="str">
        <f t="shared" si="29"/>
        <v/>
      </c>
      <c r="C540" s="558"/>
      <c r="D540" s="559" t="str">
        <f t="shared" si="30"/>
        <v/>
      </c>
      <c r="E540" s="559"/>
      <c r="F540" s="559" t="str">
        <f>IFERROR(IF(OR(D540=0,D540=""),"",-PMT($F$45/IF($K$46="Day",'L1'!$D$12,IF($K$46="Week",'L1'!$D$16,IF($K$46="Month",'L1'!$D$17,1))),$F$46,$D$62)),"")</f>
        <v/>
      </c>
      <c r="G540" s="559"/>
      <c r="H540" s="559" t="str">
        <f>IFERROR(-PPMT(IF($K$46="Day",$F$45/'L1'!$D$12,IF($K$46="Week",$F$45/'L1'!$D$16,IF($K$46="Month",$F$45/'L1'!$D$17,IF($K$46="Year",$F$45,0)))),B540,$F$46,$Q$45),"")</f>
        <v/>
      </c>
      <c r="I540" s="559"/>
      <c r="J540" s="559" t="str">
        <f t="shared" si="31"/>
        <v/>
      </c>
      <c r="K540" s="559"/>
      <c r="L540" s="559"/>
      <c r="M540" s="559"/>
      <c r="N540" s="559"/>
      <c r="O540" s="559" t="str">
        <f t="shared" si="32"/>
        <v/>
      </c>
      <c r="P540" s="560"/>
    </row>
    <row r="541" spans="2:16">
      <c r="B541" s="557" t="str">
        <f t="shared" si="29"/>
        <v/>
      </c>
      <c r="C541" s="558"/>
      <c r="D541" s="559" t="str">
        <f t="shared" si="30"/>
        <v/>
      </c>
      <c r="E541" s="559"/>
      <c r="F541" s="559" t="str">
        <f>IFERROR(IF(OR(D541=0,D541=""),"",-PMT($F$45/IF($K$46="Day",'L1'!$D$12,IF($K$46="Week",'L1'!$D$16,IF($K$46="Month",'L1'!$D$17,1))),$F$46,$D$62)),"")</f>
        <v/>
      </c>
      <c r="G541" s="559"/>
      <c r="H541" s="559" t="str">
        <f>IFERROR(-PPMT(IF($K$46="Day",$F$45/'L1'!$D$12,IF($K$46="Week",$F$45/'L1'!$D$16,IF($K$46="Month",$F$45/'L1'!$D$17,IF($K$46="Year",$F$45,0)))),B541,$F$46,$Q$45),"")</f>
        <v/>
      </c>
      <c r="I541" s="559"/>
      <c r="J541" s="559" t="str">
        <f t="shared" si="31"/>
        <v/>
      </c>
      <c r="K541" s="559"/>
      <c r="L541" s="559"/>
      <c r="M541" s="559"/>
      <c r="N541" s="559"/>
      <c r="O541" s="559" t="str">
        <f t="shared" si="32"/>
        <v/>
      </c>
      <c r="P541" s="560"/>
    </row>
    <row r="542" spans="2:16">
      <c r="B542" s="557" t="str">
        <f t="shared" si="29"/>
        <v/>
      </c>
      <c r="C542" s="558"/>
      <c r="D542" s="559" t="str">
        <f t="shared" si="30"/>
        <v/>
      </c>
      <c r="E542" s="559"/>
      <c r="F542" s="559" t="str">
        <f>IFERROR(IF(OR(D542=0,D542=""),"",-PMT($F$45/IF($K$46="Day",'L1'!$D$12,IF($K$46="Week",'L1'!$D$16,IF($K$46="Month",'L1'!$D$17,1))),$F$46,$D$62)),"")</f>
        <v/>
      </c>
      <c r="G542" s="559"/>
      <c r="H542" s="559" t="str">
        <f>IFERROR(-PPMT(IF($K$46="Day",$F$45/'L1'!$D$12,IF($K$46="Week",$F$45/'L1'!$D$16,IF($K$46="Month",$F$45/'L1'!$D$17,IF($K$46="Year",$F$45,0)))),B542,$F$46,$Q$45),"")</f>
        <v/>
      </c>
      <c r="I542" s="559"/>
      <c r="J542" s="559" t="str">
        <f t="shared" si="31"/>
        <v/>
      </c>
      <c r="K542" s="559"/>
      <c r="L542" s="559"/>
      <c r="M542" s="559"/>
      <c r="N542" s="559"/>
      <c r="O542" s="559" t="str">
        <f t="shared" si="32"/>
        <v/>
      </c>
      <c r="P542" s="560"/>
    </row>
    <row r="543" spans="2:16">
      <c r="B543" s="557" t="str">
        <f t="shared" si="29"/>
        <v/>
      </c>
      <c r="C543" s="558"/>
      <c r="D543" s="559" t="str">
        <f t="shared" si="30"/>
        <v/>
      </c>
      <c r="E543" s="559"/>
      <c r="F543" s="559" t="str">
        <f>IFERROR(IF(OR(D543=0,D543=""),"",-PMT($F$45/IF($K$46="Day",'L1'!$D$12,IF($K$46="Week",'L1'!$D$16,IF($K$46="Month",'L1'!$D$17,1))),$F$46,$D$62)),"")</f>
        <v/>
      </c>
      <c r="G543" s="559"/>
      <c r="H543" s="559" t="str">
        <f>IFERROR(-PPMT(IF($K$46="Day",$F$45/'L1'!$D$12,IF($K$46="Week",$F$45/'L1'!$D$16,IF($K$46="Month",$F$45/'L1'!$D$17,IF($K$46="Year",$F$45,0)))),B543,$F$46,$Q$45),"")</f>
        <v/>
      </c>
      <c r="I543" s="559"/>
      <c r="J543" s="559" t="str">
        <f t="shared" si="31"/>
        <v/>
      </c>
      <c r="K543" s="559"/>
      <c r="L543" s="559"/>
      <c r="M543" s="559"/>
      <c r="N543" s="559"/>
      <c r="O543" s="559" t="str">
        <f t="shared" si="32"/>
        <v/>
      </c>
      <c r="P543" s="560"/>
    </row>
    <row r="544" spans="2:16">
      <c r="B544" s="557" t="str">
        <f t="shared" si="29"/>
        <v/>
      </c>
      <c r="C544" s="558"/>
      <c r="D544" s="559" t="str">
        <f t="shared" si="30"/>
        <v/>
      </c>
      <c r="E544" s="559"/>
      <c r="F544" s="559" t="str">
        <f>IFERROR(IF(OR(D544=0,D544=""),"",-PMT($F$45/IF($K$46="Day",'L1'!$D$12,IF($K$46="Week",'L1'!$D$16,IF($K$46="Month",'L1'!$D$17,1))),$F$46,$D$62)),"")</f>
        <v/>
      </c>
      <c r="G544" s="559"/>
      <c r="H544" s="559" t="str">
        <f>IFERROR(-PPMT(IF($K$46="Day",$F$45/'L1'!$D$12,IF($K$46="Week",$F$45/'L1'!$D$16,IF($K$46="Month",$F$45/'L1'!$D$17,IF($K$46="Year",$F$45,0)))),B544,$F$46,$Q$45),"")</f>
        <v/>
      </c>
      <c r="I544" s="559"/>
      <c r="J544" s="559" t="str">
        <f t="shared" si="31"/>
        <v/>
      </c>
      <c r="K544" s="559"/>
      <c r="L544" s="559"/>
      <c r="M544" s="559"/>
      <c r="N544" s="559"/>
      <c r="O544" s="559" t="str">
        <f t="shared" si="32"/>
        <v/>
      </c>
      <c r="P544" s="560"/>
    </row>
    <row r="545" spans="2:16">
      <c r="B545" s="557" t="str">
        <f t="shared" si="29"/>
        <v/>
      </c>
      <c r="C545" s="558"/>
      <c r="D545" s="559" t="str">
        <f t="shared" si="30"/>
        <v/>
      </c>
      <c r="E545" s="559"/>
      <c r="F545" s="559" t="str">
        <f>IFERROR(IF(OR(D545=0,D545=""),"",-PMT($F$45/IF($K$46="Day",'L1'!$D$12,IF($K$46="Week",'L1'!$D$16,IF($K$46="Month",'L1'!$D$17,1))),$F$46,$D$62)),"")</f>
        <v/>
      </c>
      <c r="G545" s="559"/>
      <c r="H545" s="559" t="str">
        <f>IFERROR(-PPMT(IF($K$46="Day",$F$45/'L1'!$D$12,IF($K$46="Week",$F$45/'L1'!$D$16,IF($K$46="Month",$F$45/'L1'!$D$17,IF($K$46="Year",$F$45,0)))),B545,$F$46,$Q$45),"")</f>
        <v/>
      </c>
      <c r="I545" s="559"/>
      <c r="J545" s="559" t="str">
        <f t="shared" si="31"/>
        <v/>
      </c>
      <c r="K545" s="559"/>
      <c r="L545" s="559"/>
      <c r="M545" s="559"/>
      <c r="N545" s="559"/>
      <c r="O545" s="559" t="str">
        <f t="shared" si="32"/>
        <v/>
      </c>
      <c r="P545" s="560"/>
    </row>
    <row r="546" spans="2:16">
      <c r="B546" s="557" t="str">
        <f t="shared" si="29"/>
        <v/>
      </c>
      <c r="C546" s="558"/>
      <c r="D546" s="559" t="str">
        <f t="shared" si="30"/>
        <v/>
      </c>
      <c r="E546" s="559"/>
      <c r="F546" s="559" t="str">
        <f>IFERROR(IF(OR(D546=0,D546=""),"",-PMT($F$45/IF($K$46="Day",'L1'!$D$12,IF($K$46="Week",'L1'!$D$16,IF($K$46="Month",'L1'!$D$17,1))),$F$46,$D$62)),"")</f>
        <v/>
      </c>
      <c r="G546" s="559"/>
      <c r="H546" s="559" t="str">
        <f>IFERROR(-PPMT(IF($K$46="Day",$F$45/'L1'!$D$12,IF($K$46="Week",$F$45/'L1'!$D$16,IF($K$46="Month",$F$45/'L1'!$D$17,IF($K$46="Year",$F$45,0)))),B546,$F$46,$Q$45),"")</f>
        <v/>
      </c>
      <c r="I546" s="559"/>
      <c r="J546" s="559" t="str">
        <f t="shared" si="31"/>
        <v/>
      </c>
      <c r="K546" s="559"/>
      <c r="L546" s="559"/>
      <c r="M546" s="559"/>
      <c r="N546" s="559"/>
      <c r="O546" s="559" t="str">
        <f t="shared" si="32"/>
        <v/>
      </c>
      <c r="P546" s="560"/>
    </row>
    <row r="547" spans="2:16">
      <c r="B547" s="557" t="str">
        <f t="shared" si="29"/>
        <v/>
      </c>
      <c r="C547" s="558"/>
      <c r="D547" s="559" t="str">
        <f t="shared" si="30"/>
        <v/>
      </c>
      <c r="E547" s="559"/>
      <c r="F547" s="559" t="str">
        <f>IFERROR(IF(OR(D547=0,D547=""),"",-PMT($F$45/IF($K$46="Day",'L1'!$D$12,IF($K$46="Week",'L1'!$D$16,IF($K$46="Month",'L1'!$D$17,1))),$F$46,$D$62)),"")</f>
        <v/>
      </c>
      <c r="G547" s="559"/>
      <c r="H547" s="559" t="str">
        <f>IFERROR(-PPMT(IF($K$46="Day",$F$45/'L1'!$D$12,IF($K$46="Week",$F$45/'L1'!$D$16,IF($K$46="Month",$F$45/'L1'!$D$17,IF($K$46="Year",$F$45,0)))),B547,$F$46,$Q$45),"")</f>
        <v/>
      </c>
      <c r="I547" s="559"/>
      <c r="J547" s="559" t="str">
        <f t="shared" si="31"/>
        <v/>
      </c>
      <c r="K547" s="559"/>
      <c r="L547" s="559"/>
      <c r="M547" s="559"/>
      <c r="N547" s="559"/>
      <c r="O547" s="559" t="str">
        <f t="shared" si="32"/>
        <v/>
      </c>
      <c r="P547" s="560"/>
    </row>
    <row r="548" spans="2:16">
      <c r="B548" s="557" t="str">
        <f t="shared" si="29"/>
        <v/>
      </c>
      <c r="C548" s="558"/>
      <c r="D548" s="559" t="str">
        <f t="shared" si="30"/>
        <v/>
      </c>
      <c r="E548" s="559"/>
      <c r="F548" s="559" t="str">
        <f>IFERROR(IF(OR(D548=0,D548=""),"",-PMT($F$45/IF($K$46="Day",'L1'!$D$12,IF($K$46="Week",'L1'!$D$16,IF($K$46="Month",'L1'!$D$17,1))),$F$46,$D$62)),"")</f>
        <v/>
      </c>
      <c r="G548" s="559"/>
      <c r="H548" s="559" t="str">
        <f>IFERROR(-PPMT(IF($K$46="Day",$F$45/'L1'!$D$12,IF($K$46="Week",$F$45/'L1'!$D$16,IF($K$46="Month",$F$45/'L1'!$D$17,IF($K$46="Year",$F$45,0)))),B548,$F$46,$Q$45),"")</f>
        <v/>
      </c>
      <c r="I548" s="559"/>
      <c r="J548" s="559" t="str">
        <f t="shared" si="31"/>
        <v/>
      </c>
      <c r="K548" s="559"/>
      <c r="L548" s="559"/>
      <c r="M548" s="559"/>
      <c r="N548" s="559"/>
      <c r="O548" s="559" t="str">
        <f t="shared" si="32"/>
        <v/>
      </c>
      <c r="P548" s="560"/>
    </row>
    <row r="549" spans="2:16">
      <c r="B549" s="557" t="str">
        <f t="shared" si="29"/>
        <v/>
      </c>
      <c r="C549" s="558"/>
      <c r="D549" s="559" t="str">
        <f t="shared" si="30"/>
        <v/>
      </c>
      <c r="E549" s="559"/>
      <c r="F549" s="559" t="str">
        <f>IFERROR(IF(OR(D549=0,D549=""),"",-PMT($F$45/IF($K$46="Day",'L1'!$D$12,IF($K$46="Week",'L1'!$D$16,IF($K$46="Month",'L1'!$D$17,1))),$F$46,$D$62)),"")</f>
        <v/>
      </c>
      <c r="G549" s="559"/>
      <c r="H549" s="559" t="str">
        <f>IFERROR(-PPMT(IF($K$46="Day",$F$45/'L1'!$D$12,IF($K$46="Week",$F$45/'L1'!$D$16,IF($K$46="Month",$F$45/'L1'!$D$17,IF($K$46="Year",$F$45,0)))),B549,$F$46,$Q$45),"")</f>
        <v/>
      </c>
      <c r="I549" s="559"/>
      <c r="J549" s="559" t="str">
        <f t="shared" si="31"/>
        <v/>
      </c>
      <c r="K549" s="559"/>
      <c r="L549" s="559"/>
      <c r="M549" s="559"/>
      <c r="N549" s="559"/>
      <c r="O549" s="559" t="str">
        <f t="shared" si="32"/>
        <v/>
      </c>
      <c r="P549" s="560"/>
    </row>
    <row r="550" spans="2:16">
      <c r="B550" s="557" t="str">
        <f t="shared" si="29"/>
        <v/>
      </c>
      <c r="C550" s="558"/>
      <c r="D550" s="559" t="str">
        <f t="shared" si="30"/>
        <v/>
      </c>
      <c r="E550" s="559"/>
      <c r="F550" s="559" t="str">
        <f>IFERROR(IF(OR(D550=0,D550=""),"",-PMT($F$45/IF($K$46="Day",'L1'!$D$12,IF($K$46="Week",'L1'!$D$16,IF($K$46="Month",'L1'!$D$17,1))),$F$46,$D$62)),"")</f>
        <v/>
      </c>
      <c r="G550" s="559"/>
      <c r="H550" s="559" t="str">
        <f>IFERROR(-PPMT(IF($K$46="Day",$F$45/'L1'!$D$12,IF($K$46="Week",$F$45/'L1'!$D$16,IF($K$46="Month",$F$45/'L1'!$D$17,IF($K$46="Year",$F$45,0)))),B550,$F$46,$Q$45),"")</f>
        <v/>
      </c>
      <c r="I550" s="559"/>
      <c r="J550" s="559" t="str">
        <f t="shared" si="31"/>
        <v/>
      </c>
      <c r="K550" s="559"/>
      <c r="L550" s="559"/>
      <c r="M550" s="559"/>
      <c r="N550" s="559"/>
      <c r="O550" s="559" t="str">
        <f t="shared" si="32"/>
        <v/>
      </c>
      <c r="P550" s="560"/>
    </row>
    <row r="551" spans="2:16">
      <c r="B551" s="557" t="str">
        <f t="shared" si="29"/>
        <v/>
      </c>
      <c r="C551" s="558"/>
      <c r="D551" s="559" t="str">
        <f t="shared" si="30"/>
        <v/>
      </c>
      <c r="E551" s="559"/>
      <c r="F551" s="559" t="str">
        <f>IFERROR(IF(OR(D551=0,D551=""),"",-PMT($F$45/IF($K$46="Day",'L1'!$D$12,IF($K$46="Week",'L1'!$D$16,IF($K$46="Month",'L1'!$D$17,1))),$F$46,$D$62)),"")</f>
        <v/>
      </c>
      <c r="G551" s="559"/>
      <c r="H551" s="559" t="str">
        <f>IFERROR(-PPMT(IF($K$46="Day",$F$45/'L1'!$D$12,IF($K$46="Week",$F$45/'L1'!$D$16,IF($K$46="Month",$F$45/'L1'!$D$17,IF($K$46="Year",$F$45,0)))),B551,$F$46,$Q$45),"")</f>
        <v/>
      </c>
      <c r="I551" s="559"/>
      <c r="J551" s="559" t="str">
        <f t="shared" si="31"/>
        <v/>
      </c>
      <c r="K551" s="559"/>
      <c r="L551" s="559"/>
      <c r="M551" s="559"/>
      <c r="N551" s="559"/>
      <c r="O551" s="559" t="str">
        <f t="shared" si="32"/>
        <v/>
      </c>
      <c r="P551" s="560"/>
    </row>
    <row r="552" spans="2:16">
      <c r="B552" s="557" t="str">
        <f t="shared" si="29"/>
        <v/>
      </c>
      <c r="C552" s="558"/>
      <c r="D552" s="559" t="str">
        <f t="shared" si="30"/>
        <v/>
      </c>
      <c r="E552" s="559"/>
      <c r="F552" s="559" t="str">
        <f>IFERROR(IF(OR(D552=0,D552=""),"",-PMT($F$45/IF($K$46="Day",'L1'!$D$12,IF($K$46="Week",'L1'!$D$16,IF($K$46="Month",'L1'!$D$17,1))),$F$46,$D$62)),"")</f>
        <v/>
      </c>
      <c r="G552" s="559"/>
      <c r="H552" s="559" t="str">
        <f>IFERROR(-PPMT(IF($K$46="Day",$F$45/'L1'!$D$12,IF($K$46="Week",$F$45/'L1'!$D$16,IF($K$46="Month",$F$45/'L1'!$D$17,IF($K$46="Year",$F$45,0)))),B552,$F$46,$Q$45),"")</f>
        <v/>
      </c>
      <c r="I552" s="559"/>
      <c r="J552" s="559" t="str">
        <f t="shared" si="31"/>
        <v/>
      </c>
      <c r="K552" s="559"/>
      <c r="L552" s="559"/>
      <c r="M552" s="559"/>
      <c r="N552" s="559"/>
      <c r="O552" s="559" t="str">
        <f t="shared" si="32"/>
        <v/>
      </c>
      <c r="P552" s="560"/>
    </row>
    <row r="553" spans="2:16">
      <c r="B553" s="557" t="str">
        <f t="shared" si="29"/>
        <v/>
      </c>
      <c r="C553" s="558"/>
      <c r="D553" s="559" t="str">
        <f t="shared" si="30"/>
        <v/>
      </c>
      <c r="E553" s="559"/>
      <c r="F553" s="559" t="str">
        <f>IFERROR(IF(OR(D553=0,D553=""),"",-PMT($F$45/IF($K$46="Day",'L1'!$D$12,IF($K$46="Week",'L1'!$D$16,IF($K$46="Month",'L1'!$D$17,1))),$F$46,$D$62)),"")</f>
        <v/>
      </c>
      <c r="G553" s="559"/>
      <c r="H553" s="559" t="str">
        <f>IFERROR(-PPMT(IF($K$46="Day",$F$45/'L1'!$D$12,IF($K$46="Week",$F$45/'L1'!$D$16,IF($K$46="Month",$F$45/'L1'!$D$17,IF($K$46="Year",$F$45,0)))),B553,$F$46,$Q$45),"")</f>
        <v/>
      </c>
      <c r="I553" s="559"/>
      <c r="J553" s="559" t="str">
        <f t="shared" si="31"/>
        <v/>
      </c>
      <c r="K553" s="559"/>
      <c r="L553" s="559"/>
      <c r="M553" s="559"/>
      <c r="N553" s="559"/>
      <c r="O553" s="559" t="str">
        <f t="shared" si="32"/>
        <v/>
      </c>
      <c r="P553" s="560"/>
    </row>
    <row r="554" spans="2:16">
      <c r="B554" s="557" t="str">
        <f t="shared" si="29"/>
        <v/>
      </c>
      <c r="C554" s="558"/>
      <c r="D554" s="559" t="str">
        <f t="shared" si="30"/>
        <v/>
      </c>
      <c r="E554" s="559"/>
      <c r="F554" s="559" t="str">
        <f>IFERROR(IF(OR(D554=0,D554=""),"",-PMT($F$45/IF($K$46="Day",'L1'!$D$12,IF($K$46="Week",'L1'!$D$16,IF($K$46="Month",'L1'!$D$17,1))),$F$46,$D$62)),"")</f>
        <v/>
      </c>
      <c r="G554" s="559"/>
      <c r="H554" s="559" t="str">
        <f>IFERROR(-PPMT(IF($K$46="Day",$F$45/'L1'!$D$12,IF($K$46="Week",$F$45/'L1'!$D$16,IF($K$46="Month",$F$45/'L1'!$D$17,IF($K$46="Year",$F$45,0)))),B554,$F$46,$Q$45),"")</f>
        <v/>
      </c>
      <c r="I554" s="559"/>
      <c r="J554" s="559" t="str">
        <f t="shared" si="31"/>
        <v/>
      </c>
      <c r="K554" s="559"/>
      <c r="L554" s="559"/>
      <c r="M554" s="559"/>
      <c r="N554" s="559"/>
      <c r="O554" s="559" t="str">
        <f t="shared" si="32"/>
        <v/>
      </c>
      <c r="P554" s="560"/>
    </row>
    <row r="555" spans="2:16">
      <c r="B555" s="557" t="str">
        <f t="shared" si="29"/>
        <v/>
      </c>
      <c r="C555" s="558"/>
      <c r="D555" s="559" t="str">
        <f t="shared" si="30"/>
        <v/>
      </c>
      <c r="E555" s="559"/>
      <c r="F555" s="559" t="str">
        <f>IFERROR(IF(OR(D555=0,D555=""),"",-PMT($F$45/IF($K$46="Day",'L1'!$D$12,IF($K$46="Week",'L1'!$D$16,IF($K$46="Month",'L1'!$D$17,1))),$F$46,$D$62)),"")</f>
        <v/>
      </c>
      <c r="G555" s="559"/>
      <c r="H555" s="559" t="str">
        <f>IFERROR(-PPMT(IF($K$46="Day",$F$45/'L1'!$D$12,IF($K$46="Week",$F$45/'L1'!$D$16,IF($K$46="Month",$F$45/'L1'!$D$17,IF($K$46="Year",$F$45,0)))),B555,$F$46,$Q$45),"")</f>
        <v/>
      </c>
      <c r="I555" s="559"/>
      <c r="J555" s="559" t="str">
        <f t="shared" si="31"/>
        <v/>
      </c>
      <c r="K555" s="559"/>
      <c r="L555" s="559"/>
      <c r="M555" s="559"/>
      <c r="N555" s="559"/>
      <c r="O555" s="559" t="str">
        <f t="shared" si="32"/>
        <v/>
      </c>
      <c r="P555" s="560"/>
    </row>
    <row r="556" spans="2:16">
      <c r="B556" s="557" t="str">
        <f t="shared" si="29"/>
        <v/>
      </c>
      <c r="C556" s="558"/>
      <c r="D556" s="559" t="str">
        <f t="shared" si="30"/>
        <v/>
      </c>
      <c r="E556" s="559"/>
      <c r="F556" s="559" t="str">
        <f>IFERROR(IF(OR(D556=0,D556=""),"",-PMT($F$45/IF($K$46="Day",'L1'!$D$12,IF($K$46="Week",'L1'!$D$16,IF($K$46="Month",'L1'!$D$17,1))),$F$46,$D$62)),"")</f>
        <v/>
      </c>
      <c r="G556" s="559"/>
      <c r="H556" s="559" t="str">
        <f>IFERROR(-PPMT(IF($K$46="Day",$F$45/'L1'!$D$12,IF($K$46="Week",$F$45/'L1'!$D$16,IF($K$46="Month",$F$45/'L1'!$D$17,IF($K$46="Year",$F$45,0)))),B556,$F$46,$Q$45),"")</f>
        <v/>
      </c>
      <c r="I556" s="559"/>
      <c r="J556" s="559" t="str">
        <f t="shared" si="31"/>
        <v/>
      </c>
      <c r="K556" s="559"/>
      <c r="L556" s="559"/>
      <c r="M556" s="559"/>
      <c r="N556" s="559"/>
      <c r="O556" s="559" t="str">
        <f t="shared" si="32"/>
        <v/>
      </c>
      <c r="P556" s="560"/>
    </row>
    <row r="557" spans="2:16">
      <c r="B557" s="557" t="str">
        <f t="shared" si="29"/>
        <v/>
      </c>
      <c r="C557" s="558"/>
      <c r="D557" s="559" t="str">
        <f t="shared" si="30"/>
        <v/>
      </c>
      <c r="E557" s="559"/>
      <c r="F557" s="559" t="str">
        <f>IFERROR(IF(OR(D557=0,D557=""),"",-PMT($F$45/IF($K$46="Day",'L1'!$D$12,IF($K$46="Week",'L1'!$D$16,IF($K$46="Month",'L1'!$D$17,1))),$F$46,$D$62)),"")</f>
        <v/>
      </c>
      <c r="G557" s="559"/>
      <c r="H557" s="559" t="str">
        <f>IFERROR(-PPMT(IF($K$46="Day",$F$45/'L1'!$D$12,IF($K$46="Week",$F$45/'L1'!$D$16,IF($K$46="Month",$F$45/'L1'!$D$17,IF($K$46="Year",$F$45,0)))),B557,$F$46,$Q$45),"")</f>
        <v/>
      </c>
      <c r="I557" s="559"/>
      <c r="J557" s="559" t="str">
        <f t="shared" si="31"/>
        <v/>
      </c>
      <c r="K557" s="559"/>
      <c r="L557" s="559"/>
      <c r="M557" s="559"/>
      <c r="N557" s="559"/>
      <c r="O557" s="559" t="str">
        <f t="shared" si="32"/>
        <v/>
      </c>
      <c r="P557" s="560"/>
    </row>
    <row r="558" spans="2:16">
      <c r="B558" s="557" t="str">
        <f t="shared" si="29"/>
        <v/>
      </c>
      <c r="C558" s="558"/>
      <c r="D558" s="559" t="str">
        <f t="shared" si="30"/>
        <v/>
      </c>
      <c r="E558" s="559"/>
      <c r="F558" s="559" t="str">
        <f>IFERROR(IF(OR(D558=0,D558=""),"",-PMT($F$45/IF($K$46="Day",'L1'!$D$12,IF($K$46="Week",'L1'!$D$16,IF($K$46="Month",'L1'!$D$17,1))),$F$46,$D$62)),"")</f>
        <v/>
      </c>
      <c r="G558" s="559"/>
      <c r="H558" s="559" t="str">
        <f>IFERROR(-PPMT(IF($K$46="Day",$F$45/'L1'!$D$12,IF($K$46="Week",$F$45/'L1'!$D$16,IF($K$46="Month",$F$45/'L1'!$D$17,IF($K$46="Year",$F$45,0)))),B558,$F$46,$Q$45),"")</f>
        <v/>
      </c>
      <c r="I558" s="559"/>
      <c r="J558" s="559" t="str">
        <f t="shared" si="31"/>
        <v/>
      </c>
      <c r="K558" s="559"/>
      <c r="L558" s="559"/>
      <c r="M558" s="559"/>
      <c r="N558" s="559"/>
      <c r="O558" s="559" t="str">
        <f t="shared" si="32"/>
        <v/>
      </c>
      <c r="P558" s="560"/>
    </row>
    <row r="559" spans="2:16">
      <c r="B559" s="557" t="str">
        <f t="shared" si="29"/>
        <v/>
      </c>
      <c r="C559" s="558"/>
      <c r="D559" s="559" t="str">
        <f t="shared" si="30"/>
        <v/>
      </c>
      <c r="E559" s="559"/>
      <c r="F559" s="559" t="str">
        <f>IFERROR(IF(OR(D559=0,D559=""),"",-PMT($F$45/IF($K$46="Day",'L1'!$D$12,IF($K$46="Week",'L1'!$D$16,IF($K$46="Month",'L1'!$D$17,1))),$F$46,$D$62)),"")</f>
        <v/>
      </c>
      <c r="G559" s="559"/>
      <c r="H559" s="559" t="str">
        <f>IFERROR(-PPMT(IF($K$46="Day",$F$45/'L1'!$D$12,IF($K$46="Week",$F$45/'L1'!$D$16,IF($K$46="Month",$F$45/'L1'!$D$17,IF($K$46="Year",$F$45,0)))),B559,$F$46,$Q$45),"")</f>
        <v/>
      </c>
      <c r="I559" s="559"/>
      <c r="J559" s="559" t="str">
        <f t="shared" si="31"/>
        <v/>
      </c>
      <c r="K559" s="559"/>
      <c r="L559" s="559"/>
      <c r="M559" s="559"/>
      <c r="N559" s="559"/>
      <c r="O559" s="559" t="str">
        <f t="shared" si="32"/>
        <v/>
      </c>
      <c r="P559" s="560"/>
    </row>
    <row r="560" spans="2:16">
      <c r="B560" s="557" t="str">
        <f t="shared" si="29"/>
        <v/>
      </c>
      <c r="C560" s="558"/>
      <c r="D560" s="559" t="str">
        <f t="shared" si="30"/>
        <v/>
      </c>
      <c r="E560" s="559"/>
      <c r="F560" s="559" t="str">
        <f>IFERROR(IF(OR(D560=0,D560=""),"",-PMT($F$45/IF($K$46="Day",'L1'!$D$12,IF($K$46="Week",'L1'!$D$16,IF($K$46="Month",'L1'!$D$17,1))),$F$46,$D$62)),"")</f>
        <v/>
      </c>
      <c r="G560" s="559"/>
      <c r="H560" s="559" t="str">
        <f>IFERROR(-PPMT(IF($K$46="Day",$F$45/'L1'!$D$12,IF($K$46="Week",$F$45/'L1'!$D$16,IF($K$46="Month",$F$45/'L1'!$D$17,IF($K$46="Year",$F$45,0)))),B560,$F$46,$Q$45),"")</f>
        <v/>
      </c>
      <c r="I560" s="559"/>
      <c r="J560" s="559" t="str">
        <f t="shared" si="31"/>
        <v/>
      </c>
      <c r="K560" s="559"/>
      <c r="L560" s="559"/>
      <c r="M560" s="559"/>
      <c r="N560" s="559"/>
      <c r="O560" s="559" t="str">
        <f t="shared" si="32"/>
        <v/>
      </c>
      <c r="P560" s="560"/>
    </row>
    <row r="561" spans="2:16">
      <c r="B561" s="557" t="str">
        <f t="shared" si="29"/>
        <v/>
      </c>
      <c r="C561" s="558"/>
      <c r="D561" s="559" t="str">
        <f t="shared" si="30"/>
        <v/>
      </c>
      <c r="E561" s="559"/>
      <c r="F561" s="559" t="str">
        <f>IFERROR(IF(OR(D561=0,D561=""),"",-PMT($F$45/IF($K$46="Day",'L1'!$D$12,IF($K$46="Week",'L1'!$D$16,IF($K$46="Month",'L1'!$D$17,1))),$F$46,$D$62)),"")</f>
        <v/>
      </c>
      <c r="G561" s="559"/>
      <c r="H561" s="559" t="str">
        <f>IFERROR(-PPMT(IF($K$46="Day",$F$45/'L1'!$D$12,IF($K$46="Week",$F$45/'L1'!$D$16,IF($K$46="Month",$F$45/'L1'!$D$17,IF($K$46="Year",$F$45,0)))),B561,$F$46,$Q$45),"")</f>
        <v/>
      </c>
      <c r="I561" s="559"/>
      <c r="J561" s="559" t="str">
        <f t="shared" si="31"/>
        <v/>
      </c>
      <c r="K561" s="559"/>
      <c r="L561" s="559"/>
      <c r="M561" s="559"/>
      <c r="N561" s="559"/>
      <c r="O561" s="559" t="str">
        <f t="shared" si="32"/>
        <v/>
      </c>
      <c r="P561" s="560"/>
    </row>
    <row r="562" spans="2:16">
      <c r="B562" s="557" t="str">
        <f t="shared" si="29"/>
        <v/>
      </c>
      <c r="C562" s="558"/>
      <c r="D562" s="559" t="str">
        <f t="shared" si="30"/>
        <v/>
      </c>
      <c r="E562" s="559"/>
      <c r="F562" s="559" t="str">
        <f>IFERROR(IF(OR(D562=0,D562=""),"",-PMT($F$45/IF($K$46="Day",'L1'!$D$12,IF($K$46="Week",'L1'!$D$16,IF($K$46="Month",'L1'!$D$17,1))),$F$46,$D$62)),"")</f>
        <v/>
      </c>
      <c r="G562" s="559"/>
      <c r="H562" s="559" t="str">
        <f>IFERROR(-PPMT(IF($K$46="Day",$F$45/'L1'!$D$12,IF($K$46="Week",$F$45/'L1'!$D$16,IF($K$46="Month",$F$45/'L1'!$D$17,IF($K$46="Year",$F$45,0)))),B562,$F$46,$Q$45),"")</f>
        <v/>
      </c>
      <c r="I562" s="559"/>
      <c r="J562" s="559" t="str">
        <f t="shared" si="31"/>
        <v/>
      </c>
      <c r="K562" s="559"/>
      <c r="L562" s="559"/>
      <c r="M562" s="559"/>
      <c r="N562" s="559"/>
      <c r="O562" s="559" t="str">
        <f t="shared" si="32"/>
        <v/>
      </c>
      <c r="P562" s="560"/>
    </row>
    <row r="563" spans="2:16">
      <c r="B563" s="557" t="str">
        <f t="shared" si="29"/>
        <v/>
      </c>
      <c r="C563" s="558"/>
      <c r="D563" s="559" t="str">
        <f t="shared" si="30"/>
        <v/>
      </c>
      <c r="E563" s="559"/>
      <c r="F563" s="559" t="str">
        <f>IFERROR(IF(OR(D563=0,D563=""),"",-PMT($F$45/IF($K$46="Day",'L1'!$D$12,IF($K$46="Week",'L1'!$D$16,IF($K$46="Month",'L1'!$D$17,1))),$F$46,$D$62)),"")</f>
        <v/>
      </c>
      <c r="G563" s="559"/>
      <c r="H563" s="559" t="str">
        <f>IFERROR(-PPMT(IF($K$46="Day",$F$45/'L1'!$D$12,IF($K$46="Week",$F$45/'L1'!$D$16,IF($K$46="Month",$F$45/'L1'!$D$17,IF($K$46="Year",$F$45,0)))),B563,$F$46,$Q$45),"")</f>
        <v/>
      </c>
      <c r="I563" s="559"/>
      <c r="J563" s="559" t="str">
        <f t="shared" si="31"/>
        <v/>
      </c>
      <c r="K563" s="559"/>
      <c r="L563" s="559"/>
      <c r="M563" s="559"/>
      <c r="N563" s="559"/>
      <c r="O563" s="559" t="str">
        <f t="shared" si="32"/>
        <v/>
      </c>
      <c r="P563" s="560"/>
    </row>
    <row r="564" spans="2:16">
      <c r="B564" s="557" t="str">
        <f t="shared" si="29"/>
        <v/>
      </c>
      <c r="C564" s="558"/>
      <c r="D564" s="559" t="str">
        <f t="shared" si="30"/>
        <v/>
      </c>
      <c r="E564" s="559"/>
      <c r="F564" s="559" t="str">
        <f>IFERROR(IF(OR(D564=0,D564=""),"",-PMT($F$45/IF($K$46="Day",'L1'!$D$12,IF($K$46="Week",'L1'!$D$16,IF($K$46="Month",'L1'!$D$17,1))),$F$46,$D$62)),"")</f>
        <v/>
      </c>
      <c r="G564" s="559"/>
      <c r="H564" s="559" t="str">
        <f>IFERROR(-PPMT(IF($K$46="Day",$F$45/'L1'!$D$12,IF($K$46="Week",$F$45/'L1'!$D$16,IF($K$46="Month",$F$45/'L1'!$D$17,IF($K$46="Year",$F$45,0)))),B564,$F$46,$Q$45),"")</f>
        <v/>
      </c>
      <c r="I564" s="559"/>
      <c r="J564" s="559" t="str">
        <f t="shared" si="31"/>
        <v/>
      </c>
      <c r="K564" s="559"/>
      <c r="L564" s="559"/>
      <c r="M564" s="559"/>
      <c r="N564" s="559"/>
      <c r="O564" s="559" t="str">
        <f t="shared" si="32"/>
        <v/>
      </c>
      <c r="P564" s="560"/>
    </row>
    <row r="565" spans="2:16">
      <c r="B565" s="557" t="str">
        <f t="shared" si="29"/>
        <v/>
      </c>
      <c r="C565" s="558"/>
      <c r="D565" s="559" t="str">
        <f t="shared" si="30"/>
        <v/>
      </c>
      <c r="E565" s="559"/>
      <c r="F565" s="559" t="str">
        <f>IFERROR(IF(OR(D565=0,D565=""),"",-PMT($F$45/IF($K$46="Day",'L1'!$D$12,IF($K$46="Week",'L1'!$D$16,IF($K$46="Month",'L1'!$D$17,1))),$F$46,$D$62)),"")</f>
        <v/>
      </c>
      <c r="G565" s="559"/>
      <c r="H565" s="559" t="str">
        <f>IFERROR(-PPMT(IF($K$46="Day",$F$45/'L1'!$D$12,IF($K$46="Week",$F$45/'L1'!$D$16,IF($K$46="Month",$F$45/'L1'!$D$17,IF($K$46="Year",$F$45,0)))),B565,$F$46,$Q$45),"")</f>
        <v/>
      </c>
      <c r="I565" s="559"/>
      <c r="J565" s="559" t="str">
        <f t="shared" si="31"/>
        <v/>
      </c>
      <c r="K565" s="559"/>
      <c r="L565" s="559"/>
      <c r="M565" s="559"/>
      <c r="N565" s="559"/>
      <c r="O565" s="559" t="str">
        <f t="shared" si="32"/>
        <v/>
      </c>
      <c r="P565" s="560"/>
    </row>
    <row r="566" spans="2:16">
      <c r="B566" s="557" t="str">
        <f t="shared" si="29"/>
        <v/>
      </c>
      <c r="C566" s="558"/>
      <c r="D566" s="559" t="str">
        <f t="shared" si="30"/>
        <v/>
      </c>
      <c r="E566" s="559"/>
      <c r="F566" s="559" t="str">
        <f>IFERROR(IF(OR(D566=0,D566=""),"",-PMT($F$45/IF($K$46="Day",'L1'!$D$12,IF($K$46="Week",'L1'!$D$16,IF($K$46="Month",'L1'!$D$17,1))),$F$46,$D$62)),"")</f>
        <v/>
      </c>
      <c r="G566" s="559"/>
      <c r="H566" s="559" t="str">
        <f>IFERROR(-PPMT(IF($K$46="Day",$F$45/'L1'!$D$12,IF($K$46="Week",$F$45/'L1'!$D$16,IF($K$46="Month",$F$45/'L1'!$D$17,IF($K$46="Year",$F$45,0)))),B566,$F$46,$Q$45),"")</f>
        <v/>
      </c>
      <c r="I566" s="559"/>
      <c r="J566" s="559" t="str">
        <f t="shared" si="31"/>
        <v/>
      </c>
      <c r="K566" s="559"/>
      <c r="L566" s="559"/>
      <c r="M566" s="559"/>
      <c r="N566" s="559"/>
      <c r="O566" s="559" t="str">
        <f t="shared" si="32"/>
        <v/>
      </c>
      <c r="P566" s="560"/>
    </row>
    <row r="567" spans="2:16">
      <c r="B567" s="557" t="str">
        <f t="shared" si="29"/>
        <v/>
      </c>
      <c r="C567" s="558"/>
      <c r="D567" s="559" t="str">
        <f t="shared" si="30"/>
        <v/>
      </c>
      <c r="E567" s="559"/>
      <c r="F567" s="559" t="str">
        <f>IFERROR(IF(OR(D567=0,D567=""),"",-PMT($F$45/IF($K$46="Day",'L1'!$D$12,IF($K$46="Week",'L1'!$D$16,IF($K$46="Month",'L1'!$D$17,1))),$F$46,$D$62)),"")</f>
        <v/>
      </c>
      <c r="G567" s="559"/>
      <c r="H567" s="559" t="str">
        <f>IFERROR(-PPMT(IF($K$46="Day",$F$45/'L1'!$D$12,IF($K$46="Week",$F$45/'L1'!$D$16,IF($K$46="Month",$F$45/'L1'!$D$17,IF($K$46="Year",$F$45,0)))),B567,$F$46,$Q$45),"")</f>
        <v/>
      </c>
      <c r="I567" s="559"/>
      <c r="J567" s="559" t="str">
        <f t="shared" si="31"/>
        <v/>
      </c>
      <c r="K567" s="559"/>
      <c r="L567" s="559"/>
      <c r="M567" s="559"/>
      <c r="N567" s="559"/>
      <c r="O567" s="559" t="str">
        <f t="shared" si="32"/>
        <v/>
      </c>
      <c r="P567" s="560"/>
    </row>
    <row r="568" spans="2:16">
      <c r="B568" s="557" t="str">
        <f t="shared" si="29"/>
        <v/>
      </c>
      <c r="C568" s="558"/>
      <c r="D568" s="559" t="str">
        <f t="shared" si="30"/>
        <v/>
      </c>
      <c r="E568" s="559"/>
      <c r="F568" s="559" t="str">
        <f>IFERROR(IF(OR(D568=0,D568=""),"",-PMT($F$45/IF($K$46="Day",'L1'!$D$12,IF($K$46="Week",'L1'!$D$16,IF($K$46="Month",'L1'!$D$17,1))),$F$46,$D$62)),"")</f>
        <v/>
      </c>
      <c r="G568" s="559"/>
      <c r="H568" s="559" t="str">
        <f>IFERROR(-PPMT(IF($K$46="Day",$F$45/'L1'!$D$12,IF($K$46="Week",$F$45/'L1'!$D$16,IF($K$46="Month",$F$45/'L1'!$D$17,IF($K$46="Year",$F$45,0)))),B568,$F$46,$Q$45),"")</f>
        <v/>
      </c>
      <c r="I568" s="559"/>
      <c r="J568" s="559" t="str">
        <f t="shared" si="31"/>
        <v/>
      </c>
      <c r="K568" s="559"/>
      <c r="L568" s="559"/>
      <c r="M568" s="559"/>
      <c r="N568" s="559"/>
      <c r="O568" s="559" t="str">
        <f t="shared" si="32"/>
        <v/>
      </c>
      <c r="P568" s="560"/>
    </row>
    <row r="569" spans="2:16">
      <c r="B569" s="557" t="str">
        <f t="shared" si="29"/>
        <v/>
      </c>
      <c r="C569" s="558"/>
      <c r="D569" s="559" t="str">
        <f t="shared" si="30"/>
        <v/>
      </c>
      <c r="E569" s="559"/>
      <c r="F569" s="559" t="str">
        <f>IFERROR(IF(OR(D569=0,D569=""),"",-PMT($F$45/IF($K$46="Day",'L1'!$D$12,IF($K$46="Week",'L1'!$D$16,IF($K$46="Month",'L1'!$D$17,1))),$F$46,$D$62)),"")</f>
        <v/>
      </c>
      <c r="G569" s="559"/>
      <c r="H569" s="559" t="str">
        <f>IFERROR(-PPMT(IF($K$46="Day",$F$45/'L1'!$D$12,IF($K$46="Week",$F$45/'L1'!$D$16,IF($K$46="Month",$F$45/'L1'!$D$17,IF($K$46="Year",$F$45,0)))),B569,$F$46,$Q$45),"")</f>
        <v/>
      </c>
      <c r="I569" s="559"/>
      <c r="J569" s="559" t="str">
        <f t="shared" si="31"/>
        <v/>
      </c>
      <c r="K569" s="559"/>
      <c r="L569" s="559"/>
      <c r="M569" s="559"/>
      <c r="N569" s="559"/>
      <c r="O569" s="559" t="str">
        <f t="shared" si="32"/>
        <v/>
      </c>
      <c r="P569" s="560"/>
    </row>
    <row r="570" spans="2:16">
      <c r="B570" s="557" t="str">
        <f t="shared" si="29"/>
        <v/>
      </c>
      <c r="C570" s="558"/>
      <c r="D570" s="559" t="str">
        <f t="shared" si="30"/>
        <v/>
      </c>
      <c r="E570" s="559"/>
      <c r="F570" s="559" t="str">
        <f>IFERROR(IF(OR(D570=0,D570=""),"",-PMT($F$45/IF($K$46="Day",'L1'!$D$12,IF($K$46="Week",'L1'!$D$16,IF($K$46="Month",'L1'!$D$17,1))),$F$46,$D$62)),"")</f>
        <v/>
      </c>
      <c r="G570" s="559"/>
      <c r="H570" s="559" t="str">
        <f>IFERROR(-PPMT(IF($K$46="Day",$F$45/'L1'!$D$12,IF($K$46="Week",$F$45/'L1'!$D$16,IF($K$46="Month",$F$45/'L1'!$D$17,IF($K$46="Year",$F$45,0)))),B570,$F$46,$Q$45),"")</f>
        <v/>
      </c>
      <c r="I570" s="559"/>
      <c r="J570" s="559" t="str">
        <f t="shared" si="31"/>
        <v/>
      </c>
      <c r="K570" s="559"/>
      <c r="L570" s="559"/>
      <c r="M570" s="559"/>
      <c r="N570" s="559"/>
      <c r="O570" s="559" t="str">
        <f t="shared" si="32"/>
        <v/>
      </c>
      <c r="P570" s="560"/>
    </row>
    <row r="571" spans="2:16">
      <c r="B571" s="557" t="str">
        <f t="shared" si="29"/>
        <v/>
      </c>
      <c r="C571" s="558"/>
      <c r="D571" s="559" t="str">
        <f t="shared" si="30"/>
        <v/>
      </c>
      <c r="E571" s="559"/>
      <c r="F571" s="559" t="str">
        <f>IFERROR(IF(OR(D571=0,D571=""),"",-PMT($F$45/IF($K$46="Day",'L1'!$D$12,IF($K$46="Week",'L1'!$D$16,IF($K$46="Month",'L1'!$D$17,1))),$F$46,$D$62)),"")</f>
        <v/>
      </c>
      <c r="G571" s="559"/>
      <c r="H571" s="559" t="str">
        <f>IFERROR(-PPMT(IF($K$46="Day",$F$45/'L1'!$D$12,IF($K$46="Week",$F$45/'L1'!$D$16,IF($K$46="Month",$F$45/'L1'!$D$17,IF($K$46="Year",$F$45,0)))),B571,$F$46,$Q$45),"")</f>
        <v/>
      </c>
      <c r="I571" s="559"/>
      <c r="J571" s="559" t="str">
        <f t="shared" si="31"/>
        <v/>
      </c>
      <c r="K571" s="559"/>
      <c r="L571" s="559"/>
      <c r="M571" s="559"/>
      <c r="N571" s="559"/>
      <c r="O571" s="559" t="str">
        <f t="shared" si="32"/>
        <v/>
      </c>
      <c r="P571" s="560"/>
    </row>
    <row r="572" spans="2:16">
      <c r="B572" s="557" t="str">
        <f t="shared" si="29"/>
        <v/>
      </c>
      <c r="C572" s="558"/>
      <c r="D572" s="559" t="str">
        <f t="shared" si="30"/>
        <v/>
      </c>
      <c r="E572" s="559"/>
      <c r="F572" s="559" t="str">
        <f>IFERROR(IF(OR(D572=0,D572=""),"",-PMT($F$45/IF($K$46="Day",'L1'!$D$12,IF($K$46="Week",'L1'!$D$16,IF($K$46="Month",'L1'!$D$17,1))),$F$46,$D$62)),"")</f>
        <v/>
      </c>
      <c r="G572" s="559"/>
      <c r="H572" s="559" t="str">
        <f>IFERROR(-PPMT(IF($K$46="Day",$F$45/'L1'!$D$12,IF($K$46="Week",$F$45/'L1'!$D$16,IF($K$46="Month",$F$45/'L1'!$D$17,IF($K$46="Year",$F$45,0)))),B572,$F$46,$Q$45),"")</f>
        <v/>
      </c>
      <c r="I572" s="559"/>
      <c r="J572" s="559" t="str">
        <f t="shared" si="31"/>
        <v/>
      </c>
      <c r="K572" s="559"/>
      <c r="L572" s="559"/>
      <c r="M572" s="559"/>
      <c r="N572" s="559"/>
      <c r="O572" s="559" t="str">
        <f t="shared" si="32"/>
        <v/>
      </c>
      <c r="P572" s="560"/>
    </row>
    <row r="573" spans="2:16">
      <c r="B573" s="557" t="str">
        <f t="shared" si="29"/>
        <v/>
      </c>
      <c r="C573" s="558"/>
      <c r="D573" s="559" t="str">
        <f t="shared" si="30"/>
        <v/>
      </c>
      <c r="E573" s="559"/>
      <c r="F573" s="559" t="str">
        <f>IFERROR(IF(OR(D573=0,D573=""),"",-PMT($F$45/IF($K$46="Day",'L1'!$D$12,IF($K$46="Week",'L1'!$D$16,IF($K$46="Month",'L1'!$D$17,1))),$F$46,$D$62)),"")</f>
        <v/>
      </c>
      <c r="G573" s="559"/>
      <c r="H573" s="559" t="str">
        <f>IFERROR(-PPMT(IF($K$46="Day",$F$45/'L1'!$D$12,IF($K$46="Week",$F$45/'L1'!$D$16,IF($K$46="Month",$F$45/'L1'!$D$17,IF($K$46="Year",$F$45,0)))),B573,$F$46,$Q$45),"")</f>
        <v/>
      </c>
      <c r="I573" s="559"/>
      <c r="J573" s="559" t="str">
        <f t="shared" si="31"/>
        <v/>
      </c>
      <c r="K573" s="559"/>
      <c r="L573" s="559"/>
      <c r="M573" s="559"/>
      <c r="N573" s="559"/>
      <c r="O573" s="559" t="str">
        <f t="shared" si="32"/>
        <v/>
      </c>
      <c r="P573" s="560"/>
    </row>
    <row r="574" spans="2:16">
      <c r="B574" s="557" t="str">
        <f t="shared" si="29"/>
        <v/>
      </c>
      <c r="C574" s="558"/>
      <c r="D574" s="559" t="str">
        <f t="shared" si="30"/>
        <v/>
      </c>
      <c r="E574" s="559"/>
      <c r="F574" s="559" t="str">
        <f>IFERROR(IF(OR(D574=0,D574=""),"",-PMT($F$45/IF($K$46="Day",'L1'!$D$12,IF($K$46="Week",'L1'!$D$16,IF($K$46="Month",'L1'!$D$17,1))),$F$46,$D$62)),"")</f>
        <v/>
      </c>
      <c r="G574" s="559"/>
      <c r="H574" s="559" t="str">
        <f>IFERROR(-PPMT(IF($K$46="Day",$F$45/'L1'!$D$12,IF($K$46="Week",$F$45/'L1'!$D$16,IF($K$46="Month",$F$45/'L1'!$D$17,IF($K$46="Year",$F$45,0)))),B574,$F$46,$Q$45),"")</f>
        <v/>
      </c>
      <c r="I574" s="559"/>
      <c r="J574" s="559" t="str">
        <f t="shared" si="31"/>
        <v/>
      </c>
      <c r="K574" s="559"/>
      <c r="L574" s="559"/>
      <c r="M574" s="559"/>
      <c r="N574" s="559"/>
      <c r="O574" s="559" t="str">
        <f t="shared" si="32"/>
        <v/>
      </c>
      <c r="P574" s="560"/>
    </row>
    <row r="575" spans="2:16">
      <c r="B575" s="557" t="str">
        <f t="shared" si="29"/>
        <v/>
      </c>
      <c r="C575" s="558"/>
      <c r="D575" s="559" t="str">
        <f t="shared" si="30"/>
        <v/>
      </c>
      <c r="E575" s="559"/>
      <c r="F575" s="559" t="str">
        <f>IFERROR(IF(OR(D575=0,D575=""),"",-PMT($F$45/IF($K$46="Day",'L1'!$D$12,IF($K$46="Week",'L1'!$D$16,IF($K$46="Month",'L1'!$D$17,1))),$F$46,$D$62)),"")</f>
        <v/>
      </c>
      <c r="G575" s="559"/>
      <c r="H575" s="559" t="str">
        <f>IFERROR(-PPMT(IF($K$46="Day",$F$45/'L1'!$D$12,IF($K$46="Week",$F$45/'L1'!$D$16,IF($K$46="Month",$F$45/'L1'!$D$17,IF($K$46="Year",$F$45,0)))),B575,$F$46,$Q$45),"")</f>
        <v/>
      </c>
      <c r="I575" s="559"/>
      <c r="J575" s="559" t="str">
        <f t="shared" si="31"/>
        <v/>
      </c>
      <c r="K575" s="559"/>
      <c r="L575" s="559"/>
      <c r="M575" s="559"/>
      <c r="N575" s="559"/>
      <c r="O575" s="559" t="str">
        <f t="shared" si="32"/>
        <v/>
      </c>
      <c r="P575" s="560"/>
    </row>
    <row r="576" spans="2:16">
      <c r="B576" s="557" t="str">
        <f t="shared" ref="B576:B639" si="33">IF(OR(D576=0,D576=""),"",B575+1)</f>
        <v/>
      </c>
      <c r="C576" s="558"/>
      <c r="D576" s="559" t="str">
        <f t="shared" ref="D576:D639" si="34">IFERROR(IF(D575-H575&lt;=0,"",D575-H575),"")</f>
        <v/>
      </c>
      <c r="E576" s="559"/>
      <c r="F576" s="559" t="str">
        <f>IFERROR(IF(OR(D576=0,D576=""),"",-PMT($F$45/IF($K$46="Day",'L1'!$D$12,IF($K$46="Week",'L1'!$D$16,IF($K$46="Month",'L1'!$D$17,1))),$F$46,$D$62)),"")</f>
        <v/>
      </c>
      <c r="G576" s="559"/>
      <c r="H576" s="559" t="str">
        <f>IFERROR(-PPMT(IF($K$46="Day",$F$45/'L1'!$D$12,IF($K$46="Week",$F$45/'L1'!$D$16,IF($K$46="Month",$F$45/'L1'!$D$17,IF($K$46="Year",$F$45,0)))),B576,$F$46,$Q$45),"")</f>
        <v/>
      </c>
      <c r="I576" s="559"/>
      <c r="J576" s="559" t="str">
        <f t="shared" ref="J576:J639" si="35">IFERROR(F576-H576,"")</f>
        <v/>
      </c>
      <c r="K576" s="559"/>
      <c r="L576" s="559"/>
      <c r="M576" s="559"/>
      <c r="N576" s="559"/>
      <c r="O576" s="559" t="str">
        <f t="shared" ref="O576:O639" si="36">IFERROR(D576-H576,"")</f>
        <v/>
      </c>
      <c r="P576" s="560"/>
    </row>
    <row r="577" spans="2:16">
      <c r="B577" s="557" t="str">
        <f t="shared" si="33"/>
        <v/>
      </c>
      <c r="C577" s="558"/>
      <c r="D577" s="559" t="str">
        <f t="shared" si="34"/>
        <v/>
      </c>
      <c r="E577" s="559"/>
      <c r="F577" s="559" t="str">
        <f>IFERROR(IF(OR(D577=0,D577=""),"",-PMT($F$45/IF($K$46="Day",'L1'!$D$12,IF($K$46="Week",'L1'!$D$16,IF($K$46="Month",'L1'!$D$17,1))),$F$46,$D$62)),"")</f>
        <v/>
      </c>
      <c r="G577" s="559"/>
      <c r="H577" s="559" t="str">
        <f>IFERROR(-PPMT(IF($K$46="Day",$F$45/'L1'!$D$12,IF($K$46="Week",$F$45/'L1'!$D$16,IF($K$46="Month",$F$45/'L1'!$D$17,IF($K$46="Year",$F$45,0)))),B577,$F$46,$Q$45),"")</f>
        <v/>
      </c>
      <c r="I577" s="559"/>
      <c r="J577" s="559" t="str">
        <f t="shared" si="35"/>
        <v/>
      </c>
      <c r="K577" s="559"/>
      <c r="L577" s="559"/>
      <c r="M577" s="559"/>
      <c r="N577" s="559"/>
      <c r="O577" s="559" t="str">
        <f t="shared" si="36"/>
        <v/>
      </c>
      <c r="P577" s="560"/>
    </row>
    <row r="578" spans="2:16">
      <c r="B578" s="557" t="str">
        <f t="shared" si="33"/>
        <v/>
      </c>
      <c r="C578" s="558"/>
      <c r="D578" s="559" t="str">
        <f t="shared" si="34"/>
        <v/>
      </c>
      <c r="E578" s="559"/>
      <c r="F578" s="559" t="str">
        <f>IFERROR(IF(OR(D578=0,D578=""),"",-PMT($F$45/IF($K$46="Day",'L1'!$D$12,IF($K$46="Week",'L1'!$D$16,IF($K$46="Month",'L1'!$D$17,1))),$F$46,$D$62)),"")</f>
        <v/>
      </c>
      <c r="G578" s="559"/>
      <c r="H578" s="559" t="str">
        <f>IFERROR(-PPMT(IF($K$46="Day",$F$45/'L1'!$D$12,IF($K$46="Week",$F$45/'L1'!$D$16,IF($K$46="Month",$F$45/'L1'!$D$17,IF($K$46="Year",$F$45,0)))),B578,$F$46,$Q$45),"")</f>
        <v/>
      </c>
      <c r="I578" s="559"/>
      <c r="J578" s="559" t="str">
        <f t="shared" si="35"/>
        <v/>
      </c>
      <c r="K578" s="559"/>
      <c r="L578" s="559"/>
      <c r="M578" s="559"/>
      <c r="N578" s="559"/>
      <c r="O578" s="559" t="str">
        <f t="shared" si="36"/>
        <v/>
      </c>
      <c r="P578" s="560"/>
    </row>
    <row r="579" spans="2:16">
      <c r="B579" s="557" t="str">
        <f t="shared" si="33"/>
        <v/>
      </c>
      <c r="C579" s="558"/>
      <c r="D579" s="559" t="str">
        <f t="shared" si="34"/>
        <v/>
      </c>
      <c r="E579" s="559"/>
      <c r="F579" s="559" t="str">
        <f>IFERROR(IF(OR(D579=0,D579=""),"",-PMT($F$45/IF($K$46="Day",'L1'!$D$12,IF($K$46="Week",'L1'!$D$16,IF($K$46="Month",'L1'!$D$17,1))),$F$46,$D$62)),"")</f>
        <v/>
      </c>
      <c r="G579" s="559"/>
      <c r="H579" s="559" t="str">
        <f>IFERROR(-PPMT(IF($K$46="Day",$F$45/'L1'!$D$12,IF($K$46="Week",$F$45/'L1'!$D$16,IF($K$46="Month",$F$45/'L1'!$D$17,IF($K$46="Year",$F$45,0)))),B579,$F$46,$Q$45),"")</f>
        <v/>
      </c>
      <c r="I579" s="559"/>
      <c r="J579" s="559" t="str">
        <f t="shared" si="35"/>
        <v/>
      </c>
      <c r="K579" s="559"/>
      <c r="L579" s="559"/>
      <c r="M579" s="559"/>
      <c r="N579" s="559"/>
      <c r="O579" s="559" t="str">
        <f t="shared" si="36"/>
        <v/>
      </c>
      <c r="P579" s="560"/>
    </row>
    <row r="580" spans="2:16">
      <c r="B580" s="557" t="str">
        <f t="shared" si="33"/>
        <v/>
      </c>
      <c r="C580" s="558"/>
      <c r="D580" s="559" t="str">
        <f t="shared" si="34"/>
        <v/>
      </c>
      <c r="E580" s="559"/>
      <c r="F580" s="559" t="str">
        <f>IFERROR(IF(OR(D580=0,D580=""),"",-PMT($F$45/IF($K$46="Day",'L1'!$D$12,IF($K$46="Week",'L1'!$D$16,IF($K$46="Month",'L1'!$D$17,1))),$F$46,$D$62)),"")</f>
        <v/>
      </c>
      <c r="G580" s="559"/>
      <c r="H580" s="559" t="str">
        <f>IFERROR(-PPMT(IF($K$46="Day",$F$45/'L1'!$D$12,IF($K$46="Week",$F$45/'L1'!$D$16,IF($K$46="Month",$F$45/'L1'!$D$17,IF($K$46="Year",$F$45,0)))),B580,$F$46,$Q$45),"")</f>
        <v/>
      </c>
      <c r="I580" s="559"/>
      <c r="J580" s="559" t="str">
        <f t="shared" si="35"/>
        <v/>
      </c>
      <c r="K580" s="559"/>
      <c r="L580" s="559"/>
      <c r="M580" s="559"/>
      <c r="N580" s="559"/>
      <c r="O580" s="559" t="str">
        <f t="shared" si="36"/>
        <v/>
      </c>
      <c r="P580" s="560"/>
    </row>
    <row r="581" spans="2:16">
      <c r="B581" s="557" t="str">
        <f t="shared" si="33"/>
        <v/>
      </c>
      <c r="C581" s="558"/>
      <c r="D581" s="559" t="str">
        <f t="shared" si="34"/>
        <v/>
      </c>
      <c r="E581" s="559"/>
      <c r="F581" s="559" t="str">
        <f>IFERROR(IF(OR(D581=0,D581=""),"",-PMT($F$45/IF($K$46="Day",'L1'!$D$12,IF($K$46="Week",'L1'!$D$16,IF($K$46="Month",'L1'!$D$17,1))),$F$46,$D$62)),"")</f>
        <v/>
      </c>
      <c r="G581" s="559"/>
      <c r="H581" s="559" t="str">
        <f>IFERROR(-PPMT(IF($K$46="Day",$F$45/'L1'!$D$12,IF($K$46="Week",$F$45/'L1'!$D$16,IF($K$46="Month",$F$45/'L1'!$D$17,IF($K$46="Year",$F$45,0)))),B581,$F$46,$Q$45),"")</f>
        <v/>
      </c>
      <c r="I581" s="559"/>
      <c r="J581" s="559" t="str">
        <f t="shared" si="35"/>
        <v/>
      </c>
      <c r="K581" s="559"/>
      <c r="L581" s="559"/>
      <c r="M581" s="559"/>
      <c r="N581" s="559"/>
      <c r="O581" s="559" t="str">
        <f t="shared" si="36"/>
        <v/>
      </c>
      <c r="P581" s="560"/>
    </row>
    <row r="582" spans="2:16">
      <c r="B582" s="557" t="str">
        <f t="shared" si="33"/>
        <v/>
      </c>
      <c r="C582" s="558"/>
      <c r="D582" s="559" t="str">
        <f t="shared" si="34"/>
        <v/>
      </c>
      <c r="E582" s="559"/>
      <c r="F582" s="559" t="str">
        <f>IFERROR(IF(OR(D582=0,D582=""),"",-PMT($F$45/IF($K$46="Day",'L1'!$D$12,IF($K$46="Week",'L1'!$D$16,IF($K$46="Month",'L1'!$D$17,1))),$F$46,$D$62)),"")</f>
        <v/>
      </c>
      <c r="G582" s="559"/>
      <c r="H582" s="559" t="str">
        <f>IFERROR(-PPMT(IF($K$46="Day",$F$45/'L1'!$D$12,IF($K$46="Week",$F$45/'L1'!$D$16,IF($K$46="Month",$F$45/'L1'!$D$17,IF($K$46="Year",$F$45,0)))),B582,$F$46,$Q$45),"")</f>
        <v/>
      </c>
      <c r="I582" s="559"/>
      <c r="J582" s="559" t="str">
        <f t="shared" si="35"/>
        <v/>
      </c>
      <c r="K582" s="559"/>
      <c r="L582" s="559"/>
      <c r="M582" s="559"/>
      <c r="N582" s="559"/>
      <c r="O582" s="559" t="str">
        <f t="shared" si="36"/>
        <v/>
      </c>
      <c r="P582" s="560"/>
    </row>
    <row r="583" spans="2:16">
      <c r="B583" s="557" t="str">
        <f t="shared" si="33"/>
        <v/>
      </c>
      <c r="C583" s="558"/>
      <c r="D583" s="559" t="str">
        <f t="shared" si="34"/>
        <v/>
      </c>
      <c r="E583" s="559"/>
      <c r="F583" s="559" t="str">
        <f>IFERROR(IF(OR(D583=0,D583=""),"",-PMT($F$45/IF($K$46="Day",'L1'!$D$12,IF($K$46="Week",'L1'!$D$16,IF($K$46="Month",'L1'!$D$17,1))),$F$46,$D$62)),"")</f>
        <v/>
      </c>
      <c r="G583" s="559"/>
      <c r="H583" s="559" t="str">
        <f>IFERROR(-PPMT(IF($K$46="Day",$F$45/'L1'!$D$12,IF($K$46="Week",$F$45/'L1'!$D$16,IF($K$46="Month",$F$45/'L1'!$D$17,IF($K$46="Year",$F$45,0)))),B583,$F$46,$Q$45),"")</f>
        <v/>
      </c>
      <c r="I583" s="559"/>
      <c r="J583" s="559" t="str">
        <f t="shared" si="35"/>
        <v/>
      </c>
      <c r="K583" s="559"/>
      <c r="L583" s="559"/>
      <c r="M583" s="559"/>
      <c r="N583" s="559"/>
      <c r="O583" s="559" t="str">
        <f t="shared" si="36"/>
        <v/>
      </c>
      <c r="P583" s="560"/>
    </row>
    <row r="584" spans="2:16">
      <c r="B584" s="557" t="str">
        <f t="shared" si="33"/>
        <v/>
      </c>
      <c r="C584" s="558"/>
      <c r="D584" s="559" t="str">
        <f t="shared" si="34"/>
        <v/>
      </c>
      <c r="E584" s="559"/>
      <c r="F584" s="559" t="str">
        <f>IFERROR(IF(OR(D584=0,D584=""),"",-PMT($F$45/IF($K$46="Day",'L1'!$D$12,IF($K$46="Week",'L1'!$D$16,IF($K$46="Month",'L1'!$D$17,1))),$F$46,$D$62)),"")</f>
        <v/>
      </c>
      <c r="G584" s="559"/>
      <c r="H584" s="559" t="str">
        <f>IFERROR(-PPMT(IF($K$46="Day",$F$45/'L1'!$D$12,IF($K$46="Week",$F$45/'L1'!$D$16,IF($K$46="Month",$F$45/'L1'!$D$17,IF($K$46="Year",$F$45,0)))),B584,$F$46,$Q$45),"")</f>
        <v/>
      </c>
      <c r="I584" s="559"/>
      <c r="J584" s="559" t="str">
        <f t="shared" si="35"/>
        <v/>
      </c>
      <c r="K584" s="559"/>
      <c r="L584" s="559"/>
      <c r="M584" s="559"/>
      <c r="N584" s="559"/>
      <c r="O584" s="559" t="str">
        <f t="shared" si="36"/>
        <v/>
      </c>
      <c r="P584" s="560"/>
    </row>
    <row r="585" spans="2:16">
      <c r="B585" s="557" t="str">
        <f t="shared" si="33"/>
        <v/>
      </c>
      <c r="C585" s="558"/>
      <c r="D585" s="559" t="str">
        <f t="shared" si="34"/>
        <v/>
      </c>
      <c r="E585" s="559"/>
      <c r="F585" s="559" t="str">
        <f>IFERROR(IF(OR(D585=0,D585=""),"",-PMT($F$45/IF($K$46="Day",'L1'!$D$12,IF($K$46="Week",'L1'!$D$16,IF($K$46="Month",'L1'!$D$17,1))),$F$46,$D$62)),"")</f>
        <v/>
      </c>
      <c r="G585" s="559"/>
      <c r="H585" s="559" t="str">
        <f>IFERROR(-PPMT(IF($K$46="Day",$F$45/'L1'!$D$12,IF($K$46="Week",$F$45/'L1'!$D$16,IF($K$46="Month",$F$45/'L1'!$D$17,IF($K$46="Year",$F$45,0)))),B585,$F$46,$Q$45),"")</f>
        <v/>
      </c>
      <c r="I585" s="559"/>
      <c r="J585" s="559" t="str">
        <f t="shared" si="35"/>
        <v/>
      </c>
      <c r="K585" s="559"/>
      <c r="L585" s="559"/>
      <c r="M585" s="559"/>
      <c r="N585" s="559"/>
      <c r="O585" s="559" t="str">
        <f t="shared" si="36"/>
        <v/>
      </c>
      <c r="P585" s="560"/>
    </row>
    <row r="586" spans="2:16">
      <c r="B586" s="557" t="str">
        <f t="shared" si="33"/>
        <v/>
      </c>
      <c r="C586" s="558"/>
      <c r="D586" s="559" t="str">
        <f t="shared" si="34"/>
        <v/>
      </c>
      <c r="E586" s="559"/>
      <c r="F586" s="559" t="str">
        <f>IFERROR(IF(OR(D586=0,D586=""),"",-PMT($F$45/IF($K$46="Day",'L1'!$D$12,IF($K$46="Week",'L1'!$D$16,IF($K$46="Month",'L1'!$D$17,1))),$F$46,$D$62)),"")</f>
        <v/>
      </c>
      <c r="G586" s="559"/>
      <c r="H586" s="559" t="str">
        <f>IFERROR(-PPMT(IF($K$46="Day",$F$45/'L1'!$D$12,IF($K$46="Week",$F$45/'L1'!$D$16,IF($K$46="Month",$F$45/'L1'!$D$17,IF($K$46="Year",$F$45,0)))),B586,$F$46,$Q$45),"")</f>
        <v/>
      </c>
      <c r="I586" s="559"/>
      <c r="J586" s="559" t="str">
        <f t="shared" si="35"/>
        <v/>
      </c>
      <c r="K586" s="559"/>
      <c r="L586" s="559"/>
      <c r="M586" s="559"/>
      <c r="N586" s="559"/>
      <c r="O586" s="559" t="str">
        <f t="shared" si="36"/>
        <v/>
      </c>
      <c r="P586" s="560"/>
    </row>
    <row r="587" spans="2:16">
      <c r="B587" s="557" t="str">
        <f t="shared" si="33"/>
        <v/>
      </c>
      <c r="C587" s="558"/>
      <c r="D587" s="559" t="str">
        <f t="shared" si="34"/>
        <v/>
      </c>
      <c r="E587" s="559"/>
      <c r="F587" s="559" t="str">
        <f>IFERROR(IF(OR(D587=0,D587=""),"",-PMT($F$45/IF($K$46="Day",'L1'!$D$12,IF($K$46="Week",'L1'!$D$16,IF($K$46="Month",'L1'!$D$17,1))),$F$46,$D$62)),"")</f>
        <v/>
      </c>
      <c r="G587" s="559"/>
      <c r="H587" s="559" t="str">
        <f>IFERROR(-PPMT(IF($K$46="Day",$F$45/'L1'!$D$12,IF($K$46="Week",$F$45/'L1'!$D$16,IF($K$46="Month",$F$45/'L1'!$D$17,IF($K$46="Year",$F$45,0)))),B587,$F$46,$Q$45),"")</f>
        <v/>
      </c>
      <c r="I587" s="559"/>
      <c r="J587" s="559" t="str">
        <f t="shared" si="35"/>
        <v/>
      </c>
      <c r="K587" s="559"/>
      <c r="L587" s="559"/>
      <c r="M587" s="559"/>
      <c r="N587" s="559"/>
      <c r="O587" s="559" t="str">
        <f t="shared" si="36"/>
        <v/>
      </c>
      <c r="P587" s="560"/>
    </row>
    <row r="588" spans="2:16">
      <c r="B588" s="557" t="str">
        <f t="shared" si="33"/>
        <v/>
      </c>
      <c r="C588" s="558"/>
      <c r="D588" s="559" t="str">
        <f t="shared" si="34"/>
        <v/>
      </c>
      <c r="E588" s="559"/>
      <c r="F588" s="559" t="str">
        <f>IFERROR(IF(OR(D588=0,D588=""),"",-PMT($F$45/IF($K$46="Day",'L1'!$D$12,IF($K$46="Week",'L1'!$D$16,IF($K$46="Month",'L1'!$D$17,1))),$F$46,$D$62)),"")</f>
        <v/>
      </c>
      <c r="G588" s="559"/>
      <c r="H588" s="559" t="str">
        <f>IFERROR(-PPMT(IF($K$46="Day",$F$45/'L1'!$D$12,IF($K$46="Week",$F$45/'L1'!$D$16,IF($K$46="Month",$F$45/'L1'!$D$17,IF($K$46="Year",$F$45,0)))),B588,$F$46,$Q$45),"")</f>
        <v/>
      </c>
      <c r="I588" s="559"/>
      <c r="J588" s="559" t="str">
        <f t="shared" si="35"/>
        <v/>
      </c>
      <c r="K588" s="559"/>
      <c r="L588" s="559"/>
      <c r="M588" s="559"/>
      <c r="N588" s="559"/>
      <c r="O588" s="559" t="str">
        <f t="shared" si="36"/>
        <v/>
      </c>
      <c r="P588" s="560"/>
    </row>
    <row r="589" spans="2:16">
      <c r="B589" s="557" t="str">
        <f t="shared" si="33"/>
        <v/>
      </c>
      <c r="C589" s="558"/>
      <c r="D589" s="559" t="str">
        <f t="shared" si="34"/>
        <v/>
      </c>
      <c r="E589" s="559"/>
      <c r="F589" s="559" t="str">
        <f>IFERROR(IF(OR(D589=0,D589=""),"",-PMT($F$45/IF($K$46="Day",'L1'!$D$12,IF($K$46="Week",'L1'!$D$16,IF($K$46="Month",'L1'!$D$17,1))),$F$46,$D$62)),"")</f>
        <v/>
      </c>
      <c r="G589" s="559"/>
      <c r="H589" s="559" t="str">
        <f>IFERROR(-PPMT(IF($K$46="Day",$F$45/'L1'!$D$12,IF($K$46="Week",$F$45/'L1'!$D$16,IF($K$46="Month",$F$45/'L1'!$D$17,IF($K$46="Year",$F$45,0)))),B589,$F$46,$Q$45),"")</f>
        <v/>
      </c>
      <c r="I589" s="559"/>
      <c r="J589" s="559" t="str">
        <f t="shared" si="35"/>
        <v/>
      </c>
      <c r="K589" s="559"/>
      <c r="L589" s="559"/>
      <c r="M589" s="559"/>
      <c r="N589" s="559"/>
      <c r="O589" s="559" t="str">
        <f t="shared" si="36"/>
        <v/>
      </c>
      <c r="P589" s="560"/>
    </row>
    <row r="590" spans="2:16">
      <c r="B590" s="557" t="str">
        <f t="shared" si="33"/>
        <v/>
      </c>
      <c r="C590" s="558"/>
      <c r="D590" s="559" t="str">
        <f t="shared" si="34"/>
        <v/>
      </c>
      <c r="E590" s="559"/>
      <c r="F590" s="559" t="str">
        <f>IFERROR(IF(OR(D590=0,D590=""),"",-PMT($F$45/IF($K$46="Day",'L1'!$D$12,IF($K$46="Week",'L1'!$D$16,IF($K$46="Month",'L1'!$D$17,1))),$F$46,$D$62)),"")</f>
        <v/>
      </c>
      <c r="G590" s="559"/>
      <c r="H590" s="559" t="str">
        <f>IFERROR(-PPMT(IF($K$46="Day",$F$45/'L1'!$D$12,IF($K$46="Week",$F$45/'L1'!$D$16,IF($K$46="Month",$F$45/'L1'!$D$17,IF($K$46="Year",$F$45,0)))),B590,$F$46,$Q$45),"")</f>
        <v/>
      </c>
      <c r="I590" s="559"/>
      <c r="J590" s="559" t="str">
        <f t="shared" si="35"/>
        <v/>
      </c>
      <c r="K590" s="559"/>
      <c r="L590" s="559"/>
      <c r="M590" s="559"/>
      <c r="N590" s="559"/>
      <c r="O590" s="559" t="str">
        <f t="shared" si="36"/>
        <v/>
      </c>
      <c r="P590" s="560"/>
    </row>
    <row r="591" spans="2:16">
      <c r="B591" s="557" t="str">
        <f t="shared" si="33"/>
        <v/>
      </c>
      <c r="C591" s="558"/>
      <c r="D591" s="559" t="str">
        <f t="shared" si="34"/>
        <v/>
      </c>
      <c r="E591" s="559"/>
      <c r="F591" s="559" t="str">
        <f>IFERROR(IF(OR(D591=0,D591=""),"",-PMT($F$45/IF($K$46="Day",'L1'!$D$12,IF($K$46="Week",'L1'!$D$16,IF($K$46="Month",'L1'!$D$17,1))),$F$46,$D$62)),"")</f>
        <v/>
      </c>
      <c r="G591" s="559"/>
      <c r="H591" s="559" t="str">
        <f>IFERROR(-PPMT(IF($K$46="Day",$F$45/'L1'!$D$12,IF($K$46="Week",$F$45/'L1'!$D$16,IF($K$46="Month",$F$45/'L1'!$D$17,IF($K$46="Year",$F$45,0)))),B591,$F$46,$Q$45),"")</f>
        <v/>
      </c>
      <c r="I591" s="559"/>
      <c r="J591" s="559" t="str">
        <f t="shared" si="35"/>
        <v/>
      </c>
      <c r="K591" s="559"/>
      <c r="L591" s="559"/>
      <c r="M591" s="559"/>
      <c r="N591" s="559"/>
      <c r="O591" s="559" t="str">
        <f t="shared" si="36"/>
        <v/>
      </c>
      <c r="P591" s="560"/>
    </row>
    <row r="592" spans="2:16">
      <c r="B592" s="557" t="str">
        <f t="shared" si="33"/>
        <v/>
      </c>
      <c r="C592" s="558"/>
      <c r="D592" s="559" t="str">
        <f t="shared" si="34"/>
        <v/>
      </c>
      <c r="E592" s="559"/>
      <c r="F592" s="559" t="str">
        <f>IFERROR(IF(OR(D592=0,D592=""),"",-PMT($F$45/IF($K$46="Day",'L1'!$D$12,IF($K$46="Week",'L1'!$D$16,IF($K$46="Month",'L1'!$D$17,1))),$F$46,$D$62)),"")</f>
        <v/>
      </c>
      <c r="G592" s="559"/>
      <c r="H592" s="559" t="str">
        <f>IFERROR(-PPMT(IF($K$46="Day",$F$45/'L1'!$D$12,IF($K$46="Week",$F$45/'L1'!$D$16,IF($K$46="Month",$F$45/'L1'!$D$17,IF($K$46="Year",$F$45,0)))),B592,$F$46,$Q$45),"")</f>
        <v/>
      </c>
      <c r="I592" s="559"/>
      <c r="J592" s="559" t="str">
        <f t="shared" si="35"/>
        <v/>
      </c>
      <c r="K592" s="559"/>
      <c r="L592" s="559"/>
      <c r="M592" s="559"/>
      <c r="N592" s="559"/>
      <c r="O592" s="559" t="str">
        <f t="shared" si="36"/>
        <v/>
      </c>
      <c r="P592" s="560"/>
    </row>
    <row r="593" spans="2:16">
      <c r="B593" s="557" t="str">
        <f t="shared" si="33"/>
        <v/>
      </c>
      <c r="C593" s="558"/>
      <c r="D593" s="559" t="str">
        <f t="shared" si="34"/>
        <v/>
      </c>
      <c r="E593" s="559"/>
      <c r="F593" s="559" t="str">
        <f>IFERROR(IF(OR(D593=0,D593=""),"",-PMT($F$45/IF($K$46="Day",'L1'!$D$12,IF($K$46="Week",'L1'!$D$16,IF($K$46="Month",'L1'!$D$17,1))),$F$46,$D$62)),"")</f>
        <v/>
      </c>
      <c r="G593" s="559"/>
      <c r="H593" s="559" t="str">
        <f>IFERROR(-PPMT(IF($K$46="Day",$F$45/'L1'!$D$12,IF($K$46="Week",$F$45/'L1'!$D$16,IF($K$46="Month",$F$45/'L1'!$D$17,IF($K$46="Year",$F$45,0)))),B593,$F$46,$Q$45),"")</f>
        <v/>
      </c>
      <c r="I593" s="559"/>
      <c r="J593" s="559" t="str">
        <f t="shared" si="35"/>
        <v/>
      </c>
      <c r="K593" s="559"/>
      <c r="L593" s="559"/>
      <c r="M593" s="559"/>
      <c r="N593" s="559"/>
      <c r="O593" s="559" t="str">
        <f t="shared" si="36"/>
        <v/>
      </c>
      <c r="P593" s="560"/>
    </row>
    <row r="594" spans="2:16">
      <c r="B594" s="557" t="str">
        <f t="shared" si="33"/>
        <v/>
      </c>
      <c r="C594" s="558"/>
      <c r="D594" s="559" t="str">
        <f t="shared" si="34"/>
        <v/>
      </c>
      <c r="E594" s="559"/>
      <c r="F594" s="559" t="str">
        <f>IFERROR(IF(OR(D594=0,D594=""),"",-PMT($F$45/IF($K$46="Day",'L1'!$D$12,IF($K$46="Week",'L1'!$D$16,IF($K$46="Month",'L1'!$D$17,1))),$F$46,$D$62)),"")</f>
        <v/>
      </c>
      <c r="G594" s="559"/>
      <c r="H594" s="559" t="str">
        <f>IFERROR(-PPMT(IF($K$46="Day",$F$45/'L1'!$D$12,IF($K$46="Week",$F$45/'L1'!$D$16,IF($K$46="Month",$F$45/'L1'!$D$17,IF($K$46="Year",$F$45,0)))),B594,$F$46,$Q$45),"")</f>
        <v/>
      </c>
      <c r="I594" s="559"/>
      <c r="J594" s="559" t="str">
        <f t="shared" si="35"/>
        <v/>
      </c>
      <c r="K594" s="559"/>
      <c r="L594" s="559"/>
      <c r="M594" s="559"/>
      <c r="N594" s="559"/>
      <c r="O594" s="559" t="str">
        <f t="shared" si="36"/>
        <v/>
      </c>
      <c r="P594" s="560"/>
    </row>
    <row r="595" spans="2:16">
      <c r="B595" s="557" t="str">
        <f t="shared" si="33"/>
        <v/>
      </c>
      <c r="C595" s="558"/>
      <c r="D595" s="559" t="str">
        <f t="shared" si="34"/>
        <v/>
      </c>
      <c r="E595" s="559"/>
      <c r="F595" s="559" t="str">
        <f>IFERROR(IF(OR(D595=0,D595=""),"",-PMT($F$45/IF($K$46="Day",'L1'!$D$12,IF($K$46="Week",'L1'!$D$16,IF($K$46="Month",'L1'!$D$17,1))),$F$46,$D$62)),"")</f>
        <v/>
      </c>
      <c r="G595" s="559"/>
      <c r="H595" s="559" t="str">
        <f>IFERROR(-PPMT(IF($K$46="Day",$F$45/'L1'!$D$12,IF($K$46="Week",$F$45/'L1'!$D$16,IF($K$46="Month",$F$45/'L1'!$D$17,IF($K$46="Year",$F$45,0)))),B595,$F$46,$Q$45),"")</f>
        <v/>
      </c>
      <c r="I595" s="559"/>
      <c r="J595" s="559" t="str">
        <f t="shared" si="35"/>
        <v/>
      </c>
      <c r="K595" s="559"/>
      <c r="L595" s="559"/>
      <c r="M595" s="559"/>
      <c r="N595" s="559"/>
      <c r="O595" s="559" t="str">
        <f t="shared" si="36"/>
        <v/>
      </c>
      <c r="P595" s="560"/>
    </row>
    <row r="596" spans="2:16">
      <c r="B596" s="557" t="str">
        <f t="shared" si="33"/>
        <v/>
      </c>
      <c r="C596" s="558"/>
      <c r="D596" s="559" t="str">
        <f t="shared" si="34"/>
        <v/>
      </c>
      <c r="E596" s="559"/>
      <c r="F596" s="559" t="str">
        <f>IFERROR(IF(OR(D596=0,D596=""),"",-PMT($F$45/IF($K$46="Day",'L1'!$D$12,IF($K$46="Week",'L1'!$D$16,IF($K$46="Month",'L1'!$D$17,1))),$F$46,$D$62)),"")</f>
        <v/>
      </c>
      <c r="G596" s="559"/>
      <c r="H596" s="559" t="str">
        <f>IFERROR(-PPMT(IF($K$46="Day",$F$45/'L1'!$D$12,IF($K$46="Week",$F$45/'L1'!$D$16,IF($K$46="Month",$F$45/'L1'!$D$17,IF($K$46="Year",$F$45,0)))),B596,$F$46,$Q$45),"")</f>
        <v/>
      </c>
      <c r="I596" s="559"/>
      <c r="J596" s="559" t="str">
        <f t="shared" si="35"/>
        <v/>
      </c>
      <c r="K596" s="559"/>
      <c r="L596" s="559"/>
      <c r="M596" s="559"/>
      <c r="N596" s="559"/>
      <c r="O596" s="559" t="str">
        <f t="shared" si="36"/>
        <v/>
      </c>
      <c r="P596" s="560"/>
    </row>
    <row r="597" spans="2:16">
      <c r="B597" s="557" t="str">
        <f t="shared" si="33"/>
        <v/>
      </c>
      <c r="C597" s="558"/>
      <c r="D597" s="559" t="str">
        <f t="shared" si="34"/>
        <v/>
      </c>
      <c r="E597" s="559"/>
      <c r="F597" s="559" t="str">
        <f>IFERROR(IF(OR(D597=0,D597=""),"",-PMT($F$45/IF($K$46="Day",'L1'!$D$12,IF($K$46="Week",'L1'!$D$16,IF($K$46="Month",'L1'!$D$17,1))),$F$46,$D$62)),"")</f>
        <v/>
      </c>
      <c r="G597" s="559"/>
      <c r="H597" s="559" t="str">
        <f>IFERROR(-PPMT(IF($K$46="Day",$F$45/'L1'!$D$12,IF($K$46="Week",$F$45/'L1'!$D$16,IF($K$46="Month",$F$45/'L1'!$D$17,IF($K$46="Year",$F$45,0)))),B597,$F$46,$Q$45),"")</f>
        <v/>
      </c>
      <c r="I597" s="559"/>
      <c r="J597" s="559" t="str">
        <f t="shared" si="35"/>
        <v/>
      </c>
      <c r="K597" s="559"/>
      <c r="L597" s="559"/>
      <c r="M597" s="559"/>
      <c r="N597" s="559"/>
      <c r="O597" s="559" t="str">
        <f t="shared" si="36"/>
        <v/>
      </c>
      <c r="P597" s="560"/>
    </row>
    <row r="598" spans="2:16">
      <c r="B598" s="557" t="str">
        <f t="shared" si="33"/>
        <v/>
      </c>
      <c r="C598" s="558"/>
      <c r="D598" s="559" t="str">
        <f t="shared" si="34"/>
        <v/>
      </c>
      <c r="E598" s="559"/>
      <c r="F598" s="559" t="str">
        <f>IFERROR(IF(OR(D598=0,D598=""),"",-PMT($F$45/IF($K$46="Day",'L1'!$D$12,IF($K$46="Week",'L1'!$D$16,IF($K$46="Month",'L1'!$D$17,1))),$F$46,$D$62)),"")</f>
        <v/>
      </c>
      <c r="G598" s="559"/>
      <c r="H598" s="559" t="str">
        <f>IFERROR(-PPMT(IF($K$46="Day",$F$45/'L1'!$D$12,IF($K$46="Week",$F$45/'L1'!$D$16,IF($K$46="Month",$F$45/'L1'!$D$17,IF($K$46="Year",$F$45,0)))),B598,$F$46,$Q$45),"")</f>
        <v/>
      </c>
      <c r="I598" s="559"/>
      <c r="J598" s="559" t="str">
        <f t="shared" si="35"/>
        <v/>
      </c>
      <c r="K598" s="559"/>
      <c r="L598" s="559"/>
      <c r="M598" s="559"/>
      <c r="N598" s="559"/>
      <c r="O598" s="559" t="str">
        <f t="shared" si="36"/>
        <v/>
      </c>
      <c r="P598" s="560"/>
    </row>
    <row r="599" spans="2:16">
      <c r="B599" s="557" t="str">
        <f t="shared" si="33"/>
        <v/>
      </c>
      <c r="C599" s="558"/>
      <c r="D599" s="559" t="str">
        <f t="shared" si="34"/>
        <v/>
      </c>
      <c r="E599" s="559"/>
      <c r="F599" s="559" t="str">
        <f>IFERROR(IF(OR(D599=0,D599=""),"",-PMT($F$45/IF($K$46="Day",'L1'!$D$12,IF($K$46="Week",'L1'!$D$16,IF($K$46="Month",'L1'!$D$17,1))),$F$46,$D$62)),"")</f>
        <v/>
      </c>
      <c r="G599" s="559"/>
      <c r="H599" s="559" t="str">
        <f>IFERROR(-PPMT(IF($K$46="Day",$F$45/'L1'!$D$12,IF($K$46="Week",$F$45/'L1'!$D$16,IF($K$46="Month",$F$45/'L1'!$D$17,IF($K$46="Year",$F$45,0)))),B599,$F$46,$Q$45),"")</f>
        <v/>
      </c>
      <c r="I599" s="559"/>
      <c r="J599" s="559" t="str">
        <f t="shared" si="35"/>
        <v/>
      </c>
      <c r="K599" s="559"/>
      <c r="L599" s="559"/>
      <c r="M599" s="559"/>
      <c r="N599" s="559"/>
      <c r="O599" s="559" t="str">
        <f t="shared" si="36"/>
        <v/>
      </c>
      <c r="P599" s="560"/>
    </row>
    <row r="600" spans="2:16">
      <c r="B600" s="557" t="str">
        <f t="shared" si="33"/>
        <v/>
      </c>
      <c r="C600" s="558"/>
      <c r="D600" s="559" t="str">
        <f t="shared" si="34"/>
        <v/>
      </c>
      <c r="E600" s="559"/>
      <c r="F600" s="559" t="str">
        <f>IFERROR(IF(OR(D600=0,D600=""),"",-PMT($F$45/IF($K$46="Day",'L1'!$D$12,IF($K$46="Week",'L1'!$D$16,IF($K$46="Month",'L1'!$D$17,1))),$F$46,$D$62)),"")</f>
        <v/>
      </c>
      <c r="G600" s="559"/>
      <c r="H600" s="559" t="str">
        <f>IFERROR(-PPMT(IF($K$46="Day",$F$45/'L1'!$D$12,IF($K$46="Week",$F$45/'L1'!$D$16,IF($K$46="Month",$F$45/'L1'!$D$17,IF($K$46="Year",$F$45,0)))),B600,$F$46,$Q$45),"")</f>
        <v/>
      </c>
      <c r="I600" s="559"/>
      <c r="J600" s="559" t="str">
        <f t="shared" si="35"/>
        <v/>
      </c>
      <c r="K600" s="559"/>
      <c r="L600" s="559"/>
      <c r="M600" s="559"/>
      <c r="N600" s="559"/>
      <c r="O600" s="559" t="str">
        <f t="shared" si="36"/>
        <v/>
      </c>
      <c r="P600" s="560"/>
    </row>
    <row r="601" spans="2:16">
      <c r="B601" s="557" t="str">
        <f t="shared" si="33"/>
        <v/>
      </c>
      <c r="C601" s="558"/>
      <c r="D601" s="559" t="str">
        <f t="shared" si="34"/>
        <v/>
      </c>
      <c r="E601" s="559"/>
      <c r="F601" s="559" t="str">
        <f>IFERROR(IF(OR(D601=0,D601=""),"",-PMT($F$45/IF($K$46="Day",'L1'!$D$12,IF($K$46="Week",'L1'!$D$16,IF($K$46="Month",'L1'!$D$17,1))),$F$46,$D$62)),"")</f>
        <v/>
      </c>
      <c r="G601" s="559"/>
      <c r="H601" s="559" t="str">
        <f>IFERROR(-PPMT(IF($K$46="Day",$F$45/'L1'!$D$12,IF($K$46="Week",$F$45/'L1'!$D$16,IF($K$46="Month",$F$45/'L1'!$D$17,IF($K$46="Year",$F$45,0)))),B601,$F$46,$Q$45),"")</f>
        <v/>
      </c>
      <c r="I601" s="559"/>
      <c r="J601" s="559" t="str">
        <f t="shared" si="35"/>
        <v/>
      </c>
      <c r="K601" s="559"/>
      <c r="L601" s="559"/>
      <c r="M601" s="559"/>
      <c r="N601" s="559"/>
      <c r="O601" s="559" t="str">
        <f t="shared" si="36"/>
        <v/>
      </c>
      <c r="P601" s="560"/>
    </row>
    <row r="602" spans="2:16">
      <c r="B602" s="557" t="str">
        <f t="shared" si="33"/>
        <v/>
      </c>
      <c r="C602" s="558"/>
      <c r="D602" s="559" t="str">
        <f t="shared" si="34"/>
        <v/>
      </c>
      <c r="E602" s="559"/>
      <c r="F602" s="559" t="str">
        <f>IFERROR(IF(OR(D602=0,D602=""),"",-PMT($F$45/IF($K$46="Day",'L1'!$D$12,IF($K$46="Week",'L1'!$D$16,IF($K$46="Month",'L1'!$D$17,1))),$F$46,$D$62)),"")</f>
        <v/>
      </c>
      <c r="G602" s="559"/>
      <c r="H602" s="559" t="str">
        <f>IFERROR(-PPMT(IF($K$46="Day",$F$45/'L1'!$D$12,IF($K$46="Week",$F$45/'L1'!$D$16,IF($K$46="Month",$F$45/'L1'!$D$17,IF($K$46="Year",$F$45,0)))),B602,$F$46,$Q$45),"")</f>
        <v/>
      </c>
      <c r="I602" s="559"/>
      <c r="J602" s="559" t="str">
        <f t="shared" si="35"/>
        <v/>
      </c>
      <c r="K602" s="559"/>
      <c r="L602" s="559"/>
      <c r="M602" s="559"/>
      <c r="N602" s="559"/>
      <c r="O602" s="559" t="str">
        <f t="shared" si="36"/>
        <v/>
      </c>
      <c r="P602" s="560"/>
    </row>
    <row r="603" spans="2:16">
      <c r="B603" s="557" t="str">
        <f t="shared" si="33"/>
        <v/>
      </c>
      <c r="C603" s="558"/>
      <c r="D603" s="559" t="str">
        <f t="shared" si="34"/>
        <v/>
      </c>
      <c r="E603" s="559"/>
      <c r="F603" s="559" t="str">
        <f>IFERROR(IF(OR(D603=0,D603=""),"",-PMT($F$45/IF($K$46="Day",'L1'!$D$12,IF($K$46="Week",'L1'!$D$16,IF($K$46="Month",'L1'!$D$17,1))),$F$46,$D$62)),"")</f>
        <v/>
      </c>
      <c r="G603" s="559"/>
      <c r="H603" s="559" t="str">
        <f>IFERROR(-PPMT(IF($K$46="Day",$F$45/'L1'!$D$12,IF($K$46="Week",$F$45/'L1'!$D$16,IF($K$46="Month",$F$45/'L1'!$D$17,IF($K$46="Year",$F$45,0)))),B603,$F$46,$Q$45),"")</f>
        <v/>
      </c>
      <c r="I603" s="559"/>
      <c r="J603" s="559" t="str">
        <f t="shared" si="35"/>
        <v/>
      </c>
      <c r="K603" s="559"/>
      <c r="L603" s="559"/>
      <c r="M603" s="559"/>
      <c r="N603" s="559"/>
      <c r="O603" s="559" t="str">
        <f t="shared" si="36"/>
        <v/>
      </c>
      <c r="P603" s="560"/>
    </row>
    <row r="604" spans="2:16">
      <c r="B604" s="557" t="str">
        <f t="shared" si="33"/>
        <v/>
      </c>
      <c r="C604" s="558"/>
      <c r="D604" s="559" t="str">
        <f t="shared" si="34"/>
        <v/>
      </c>
      <c r="E604" s="559"/>
      <c r="F604" s="559" t="str">
        <f>IFERROR(IF(OR(D604=0,D604=""),"",-PMT($F$45/IF($K$46="Day",'L1'!$D$12,IF($K$46="Week",'L1'!$D$16,IF($K$46="Month",'L1'!$D$17,1))),$F$46,$D$62)),"")</f>
        <v/>
      </c>
      <c r="G604" s="559"/>
      <c r="H604" s="559" t="str">
        <f>IFERROR(-PPMT(IF($K$46="Day",$F$45/'L1'!$D$12,IF($K$46="Week",$F$45/'L1'!$D$16,IF($K$46="Month",$F$45/'L1'!$D$17,IF($K$46="Year",$F$45,0)))),B604,$F$46,$Q$45),"")</f>
        <v/>
      </c>
      <c r="I604" s="559"/>
      <c r="J604" s="559" t="str">
        <f t="shared" si="35"/>
        <v/>
      </c>
      <c r="K604" s="559"/>
      <c r="L604" s="559"/>
      <c r="M604" s="559"/>
      <c r="N604" s="559"/>
      <c r="O604" s="559" t="str">
        <f t="shared" si="36"/>
        <v/>
      </c>
      <c r="P604" s="560"/>
    </row>
    <row r="605" spans="2:16">
      <c r="B605" s="557" t="str">
        <f t="shared" si="33"/>
        <v/>
      </c>
      <c r="C605" s="558"/>
      <c r="D605" s="559" t="str">
        <f t="shared" si="34"/>
        <v/>
      </c>
      <c r="E605" s="559"/>
      <c r="F605" s="559" t="str">
        <f>IFERROR(IF(OR(D605=0,D605=""),"",-PMT($F$45/IF($K$46="Day",'L1'!$D$12,IF($K$46="Week",'L1'!$D$16,IF($K$46="Month",'L1'!$D$17,1))),$F$46,$D$62)),"")</f>
        <v/>
      </c>
      <c r="G605" s="559"/>
      <c r="H605" s="559" t="str">
        <f>IFERROR(-PPMT(IF($K$46="Day",$F$45/'L1'!$D$12,IF($K$46="Week",$F$45/'L1'!$D$16,IF($K$46="Month",$F$45/'L1'!$D$17,IF($K$46="Year",$F$45,0)))),B605,$F$46,$Q$45),"")</f>
        <v/>
      </c>
      <c r="I605" s="559"/>
      <c r="J605" s="559" t="str">
        <f t="shared" si="35"/>
        <v/>
      </c>
      <c r="K605" s="559"/>
      <c r="L605" s="559"/>
      <c r="M605" s="559"/>
      <c r="N605" s="559"/>
      <c r="O605" s="559" t="str">
        <f t="shared" si="36"/>
        <v/>
      </c>
      <c r="P605" s="560"/>
    </row>
    <row r="606" spans="2:16">
      <c r="B606" s="557" t="str">
        <f t="shared" si="33"/>
        <v/>
      </c>
      <c r="C606" s="558"/>
      <c r="D606" s="559" t="str">
        <f t="shared" si="34"/>
        <v/>
      </c>
      <c r="E606" s="559"/>
      <c r="F606" s="559" t="str">
        <f>IFERROR(IF(OR(D606=0,D606=""),"",-PMT($F$45/IF($K$46="Day",'L1'!$D$12,IF($K$46="Week",'L1'!$D$16,IF($K$46="Month",'L1'!$D$17,1))),$F$46,$D$62)),"")</f>
        <v/>
      </c>
      <c r="G606" s="559"/>
      <c r="H606" s="559" t="str">
        <f>IFERROR(-PPMT(IF($K$46="Day",$F$45/'L1'!$D$12,IF($K$46="Week",$F$45/'L1'!$D$16,IF($K$46="Month",$F$45/'L1'!$D$17,IF($K$46="Year",$F$45,0)))),B606,$F$46,$Q$45),"")</f>
        <v/>
      </c>
      <c r="I606" s="559"/>
      <c r="J606" s="559" t="str">
        <f t="shared" si="35"/>
        <v/>
      </c>
      <c r="K606" s="559"/>
      <c r="L606" s="559"/>
      <c r="M606" s="559"/>
      <c r="N606" s="559"/>
      <c r="O606" s="559" t="str">
        <f t="shared" si="36"/>
        <v/>
      </c>
      <c r="P606" s="560"/>
    </row>
    <row r="607" spans="2:16">
      <c r="B607" s="557" t="str">
        <f t="shared" si="33"/>
        <v/>
      </c>
      <c r="C607" s="558"/>
      <c r="D607" s="559" t="str">
        <f t="shared" si="34"/>
        <v/>
      </c>
      <c r="E607" s="559"/>
      <c r="F607" s="559" t="str">
        <f>IFERROR(IF(OR(D607=0,D607=""),"",-PMT($F$45/IF($K$46="Day",'L1'!$D$12,IF($K$46="Week",'L1'!$D$16,IF($K$46="Month",'L1'!$D$17,1))),$F$46,$D$62)),"")</f>
        <v/>
      </c>
      <c r="G607" s="559"/>
      <c r="H607" s="559" t="str">
        <f>IFERROR(-PPMT(IF($K$46="Day",$F$45/'L1'!$D$12,IF($K$46="Week",$F$45/'L1'!$D$16,IF($K$46="Month",$F$45/'L1'!$D$17,IF($K$46="Year",$F$45,0)))),B607,$F$46,$Q$45),"")</f>
        <v/>
      </c>
      <c r="I607" s="559"/>
      <c r="J607" s="559" t="str">
        <f t="shared" si="35"/>
        <v/>
      </c>
      <c r="K607" s="559"/>
      <c r="L607" s="559"/>
      <c r="M607" s="559"/>
      <c r="N607" s="559"/>
      <c r="O607" s="559" t="str">
        <f t="shared" si="36"/>
        <v/>
      </c>
      <c r="P607" s="560"/>
    </row>
    <row r="608" spans="2:16">
      <c r="B608" s="557" t="str">
        <f t="shared" si="33"/>
        <v/>
      </c>
      <c r="C608" s="558"/>
      <c r="D608" s="559" t="str">
        <f t="shared" si="34"/>
        <v/>
      </c>
      <c r="E608" s="559"/>
      <c r="F608" s="559" t="str">
        <f>IFERROR(IF(OR(D608=0,D608=""),"",-PMT($F$45/IF($K$46="Day",'L1'!$D$12,IF($K$46="Week",'L1'!$D$16,IF($K$46="Month",'L1'!$D$17,1))),$F$46,$D$62)),"")</f>
        <v/>
      </c>
      <c r="G608" s="559"/>
      <c r="H608" s="559" t="str">
        <f>IFERROR(-PPMT(IF($K$46="Day",$F$45/'L1'!$D$12,IF($K$46="Week",$F$45/'L1'!$D$16,IF($K$46="Month",$F$45/'L1'!$D$17,IF($K$46="Year",$F$45,0)))),B608,$F$46,$Q$45),"")</f>
        <v/>
      </c>
      <c r="I608" s="559"/>
      <c r="J608" s="559" t="str">
        <f t="shared" si="35"/>
        <v/>
      </c>
      <c r="K608" s="559"/>
      <c r="L608" s="559"/>
      <c r="M608" s="559"/>
      <c r="N608" s="559"/>
      <c r="O608" s="559" t="str">
        <f t="shared" si="36"/>
        <v/>
      </c>
      <c r="P608" s="560"/>
    </row>
    <row r="609" spans="2:16">
      <c r="B609" s="557" t="str">
        <f t="shared" si="33"/>
        <v/>
      </c>
      <c r="C609" s="558"/>
      <c r="D609" s="559" t="str">
        <f t="shared" si="34"/>
        <v/>
      </c>
      <c r="E609" s="559"/>
      <c r="F609" s="559" t="str">
        <f>IFERROR(IF(OR(D609=0,D609=""),"",-PMT($F$45/IF($K$46="Day",'L1'!$D$12,IF($K$46="Week",'L1'!$D$16,IF($K$46="Month",'L1'!$D$17,1))),$F$46,$D$62)),"")</f>
        <v/>
      </c>
      <c r="G609" s="559"/>
      <c r="H609" s="559" t="str">
        <f>IFERROR(-PPMT(IF($K$46="Day",$F$45/'L1'!$D$12,IF($K$46="Week",$F$45/'L1'!$D$16,IF($K$46="Month",$F$45/'L1'!$D$17,IF($K$46="Year",$F$45,0)))),B609,$F$46,$Q$45),"")</f>
        <v/>
      </c>
      <c r="I609" s="559"/>
      <c r="J609" s="559" t="str">
        <f t="shared" si="35"/>
        <v/>
      </c>
      <c r="K609" s="559"/>
      <c r="L609" s="559"/>
      <c r="M609" s="559"/>
      <c r="N609" s="559"/>
      <c r="O609" s="559" t="str">
        <f t="shared" si="36"/>
        <v/>
      </c>
      <c r="P609" s="560"/>
    </row>
    <row r="610" spans="2:16">
      <c r="B610" s="557" t="str">
        <f t="shared" si="33"/>
        <v/>
      </c>
      <c r="C610" s="558"/>
      <c r="D610" s="559" t="str">
        <f t="shared" si="34"/>
        <v/>
      </c>
      <c r="E610" s="559"/>
      <c r="F610" s="559" t="str">
        <f>IFERROR(IF(OR(D610=0,D610=""),"",-PMT($F$45/IF($K$46="Day",'L1'!$D$12,IF($K$46="Week",'L1'!$D$16,IF($K$46="Month",'L1'!$D$17,1))),$F$46,$D$62)),"")</f>
        <v/>
      </c>
      <c r="G610" s="559"/>
      <c r="H610" s="559" t="str">
        <f>IFERROR(-PPMT(IF($K$46="Day",$F$45/'L1'!$D$12,IF($K$46="Week",$F$45/'L1'!$D$16,IF($K$46="Month",$F$45/'L1'!$D$17,IF($K$46="Year",$F$45,0)))),B610,$F$46,$Q$45),"")</f>
        <v/>
      </c>
      <c r="I610" s="559"/>
      <c r="J610" s="559" t="str">
        <f t="shared" si="35"/>
        <v/>
      </c>
      <c r="K610" s="559"/>
      <c r="L610" s="559"/>
      <c r="M610" s="559"/>
      <c r="N610" s="559"/>
      <c r="O610" s="559" t="str">
        <f t="shared" si="36"/>
        <v/>
      </c>
      <c r="P610" s="560"/>
    </row>
    <row r="611" spans="2:16">
      <c r="B611" s="557" t="str">
        <f t="shared" si="33"/>
        <v/>
      </c>
      <c r="C611" s="558"/>
      <c r="D611" s="559" t="str">
        <f t="shared" si="34"/>
        <v/>
      </c>
      <c r="E611" s="559"/>
      <c r="F611" s="559" t="str">
        <f>IFERROR(IF(OR(D611=0,D611=""),"",-PMT($F$45/IF($K$46="Day",'L1'!$D$12,IF($K$46="Week",'L1'!$D$16,IF($K$46="Month",'L1'!$D$17,1))),$F$46,$D$62)),"")</f>
        <v/>
      </c>
      <c r="G611" s="559"/>
      <c r="H611" s="559" t="str">
        <f>IFERROR(-PPMT(IF($K$46="Day",$F$45/'L1'!$D$12,IF($K$46="Week",$F$45/'L1'!$D$16,IF($K$46="Month",$F$45/'L1'!$D$17,IF($K$46="Year",$F$45,0)))),B611,$F$46,$Q$45),"")</f>
        <v/>
      </c>
      <c r="I611" s="559"/>
      <c r="J611" s="559" t="str">
        <f t="shared" si="35"/>
        <v/>
      </c>
      <c r="K611" s="559"/>
      <c r="L611" s="559"/>
      <c r="M611" s="559"/>
      <c r="N611" s="559"/>
      <c r="O611" s="559" t="str">
        <f t="shared" si="36"/>
        <v/>
      </c>
      <c r="P611" s="560"/>
    </row>
    <row r="612" spans="2:16">
      <c r="B612" s="557" t="str">
        <f t="shared" si="33"/>
        <v/>
      </c>
      <c r="C612" s="558"/>
      <c r="D612" s="559" t="str">
        <f t="shared" si="34"/>
        <v/>
      </c>
      <c r="E612" s="559"/>
      <c r="F612" s="559" t="str">
        <f>IFERROR(IF(OR(D612=0,D612=""),"",-PMT($F$45/IF($K$46="Day",'L1'!$D$12,IF($K$46="Week",'L1'!$D$16,IF($K$46="Month",'L1'!$D$17,1))),$F$46,$D$62)),"")</f>
        <v/>
      </c>
      <c r="G612" s="559"/>
      <c r="H612" s="559" t="str">
        <f>IFERROR(-PPMT(IF($K$46="Day",$F$45/'L1'!$D$12,IF($K$46="Week",$F$45/'L1'!$D$16,IF($K$46="Month",$F$45/'L1'!$D$17,IF($K$46="Year",$F$45,0)))),B612,$F$46,$Q$45),"")</f>
        <v/>
      </c>
      <c r="I612" s="559"/>
      <c r="J612" s="559" t="str">
        <f t="shared" si="35"/>
        <v/>
      </c>
      <c r="K612" s="559"/>
      <c r="L612" s="559"/>
      <c r="M612" s="559"/>
      <c r="N612" s="559"/>
      <c r="O612" s="559" t="str">
        <f t="shared" si="36"/>
        <v/>
      </c>
      <c r="P612" s="560"/>
    </row>
    <row r="613" spans="2:16">
      <c r="B613" s="557" t="str">
        <f t="shared" si="33"/>
        <v/>
      </c>
      <c r="C613" s="558"/>
      <c r="D613" s="559" t="str">
        <f t="shared" si="34"/>
        <v/>
      </c>
      <c r="E613" s="559"/>
      <c r="F613" s="559" t="str">
        <f>IFERROR(IF(OR(D613=0,D613=""),"",-PMT($F$45/IF($K$46="Day",'L1'!$D$12,IF($K$46="Week",'L1'!$D$16,IF($K$46="Month",'L1'!$D$17,1))),$F$46,$D$62)),"")</f>
        <v/>
      </c>
      <c r="G613" s="559"/>
      <c r="H613" s="559" t="str">
        <f>IFERROR(-PPMT(IF($K$46="Day",$F$45/'L1'!$D$12,IF($K$46="Week",$F$45/'L1'!$D$16,IF($K$46="Month",$F$45/'L1'!$D$17,IF($K$46="Year",$F$45,0)))),B613,$F$46,$Q$45),"")</f>
        <v/>
      </c>
      <c r="I613" s="559"/>
      <c r="J613" s="559" t="str">
        <f t="shared" si="35"/>
        <v/>
      </c>
      <c r="K613" s="559"/>
      <c r="L613" s="559"/>
      <c r="M613" s="559"/>
      <c r="N613" s="559"/>
      <c r="O613" s="559" t="str">
        <f t="shared" si="36"/>
        <v/>
      </c>
      <c r="P613" s="560"/>
    </row>
    <row r="614" spans="2:16">
      <c r="B614" s="557" t="str">
        <f t="shared" si="33"/>
        <v/>
      </c>
      <c r="C614" s="558"/>
      <c r="D614" s="559" t="str">
        <f t="shared" si="34"/>
        <v/>
      </c>
      <c r="E614" s="559"/>
      <c r="F614" s="559" t="str">
        <f>IFERROR(IF(OR(D614=0,D614=""),"",-PMT($F$45/IF($K$46="Day",'L1'!$D$12,IF($K$46="Week",'L1'!$D$16,IF($K$46="Month",'L1'!$D$17,1))),$F$46,$D$62)),"")</f>
        <v/>
      </c>
      <c r="G614" s="559"/>
      <c r="H614" s="559" t="str">
        <f>IFERROR(-PPMT(IF($K$46="Day",$F$45/'L1'!$D$12,IF($K$46="Week",$F$45/'L1'!$D$16,IF($K$46="Month",$F$45/'L1'!$D$17,IF($K$46="Year",$F$45,0)))),B614,$F$46,$Q$45),"")</f>
        <v/>
      </c>
      <c r="I614" s="559"/>
      <c r="J614" s="559" t="str">
        <f t="shared" si="35"/>
        <v/>
      </c>
      <c r="K614" s="559"/>
      <c r="L614" s="559"/>
      <c r="M614" s="559"/>
      <c r="N614" s="559"/>
      <c r="O614" s="559" t="str">
        <f t="shared" si="36"/>
        <v/>
      </c>
      <c r="P614" s="560"/>
    </row>
    <row r="615" spans="2:16">
      <c r="B615" s="557" t="str">
        <f t="shared" si="33"/>
        <v/>
      </c>
      <c r="C615" s="558"/>
      <c r="D615" s="559" t="str">
        <f t="shared" si="34"/>
        <v/>
      </c>
      <c r="E615" s="559"/>
      <c r="F615" s="559" t="str">
        <f>IFERROR(IF(OR(D615=0,D615=""),"",-PMT($F$45/IF($K$46="Day",'L1'!$D$12,IF($K$46="Week",'L1'!$D$16,IF($K$46="Month",'L1'!$D$17,1))),$F$46,$D$62)),"")</f>
        <v/>
      </c>
      <c r="G615" s="559"/>
      <c r="H615" s="559" t="str">
        <f>IFERROR(-PPMT(IF($K$46="Day",$F$45/'L1'!$D$12,IF($K$46="Week",$F$45/'L1'!$D$16,IF($K$46="Month",$F$45/'L1'!$D$17,IF($K$46="Year",$F$45,0)))),B615,$F$46,$Q$45),"")</f>
        <v/>
      </c>
      <c r="I615" s="559"/>
      <c r="J615" s="559" t="str">
        <f t="shared" si="35"/>
        <v/>
      </c>
      <c r="K615" s="559"/>
      <c r="L615" s="559"/>
      <c r="M615" s="559"/>
      <c r="N615" s="559"/>
      <c r="O615" s="559" t="str">
        <f t="shared" si="36"/>
        <v/>
      </c>
      <c r="P615" s="560"/>
    </row>
    <row r="616" spans="2:16">
      <c r="B616" s="557" t="str">
        <f t="shared" si="33"/>
        <v/>
      </c>
      <c r="C616" s="558"/>
      <c r="D616" s="559" t="str">
        <f t="shared" si="34"/>
        <v/>
      </c>
      <c r="E616" s="559"/>
      <c r="F616" s="559" t="str">
        <f>IFERROR(IF(OR(D616=0,D616=""),"",-PMT($F$45/IF($K$46="Day",'L1'!$D$12,IF($K$46="Week",'L1'!$D$16,IF($K$46="Month",'L1'!$D$17,1))),$F$46,$D$62)),"")</f>
        <v/>
      </c>
      <c r="G616" s="559"/>
      <c r="H616" s="559" t="str">
        <f>IFERROR(-PPMT(IF($K$46="Day",$F$45/'L1'!$D$12,IF($K$46="Week",$F$45/'L1'!$D$16,IF($K$46="Month",$F$45/'L1'!$D$17,IF($K$46="Year",$F$45,0)))),B616,$F$46,$Q$45),"")</f>
        <v/>
      </c>
      <c r="I616" s="559"/>
      <c r="J616" s="559" t="str">
        <f t="shared" si="35"/>
        <v/>
      </c>
      <c r="K616" s="559"/>
      <c r="L616" s="559"/>
      <c r="M616" s="559"/>
      <c r="N616" s="559"/>
      <c r="O616" s="559" t="str">
        <f t="shared" si="36"/>
        <v/>
      </c>
      <c r="P616" s="560"/>
    </row>
    <row r="617" spans="2:16">
      <c r="B617" s="557" t="str">
        <f t="shared" si="33"/>
        <v/>
      </c>
      <c r="C617" s="558"/>
      <c r="D617" s="559" t="str">
        <f t="shared" si="34"/>
        <v/>
      </c>
      <c r="E617" s="559"/>
      <c r="F617" s="559" t="str">
        <f>IFERROR(IF(OR(D617=0,D617=""),"",-PMT($F$45/IF($K$46="Day",'L1'!$D$12,IF($K$46="Week",'L1'!$D$16,IF($K$46="Month",'L1'!$D$17,1))),$F$46,$D$62)),"")</f>
        <v/>
      </c>
      <c r="G617" s="559"/>
      <c r="H617" s="559" t="str">
        <f>IFERROR(-PPMT(IF($K$46="Day",$F$45/'L1'!$D$12,IF($K$46="Week",$F$45/'L1'!$D$16,IF($K$46="Month",$F$45/'L1'!$D$17,IF($K$46="Year",$F$45,0)))),B617,$F$46,$Q$45),"")</f>
        <v/>
      </c>
      <c r="I617" s="559"/>
      <c r="J617" s="559" t="str">
        <f t="shared" si="35"/>
        <v/>
      </c>
      <c r="K617" s="559"/>
      <c r="L617" s="559"/>
      <c r="M617" s="559"/>
      <c r="N617" s="559"/>
      <c r="O617" s="559" t="str">
        <f t="shared" si="36"/>
        <v/>
      </c>
      <c r="P617" s="560"/>
    </row>
    <row r="618" spans="2:16">
      <c r="B618" s="557" t="str">
        <f t="shared" si="33"/>
        <v/>
      </c>
      <c r="C618" s="558"/>
      <c r="D618" s="559" t="str">
        <f t="shared" si="34"/>
        <v/>
      </c>
      <c r="E618" s="559"/>
      <c r="F618" s="559" t="str">
        <f>IFERROR(IF(OR(D618=0,D618=""),"",-PMT($F$45/IF($K$46="Day",'L1'!$D$12,IF($K$46="Week",'L1'!$D$16,IF($K$46="Month",'L1'!$D$17,1))),$F$46,$D$62)),"")</f>
        <v/>
      </c>
      <c r="G618" s="559"/>
      <c r="H618" s="559" t="str">
        <f>IFERROR(-PPMT(IF($K$46="Day",$F$45/'L1'!$D$12,IF($K$46="Week",$F$45/'L1'!$D$16,IF($K$46="Month",$F$45/'L1'!$D$17,IF($K$46="Year",$F$45,0)))),B618,$F$46,$Q$45),"")</f>
        <v/>
      </c>
      <c r="I618" s="559"/>
      <c r="J618" s="559" t="str">
        <f t="shared" si="35"/>
        <v/>
      </c>
      <c r="K618" s="559"/>
      <c r="L618" s="559"/>
      <c r="M618" s="559"/>
      <c r="N618" s="559"/>
      <c r="O618" s="559" t="str">
        <f t="shared" si="36"/>
        <v/>
      </c>
      <c r="P618" s="560"/>
    </row>
    <row r="619" spans="2:16">
      <c r="B619" s="557" t="str">
        <f t="shared" si="33"/>
        <v/>
      </c>
      <c r="C619" s="558"/>
      <c r="D619" s="559" t="str">
        <f t="shared" si="34"/>
        <v/>
      </c>
      <c r="E619" s="559"/>
      <c r="F619" s="559" t="str">
        <f>IFERROR(IF(OR(D619=0,D619=""),"",-PMT($F$45/IF($K$46="Day",'L1'!$D$12,IF($K$46="Week",'L1'!$D$16,IF($K$46="Month",'L1'!$D$17,1))),$F$46,$D$62)),"")</f>
        <v/>
      </c>
      <c r="G619" s="559"/>
      <c r="H619" s="559" t="str">
        <f>IFERROR(-PPMT(IF($K$46="Day",$F$45/'L1'!$D$12,IF($K$46="Week",$F$45/'L1'!$D$16,IF($K$46="Month",$F$45/'L1'!$D$17,IF($K$46="Year",$F$45,0)))),B619,$F$46,$Q$45),"")</f>
        <v/>
      </c>
      <c r="I619" s="559"/>
      <c r="J619" s="559" t="str">
        <f t="shared" si="35"/>
        <v/>
      </c>
      <c r="K619" s="559"/>
      <c r="L619" s="559"/>
      <c r="M619" s="559"/>
      <c r="N619" s="559"/>
      <c r="O619" s="559" t="str">
        <f t="shared" si="36"/>
        <v/>
      </c>
      <c r="P619" s="560"/>
    </row>
    <row r="620" spans="2:16">
      <c r="B620" s="557" t="str">
        <f t="shared" si="33"/>
        <v/>
      </c>
      <c r="C620" s="558"/>
      <c r="D620" s="559" t="str">
        <f t="shared" si="34"/>
        <v/>
      </c>
      <c r="E620" s="559"/>
      <c r="F620" s="559" t="str">
        <f>IFERROR(IF(OR(D620=0,D620=""),"",-PMT($F$45/IF($K$46="Day",'L1'!$D$12,IF($K$46="Week",'L1'!$D$16,IF($K$46="Month",'L1'!$D$17,1))),$F$46,$D$62)),"")</f>
        <v/>
      </c>
      <c r="G620" s="559"/>
      <c r="H620" s="559" t="str">
        <f>IFERROR(-PPMT(IF($K$46="Day",$F$45/'L1'!$D$12,IF($K$46="Week",$F$45/'L1'!$D$16,IF($K$46="Month",$F$45/'L1'!$D$17,IF($K$46="Year",$F$45,0)))),B620,$F$46,$Q$45),"")</f>
        <v/>
      </c>
      <c r="I620" s="559"/>
      <c r="J620" s="559" t="str">
        <f t="shared" si="35"/>
        <v/>
      </c>
      <c r="K620" s="559"/>
      <c r="L620" s="559"/>
      <c r="M620" s="559"/>
      <c r="N620" s="559"/>
      <c r="O620" s="559" t="str">
        <f t="shared" si="36"/>
        <v/>
      </c>
      <c r="P620" s="560"/>
    </row>
    <row r="621" spans="2:16">
      <c r="B621" s="557" t="str">
        <f t="shared" si="33"/>
        <v/>
      </c>
      <c r="C621" s="558"/>
      <c r="D621" s="559" t="str">
        <f t="shared" si="34"/>
        <v/>
      </c>
      <c r="E621" s="559"/>
      <c r="F621" s="559" t="str">
        <f>IFERROR(IF(OR(D621=0,D621=""),"",-PMT($F$45/IF($K$46="Day",'L1'!$D$12,IF($K$46="Week",'L1'!$D$16,IF($K$46="Month",'L1'!$D$17,1))),$F$46,$D$62)),"")</f>
        <v/>
      </c>
      <c r="G621" s="559"/>
      <c r="H621" s="559" t="str">
        <f>IFERROR(-PPMT(IF($K$46="Day",$F$45/'L1'!$D$12,IF($K$46="Week",$F$45/'L1'!$D$16,IF($K$46="Month",$F$45/'L1'!$D$17,IF($K$46="Year",$F$45,0)))),B621,$F$46,$Q$45),"")</f>
        <v/>
      </c>
      <c r="I621" s="559"/>
      <c r="J621" s="559" t="str">
        <f t="shared" si="35"/>
        <v/>
      </c>
      <c r="K621" s="559"/>
      <c r="L621" s="559"/>
      <c r="M621" s="559"/>
      <c r="N621" s="559"/>
      <c r="O621" s="559" t="str">
        <f t="shared" si="36"/>
        <v/>
      </c>
      <c r="P621" s="560"/>
    </row>
    <row r="622" spans="2:16">
      <c r="B622" s="557" t="str">
        <f t="shared" si="33"/>
        <v/>
      </c>
      <c r="C622" s="558"/>
      <c r="D622" s="559" t="str">
        <f t="shared" si="34"/>
        <v/>
      </c>
      <c r="E622" s="559"/>
      <c r="F622" s="559" t="str">
        <f>IFERROR(IF(OR(D622=0,D622=""),"",-PMT($F$45/IF($K$46="Day",'L1'!$D$12,IF($K$46="Week",'L1'!$D$16,IF($K$46="Month",'L1'!$D$17,1))),$F$46,$D$62)),"")</f>
        <v/>
      </c>
      <c r="G622" s="559"/>
      <c r="H622" s="559" t="str">
        <f>IFERROR(-PPMT(IF($K$46="Day",$F$45/'L1'!$D$12,IF($K$46="Week",$F$45/'L1'!$D$16,IF($K$46="Month",$F$45/'L1'!$D$17,IF($K$46="Year",$F$45,0)))),B622,$F$46,$Q$45),"")</f>
        <v/>
      </c>
      <c r="I622" s="559"/>
      <c r="J622" s="559" t="str">
        <f t="shared" si="35"/>
        <v/>
      </c>
      <c r="K622" s="559"/>
      <c r="L622" s="559"/>
      <c r="M622" s="559"/>
      <c r="N622" s="559"/>
      <c r="O622" s="559" t="str">
        <f t="shared" si="36"/>
        <v/>
      </c>
      <c r="P622" s="560"/>
    </row>
    <row r="623" spans="2:16">
      <c r="B623" s="557" t="str">
        <f t="shared" si="33"/>
        <v/>
      </c>
      <c r="C623" s="558"/>
      <c r="D623" s="559" t="str">
        <f t="shared" si="34"/>
        <v/>
      </c>
      <c r="E623" s="559"/>
      <c r="F623" s="559" t="str">
        <f>IFERROR(IF(OR(D623=0,D623=""),"",-PMT($F$45/IF($K$46="Day",'L1'!$D$12,IF($K$46="Week",'L1'!$D$16,IF($K$46="Month",'L1'!$D$17,1))),$F$46,$D$62)),"")</f>
        <v/>
      </c>
      <c r="G623" s="559"/>
      <c r="H623" s="559" t="str">
        <f>IFERROR(-PPMT(IF($K$46="Day",$F$45/'L1'!$D$12,IF($K$46="Week",$F$45/'L1'!$D$16,IF($K$46="Month",$F$45/'L1'!$D$17,IF($K$46="Year",$F$45,0)))),B623,$F$46,$Q$45),"")</f>
        <v/>
      </c>
      <c r="I623" s="559"/>
      <c r="J623" s="559" t="str">
        <f t="shared" si="35"/>
        <v/>
      </c>
      <c r="K623" s="559"/>
      <c r="L623" s="559"/>
      <c r="M623" s="559"/>
      <c r="N623" s="559"/>
      <c r="O623" s="559" t="str">
        <f t="shared" si="36"/>
        <v/>
      </c>
      <c r="P623" s="560"/>
    </row>
    <row r="624" spans="2:16">
      <c r="B624" s="557" t="str">
        <f t="shared" si="33"/>
        <v/>
      </c>
      <c r="C624" s="558"/>
      <c r="D624" s="559" t="str">
        <f t="shared" si="34"/>
        <v/>
      </c>
      <c r="E624" s="559"/>
      <c r="F624" s="559" t="str">
        <f>IFERROR(IF(OR(D624=0,D624=""),"",-PMT($F$45/IF($K$46="Day",'L1'!$D$12,IF($K$46="Week",'L1'!$D$16,IF($K$46="Month",'L1'!$D$17,1))),$F$46,$D$62)),"")</f>
        <v/>
      </c>
      <c r="G624" s="559"/>
      <c r="H624" s="559" t="str">
        <f>IFERROR(-PPMT(IF($K$46="Day",$F$45/'L1'!$D$12,IF($K$46="Week",$F$45/'L1'!$D$16,IF($K$46="Month",$F$45/'L1'!$D$17,IF($K$46="Year",$F$45,0)))),B624,$F$46,$Q$45),"")</f>
        <v/>
      </c>
      <c r="I624" s="559"/>
      <c r="J624" s="559" t="str">
        <f t="shared" si="35"/>
        <v/>
      </c>
      <c r="K624" s="559"/>
      <c r="L624" s="559"/>
      <c r="M624" s="559"/>
      <c r="N624" s="559"/>
      <c r="O624" s="559" t="str">
        <f t="shared" si="36"/>
        <v/>
      </c>
      <c r="P624" s="560"/>
    </row>
    <row r="625" spans="2:16">
      <c r="B625" s="557" t="str">
        <f t="shared" si="33"/>
        <v/>
      </c>
      <c r="C625" s="558"/>
      <c r="D625" s="559" t="str">
        <f t="shared" si="34"/>
        <v/>
      </c>
      <c r="E625" s="559"/>
      <c r="F625" s="559" t="str">
        <f>IFERROR(IF(OR(D625=0,D625=""),"",-PMT($F$45/IF($K$46="Day",'L1'!$D$12,IF($K$46="Week",'L1'!$D$16,IF($K$46="Month",'L1'!$D$17,1))),$F$46,$D$62)),"")</f>
        <v/>
      </c>
      <c r="G625" s="559"/>
      <c r="H625" s="559" t="str">
        <f>IFERROR(-PPMT(IF($K$46="Day",$F$45/'L1'!$D$12,IF($K$46="Week",$F$45/'L1'!$D$16,IF($K$46="Month",$F$45/'L1'!$D$17,IF($K$46="Year",$F$45,0)))),B625,$F$46,$Q$45),"")</f>
        <v/>
      </c>
      <c r="I625" s="559"/>
      <c r="J625" s="559" t="str">
        <f t="shared" si="35"/>
        <v/>
      </c>
      <c r="K625" s="559"/>
      <c r="L625" s="559"/>
      <c r="M625" s="559"/>
      <c r="N625" s="559"/>
      <c r="O625" s="559" t="str">
        <f t="shared" si="36"/>
        <v/>
      </c>
      <c r="P625" s="560"/>
    </row>
    <row r="626" spans="2:16">
      <c r="B626" s="557" t="str">
        <f t="shared" si="33"/>
        <v/>
      </c>
      <c r="C626" s="558"/>
      <c r="D626" s="559" t="str">
        <f t="shared" si="34"/>
        <v/>
      </c>
      <c r="E626" s="559"/>
      <c r="F626" s="559" t="str">
        <f>IFERROR(IF(OR(D626=0,D626=""),"",-PMT($F$45/IF($K$46="Day",'L1'!$D$12,IF($K$46="Week",'L1'!$D$16,IF($K$46="Month",'L1'!$D$17,1))),$F$46,$D$62)),"")</f>
        <v/>
      </c>
      <c r="G626" s="559"/>
      <c r="H626" s="559" t="str">
        <f>IFERROR(-PPMT(IF($K$46="Day",$F$45/'L1'!$D$12,IF($K$46="Week",$F$45/'L1'!$D$16,IF($K$46="Month",$F$45/'L1'!$D$17,IF($K$46="Year",$F$45,0)))),B626,$F$46,$Q$45),"")</f>
        <v/>
      </c>
      <c r="I626" s="559"/>
      <c r="J626" s="559" t="str">
        <f t="shared" si="35"/>
        <v/>
      </c>
      <c r="K626" s="559"/>
      <c r="L626" s="559"/>
      <c r="M626" s="559"/>
      <c r="N626" s="559"/>
      <c r="O626" s="559" t="str">
        <f t="shared" si="36"/>
        <v/>
      </c>
      <c r="P626" s="560"/>
    </row>
    <row r="627" spans="2:16">
      <c r="B627" s="557" t="str">
        <f t="shared" si="33"/>
        <v/>
      </c>
      <c r="C627" s="558"/>
      <c r="D627" s="559" t="str">
        <f t="shared" si="34"/>
        <v/>
      </c>
      <c r="E627" s="559"/>
      <c r="F627" s="559" t="str">
        <f>IFERROR(IF(OR(D627=0,D627=""),"",-PMT($F$45/IF($K$46="Day",'L1'!$D$12,IF($K$46="Week",'L1'!$D$16,IF($K$46="Month",'L1'!$D$17,1))),$F$46,$D$62)),"")</f>
        <v/>
      </c>
      <c r="G627" s="559"/>
      <c r="H627" s="559" t="str">
        <f>IFERROR(-PPMT(IF($K$46="Day",$F$45/'L1'!$D$12,IF($K$46="Week",$F$45/'L1'!$D$16,IF($K$46="Month",$F$45/'L1'!$D$17,IF($K$46="Year",$F$45,0)))),B627,$F$46,$Q$45),"")</f>
        <v/>
      </c>
      <c r="I627" s="559"/>
      <c r="J627" s="559" t="str">
        <f t="shared" si="35"/>
        <v/>
      </c>
      <c r="K627" s="559"/>
      <c r="L627" s="559"/>
      <c r="M627" s="559"/>
      <c r="N627" s="559"/>
      <c r="O627" s="559" t="str">
        <f t="shared" si="36"/>
        <v/>
      </c>
      <c r="P627" s="560"/>
    </row>
    <row r="628" spans="2:16">
      <c r="B628" s="557" t="str">
        <f t="shared" si="33"/>
        <v/>
      </c>
      <c r="C628" s="558"/>
      <c r="D628" s="559" t="str">
        <f t="shared" si="34"/>
        <v/>
      </c>
      <c r="E628" s="559"/>
      <c r="F628" s="559" t="str">
        <f>IFERROR(IF(OR(D628=0,D628=""),"",-PMT($F$45/IF($K$46="Day",'L1'!$D$12,IF($K$46="Week",'L1'!$D$16,IF($K$46="Month",'L1'!$D$17,1))),$F$46,$D$62)),"")</f>
        <v/>
      </c>
      <c r="G628" s="559"/>
      <c r="H628" s="559" t="str">
        <f>IFERROR(-PPMT(IF($K$46="Day",$F$45/'L1'!$D$12,IF($K$46="Week",$F$45/'L1'!$D$16,IF($K$46="Month",$F$45/'L1'!$D$17,IF($K$46="Year",$F$45,0)))),B628,$F$46,$Q$45),"")</f>
        <v/>
      </c>
      <c r="I628" s="559"/>
      <c r="J628" s="559" t="str">
        <f t="shared" si="35"/>
        <v/>
      </c>
      <c r="K628" s="559"/>
      <c r="L628" s="559"/>
      <c r="M628" s="559"/>
      <c r="N628" s="559"/>
      <c r="O628" s="559" t="str">
        <f t="shared" si="36"/>
        <v/>
      </c>
      <c r="P628" s="560"/>
    </row>
    <row r="629" spans="2:16">
      <c r="B629" s="557" t="str">
        <f t="shared" si="33"/>
        <v/>
      </c>
      <c r="C629" s="558"/>
      <c r="D629" s="559" t="str">
        <f t="shared" si="34"/>
        <v/>
      </c>
      <c r="E629" s="559"/>
      <c r="F629" s="559" t="str">
        <f>IFERROR(IF(OR(D629=0,D629=""),"",-PMT($F$45/IF($K$46="Day",'L1'!$D$12,IF($K$46="Week",'L1'!$D$16,IF($K$46="Month",'L1'!$D$17,1))),$F$46,$D$62)),"")</f>
        <v/>
      </c>
      <c r="G629" s="559"/>
      <c r="H629" s="559" t="str">
        <f>IFERROR(-PPMT(IF($K$46="Day",$F$45/'L1'!$D$12,IF($K$46="Week",$F$45/'L1'!$D$16,IF($K$46="Month",$F$45/'L1'!$D$17,IF($K$46="Year",$F$45,0)))),B629,$F$46,$Q$45),"")</f>
        <v/>
      </c>
      <c r="I629" s="559"/>
      <c r="J629" s="559" t="str">
        <f t="shared" si="35"/>
        <v/>
      </c>
      <c r="K629" s="559"/>
      <c r="L629" s="559"/>
      <c r="M629" s="559"/>
      <c r="N629" s="559"/>
      <c r="O629" s="559" t="str">
        <f t="shared" si="36"/>
        <v/>
      </c>
      <c r="P629" s="560"/>
    </row>
    <row r="630" spans="2:16">
      <c r="B630" s="557" t="str">
        <f t="shared" si="33"/>
        <v/>
      </c>
      <c r="C630" s="558"/>
      <c r="D630" s="559" t="str">
        <f t="shared" si="34"/>
        <v/>
      </c>
      <c r="E630" s="559"/>
      <c r="F630" s="559" t="str">
        <f>IFERROR(IF(OR(D630=0,D630=""),"",-PMT($F$45/IF($K$46="Day",'L1'!$D$12,IF($K$46="Week",'L1'!$D$16,IF($K$46="Month",'L1'!$D$17,1))),$F$46,$D$62)),"")</f>
        <v/>
      </c>
      <c r="G630" s="559"/>
      <c r="H630" s="559" t="str">
        <f>IFERROR(-PPMT(IF($K$46="Day",$F$45/'L1'!$D$12,IF($K$46="Week",$F$45/'L1'!$D$16,IF($K$46="Month",$F$45/'L1'!$D$17,IF($K$46="Year",$F$45,0)))),B630,$F$46,$Q$45),"")</f>
        <v/>
      </c>
      <c r="I630" s="559"/>
      <c r="J630" s="559" t="str">
        <f t="shared" si="35"/>
        <v/>
      </c>
      <c r="K630" s="559"/>
      <c r="L630" s="559"/>
      <c r="M630" s="559"/>
      <c r="N630" s="559"/>
      <c r="O630" s="559" t="str">
        <f t="shared" si="36"/>
        <v/>
      </c>
      <c r="P630" s="560"/>
    </row>
    <row r="631" spans="2:16">
      <c r="B631" s="557" t="str">
        <f t="shared" si="33"/>
        <v/>
      </c>
      <c r="C631" s="558"/>
      <c r="D631" s="559" t="str">
        <f t="shared" si="34"/>
        <v/>
      </c>
      <c r="E631" s="559"/>
      <c r="F631" s="559" t="str">
        <f>IFERROR(IF(OR(D631=0,D631=""),"",-PMT($F$45/IF($K$46="Day",'L1'!$D$12,IF($K$46="Week",'L1'!$D$16,IF($K$46="Month",'L1'!$D$17,1))),$F$46,$D$62)),"")</f>
        <v/>
      </c>
      <c r="G631" s="559"/>
      <c r="H631" s="559" t="str">
        <f>IFERROR(-PPMT(IF($K$46="Day",$F$45/'L1'!$D$12,IF($K$46="Week",$F$45/'L1'!$D$16,IF($K$46="Month",$F$45/'L1'!$D$17,IF($K$46="Year",$F$45,0)))),B631,$F$46,$Q$45),"")</f>
        <v/>
      </c>
      <c r="I631" s="559"/>
      <c r="J631" s="559" t="str">
        <f t="shared" si="35"/>
        <v/>
      </c>
      <c r="K631" s="559"/>
      <c r="L631" s="559"/>
      <c r="M631" s="559"/>
      <c r="N631" s="559"/>
      <c r="O631" s="559" t="str">
        <f t="shared" si="36"/>
        <v/>
      </c>
      <c r="P631" s="560"/>
    </row>
    <row r="632" spans="2:16">
      <c r="B632" s="557" t="str">
        <f t="shared" si="33"/>
        <v/>
      </c>
      <c r="C632" s="558"/>
      <c r="D632" s="559" t="str">
        <f t="shared" si="34"/>
        <v/>
      </c>
      <c r="E632" s="559"/>
      <c r="F632" s="559" t="str">
        <f>IFERROR(IF(OR(D632=0,D632=""),"",-PMT($F$45/IF($K$46="Day",'L1'!$D$12,IF($K$46="Week",'L1'!$D$16,IF($K$46="Month",'L1'!$D$17,1))),$F$46,$D$62)),"")</f>
        <v/>
      </c>
      <c r="G632" s="559"/>
      <c r="H632" s="559" t="str">
        <f>IFERROR(-PPMT(IF($K$46="Day",$F$45/'L1'!$D$12,IF($K$46="Week",$F$45/'L1'!$D$16,IF($K$46="Month",$F$45/'L1'!$D$17,IF($K$46="Year",$F$45,0)))),B632,$F$46,$Q$45),"")</f>
        <v/>
      </c>
      <c r="I632" s="559"/>
      <c r="J632" s="559" t="str">
        <f t="shared" si="35"/>
        <v/>
      </c>
      <c r="K632" s="559"/>
      <c r="L632" s="559"/>
      <c r="M632" s="559"/>
      <c r="N632" s="559"/>
      <c r="O632" s="559" t="str">
        <f t="shared" si="36"/>
        <v/>
      </c>
      <c r="P632" s="560"/>
    </row>
    <row r="633" spans="2:16">
      <c r="B633" s="557" t="str">
        <f t="shared" si="33"/>
        <v/>
      </c>
      <c r="C633" s="558"/>
      <c r="D633" s="559" t="str">
        <f t="shared" si="34"/>
        <v/>
      </c>
      <c r="E633" s="559"/>
      <c r="F633" s="559" t="str">
        <f>IFERROR(IF(OR(D633=0,D633=""),"",-PMT($F$45/IF($K$46="Day",'L1'!$D$12,IF($K$46="Week",'L1'!$D$16,IF($K$46="Month",'L1'!$D$17,1))),$F$46,$D$62)),"")</f>
        <v/>
      </c>
      <c r="G633" s="559"/>
      <c r="H633" s="559" t="str">
        <f>IFERROR(-PPMT(IF($K$46="Day",$F$45/'L1'!$D$12,IF($K$46="Week",$F$45/'L1'!$D$16,IF($K$46="Month",$F$45/'L1'!$D$17,IF($K$46="Year",$F$45,0)))),B633,$F$46,$Q$45),"")</f>
        <v/>
      </c>
      <c r="I633" s="559"/>
      <c r="J633" s="559" t="str">
        <f t="shared" si="35"/>
        <v/>
      </c>
      <c r="K633" s="559"/>
      <c r="L633" s="559"/>
      <c r="M633" s="559"/>
      <c r="N633" s="559"/>
      <c r="O633" s="559" t="str">
        <f t="shared" si="36"/>
        <v/>
      </c>
      <c r="P633" s="560"/>
    </row>
    <row r="634" spans="2:16">
      <c r="B634" s="557" t="str">
        <f t="shared" si="33"/>
        <v/>
      </c>
      <c r="C634" s="558"/>
      <c r="D634" s="559" t="str">
        <f t="shared" si="34"/>
        <v/>
      </c>
      <c r="E634" s="559"/>
      <c r="F634" s="559" t="str">
        <f>IFERROR(IF(OR(D634=0,D634=""),"",-PMT($F$45/IF($K$46="Day",'L1'!$D$12,IF($K$46="Week",'L1'!$D$16,IF($K$46="Month",'L1'!$D$17,1))),$F$46,$D$62)),"")</f>
        <v/>
      </c>
      <c r="G634" s="559"/>
      <c r="H634" s="559" t="str">
        <f>IFERROR(-PPMT(IF($K$46="Day",$F$45/'L1'!$D$12,IF($K$46="Week",$F$45/'L1'!$D$16,IF($K$46="Month",$F$45/'L1'!$D$17,IF($K$46="Year",$F$45,0)))),B634,$F$46,$Q$45),"")</f>
        <v/>
      </c>
      <c r="I634" s="559"/>
      <c r="J634" s="559" t="str">
        <f t="shared" si="35"/>
        <v/>
      </c>
      <c r="K634" s="559"/>
      <c r="L634" s="559"/>
      <c r="M634" s="559"/>
      <c r="N634" s="559"/>
      <c r="O634" s="559" t="str">
        <f t="shared" si="36"/>
        <v/>
      </c>
      <c r="P634" s="560"/>
    </row>
    <row r="635" spans="2:16">
      <c r="B635" s="557" t="str">
        <f t="shared" si="33"/>
        <v/>
      </c>
      <c r="C635" s="558"/>
      <c r="D635" s="559" t="str">
        <f t="shared" si="34"/>
        <v/>
      </c>
      <c r="E635" s="559"/>
      <c r="F635" s="559" t="str">
        <f>IFERROR(IF(OR(D635=0,D635=""),"",-PMT($F$45/IF($K$46="Day",'L1'!$D$12,IF($K$46="Week",'L1'!$D$16,IF($K$46="Month",'L1'!$D$17,1))),$F$46,$D$62)),"")</f>
        <v/>
      </c>
      <c r="G635" s="559"/>
      <c r="H635" s="559" t="str">
        <f>IFERROR(-PPMT(IF($K$46="Day",$F$45/'L1'!$D$12,IF($K$46="Week",$F$45/'L1'!$D$16,IF($K$46="Month",$F$45/'L1'!$D$17,IF($K$46="Year",$F$45,0)))),B635,$F$46,$Q$45),"")</f>
        <v/>
      </c>
      <c r="I635" s="559"/>
      <c r="J635" s="559" t="str">
        <f t="shared" si="35"/>
        <v/>
      </c>
      <c r="K635" s="559"/>
      <c r="L635" s="559"/>
      <c r="M635" s="559"/>
      <c r="N635" s="559"/>
      <c r="O635" s="559" t="str">
        <f t="shared" si="36"/>
        <v/>
      </c>
      <c r="P635" s="560"/>
    </row>
    <row r="636" spans="2:16">
      <c r="B636" s="557" t="str">
        <f t="shared" si="33"/>
        <v/>
      </c>
      <c r="C636" s="558"/>
      <c r="D636" s="559" t="str">
        <f t="shared" si="34"/>
        <v/>
      </c>
      <c r="E636" s="559"/>
      <c r="F636" s="559" t="str">
        <f>IFERROR(IF(OR(D636=0,D636=""),"",-PMT($F$45/IF($K$46="Day",'L1'!$D$12,IF($K$46="Week",'L1'!$D$16,IF($K$46="Month",'L1'!$D$17,1))),$F$46,$D$62)),"")</f>
        <v/>
      </c>
      <c r="G636" s="559"/>
      <c r="H636" s="559" t="str">
        <f>IFERROR(-PPMT(IF($K$46="Day",$F$45/'L1'!$D$12,IF($K$46="Week",$F$45/'L1'!$D$16,IF($K$46="Month",$F$45/'L1'!$D$17,IF($K$46="Year",$F$45,0)))),B636,$F$46,$Q$45),"")</f>
        <v/>
      </c>
      <c r="I636" s="559"/>
      <c r="J636" s="559" t="str">
        <f t="shared" si="35"/>
        <v/>
      </c>
      <c r="K636" s="559"/>
      <c r="L636" s="559"/>
      <c r="M636" s="559"/>
      <c r="N636" s="559"/>
      <c r="O636" s="559" t="str">
        <f t="shared" si="36"/>
        <v/>
      </c>
      <c r="P636" s="560"/>
    </row>
    <row r="637" spans="2:16">
      <c r="B637" s="557" t="str">
        <f t="shared" si="33"/>
        <v/>
      </c>
      <c r="C637" s="558"/>
      <c r="D637" s="559" t="str">
        <f t="shared" si="34"/>
        <v/>
      </c>
      <c r="E637" s="559"/>
      <c r="F637" s="559" t="str">
        <f>IFERROR(IF(OR(D637=0,D637=""),"",-PMT($F$45/IF($K$46="Day",'L1'!$D$12,IF($K$46="Week",'L1'!$D$16,IF($K$46="Month",'L1'!$D$17,1))),$F$46,$D$62)),"")</f>
        <v/>
      </c>
      <c r="G637" s="559"/>
      <c r="H637" s="559" t="str">
        <f>IFERROR(-PPMT(IF($K$46="Day",$F$45/'L1'!$D$12,IF($K$46="Week",$F$45/'L1'!$D$16,IF($K$46="Month",$F$45/'L1'!$D$17,IF($K$46="Year",$F$45,0)))),B637,$F$46,$Q$45),"")</f>
        <v/>
      </c>
      <c r="I637" s="559"/>
      <c r="J637" s="559" t="str">
        <f t="shared" si="35"/>
        <v/>
      </c>
      <c r="K637" s="559"/>
      <c r="L637" s="559"/>
      <c r="M637" s="559"/>
      <c r="N637" s="559"/>
      <c r="O637" s="559" t="str">
        <f t="shared" si="36"/>
        <v/>
      </c>
      <c r="P637" s="560"/>
    </row>
    <row r="638" spans="2:16">
      <c r="B638" s="557" t="str">
        <f t="shared" si="33"/>
        <v/>
      </c>
      <c r="C638" s="558"/>
      <c r="D638" s="559" t="str">
        <f t="shared" si="34"/>
        <v/>
      </c>
      <c r="E638" s="559"/>
      <c r="F638" s="559" t="str">
        <f>IFERROR(IF(OR(D638=0,D638=""),"",-PMT($F$45/IF($K$46="Day",'L1'!$D$12,IF($K$46="Week",'L1'!$D$16,IF($K$46="Month",'L1'!$D$17,1))),$F$46,$D$62)),"")</f>
        <v/>
      </c>
      <c r="G638" s="559"/>
      <c r="H638" s="559" t="str">
        <f>IFERROR(-PPMT(IF($K$46="Day",$F$45/'L1'!$D$12,IF($K$46="Week",$F$45/'L1'!$D$16,IF($K$46="Month",$F$45/'L1'!$D$17,IF($K$46="Year",$F$45,0)))),B638,$F$46,$Q$45),"")</f>
        <v/>
      </c>
      <c r="I638" s="559"/>
      <c r="J638" s="559" t="str">
        <f t="shared" si="35"/>
        <v/>
      </c>
      <c r="K638" s="559"/>
      <c r="L638" s="559"/>
      <c r="M638" s="559"/>
      <c r="N638" s="559"/>
      <c r="O638" s="559" t="str">
        <f t="shared" si="36"/>
        <v/>
      </c>
      <c r="P638" s="560"/>
    </row>
    <row r="639" spans="2:16">
      <c r="B639" s="557" t="str">
        <f t="shared" si="33"/>
        <v/>
      </c>
      <c r="C639" s="558"/>
      <c r="D639" s="559" t="str">
        <f t="shared" si="34"/>
        <v/>
      </c>
      <c r="E639" s="559"/>
      <c r="F639" s="559" t="str">
        <f>IFERROR(IF(OR(D639=0,D639=""),"",-PMT($F$45/IF($K$46="Day",'L1'!$D$12,IF($K$46="Week",'L1'!$D$16,IF($K$46="Month",'L1'!$D$17,1))),$F$46,$D$62)),"")</f>
        <v/>
      </c>
      <c r="G639" s="559"/>
      <c r="H639" s="559" t="str">
        <f>IFERROR(-PPMT(IF($K$46="Day",$F$45/'L1'!$D$12,IF($K$46="Week",$F$45/'L1'!$D$16,IF($K$46="Month",$F$45/'L1'!$D$17,IF($K$46="Year",$F$45,0)))),B639,$F$46,$Q$45),"")</f>
        <v/>
      </c>
      <c r="I639" s="559"/>
      <c r="J639" s="559" t="str">
        <f t="shared" si="35"/>
        <v/>
      </c>
      <c r="K639" s="559"/>
      <c r="L639" s="559"/>
      <c r="M639" s="559"/>
      <c r="N639" s="559"/>
      <c r="O639" s="559" t="str">
        <f t="shared" si="36"/>
        <v/>
      </c>
      <c r="P639" s="560"/>
    </row>
    <row r="640" spans="2:16">
      <c r="B640" s="557" t="str">
        <f t="shared" ref="B640:B703" si="37">IF(OR(D640=0,D640=""),"",B639+1)</f>
        <v/>
      </c>
      <c r="C640" s="558"/>
      <c r="D640" s="559" t="str">
        <f t="shared" ref="D640:D703" si="38">IFERROR(IF(D639-H639&lt;=0,"",D639-H639),"")</f>
        <v/>
      </c>
      <c r="E640" s="559"/>
      <c r="F640" s="559" t="str">
        <f>IFERROR(IF(OR(D640=0,D640=""),"",-PMT($F$45/IF($K$46="Day",'L1'!$D$12,IF($K$46="Week",'L1'!$D$16,IF($K$46="Month",'L1'!$D$17,1))),$F$46,$D$62)),"")</f>
        <v/>
      </c>
      <c r="G640" s="559"/>
      <c r="H640" s="559" t="str">
        <f>IFERROR(-PPMT(IF($K$46="Day",$F$45/'L1'!$D$12,IF($K$46="Week",$F$45/'L1'!$D$16,IF($K$46="Month",$F$45/'L1'!$D$17,IF($K$46="Year",$F$45,0)))),B640,$F$46,$Q$45),"")</f>
        <v/>
      </c>
      <c r="I640" s="559"/>
      <c r="J640" s="559" t="str">
        <f t="shared" ref="J640:J703" si="39">IFERROR(F640-H640,"")</f>
        <v/>
      </c>
      <c r="K640" s="559"/>
      <c r="L640" s="559"/>
      <c r="M640" s="559"/>
      <c r="N640" s="559"/>
      <c r="O640" s="559" t="str">
        <f t="shared" ref="O640:O703" si="40">IFERROR(D640-H640,"")</f>
        <v/>
      </c>
      <c r="P640" s="560"/>
    </row>
    <row r="641" spans="2:16">
      <c r="B641" s="557" t="str">
        <f t="shared" si="37"/>
        <v/>
      </c>
      <c r="C641" s="558"/>
      <c r="D641" s="559" t="str">
        <f t="shared" si="38"/>
        <v/>
      </c>
      <c r="E641" s="559"/>
      <c r="F641" s="559" t="str">
        <f>IFERROR(IF(OR(D641=0,D641=""),"",-PMT($F$45/IF($K$46="Day",'L1'!$D$12,IF($K$46="Week",'L1'!$D$16,IF($K$46="Month",'L1'!$D$17,1))),$F$46,$D$62)),"")</f>
        <v/>
      </c>
      <c r="G641" s="559"/>
      <c r="H641" s="559" t="str">
        <f>IFERROR(-PPMT(IF($K$46="Day",$F$45/'L1'!$D$12,IF($K$46="Week",$F$45/'L1'!$D$16,IF($K$46="Month",$F$45/'L1'!$D$17,IF($K$46="Year",$F$45,0)))),B641,$F$46,$Q$45),"")</f>
        <v/>
      </c>
      <c r="I641" s="559"/>
      <c r="J641" s="559" t="str">
        <f t="shared" si="39"/>
        <v/>
      </c>
      <c r="K641" s="559"/>
      <c r="L641" s="559"/>
      <c r="M641" s="559"/>
      <c r="N641" s="559"/>
      <c r="O641" s="559" t="str">
        <f t="shared" si="40"/>
        <v/>
      </c>
      <c r="P641" s="560"/>
    </row>
    <row r="642" spans="2:16">
      <c r="B642" s="557" t="str">
        <f t="shared" si="37"/>
        <v/>
      </c>
      <c r="C642" s="558"/>
      <c r="D642" s="559" t="str">
        <f t="shared" si="38"/>
        <v/>
      </c>
      <c r="E642" s="559"/>
      <c r="F642" s="559" t="str">
        <f>IFERROR(IF(OR(D642=0,D642=""),"",-PMT($F$45/IF($K$46="Day",'L1'!$D$12,IF($K$46="Week",'L1'!$D$16,IF($K$46="Month",'L1'!$D$17,1))),$F$46,$D$62)),"")</f>
        <v/>
      </c>
      <c r="G642" s="559"/>
      <c r="H642" s="559" t="str">
        <f>IFERROR(-PPMT(IF($K$46="Day",$F$45/'L1'!$D$12,IF($K$46="Week",$F$45/'L1'!$D$16,IF($K$46="Month",$F$45/'L1'!$D$17,IF($K$46="Year",$F$45,0)))),B642,$F$46,$Q$45),"")</f>
        <v/>
      </c>
      <c r="I642" s="559"/>
      <c r="J642" s="559" t="str">
        <f t="shared" si="39"/>
        <v/>
      </c>
      <c r="K642" s="559"/>
      <c r="L642" s="559"/>
      <c r="M642" s="559"/>
      <c r="N642" s="559"/>
      <c r="O642" s="559" t="str">
        <f t="shared" si="40"/>
        <v/>
      </c>
      <c r="P642" s="560"/>
    </row>
    <row r="643" spans="2:16">
      <c r="B643" s="557" t="str">
        <f t="shared" si="37"/>
        <v/>
      </c>
      <c r="C643" s="558"/>
      <c r="D643" s="559" t="str">
        <f t="shared" si="38"/>
        <v/>
      </c>
      <c r="E643" s="559"/>
      <c r="F643" s="559" t="str">
        <f>IFERROR(IF(OR(D643=0,D643=""),"",-PMT($F$45/IF($K$46="Day",'L1'!$D$12,IF($K$46="Week",'L1'!$D$16,IF($K$46="Month",'L1'!$D$17,1))),$F$46,$D$62)),"")</f>
        <v/>
      </c>
      <c r="G643" s="559"/>
      <c r="H643" s="559" t="str">
        <f>IFERROR(-PPMT(IF($K$46="Day",$F$45/'L1'!$D$12,IF($K$46="Week",$F$45/'L1'!$D$16,IF($K$46="Month",$F$45/'L1'!$D$17,IF($K$46="Year",$F$45,0)))),B643,$F$46,$Q$45),"")</f>
        <v/>
      </c>
      <c r="I643" s="559"/>
      <c r="J643" s="559" t="str">
        <f t="shared" si="39"/>
        <v/>
      </c>
      <c r="K643" s="559"/>
      <c r="L643" s="559"/>
      <c r="M643" s="559"/>
      <c r="N643" s="559"/>
      <c r="O643" s="559" t="str">
        <f t="shared" si="40"/>
        <v/>
      </c>
      <c r="P643" s="560"/>
    </row>
    <row r="644" spans="2:16">
      <c r="B644" s="557" t="str">
        <f t="shared" si="37"/>
        <v/>
      </c>
      <c r="C644" s="558"/>
      <c r="D644" s="559" t="str">
        <f t="shared" si="38"/>
        <v/>
      </c>
      <c r="E644" s="559"/>
      <c r="F644" s="559" t="str">
        <f>IFERROR(IF(OR(D644=0,D644=""),"",-PMT($F$45/IF($K$46="Day",'L1'!$D$12,IF($K$46="Week",'L1'!$D$16,IF($K$46="Month",'L1'!$D$17,1))),$F$46,$D$62)),"")</f>
        <v/>
      </c>
      <c r="G644" s="559"/>
      <c r="H644" s="559" t="str">
        <f>IFERROR(-PPMT(IF($K$46="Day",$F$45/'L1'!$D$12,IF($K$46="Week",$F$45/'L1'!$D$16,IF($K$46="Month",$F$45/'L1'!$D$17,IF($K$46="Year",$F$45,0)))),B644,$F$46,$Q$45),"")</f>
        <v/>
      </c>
      <c r="I644" s="559"/>
      <c r="J644" s="559" t="str">
        <f t="shared" si="39"/>
        <v/>
      </c>
      <c r="K644" s="559"/>
      <c r="L644" s="559"/>
      <c r="M644" s="559"/>
      <c r="N644" s="559"/>
      <c r="O644" s="559" t="str">
        <f t="shared" si="40"/>
        <v/>
      </c>
      <c r="P644" s="560"/>
    </row>
    <row r="645" spans="2:16">
      <c r="B645" s="557" t="str">
        <f t="shared" si="37"/>
        <v/>
      </c>
      <c r="C645" s="558"/>
      <c r="D645" s="559" t="str">
        <f t="shared" si="38"/>
        <v/>
      </c>
      <c r="E645" s="559"/>
      <c r="F645" s="559" t="str">
        <f>IFERROR(IF(OR(D645=0,D645=""),"",-PMT($F$45/IF($K$46="Day",'L1'!$D$12,IF($K$46="Week",'L1'!$D$16,IF($K$46="Month",'L1'!$D$17,1))),$F$46,$D$62)),"")</f>
        <v/>
      </c>
      <c r="G645" s="559"/>
      <c r="H645" s="559" t="str">
        <f>IFERROR(-PPMT(IF($K$46="Day",$F$45/'L1'!$D$12,IF($K$46="Week",$F$45/'L1'!$D$16,IF($K$46="Month",$F$45/'L1'!$D$17,IF($K$46="Year",$F$45,0)))),B645,$F$46,$Q$45),"")</f>
        <v/>
      </c>
      <c r="I645" s="559"/>
      <c r="J645" s="559" t="str">
        <f t="shared" si="39"/>
        <v/>
      </c>
      <c r="K645" s="559"/>
      <c r="L645" s="559"/>
      <c r="M645" s="559"/>
      <c r="N645" s="559"/>
      <c r="O645" s="559" t="str">
        <f t="shared" si="40"/>
        <v/>
      </c>
      <c r="P645" s="560"/>
    </row>
    <row r="646" spans="2:16">
      <c r="B646" s="557" t="str">
        <f t="shared" si="37"/>
        <v/>
      </c>
      <c r="C646" s="558"/>
      <c r="D646" s="559" t="str">
        <f t="shared" si="38"/>
        <v/>
      </c>
      <c r="E646" s="559"/>
      <c r="F646" s="559" t="str">
        <f>IFERROR(IF(OR(D646=0,D646=""),"",-PMT($F$45/IF($K$46="Day",'L1'!$D$12,IF($K$46="Week",'L1'!$D$16,IF($K$46="Month",'L1'!$D$17,1))),$F$46,$D$62)),"")</f>
        <v/>
      </c>
      <c r="G646" s="559"/>
      <c r="H646" s="559" t="str">
        <f>IFERROR(-PPMT(IF($K$46="Day",$F$45/'L1'!$D$12,IF($K$46="Week",$F$45/'L1'!$D$16,IF($K$46="Month",$F$45/'L1'!$D$17,IF($K$46="Year",$F$45,0)))),B646,$F$46,$Q$45),"")</f>
        <v/>
      </c>
      <c r="I646" s="559"/>
      <c r="J646" s="559" t="str">
        <f t="shared" si="39"/>
        <v/>
      </c>
      <c r="K646" s="559"/>
      <c r="L646" s="559"/>
      <c r="M646" s="559"/>
      <c r="N646" s="559"/>
      <c r="O646" s="559" t="str">
        <f t="shared" si="40"/>
        <v/>
      </c>
      <c r="P646" s="560"/>
    </row>
    <row r="647" spans="2:16">
      <c r="B647" s="557" t="str">
        <f t="shared" si="37"/>
        <v/>
      </c>
      <c r="C647" s="558"/>
      <c r="D647" s="559" t="str">
        <f t="shared" si="38"/>
        <v/>
      </c>
      <c r="E647" s="559"/>
      <c r="F647" s="559" t="str">
        <f>IFERROR(IF(OR(D647=0,D647=""),"",-PMT($F$45/IF($K$46="Day",'L1'!$D$12,IF($K$46="Week",'L1'!$D$16,IF($K$46="Month",'L1'!$D$17,1))),$F$46,$D$62)),"")</f>
        <v/>
      </c>
      <c r="G647" s="559"/>
      <c r="H647" s="559" t="str">
        <f>IFERROR(-PPMT(IF($K$46="Day",$F$45/'L1'!$D$12,IF($K$46="Week",$F$45/'L1'!$D$16,IF($K$46="Month",$F$45/'L1'!$D$17,IF($K$46="Year",$F$45,0)))),B647,$F$46,$Q$45),"")</f>
        <v/>
      </c>
      <c r="I647" s="559"/>
      <c r="J647" s="559" t="str">
        <f t="shared" si="39"/>
        <v/>
      </c>
      <c r="K647" s="559"/>
      <c r="L647" s="559"/>
      <c r="M647" s="559"/>
      <c r="N647" s="559"/>
      <c r="O647" s="559" t="str">
        <f t="shared" si="40"/>
        <v/>
      </c>
      <c r="P647" s="560"/>
    </row>
    <row r="648" spans="2:16">
      <c r="B648" s="557" t="str">
        <f t="shared" si="37"/>
        <v/>
      </c>
      <c r="C648" s="558"/>
      <c r="D648" s="559" t="str">
        <f t="shared" si="38"/>
        <v/>
      </c>
      <c r="E648" s="559"/>
      <c r="F648" s="559" t="str">
        <f>IFERROR(IF(OR(D648=0,D648=""),"",-PMT($F$45/IF($K$46="Day",'L1'!$D$12,IF($K$46="Week",'L1'!$D$16,IF($K$46="Month",'L1'!$D$17,1))),$F$46,$D$62)),"")</f>
        <v/>
      </c>
      <c r="G648" s="559"/>
      <c r="H648" s="559" t="str">
        <f>IFERROR(-PPMT(IF($K$46="Day",$F$45/'L1'!$D$12,IF($K$46="Week",$F$45/'L1'!$D$16,IF($K$46="Month",$F$45/'L1'!$D$17,IF($K$46="Year",$F$45,0)))),B648,$F$46,$Q$45),"")</f>
        <v/>
      </c>
      <c r="I648" s="559"/>
      <c r="J648" s="559" t="str">
        <f t="shared" si="39"/>
        <v/>
      </c>
      <c r="K648" s="559"/>
      <c r="L648" s="559"/>
      <c r="M648" s="559"/>
      <c r="N648" s="559"/>
      <c r="O648" s="559" t="str">
        <f t="shared" si="40"/>
        <v/>
      </c>
      <c r="P648" s="560"/>
    </row>
    <row r="649" spans="2:16">
      <c r="B649" s="557" t="str">
        <f t="shared" si="37"/>
        <v/>
      </c>
      <c r="C649" s="558"/>
      <c r="D649" s="559" t="str">
        <f t="shared" si="38"/>
        <v/>
      </c>
      <c r="E649" s="559"/>
      <c r="F649" s="559" t="str">
        <f>IFERROR(IF(OR(D649=0,D649=""),"",-PMT($F$45/IF($K$46="Day",'L1'!$D$12,IF($K$46="Week",'L1'!$D$16,IF($K$46="Month",'L1'!$D$17,1))),$F$46,$D$62)),"")</f>
        <v/>
      </c>
      <c r="G649" s="559"/>
      <c r="H649" s="559" t="str">
        <f>IFERROR(-PPMT(IF($K$46="Day",$F$45/'L1'!$D$12,IF($K$46="Week",$F$45/'L1'!$D$16,IF($K$46="Month",$F$45/'L1'!$D$17,IF($K$46="Year",$F$45,0)))),B649,$F$46,$Q$45),"")</f>
        <v/>
      </c>
      <c r="I649" s="559"/>
      <c r="J649" s="559" t="str">
        <f t="shared" si="39"/>
        <v/>
      </c>
      <c r="K649" s="559"/>
      <c r="L649" s="559"/>
      <c r="M649" s="559"/>
      <c r="N649" s="559"/>
      <c r="O649" s="559" t="str">
        <f t="shared" si="40"/>
        <v/>
      </c>
      <c r="P649" s="560"/>
    </row>
    <row r="650" spans="2:16">
      <c r="B650" s="557" t="str">
        <f t="shared" si="37"/>
        <v/>
      </c>
      <c r="C650" s="558"/>
      <c r="D650" s="559" t="str">
        <f t="shared" si="38"/>
        <v/>
      </c>
      <c r="E650" s="559"/>
      <c r="F650" s="559" t="str">
        <f>IFERROR(IF(OR(D650=0,D650=""),"",-PMT($F$45/IF($K$46="Day",'L1'!$D$12,IF($K$46="Week",'L1'!$D$16,IF($K$46="Month",'L1'!$D$17,1))),$F$46,$D$62)),"")</f>
        <v/>
      </c>
      <c r="G650" s="559"/>
      <c r="H650" s="559" t="str">
        <f>IFERROR(-PPMT(IF($K$46="Day",$F$45/'L1'!$D$12,IF($K$46="Week",$F$45/'L1'!$D$16,IF($K$46="Month",$F$45/'L1'!$D$17,IF($K$46="Year",$F$45,0)))),B650,$F$46,$Q$45),"")</f>
        <v/>
      </c>
      <c r="I650" s="559"/>
      <c r="J650" s="559" t="str">
        <f t="shared" si="39"/>
        <v/>
      </c>
      <c r="K650" s="559"/>
      <c r="L650" s="559"/>
      <c r="M650" s="559"/>
      <c r="N650" s="559"/>
      <c r="O650" s="559" t="str">
        <f t="shared" si="40"/>
        <v/>
      </c>
      <c r="P650" s="560"/>
    </row>
    <row r="651" spans="2:16">
      <c r="B651" s="557" t="str">
        <f t="shared" si="37"/>
        <v/>
      </c>
      <c r="C651" s="558"/>
      <c r="D651" s="559" t="str">
        <f t="shared" si="38"/>
        <v/>
      </c>
      <c r="E651" s="559"/>
      <c r="F651" s="559" t="str">
        <f>IFERROR(IF(OR(D651=0,D651=""),"",-PMT($F$45/IF($K$46="Day",'L1'!$D$12,IF($K$46="Week",'L1'!$D$16,IF($K$46="Month",'L1'!$D$17,1))),$F$46,$D$62)),"")</f>
        <v/>
      </c>
      <c r="G651" s="559"/>
      <c r="H651" s="559" t="str">
        <f>IFERROR(-PPMT(IF($K$46="Day",$F$45/'L1'!$D$12,IF($K$46="Week",$F$45/'L1'!$D$16,IF($K$46="Month",$F$45/'L1'!$D$17,IF($K$46="Year",$F$45,0)))),B651,$F$46,$Q$45),"")</f>
        <v/>
      </c>
      <c r="I651" s="559"/>
      <c r="J651" s="559" t="str">
        <f t="shared" si="39"/>
        <v/>
      </c>
      <c r="K651" s="559"/>
      <c r="L651" s="559"/>
      <c r="M651" s="559"/>
      <c r="N651" s="559"/>
      <c r="O651" s="559" t="str">
        <f t="shared" si="40"/>
        <v/>
      </c>
      <c r="P651" s="560"/>
    </row>
    <row r="652" spans="2:16">
      <c r="B652" s="557" t="str">
        <f t="shared" si="37"/>
        <v/>
      </c>
      <c r="C652" s="558"/>
      <c r="D652" s="559" t="str">
        <f t="shared" si="38"/>
        <v/>
      </c>
      <c r="E652" s="559"/>
      <c r="F652" s="559" t="str">
        <f>IFERROR(IF(OR(D652=0,D652=""),"",-PMT($F$45/IF($K$46="Day",'L1'!$D$12,IF($K$46="Week",'L1'!$D$16,IF($K$46="Month",'L1'!$D$17,1))),$F$46,$D$62)),"")</f>
        <v/>
      </c>
      <c r="G652" s="559"/>
      <c r="H652" s="559" t="str">
        <f>IFERROR(-PPMT(IF($K$46="Day",$F$45/'L1'!$D$12,IF($K$46="Week",$F$45/'L1'!$D$16,IF($K$46="Month",$F$45/'L1'!$D$17,IF($K$46="Year",$F$45,0)))),B652,$F$46,$Q$45),"")</f>
        <v/>
      </c>
      <c r="I652" s="559"/>
      <c r="J652" s="559" t="str">
        <f t="shared" si="39"/>
        <v/>
      </c>
      <c r="K652" s="559"/>
      <c r="L652" s="559"/>
      <c r="M652" s="559"/>
      <c r="N652" s="559"/>
      <c r="O652" s="559" t="str">
        <f t="shared" si="40"/>
        <v/>
      </c>
      <c r="P652" s="560"/>
    </row>
    <row r="653" spans="2:16">
      <c r="B653" s="557" t="str">
        <f t="shared" si="37"/>
        <v/>
      </c>
      <c r="C653" s="558"/>
      <c r="D653" s="559" t="str">
        <f t="shared" si="38"/>
        <v/>
      </c>
      <c r="E653" s="559"/>
      <c r="F653" s="559" t="str">
        <f>IFERROR(IF(OR(D653=0,D653=""),"",-PMT($F$45/IF($K$46="Day",'L1'!$D$12,IF($K$46="Week",'L1'!$D$16,IF($K$46="Month",'L1'!$D$17,1))),$F$46,$D$62)),"")</f>
        <v/>
      </c>
      <c r="G653" s="559"/>
      <c r="H653" s="559" t="str">
        <f>IFERROR(-PPMT(IF($K$46="Day",$F$45/'L1'!$D$12,IF($K$46="Week",$F$45/'L1'!$D$16,IF($K$46="Month",$F$45/'L1'!$D$17,IF($K$46="Year",$F$45,0)))),B653,$F$46,$Q$45),"")</f>
        <v/>
      </c>
      <c r="I653" s="559"/>
      <c r="J653" s="559" t="str">
        <f t="shared" si="39"/>
        <v/>
      </c>
      <c r="K653" s="559"/>
      <c r="L653" s="559"/>
      <c r="M653" s="559"/>
      <c r="N653" s="559"/>
      <c r="O653" s="559" t="str">
        <f t="shared" si="40"/>
        <v/>
      </c>
      <c r="P653" s="560"/>
    </row>
    <row r="654" spans="2:16">
      <c r="B654" s="557" t="str">
        <f t="shared" si="37"/>
        <v/>
      </c>
      <c r="C654" s="558"/>
      <c r="D654" s="559" t="str">
        <f t="shared" si="38"/>
        <v/>
      </c>
      <c r="E654" s="559"/>
      <c r="F654" s="559" t="str">
        <f>IFERROR(IF(OR(D654=0,D654=""),"",-PMT($F$45/IF($K$46="Day",'L1'!$D$12,IF($K$46="Week",'L1'!$D$16,IF($K$46="Month",'L1'!$D$17,1))),$F$46,$D$62)),"")</f>
        <v/>
      </c>
      <c r="G654" s="559"/>
      <c r="H654" s="559" t="str">
        <f>IFERROR(-PPMT(IF($K$46="Day",$F$45/'L1'!$D$12,IF($K$46="Week",$F$45/'L1'!$D$16,IF($K$46="Month",$F$45/'L1'!$D$17,IF($K$46="Year",$F$45,0)))),B654,$F$46,$Q$45),"")</f>
        <v/>
      </c>
      <c r="I654" s="559"/>
      <c r="J654" s="559" t="str">
        <f t="shared" si="39"/>
        <v/>
      </c>
      <c r="K654" s="559"/>
      <c r="L654" s="559"/>
      <c r="M654" s="559"/>
      <c r="N654" s="559"/>
      <c r="O654" s="559" t="str">
        <f t="shared" si="40"/>
        <v/>
      </c>
      <c r="P654" s="560"/>
    </row>
    <row r="655" spans="2:16">
      <c r="B655" s="557" t="str">
        <f t="shared" si="37"/>
        <v/>
      </c>
      <c r="C655" s="558"/>
      <c r="D655" s="559" t="str">
        <f t="shared" si="38"/>
        <v/>
      </c>
      <c r="E655" s="559"/>
      <c r="F655" s="559" t="str">
        <f>IFERROR(IF(OR(D655=0,D655=""),"",-PMT($F$45/IF($K$46="Day",'L1'!$D$12,IF($K$46="Week",'L1'!$D$16,IF($K$46="Month",'L1'!$D$17,1))),$F$46,$D$62)),"")</f>
        <v/>
      </c>
      <c r="G655" s="559"/>
      <c r="H655" s="559" t="str">
        <f>IFERROR(-PPMT(IF($K$46="Day",$F$45/'L1'!$D$12,IF($K$46="Week",$F$45/'L1'!$D$16,IF($K$46="Month",$F$45/'L1'!$D$17,IF($K$46="Year",$F$45,0)))),B655,$F$46,$Q$45),"")</f>
        <v/>
      </c>
      <c r="I655" s="559"/>
      <c r="J655" s="559" t="str">
        <f t="shared" si="39"/>
        <v/>
      </c>
      <c r="K655" s="559"/>
      <c r="L655" s="559"/>
      <c r="M655" s="559"/>
      <c r="N655" s="559"/>
      <c r="O655" s="559" t="str">
        <f t="shared" si="40"/>
        <v/>
      </c>
      <c r="P655" s="560"/>
    </row>
    <row r="656" spans="2:16">
      <c r="B656" s="557" t="str">
        <f t="shared" si="37"/>
        <v/>
      </c>
      <c r="C656" s="558"/>
      <c r="D656" s="559" t="str">
        <f t="shared" si="38"/>
        <v/>
      </c>
      <c r="E656" s="559"/>
      <c r="F656" s="559" t="str">
        <f>IFERROR(IF(OR(D656=0,D656=""),"",-PMT($F$45/IF($K$46="Day",'L1'!$D$12,IF($K$46="Week",'L1'!$D$16,IF($K$46="Month",'L1'!$D$17,1))),$F$46,$D$62)),"")</f>
        <v/>
      </c>
      <c r="G656" s="559"/>
      <c r="H656" s="559" t="str">
        <f>IFERROR(-PPMT(IF($K$46="Day",$F$45/'L1'!$D$12,IF($K$46="Week",$F$45/'L1'!$D$16,IF($K$46="Month",$F$45/'L1'!$D$17,IF($K$46="Year",$F$45,0)))),B656,$F$46,$Q$45),"")</f>
        <v/>
      </c>
      <c r="I656" s="559"/>
      <c r="J656" s="559" t="str">
        <f t="shared" si="39"/>
        <v/>
      </c>
      <c r="K656" s="559"/>
      <c r="L656" s="559"/>
      <c r="M656" s="559"/>
      <c r="N656" s="559"/>
      <c r="O656" s="559" t="str">
        <f t="shared" si="40"/>
        <v/>
      </c>
      <c r="P656" s="560"/>
    </row>
    <row r="657" spans="2:16">
      <c r="B657" s="557" t="str">
        <f t="shared" si="37"/>
        <v/>
      </c>
      <c r="C657" s="558"/>
      <c r="D657" s="559" t="str">
        <f t="shared" si="38"/>
        <v/>
      </c>
      <c r="E657" s="559"/>
      <c r="F657" s="559" t="str">
        <f>IFERROR(IF(OR(D657=0,D657=""),"",-PMT($F$45/IF($K$46="Day",'L1'!$D$12,IF($K$46="Week",'L1'!$D$16,IF($K$46="Month",'L1'!$D$17,1))),$F$46,$D$62)),"")</f>
        <v/>
      </c>
      <c r="G657" s="559"/>
      <c r="H657" s="559" t="str">
        <f>IFERROR(-PPMT(IF($K$46="Day",$F$45/'L1'!$D$12,IF($K$46="Week",$F$45/'L1'!$D$16,IF($K$46="Month",$F$45/'L1'!$D$17,IF($K$46="Year",$F$45,0)))),B657,$F$46,$Q$45),"")</f>
        <v/>
      </c>
      <c r="I657" s="559"/>
      <c r="J657" s="559" t="str">
        <f t="shared" si="39"/>
        <v/>
      </c>
      <c r="K657" s="559"/>
      <c r="L657" s="559"/>
      <c r="M657" s="559"/>
      <c r="N657" s="559"/>
      <c r="O657" s="559" t="str">
        <f t="shared" si="40"/>
        <v/>
      </c>
      <c r="P657" s="560"/>
    </row>
    <row r="658" spans="2:16">
      <c r="B658" s="557" t="str">
        <f t="shared" si="37"/>
        <v/>
      </c>
      <c r="C658" s="558"/>
      <c r="D658" s="559" t="str">
        <f t="shared" si="38"/>
        <v/>
      </c>
      <c r="E658" s="559"/>
      <c r="F658" s="559" t="str">
        <f>IFERROR(IF(OR(D658=0,D658=""),"",-PMT($F$45/IF($K$46="Day",'L1'!$D$12,IF($K$46="Week",'L1'!$D$16,IF($K$46="Month",'L1'!$D$17,1))),$F$46,$D$62)),"")</f>
        <v/>
      </c>
      <c r="G658" s="559"/>
      <c r="H658" s="559" t="str">
        <f>IFERROR(-PPMT(IF($K$46="Day",$F$45/'L1'!$D$12,IF($K$46="Week",$F$45/'L1'!$D$16,IF($K$46="Month",$F$45/'L1'!$D$17,IF($K$46="Year",$F$45,0)))),B658,$F$46,$Q$45),"")</f>
        <v/>
      </c>
      <c r="I658" s="559"/>
      <c r="J658" s="559" t="str">
        <f t="shared" si="39"/>
        <v/>
      </c>
      <c r="K658" s="559"/>
      <c r="L658" s="559"/>
      <c r="M658" s="559"/>
      <c r="N658" s="559"/>
      <c r="O658" s="559" t="str">
        <f t="shared" si="40"/>
        <v/>
      </c>
      <c r="P658" s="560"/>
    </row>
    <row r="659" spans="2:16">
      <c r="B659" s="557" t="str">
        <f t="shared" si="37"/>
        <v/>
      </c>
      <c r="C659" s="558"/>
      <c r="D659" s="559" t="str">
        <f t="shared" si="38"/>
        <v/>
      </c>
      <c r="E659" s="559"/>
      <c r="F659" s="559" t="str">
        <f>IFERROR(IF(OR(D659=0,D659=""),"",-PMT($F$45/IF($K$46="Day",'L1'!$D$12,IF($K$46="Week",'L1'!$D$16,IF($K$46="Month",'L1'!$D$17,1))),$F$46,$D$62)),"")</f>
        <v/>
      </c>
      <c r="G659" s="559"/>
      <c r="H659" s="559" t="str">
        <f>IFERROR(-PPMT(IF($K$46="Day",$F$45/'L1'!$D$12,IF($K$46="Week",$F$45/'L1'!$D$16,IF($K$46="Month",$F$45/'L1'!$D$17,IF($K$46="Year",$F$45,0)))),B659,$F$46,$Q$45),"")</f>
        <v/>
      </c>
      <c r="I659" s="559"/>
      <c r="J659" s="559" t="str">
        <f t="shared" si="39"/>
        <v/>
      </c>
      <c r="K659" s="559"/>
      <c r="L659" s="559"/>
      <c r="M659" s="559"/>
      <c r="N659" s="559"/>
      <c r="O659" s="559" t="str">
        <f t="shared" si="40"/>
        <v/>
      </c>
      <c r="P659" s="560"/>
    </row>
    <row r="660" spans="2:16">
      <c r="B660" s="557" t="str">
        <f t="shared" si="37"/>
        <v/>
      </c>
      <c r="C660" s="558"/>
      <c r="D660" s="559" t="str">
        <f t="shared" si="38"/>
        <v/>
      </c>
      <c r="E660" s="559"/>
      <c r="F660" s="559" t="str">
        <f>IFERROR(IF(OR(D660=0,D660=""),"",-PMT($F$45/IF($K$46="Day",'L1'!$D$12,IF($K$46="Week",'L1'!$D$16,IF($K$46="Month",'L1'!$D$17,1))),$F$46,$D$62)),"")</f>
        <v/>
      </c>
      <c r="G660" s="559"/>
      <c r="H660" s="559" t="str">
        <f>IFERROR(-PPMT(IF($K$46="Day",$F$45/'L1'!$D$12,IF($K$46="Week",$F$45/'L1'!$D$16,IF($K$46="Month",$F$45/'L1'!$D$17,IF($K$46="Year",$F$45,0)))),B660,$F$46,$Q$45),"")</f>
        <v/>
      </c>
      <c r="I660" s="559"/>
      <c r="J660" s="559" t="str">
        <f t="shared" si="39"/>
        <v/>
      </c>
      <c r="K660" s="559"/>
      <c r="L660" s="559"/>
      <c r="M660" s="559"/>
      <c r="N660" s="559"/>
      <c r="O660" s="559" t="str">
        <f t="shared" si="40"/>
        <v/>
      </c>
      <c r="P660" s="560"/>
    </row>
    <row r="661" spans="2:16">
      <c r="B661" s="557" t="str">
        <f t="shared" si="37"/>
        <v/>
      </c>
      <c r="C661" s="558"/>
      <c r="D661" s="559" t="str">
        <f t="shared" si="38"/>
        <v/>
      </c>
      <c r="E661" s="559"/>
      <c r="F661" s="559" t="str">
        <f>IFERROR(IF(OR(D661=0,D661=""),"",-PMT($F$45/IF($K$46="Day",'L1'!$D$12,IF($K$46="Week",'L1'!$D$16,IF($K$46="Month",'L1'!$D$17,1))),$F$46,$D$62)),"")</f>
        <v/>
      </c>
      <c r="G661" s="559"/>
      <c r="H661" s="559" t="str">
        <f>IFERROR(-PPMT(IF($K$46="Day",$F$45/'L1'!$D$12,IF($K$46="Week",$F$45/'L1'!$D$16,IF($K$46="Month",$F$45/'L1'!$D$17,IF($K$46="Year",$F$45,0)))),B661,$F$46,$Q$45),"")</f>
        <v/>
      </c>
      <c r="I661" s="559"/>
      <c r="J661" s="559" t="str">
        <f t="shared" si="39"/>
        <v/>
      </c>
      <c r="K661" s="559"/>
      <c r="L661" s="559"/>
      <c r="M661" s="559"/>
      <c r="N661" s="559"/>
      <c r="O661" s="559" t="str">
        <f t="shared" si="40"/>
        <v/>
      </c>
      <c r="P661" s="560"/>
    </row>
    <row r="662" spans="2:16">
      <c r="B662" s="557" t="str">
        <f t="shared" si="37"/>
        <v/>
      </c>
      <c r="C662" s="558"/>
      <c r="D662" s="559" t="str">
        <f t="shared" si="38"/>
        <v/>
      </c>
      <c r="E662" s="559"/>
      <c r="F662" s="559" t="str">
        <f>IFERROR(IF(OR(D662=0,D662=""),"",-PMT($F$45/IF($K$46="Day",'L1'!$D$12,IF($K$46="Week",'L1'!$D$16,IF($K$46="Month",'L1'!$D$17,1))),$F$46,$D$62)),"")</f>
        <v/>
      </c>
      <c r="G662" s="559"/>
      <c r="H662" s="559" t="str">
        <f>IFERROR(-PPMT(IF($K$46="Day",$F$45/'L1'!$D$12,IF($K$46="Week",$F$45/'L1'!$D$16,IF($K$46="Month",$F$45/'L1'!$D$17,IF($K$46="Year",$F$45,0)))),B662,$F$46,$Q$45),"")</f>
        <v/>
      </c>
      <c r="I662" s="559"/>
      <c r="J662" s="559" t="str">
        <f t="shared" si="39"/>
        <v/>
      </c>
      <c r="K662" s="559"/>
      <c r="L662" s="559"/>
      <c r="M662" s="559"/>
      <c r="N662" s="559"/>
      <c r="O662" s="559" t="str">
        <f t="shared" si="40"/>
        <v/>
      </c>
      <c r="P662" s="560"/>
    </row>
    <row r="663" spans="2:16">
      <c r="B663" s="557" t="str">
        <f t="shared" si="37"/>
        <v/>
      </c>
      <c r="C663" s="558"/>
      <c r="D663" s="559" t="str">
        <f t="shared" si="38"/>
        <v/>
      </c>
      <c r="E663" s="559"/>
      <c r="F663" s="559" t="str">
        <f>IFERROR(IF(OR(D663=0,D663=""),"",-PMT($F$45/IF($K$46="Day",'L1'!$D$12,IF($K$46="Week",'L1'!$D$16,IF($K$46="Month",'L1'!$D$17,1))),$F$46,$D$62)),"")</f>
        <v/>
      </c>
      <c r="G663" s="559"/>
      <c r="H663" s="559" t="str">
        <f>IFERROR(-PPMT(IF($K$46="Day",$F$45/'L1'!$D$12,IF($K$46="Week",$F$45/'L1'!$D$16,IF($K$46="Month",$F$45/'L1'!$D$17,IF($K$46="Year",$F$45,0)))),B663,$F$46,$Q$45),"")</f>
        <v/>
      </c>
      <c r="I663" s="559"/>
      <c r="J663" s="559" t="str">
        <f t="shared" si="39"/>
        <v/>
      </c>
      <c r="K663" s="559"/>
      <c r="L663" s="559"/>
      <c r="M663" s="559"/>
      <c r="N663" s="559"/>
      <c r="O663" s="559" t="str">
        <f t="shared" si="40"/>
        <v/>
      </c>
      <c r="P663" s="560"/>
    </row>
    <row r="664" spans="2:16">
      <c r="B664" s="557" t="str">
        <f t="shared" si="37"/>
        <v/>
      </c>
      <c r="C664" s="558"/>
      <c r="D664" s="559" t="str">
        <f t="shared" si="38"/>
        <v/>
      </c>
      <c r="E664" s="559"/>
      <c r="F664" s="559" t="str">
        <f>IFERROR(IF(OR(D664=0,D664=""),"",-PMT($F$45/IF($K$46="Day",'L1'!$D$12,IF($K$46="Week",'L1'!$D$16,IF($K$46="Month",'L1'!$D$17,1))),$F$46,$D$62)),"")</f>
        <v/>
      </c>
      <c r="G664" s="559"/>
      <c r="H664" s="559" t="str">
        <f>IFERROR(-PPMT(IF($K$46="Day",$F$45/'L1'!$D$12,IF($K$46="Week",$F$45/'L1'!$D$16,IF($K$46="Month",$F$45/'L1'!$D$17,IF($K$46="Year",$F$45,0)))),B664,$F$46,$Q$45),"")</f>
        <v/>
      </c>
      <c r="I664" s="559"/>
      <c r="J664" s="559" t="str">
        <f t="shared" si="39"/>
        <v/>
      </c>
      <c r="K664" s="559"/>
      <c r="L664" s="559"/>
      <c r="M664" s="559"/>
      <c r="N664" s="559"/>
      <c r="O664" s="559" t="str">
        <f t="shared" si="40"/>
        <v/>
      </c>
      <c r="P664" s="560"/>
    </row>
    <row r="665" spans="2:16">
      <c r="B665" s="557" t="str">
        <f t="shared" si="37"/>
        <v/>
      </c>
      <c r="C665" s="558"/>
      <c r="D665" s="559" t="str">
        <f t="shared" si="38"/>
        <v/>
      </c>
      <c r="E665" s="559"/>
      <c r="F665" s="559" t="str">
        <f>IFERROR(IF(OR(D665=0,D665=""),"",-PMT($F$45/IF($K$46="Day",'L1'!$D$12,IF($K$46="Week",'L1'!$D$16,IF($K$46="Month",'L1'!$D$17,1))),$F$46,$D$62)),"")</f>
        <v/>
      </c>
      <c r="G665" s="559"/>
      <c r="H665" s="559" t="str">
        <f>IFERROR(-PPMT(IF($K$46="Day",$F$45/'L1'!$D$12,IF($K$46="Week",$F$45/'L1'!$D$16,IF($K$46="Month",$F$45/'L1'!$D$17,IF($K$46="Year",$F$45,0)))),B665,$F$46,$Q$45),"")</f>
        <v/>
      </c>
      <c r="I665" s="559"/>
      <c r="J665" s="559" t="str">
        <f t="shared" si="39"/>
        <v/>
      </c>
      <c r="K665" s="559"/>
      <c r="L665" s="559"/>
      <c r="M665" s="559"/>
      <c r="N665" s="559"/>
      <c r="O665" s="559" t="str">
        <f t="shared" si="40"/>
        <v/>
      </c>
      <c r="P665" s="560"/>
    </row>
    <row r="666" spans="2:16">
      <c r="B666" s="557" t="str">
        <f t="shared" si="37"/>
        <v/>
      </c>
      <c r="C666" s="558"/>
      <c r="D666" s="559" t="str">
        <f t="shared" si="38"/>
        <v/>
      </c>
      <c r="E666" s="559"/>
      <c r="F666" s="559" t="str">
        <f>IFERROR(IF(OR(D666=0,D666=""),"",-PMT($F$45/IF($K$46="Day",'L1'!$D$12,IF($K$46="Week",'L1'!$D$16,IF($K$46="Month",'L1'!$D$17,1))),$F$46,$D$62)),"")</f>
        <v/>
      </c>
      <c r="G666" s="559"/>
      <c r="H666" s="559" t="str">
        <f>IFERROR(-PPMT(IF($K$46="Day",$F$45/'L1'!$D$12,IF($K$46="Week",$F$45/'L1'!$D$16,IF($K$46="Month",$F$45/'L1'!$D$17,IF($K$46="Year",$F$45,0)))),B666,$F$46,$Q$45),"")</f>
        <v/>
      </c>
      <c r="I666" s="559"/>
      <c r="J666" s="559" t="str">
        <f t="shared" si="39"/>
        <v/>
      </c>
      <c r="K666" s="559"/>
      <c r="L666" s="559"/>
      <c r="M666" s="559"/>
      <c r="N666" s="559"/>
      <c r="O666" s="559" t="str">
        <f t="shared" si="40"/>
        <v/>
      </c>
      <c r="P666" s="560"/>
    </row>
    <row r="667" spans="2:16">
      <c r="B667" s="557" t="str">
        <f t="shared" si="37"/>
        <v/>
      </c>
      <c r="C667" s="558"/>
      <c r="D667" s="559" t="str">
        <f t="shared" si="38"/>
        <v/>
      </c>
      <c r="E667" s="559"/>
      <c r="F667" s="559" t="str">
        <f>IFERROR(IF(OR(D667=0,D667=""),"",-PMT($F$45/IF($K$46="Day",'L1'!$D$12,IF($K$46="Week",'L1'!$D$16,IF($K$46="Month",'L1'!$D$17,1))),$F$46,$D$62)),"")</f>
        <v/>
      </c>
      <c r="G667" s="559"/>
      <c r="H667" s="559" t="str">
        <f>IFERROR(-PPMT(IF($K$46="Day",$F$45/'L1'!$D$12,IF($K$46="Week",$F$45/'L1'!$D$16,IF($K$46="Month",$F$45/'L1'!$D$17,IF($K$46="Year",$F$45,0)))),B667,$F$46,$Q$45),"")</f>
        <v/>
      </c>
      <c r="I667" s="559"/>
      <c r="J667" s="559" t="str">
        <f t="shared" si="39"/>
        <v/>
      </c>
      <c r="K667" s="559"/>
      <c r="L667" s="559"/>
      <c r="M667" s="559"/>
      <c r="N667" s="559"/>
      <c r="O667" s="559" t="str">
        <f t="shared" si="40"/>
        <v/>
      </c>
      <c r="P667" s="560"/>
    </row>
    <row r="668" spans="2:16">
      <c r="B668" s="557" t="str">
        <f t="shared" si="37"/>
        <v/>
      </c>
      <c r="C668" s="558"/>
      <c r="D668" s="559" t="str">
        <f t="shared" si="38"/>
        <v/>
      </c>
      <c r="E668" s="559"/>
      <c r="F668" s="559" t="str">
        <f>IFERROR(IF(OR(D668=0,D668=""),"",-PMT($F$45/IF($K$46="Day",'L1'!$D$12,IF($K$46="Week",'L1'!$D$16,IF($K$46="Month",'L1'!$D$17,1))),$F$46,$D$62)),"")</f>
        <v/>
      </c>
      <c r="G668" s="559"/>
      <c r="H668" s="559" t="str">
        <f>IFERROR(-PPMT(IF($K$46="Day",$F$45/'L1'!$D$12,IF($K$46="Week",$F$45/'L1'!$D$16,IF($K$46="Month",$F$45/'L1'!$D$17,IF($K$46="Year",$F$45,0)))),B668,$F$46,$Q$45),"")</f>
        <v/>
      </c>
      <c r="I668" s="559"/>
      <c r="J668" s="559" t="str">
        <f t="shared" si="39"/>
        <v/>
      </c>
      <c r="K668" s="559"/>
      <c r="L668" s="559"/>
      <c r="M668" s="559"/>
      <c r="N668" s="559"/>
      <c r="O668" s="559" t="str">
        <f t="shared" si="40"/>
        <v/>
      </c>
      <c r="P668" s="560"/>
    </row>
    <row r="669" spans="2:16">
      <c r="B669" s="557" t="str">
        <f t="shared" si="37"/>
        <v/>
      </c>
      <c r="C669" s="558"/>
      <c r="D669" s="559" t="str">
        <f t="shared" si="38"/>
        <v/>
      </c>
      <c r="E669" s="559"/>
      <c r="F669" s="559" t="str">
        <f>IFERROR(IF(OR(D669=0,D669=""),"",-PMT($F$45/IF($K$46="Day",'L1'!$D$12,IF($K$46="Week",'L1'!$D$16,IF($K$46="Month",'L1'!$D$17,1))),$F$46,$D$62)),"")</f>
        <v/>
      </c>
      <c r="G669" s="559"/>
      <c r="H669" s="559" t="str">
        <f>IFERROR(-PPMT(IF($K$46="Day",$F$45/'L1'!$D$12,IF($K$46="Week",$F$45/'L1'!$D$16,IF($K$46="Month",$F$45/'L1'!$D$17,IF($K$46="Year",$F$45,0)))),B669,$F$46,$Q$45),"")</f>
        <v/>
      </c>
      <c r="I669" s="559"/>
      <c r="J669" s="559" t="str">
        <f t="shared" si="39"/>
        <v/>
      </c>
      <c r="K669" s="559"/>
      <c r="L669" s="559"/>
      <c r="M669" s="559"/>
      <c r="N669" s="559"/>
      <c r="O669" s="559" t="str">
        <f t="shared" si="40"/>
        <v/>
      </c>
      <c r="P669" s="560"/>
    </row>
    <row r="670" spans="2:16">
      <c r="B670" s="557" t="str">
        <f t="shared" si="37"/>
        <v/>
      </c>
      <c r="C670" s="558"/>
      <c r="D670" s="559" t="str">
        <f t="shared" si="38"/>
        <v/>
      </c>
      <c r="E670" s="559"/>
      <c r="F670" s="559" t="str">
        <f>IFERROR(IF(OR(D670=0,D670=""),"",-PMT($F$45/IF($K$46="Day",'L1'!$D$12,IF($K$46="Week",'L1'!$D$16,IF($K$46="Month",'L1'!$D$17,1))),$F$46,$D$62)),"")</f>
        <v/>
      </c>
      <c r="G670" s="559"/>
      <c r="H670" s="559" t="str">
        <f>IFERROR(-PPMT(IF($K$46="Day",$F$45/'L1'!$D$12,IF($K$46="Week",$F$45/'L1'!$D$16,IF($K$46="Month",$F$45/'L1'!$D$17,IF($K$46="Year",$F$45,0)))),B670,$F$46,$Q$45),"")</f>
        <v/>
      </c>
      <c r="I670" s="559"/>
      <c r="J670" s="559" t="str">
        <f t="shared" si="39"/>
        <v/>
      </c>
      <c r="K670" s="559"/>
      <c r="L670" s="559"/>
      <c r="M670" s="559"/>
      <c r="N670" s="559"/>
      <c r="O670" s="559" t="str">
        <f t="shared" si="40"/>
        <v/>
      </c>
      <c r="P670" s="560"/>
    </row>
    <row r="671" spans="2:16">
      <c r="B671" s="557" t="str">
        <f t="shared" si="37"/>
        <v/>
      </c>
      <c r="C671" s="558"/>
      <c r="D671" s="559" t="str">
        <f t="shared" si="38"/>
        <v/>
      </c>
      <c r="E671" s="559"/>
      <c r="F671" s="559" t="str">
        <f>IFERROR(IF(OR(D671=0,D671=""),"",-PMT($F$45/IF($K$46="Day",'L1'!$D$12,IF($K$46="Week",'L1'!$D$16,IF($K$46="Month",'L1'!$D$17,1))),$F$46,$D$62)),"")</f>
        <v/>
      </c>
      <c r="G671" s="559"/>
      <c r="H671" s="559" t="str">
        <f>IFERROR(-PPMT(IF($K$46="Day",$F$45/'L1'!$D$12,IF($K$46="Week",$F$45/'L1'!$D$16,IF($K$46="Month",$F$45/'L1'!$D$17,IF($K$46="Year",$F$45,0)))),B671,$F$46,$Q$45),"")</f>
        <v/>
      </c>
      <c r="I671" s="559"/>
      <c r="J671" s="559" t="str">
        <f t="shared" si="39"/>
        <v/>
      </c>
      <c r="K671" s="559"/>
      <c r="L671" s="559"/>
      <c r="M671" s="559"/>
      <c r="N671" s="559"/>
      <c r="O671" s="559" t="str">
        <f t="shared" si="40"/>
        <v/>
      </c>
      <c r="P671" s="560"/>
    </row>
    <row r="672" spans="2:16">
      <c r="B672" s="557" t="str">
        <f t="shared" si="37"/>
        <v/>
      </c>
      <c r="C672" s="558"/>
      <c r="D672" s="559" t="str">
        <f t="shared" si="38"/>
        <v/>
      </c>
      <c r="E672" s="559"/>
      <c r="F672" s="559" t="str">
        <f>IFERROR(IF(OR(D672=0,D672=""),"",-PMT($F$45/IF($K$46="Day",'L1'!$D$12,IF($K$46="Week",'L1'!$D$16,IF($K$46="Month",'L1'!$D$17,1))),$F$46,$D$62)),"")</f>
        <v/>
      </c>
      <c r="G672" s="559"/>
      <c r="H672" s="559" t="str">
        <f>IFERROR(-PPMT(IF($K$46="Day",$F$45/'L1'!$D$12,IF($K$46="Week",$F$45/'L1'!$D$16,IF($K$46="Month",$F$45/'L1'!$D$17,IF($K$46="Year",$F$45,0)))),B672,$F$46,$Q$45),"")</f>
        <v/>
      </c>
      <c r="I672" s="559"/>
      <c r="J672" s="559" t="str">
        <f t="shared" si="39"/>
        <v/>
      </c>
      <c r="K672" s="559"/>
      <c r="L672" s="559"/>
      <c r="M672" s="559"/>
      <c r="N672" s="559"/>
      <c r="O672" s="559" t="str">
        <f t="shared" si="40"/>
        <v/>
      </c>
      <c r="P672" s="560"/>
    </row>
    <row r="673" spans="2:16">
      <c r="B673" s="557" t="str">
        <f t="shared" si="37"/>
        <v/>
      </c>
      <c r="C673" s="558"/>
      <c r="D673" s="559" t="str">
        <f t="shared" si="38"/>
        <v/>
      </c>
      <c r="E673" s="559"/>
      <c r="F673" s="559" t="str">
        <f>IFERROR(IF(OR(D673=0,D673=""),"",-PMT($F$45/IF($K$46="Day",'L1'!$D$12,IF($K$46="Week",'L1'!$D$16,IF($K$46="Month",'L1'!$D$17,1))),$F$46,$D$62)),"")</f>
        <v/>
      </c>
      <c r="G673" s="559"/>
      <c r="H673" s="559" t="str">
        <f>IFERROR(-PPMT(IF($K$46="Day",$F$45/'L1'!$D$12,IF($K$46="Week",$F$45/'L1'!$D$16,IF($K$46="Month",$F$45/'L1'!$D$17,IF($K$46="Year",$F$45,0)))),B673,$F$46,$Q$45),"")</f>
        <v/>
      </c>
      <c r="I673" s="559"/>
      <c r="J673" s="559" t="str">
        <f t="shared" si="39"/>
        <v/>
      </c>
      <c r="K673" s="559"/>
      <c r="L673" s="559"/>
      <c r="M673" s="559"/>
      <c r="N673" s="559"/>
      <c r="O673" s="559" t="str">
        <f t="shared" si="40"/>
        <v/>
      </c>
      <c r="P673" s="560"/>
    </row>
    <row r="674" spans="2:16">
      <c r="B674" s="557" t="str">
        <f t="shared" si="37"/>
        <v/>
      </c>
      <c r="C674" s="558"/>
      <c r="D674" s="559" t="str">
        <f t="shared" si="38"/>
        <v/>
      </c>
      <c r="E674" s="559"/>
      <c r="F674" s="559" t="str">
        <f>IFERROR(IF(OR(D674=0,D674=""),"",-PMT($F$45/IF($K$46="Day",'L1'!$D$12,IF($K$46="Week",'L1'!$D$16,IF($K$46="Month",'L1'!$D$17,1))),$F$46,$D$62)),"")</f>
        <v/>
      </c>
      <c r="G674" s="559"/>
      <c r="H674" s="559" t="str">
        <f>IFERROR(-PPMT(IF($K$46="Day",$F$45/'L1'!$D$12,IF($K$46="Week",$F$45/'L1'!$D$16,IF($K$46="Month",$F$45/'L1'!$D$17,IF($K$46="Year",$F$45,0)))),B674,$F$46,$Q$45),"")</f>
        <v/>
      </c>
      <c r="I674" s="559"/>
      <c r="J674" s="559" t="str">
        <f t="shared" si="39"/>
        <v/>
      </c>
      <c r="K674" s="559"/>
      <c r="L674" s="559"/>
      <c r="M674" s="559"/>
      <c r="N674" s="559"/>
      <c r="O674" s="559" t="str">
        <f t="shared" si="40"/>
        <v/>
      </c>
      <c r="P674" s="560"/>
    </row>
    <row r="675" spans="2:16">
      <c r="B675" s="557" t="str">
        <f t="shared" si="37"/>
        <v/>
      </c>
      <c r="C675" s="558"/>
      <c r="D675" s="559" t="str">
        <f t="shared" si="38"/>
        <v/>
      </c>
      <c r="E675" s="559"/>
      <c r="F675" s="559" t="str">
        <f>IFERROR(IF(OR(D675=0,D675=""),"",-PMT($F$45/IF($K$46="Day",'L1'!$D$12,IF($K$46="Week",'L1'!$D$16,IF($K$46="Month",'L1'!$D$17,1))),$F$46,$D$62)),"")</f>
        <v/>
      </c>
      <c r="G675" s="559"/>
      <c r="H675" s="559" t="str">
        <f>IFERROR(-PPMT(IF($K$46="Day",$F$45/'L1'!$D$12,IF($K$46="Week",$F$45/'L1'!$D$16,IF($K$46="Month",$F$45/'L1'!$D$17,IF($K$46="Year",$F$45,0)))),B675,$F$46,$Q$45),"")</f>
        <v/>
      </c>
      <c r="I675" s="559"/>
      <c r="J675" s="559" t="str">
        <f t="shared" si="39"/>
        <v/>
      </c>
      <c r="K675" s="559"/>
      <c r="L675" s="559"/>
      <c r="M675" s="559"/>
      <c r="N675" s="559"/>
      <c r="O675" s="559" t="str">
        <f t="shared" si="40"/>
        <v/>
      </c>
      <c r="P675" s="560"/>
    </row>
    <row r="676" spans="2:16">
      <c r="B676" s="557" t="str">
        <f t="shared" si="37"/>
        <v/>
      </c>
      <c r="C676" s="558"/>
      <c r="D676" s="559" t="str">
        <f t="shared" si="38"/>
        <v/>
      </c>
      <c r="E676" s="559"/>
      <c r="F676" s="559" t="str">
        <f>IFERROR(IF(OR(D676=0,D676=""),"",-PMT($F$45/IF($K$46="Day",'L1'!$D$12,IF($K$46="Week",'L1'!$D$16,IF($K$46="Month",'L1'!$D$17,1))),$F$46,$D$62)),"")</f>
        <v/>
      </c>
      <c r="G676" s="559"/>
      <c r="H676" s="559" t="str">
        <f>IFERROR(-PPMT(IF($K$46="Day",$F$45/'L1'!$D$12,IF($K$46="Week",$F$45/'L1'!$D$16,IF($K$46="Month",$F$45/'L1'!$D$17,IF($K$46="Year",$F$45,0)))),B676,$F$46,$Q$45),"")</f>
        <v/>
      </c>
      <c r="I676" s="559"/>
      <c r="J676" s="559" t="str">
        <f t="shared" si="39"/>
        <v/>
      </c>
      <c r="K676" s="559"/>
      <c r="L676" s="559"/>
      <c r="M676" s="559"/>
      <c r="N676" s="559"/>
      <c r="O676" s="559" t="str">
        <f t="shared" si="40"/>
        <v/>
      </c>
      <c r="P676" s="560"/>
    </row>
    <row r="677" spans="2:16">
      <c r="B677" s="557" t="str">
        <f t="shared" si="37"/>
        <v/>
      </c>
      <c r="C677" s="558"/>
      <c r="D677" s="559" t="str">
        <f t="shared" si="38"/>
        <v/>
      </c>
      <c r="E677" s="559"/>
      <c r="F677" s="559" t="str">
        <f>IFERROR(IF(OR(D677=0,D677=""),"",-PMT($F$45/IF($K$46="Day",'L1'!$D$12,IF($K$46="Week",'L1'!$D$16,IF($K$46="Month",'L1'!$D$17,1))),$F$46,$D$62)),"")</f>
        <v/>
      </c>
      <c r="G677" s="559"/>
      <c r="H677" s="559" t="str">
        <f>IFERROR(-PPMT(IF($K$46="Day",$F$45/'L1'!$D$12,IF($K$46="Week",$F$45/'L1'!$D$16,IF($K$46="Month",$F$45/'L1'!$D$17,IF($K$46="Year",$F$45,0)))),B677,$F$46,$Q$45),"")</f>
        <v/>
      </c>
      <c r="I677" s="559"/>
      <c r="J677" s="559" t="str">
        <f t="shared" si="39"/>
        <v/>
      </c>
      <c r="K677" s="559"/>
      <c r="L677" s="559"/>
      <c r="M677" s="559"/>
      <c r="N677" s="559"/>
      <c r="O677" s="559" t="str">
        <f t="shared" si="40"/>
        <v/>
      </c>
      <c r="P677" s="560"/>
    </row>
    <row r="678" spans="2:16">
      <c r="B678" s="557" t="str">
        <f t="shared" si="37"/>
        <v/>
      </c>
      <c r="C678" s="558"/>
      <c r="D678" s="559" t="str">
        <f t="shared" si="38"/>
        <v/>
      </c>
      <c r="E678" s="559"/>
      <c r="F678" s="559" t="str">
        <f>IFERROR(IF(OR(D678=0,D678=""),"",-PMT($F$45/IF($K$46="Day",'L1'!$D$12,IF($K$46="Week",'L1'!$D$16,IF($K$46="Month",'L1'!$D$17,1))),$F$46,$D$62)),"")</f>
        <v/>
      </c>
      <c r="G678" s="559"/>
      <c r="H678" s="559" t="str">
        <f>IFERROR(-PPMT(IF($K$46="Day",$F$45/'L1'!$D$12,IF($K$46="Week",$F$45/'L1'!$D$16,IF($K$46="Month",$F$45/'L1'!$D$17,IF($K$46="Year",$F$45,0)))),B678,$F$46,$Q$45),"")</f>
        <v/>
      </c>
      <c r="I678" s="559"/>
      <c r="J678" s="559" t="str">
        <f t="shared" si="39"/>
        <v/>
      </c>
      <c r="K678" s="559"/>
      <c r="L678" s="559"/>
      <c r="M678" s="559"/>
      <c r="N678" s="559"/>
      <c r="O678" s="559" t="str">
        <f t="shared" si="40"/>
        <v/>
      </c>
      <c r="P678" s="560"/>
    </row>
    <row r="679" spans="2:16">
      <c r="B679" s="557" t="str">
        <f t="shared" si="37"/>
        <v/>
      </c>
      <c r="C679" s="558"/>
      <c r="D679" s="559" t="str">
        <f t="shared" si="38"/>
        <v/>
      </c>
      <c r="E679" s="559"/>
      <c r="F679" s="559" t="str">
        <f>IFERROR(IF(OR(D679=0,D679=""),"",-PMT($F$45/IF($K$46="Day",'L1'!$D$12,IF($K$46="Week",'L1'!$D$16,IF($K$46="Month",'L1'!$D$17,1))),$F$46,$D$62)),"")</f>
        <v/>
      </c>
      <c r="G679" s="559"/>
      <c r="H679" s="559" t="str">
        <f>IFERROR(-PPMT(IF($K$46="Day",$F$45/'L1'!$D$12,IF($K$46="Week",$F$45/'L1'!$D$16,IF($K$46="Month",$F$45/'L1'!$D$17,IF($K$46="Year",$F$45,0)))),B679,$F$46,$Q$45),"")</f>
        <v/>
      </c>
      <c r="I679" s="559"/>
      <c r="J679" s="559" t="str">
        <f t="shared" si="39"/>
        <v/>
      </c>
      <c r="K679" s="559"/>
      <c r="L679" s="559"/>
      <c r="M679" s="559"/>
      <c r="N679" s="559"/>
      <c r="O679" s="559" t="str">
        <f t="shared" si="40"/>
        <v/>
      </c>
      <c r="P679" s="560"/>
    </row>
    <row r="680" spans="2:16">
      <c r="B680" s="557" t="str">
        <f t="shared" si="37"/>
        <v/>
      </c>
      <c r="C680" s="558"/>
      <c r="D680" s="559" t="str">
        <f t="shared" si="38"/>
        <v/>
      </c>
      <c r="E680" s="559"/>
      <c r="F680" s="559" t="str">
        <f>IFERROR(IF(OR(D680=0,D680=""),"",-PMT($F$45/IF($K$46="Day",'L1'!$D$12,IF($K$46="Week",'L1'!$D$16,IF($K$46="Month",'L1'!$D$17,1))),$F$46,$D$62)),"")</f>
        <v/>
      </c>
      <c r="G680" s="559"/>
      <c r="H680" s="559" t="str">
        <f>IFERROR(-PPMT(IF($K$46="Day",$F$45/'L1'!$D$12,IF($K$46="Week",$F$45/'L1'!$D$16,IF($K$46="Month",$F$45/'L1'!$D$17,IF($K$46="Year",$F$45,0)))),B680,$F$46,$Q$45),"")</f>
        <v/>
      </c>
      <c r="I680" s="559"/>
      <c r="J680" s="559" t="str">
        <f t="shared" si="39"/>
        <v/>
      </c>
      <c r="K680" s="559"/>
      <c r="L680" s="559"/>
      <c r="M680" s="559"/>
      <c r="N680" s="559"/>
      <c r="O680" s="559" t="str">
        <f t="shared" si="40"/>
        <v/>
      </c>
      <c r="P680" s="560"/>
    </row>
    <row r="681" spans="2:16">
      <c r="B681" s="557" t="str">
        <f t="shared" si="37"/>
        <v/>
      </c>
      <c r="C681" s="558"/>
      <c r="D681" s="559" t="str">
        <f t="shared" si="38"/>
        <v/>
      </c>
      <c r="E681" s="559"/>
      <c r="F681" s="559" t="str">
        <f>IFERROR(IF(OR(D681=0,D681=""),"",-PMT($F$45/IF($K$46="Day",'L1'!$D$12,IF($K$46="Week",'L1'!$D$16,IF($K$46="Month",'L1'!$D$17,1))),$F$46,$D$62)),"")</f>
        <v/>
      </c>
      <c r="G681" s="559"/>
      <c r="H681" s="559" t="str">
        <f>IFERROR(-PPMT(IF($K$46="Day",$F$45/'L1'!$D$12,IF($K$46="Week",$F$45/'L1'!$D$16,IF($K$46="Month",$F$45/'L1'!$D$17,IF($K$46="Year",$F$45,0)))),B681,$F$46,$Q$45),"")</f>
        <v/>
      </c>
      <c r="I681" s="559"/>
      <c r="J681" s="559" t="str">
        <f t="shared" si="39"/>
        <v/>
      </c>
      <c r="K681" s="559"/>
      <c r="L681" s="559"/>
      <c r="M681" s="559"/>
      <c r="N681" s="559"/>
      <c r="O681" s="559" t="str">
        <f t="shared" si="40"/>
        <v/>
      </c>
      <c r="P681" s="560"/>
    </row>
    <row r="682" spans="2:16">
      <c r="B682" s="557" t="str">
        <f t="shared" si="37"/>
        <v/>
      </c>
      <c r="C682" s="558"/>
      <c r="D682" s="559" t="str">
        <f t="shared" si="38"/>
        <v/>
      </c>
      <c r="E682" s="559"/>
      <c r="F682" s="559" t="str">
        <f>IFERROR(IF(OR(D682=0,D682=""),"",-PMT($F$45/IF($K$46="Day",'L1'!$D$12,IF($K$46="Week",'L1'!$D$16,IF($K$46="Month",'L1'!$D$17,1))),$F$46,$D$62)),"")</f>
        <v/>
      </c>
      <c r="G682" s="559"/>
      <c r="H682" s="559" t="str">
        <f>IFERROR(-PPMT(IF($K$46="Day",$F$45/'L1'!$D$12,IF($K$46="Week",$F$45/'L1'!$D$16,IF($K$46="Month",$F$45/'L1'!$D$17,IF($K$46="Year",$F$45,0)))),B682,$F$46,$Q$45),"")</f>
        <v/>
      </c>
      <c r="I682" s="559"/>
      <c r="J682" s="559" t="str">
        <f t="shared" si="39"/>
        <v/>
      </c>
      <c r="K682" s="559"/>
      <c r="L682" s="559"/>
      <c r="M682" s="559"/>
      <c r="N682" s="559"/>
      <c r="O682" s="559" t="str">
        <f t="shared" si="40"/>
        <v/>
      </c>
      <c r="P682" s="560"/>
    </row>
    <row r="683" spans="2:16">
      <c r="B683" s="557" t="str">
        <f t="shared" si="37"/>
        <v/>
      </c>
      <c r="C683" s="558"/>
      <c r="D683" s="559" t="str">
        <f t="shared" si="38"/>
        <v/>
      </c>
      <c r="E683" s="559"/>
      <c r="F683" s="559" t="str">
        <f>IFERROR(IF(OR(D683=0,D683=""),"",-PMT($F$45/IF($K$46="Day",'L1'!$D$12,IF($K$46="Week",'L1'!$D$16,IF($K$46="Month",'L1'!$D$17,1))),$F$46,$D$62)),"")</f>
        <v/>
      </c>
      <c r="G683" s="559"/>
      <c r="H683" s="559" t="str">
        <f>IFERROR(-PPMT(IF($K$46="Day",$F$45/'L1'!$D$12,IF($K$46="Week",$F$45/'L1'!$D$16,IF($K$46="Month",$F$45/'L1'!$D$17,IF($K$46="Year",$F$45,0)))),B683,$F$46,$Q$45),"")</f>
        <v/>
      </c>
      <c r="I683" s="559"/>
      <c r="J683" s="559" t="str">
        <f t="shared" si="39"/>
        <v/>
      </c>
      <c r="K683" s="559"/>
      <c r="L683" s="559"/>
      <c r="M683" s="559"/>
      <c r="N683" s="559"/>
      <c r="O683" s="559" t="str">
        <f t="shared" si="40"/>
        <v/>
      </c>
      <c r="P683" s="560"/>
    </row>
    <row r="684" spans="2:16">
      <c r="B684" s="557" t="str">
        <f t="shared" si="37"/>
        <v/>
      </c>
      <c r="C684" s="558"/>
      <c r="D684" s="559" t="str">
        <f t="shared" si="38"/>
        <v/>
      </c>
      <c r="E684" s="559"/>
      <c r="F684" s="559" t="str">
        <f>IFERROR(IF(OR(D684=0,D684=""),"",-PMT($F$45/IF($K$46="Day",'L1'!$D$12,IF($K$46="Week",'L1'!$D$16,IF($K$46="Month",'L1'!$D$17,1))),$F$46,$D$62)),"")</f>
        <v/>
      </c>
      <c r="G684" s="559"/>
      <c r="H684" s="559" t="str">
        <f>IFERROR(-PPMT(IF($K$46="Day",$F$45/'L1'!$D$12,IF($K$46="Week",$F$45/'L1'!$D$16,IF($K$46="Month",$F$45/'L1'!$D$17,IF($K$46="Year",$F$45,0)))),B684,$F$46,$Q$45),"")</f>
        <v/>
      </c>
      <c r="I684" s="559"/>
      <c r="J684" s="559" t="str">
        <f t="shared" si="39"/>
        <v/>
      </c>
      <c r="K684" s="559"/>
      <c r="L684" s="559"/>
      <c r="M684" s="559"/>
      <c r="N684" s="559"/>
      <c r="O684" s="559" t="str">
        <f t="shared" si="40"/>
        <v/>
      </c>
      <c r="P684" s="560"/>
    </row>
    <row r="685" spans="2:16">
      <c r="B685" s="557" t="str">
        <f t="shared" si="37"/>
        <v/>
      </c>
      <c r="C685" s="558"/>
      <c r="D685" s="559" t="str">
        <f t="shared" si="38"/>
        <v/>
      </c>
      <c r="E685" s="559"/>
      <c r="F685" s="559" t="str">
        <f>IFERROR(IF(OR(D685=0,D685=""),"",-PMT($F$45/IF($K$46="Day",'L1'!$D$12,IF($K$46="Week",'L1'!$D$16,IF($K$46="Month",'L1'!$D$17,1))),$F$46,$D$62)),"")</f>
        <v/>
      </c>
      <c r="G685" s="559"/>
      <c r="H685" s="559" t="str">
        <f>IFERROR(-PPMT(IF($K$46="Day",$F$45/'L1'!$D$12,IF($K$46="Week",$F$45/'L1'!$D$16,IF($K$46="Month",$F$45/'L1'!$D$17,IF($K$46="Year",$F$45,0)))),B685,$F$46,$Q$45),"")</f>
        <v/>
      </c>
      <c r="I685" s="559"/>
      <c r="J685" s="559" t="str">
        <f t="shared" si="39"/>
        <v/>
      </c>
      <c r="K685" s="559"/>
      <c r="L685" s="559"/>
      <c r="M685" s="559"/>
      <c r="N685" s="559"/>
      <c r="O685" s="559" t="str">
        <f t="shared" si="40"/>
        <v/>
      </c>
      <c r="P685" s="560"/>
    </row>
    <row r="686" spans="2:16">
      <c r="B686" s="557" t="str">
        <f t="shared" si="37"/>
        <v/>
      </c>
      <c r="C686" s="558"/>
      <c r="D686" s="559" t="str">
        <f t="shared" si="38"/>
        <v/>
      </c>
      <c r="E686" s="559"/>
      <c r="F686" s="559" t="str">
        <f>IFERROR(IF(OR(D686=0,D686=""),"",-PMT($F$45/IF($K$46="Day",'L1'!$D$12,IF($K$46="Week",'L1'!$D$16,IF($K$46="Month",'L1'!$D$17,1))),$F$46,$D$62)),"")</f>
        <v/>
      </c>
      <c r="G686" s="559"/>
      <c r="H686" s="559" t="str">
        <f>IFERROR(-PPMT(IF($K$46="Day",$F$45/'L1'!$D$12,IF($K$46="Week",$F$45/'L1'!$D$16,IF($K$46="Month",$F$45/'L1'!$D$17,IF($K$46="Year",$F$45,0)))),B686,$F$46,$Q$45),"")</f>
        <v/>
      </c>
      <c r="I686" s="559"/>
      <c r="J686" s="559" t="str">
        <f t="shared" si="39"/>
        <v/>
      </c>
      <c r="K686" s="559"/>
      <c r="L686" s="559"/>
      <c r="M686" s="559"/>
      <c r="N686" s="559"/>
      <c r="O686" s="559" t="str">
        <f t="shared" si="40"/>
        <v/>
      </c>
      <c r="P686" s="560"/>
    </row>
    <row r="687" spans="2:16">
      <c r="B687" s="557" t="str">
        <f t="shared" si="37"/>
        <v/>
      </c>
      <c r="C687" s="558"/>
      <c r="D687" s="559" t="str">
        <f t="shared" si="38"/>
        <v/>
      </c>
      <c r="E687" s="559"/>
      <c r="F687" s="559" t="str">
        <f>IFERROR(IF(OR(D687=0,D687=""),"",-PMT($F$45/IF($K$46="Day",'L1'!$D$12,IF($K$46="Week",'L1'!$D$16,IF($K$46="Month",'L1'!$D$17,1))),$F$46,$D$62)),"")</f>
        <v/>
      </c>
      <c r="G687" s="559"/>
      <c r="H687" s="559" t="str">
        <f>IFERROR(-PPMT(IF($K$46="Day",$F$45/'L1'!$D$12,IF($K$46="Week",$F$45/'L1'!$D$16,IF($K$46="Month",$F$45/'L1'!$D$17,IF($K$46="Year",$F$45,0)))),B687,$F$46,$Q$45),"")</f>
        <v/>
      </c>
      <c r="I687" s="559"/>
      <c r="J687" s="559" t="str">
        <f t="shared" si="39"/>
        <v/>
      </c>
      <c r="K687" s="559"/>
      <c r="L687" s="559"/>
      <c r="M687" s="559"/>
      <c r="N687" s="559"/>
      <c r="O687" s="559" t="str">
        <f t="shared" si="40"/>
        <v/>
      </c>
      <c r="P687" s="560"/>
    </row>
    <row r="688" spans="2:16">
      <c r="B688" s="557" t="str">
        <f t="shared" si="37"/>
        <v/>
      </c>
      <c r="C688" s="558"/>
      <c r="D688" s="559" t="str">
        <f t="shared" si="38"/>
        <v/>
      </c>
      <c r="E688" s="559"/>
      <c r="F688" s="559" t="str">
        <f>IFERROR(IF(OR(D688=0,D688=""),"",-PMT($F$45/IF($K$46="Day",'L1'!$D$12,IF($K$46="Week",'L1'!$D$16,IF($K$46="Month",'L1'!$D$17,1))),$F$46,$D$62)),"")</f>
        <v/>
      </c>
      <c r="G688" s="559"/>
      <c r="H688" s="559" t="str">
        <f>IFERROR(-PPMT(IF($K$46="Day",$F$45/'L1'!$D$12,IF($K$46="Week",$F$45/'L1'!$D$16,IF($K$46="Month",$F$45/'L1'!$D$17,IF($K$46="Year",$F$45,0)))),B688,$F$46,$Q$45),"")</f>
        <v/>
      </c>
      <c r="I688" s="559"/>
      <c r="J688" s="559" t="str">
        <f t="shared" si="39"/>
        <v/>
      </c>
      <c r="K688" s="559"/>
      <c r="L688" s="559"/>
      <c r="M688" s="559"/>
      <c r="N688" s="559"/>
      <c r="O688" s="559" t="str">
        <f t="shared" si="40"/>
        <v/>
      </c>
      <c r="P688" s="560"/>
    </row>
    <row r="689" spans="2:16">
      <c r="B689" s="557" t="str">
        <f t="shared" si="37"/>
        <v/>
      </c>
      <c r="C689" s="558"/>
      <c r="D689" s="559" t="str">
        <f t="shared" si="38"/>
        <v/>
      </c>
      <c r="E689" s="559"/>
      <c r="F689" s="559" t="str">
        <f>IFERROR(IF(OR(D689=0,D689=""),"",-PMT($F$45/IF($K$46="Day",'L1'!$D$12,IF($K$46="Week",'L1'!$D$16,IF($K$46="Month",'L1'!$D$17,1))),$F$46,$D$62)),"")</f>
        <v/>
      </c>
      <c r="G689" s="559"/>
      <c r="H689" s="559" t="str">
        <f>IFERROR(-PPMT(IF($K$46="Day",$F$45/'L1'!$D$12,IF($K$46="Week",$F$45/'L1'!$D$16,IF($K$46="Month",$F$45/'L1'!$D$17,IF($K$46="Year",$F$45,0)))),B689,$F$46,$Q$45),"")</f>
        <v/>
      </c>
      <c r="I689" s="559"/>
      <c r="J689" s="559" t="str">
        <f t="shared" si="39"/>
        <v/>
      </c>
      <c r="K689" s="559"/>
      <c r="L689" s="559"/>
      <c r="M689" s="559"/>
      <c r="N689" s="559"/>
      <c r="O689" s="559" t="str">
        <f t="shared" si="40"/>
        <v/>
      </c>
      <c r="P689" s="560"/>
    </row>
    <row r="690" spans="2:16">
      <c r="B690" s="557" t="str">
        <f t="shared" si="37"/>
        <v/>
      </c>
      <c r="C690" s="558"/>
      <c r="D690" s="559" t="str">
        <f t="shared" si="38"/>
        <v/>
      </c>
      <c r="E690" s="559"/>
      <c r="F690" s="559" t="str">
        <f>IFERROR(IF(OR(D690=0,D690=""),"",-PMT($F$45/IF($K$46="Day",'L1'!$D$12,IF($K$46="Week",'L1'!$D$16,IF($K$46="Month",'L1'!$D$17,1))),$F$46,$D$62)),"")</f>
        <v/>
      </c>
      <c r="G690" s="559"/>
      <c r="H690" s="559" t="str">
        <f>IFERROR(-PPMT(IF($K$46="Day",$F$45/'L1'!$D$12,IF($K$46="Week",$F$45/'L1'!$D$16,IF($K$46="Month",$F$45/'L1'!$D$17,IF($K$46="Year",$F$45,0)))),B690,$F$46,$Q$45),"")</f>
        <v/>
      </c>
      <c r="I690" s="559"/>
      <c r="J690" s="559" t="str">
        <f t="shared" si="39"/>
        <v/>
      </c>
      <c r="K690" s="559"/>
      <c r="L690" s="559"/>
      <c r="M690" s="559"/>
      <c r="N690" s="559"/>
      <c r="O690" s="559" t="str">
        <f t="shared" si="40"/>
        <v/>
      </c>
      <c r="P690" s="560"/>
    </row>
    <row r="691" spans="2:16">
      <c r="B691" s="557" t="str">
        <f t="shared" si="37"/>
        <v/>
      </c>
      <c r="C691" s="558"/>
      <c r="D691" s="559" t="str">
        <f t="shared" si="38"/>
        <v/>
      </c>
      <c r="E691" s="559"/>
      <c r="F691" s="559" t="str">
        <f>IFERROR(IF(OR(D691=0,D691=""),"",-PMT($F$45/IF($K$46="Day",'L1'!$D$12,IF($K$46="Week",'L1'!$D$16,IF($K$46="Month",'L1'!$D$17,1))),$F$46,$D$62)),"")</f>
        <v/>
      </c>
      <c r="G691" s="559"/>
      <c r="H691" s="559" t="str">
        <f>IFERROR(-PPMT(IF($K$46="Day",$F$45/'L1'!$D$12,IF($K$46="Week",$F$45/'L1'!$D$16,IF($K$46="Month",$F$45/'L1'!$D$17,IF($K$46="Year",$F$45,0)))),B691,$F$46,$Q$45),"")</f>
        <v/>
      </c>
      <c r="I691" s="559"/>
      <c r="J691" s="559" t="str">
        <f t="shared" si="39"/>
        <v/>
      </c>
      <c r="K691" s="559"/>
      <c r="L691" s="559"/>
      <c r="M691" s="559"/>
      <c r="N691" s="559"/>
      <c r="O691" s="559" t="str">
        <f t="shared" si="40"/>
        <v/>
      </c>
      <c r="P691" s="560"/>
    </row>
    <row r="692" spans="2:16">
      <c r="B692" s="557" t="str">
        <f t="shared" si="37"/>
        <v/>
      </c>
      <c r="C692" s="558"/>
      <c r="D692" s="559" t="str">
        <f t="shared" si="38"/>
        <v/>
      </c>
      <c r="E692" s="559"/>
      <c r="F692" s="559" t="str">
        <f>IFERROR(IF(OR(D692=0,D692=""),"",-PMT($F$45/IF($K$46="Day",'L1'!$D$12,IF($K$46="Week",'L1'!$D$16,IF($K$46="Month",'L1'!$D$17,1))),$F$46,$D$62)),"")</f>
        <v/>
      </c>
      <c r="G692" s="559"/>
      <c r="H692" s="559" t="str">
        <f>IFERROR(-PPMT(IF($K$46="Day",$F$45/'L1'!$D$12,IF($K$46="Week",$F$45/'L1'!$D$16,IF($K$46="Month",$F$45/'L1'!$D$17,IF($K$46="Year",$F$45,0)))),B692,$F$46,$Q$45),"")</f>
        <v/>
      </c>
      <c r="I692" s="559"/>
      <c r="J692" s="559" t="str">
        <f t="shared" si="39"/>
        <v/>
      </c>
      <c r="K692" s="559"/>
      <c r="L692" s="559"/>
      <c r="M692" s="559"/>
      <c r="N692" s="559"/>
      <c r="O692" s="559" t="str">
        <f t="shared" si="40"/>
        <v/>
      </c>
      <c r="P692" s="560"/>
    </row>
    <row r="693" spans="2:16">
      <c r="B693" s="557" t="str">
        <f t="shared" si="37"/>
        <v/>
      </c>
      <c r="C693" s="558"/>
      <c r="D693" s="559" t="str">
        <f t="shared" si="38"/>
        <v/>
      </c>
      <c r="E693" s="559"/>
      <c r="F693" s="559" t="str">
        <f>IFERROR(IF(OR(D693=0,D693=""),"",-PMT($F$45/IF($K$46="Day",'L1'!$D$12,IF($K$46="Week",'L1'!$D$16,IF($K$46="Month",'L1'!$D$17,1))),$F$46,$D$62)),"")</f>
        <v/>
      </c>
      <c r="G693" s="559"/>
      <c r="H693" s="559" t="str">
        <f>IFERROR(-PPMT(IF($K$46="Day",$F$45/'L1'!$D$12,IF($K$46="Week",$F$45/'L1'!$D$16,IF($K$46="Month",$F$45/'L1'!$D$17,IF($K$46="Year",$F$45,0)))),B693,$F$46,$Q$45),"")</f>
        <v/>
      </c>
      <c r="I693" s="559"/>
      <c r="J693" s="559" t="str">
        <f t="shared" si="39"/>
        <v/>
      </c>
      <c r="K693" s="559"/>
      <c r="L693" s="559"/>
      <c r="M693" s="559"/>
      <c r="N693" s="559"/>
      <c r="O693" s="559" t="str">
        <f t="shared" si="40"/>
        <v/>
      </c>
      <c r="P693" s="560"/>
    </row>
    <row r="694" spans="2:16">
      <c r="B694" s="557" t="str">
        <f t="shared" si="37"/>
        <v/>
      </c>
      <c r="C694" s="558"/>
      <c r="D694" s="559" t="str">
        <f t="shared" si="38"/>
        <v/>
      </c>
      <c r="E694" s="559"/>
      <c r="F694" s="559" t="str">
        <f>IFERROR(IF(OR(D694=0,D694=""),"",-PMT($F$45/IF($K$46="Day",'L1'!$D$12,IF($K$46="Week",'L1'!$D$16,IF($K$46="Month",'L1'!$D$17,1))),$F$46,$D$62)),"")</f>
        <v/>
      </c>
      <c r="G694" s="559"/>
      <c r="H694" s="559" t="str">
        <f>IFERROR(-PPMT(IF($K$46="Day",$F$45/'L1'!$D$12,IF($K$46="Week",$F$45/'L1'!$D$16,IF($K$46="Month",$F$45/'L1'!$D$17,IF($K$46="Year",$F$45,0)))),B694,$F$46,$Q$45),"")</f>
        <v/>
      </c>
      <c r="I694" s="559"/>
      <c r="J694" s="559" t="str">
        <f t="shared" si="39"/>
        <v/>
      </c>
      <c r="K694" s="559"/>
      <c r="L694" s="559"/>
      <c r="M694" s="559"/>
      <c r="N694" s="559"/>
      <c r="O694" s="559" t="str">
        <f t="shared" si="40"/>
        <v/>
      </c>
      <c r="P694" s="560"/>
    </row>
    <row r="695" spans="2:16">
      <c r="B695" s="557" t="str">
        <f t="shared" si="37"/>
        <v/>
      </c>
      <c r="C695" s="558"/>
      <c r="D695" s="559" t="str">
        <f t="shared" si="38"/>
        <v/>
      </c>
      <c r="E695" s="559"/>
      <c r="F695" s="559" t="str">
        <f>IFERROR(IF(OR(D695=0,D695=""),"",-PMT($F$45/IF($K$46="Day",'L1'!$D$12,IF($K$46="Week",'L1'!$D$16,IF($K$46="Month",'L1'!$D$17,1))),$F$46,$D$62)),"")</f>
        <v/>
      </c>
      <c r="G695" s="559"/>
      <c r="H695" s="559" t="str">
        <f>IFERROR(-PPMT(IF($K$46="Day",$F$45/'L1'!$D$12,IF($K$46="Week",$F$45/'L1'!$D$16,IF($K$46="Month",$F$45/'L1'!$D$17,IF($K$46="Year",$F$45,0)))),B695,$F$46,$Q$45),"")</f>
        <v/>
      </c>
      <c r="I695" s="559"/>
      <c r="J695" s="559" t="str">
        <f t="shared" si="39"/>
        <v/>
      </c>
      <c r="K695" s="559"/>
      <c r="L695" s="559"/>
      <c r="M695" s="559"/>
      <c r="N695" s="559"/>
      <c r="O695" s="559" t="str">
        <f t="shared" si="40"/>
        <v/>
      </c>
      <c r="P695" s="560"/>
    </row>
    <row r="696" spans="2:16">
      <c r="B696" s="557" t="str">
        <f t="shared" si="37"/>
        <v/>
      </c>
      <c r="C696" s="558"/>
      <c r="D696" s="559" t="str">
        <f t="shared" si="38"/>
        <v/>
      </c>
      <c r="E696" s="559"/>
      <c r="F696" s="559" t="str">
        <f>IFERROR(IF(OR(D696=0,D696=""),"",-PMT($F$45/IF($K$46="Day",'L1'!$D$12,IF($K$46="Week",'L1'!$D$16,IF($K$46="Month",'L1'!$D$17,1))),$F$46,$D$62)),"")</f>
        <v/>
      </c>
      <c r="G696" s="559"/>
      <c r="H696" s="559" t="str">
        <f>IFERROR(-PPMT(IF($K$46="Day",$F$45/'L1'!$D$12,IF($K$46="Week",$F$45/'L1'!$D$16,IF($K$46="Month",$F$45/'L1'!$D$17,IF($K$46="Year",$F$45,0)))),B696,$F$46,$Q$45),"")</f>
        <v/>
      </c>
      <c r="I696" s="559"/>
      <c r="J696" s="559" t="str">
        <f t="shared" si="39"/>
        <v/>
      </c>
      <c r="K696" s="559"/>
      <c r="L696" s="559"/>
      <c r="M696" s="559"/>
      <c r="N696" s="559"/>
      <c r="O696" s="559" t="str">
        <f t="shared" si="40"/>
        <v/>
      </c>
      <c r="P696" s="560"/>
    </row>
    <row r="697" spans="2:16">
      <c r="B697" s="557" t="str">
        <f t="shared" si="37"/>
        <v/>
      </c>
      <c r="C697" s="558"/>
      <c r="D697" s="559" t="str">
        <f t="shared" si="38"/>
        <v/>
      </c>
      <c r="E697" s="559"/>
      <c r="F697" s="559" t="str">
        <f>IFERROR(IF(OR(D697=0,D697=""),"",-PMT($F$45/IF($K$46="Day",'L1'!$D$12,IF($K$46="Week",'L1'!$D$16,IF($K$46="Month",'L1'!$D$17,1))),$F$46,$D$62)),"")</f>
        <v/>
      </c>
      <c r="G697" s="559"/>
      <c r="H697" s="559" t="str">
        <f>IFERROR(-PPMT(IF($K$46="Day",$F$45/'L1'!$D$12,IF($K$46="Week",$F$45/'L1'!$D$16,IF($K$46="Month",$F$45/'L1'!$D$17,IF($K$46="Year",$F$45,0)))),B697,$F$46,$Q$45),"")</f>
        <v/>
      </c>
      <c r="I697" s="559"/>
      <c r="J697" s="559" t="str">
        <f t="shared" si="39"/>
        <v/>
      </c>
      <c r="K697" s="559"/>
      <c r="L697" s="559"/>
      <c r="M697" s="559"/>
      <c r="N697" s="559"/>
      <c r="O697" s="559" t="str">
        <f t="shared" si="40"/>
        <v/>
      </c>
      <c r="P697" s="560"/>
    </row>
    <row r="698" spans="2:16">
      <c r="B698" s="557" t="str">
        <f t="shared" si="37"/>
        <v/>
      </c>
      <c r="C698" s="558"/>
      <c r="D698" s="559" t="str">
        <f t="shared" si="38"/>
        <v/>
      </c>
      <c r="E698" s="559"/>
      <c r="F698" s="559" t="str">
        <f>IFERROR(IF(OR(D698=0,D698=""),"",-PMT($F$45/IF($K$46="Day",'L1'!$D$12,IF($K$46="Week",'L1'!$D$16,IF($K$46="Month",'L1'!$D$17,1))),$F$46,$D$62)),"")</f>
        <v/>
      </c>
      <c r="G698" s="559"/>
      <c r="H698" s="559" t="str">
        <f>IFERROR(-PPMT(IF($K$46="Day",$F$45/'L1'!$D$12,IF($K$46="Week",$F$45/'L1'!$D$16,IF($K$46="Month",$F$45/'L1'!$D$17,IF($K$46="Year",$F$45,0)))),B698,$F$46,$Q$45),"")</f>
        <v/>
      </c>
      <c r="I698" s="559"/>
      <c r="J698" s="559" t="str">
        <f t="shared" si="39"/>
        <v/>
      </c>
      <c r="K698" s="559"/>
      <c r="L698" s="559"/>
      <c r="M698" s="559"/>
      <c r="N698" s="559"/>
      <c r="O698" s="559" t="str">
        <f t="shared" si="40"/>
        <v/>
      </c>
      <c r="P698" s="560"/>
    </row>
    <row r="699" spans="2:16">
      <c r="B699" s="557" t="str">
        <f t="shared" si="37"/>
        <v/>
      </c>
      <c r="C699" s="558"/>
      <c r="D699" s="559" t="str">
        <f t="shared" si="38"/>
        <v/>
      </c>
      <c r="E699" s="559"/>
      <c r="F699" s="559" t="str">
        <f>IFERROR(IF(OR(D699=0,D699=""),"",-PMT($F$45/IF($K$46="Day",'L1'!$D$12,IF($K$46="Week",'L1'!$D$16,IF($K$46="Month",'L1'!$D$17,1))),$F$46,$D$62)),"")</f>
        <v/>
      </c>
      <c r="G699" s="559"/>
      <c r="H699" s="559" t="str">
        <f>IFERROR(-PPMT(IF($K$46="Day",$F$45/'L1'!$D$12,IF($K$46="Week",$F$45/'L1'!$D$16,IF($K$46="Month",$F$45/'L1'!$D$17,IF($K$46="Year",$F$45,0)))),B699,$F$46,$Q$45),"")</f>
        <v/>
      </c>
      <c r="I699" s="559"/>
      <c r="J699" s="559" t="str">
        <f t="shared" si="39"/>
        <v/>
      </c>
      <c r="K699" s="559"/>
      <c r="L699" s="559"/>
      <c r="M699" s="559"/>
      <c r="N699" s="559"/>
      <c r="O699" s="559" t="str">
        <f t="shared" si="40"/>
        <v/>
      </c>
      <c r="P699" s="560"/>
    </row>
    <row r="700" spans="2:16">
      <c r="B700" s="557" t="str">
        <f t="shared" si="37"/>
        <v/>
      </c>
      <c r="C700" s="558"/>
      <c r="D700" s="559" t="str">
        <f t="shared" si="38"/>
        <v/>
      </c>
      <c r="E700" s="559"/>
      <c r="F700" s="559" t="str">
        <f>IFERROR(IF(OR(D700=0,D700=""),"",-PMT($F$45/IF($K$46="Day",'L1'!$D$12,IF($K$46="Week",'L1'!$D$16,IF($K$46="Month",'L1'!$D$17,1))),$F$46,$D$62)),"")</f>
        <v/>
      </c>
      <c r="G700" s="559"/>
      <c r="H700" s="559" t="str">
        <f>IFERROR(-PPMT(IF($K$46="Day",$F$45/'L1'!$D$12,IF($K$46="Week",$F$45/'L1'!$D$16,IF($K$46="Month",$F$45/'L1'!$D$17,IF($K$46="Year",$F$45,0)))),B700,$F$46,$Q$45),"")</f>
        <v/>
      </c>
      <c r="I700" s="559"/>
      <c r="J700" s="559" t="str">
        <f t="shared" si="39"/>
        <v/>
      </c>
      <c r="K700" s="559"/>
      <c r="L700" s="559"/>
      <c r="M700" s="559"/>
      <c r="N700" s="559"/>
      <c r="O700" s="559" t="str">
        <f t="shared" si="40"/>
        <v/>
      </c>
      <c r="P700" s="560"/>
    </row>
    <row r="701" spans="2:16">
      <c r="B701" s="557" t="str">
        <f t="shared" si="37"/>
        <v/>
      </c>
      <c r="C701" s="558"/>
      <c r="D701" s="559" t="str">
        <f t="shared" si="38"/>
        <v/>
      </c>
      <c r="E701" s="559"/>
      <c r="F701" s="559" t="str">
        <f>IFERROR(IF(OR(D701=0,D701=""),"",-PMT($F$45/IF($K$46="Day",'L1'!$D$12,IF($K$46="Week",'L1'!$D$16,IF($K$46="Month",'L1'!$D$17,1))),$F$46,$D$62)),"")</f>
        <v/>
      </c>
      <c r="G701" s="559"/>
      <c r="H701" s="559" t="str">
        <f>IFERROR(-PPMT(IF($K$46="Day",$F$45/'L1'!$D$12,IF($K$46="Week",$F$45/'L1'!$D$16,IF($K$46="Month",$F$45/'L1'!$D$17,IF($K$46="Year",$F$45,0)))),B701,$F$46,$Q$45),"")</f>
        <v/>
      </c>
      <c r="I701" s="559"/>
      <c r="J701" s="559" t="str">
        <f t="shared" si="39"/>
        <v/>
      </c>
      <c r="K701" s="559"/>
      <c r="L701" s="559"/>
      <c r="M701" s="559"/>
      <c r="N701" s="559"/>
      <c r="O701" s="559" t="str">
        <f t="shared" si="40"/>
        <v/>
      </c>
      <c r="P701" s="560"/>
    </row>
    <row r="702" spans="2:16">
      <c r="B702" s="557" t="str">
        <f t="shared" si="37"/>
        <v/>
      </c>
      <c r="C702" s="558"/>
      <c r="D702" s="559" t="str">
        <f t="shared" si="38"/>
        <v/>
      </c>
      <c r="E702" s="559"/>
      <c r="F702" s="559" t="str">
        <f>IFERROR(IF(OR(D702=0,D702=""),"",-PMT($F$45/IF($K$46="Day",'L1'!$D$12,IF($K$46="Week",'L1'!$D$16,IF($K$46="Month",'L1'!$D$17,1))),$F$46,$D$62)),"")</f>
        <v/>
      </c>
      <c r="G702" s="559"/>
      <c r="H702" s="559" t="str">
        <f>IFERROR(-PPMT(IF($K$46="Day",$F$45/'L1'!$D$12,IF($K$46="Week",$F$45/'L1'!$D$16,IF($K$46="Month",$F$45/'L1'!$D$17,IF($K$46="Year",$F$45,0)))),B702,$F$46,$Q$45),"")</f>
        <v/>
      </c>
      <c r="I702" s="559"/>
      <c r="J702" s="559" t="str">
        <f t="shared" si="39"/>
        <v/>
      </c>
      <c r="K702" s="559"/>
      <c r="L702" s="559"/>
      <c r="M702" s="559"/>
      <c r="N702" s="559"/>
      <c r="O702" s="559" t="str">
        <f t="shared" si="40"/>
        <v/>
      </c>
      <c r="P702" s="560"/>
    </row>
    <row r="703" spans="2:16">
      <c r="B703" s="557" t="str">
        <f t="shared" si="37"/>
        <v/>
      </c>
      <c r="C703" s="558"/>
      <c r="D703" s="559" t="str">
        <f t="shared" si="38"/>
        <v/>
      </c>
      <c r="E703" s="559"/>
      <c r="F703" s="559" t="str">
        <f>IFERROR(IF(OR(D703=0,D703=""),"",-PMT($F$45/IF($K$46="Day",'L1'!$D$12,IF($K$46="Week",'L1'!$D$16,IF($K$46="Month",'L1'!$D$17,1))),$F$46,$D$62)),"")</f>
        <v/>
      </c>
      <c r="G703" s="559"/>
      <c r="H703" s="559" t="str">
        <f>IFERROR(-PPMT(IF($K$46="Day",$F$45/'L1'!$D$12,IF($K$46="Week",$F$45/'L1'!$D$16,IF($K$46="Month",$F$45/'L1'!$D$17,IF($K$46="Year",$F$45,0)))),B703,$F$46,$Q$45),"")</f>
        <v/>
      </c>
      <c r="I703" s="559"/>
      <c r="J703" s="559" t="str">
        <f t="shared" si="39"/>
        <v/>
      </c>
      <c r="K703" s="559"/>
      <c r="L703" s="559"/>
      <c r="M703" s="559"/>
      <c r="N703" s="559"/>
      <c r="O703" s="559" t="str">
        <f t="shared" si="40"/>
        <v/>
      </c>
      <c r="P703" s="560"/>
    </row>
    <row r="704" spans="2:16">
      <c r="B704" s="557" t="str">
        <f t="shared" ref="B704:B767" si="41">IF(OR(D704=0,D704=""),"",B703+1)</f>
        <v/>
      </c>
      <c r="C704" s="558"/>
      <c r="D704" s="559" t="str">
        <f t="shared" ref="D704:D767" si="42">IFERROR(IF(D703-H703&lt;=0,"",D703-H703),"")</f>
        <v/>
      </c>
      <c r="E704" s="559"/>
      <c r="F704" s="559" t="str">
        <f>IFERROR(IF(OR(D704=0,D704=""),"",-PMT($F$45/IF($K$46="Day",'L1'!$D$12,IF($K$46="Week",'L1'!$D$16,IF($K$46="Month",'L1'!$D$17,1))),$F$46,$D$62)),"")</f>
        <v/>
      </c>
      <c r="G704" s="559"/>
      <c r="H704" s="559" t="str">
        <f>IFERROR(-PPMT(IF($K$46="Day",$F$45/'L1'!$D$12,IF($K$46="Week",$F$45/'L1'!$D$16,IF($K$46="Month",$F$45/'L1'!$D$17,IF($K$46="Year",$F$45,0)))),B704,$F$46,$Q$45),"")</f>
        <v/>
      </c>
      <c r="I704" s="559"/>
      <c r="J704" s="559" t="str">
        <f t="shared" ref="J704:J767" si="43">IFERROR(F704-H704,"")</f>
        <v/>
      </c>
      <c r="K704" s="559"/>
      <c r="L704" s="559"/>
      <c r="M704" s="559"/>
      <c r="N704" s="559"/>
      <c r="O704" s="559" t="str">
        <f t="shared" ref="O704:O767" si="44">IFERROR(D704-H704,"")</f>
        <v/>
      </c>
      <c r="P704" s="560"/>
    </row>
    <row r="705" spans="2:16">
      <c r="B705" s="557" t="str">
        <f t="shared" si="41"/>
        <v/>
      </c>
      <c r="C705" s="558"/>
      <c r="D705" s="559" t="str">
        <f t="shared" si="42"/>
        <v/>
      </c>
      <c r="E705" s="559"/>
      <c r="F705" s="559" t="str">
        <f>IFERROR(IF(OR(D705=0,D705=""),"",-PMT($F$45/IF($K$46="Day",'L1'!$D$12,IF($K$46="Week",'L1'!$D$16,IF($K$46="Month",'L1'!$D$17,1))),$F$46,$D$62)),"")</f>
        <v/>
      </c>
      <c r="G705" s="559"/>
      <c r="H705" s="559" t="str">
        <f>IFERROR(-PPMT(IF($K$46="Day",$F$45/'L1'!$D$12,IF($K$46="Week",$F$45/'L1'!$D$16,IF($K$46="Month",$F$45/'L1'!$D$17,IF($K$46="Year",$F$45,0)))),B705,$F$46,$Q$45),"")</f>
        <v/>
      </c>
      <c r="I705" s="559"/>
      <c r="J705" s="559" t="str">
        <f t="shared" si="43"/>
        <v/>
      </c>
      <c r="K705" s="559"/>
      <c r="L705" s="559"/>
      <c r="M705" s="559"/>
      <c r="N705" s="559"/>
      <c r="O705" s="559" t="str">
        <f t="shared" si="44"/>
        <v/>
      </c>
      <c r="P705" s="560"/>
    </row>
    <row r="706" spans="2:16">
      <c r="B706" s="557" t="str">
        <f t="shared" si="41"/>
        <v/>
      </c>
      <c r="C706" s="558"/>
      <c r="D706" s="559" t="str">
        <f t="shared" si="42"/>
        <v/>
      </c>
      <c r="E706" s="559"/>
      <c r="F706" s="559" t="str">
        <f>IFERROR(IF(OR(D706=0,D706=""),"",-PMT($F$45/IF($K$46="Day",'L1'!$D$12,IF($K$46="Week",'L1'!$D$16,IF($K$46="Month",'L1'!$D$17,1))),$F$46,$D$62)),"")</f>
        <v/>
      </c>
      <c r="G706" s="559"/>
      <c r="H706" s="559" t="str">
        <f>IFERROR(-PPMT(IF($K$46="Day",$F$45/'L1'!$D$12,IF($K$46="Week",$F$45/'L1'!$D$16,IF($K$46="Month",$F$45/'L1'!$D$17,IF($K$46="Year",$F$45,0)))),B706,$F$46,$Q$45),"")</f>
        <v/>
      </c>
      <c r="I706" s="559"/>
      <c r="J706" s="559" t="str">
        <f t="shared" si="43"/>
        <v/>
      </c>
      <c r="K706" s="559"/>
      <c r="L706" s="559"/>
      <c r="M706" s="559"/>
      <c r="N706" s="559"/>
      <c r="O706" s="559" t="str">
        <f t="shared" si="44"/>
        <v/>
      </c>
      <c r="P706" s="560"/>
    </row>
    <row r="707" spans="2:16">
      <c r="B707" s="557" t="str">
        <f t="shared" si="41"/>
        <v/>
      </c>
      <c r="C707" s="558"/>
      <c r="D707" s="559" t="str">
        <f t="shared" si="42"/>
        <v/>
      </c>
      <c r="E707" s="559"/>
      <c r="F707" s="559" t="str">
        <f>IFERROR(IF(OR(D707=0,D707=""),"",-PMT($F$45/IF($K$46="Day",'L1'!$D$12,IF($K$46="Week",'L1'!$D$16,IF($K$46="Month",'L1'!$D$17,1))),$F$46,$D$62)),"")</f>
        <v/>
      </c>
      <c r="G707" s="559"/>
      <c r="H707" s="559" t="str">
        <f>IFERROR(-PPMT(IF($K$46="Day",$F$45/'L1'!$D$12,IF($K$46="Week",$F$45/'L1'!$D$16,IF($K$46="Month",$F$45/'L1'!$D$17,IF($K$46="Year",$F$45,0)))),B707,$F$46,$Q$45),"")</f>
        <v/>
      </c>
      <c r="I707" s="559"/>
      <c r="J707" s="559" t="str">
        <f t="shared" si="43"/>
        <v/>
      </c>
      <c r="K707" s="559"/>
      <c r="L707" s="559"/>
      <c r="M707" s="559"/>
      <c r="N707" s="559"/>
      <c r="O707" s="559" t="str">
        <f t="shared" si="44"/>
        <v/>
      </c>
      <c r="P707" s="560"/>
    </row>
    <row r="708" spans="2:16">
      <c r="B708" s="557" t="str">
        <f t="shared" si="41"/>
        <v/>
      </c>
      <c r="C708" s="558"/>
      <c r="D708" s="559" t="str">
        <f t="shared" si="42"/>
        <v/>
      </c>
      <c r="E708" s="559"/>
      <c r="F708" s="559" t="str">
        <f>IFERROR(IF(OR(D708=0,D708=""),"",-PMT($F$45/IF($K$46="Day",'L1'!$D$12,IF($K$46="Week",'L1'!$D$16,IF($K$46="Month",'L1'!$D$17,1))),$F$46,$D$62)),"")</f>
        <v/>
      </c>
      <c r="G708" s="559"/>
      <c r="H708" s="559" t="str">
        <f>IFERROR(-PPMT(IF($K$46="Day",$F$45/'L1'!$D$12,IF($K$46="Week",$F$45/'L1'!$D$16,IF($K$46="Month",$F$45/'L1'!$D$17,IF($K$46="Year",$F$45,0)))),B708,$F$46,$Q$45),"")</f>
        <v/>
      </c>
      <c r="I708" s="559"/>
      <c r="J708" s="559" t="str">
        <f t="shared" si="43"/>
        <v/>
      </c>
      <c r="K708" s="559"/>
      <c r="L708" s="559"/>
      <c r="M708" s="559"/>
      <c r="N708" s="559"/>
      <c r="O708" s="559" t="str">
        <f t="shared" si="44"/>
        <v/>
      </c>
      <c r="P708" s="560"/>
    </row>
    <row r="709" spans="2:16">
      <c r="B709" s="557" t="str">
        <f t="shared" si="41"/>
        <v/>
      </c>
      <c r="C709" s="558"/>
      <c r="D709" s="559" t="str">
        <f t="shared" si="42"/>
        <v/>
      </c>
      <c r="E709" s="559"/>
      <c r="F709" s="559" t="str">
        <f>IFERROR(IF(OR(D709=0,D709=""),"",-PMT($F$45/IF($K$46="Day",'L1'!$D$12,IF($K$46="Week",'L1'!$D$16,IF($K$46="Month",'L1'!$D$17,1))),$F$46,$D$62)),"")</f>
        <v/>
      </c>
      <c r="G709" s="559"/>
      <c r="H709" s="559" t="str">
        <f>IFERROR(-PPMT(IF($K$46="Day",$F$45/'L1'!$D$12,IF($K$46="Week",$F$45/'L1'!$D$16,IF($K$46="Month",$F$45/'L1'!$D$17,IF($K$46="Year",$F$45,0)))),B709,$F$46,$Q$45),"")</f>
        <v/>
      </c>
      <c r="I709" s="559"/>
      <c r="J709" s="559" t="str">
        <f t="shared" si="43"/>
        <v/>
      </c>
      <c r="K709" s="559"/>
      <c r="L709" s="559"/>
      <c r="M709" s="559"/>
      <c r="N709" s="559"/>
      <c r="O709" s="559" t="str">
        <f t="shared" si="44"/>
        <v/>
      </c>
      <c r="P709" s="560"/>
    </row>
    <row r="710" spans="2:16">
      <c r="B710" s="557" t="str">
        <f t="shared" si="41"/>
        <v/>
      </c>
      <c r="C710" s="558"/>
      <c r="D710" s="559" t="str">
        <f t="shared" si="42"/>
        <v/>
      </c>
      <c r="E710" s="559"/>
      <c r="F710" s="559" t="str">
        <f>IFERROR(IF(OR(D710=0,D710=""),"",-PMT($F$45/IF($K$46="Day",'L1'!$D$12,IF($K$46="Week",'L1'!$D$16,IF($K$46="Month",'L1'!$D$17,1))),$F$46,$D$62)),"")</f>
        <v/>
      </c>
      <c r="G710" s="559"/>
      <c r="H710" s="559" t="str">
        <f>IFERROR(-PPMT(IF($K$46="Day",$F$45/'L1'!$D$12,IF($K$46="Week",$F$45/'L1'!$D$16,IF($K$46="Month",$F$45/'L1'!$D$17,IF($K$46="Year",$F$45,0)))),B710,$F$46,$Q$45),"")</f>
        <v/>
      </c>
      <c r="I710" s="559"/>
      <c r="J710" s="559" t="str">
        <f t="shared" si="43"/>
        <v/>
      </c>
      <c r="K710" s="559"/>
      <c r="L710" s="559"/>
      <c r="M710" s="559"/>
      <c r="N710" s="559"/>
      <c r="O710" s="559" t="str">
        <f t="shared" si="44"/>
        <v/>
      </c>
      <c r="P710" s="560"/>
    </row>
    <row r="711" spans="2:16">
      <c r="B711" s="557" t="str">
        <f t="shared" si="41"/>
        <v/>
      </c>
      <c r="C711" s="558"/>
      <c r="D711" s="559" t="str">
        <f t="shared" si="42"/>
        <v/>
      </c>
      <c r="E711" s="559"/>
      <c r="F711" s="559" t="str">
        <f>IFERROR(IF(OR(D711=0,D711=""),"",-PMT($F$45/IF($K$46="Day",'L1'!$D$12,IF($K$46="Week",'L1'!$D$16,IF($K$46="Month",'L1'!$D$17,1))),$F$46,$D$62)),"")</f>
        <v/>
      </c>
      <c r="G711" s="559"/>
      <c r="H711" s="559" t="str">
        <f>IFERROR(-PPMT(IF($K$46="Day",$F$45/'L1'!$D$12,IF($K$46="Week",$F$45/'L1'!$D$16,IF($K$46="Month",$F$45/'L1'!$D$17,IF($K$46="Year",$F$45,0)))),B711,$F$46,$Q$45),"")</f>
        <v/>
      </c>
      <c r="I711" s="559"/>
      <c r="J711" s="559" t="str">
        <f t="shared" si="43"/>
        <v/>
      </c>
      <c r="K711" s="559"/>
      <c r="L711" s="559"/>
      <c r="M711" s="559"/>
      <c r="N711" s="559"/>
      <c r="O711" s="559" t="str">
        <f t="shared" si="44"/>
        <v/>
      </c>
      <c r="P711" s="560"/>
    </row>
    <row r="712" spans="2:16">
      <c r="B712" s="557" t="str">
        <f t="shared" si="41"/>
        <v/>
      </c>
      <c r="C712" s="558"/>
      <c r="D712" s="559" t="str">
        <f t="shared" si="42"/>
        <v/>
      </c>
      <c r="E712" s="559"/>
      <c r="F712" s="559" t="str">
        <f>IFERROR(IF(OR(D712=0,D712=""),"",-PMT($F$45/IF($K$46="Day",'L1'!$D$12,IF($K$46="Week",'L1'!$D$16,IF($K$46="Month",'L1'!$D$17,1))),$F$46,$D$62)),"")</f>
        <v/>
      </c>
      <c r="G712" s="559"/>
      <c r="H712" s="559" t="str">
        <f>IFERROR(-PPMT(IF($K$46="Day",$F$45/'L1'!$D$12,IF($K$46="Week",$F$45/'L1'!$D$16,IF($K$46="Month",$F$45/'L1'!$D$17,IF($K$46="Year",$F$45,0)))),B712,$F$46,$Q$45),"")</f>
        <v/>
      </c>
      <c r="I712" s="559"/>
      <c r="J712" s="559" t="str">
        <f t="shared" si="43"/>
        <v/>
      </c>
      <c r="K712" s="559"/>
      <c r="L712" s="559"/>
      <c r="M712" s="559"/>
      <c r="N712" s="559"/>
      <c r="O712" s="559" t="str">
        <f t="shared" si="44"/>
        <v/>
      </c>
      <c r="P712" s="560"/>
    </row>
    <row r="713" spans="2:16">
      <c r="B713" s="557" t="str">
        <f t="shared" si="41"/>
        <v/>
      </c>
      <c r="C713" s="558"/>
      <c r="D713" s="559" t="str">
        <f t="shared" si="42"/>
        <v/>
      </c>
      <c r="E713" s="559"/>
      <c r="F713" s="559" t="str">
        <f>IFERROR(IF(OR(D713=0,D713=""),"",-PMT($F$45/IF($K$46="Day",'L1'!$D$12,IF($K$46="Week",'L1'!$D$16,IF($K$46="Month",'L1'!$D$17,1))),$F$46,$D$62)),"")</f>
        <v/>
      </c>
      <c r="G713" s="559"/>
      <c r="H713" s="559" t="str">
        <f>IFERROR(-PPMT(IF($K$46="Day",$F$45/'L1'!$D$12,IF($K$46="Week",$F$45/'L1'!$D$16,IF($K$46="Month",$F$45/'L1'!$D$17,IF($K$46="Year",$F$45,0)))),B713,$F$46,$Q$45),"")</f>
        <v/>
      </c>
      <c r="I713" s="559"/>
      <c r="J713" s="559" t="str">
        <f t="shared" si="43"/>
        <v/>
      </c>
      <c r="K713" s="559"/>
      <c r="L713" s="559"/>
      <c r="M713" s="559"/>
      <c r="N713" s="559"/>
      <c r="O713" s="559" t="str">
        <f t="shared" si="44"/>
        <v/>
      </c>
      <c r="P713" s="560"/>
    </row>
    <row r="714" spans="2:16">
      <c r="B714" s="557" t="str">
        <f t="shared" si="41"/>
        <v/>
      </c>
      <c r="C714" s="558"/>
      <c r="D714" s="559" t="str">
        <f t="shared" si="42"/>
        <v/>
      </c>
      <c r="E714" s="559"/>
      <c r="F714" s="559" t="str">
        <f>IFERROR(IF(OR(D714=0,D714=""),"",-PMT($F$45/IF($K$46="Day",'L1'!$D$12,IF($K$46="Week",'L1'!$D$16,IF($K$46="Month",'L1'!$D$17,1))),$F$46,$D$62)),"")</f>
        <v/>
      </c>
      <c r="G714" s="559"/>
      <c r="H714" s="559" t="str">
        <f>IFERROR(-PPMT(IF($K$46="Day",$F$45/'L1'!$D$12,IF($K$46="Week",$F$45/'L1'!$D$16,IF($K$46="Month",$F$45/'L1'!$D$17,IF($K$46="Year",$F$45,0)))),B714,$F$46,$Q$45),"")</f>
        <v/>
      </c>
      <c r="I714" s="559"/>
      <c r="J714" s="559" t="str">
        <f t="shared" si="43"/>
        <v/>
      </c>
      <c r="K714" s="559"/>
      <c r="L714" s="559"/>
      <c r="M714" s="559"/>
      <c r="N714" s="559"/>
      <c r="O714" s="559" t="str">
        <f t="shared" si="44"/>
        <v/>
      </c>
      <c r="P714" s="560"/>
    </row>
    <row r="715" spans="2:16">
      <c r="B715" s="557" t="str">
        <f t="shared" si="41"/>
        <v/>
      </c>
      <c r="C715" s="558"/>
      <c r="D715" s="559" t="str">
        <f t="shared" si="42"/>
        <v/>
      </c>
      <c r="E715" s="559"/>
      <c r="F715" s="559" t="str">
        <f>IFERROR(IF(OR(D715=0,D715=""),"",-PMT($F$45/IF($K$46="Day",'L1'!$D$12,IF($K$46="Week",'L1'!$D$16,IF($K$46="Month",'L1'!$D$17,1))),$F$46,$D$62)),"")</f>
        <v/>
      </c>
      <c r="G715" s="559"/>
      <c r="H715" s="559" t="str">
        <f>IFERROR(-PPMT(IF($K$46="Day",$F$45/'L1'!$D$12,IF($K$46="Week",$F$45/'L1'!$D$16,IF($K$46="Month",$F$45/'L1'!$D$17,IF($K$46="Year",$F$45,0)))),B715,$F$46,$Q$45),"")</f>
        <v/>
      </c>
      <c r="I715" s="559"/>
      <c r="J715" s="559" t="str">
        <f t="shared" si="43"/>
        <v/>
      </c>
      <c r="K715" s="559"/>
      <c r="L715" s="559"/>
      <c r="M715" s="559"/>
      <c r="N715" s="559"/>
      <c r="O715" s="559" t="str">
        <f t="shared" si="44"/>
        <v/>
      </c>
      <c r="P715" s="560"/>
    </row>
    <row r="716" spans="2:16">
      <c r="B716" s="557" t="str">
        <f t="shared" si="41"/>
        <v/>
      </c>
      <c r="C716" s="558"/>
      <c r="D716" s="559" t="str">
        <f t="shared" si="42"/>
        <v/>
      </c>
      <c r="E716" s="559"/>
      <c r="F716" s="559" t="str">
        <f>IFERROR(IF(OR(D716=0,D716=""),"",-PMT($F$45/IF($K$46="Day",'L1'!$D$12,IF($K$46="Week",'L1'!$D$16,IF($K$46="Month",'L1'!$D$17,1))),$F$46,$D$62)),"")</f>
        <v/>
      </c>
      <c r="G716" s="559"/>
      <c r="H716" s="559" t="str">
        <f>IFERROR(-PPMT(IF($K$46="Day",$F$45/'L1'!$D$12,IF($K$46="Week",$F$45/'L1'!$D$16,IF($K$46="Month",$F$45/'L1'!$D$17,IF($K$46="Year",$F$45,0)))),B716,$F$46,$Q$45),"")</f>
        <v/>
      </c>
      <c r="I716" s="559"/>
      <c r="J716" s="559" t="str">
        <f t="shared" si="43"/>
        <v/>
      </c>
      <c r="K716" s="559"/>
      <c r="L716" s="559"/>
      <c r="M716" s="559"/>
      <c r="N716" s="559"/>
      <c r="O716" s="559" t="str">
        <f t="shared" si="44"/>
        <v/>
      </c>
      <c r="P716" s="560"/>
    </row>
    <row r="717" spans="2:16">
      <c r="B717" s="557" t="str">
        <f t="shared" si="41"/>
        <v/>
      </c>
      <c r="C717" s="558"/>
      <c r="D717" s="559" t="str">
        <f t="shared" si="42"/>
        <v/>
      </c>
      <c r="E717" s="559"/>
      <c r="F717" s="559" t="str">
        <f>IFERROR(IF(OR(D717=0,D717=""),"",-PMT($F$45/IF($K$46="Day",'L1'!$D$12,IF($K$46="Week",'L1'!$D$16,IF($K$46="Month",'L1'!$D$17,1))),$F$46,$D$62)),"")</f>
        <v/>
      </c>
      <c r="G717" s="559"/>
      <c r="H717" s="559" t="str">
        <f>IFERROR(-PPMT(IF($K$46="Day",$F$45/'L1'!$D$12,IF($K$46="Week",$F$45/'L1'!$D$16,IF($K$46="Month",$F$45/'L1'!$D$17,IF($K$46="Year",$F$45,0)))),B717,$F$46,$Q$45),"")</f>
        <v/>
      </c>
      <c r="I717" s="559"/>
      <c r="J717" s="559" t="str">
        <f t="shared" si="43"/>
        <v/>
      </c>
      <c r="K717" s="559"/>
      <c r="L717" s="559"/>
      <c r="M717" s="559"/>
      <c r="N717" s="559"/>
      <c r="O717" s="559" t="str">
        <f t="shared" si="44"/>
        <v/>
      </c>
      <c r="P717" s="560"/>
    </row>
    <row r="718" spans="2:16">
      <c r="B718" s="557" t="str">
        <f t="shared" si="41"/>
        <v/>
      </c>
      <c r="C718" s="558"/>
      <c r="D718" s="559" t="str">
        <f t="shared" si="42"/>
        <v/>
      </c>
      <c r="E718" s="559"/>
      <c r="F718" s="559" t="str">
        <f>IFERROR(IF(OR(D718=0,D718=""),"",-PMT($F$45/IF($K$46="Day",'L1'!$D$12,IF($K$46="Week",'L1'!$D$16,IF($K$46="Month",'L1'!$D$17,1))),$F$46,$D$62)),"")</f>
        <v/>
      </c>
      <c r="G718" s="559"/>
      <c r="H718" s="559" t="str">
        <f>IFERROR(-PPMT(IF($K$46="Day",$F$45/'L1'!$D$12,IF($K$46="Week",$F$45/'L1'!$D$16,IF($K$46="Month",$F$45/'L1'!$D$17,IF($K$46="Year",$F$45,0)))),B718,$F$46,$Q$45),"")</f>
        <v/>
      </c>
      <c r="I718" s="559"/>
      <c r="J718" s="559" t="str">
        <f t="shared" si="43"/>
        <v/>
      </c>
      <c r="K718" s="559"/>
      <c r="L718" s="559"/>
      <c r="M718" s="559"/>
      <c r="N718" s="559"/>
      <c r="O718" s="559" t="str">
        <f t="shared" si="44"/>
        <v/>
      </c>
      <c r="P718" s="560"/>
    </row>
    <row r="719" spans="2:16">
      <c r="B719" s="557" t="str">
        <f t="shared" si="41"/>
        <v/>
      </c>
      <c r="C719" s="558"/>
      <c r="D719" s="559" t="str">
        <f t="shared" si="42"/>
        <v/>
      </c>
      <c r="E719" s="559"/>
      <c r="F719" s="559" t="str">
        <f>IFERROR(IF(OR(D719=0,D719=""),"",-PMT($F$45/IF($K$46="Day",'L1'!$D$12,IF($K$46="Week",'L1'!$D$16,IF($K$46="Month",'L1'!$D$17,1))),$F$46,$D$62)),"")</f>
        <v/>
      </c>
      <c r="G719" s="559"/>
      <c r="H719" s="559" t="str">
        <f>IFERROR(-PPMT(IF($K$46="Day",$F$45/'L1'!$D$12,IF($K$46="Week",$F$45/'L1'!$D$16,IF($K$46="Month",$F$45/'L1'!$D$17,IF($K$46="Year",$F$45,0)))),B719,$F$46,$Q$45),"")</f>
        <v/>
      </c>
      <c r="I719" s="559"/>
      <c r="J719" s="559" t="str">
        <f t="shared" si="43"/>
        <v/>
      </c>
      <c r="K719" s="559"/>
      <c r="L719" s="559"/>
      <c r="M719" s="559"/>
      <c r="N719" s="559"/>
      <c r="O719" s="559" t="str">
        <f t="shared" si="44"/>
        <v/>
      </c>
      <c r="P719" s="560"/>
    </row>
    <row r="720" spans="2:16">
      <c r="B720" s="557" t="str">
        <f t="shared" si="41"/>
        <v/>
      </c>
      <c r="C720" s="558"/>
      <c r="D720" s="559" t="str">
        <f t="shared" si="42"/>
        <v/>
      </c>
      <c r="E720" s="559"/>
      <c r="F720" s="559" t="str">
        <f>IFERROR(IF(OR(D720=0,D720=""),"",-PMT($F$45/IF($K$46="Day",'L1'!$D$12,IF($K$46="Week",'L1'!$D$16,IF($K$46="Month",'L1'!$D$17,1))),$F$46,$D$62)),"")</f>
        <v/>
      </c>
      <c r="G720" s="559"/>
      <c r="H720" s="559" t="str">
        <f>IFERROR(-PPMT(IF($K$46="Day",$F$45/'L1'!$D$12,IF($K$46="Week",$F$45/'L1'!$D$16,IF($K$46="Month",$F$45/'L1'!$D$17,IF($K$46="Year",$F$45,0)))),B720,$F$46,$Q$45),"")</f>
        <v/>
      </c>
      <c r="I720" s="559"/>
      <c r="J720" s="559" t="str">
        <f t="shared" si="43"/>
        <v/>
      </c>
      <c r="K720" s="559"/>
      <c r="L720" s="559"/>
      <c r="M720" s="559"/>
      <c r="N720" s="559"/>
      <c r="O720" s="559" t="str">
        <f t="shared" si="44"/>
        <v/>
      </c>
      <c r="P720" s="560"/>
    </row>
    <row r="721" spans="2:16">
      <c r="B721" s="557" t="str">
        <f t="shared" si="41"/>
        <v/>
      </c>
      <c r="C721" s="558"/>
      <c r="D721" s="559" t="str">
        <f t="shared" si="42"/>
        <v/>
      </c>
      <c r="E721" s="559"/>
      <c r="F721" s="559" t="str">
        <f>IFERROR(IF(OR(D721=0,D721=""),"",-PMT($F$45/IF($K$46="Day",'L1'!$D$12,IF($K$46="Week",'L1'!$D$16,IF($K$46="Month",'L1'!$D$17,1))),$F$46,$D$62)),"")</f>
        <v/>
      </c>
      <c r="G721" s="559"/>
      <c r="H721" s="559" t="str">
        <f>IFERROR(-PPMT(IF($K$46="Day",$F$45/'L1'!$D$12,IF($K$46="Week",$F$45/'L1'!$D$16,IF($K$46="Month",$F$45/'L1'!$D$17,IF($K$46="Year",$F$45,0)))),B721,$F$46,$Q$45),"")</f>
        <v/>
      </c>
      <c r="I721" s="559"/>
      <c r="J721" s="559" t="str">
        <f t="shared" si="43"/>
        <v/>
      </c>
      <c r="K721" s="559"/>
      <c r="L721" s="559"/>
      <c r="M721" s="559"/>
      <c r="N721" s="559"/>
      <c r="O721" s="559" t="str">
        <f t="shared" si="44"/>
        <v/>
      </c>
      <c r="P721" s="560"/>
    </row>
    <row r="722" spans="2:16">
      <c r="B722" s="557" t="str">
        <f t="shared" si="41"/>
        <v/>
      </c>
      <c r="C722" s="558"/>
      <c r="D722" s="559" t="str">
        <f t="shared" si="42"/>
        <v/>
      </c>
      <c r="E722" s="559"/>
      <c r="F722" s="559" t="str">
        <f>IFERROR(IF(OR(D722=0,D722=""),"",-PMT($F$45/IF($K$46="Day",'L1'!$D$12,IF($K$46="Week",'L1'!$D$16,IF($K$46="Month",'L1'!$D$17,1))),$F$46,$D$62)),"")</f>
        <v/>
      </c>
      <c r="G722" s="559"/>
      <c r="H722" s="559" t="str">
        <f>IFERROR(-PPMT(IF($K$46="Day",$F$45/'L1'!$D$12,IF($K$46="Week",$F$45/'L1'!$D$16,IF($K$46="Month",$F$45/'L1'!$D$17,IF($K$46="Year",$F$45,0)))),B722,$F$46,$Q$45),"")</f>
        <v/>
      </c>
      <c r="I722" s="559"/>
      <c r="J722" s="559" t="str">
        <f t="shared" si="43"/>
        <v/>
      </c>
      <c r="K722" s="559"/>
      <c r="L722" s="559"/>
      <c r="M722" s="559"/>
      <c r="N722" s="559"/>
      <c r="O722" s="559" t="str">
        <f t="shared" si="44"/>
        <v/>
      </c>
      <c r="P722" s="560"/>
    </row>
    <row r="723" spans="2:16">
      <c r="B723" s="557" t="str">
        <f t="shared" si="41"/>
        <v/>
      </c>
      <c r="C723" s="558"/>
      <c r="D723" s="559" t="str">
        <f t="shared" si="42"/>
        <v/>
      </c>
      <c r="E723" s="559"/>
      <c r="F723" s="559" t="str">
        <f>IFERROR(IF(OR(D723=0,D723=""),"",-PMT($F$45/IF($K$46="Day",'L1'!$D$12,IF($K$46="Week",'L1'!$D$16,IF($K$46="Month",'L1'!$D$17,1))),$F$46,$D$62)),"")</f>
        <v/>
      </c>
      <c r="G723" s="559"/>
      <c r="H723" s="559" t="str">
        <f>IFERROR(-PPMT(IF($K$46="Day",$F$45/'L1'!$D$12,IF($K$46="Week",$F$45/'L1'!$D$16,IF($K$46="Month",$F$45/'L1'!$D$17,IF($K$46="Year",$F$45,0)))),B723,$F$46,$Q$45),"")</f>
        <v/>
      </c>
      <c r="I723" s="559"/>
      <c r="J723" s="559" t="str">
        <f t="shared" si="43"/>
        <v/>
      </c>
      <c r="K723" s="559"/>
      <c r="L723" s="559"/>
      <c r="M723" s="559"/>
      <c r="N723" s="559"/>
      <c r="O723" s="559" t="str">
        <f t="shared" si="44"/>
        <v/>
      </c>
      <c r="P723" s="560"/>
    </row>
    <row r="724" spans="2:16">
      <c r="B724" s="557" t="str">
        <f t="shared" si="41"/>
        <v/>
      </c>
      <c r="C724" s="558"/>
      <c r="D724" s="559" t="str">
        <f t="shared" si="42"/>
        <v/>
      </c>
      <c r="E724" s="559"/>
      <c r="F724" s="559" t="str">
        <f>IFERROR(IF(OR(D724=0,D724=""),"",-PMT($F$45/IF($K$46="Day",'L1'!$D$12,IF($K$46="Week",'L1'!$D$16,IF($K$46="Month",'L1'!$D$17,1))),$F$46,$D$62)),"")</f>
        <v/>
      </c>
      <c r="G724" s="559"/>
      <c r="H724" s="559" t="str">
        <f>IFERROR(-PPMT(IF($K$46="Day",$F$45/'L1'!$D$12,IF($K$46="Week",$F$45/'L1'!$D$16,IF($K$46="Month",$F$45/'L1'!$D$17,IF($K$46="Year",$F$45,0)))),B724,$F$46,$Q$45),"")</f>
        <v/>
      </c>
      <c r="I724" s="559"/>
      <c r="J724" s="559" t="str">
        <f t="shared" si="43"/>
        <v/>
      </c>
      <c r="K724" s="559"/>
      <c r="L724" s="559"/>
      <c r="M724" s="559"/>
      <c r="N724" s="559"/>
      <c r="O724" s="559" t="str">
        <f t="shared" si="44"/>
        <v/>
      </c>
      <c r="P724" s="560"/>
    </row>
    <row r="725" spans="2:16">
      <c r="B725" s="557" t="str">
        <f t="shared" si="41"/>
        <v/>
      </c>
      <c r="C725" s="558"/>
      <c r="D725" s="559" t="str">
        <f t="shared" si="42"/>
        <v/>
      </c>
      <c r="E725" s="559"/>
      <c r="F725" s="559" t="str">
        <f>IFERROR(IF(OR(D725=0,D725=""),"",-PMT($F$45/IF($K$46="Day",'L1'!$D$12,IF($K$46="Week",'L1'!$D$16,IF($K$46="Month",'L1'!$D$17,1))),$F$46,$D$62)),"")</f>
        <v/>
      </c>
      <c r="G725" s="559"/>
      <c r="H725" s="559" t="str">
        <f>IFERROR(-PPMT(IF($K$46="Day",$F$45/'L1'!$D$12,IF($K$46="Week",$F$45/'L1'!$D$16,IF($K$46="Month",$F$45/'L1'!$D$17,IF($K$46="Year",$F$45,0)))),B725,$F$46,$Q$45),"")</f>
        <v/>
      </c>
      <c r="I725" s="559"/>
      <c r="J725" s="559" t="str">
        <f t="shared" si="43"/>
        <v/>
      </c>
      <c r="K725" s="559"/>
      <c r="L725" s="559"/>
      <c r="M725" s="559"/>
      <c r="N725" s="559"/>
      <c r="O725" s="559" t="str">
        <f t="shared" si="44"/>
        <v/>
      </c>
      <c r="P725" s="560"/>
    </row>
    <row r="726" spans="2:16">
      <c r="B726" s="557" t="str">
        <f t="shared" si="41"/>
        <v/>
      </c>
      <c r="C726" s="558"/>
      <c r="D726" s="559" t="str">
        <f t="shared" si="42"/>
        <v/>
      </c>
      <c r="E726" s="559"/>
      <c r="F726" s="559" t="str">
        <f>IFERROR(IF(OR(D726=0,D726=""),"",-PMT($F$45/IF($K$46="Day",'L1'!$D$12,IF($K$46="Week",'L1'!$D$16,IF($K$46="Month",'L1'!$D$17,1))),$F$46,$D$62)),"")</f>
        <v/>
      </c>
      <c r="G726" s="559"/>
      <c r="H726" s="559" t="str">
        <f>IFERROR(-PPMT(IF($K$46="Day",$F$45/'L1'!$D$12,IF($K$46="Week",$F$45/'L1'!$D$16,IF($K$46="Month",$F$45/'L1'!$D$17,IF($K$46="Year",$F$45,0)))),B726,$F$46,$Q$45),"")</f>
        <v/>
      </c>
      <c r="I726" s="559"/>
      <c r="J726" s="559" t="str">
        <f t="shared" si="43"/>
        <v/>
      </c>
      <c r="K726" s="559"/>
      <c r="L726" s="559"/>
      <c r="M726" s="559"/>
      <c r="N726" s="559"/>
      <c r="O726" s="559" t="str">
        <f t="shared" si="44"/>
        <v/>
      </c>
      <c r="P726" s="560"/>
    </row>
    <row r="727" spans="2:16">
      <c r="B727" s="557" t="str">
        <f t="shared" si="41"/>
        <v/>
      </c>
      <c r="C727" s="558"/>
      <c r="D727" s="559" t="str">
        <f t="shared" si="42"/>
        <v/>
      </c>
      <c r="E727" s="559"/>
      <c r="F727" s="559" t="str">
        <f>IFERROR(IF(OR(D727=0,D727=""),"",-PMT($F$45/IF($K$46="Day",'L1'!$D$12,IF($K$46="Week",'L1'!$D$16,IF($K$46="Month",'L1'!$D$17,1))),$F$46,$D$62)),"")</f>
        <v/>
      </c>
      <c r="G727" s="559"/>
      <c r="H727" s="559" t="str">
        <f>IFERROR(-PPMT(IF($K$46="Day",$F$45/'L1'!$D$12,IF($K$46="Week",$F$45/'L1'!$D$16,IF($K$46="Month",$F$45/'L1'!$D$17,IF($K$46="Year",$F$45,0)))),B727,$F$46,$Q$45),"")</f>
        <v/>
      </c>
      <c r="I727" s="559"/>
      <c r="J727" s="559" t="str">
        <f t="shared" si="43"/>
        <v/>
      </c>
      <c r="K727" s="559"/>
      <c r="L727" s="559"/>
      <c r="M727" s="559"/>
      <c r="N727" s="559"/>
      <c r="O727" s="559" t="str">
        <f t="shared" si="44"/>
        <v/>
      </c>
      <c r="P727" s="560"/>
    </row>
    <row r="728" spans="2:16">
      <c r="B728" s="557" t="str">
        <f t="shared" si="41"/>
        <v/>
      </c>
      <c r="C728" s="558"/>
      <c r="D728" s="559" t="str">
        <f t="shared" si="42"/>
        <v/>
      </c>
      <c r="E728" s="559"/>
      <c r="F728" s="559" t="str">
        <f>IFERROR(IF(OR(D728=0,D728=""),"",-PMT($F$45/IF($K$46="Day",'L1'!$D$12,IF($K$46="Week",'L1'!$D$16,IF($K$46="Month",'L1'!$D$17,1))),$F$46,$D$62)),"")</f>
        <v/>
      </c>
      <c r="G728" s="559"/>
      <c r="H728" s="559" t="str">
        <f>IFERROR(-PPMT(IF($K$46="Day",$F$45/'L1'!$D$12,IF($K$46="Week",$F$45/'L1'!$D$16,IF($K$46="Month",$F$45/'L1'!$D$17,IF($K$46="Year",$F$45,0)))),B728,$F$46,$Q$45),"")</f>
        <v/>
      </c>
      <c r="I728" s="559"/>
      <c r="J728" s="559" t="str">
        <f t="shared" si="43"/>
        <v/>
      </c>
      <c r="K728" s="559"/>
      <c r="L728" s="559"/>
      <c r="M728" s="559"/>
      <c r="N728" s="559"/>
      <c r="O728" s="559" t="str">
        <f t="shared" si="44"/>
        <v/>
      </c>
      <c r="P728" s="560"/>
    </row>
    <row r="729" spans="2:16">
      <c r="B729" s="557" t="str">
        <f t="shared" si="41"/>
        <v/>
      </c>
      <c r="C729" s="558"/>
      <c r="D729" s="559" t="str">
        <f t="shared" si="42"/>
        <v/>
      </c>
      <c r="E729" s="559"/>
      <c r="F729" s="559" t="str">
        <f>IFERROR(IF(OR(D729=0,D729=""),"",-PMT($F$45/IF($K$46="Day",'L1'!$D$12,IF($K$46="Week",'L1'!$D$16,IF($K$46="Month",'L1'!$D$17,1))),$F$46,$D$62)),"")</f>
        <v/>
      </c>
      <c r="G729" s="559"/>
      <c r="H729" s="559" t="str">
        <f>IFERROR(-PPMT(IF($K$46="Day",$F$45/'L1'!$D$12,IF($K$46="Week",$F$45/'L1'!$D$16,IF($K$46="Month",$F$45/'L1'!$D$17,IF($K$46="Year",$F$45,0)))),B729,$F$46,$Q$45),"")</f>
        <v/>
      </c>
      <c r="I729" s="559"/>
      <c r="J729" s="559" t="str">
        <f t="shared" si="43"/>
        <v/>
      </c>
      <c r="K729" s="559"/>
      <c r="L729" s="559"/>
      <c r="M729" s="559"/>
      <c r="N729" s="559"/>
      <c r="O729" s="559" t="str">
        <f t="shared" si="44"/>
        <v/>
      </c>
      <c r="P729" s="560"/>
    </row>
    <row r="730" spans="2:16">
      <c r="B730" s="557" t="str">
        <f t="shared" si="41"/>
        <v/>
      </c>
      <c r="C730" s="558"/>
      <c r="D730" s="559" t="str">
        <f t="shared" si="42"/>
        <v/>
      </c>
      <c r="E730" s="559"/>
      <c r="F730" s="559" t="str">
        <f>IFERROR(IF(OR(D730=0,D730=""),"",-PMT($F$45/IF($K$46="Day",'L1'!$D$12,IF($K$46="Week",'L1'!$D$16,IF($K$46="Month",'L1'!$D$17,1))),$F$46,$D$62)),"")</f>
        <v/>
      </c>
      <c r="G730" s="559"/>
      <c r="H730" s="559" t="str">
        <f>IFERROR(-PPMT(IF($K$46="Day",$F$45/'L1'!$D$12,IF($K$46="Week",$F$45/'L1'!$D$16,IF($K$46="Month",$F$45/'L1'!$D$17,IF($K$46="Year",$F$45,0)))),B730,$F$46,$Q$45),"")</f>
        <v/>
      </c>
      <c r="I730" s="559"/>
      <c r="J730" s="559" t="str">
        <f t="shared" si="43"/>
        <v/>
      </c>
      <c r="K730" s="559"/>
      <c r="L730" s="559"/>
      <c r="M730" s="559"/>
      <c r="N730" s="559"/>
      <c r="O730" s="559" t="str">
        <f t="shared" si="44"/>
        <v/>
      </c>
      <c r="P730" s="560"/>
    </row>
    <row r="731" spans="2:16">
      <c r="B731" s="557" t="str">
        <f t="shared" si="41"/>
        <v/>
      </c>
      <c r="C731" s="558"/>
      <c r="D731" s="559" t="str">
        <f t="shared" si="42"/>
        <v/>
      </c>
      <c r="E731" s="559"/>
      <c r="F731" s="559" t="str">
        <f>IFERROR(IF(OR(D731=0,D731=""),"",-PMT($F$45/IF($K$46="Day",'L1'!$D$12,IF($K$46="Week",'L1'!$D$16,IF($K$46="Month",'L1'!$D$17,1))),$F$46,$D$62)),"")</f>
        <v/>
      </c>
      <c r="G731" s="559"/>
      <c r="H731" s="559" t="str">
        <f>IFERROR(-PPMT(IF($K$46="Day",$F$45/'L1'!$D$12,IF($K$46="Week",$F$45/'L1'!$D$16,IF($K$46="Month",$F$45/'L1'!$D$17,IF($K$46="Year",$F$45,0)))),B731,$F$46,$Q$45),"")</f>
        <v/>
      </c>
      <c r="I731" s="559"/>
      <c r="J731" s="559" t="str">
        <f t="shared" si="43"/>
        <v/>
      </c>
      <c r="K731" s="559"/>
      <c r="L731" s="559"/>
      <c r="M731" s="559"/>
      <c r="N731" s="559"/>
      <c r="O731" s="559" t="str">
        <f t="shared" si="44"/>
        <v/>
      </c>
      <c r="P731" s="560"/>
    </row>
    <row r="732" spans="2:16">
      <c r="B732" s="557" t="str">
        <f t="shared" si="41"/>
        <v/>
      </c>
      <c r="C732" s="558"/>
      <c r="D732" s="559" t="str">
        <f t="shared" si="42"/>
        <v/>
      </c>
      <c r="E732" s="559"/>
      <c r="F732" s="559" t="str">
        <f>IFERROR(IF(OR(D732=0,D732=""),"",-PMT($F$45/IF($K$46="Day",'L1'!$D$12,IF($K$46="Week",'L1'!$D$16,IF($K$46="Month",'L1'!$D$17,1))),$F$46,$D$62)),"")</f>
        <v/>
      </c>
      <c r="G732" s="559"/>
      <c r="H732" s="559" t="str">
        <f>IFERROR(-PPMT(IF($K$46="Day",$F$45/'L1'!$D$12,IF($K$46="Week",$F$45/'L1'!$D$16,IF($K$46="Month",$F$45/'L1'!$D$17,IF($K$46="Year",$F$45,0)))),B732,$F$46,$Q$45),"")</f>
        <v/>
      </c>
      <c r="I732" s="559"/>
      <c r="J732" s="559" t="str">
        <f t="shared" si="43"/>
        <v/>
      </c>
      <c r="K732" s="559"/>
      <c r="L732" s="559"/>
      <c r="M732" s="559"/>
      <c r="N732" s="559"/>
      <c r="O732" s="559" t="str">
        <f t="shared" si="44"/>
        <v/>
      </c>
      <c r="P732" s="560"/>
    </row>
    <row r="733" spans="2:16">
      <c r="B733" s="557" t="str">
        <f t="shared" si="41"/>
        <v/>
      </c>
      <c r="C733" s="558"/>
      <c r="D733" s="559" t="str">
        <f t="shared" si="42"/>
        <v/>
      </c>
      <c r="E733" s="559"/>
      <c r="F733" s="559" t="str">
        <f>IFERROR(IF(OR(D733=0,D733=""),"",-PMT($F$45/IF($K$46="Day",'L1'!$D$12,IF($K$46="Week",'L1'!$D$16,IF($K$46="Month",'L1'!$D$17,1))),$F$46,$D$62)),"")</f>
        <v/>
      </c>
      <c r="G733" s="559"/>
      <c r="H733" s="559" t="str">
        <f>IFERROR(-PPMT(IF($K$46="Day",$F$45/'L1'!$D$12,IF($K$46="Week",$F$45/'L1'!$D$16,IF($K$46="Month",$F$45/'L1'!$D$17,IF($K$46="Year",$F$45,0)))),B733,$F$46,$Q$45),"")</f>
        <v/>
      </c>
      <c r="I733" s="559"/>
      <c r="J733" s="559" t="str">
        <f t="shared" si="43"/>
        <v/>
      </c>
      <c r="K733" s="559"/>
      <c r="L733" s="559"/>
      <c r="M733" s="559"/>
      <c r="N733" s="559"/>
      <c r="O733" s="559" t="str">
        <f t="shared" si="44"/>
        <v/>
      </c>
      <c r="P733" s="560"/>
    </row>
    <row r="734" spans="2:16">
      <c r="B734" s="557" t="str">
        <f t="shared" si="41"/>
        <v/>
      </c>
      <c r="C734" s="558"/>
      <c r="D734" s="559" t="str">
        <f t="shared" si="42"/>
        <v/>
      </c>
      <c r="E734" s="559"/>
      <c r="F734" s="559" t="str">
        <f>IFERROR(IF(OR(D734=0,D734=""),"",-PMT($F$45/IF($K$46="Day",'L1'!$D$12,IF($K$46="Week",'L1'!$D$16,IF($K$46="Month",'L1'!$D$17,1))),$F$46,$D$62)),"")</f>
        <v/>
      </c>
      <c r="G734" s="559"/>
      <c r="H734" s="559" t="str">
        <f>IFERROR(-PPMT(IF($K$46="Day",$F$45/'L1'!$D$12,IF($K$46="Week",$F$45/'L1'!$D$16,IF($K$46="Month",$F$45/'L1'!$D$17,IF($K$46="Year",$F$45,0)))),B734,$F$46,$Q$45),"")</f>
        <v/>
      </c>
      <c r="I734" s="559"/>
      <c r="J734" s="559" t="str">
        <f t="shared" si="43"/>
        <v/>
      </c>
      <c r="K734" s="559"/>
      <c r="L734" s="559"/>
      <c r="M734" s="559"/>
      <c r="N734" s="559"/>
      <c r="O734" s="559" t="str">
        <f t="shared" si="44"/>
        <v/>
      </c>
      <c r="P734" s="560"/>
    </row>
    <row r="735" spans="2:16">
      <c r="B735" s="557" t="str">
        <f t="shared" si="41"/>
        <v/>
      </c>
      <c r="C735" s="558"/>
      <c r="D735" s="559" t="str">
        <f t="shared" si="42"/>
        <v/>
      </c>
      <c r="E735" s="559"/>
      <c r="F735" s="559" t="str">
        <f>IFERROR(IF(OR(D735=0,D735=""),"",-PMT($F$45/IF($K$46="Day",'L1'!$D$12,IF($K$46="Week",'L1'!$D$16,IF($K$46="Month",'L1'!$D$17,1))),$F$46,$D$62)),"")</f>
        <v/>
      </c>
      <c r="G735" s="559"/>
      <c r="H735" s="559" t="str">
        <f>IFERROR(-PPMT(IF($K$46="Day",$F$45/'L1'!$D$12,IF($K$46="Week",$F$45/'L1'!$D$16,IF($K$46="Month",$F$45/'L1'!$D$17,IF($K$46="Year",$F$45,0)))),B735,$F$46,$Q$45),"")</f>
        <v/>
      </c>
      <c r="I735" s="559"/>
      <c r="J735" s="559" t="str">
        <f t="shared" si="43"/>
        <v/>
      </c>
      <c r="K735" s="559"/>
      <c r="L735" s="559"/>
      <c r="M735" s="559"/>
      <c r="N735" s="559"/>
      <c r="O735" s="559" t="str">
        <f t="shared" si="44"/>
        <v/>
      </c>
      <c r="P735" s="560"/>
    </row>
    <row r="736" spans="2:16">
      <c r="B736" s="557" t="str">
        <f t="shared" si="41"/>
        <v/>
      </c>
      <c r="C736" s="558"/>
      <c r="D736" s="559" t="str">
        <f t="shared" si="42"/>
        <v/>
      </c>
      <c r="E736" s="559"/>
      <c r="F736" s="559" t="str">
        <f>IFERROR(IF(OR(D736=0,D736=""),"",-PMT($F$45/IF($K$46="Day",'L1'!$D$12,IF($K$46="Week",'L1'!$D$16,IF($K$46="Month",'L1'!$D$17,1))),$F$46,$D$62)),"")</f>
        <v/>
      </c>
      <c r="G736" s="559"/>
      <c r="H736" s="559" t="str">
        <f>IFERROR(-PPMT(IF($K$46="Day",$F$45/'L1'!$D$12,IF($K$46="Week",$F$45/'L1'!$D$16,IF($K$46="Month",$F$45/'L1'!$D$17,IF($K$46="Year",$F$45,0)))),B736,$F$46,$Q$45),"")</f>
        <v/>
      </c>
      <c r="I736" s="559"/>
      <c r="J736" s="559" t="str">
        <f t="shared" si="43"/>
        <v/>
      </c>
      <c r="K736" s="559"/>
      <c r="L736" s="559"/>
      <c r="M736" s="559"/>
      <c r="N736" s="559"/>
      <c r="O736" s="559" t="str">
        <f t="shared" si="44"/>
        <v/>
      </c>
      <c r="P736" s="560"/>
    </row>
    <row r="737" spans="2:16">
      <c r="B737" s="557" t="str">
        <f t="shared" si="41"/>
        <v/>
      </c>
      <c r="C737" s="558"/>
      <c r="D737" s="559" t="str">
        <f t="shared" si="42"/>
        <v/>
      </c>
      <c r="E737" s="559"/>
      <c r="F737" s="559" t="str">
        <f>IFERROR(IF(OR(D737=0,D737=""),"",-PMT($F$45/IF($K$46="Day",'L1'!$D$12,IF($K$46="Week",'L1'!$D$16,IF($K$46="Month",'L1'!$D$17,1))),$F$46,$D$62)),"")</f>
        <v/>
      </c>
      <c r="G737" s="559"/>
      <c r="H737" s="559" t="str">
        <f>IFERROR(-PPMT(IF($K$46="Day",$F$45/'L1'!$D$12,IF($K$46="Week",$F$45/'L1'!$D$16,IF($K$46="Month",$F$45/'L1'!$D$17,IF($K$46="Year",$F$45,0)))),B737,$F$46,$Q$45),"")</f>
        <v/>
      </c>
      <c r="I737" s="559"/>
      <c r="J737" s="559" t="str">
        <f t="shared" si="43"/>
        <v/>
      </c>
      <c r="K737" s="559"/>
      <c r="L737" s="559"/>
      <c r="M737" s="559"/>
      <c r="N737" s="559"/>
      <c r="O737" s="559" t="str">
        <f t="shared" si="44"/>
        <v/>
      </c>
      <c r="P737" s="560"/>
    </row>
    <row r="738" spans="2:16">
      <c r="B738" s="557" t="str">
        <f t="shared" si="41"/>
        <v/>
      </c>
      <c r="C738" s="558"/>
      <c r="D738" s="559" t="str">
        <f t="shared" si="42"/>
        <v/>
      </c>
      <c r="E738" s="559"/>
      <c r="F738" s="559" t="str">
        <f>IFERROR(IF(OR(D738=0,D738=""),"",-PMT($F$45/IF($K$46="Day",'L1'!$D$12,IF($K$46="Week",'L1'!$D$16,IF($K$46="Month",'L1'!$D$17,1))),$F$46,$D$62)),"")</f>
        <v/>
      </c>
      <c r="G738" s="559"/>
      <c r="H738" s="559" t="str">
        <f>IFERROR(-PPMT(IF($K$46="Day",$F$45/'L1'!$D$12,IF($K$46="Week",$F$45/'L1'!$D$16,IF($K$46="Month",$F$45/'L1'!$D$17,IF($K$46="Year",$F$45,0)))),B738,$F$46,$Q$45),"")</f>
        <v/>
      </c>
      <c r="I738" s="559"/>
      <c r="J738" s="559" t="str">
        <f t="shared" si="43"/>
        <v/>
      </c>
      <c r="K738" s="559"/>
      <c r="L738" s="559"/>
      <c r="M738" s="559"/>
      <c r="N738" s="559"/>
      <c r="O738" s="559" t="str">
        <f t="shared" si="44"/>
        <v/>
      </c>
      <c r="P738" s="560"/>
    </row>
    <row r="739" spans="2:16">
      <c r="B739" s="557" t="str">
        <f t="shared" si="41"/>
        <v/>
      </c>
      <c r="C739" s="558"/>
      <c r="D739" s="559" t="str">
        <f t="shared" si="42"/>
        <v/>
      </c>
      <c r="E739" s="559"/>
      <c r="F739" s="559" t="str">
        <f>IFERROR(IF(OR(D739=0,D739=""),"",-PMT($F$45/IF($K$46="Day",'L1'!$D$12,IF($K$46="Week",'L1'!$D$16,IF($K$46="Month",'L1'!$D$17,1))),$F$46,$D$62)),"")</f>
        <v/>
      </c>
      <c r="G739" s="559"/>
      <c r="H739" s="559" t="str">
        <f>IFERROR(-PPMT(IF($K$46="Day",$F$45/'L1'!$D$12,IF($K$46="Week",$F$45/'L1'!$D$16,IF($K$46="Month",$F$45/'L1'!$D$17,IF($K$46="Year",$F$45,0)))),B739,$F$46,$Q$45),"")</f>
        <v/>
      </c>
      <c r="I739" s="559"/>
      <c r="J739" s="559" t="str">
        <f t="shared" si="43"/>
        <v/>
      </c>
      <c r="K739" s="559"/>
      <c r="L739" s="559"/>
      <c r="M739" s="559"/>
      <c r="N739" s="559"/>
      <c r="O739" s="559" t="str">
        <f t="shared" si="44"/>
        <v/>
      </c>
      <c r="P739" s="560"/>
    </row>
    <row r="740" spans="2:16">
      <c r="B740" s="557" t="str">
        <f t="shared" si="41"/>
        <v/>
      </c>
      <c r="C740" s="558"/>
      <c r="D740" s="559" t="str">
        <f t="shared" si="42"/>
        <v/>
      </c>
      <c r="E740" s="559"/>
      <c r="F740" s="559" t="str">
        <f>IFERROR(IF(OR(D740=0,D740=""),"",-PMT($F$45/IF($K$46="Day",'L1'!$D$12,IF($K$46="Week",'L1'!$D$16,IF($K$46="Month",'L1'!$D$17,1))),$F$46,$D$62)),"")</f>
        <v/>
      </c>
      <c r="G740" s="559"/>
      <c r="H740" s="559" t="str">
        <f>IFERROR(-PPMT(IF($K$46="Day",$F$45/'L1'!$D$12,IF($K$46="Week",$F$45/'L1'!$D$16,IF($K$46="Month",$F$45/'L1'!$D$17,IF($K$46="Year",$F$45,0)))),B740,$F$46,$Q$45),"")</f>
        <v/>
      </c>
      <c r="I740" s="559"/>
      <c r="J740" s="559" t="str">
        <f t="shared" si="43"/>
        <v/>
      </c>
      <c r="K740" s="559"/>
      <c r="L740" s="559"/>
      <c r="M740" s="559"/>
      <c r="N740" s="559"/>
      <c r="O740" s="559" t="str">
        <f t="shared" si="44"/>
        <v/>
      </c>
      <c r="P740" s="560"/>
    </row>
    <row r="741" spans="2:16">
      <c r="B741" s="557" t="str">
        <f t="shared" si="41"/>
        <v/>
      </c>
      <c r="C741" s="558"/>
      <c r="D741" s="559" t="str">
        <f t="shared" si="42"/>
        <v/>
      </c>
      <c r="E741" s="559"/>
      <c r="F741" s="559" t="str">
        <f>IFERROR(IF(OR(D741=0,D741=""),"",-PMT($F$45/IF($K$46="Day",'L1'!$D$12,IF($K$46="Week",'L1'!$D$16,IF($K$46="Month",'L1'!$D$17,1))),$F$46,$D$62)),"")</f>
        <v/>
      </c>
      <c r="G741" s="559"/>
      <c r="H741" s="559" t="str">
        <f>IFERROR(-PPMT(IF($K$46="Day",$F$45/'L1'!$D$12,IF($K$46="Week",$F$45/'L1'!$D$16,IF($K$46="Month",$F$45/'L1'!$D$17,IF($K$46="Year",$F$45,0)))),B741,$F$46,$Q$45),"")</f>
        <v/>
      </c>
      <c r="I741" s="559"/>
      <c r="J741" s="559" t="str">
        <f t="shared" si="43"/>
        <v/>
      </c>
      <c r="K741" s="559"/>
      <c r="L741" s="559"/>
      <c r="M741" s="559"/>
      <c r="N741" s="559"/>
      <c r="O741" s="559" t="str">
        <f t="shared" si="44"/>
        <v/>
      </c>
      <c r="P741" s="560"/>
    </row>
    <row r="742" spans="2:16">
      <c r="B742" s="557" t="str">
        <f t="shared" si="41"/>
        <v/>
      </c>
      <c r="C742" s="558"/>
      <c r="D742" s="559" t="str">
        <f t="shared" si="42"/>
        <v/>
      </c>
      <c r="E742" s="559"/>
      <c r="F742" s="559" t="str">
        <f>IFERROR(IF(OR(D742=0,D742=""),"",-PMT($F$45/IF($K$46="Day",'L1'!$D$12,IF($K$46="Week",'L1'!$D$16,IF($K$46="Month",'L1'!$D$17,1))),$F$46,$D$62)),"")</f>
        <v/>
      </c>
      <c r="G742" s="559"/>
      <c r="H742" s="559" t="str">
        <f>IFERROR(-PPMT(IF($K$46="Day",$F$45/'L1'!$D$12,IF($K$46="Week",$F$45/'L1'!$D$16,IF($K$46="Month",$F$45/'L1'!$D$17,IF($K$46="Year",$F$45,0)))),B742,$F$46,$Q$45),"")</f>
        <v/>
      </c>
      <c r="I742" s="559"/>
      <c r="J742" s="559" t="str">
        <f t="shared" si="43"/>
        <v/>
      </c>
      <c r="K742" s="559"/>
      <c r="L742" s="559"/>
      <c r="M742" s="559"/>
      <c r="N742" s="559"/>
      <c r="O742" s="559" t="str">
        <f t="shared" si="44"/>
        <v/>
      </c>
      <c r="P742" s="560"/>
    </row>
    <row r="743" spans="2:16">
      <c r="B743" s="557" t="str">
        <f t="shared" si="41"/>
        <v/>
      </c>
      <c r="C743" s="558"/>
      <c r="D743" s="559" t="str">
        <f t="shared" si="42"/>
        <v/>
      </c>
      <c r="E743" s="559"/>
      <c r="F743" s="559" t="str">
        <f>IFERROR(IF(OR(D743=0,D743=""),"",-PMT($F$45/IF($K$46="Day",'L1'!$D$12,IF($K$46="Week",'L1'!$D$16,IF($K$46="Month",'L1'!$D$17,1))),$F$46,$D$62)),"")</f>
        <v/>
      </c>
      <c r="G743" s="559"/>
      <c r="H743" s="559" t="str">
        <f>IFERROR(-PPMT(IF($K$46="Day",$F$45/'L1'!$D$12,IF($K$46="Week",$F$45/'L1'!$D$16,IF($K$46="Month",$F$45/'L1'!$D$17,IF($K$46="Year",$F$45,0)))),B743,$F$46,$Q$45),"")</f>
        <v/>
      </c>
      <c r="I743" s="559"/>
      <c r="J743" s="559" t="str">
        <f t="shared" si="43"/>
        <v/>
      </c>
      <c r="K743" s="559"/>
      <c r="L743" s="559"/>
      <c r="M743" s="559"/>
      <c r="N743" s="559"/>
      <c r="O743" s="559" t="str">
        <f t="shared" si="44"/>
        <v/>
      </c>
      <c r="P743" s="560"/>
    </row>
    <row r="744" spans="2:16">
      <c r="B744" s="557" t="str">
        <f t="shared" si="41"/>
        <v/>
      </c>
      <c r="C744" s="558"/>
      <c r="D744" s="559" t="str">
        <f t="shared" si="42"/>
        <v/>
      </c>
      <c r="E744" s="559"/>
      <c r="F744" s="559" t="str">
        <f>IFERROR(IF(OR(D744=0,D744=""),"",-PMT($F$45/IF($K$46="Day",'L1'!$D$12,IF($K$46="Week",'L1'!$D$16,IF($K$46="Month",'L1'!$D$17,1))),$F$46,$D$62)),"")</f>
        <v/>
      </c>
      <c r="G744" s="559"/>
      <c r="H744" s="559" t="str">
        <f>IFERROR(-PPMT(IF($K$46="Day",$F$45/'L1'!$D$12,IF($K$46="Week",$F$45/'L1'!$D$16,IF($K$46="Month",$F$45/'L1'!$D$17,IF($K$46="Year",$F$45,0)))),B744,$F$46,$Q$45),"")</f>
        <v/>
      </c>
      <c r="I744" s="559"/>
      <c r="J744" s="559" t="str">
        <f t="shared" si="43"/>
        <v/>
      </c>
      <c r="K744" s="559"/>
      <c r="L744" s="559"/>
      <c r="M744" s="559"/>
      <c r="N744" s="559"/>
      <c r="O744" s="559" t="str">
        <f t="shared" si="44"/>
        <v/>
      </c>
      <c r="P744" s="560"/>
    </row>
    <row r="745" spans="2:16">
      <c r="B745" s="557" t="str">
        <f t="shared" si="41"/>
        <v/>
      </c>
      <c r="C745" s="558"/>
      <c r="D745" s="559" t="str">
        <f t="shared" si="42"/>
        <v/>
      </c>
      <c r="E745" s="559"/>
      <c r="F745" s="559" t="str">
        <f>IFERROR(IF(OR(D745=0,D745=""),"",-PMT($F$45/IF($K$46="Day",'L1'!$D$12,IF($K$46="Week",'L1'!$D$16,IF($K$46="Month",'L1'!$D$17,1))),$F$46,$D$62)),"")</f>
        <v/>
      </c>
      <c r="G745" s="559"/>
      <c r="H745" s="559" t="str">
        <f>IFERROR(-PPMT(IF($K$46="Day",$F$45/'L1'!$D$12,IF($K$46="Week",$F$45/'L1'!$D$16,IF($K$46="Month",$F$45/'L1'!$D$17,IF($K$46="Year",$F$45,0)))),B745,$F$46,$Q$45),"")</f>
        <v/>
      </c>
      <c r="I745" s="559"/>
      <c r="J745" s="559" t="str">
        <f t="shared" si="43"/>
        <v/>
      </c>
      <c r="K745" s="559"/>
      <c r="L745" s="559"/>
      <c r="M745" s="559"/>
      <c r="N745" s="559"/>
      <c r="O745" s="559" t="str">
        <f t="shared" si="44"/>
        <v/>
      </c>
      <c r="P745" s="560"/>
    </row>
    <row r="746" spans="2:16">
      <c r="B746" s="557" t="str">
        <f t="shared" si="41"/>
        <v/>
      </c>
      <c r="C746" s="558"/>
      <c r="D746" s="559" t="str">
        <f t="shared" si="42"/>
        <v/>
      </c>
      <c r="E746" s="559"/>
      <c r="F746" s="559" t="str">
        <f>IFERROR(IF(OR(D746=0,D746=""),"",-PMT($F$45/IF($K$46="Day",'L1'!$D$12,IF($K$46="Week",'L1'!$D$16,IF($K$46="Month",'L1'!$D$17,1))),$F$46,$D$62)),"")</f>
        <v/>
      </c>
      <c r="G746" s="559"/>
      <c r="H746" s="559" t="str">
        <f>IFERROR(-PPMT(IF($K$46="Day",$F$45/'L1'!$D$12,IF($K$46="Week",$F$45/'L1'!$D$16,IF($K$46="Month",$F$45/'L1'!$D$17,IF($K$46="Year",$F$45,0)))),B746,$F$46,$Q$45),"")</f>
        <v/>
      </c>
      <c r="I746" s="559"/>
      <c r="J746" s="559" t="str">
        <f t="shared" si="43"/>
        <v/>
      </c>
      <c r="K746" s="559"/>
      <c r="L746" s="559"/>
      <c r="M746" s="559"/>
      <c r="N746" s="559"/>
      <c r="O746" s="559" t="str">
        <f t="shared" si="44"/>
        <v/>
      </c>
      <c r="P746" s="560"/>
    </row>
    <row r="747" spans="2:16">
      <c r="B747" s="557" t="str">
        <f t="shared" si="41"/>
        <v/>
      </c>
      <c r="C747" s="558"/>
      <c r="D747" s="559" t="str">
        <f t="shared" si="42"/>
        <v/>
      </c>
      <c r="E747" s="559"/>
      <c r="F747" s="559" t="str">
        <f>IFERROR(IF(OR(D747=0,D747=""),"",-PMT($F$45/IF($K$46="Day",'L1'!$D$12,IF($K$46="Week",'L1'!$D$16,IF($K$46="Month",'L1'!$D$17,1))),$F$46,$D$62)),"")</f>
        <v/>
      </c>
      <c r="G747" s="559"/>
      <c r="H747" s="559" t="str">
        <f>IFERROR(-PPMT(IF($K$46="Day",$F$45/'L1'!$D$12,IF($K$46="Week",$F$45/'L1'!$D$16,IF($K$46="Month",$F$45/'L1'!$D$17,IF($K$46="Year",$F$45,0)))),B747,$F$46,$Q$45),"")</f>
        <v/>
      </c>
      <c r="I747" s="559"/>
      <c r="J747" s="559" t="str">
        <f t="shared" si="43"/>
        <v/>
      </c>
      <c r="K747" s="559"/>
      <c r="L747" s="559"/>
      <c r="M747" s="559"/>
      <c r="N747" s="559"/>
      <c r="O747" s="559" t="str">
        <f t="shared" si="44"/>
        <v/>
      </c>
      <c r="P747" s="560"/>
    </row>
    <row r="748" spans="2:16">
      <c r="B748" s="557" t="str">
        <f t="shared" si="41"/>
        <v/>
      </c>
      <c r="C748" s="558"/>
      <c r="D748" s="559" t="str">
        <f t="shared" si="42"/>
        <v/>
      </c>
      <c r="E748" s="559"/>
      <c r="F748" s="559" t="str">
        <f>IFERROR(IF(OR(D748=0,D748=""),"",-PMT($F$45/IF($K$46="Day",'L1'!$D$12,IF($K$46="Week",'L1'!$D$16,IF($K$46="Month",'L1'!$D$17,1))),$F$46,$D$62)),"")</f>
        <v/>
      </c>
      <c r="G748" s="559"/>
      <c r="H748" s="559" t="str">
        <f>IFERROR(-PPMT(IF($K$46="Day",$F$45/'L1'!$D$12,IF($K$46="Week",$F$45/'L1'!$D$16,IF($K$46="Month",$F$45/'L1'!$D$17,IF($K$46="Year",$F$45,0)))),B748,$F$46,$Q$45),"")</f>
        <v/>
      </c>
      <c r="I748" s="559"/>
      <c r="J748" s="559" t="str">
        <f t="shared" si="43"/>
        <v/>
      </c>
      <c r="K748" s="559"/>
      <c r="L748" s="559"/>
      <c r="M748" s="559"/>
      <c r="N748" s="559"/>
      <c r="O748" s="559" t="str">
        <f t="shared" si="44"/>
        <v/>
      </c>
      <c r="P748" s="560"/>
    </row>
    <row r="749" spans="2:16">
      <c r="B749" s="557" t="str">
        <f t="shared" si="41"/>
        <v/>
      </c>
      <c r="C749" s="558"/>
      <c r="D749" s="559" t="str">
        <f t="shared" si="42"/>
        <v/>
      </c>
      <c r="E749" s="559"/>
      <c r="F749" s="559" t="str">
        <f>IFERROR(IF(OR(D749=0,D749=""),"",-PMT($F$45/IF($K$46="Day",'L1'!$D$12,IF($K$46="Week",'L1'!$D$16,IF($K$46="Month",'L1'!$D$17,1))),$F$46,$D$62)),"")</f>
        <v/>
      </c>
      <c r="G749" s="559"/>
      <c r="H749" s="559" t="str">
        <f>IFERROR(-PPMT(IF($K$46="Day",$F$45/'L1'!$D$12,IF($K$46="Week",$F$45/'L1'!$D$16,IF($K$46="Month",$F$45/'L1'!$D$17,IF($K$46="Year",$F$45,0)))),B749,$F$46,$Q$45),"")</f>
        <v/>
      </c>
      <c r="I749" s="559"/>
      <c r="J749" s="559" t="str">
        <f t="shared" si="43"/>
        <v/>
      </c>
      <c r="K749" s="559"/>
      <c r="L749" s="559"/>
      <c r="M749" s="559"/>
      <c r="N749" s="559"/>
      <c r="O749" s="559" t="str">
        <f t="shared" si="44"/>
        <v/>
      </c>
      <c r="P749" s="560"/>
    </row>
    <row r="750" spans="2:16">
      <c r="B750" s="557" t="str">
        <f t="shared" si="41"/>
        <v/>
      </c>
      <c r="C750" s="558"/>
      <c r="D750" s="559" t="str">
        <f t="shared" si="42"/>
        <v/>
      </c>
      <c r="E750" s="559"/>
      <c r="F750" s="559" t="str">
        <f>IFERROR(IF(OR(D750=0,D750=""),"",-PMT($F$45/IF($K$46="Day",'L1'!$D$12,IF($K$46="Week",'L1'!$D$16,IF($K$46="Month",'L1'!$D$17,1))),$F$46,$D$62)),"")</f>
        <v/>
      </c>
      <c r="G750" s="559"/>
      <c r="H750" s="559" t="str">
        <f>IFERROR(-PPMT(IF($K$46="Day",$F$45/'L1'!$D$12,IF($K$46="Week",$F$45/'L1'!$D$16,IF($K$46="Month",$F$45/'L1'!$D$17,IF($K$46="Year",$F$45,0)))),B750,$F$46,$Q$45),"")</f>
        <v/>
      </c>
      <c r="I750" s="559"/>
      <c r="J750" s="559" t="str">
        <f t="shared" si="43"/>
        <v/>
      </c>
      <c r="K750" s="559"/>
      <c r="L750" s="559"/>
      <c r="M750" s="559"/>
      <c r="N750" s="559"/>
      <c r="O750" s="559" t="str">
        <f t="shared" si="44"/>
        <v/>
      </c>
      <c r="P750" s="560"/>
    </row>
    <row r="751" spans="2:16">
      <c r="B751" s="557" t="str">
        <f t="shared" si="41"/>
        <v/>
      </c>
      <c r="C751" s="558"/>
      <c r="D751" s="559" t="str">
        <f t="shared" si="42"/>
        <v/>
      </c>
      <c r="E751" s="559"/>
      <c r="F751" s="559" t="str">
        <f>IFERROR(IF(OR(D751=0,D751=""),"",-PMT($F$45/IF($K$46="Day",'L1'!$D$12,IF($K$46="Week",'L1'!$D$16,IF($K$46="Month",'L1'!$D$17,1))),$F$46,$D$62)),"")</f>
        <v/>
      </c>
      <c r="G751" s="559"/>
      <c r="H751" s="559" t="str">
        <f>IFERROR(-PPMT(IF($K$46="Day",$F$45/'L1'!$D$12,IF($K$46="Week",$F$45/'L1'!$D$16,IF($K$46="Month",$F$45/'L1'!$D$17,IF($K$46="Year",$F$45,0)))),B751,$F$46,$Q$45),"")</f>
        <v/>
      </c>
      <c r="I751" s="559"/>
      <c r="J751" s="559" t="str">
        <f t="shared" si="43"/>
        <v/>
      </c>
      <c r="K751" s="559"/>
      <c r="L751" s="559"/>
      <c r="M751" s="559"/>
      <c r="N751" s="559"/>
      <c r="O751" s="559" t="str">
        <f t="shared" si="44"/>
        <v/>
      </c>
      <c r="P751" s="560"/>
    </row>
    <row r="752" spans="2:16">
      <c r="B752" s="557" t="str">
        <f t="shared" si="41"/>
        <v/>
      </c>
      <c r="C752" s="558"/>
      <c r="D752" s="559" t="str">
        <f t="shared" si="42"/>
        <v/>
      </c>
      <c r="E752" s="559"/>
      <c r="F752" s="559" t="str">
        <f>IFERROR(IF(OR(D752=0,D752=""),"",-PMT($F$45/IF($K$46="Day",'L1'!$D$12,IF($K$46="Week",'L1'!$D$16,IF($K$46="Month",'L1'!$D$17,1))),$F$46,$D$62)),"")</f>
        <v/>
      </c>
      <c r="G752" s="559"/>
      <c r="H752" s="559" t="str">
        <f>IFERROR(-PPMT(IF($K$46="Day",$F$45/'L1'!$D$12,IF($K$46="Week",$F$45/'L1'!$D$16,IF($K$46="Month",$F$45/'L1'!$D$17,IF($K$46="Year",$F$45,0)))),B752,$F$46,$Q$45),"")</f>
        <v/>
      </c>
      <c r="I752" s="559"/>
      <c r="J752" s="559" t="str">
        <f t="shared" si="43"/>
        <v/>
      </c>
      <c r="K752" s="559"/>
      <c r="L752" s="559"/>
      <c r="M752" s="559"/>
      <c r="N752" s="559"/>
      <c r="O752" s="559" t="str">
        <f t="shared" si="44"/>
        <v/>
      </c>
      <c r="P752" s="560"/>
    </row>
    <row r="753" spans="2:16">
      <c r="B753" s="557" t="str">
        <f t="shared" si="41"/>
        <v/>
      </c>
      <c r="C753" s="558"/>
      <c r="D753" s="559" t="str">
        <f t="shared" si="42"/>
        <v/>
      </c>
      <c r="E753" s="559"/>
      <c r="F753" s="559" t="str">
        <f>IFERROR(IF(OR(D753=0,D753=""),"",-PMT($F$45/IF($K$46="Day",'L1'!$D$12,IF($K$46="Week",'L1'!$D$16,IF($K$46="Month",'L1'!$D$17,1))),$F$46,$D$62)),"")</f>
        <v/>
      </c>
      <c r="G753" s="559"/>
      <c r="H753" s="559" t="str">
        <f>IFERROR(-PPMT(IF($K$46="Day",$F$45/'L1'!$D$12,IF($K$46="Week",$F$45/'L1'!$D$16,IF($K$46="Month",$F$45/'L1'!$D$17,IF($K$46="Year",$F$45,0)))),B753,$F$46,$Q$45),"")</f>
        <v/>
      </c>
      <c r="I753" s="559"/>
      <c r="J753" s="559" t="str">
        <f t="shared" si="43"/>
        <v/>
      </c>
      <c r="K753" s="559"/>
      <c r="L753" s="559"/>
      <c r="M753" s="559"/>
      <c r="N753" s="559"/>
      <c r="O753" s="559" t="str">
        <f t="shared" si="44"/>
        <v/>
      </c>
      <c r="P753" s="560"/>
    </row>
    <row r="754" spans="2:16">
      <c r="B754" s="557" t="str">
        <f t="shared" si="41"/>
        <v/>
      </c>
      <c r="C754" s="558"/>
      <c r="D754" s="559" t="str">
        <f t="shared" si="42"/>
        <v/>
      </c>
      <c r="E754" s="559"/>
      <c r="F754" s="559" t="str">
        <f>IFERROR(IF(OR(D754=0,D754=""),"",-PMT($F$45/IF($K$46="Day",'L1'!$D$12,IF($K$46="Week",'L1'!$D$16,IF($K$46="Month",'L1'!$D$17,1))),$F$46,$D$62)),"")</f>
        <v/>
      </c>
      <c r="G754" s="559"/>
      <c r="H754" s="559" t="str">
        <f>IFERROR(-PPMT(IF($K$46="Day",$F$45/'L1'!$D$12,IF($K$46="Week",$F$45/'L1'!$D$16,IF($K$46="Month",$F$45/'L1'!$D$17,IF($K$46="Year",$F$45,0)))),B754,$F$46,$Q$45),"")</f>
        <v/>
      </c>
      <c r="I754" s="559"/>
      <c r="J754" s="559" t="str">
        <f t="shared" si="43"/>
        <v/>
      </c>
      <c r="K754" s="559"/>
      <c r="L754" s="559"/>
      <c r="M754" s="559"/>
      <c r="N754" s="559"/>
      <c r="O754" s="559" t="str">
        <f t="shared" si="44"/>
        <v/>
      </c>
      <c r="P754" s="560"/>
    </row>
    <row r="755" spans="2:16">
      <c r="B755" s="557" t="str">
        <f t="shared" si="41"/>
        <v/>
      </c>
      <c r="C755" s="558"/>
      <c r="D755" s="559" t="str">
        <f t="shared" si="42"/>
        <v/>
      </c>
      <c r="E755" s="559"/>
      <c r="F755" s="559" t="str">
        <f>IFERROR(IF(OR(D755=0,D755=""),"",-PMT($F$45/IF($K$46="Day",'L1'!$D$12,IF($K$46="Week",'L1'!$D$16,IF($K$46="Month",'L1'!$D$17,1))),$F$46,$D$62)),"")</f>
        <v/>
      </c>
      <c r="G755" s="559"/>
      <c r="H755" s="559" t="str">
        <f>IFERROR(-PPMT(IF($K$46="Day",$F$45/'L1'!$D$12,IF($K$46="Week",$F$45/'L1'!$D$16,IF($K$46="Month",$F$45/'L1'!$D$17,IF($K$46="Year",$F$45,0)))),B755,$F$46,$Q$45),"")</f>
        <v/>
      </c>
      <c r="I755" s="559"/>
      <c r="J755" s="559" t="str">
        <f t="shared" si="43"/>
        <v/>
      </c>
      <c r="K755" s="559"/>
      <c r="L755" s="559"/>
      <c r="M755" s="559"/>
      <c r="N755" s="559"/>
      <c r="O755" s="559" t="str">
        <f t="shared" si="44"/>
        <v/>
      </c>
      <c r="P755" s="560"/>
    </row>
    <row r="756" spans="2:16">
      <c r="B756" s="557" t="str">
        <f t="shared" si="41"/>
        <v/>
      </c>
      <c r="C756" s="558"/>
      <c r="D756" s="559" t="str">
        <f t="shared" si="42"/>
        <v/>
      </c>
      <c r="E756" s="559"/>
      <c r="F756" s="559" t="str">
        <f>IFERROR(IF(OR(D756=0,D756=""),"",-PMT($F$45/IF($K$46="Day",'L1'!$D$12,IF($K$46="Week",'L1'!$D$16,IF($K$46="Month",'L1'!$D$17,1))),$F$46,$D$62)),"")</f>
        <v/>
      </c>
      <c r="G756" s="559"/>
      <c r="H756" s="559" t="str">
        <f>IFERROR(-PPMT(IF($K$46="Day",$F$45/'L1'!$D$12,IF($K$46="Week",$F$45/'L1'!$D$16,IF($K$46="Month",$F$45/'L1'!$D$17,IF($K$46="Year",$F$45,0)))),B756,$F$46,$Q$45),"")</f>
        <v/>
      </c>
      <c r="I756" s="559"/>
      <c r="J756" s="559" t="str">
        <f t="shared" si="43"/>
        <v/>
      </c>
      <c r="K756" s="559"/>
      <c r="L756" s="559"/>
      <c r="M756" s="559"/>
      <c r="N756" s="559"/>
      <c r="O756" s="559" t="str">
        <f t="shared" si="44"/>
        <v/>
      </c>
      <c r="P756" s="560"/>
    </row>
    <row r="757" spans="2:16">
      <c r="B757" s="557" t="str">
        <f t="shared" si="41"/>
        <v/>
      </c>
      <c r="C757" s="558"/>
      <c r="D757" s="559" t="str">
        <f t="shared" si="42"/>
        <v/>
      </c>
      <c r="E757" s="559"/>
      <c r="F757" s="559" t="str">
        <f>IFERROR(IF(OR(D757=0,D757=""),"",-PMT($F$45/IF($K$46="Day",'L1'!$D$12,IF($K$46="Week",'L1'!$D$16,IF($K$46="Month",'L1'!$D$17,1))),$F$46,$D$62)),"")</f>
        <v/>
      </c>
      <c r="G757" s="559"/>
      <c r="H757" s="559" t="str">
        <f>IFERROR(-PPMT(IF($K$46="Day",$F$45/'L1'!$D$12,IF($K$46="Week",$F$45/'L1'!$D$16,IF($K$46="Month",$F$45/'L1'!$D$17,IF($K$46="Year",$F$45,0)))),B757,$F$46,$Q$45),"")</f>
        <v/>
      </c>
      <c r="I757" s="559"/>
      <c r="J757" s="559" t="str">
        <f t="shared" si="43"/>
        <v/>
      </c>
      <c r="K757" s="559"/>
      <c r="L757" s="559"/>
      <c r="M757" s="559"/>
      <c r="N757" s="559"/>
      <c r="O757" s="559" t="str">
        <f t="shared" si="44"/>
        <v/>
      </c>
      <c r="P757" s="560"/>
    </row>
    <row r="758" spans="2:16">
      <c r="B758" s="557" t="str">
        <f t="shared" si="41"/>
        <v/>
      </c>
      <c r="C758" s="558"/>
      <c r="D758" s="559" t="str">
        <f t="shared" si="42"/>
        <v/>
      </c>
      <c r="E758" s="559"/>
      <c r="F758" s="559" t="str">
        <f>IFERROR(IF(OR(D758=0,D758=""),"",-PMT($F$45/IF($K$46="Day",'L1'!$D$12,IF($K$46="Week",'L1'!$D$16,IF($K$46="Month",'L1'!$D$17,1))),$F$46,$D$62)),"")</f>
        <v/>
      </c>
      <c r="G758" s="559"/>
      <c r="H758" s="559" t="str">
        <f>IFERROR(-PPMT(IF($K$46="Day",$F$45/'L1'!$D$12,IF($K$46="Week",$F$45/'L1'!$D$16,IF($K$46="Month",$F$45/'L1'!$D$17,IF($K$46="Year",$F$45,0)))),B758,$F$46,$Q$45),"")</f>
        <v/>
      </c>
      <c r="I758" s="559"/>
      <c r="J758" s="559" t="str">
        <f t="shared" si="43"/>
        <v/>
      </c>
      <c r="K758" s="559"/>
      <c r="L758" s="559"/>
      <c r="M758" s="559"/>
      <c r="N758" s="559"/>
      <c r="O758" s="559" t="str">
        <f t="shared" si="44"/>
        <v/>
      </c>
      <c r="P758" s="560"/>
    </row>
    <row r="759" spans="2:16">
      <c r="B759" s="557" t="str">
        <f t="shared" si="41"/>
        <v/>
      </c>
      <c r="C759" s="558"/>
      <c r="D759" s="559" t="str">
        <f t="shared" si="42"/>
        <v/>
      </c>
      <c r="E759" s="559"/>
      <c r="F759" s="559" t="str">
        <f>IFERROR(IF(OR(D759=0,D759=""),"",-PMT($F$45/IF($K$46="Day",'L1'!$D$12,IF($K$46="Week",'L1'!$D$16,IF($K$46="Month",'L1'!$D$17,1))),$F$46,$D$62)),"")</f>
        <v/>
      </c>
      <c r="G759" s="559"/>
      <c r="H759" s="559" t="str">
        <f>IFERROR(-PPMT(IF($K$46="Day",$F$45/'L1'!$D$12,IF($K$46="Week",$F$45/'L1'!$D$16,IF($K$46="Month",$F$45/'L1'!$D$17,IF($K$46="Year",$F$45,0)))),B759,$F$46,$Q$45),"")</f>
        <v/>
      </c>
      <c r="I759" s="559"/>
      <c r="J759" s="559" t="str">
        <f t="shared" si="43"/>
        <v/>
      </c>
      <c r="K759" s="559"/>
      <c r="L759" s="559"/>
      <c r="M759" s="559"/>
      <c r="N759" s="559"/>
      <c r="O759" s="559" t="str">
        <f t="shared" si="44"/>
        <v/>
      </c>
      <c r="P759" s="560"/>
    </row>
    <row r="760" spans="2:16">
      <c r="B760" s="557" t="str">
        <f t="shared" si="41"/>
        <v/>
      </c>
      <c r="C760" s="558"/>
      <c r="D760" s="559" t="str">
        <f t="shared" si="42"/>
        <v/>
      </c>
      <c r="E760" s="559"/>
      <c r="F760" s="559" t="str">
        <f>IFERROR(IF(OR(D760=0,D760=""),"",-PMT($F$45/IF($K$46="Day",'L1'!$D$12,IF($K$46="Week",'L1'!$D$16,IF($K$46="Month",'L1'!$D$17,1))),$F$46,$D$62)),"")</f>
        <v/>
      </c>
      <c r="G760" s="559"/>
      <c r="H760" s="559" t="str">
        <f>IFERROR(-PPMT(IF($K$46="Day",$F$45/'L1'!$D$12,IF($K$46="Week",$F$45/'L1'!$D$16,IF($K$46="Month",$F$45/'L1'!$D$17,IF($K$46="Year",$F$45,0)))),B760,$F$46,$Q$45),"")</f>
        <v/>
      </c>
      <c r="I760" s="559"/>
      <c r="J760" s="559" t="str">
        <f t="shared" si="43"/>
        <v/>
      </c>
      <c r="K760" s="559"/>
      <c r="L760" s="559"/>
      <c r="M760" s="559"/>
      <c r="N760" s="559"/>
      <c r="O760" s="559" t="str">
        <f t="shared" si="44"/>
        <v/>
      </c>
      <c r="P760" s="560"/>
    </row>
    <row r="761" spans="2:16">
      <c r="B761" s="557" t="str">
        <f t="shared" si="41"/>
        <v/>
      </c>
      <c r="C761" s="558"/>
      <c r="D761" s="559" t="str">
        <f t="shared" si="42"/>
        <v/>
      </c>
      <c r="E761" s="559"/>
      <c r="F761" s="559" t="str">
        <f>IFERROR(IF(OR(D761=0,D761=""),"",-PMT($F$45/IF($K$46="Day",'L1'!$D$12,IF($K$46="Week",'L1'!$D$16,IF($K$46="Month",'L1'!$D$17,1))),$F$46,$D$62)),"")</f>
        <v/>
      </c>
      <c r="G761" s="559"/>
      <c r="H761" s="559" t="str">
        <f>IFERROR(-PPMT(IF($K$46="Day",$F$45/'L1'!$D$12,IF($K$46="Week",$F$45/'L1'!$D$16,IF($K$46="Month",$F$45/'L1'!$D$17,IF($K$46="Year",$F$45,0)))),B761,$F$46,$Q$45),"")</f>
        <v/>
      </c>
      <c r="I761" s="559"/>
      <c r="J761" s="559" t="str">
        <f t="shared" si="43"/>
        <v/>
      </c>
      <c r="K761" s="559"/>
      <c r="L761" s="559"/>
      <c r="M761" s="559"/>
      <c r="N761" s="559"/>
      <c r="O761" s="559" t="str">
        <f t="shared" si="44"/>
        <v/>
      </c>
      <c r="P761" s="560"/>
    </row>
    <row r="762" spans="2:16">
      <c r="B762" s="557" t="str">
        <f t="shared" si="41"/>
        <v/>
      </c>
      <c r="C762" s="558"/>
      <c r="D762" s="559" t="str">
        <f t="shared" si="42"/>
        <v/>
      </c>
      <c r="E762" s="559"/>
      <c r="F762" s="559" t="str">
        <f>IFERROR(IF(OR(D762=0,D762=""),"",-PMT($F$45/IF($K$46="Day",'L1'!$D$12,IF($K$46="Week",'L1'!$D$16,IF($K$46="Month",'L1'!$D$17,1))),$F$46,$D$62)),"")</f>
        <v/>
      </c>
      <c r="G762" s="559"/>
      <c r="H762" s="559" t="str">
        <f>IFERROR(-PPMT(IF($K$46="Day",$F$45/'L1'!$D$12,IF($K$46="Week",$F$45/'L1'!$D$16,IF($K$46="Month",$F$45/'L1'!$D$17,IF($K$46="Year",$F$45,0)))),B762,$F$46,$Q$45),"")</f>
        <v/>
      </c>
      <c r="I762" s="559"/>
      <c r="J762" s="559" t="str">
        <f t="shared" si="43"/>
        <v/>
      </c>
      <c r="K762" s="559"/>
      <c r="L762" s="559"/>
      <c r="M762" s="559"/>
      <c r="N762" s="559"/>
      <c r="O762" s="559" t="str">
        <f t="shared" si="44"/>
        <v/>
      </c>
      <c r="P762" s="560"/>
    </row>
    <row r="763" spans="2:16">
      <c r="B763" s="557" t="str">
        <f t="shared" si="41"/>
        <v/>
      </c>
      <c r="C763" s="558"/>
      <c r="D763" s="559" t="str">
        <f t="shared" si="42"/>
        <v/>
      </c>
      <c r="E763" s="559"/>
      <c r="F763" s="559" t="str">
        <f>IFERROR(IF(OR(D763=0,D763=""),"",-PMT($F$45/IF($K$46="Day",'L1'!$D$12,IF($K$46="Week",'L1'!$D$16,IF($K$46="Month",'L1'!$D$17,1))),$F$46,$D$62)),"")</f>
        <v/>
      </c>
      <c r="G763" s="559"/>
      <c r="H763" s="559" t="str">
        <f>IFERROR(-PPMT(IF($K$46="Day",$F$45/'L1'!$D$12,IF($K$46="Week",$F$45/'L1'!$D$16,IF($K$46="Month",$F$45/'L1'!$D$17,IF($K$46="Year",$F$45,0)))),B763,$F$46,$Q$45),"")</f>
        <v/>
      </c>
      <c r="I763" s="559"/>
      <c r="J763" s="559" t="str">
        <f t="shared" si="43"/>
        <v/>
      </c>
      <c r="K763" s="559"/>
      <c r="L763" s="559"/>
      <c r="M763" s="559"/>
      <c r="N763" s="559"/>
      <c r="O763" s="559" t="str">
        <f t="shared" si="44"/>
        <v/>
      </c>
      <c r="P763" s="560"/>
    </row>
    <row r="764" spans="2:16">
      <c r="B764" s="557" t="str">
        <f t="shared" si="41"/>
        <v/>
      </c>
      <c r="C764" s="558"/>
      <c r="D764" s="559" t="str">
        <f t="shared" si="42"/>
        <v/>
      </c>
      <c r="E764" s="559"/>
      <c r="F764" s="559" t="str">
        <f>IFERROR(IF(OR(D764=0,D764=""),"",-PMT($F$45/IF($K$46="Day",'L1'!$D$12,IF($K$46="Week",'L1'!$D$16,IF($K$46="Month",'L1'!$D$17,1))),$F$46,$D$62)),"")</f>
        <v/>
      </c>
      <c r="G764" s="559"/>
      <c r="H764" s="559" t="str">
        <f>IFERROR(-PPMT(IF($K$46="Day",$F$45/'L1'!$D$12,IF($K$46="Week",$F$45/'L1'!$D$16,IF($K$46="Month",$F$45/'L1'!$D$17,IF($K$46="Year",$F$45,0)))),B764,$F$46,$Q$45),"")</f>
        <v/>
      </c>
      <c r="I764" s="559"/>
      <c r="J764" s="559" t="str">
        <f t="shared" si="43"/>
        <v/>
      </c>
      <c r="K764" s="559"/>
      <c r="L764" s="559"/>
      <c r="M764" s="559"/>
      <c r="N764" s="559"/>
      <c r="O764" s="559" t="str">
        <f t="shared" si="44"/>
        <v/>
      </c>
      <c r="P764" s="560"/>
    </row>
    <row r="765" spans="2:16">
      <c r="B765" s="557" t="str">
        <f t="shared" si="41"/>
        <v/>
      </c>
      <c r="C765" s="558"/>
      <c r="D765" s="559" t="str">
        <f t="shared" si="42"/>
        <v/>
      </c>
      <c r="E765" s="559"/>
      <c r="F765" s="559" t="str">
        <f>IFERROR(IF(OR(D765=0,D765=""),"",-PMT($F$45/IF($K$46="Day",'L1'!$D$12,IF($K$46="Week",'L1'!$D$16,IF($K$46="Month",'L1'!$D$17,1))),$F$46,$D$62)),"")</f>
        <v/>
      </c>
      <c r="G765" s="559"/>
      <c r="H765" s="559" t="str">
        <f>IFERROR(-PPMT(IF($K$46="Day",$F$45/'L1'!$D$12,IF($K$46="Week",$F$45/'L1'!$D$16,IF($K$46="Month",$F$45/'L1'!$D$17,IF($K$46="Year",$F$45,0)))),B765,$F$46,$Q$45),"")</f>
        <v/>
      </c>
      <c r="I765" s="559"/>
      <c r="J765" s="559" t="str">
        <f t="shared" si="43"/>
        <v/>
      </c>
      <c r="K765" s="559"/>
      <c r="L765" s="559"/>
      <c r="M765" s="559"/>
      <c r="N765" s="559"/>
      <c r="O765" s="559" t="str">
        <f t="shared" si="44"/>
        <v/>
      </c>
      <c r="P765" s="560"/>
    </row>
    <row r="766" spans="2:16">
      <c r="B766" s="557" t="str">
        <f t="shared" si="41"/>
        <v/>
      </c>
      <c r="C766" s="558"/>
      <c r="D766" s="559" t="str">
        <f t="shared" si="42"/>
        <v/>
      </c>
      <c r="E766" s="559"/>
      <c r="F766" s="559" t="str">
        <f>IFERROR(IF(OR(D766=0,D766=""),"",-PMT($F$45/IF($K$46="Day",'L1'!$D$12,IF($K$46="Week",'L1'!$D$16,IF($K$46="Month",'L1'!$D$17,1))),$F$46,$D$62)),"")</f>
        <v/>
      </c>
      <c r="G766" s="559"/>
      <c r="H766" s="559" t="str">
        <f>IFERROR(-PPMT(IF($K$46="Day",$F$45/'L1'!$D$12,IF($K$46="Week",$F$45/'L1'!$D$16,IF($K$46="Month",$F$45/'L1'!$D$17,IF($K$46="Year",$F$45,0)))),B766,$F$46,$Q$45),"")</f>
        <v/>
      </c>
      <c r="I766" s="559"/>
      <c r="J766" s="559" t="str">
        <f t="shared" si="43"/>
        <v/>
      </c>
      <c r="K766" s="559"/>
      <c r="L766" s="559"/>
      <c r="M766" s="559"/>
      <c r="N766" s="559"/>
      <c r="O766" s="559" t="str">
        <f t="shared" si="44"/>
        <v/>
      </c>
      <c r="P766" s="560"/>
    </row>
    <row r="767" spans="2:16">
      <c r="B767" s="557" t="str">
        <f t="shared" si="41"/>
        <v/>
      </c>
      <c r="C767" s="558"/>
      <c r="D767" s="559" t="str">
        <f t="shared" si="42"/>
        <v/>
      </c>
      <c r="E767" s="559"/>
      <c r="F767" s="559" t="str">
        <f>IFERROR(IF(OR(D767=0,D767=""),"",-PMT($F$45/IF($K$46="Day",'L1'!$D$12,IF($K$46="Week",'L1'!$D$16,IF($K$46="Month",'L1'!$D$17,1))),$F$46,$D$62)),"")</f>
        <v/>
      </c>
      <c r="G767" s="559"/>
      <c r="H767" s="559" t="str">
        <f>IFERROR(-PPMT(IF($K$46="Day",$F$45/'L1'!$D$12,IF($K$46="Week",$F$45/'L1'!$D$16,IF($K$46="Month",$F$45/'L1'!$D$17,IF($K$46="Year",$F$45,0)))),B767,$F$46,$Q$45),"")</f>
        <v/>
      </c>
      <c r="I767" s="559"/>
      <c r="J767" s="559" t="str">
        <f t="shared" si="43"/>
        <v/>
      </c>
      <c r="K767" s="559"/>
      <c r="L767" s="559"/>
      <c r="M767" s="559"/>
      <c r="N767" s="559"/>
      <c r="O767" s="559" t="str">
        <f t="shared" si="44"/>
        <v/>
      </c>
      <c r="P767" s="560"/>
    </row>
    <row r="768" spans="2:16">
      <c r="B768" s="557" t="str">
        <f t="shared" ref="B768:B831" si="45">IF(OR(D768=0,D768=""),"",B767+1)</f>
        <v/>
      </c>
      <c r="C768" s="558"/>
      <c r="D768" s="559" t="str">
        <f t="shared" ref="D768:D831" si="46">IFERROR(IF(D767-H767&lt;=0,"",D767-H767),"")</f>
        <v/>
      </c>
      <c r="E768" s="559"/>
      <c r="F768" s="559" t="str">
        <f>IFERROR(IF(OR(D768=0,D768=""),"",-PMT($F$45/IF($K$46="Day",'L1'!$D$12,IF($K$46="Week",'L1'!$D$16,IF($K$46="Month",'L1'!$D$17,1))),$F$46,$D$62)),"")</f>
        <v/>
      </c>
      <c r="G768" s="559"/>
      <c r="H768" s="559" t="str">
        <f>IFERROR(-PPMT(IF($K$46="Day",$F$45/'L1'!$D$12,IF($K$46="Week",$F$45/'L1'!$D$16,IF($K$46="Month",$F$45/'L1'!$D$17,IF($K$46="Year",$F$45,0)))),B768,$F$46,$Q$45),"")</f>
        <v/>
      </c>
      <c r="I768" s="559"/>
      <c r="J768" s="559" t="str">
        <f t="shared" ref="J768:J831" si="47">IFERROR(F768-H768,"")</f>
        <v/>
      </c>
      <c r="K768" s="559"/>
      <c r="L768" s="559"/>
      <c r="M768" s="559"/>
      <c r="N768" s="559"/>
      <c r="O768" s="559" t="str">
        <f t="shared" ref="O768:O831" si="48">IFERROR(D768-H768,"")</f>
        <v/>
      </c>
      <c r="P768" s="560"/>
    </row>
    <row r="769" spans="2:16">
      <c r="B769" s="557" t="str">
        <f t="shared" si="45"/>
        <v/>
      </c>
      <c r="C769" s="558"/>
      <c r="D769" s="559" t="str">
        <f t="shared" si="46"/>
        <v/>
      </c>
      <c r="E769" s="559"/>
      <c r="F769" s="559" t="str">
        <f>IFERROR(IF(OR(D769=0,D769=""),"",-PMT($F$45/IF($K$46="Day",'L1'!$D$12,IF($K$46="Week",'L1'!$D$16,IF($K$46="Month",'L1'!$D$17,1))),$F$46,$D$62)),"")</f>
        <v/>
      </c>
      <c r="G769" s="559"/>
      <c r="H769" s="559" t="str">
        <f>IFERROR(-PPMT(IF($K$46="Day",$F$45/'L1'!$D$12,IF($K$46="Week",$F$45/'L1'!$D$16,IF($K$46="Month",$F$45/'L1'!$D$17,IF($K$46="Year",$F$45,0)))),B769,$F$46,$Q$45),"")</f>
        <v/>
      </c>
      <c r="I769" s="559"/>
      <c r="J769" s="559" t="str">
        <f t="shared" si="47"/>
        <v/>
      </c>
      <c r="K769" s="559"/>
      <c r="L769" s="559"/>
      <c r="M769" s="559"/>
      <c r="N769" s="559"/>
      <c r="O769" s="559" t="str">
        <f t="shared" si="48"/>
        <v/>
      </c>
      <c r="P769" s="560"/>
    </row>
    <row r="770" spans="2:16">
      <c r="B770" s="557" t="str">
        <f t="shared" si="45"/>
        <v/>
      </c>
      <c r="C770" s="558"/>
      <c r="D770" s="559" t="str">
        <f t="shared" si="46"/>
        <v/>
      </c>
      <c r="E770" s="559"/>
      <c r="F770" s="559" t="str">
        <f>IFERROR(IF(OR(D770=0,D770=""),"",-PMT($F$45/IF($K$46="Day",'L1'!$D$12,IF($K$46="Week",'L1'!$D$16,IF($K$46="Month",'L1'!$D$17,1))),$F$46,$D$62)),"")</f>
        <v/>
      </c>
      <c r="G770" s="559"/>
      <c r="H770" s="559" t="str">
        <f>IFERROR(-PPMT(IF($K$46="Day",$F$45/'L1'!$D$12,IF($K$46="Week",$F$45/'L1'!$D$16,IF($K$46="Month",$F$45/'L1'!$D$17,IF($K$46="Year",$F$45,0)))),B770,$F$46,$Q$45),"")</f>
        <v/>
      </c>
      <c r="I770" s="559"/>
      <c r="J770" s="559" t="str">
        <f t="shared" si="47"/>
        <v/>
      </c>
      <c r="K770" s="559"/>
      <c r="L770" s="559"/>
      <c r="M770" s="559"/>
      <c r="N770" s="559"/>
      <c r="O770" s="559" t="str">
        <f t="shared" si="48"/>
        <v/>
      </c>
      <c r="P770" s="560"/>
    </row>
    <row r="771" spans="2:16">
      <c r="B771" s="557" t="str">
        <f t="shared" si="45"/>
        <v/>
      </c>
      <c r="C771" s="558"/>
      <c r="D771" s="559" t="str">
        <f t="shared" si="46"/>
        <v/>
      </c>
      <c r="E771" s="559"/>
      <c r="F771" s="559" t="str">
        <f>IFERROR(IF(OR(D771=0,D771=""),"",-PMT($F$45/IF($K$46="Day",'L1'!$D$12,IF($K$46="Week",'L1'!$D$16,IF($K$46="Month",'L1'!$D$17,1))),$F$46,$D$62)),"")</f>
        <v/>
      </c>
      <c r="G771" s="559"/>
      <c r="H771" s="559" t="str">
        <f>IFERROR(-PPMT(IF($K$46="Day",$F$45/'L1'!$D$12,IF($K$46="Week",$F$45/'L1'!$D$16,IF($K$46="Month",$F$45/'L1'!$D$17,IF($K$46="Year",$F$45,0)))),B771,$F$46,$Q$45),"")</f>
        <v/>
      </c>
      <c r="I771" s="559"/>
      <c r="J771" s="559" t="str">
        <f t="shared" si="47"/>
        <v/>
      </c>
      <c r="K771" s="559"/>
      <c r="L771" s="559"/>
      <c r="M771" s="559"/>
      <c r="N771" s="559"/>
      <c r="O771" s="559" t="str">
        <f t="shared" si="48"/>
        <v/>
      </c>
      <c r="P771" s="560"/>
    </row>
    <row r="772" spans="2:16">
      <c r="B772" s="557" t="str">
        <f t="shared" si="45"/>
        <v/>
      </c>
      <c r="C772" s="558"/>
      <c r="D772" s="559" t="str">
        <f t="shared" si="46"/>
        <v/>
      </c>
      <c r="E772" s="559"/>
      <c r="F772" s="559" t="str">
        <f>IFERROR(IF(OR(D772=0,D772=""),"",-PMT($F$45/IF($K$46="Day",'L1'!$D$12,IF($K$46="Week",'L1'!$D$16,IF($K$46="Month",'L1'!$D$17,1))),$F$46,$D$62)),"")</f>
        <v/>
      </c>
      <c r="G772" s="559"/>
      <c r="H772" s="559" t="str">
        <f>IFERROR(-PPMT(IF($K$46="Day",$F$45/'L1'!$D$12,IF($K$46="Week",$F$45/'L1'!$D$16,IF($K$46="Month",$F$45/'L1'!$D$17,IF($K$46="Year",$F$45,0)))),B772,$F$46,$Q$45),"")</f>
        <v/>
      </c>
      <c r="I772" s="559"/>
      <c r="J772" s="559" t="str">
        <f t="shared" si="47"/>
        <v/>
      </c>
      <c r="K772" s="559"/>
      <c r="L772" s="559"/>
      <c r="M772" s="559"/>
      <c r="N772" s="559"/>
      <c r="O772" s="559" t="str">
        <f t="shared" si="48"/>
        <v/>
      </c>
      <c r="P772" s="560"/>
    </row>
    <row r="773" spans="2:16">
      <c r="B773" s="557" t="str">
        <f t="shared" si="45"/>
        <v/>
      </c>
      <c r="C773" s="558"/>
      <c r="D773" s="559" t="str">
        <f t="shared" si="46"/>
        <v/>
      </c>
      <c r="E773" s="559"/>
      <c r="F773" s="559" t="str">
        <f>IFERROR(IF(OR(D773=0,D773=""),"",-PMT($F$45/IF($K$46="Day",'L1'!$D$12,IF($K$46="Week",'L1'!$D$16,IF($K$46="Month",'L1'!$D$17,1))),$F$46,$D$62)),"")</f>
        <v/>
      </c>
      <c r="G773" s="559"/>
      <c r="H773" s="559" t="str">
        <f>IFERROR(-PPMT(IF($K$46="Day",$F$45/'L1'!$D$12,IF($K$46="Week",$F$45/'L1'!$D$16,IF($K$46="Month",$F$45/'L1'!$D$17,IF($K$46="Year",$F$45,0)))),B773,$F$46,$Q$45),"")</f>
        <v/>
      </c>
      <c r="I773" s="559"/>
      <c r="J773" s="559" t="str">
        <f t="shared" si="47"/>
        <v/>
      </c>
      <c r="K773" s="559"/>
      <c r="L773" s="559"/>
      <c r="M773" s="559"/>
      <c r="N773" s="559"/>
      <c r="O773" s="559" t="str">
        <f t="shared" si="48"/>
        <v/>
      </c>
      <c r="P773" s="560"/>
    </row>
    <row r="774" spans="2:16">
      <c r="B774" s="557" t="str">
        <f t="shared" si="45"/>
        <v/>
      </c>
      <c r="C774" s="558"/>
      <c r="D774" s="559" t="str">
        <f t="shared" si="46"/>
        <v/>
      </c>
      <c r="E774" s="559"/>
      <c r="F774" s="559" t="str">
        <f>IFERROR(IF(OR(D774=0,D774=""),"",-PMT($F$45/IF($K$46="Day",'L1'!$D$12,IF($K$46="Week",'L1'!$D$16,IF($K$46="Month",'L1'!$D$17,1))),$F$46,$D$62)),"")</f>
        <v/>
      </c>
      <c r="G774" s="559"/>
      <c r="H774" s="559" t="str">
        <f>IFERROR(-PPMT(IF($K$46="Day",$F$45/'L1'!$D$12,IF($K$46="Week",$F$45/'L1'!$D$16,IF($K$46="Month",$F$45/'L1'!$D$17,IF($K$46="Year",$F$45,0)))),B774,$F$46,$Q$45),"")</f>
        <v/>
      </c>
      <c r="I774" s="559"/>
      <c r="J774" s="559" t="str">
        <f t="shared" si="47"/>
        <v/>
      </c>
      <c r="K774" s="559"/>
      <c r="L774" s="559"/>
      <c r="M774" s="559"/>
      <c r="N774" s="559"/>
      <c r="O774" s="559" t="str">
        <f t="shared" si="48"/>
        <v/>
      </c>
      <c r="P774" s="560"/>
    </row>
    <row r="775" spans="2:16">
      <c r="B775" s="557" t="str">
        <f t="shared" si="45"/>
        <v/>
      </c>
      <c r="C775" s="558"/>
      <c r="D775" s="559" t="str">
        <f t="shared" si="46"/>
        <v/>
      </c>
      <c r="E775" s="559"/>
      <c r="F775" s="559" t="str">
        <f>IFERROR(IF(OR(D775=0,D775=""),"",-PMT($F$45/IF($K$46="Day",'L1'!$D$12,IF($K$46="Week",'L1'!$D$16,IF($K$46="Month",'L1'!$D$17,1))),$F$46,$D$62)),"")</f>
        <v/>
      </c>
      <c r="G775" s="559"/>
      <c r="H775" s="559" t="str">
        <f>IFERROR(-PPMT(IF($K$46="Day",$F$45/'L1'!$D$12,IF($K$46="Week",$F$45/'L1'!$D$16,IF($K$46="Month",$F$45/'L1'!$D$17,IF($K$46="Year",$F$45,0)))),B775,$F$46,$Q$45),"")</f>
        <v/>
      </c>
      <c r="I775" s="559"/>
      <c r="J775" s="559" t="str">
        <f t="shared" si="47"/>
        <v/>
      </c>
      <c r="K775" s="559"/>
      <c r="L775" s="559"/>
      <c r="M775" s="559"/>
      <c r="N775" s="559"/>
      <c r="O775" s="559" t="str">
        <f t="shared" si="48"/>
        <v/>
      </c>
      <c r="P775" s="560"/>
    </row>
    <row r="776" spans="2:16">
      <c r="B776" s="557" t="str">
        <f t="shared" si="45"/>
        <v/>
      </c>
      <c r="C776" s="558"/>
      <c r="D776" s="559" t="str">
        <f t="shared" si="46"/>
        <v/>
      </c>
      <c r="E776" s="559"/>
      <c r="F776" s="559" t="str">
        <f>IFERROR(IF(OR(D776=0,D776=""),"",-PMT($F$45/IF($K$46="Day",'L1'!$D$12,IF($K$46="Week",'L1'!$D$16,IF($K$46="Month",'L1'!$D$17,1))),$F$46,$D$62)),"")</f>
        <v/>
      </c>
      <c r="G776" s="559"/>
      <c r="H776" s="559" t="str">
        <f>IFERROR(-PPMT(IF($K$46="Day",$F$45/'L1'!$D$12,IF($K$46="Week",$F$45/'L1'!$D$16,IF($K$46="Month",$F$45/'L1'!$D$17,IF($K$46="Year",$F$45,0)))),B776,$F$46,$Q$45),"")</f>
        <v/>
      </c>
      <c r="I776" s="559"/>
      <c r="J776" s="559" t="str">
        <f t="shared" si="47"/>
        <v/>
      </c>
      <c r="K776" s="559"/>
      <c r="L776" s="559"/>
      <c r="M776" s="559"/>
      <c r="N776" s="559"/>
      <c r="O776" s="559" t="str">
        <f t="shared" si="48"/>
        <v/>
      </c>
      <c r="P776" s="560"/>
    </row>
    <row r="777" spans="2:16">
      <c r="B777" s="557" t="str">
        <f t="shared" si="45"/>
        <v/>
      </c>
      <c r="C777" s="558"/>
      <c r="D777" s="559" t="str">
        <f t="shared" si="46"/>
        <v/>
      </c>
      <c r="E777" s="559"/>
      <c r="F777" s="559" t="str">
        <f>IFERROR(IF(OR(D777=0,D777=""),"",-PMT($F$45/IF($K$46="Day",'L1'!$D$12,IF($K$46="Week",'L1'!$D$16,IF($K$46="Month",'L1'!$D$17,1))),$F$46,$D$62)),"")</f>
        <v/>
      </c>
      <c r="G777" s="559"/>
      <c r="H777" s="559" t="str">
        <f>IFERROR(-PPMT(IF($K$46="Day",$F$45/'L1'!$D$12,IF($K$46="Week",$F$45/'L1'!$D$16,IF($K$46="Month",$F$45/'L1'!$D$17,IF($K$46="Year",$F$45,0)))),B777,$F$46,$Q$45),"")</f>
        <v/>
      </c>
      <c r="I777" s="559"/>
      <c r="J777" s="559" t="str">
        <f t="shared" si="47"/>
        <v/>
      </c>
      <c r="K777" s="559"/>
      <c r="L777" s="559"/>
      <c r="M777" s="559"/>
      <c r="N777" s="559"/>
      <c r="O777" s="559" t="str">
        <f t="shared" si="48"/>
        <v/>
      </c>
      <c r="P777" s="560"/>
    </row>
    <row r="778" spans="2:16">
      <c r="B778" s="557" t="str">
        <f t="shared" si="45"/>
        <v/>
      </c>
      <c r="C778" s="558"/>
      <c r="D778" s="559" t="str">
        <f t="shared" si="46"/>
        <v/>
      </c>
      <c r="E778" s="559"/>
      <c r="F778" s="559" t="str">
        <f>IFERROR(IF(OR(D778=0,D778=""),"",-PMT($F$45/IF($K$46="Day",'L1'!$D$12,IF($K$46="Week",'L1'!$D$16,IF($K$46="Month",'L1'!$D$17,1))),$F$46,$D$62)),"")</f>
        <v/>
      </c>
      <c r="G778" s="559"/>
      <c r="H778" s="559" t="str">
        <f>IFERROR(-PPMT(IF($K$46="Day",$F$45/'L1'!$D$12,IF($K$46="Week",$F$45/'L1'!$D$16,IF($K$46="Month",$F$45/'L1'!$D$17,IF($K$46="Year",$F$45,0)))),B778,$F$46,$Q$45),"")</f>
        <v/>
      </c>
      <c r="I778" s="559"/>
      <c r="J778" s="559" t="str">
        <f t="shared" si="47"/>
        <v/>
      </c>
      <c r="K778" s="559"/>
      <c r="L778" s="559"/>
      <c r="M778" s="559"/>
      <c r="N778" s="559"/>
      <c r="O778" s="559" t="str">
        <f t="shared" si="48"/>
        <v/>
      </c>
      <c r="P778" s="560"/>
    </row>
    <row r="779" spans="2:16">
      <c r="B779" s="557" t="str">
        <f t="shared" si="45"/>
        <v/>
      </c>
      <c r="C779" s="558"/>
      <c r="D779" s="559" t="str">
        <f t="shared" si="46"/>
        <v/>
      </c>
      <c r="E779" s="559"/>
      <c r="F779" s="559" t="str">
        <f>IFERROR(IF(OR(D779=0,D779=""),"",-PMT($F$45/IF($K$46="Day",'L1'!$D$12,IF($K$46="Week",'L1'!$D$16,IF($K$46="Month",'L1'!$D$17,1))),$F$46,$D$62)),"")</f>
        <v/>
      </c>
      <c r="G779" s="559"/>
      <c r="H779" s="559" t="str">
        <f>IFERROR(-PPMT(IF($K$46="Day",$F$45/'L1'!$D$12,IF($K$46="Week",$F$45/'L1'!$D$16,IF($K$46="Month",$F$45/'L1'!$D$17,IF($K$46="Year",$F$45,0)))),B779,$F$46,$Q$45),"")</f>
        <v/>
      </c>
      <c r="I779" s="559"/>
      <c r="J779" s="559" t="str">
        <f t="shared" si="47"/>
        <v/>
      </c>
      <c r="K779" s="559"/>
      <c r="L779" s="559"/>
      <c r="M779" s="559"/>
      <c r="N779" s="559"/>
      <c r="O779" s="559" t="str">
        <f t="shared" si="48"/>
        <v/>
      </c>
      <c r="P779" s="560"/>
    </row>
    <row r="780" spans="2:16">
      <c r="B780" s="557" t="str">
        <f t="shared" si="45"/>
        <v/>
      </c>
      <c r="C780" s="558"/>
      <c r="D780" s="559" t="str">
        <f t="shared" si="46"/>
        <v/>
      </c>
      <c r="E780" s="559"/>
      <c r="F780" s="559" t="str">
        <f>IFERROR(IF(OR(D780=0,D780=""),"",-PMT($F$45/IF($K$46="Day",'L1'!$D$12,IF($K$46="Week",'L1'!$D$16,IF($K$46="Month",'L1'!$D$17,1))),$F$46,$D$62)),"")</f>
        <v/>
      </c>
      <c r="G780" s="559"/>
      <c r="H780" s="559" t="str">
        <f>IFERROR(-PPMT(IF($K$46="Day",$F$45/'L1'!$D$12,IF($K$46="Week",$F$45/'L1'!$D$16,IF($K$46="Month",$F$45/'L1'!$D$17,IF($K$46="Year",$F$45,0)))),B780,$F$46,$Q$45),"")</f>
        <v/>
      </c>
      <c r="I780" s="559"/>
      <c r="J780" s="559" t="str">
        <f t="shared" si="47"/>
        <v/>
      </c>
      <c r="K780" s="559"/>
      <c r="L780" s="559"/>
      <c r="M780" s="559"/>
      <c r="N780" s="559"/>
      <c r="O780" s="559" t="str">
        <f t="shared" si="48"/>
        <v/>
      </c>
      <c r="P780" s="560"/>
    </row>
    <row r="781" spans="2:16">
      <c r="B781" s="557" t="str">
        <f t="shared" si="45"/>
        <v/>
      </c>
      <c r="C781" s="558"/>
      <c r="D781" s="559" t="str">
        <f t="shared" si="46"/>
        <v/>
      </c>
      <c r="E781" s="559"/>
      <c r="F781" s="559" t="str">
        <f>IFERROR(IF(OR(D781=0,D781=""),"",-PMT($F$45/IF($K$46="Day",'L1'!$D$12,IF($K$46="Week",'L1'!$D$16,IF($K$46="Month",'L1'!$D$17,1))),$F$46,$D$62)),"")</f>
        <v/>
      </c>
      <c r="G781" s="559"/>
      <c r="H781" s="559" t="str">
        <f>IFERROR(-PPMT(IF($K$46="Day",$F$45/'L1'!$D$12,IF($K$46="Week",$F$45/'L1'!$D$16,IF($K$46="Month",$F$45/'L1'!$D$17,IF($K$46="Year",$F$45,0)))),B781,$F$46,$Q$45),"")</f>
        <v/>
      </c>
      <c r="I781" s="559"/>
      <c r="J781" s="559" t="str">
        <f t="shared" si="47"/>
        <v/>
      </c>
      <c r="K781" s="559"/>
      <c r="L781" s="559"/>
      <c r="M781" s="559"/>
      <c r="N781" s="559"/>
      <c r="O781" s="559" t="str">
        <f t="shared" si="48"/>
        <v/>
      </c>
      <c r="P781" s="560"/>
    </row>
    <row r="782" spans="2:16">
      <c r="B782" s="557" t="str">
        <f t="shared" si="45"/>
        <v/>
      </c>
      <c r="C782" s="558"/>
      <c r="D782" s="559" t="str">
        <f t="shared" si="46"/>
        <v/>
      </c>
      <c r="E782" s="559"/>
      <c r="F782" s="559" t="str">
        <f>IFERROR(IF(OR(D782=0,D782=""),"",-PMT($F$45/IF($K$46="Day",'L1'!$D$12,IF($K$46="Week",'L1'!$D$16,IF($K$46="Month",'L1'!$D$17,1))),$F$46,$D$62)),"")</f>
        <v/>
      </c>
      <c r="G782" s="559"/>
      <c r="H782" s="559" t="str">
        <f>IFERROR(-PPMT(IF($K$46="Day",$F$45/'L1'!$D$12,IF($K$46="Week",$F$45/'L1'!$D$16,IF($K$46="Month",$F$45/'L1'!$D$17,IF($K$46="Year",$F$45,0)))),B782,$F$46,$Q$45),"")</f>
        <v/>
      </c>
      <c r="I782" s="559"/>
      <c r="J782" s="559" t="str">
        <f t="shared" si="47"/>
        <v/>
      </c>
      <c r="K782" s="559"/>
      <c r="L782" s="559"/>
      <c r="M782" s="559"/>
      <c r="N782" s="559"/>
      <c r="O782" s="559" t="str">
        <f t="shared" si="48"/>
        <v/>
      </c>
      <c r="P782" s="560"/>
    </row>
    <row r="783" spans="2:16">
      <c r="B783" s="557" t="str">
        <f t="shared" si="45"/>
        <v/>
      </c>
      <c r="C783" s="558"/>
      <c r="D783" s="559" t="str">
        <f t="shared" si="46"/>
        <v/>
      </c>
      <c r="E783" s="559"/>
      <c r="F783" s="559" t="str">
        <f>IFERROR(IF(OR(D783=0,D783=""),"",-PMT($F$45/IF($K$46="Day",'L1'!$D$12,IF($K$46="Week",'L1'!$D$16,IF($K$46="Month",'L1'!$D$17,1))),$F$46,$D$62)),"")</f>
        <v/>
      </c>
      <c r="G783" s="559"/>
      <c r="H783" s="559" t="str">
        <f>IFERROR(-PPMT(IF($K$46="Day",$F$45/'L1'!$D$12,IF($K$46="Week",$F$45/'L1'!$D$16,IF($K$46="Month",$F$45/'L1'!$D$17,IF($K$46="Year",$F$45,0)))),B783,$F$46,$Q$45),"")</f>
        <v/>
      </c>
      <c r="I783" s="559"/>
      <c r="J783" s="559" t="str">
        <f t="shared" si="47"/>
        <v/>
      </c>
      <c r="K783" s="559"/>
      <c r="L783" s="559"/>
      <c r="M783" s="559"/>
      <c r="N783" s="559"/>
      <c r="O783" s="559" t="str">
        <f t="shared" si="48"/>
        <v/>
      </c>
      <c r="P783" s="560"/>
    </row>
    <row r="784" spans="2:16">
      <c r="B784" s="557" t="str">
        <f t="shared" si="45"/>
        <v/>
      </c>
      <c r="C784" s="558"/>
      <c r="D784" s="559" t="str">
        <f t="shared" si="46"/>
        <v/>
      </c>
      <c r="E784" s="559"/>
      <c r="F784" s="559" t="str">
        <f>IFERROR(IF(OR(D784=0,D784=""),"",-PMT($F$45/IF($K$46="Day",'L1'!$D$12,IF($K$46="Week",'L1'!$D$16,IF($K$46="Month",'L1'!$D$17,1))),$F$46,$D$62)),"")</f>
        <v/>
      </c>
      <c r="G784" s="559"/>
      <c r="H784" s="559" t="str">
        <f>IFERROR(-PPMT(IF($K$46="Day",$F$45/'L1'!$D$12,IF($K$46="Week",$F$45/'L1'!$D$16,IF($K$46="Month",$F$45/'L1'!$D$17,IF($K$46="Year",$F$45,0)))),B784,$F$46,$Q$45),"")</f>
        <v/>
      </c>
      <c r="I784" s="559"/>
      <c r="J784" s="559" t="str">
        <f t="shared" si="47"/>
        <v/>
      </c>
      <c r="K784" s="559"/>
      <c r="L784" s="559"/>
      <c r="M784" s="559"/>
      <c r="N784" s="559"/>
      <c r="O784" s="559" t="str">
        <f t="shared" si="48"/>
        <v/>
      </c>
      <c r="P784" s="560"/>
    </row>
    <row r="785" spans="2:16">
      <c r="B785" s="557" t="str">
        <f t="shared" si="45"/>
        <v/>
      </c>
      <c r="C785" s="558"/>
      <c r="D785" s="559" t="str">
        <f t="shared" si="46"/>
        <v/>
      </c>
      <c r="E785" s="559"/>
      <c r="F785" s="559" t="str">
        <f>IFERROR(IF(OR(D785=0,D785=""),"",-PMT($F$45/IF($K$46="Day",'L1'!$D$12,IF($K$46="Week",'L1'!$D$16,IF($K$46="Month",'L1'!$D$17,1))),$F$46,$D$62)),"")</f>
        <v/>
      </c>
      <c r="G785" s="559"/>
      <c r="H785" s="559" t="str">
        <f>IFERROR(-PPMT(IF($K$46="Day",$F$45/'L1'!$D$12,IF($K$46="Week",$F$45/'L1'!$D$16,IF($K$46="Month",$F$45/'L1'!$D$17,IF($K$46="Year",$F$45,0)))),B785,$F$46,$Q$45),"")</f>
        <v/>
      </c>
      <c r="I785" s="559"/>
      <c r="J785" s="559" t="str">
        <f t="shared" si="47"/>
        <v/>
      </c>
      <c r="K785" s="559"/>
      <c r="L785" s="559"/>
      <c r="M785" s="559"/>
      <c r="N785" s="559"/>
      <c r="O785" s="559" t="str">
        <f t="shared" si="48"/>
        <v/>
      </c>
      <c r="P785" s="560"/>
    </row>
    <row r="786" spans="2:16">
      <c r="B786" s="557" t="str">
        <f t="shared" si="45"/>
        <v/>
      </c>
      <c r="C786" s="558"/>
      <c r="D786" s="559" t="str">
        <f t="shared" si="46"/>
        <v/>
      </c>
      <c r="E786" s="559"/>
      <c r="F786" s="559" t="str">
        <f>IFERROR(IF(OR(D786=0,D786=""),"",-PMT($F$45/IF($K$46="Day",'L1'!$D$12,IF($K$46="Week",'L1'!$D$16,IF($K$46="Month",'L1'!$D$17,1))),$F$46,$D$62)),"")</f>
        <v/>
      </c>
      <c r="G786" s="559"/>
      <c r="H786" s="559" t="str">
        <f>IFERROR(-PPMT(IF($K$46="Day",$F$45/'L1'!$D$12,IF($K$46="Week",$F$45/'L1'!$D$16,IF($K$46="Month",$F$45/'L1'!$D$17,IF($K$46="Year",$F$45,0)))),B786,$F$46,$Q$45),"")</f>
        <v/>
      </c>
      <c r="I786" s="559"/>
      <c r="J786" s="559" t="str">
        <f t="shared" si="47"/>
        <v/>
      </c>
      <c r="K786" s="559"/>
      <c r="L786" s="559"/>
      <c r="M786" s="559"/>
      <c r="N786" s="559"/>
      <c r="O786" s="559" t="str">
        <f t="shared" si="48"/>
        <v/>
      </c>
      <c r="P786" s="560"/>
    </row>
    <row r="787" spans="2:16">
      <c r="B787" s="557" t="str">
        <f t="shared" si="45"/>
        <v/>
      </c>
      <c r="C787" s="558"/>
      <c r="D787" s="559" t="str">
        <f t="shared" si="46"/>
        <v/>
      </c>
      <c r="E787" s="559"/>
      <c r="F787" s="559" t="str">
        <f>IFERROR(IF(OR(D787=0,D787=""),"",-PMT($F$45/IF($K$46="Day",'L1'!$D$12,IF($K$46="Week",'L1'!$D$16,IF($K$46="Month",'L1'!$D$17,1))),$F$46,$D$62)),"")</f>
        <v/>
      </c>
      <c r="G787" s="559"/>
      <c r="H787" s="559" t="str">
        <f>IFERROR(-PPMT(IF($K$46="Day",$F$45/'L1'!$D$12,IF($K$46="Week",$F$45/'L1'!$D$16,IF($K$46="Month",$F$45/'L1'!$D$17,IF($K$46="Year",$F$45,0)))),B787,$F$46,$Q$45),"")</f>
        <v/>
      </c>
      <c r="I787" s="559"/>
      <c r="J787" s="559" t="str">
        <f t="shared" si="47"/>
        <v/>
      </c>
      <c r="K787" s="559"/>
      <c r="L787" s="559"/>
      <c r="M787" s="559"/>
      <c r="N787" s="559"/>
      <c r="O787" s="559" t="str">
        <f t="shared" si="48"/>
        <v/>
      </c>
      <c r="P787" s="560"/>
    </row>
    <row r="788" spans="2:16">
      <c r="B788" s="557" t="str">
        <f t="shared" si="45"/>
        <v/>
      </c>
      <c r="C788" s="558"/>
      <c r="D788" s="559" t="str">
        <f t="shared" si="46"/>
        <v/>
      </c>
      <c r="E788" s="559"/>
      <c r="F788" s="559" t="str">
        <f>IFERROR(IF(OR(D788=0,D788=""),"",-PMT($F$45/IF($K$46="Day",'L1'!$D$12,IF($K$46="Week",'L1'!$D$16,IF($K$46="Month",'L1'!$D$17,1))),$F$46,$D$62)),"")</f>
        <v/>
      </c>
      <c r="G788" s="559"/>
      <c r="H788" s="559" t="str">
        <f>IFERROR(-PPMT(IF($K$46="Day",$F$45/'L1'!$D$12,IF($K$46="Week",$F$45/'L1'!$D$16,IF($K$46="Month",$F$45/'L1'!$D$17,IF($K$46="Year",$F$45,0)))),B788,$F$46,$Q$45),"")</f>
        <v/>
      </c>
      <c r="I788" s="559"/>
      <c r="J788" s="559" t="str">
        <f t="shared" si="47"/>
        <v/>
      </c>
      <c r="K788" s="559"/>
      <c r="L788" s="559"/>
      <c r="M788" s="559"/>
      <c r="N788" s="559"/>
      <c r="O788" s="559" t="str">
        <f t="shared" si="48"/>
        <v/>
      </c>
      <c r="P788" s="560"/>
    </row>
    <row r="789" spans="2:16">
      <c r="B789" s="557" t="str">
        <f t="shared" si="45"/>
        <v/>
      </c>
      <c r="C789" s="558"/>
      <c r="D789" s="559" t="str">
        <f t="shared" si="46"/>
        <v/>
      </c>
      <c r="E789" s="559"/>
      <c r="F789" s="559" t="str">
        <f>IFERROR(IF(OR(D789=0,D789=""),"",-PMT($F$45/IF($K$46="Day",'L1'!$D$12,IF($K$46="Week",'L1'!$D$16,IF($K$46="Month",'L1'!$D$17,1))),$F$46,$D$62)),"")</f>
        <v/>
      </c>
      <c r="G789" s="559"/>
      <c r="H789" s="559" t="str">
        <f>IFERROR(-PPMT(IF($K$46="Day",$F$45/'L1'!$D$12,IF($K$46="Week",$F$45/'L1'!$D$16,IF($K$46="Month",$F$45/'L1'!$D$17,IF($K$46="Year",$F$45,0)))),B789,$F$46,$Q$45),"")</f>
        <v/>
      </c>
      <c r="I789" s="559"/>
      <c r="J789" s="559" t="str">
        <f t="shared" si="47"/>
        <v/>
      </c>
      <c r="K789" s="559"/>
      <c r="L789" s="559"/>
      <c r="M789" s="559"/>
      <c r="N789" s="559"/>
      <c r="O789" s="559" t="str">
        <f t="shared" si="48"/>
        <v/>
      </c>
      <c r="P789" s="560"/>
    </row>
    <row r="790" spans="2:16">
      <c r="B790" s="557" t="str">
        <f t="shared" si="45"/>
        <v/>
      </c>
      <c r="C790" s="558"/>
      <c r="D790" s="559" t="str">
        <f t="shared" si="46"/>
        <v/>
      </c>
      <c r="E790" s="559"/>
      <c r="F790" s="559" t="str">
        <f>IFERROR(IF(OR(D790=0,D790=""),"",-PMT($F$45/IF($K$46="Day",'L1'!$D$12,IF($K$46="Week",'L1'!$D$16,IF($K$46="Month",'L1'!$D$17,1))),$F$46,$D$62)),"")</f>
        <v/>
      </c>
      <c r="G790" s="559"/>
      <c r="H790" s="559" t="str">
        <f>IFERROR(-PPMT(IF($K$46="Day",$F$45/'L1'!$D$12,IF($K$46="Week",$F$45/'L1'!$D$16,IF($K$46="Month",$F$45/'L1'!$D$17,IF($K$46="Year",$F$45,0)))),B790,$F$46,$Q$45),"")</f>
        <v/>
      </c>
      <c r="I790" s="559"/>
      <c r="J790" s="559" t="str">
        <f t="shared" si="47"/>
        <v/>
      </c>
      <c r="K790" s="559"/>
      <c r="L790" s="559"/>
      <c r="M790" s="559"/>
      <c r="N790" s="559"/>
      <c r="O790" s="559" t="str">
        <f t="shared" si="48"/>
        <v/>
      </c>
      <c r="P790" s="560"/>
    </row>
    <row r="791" spans="2:16">
      <c r="B791" s="557" t="str">
        <f t="shared" si="45"/>
        <v/>
      </c>
      <c r="C791" s="558"/>
      <c r="D791" s="559" t="str">
        <f t="shared" si="46"/>
        <v/>
      </c>
      <c r="E791" s="559"/>
      <c r="F791" s="559" t="str">
        <f>IFERROR(IF(OR(D791=0,D791=""),"",-PMT($F$45/IF($K$46="Day",'L1'!$D$12,IF($K$46="Week",'L1'!$D$16,IF($K$46="Month",'L1'!$D$17,1))),$F$46,$D$62)),"")</f>
        <v/>
      </c>
      <c r="G791" s="559"/>
      <c r="H791" s="559" t="str">
        <f>IFERROR(-PPMT(IF($K$46="Day",$F$45/'L1'!$D$12,IF($K$46="Week",$F$45/'L1'!$D$16,IF($K$46="Month",$F$45/'L1'!$D$17,IF($K$46="Year",$F$45,0)))),B791,$F$46,$Q$45),"")</f>
        <v/>
      </c>
      <c r="I791" s="559"/>
      <c r="J791" s="559" t="str">
        <f t="shared" si="47"/>
        <v/>
      </c>
      <c r="K791" s="559"/>
      <c r="L791" s="559"/>
      <c r="M791" s="559"/>
      <c r="N791" s="559"/>
      <c r="O791" s="559" t="str">
        <f t="shared" si="48"/>
        <v/>
      </c>
      <c r="P791" s="560"/>
    </row>
    <row r="792" spans="2:16">
      <c r="B792" s="557" t="str">
        <f t="shared" si="45"/>
        <v/>
      </c>
      <c r="C792" s="558"/>
      <c r="D792" s="559" t="str">
        <f t="shared" si="46"/>
        <v/>
      </c>
      <c r="E792" s="559"/>
      <c r="F792" s="559" t="str">
        <f>IFERROR(IF(OR(D792=0,D792=""),"",-PMT($F$45/IF($K$46="Day",'L1'!$D$12,IF($K$46="Week",'L1'!$D$16,IF($K$46="Month",'L1'!$D$17,1))),$F$46,$D$62)),"")</f>
        <v/>
      </c>
      <c r="G792" s="559"/>
      <c r="H792" s="559" t="str">
        <f>IFERROR(-PPMT(IF($K$46="Day",$F$45/'L1'!$D$12,IF($K$46="Week",$F$45/'L1'!$D$16,IF($K$46="Month",$F$45/'L1'!$D$17,IF($K$46="Year",$F$45,0)))),B792,$F$46,$Q$45),"")</f>
        <v/>
      </c>
      <c r="I792" s="559"/>
      <c r="J792" s="559" t="str">
        <f t="shared" si="47"/>
        <v/>
      </c>
      <c r="K792" s="559"/>
      <c r="L792" s="559"/>
      <c r="M792" s="559"/>
      <c r="N792" s="559"/>
      <c r="O792" s="559" t="str">
        <f t="shared" si="48"/>
        <v/>
      </c>
      <c r="P792" s="560"/>
    </row>
    <row r="793" spans="2:16">
      <c r="B793" s="557" t="str">
        <f t="shared" si="45"/>
        <v/>
      </c>
      <c r="C793" s="558"/>
      <c r="D793" s="559" t="str">
        <f t="shared" si="46"/>
        <v/>
      </c>
      <c r="E793" s="559"/>
      <c r="F793" s="559" t="str">
        <f>IFERROR(IF(OR(D793=0,D793=""),"",-PMT($F$45/IF($K$46="Day",'L1'!$D$12,IF($K$46="Week",'L1'!$D$16,IF($K$46="Month",'L1'!$D$17,1))),$F$46,$D$62)),"")</f>
        <v/>
      </c>
      <c r="G793" s="559"/>
      <c r="H793" s="559" t="str">
        <f>IFERROR(-PPMT(IF($K$46="Day",$F$45/'L1'!$D$12,IF($K$46="Week",$F$45/'L1'!$D$16,IF($K$46="Month",$F$45/'L1'!$D$17,IF($K$46="Year",$F$45,0)))),B793,$F$46,$Q$45),"")</f>
        <v/>
      </c>
      <c r="I793" s="559"/>
      <c r="J793" s="559" t="str">
        <f t="shared" si="47"/>
        <v/>
      </c>
      <c r="K793" s="559"/>
      <c r="L793" s="559"/>
      <c r="M793" s="559"/>
      <c r="N793" s="559"/>
      <c r="O793" s="559" t="str">
        <f t="shared" si="48"/>
        <v/>
      </c>
      <c r="P793" s="560"/>
    </row>
    <row r="794" spans="2:16">
      <c r="B794" s="557" t="str">
        <f t="shared" si="45"/>
        <v/>
      </c>
      <c r="C794" s="558"/>
      <c r="D794" s="559" t="str">
        <f t="shared" si="46"/>
        <v/>
      </c>
      <c r="E794" s="559"/>
      <c r="F794" s="559" t="str">
        <f>IFERROR(IF(OR(D794=0,D794=""),"",-PMT($F$45/IF($K$46="Day",'L1'!$D$12,IF($K$46="Week",'L1'!$D$16,IF($K$46="Month",'L1'!$D$17,1))),$F$46,$D$62)),"")</f>
        <v/>
      </c>
      <c r="G794" s="559"/>
      <c r="H794" s="559" t="str">
        <f>IFERROR(-PPMT(IF($K$46="Day",$F$45/'L1'!$D$12,IF($K$46="Week",$F$45/'L1'!$D$16,IF($K$46="Month",$F$45/'L1'!$D$17,IF($K$46="Year",$F$45,0)))),B794,$F$46,$Q$45),"")</f>
        <v/>
      </c>
      <c r="I794" s="559"/>
      <c r="J794" s="559" t="str">
        <f t="shared" si="47"/>
        <v/>
      </c>
      <c r="K794" s="559"/>
      <c r="L794" s="559"/>
      <c r="M794" s="559"/>
      <c r="N794" s="559"/>
      <c r="O794" s="559" t="str">
        <f t="shared" si="48"/>
        <v/>
      </c>
      <c r="P794" s="560"/>
    </row>
    <row r="795" spans="2:16">
      <c r="B795" s="557" t="str">
        <f t="shared" si="45"/>
        <v/>
      </c>
      <c r="C795" s="558"/>
      <c r="D795" s="559" t="str">
        <f t="shared" si="46"/>
        <v/>
      </c>
      <c r="E795" s="559"/>
      <c r="F795" s="559" t="str">
        <f>IFERROR(IF(OR(D795=0,D795=""),"",-PMT($F$45/IF($K$46="Day",'L1'!$D$12,IF($K$46="Week",'L1'!$D$16,IF($K$46="Month",'L1'!$D$17,1))),$F$46,$D$62)),"")</f>
        <v/>
      </c>
      <c r="G795" s="559"/>
      <c r="H795" s="559" t="str">
        <f>IFERROR(-PPMT(IF($K$46="Day",$F$45/'L1'!$D$12,IF($K$46="Week",$F$45/'L1'!$D$16,IF($K$46="Month",$F$45/'L1'!$D$17,IF($K$46="Year",$F$45,0)))),B795,$F$46,$Q$45),"")</f>
        <v/>
      </c>
      <c r="I795" s="559"/>
      <c r="J795" s="559" t="str">
        <f t="shared" si="47"/>
        <v/>
      </c>
      <c r="K795" s="559"/>
      <c r="L795" s="559"/>
      <c r="M795" s="559"/>
      <c r="N795" s="559"/>
      <c r="O795" s="559" t="str">
        <f t="shared" si="48"/>
        <v/>
      </c>
      <c r="P795" s="560"/>
    </row>
    <row r="796" spans="2:16">
      <c r="B796" s="557" t="str">
        <f t="shared" si="45"/>
        <v/>
      </c>
      <c r="C796" s="558"/>
      <c r="D796" s="559" t="str">
        <f t="shared" si="46"/>
        <v/>
      </c>
      <c r="E796" s="559"/>
      <c r="F796" s="559" t="str">
        <f>IFERROR(IF(OR(D796=0,D796=""),"",-PMT($F$45/IF($K$46="Day",'L1'!$D$12,IF($K$46="Week",'L1'!$D$16,IF($K$46="Month",'L1'!$D$17,1))),$F$46,$D$62)),"")</f>
        <v/>
      </c>
      <c r="G796" s="559"/>
      <c r="H796" s="559" t="str">
        <f>IFERROR(-PPMT(IF($K$46="Day",$F$45/'L1'!$D$12,IF($K$46="Week",$F$45/'L1'!$D$16,IF($K$46="Month",$F$45/'L1'!$D$17,IF($K$46="Year",$F$45,0)))),B796,$F$46,$Q$45),"")</f>
        <v/>
      </c>
      <c r="I796" s="559"/>
      <c r="J796" s="559" t="str">
        <f t="shared" si="47"/>
        <v/>
      </c>
      <c r="K796" s="559"/>
      <c r="L796" s="559"/>
      <c r="M796" s="559"/>
      <c r="N796" s="559"/>
      <c r="O796" s="559" t="str">
        <f t="shared" si="48"/>
        <v/>
      </c>
      <c r="P796" s="560"/>
    </row>
    <row r="797" spans="2:16">
      <c r="B797" s="557" t="str">
        <f t="shared" si="45"/>
        <v/>
      </c>
      <c r="C797" s="558"/>
      <c r="D797" s="559" t="str">
        <f t="shared" si="46"/>
        <v/>
      </c>
      <c r="E797" s="559"/>
      <c r="F797" s="559" t="str">
        <f>IFERROR(IF(OR(D797=0,D797=""),"",-PMT($F$45/IF($K$46="Day",'L1'!$D$12,IF($K$46="Week",'L1'!$D$16,IF($K$46="Month",'L1'!$D$17,1))),$F$46,$D$62)),"")</f>
        <v/>
      </c>
      <c r="G797" s="559"/>
      <c r="H797" s="559" t="str">
        <f>IFERROR(-PPMT(IF($K$46="Day",$F$45/'L1'!$D$12,IF($K$46="Week",$F$45/'L1'!$D$16,IF($K$46="Month",$F$45/'L1'!$D$17,IF($K$46="Year",$F$45,0)))),B797,$F$46,$Q$45),"")</f>
        <v/>
      </c>
      <c r="I797" s="559"/>
      <c r="J797" s="559" t="str">
        <f t="shared" si="47"/>
        <v/>
      </c>
      <c r="K797" s="559"/>
      <c r="L797" s="559"/>
      <c r="M797" s="559"/>
      <c r="N797" s="559"/>
      <c r="O797" s="559" t="str">
        <f t="shared" si="48"/>
        <v/>
      </c>
      <c r="P797" s="560"/>
    </row>
    <row r="798" spans="2:16">
      <c r="B798" s="557" t="str">
        <f t="shared" si="45"/>
        <v/>
      </c>
      <c r="C798" s="558"/>
      <c r="D798" s="559" t="str">
        <f t="shared" si="46"/>
        <v/>
      </c>
      <c r="E798" s="559"/>
      <c r="F798" s="559" t="str">
        <f>IFERROR(IF(OR(D798=0,D798=""),"",-PMT($F$45/IF($K$46="Day",'L1'!$D$12,IF($K$46="Week",'L1'!$D$16,IF($K$46="Month",'L1'!$D$17,1))),$F$46,$D$62)),"")</f>
        <v/>
      </c>
      <c r="G798" s="559"/>
      <c r="H798" s="559" t="str">
        <f>IFERROR(-PPMT(IF($K$46="Day",$F$45/'L1'!$D$12,IF($K$46="Week",$F$45/'L1'!$D$16,IF($K$46="Month",$F$45/'L1'!$D$17,IF($K$46="Year",$F$45,0)))),B798,$F$46,$Q$45),"")</f>
        <v/>
      </c>
      <c r="I798" s="559"/>
      <c r="J798" s="559" t="str">
        <f t="shared" si="47"/>
        <v/>
      </c>
      <c r="K798" s="559"/>
      <c r="L798" s="559"/>
      <c r="M798" s="559"/>
      <c r="N798" s="559"/>
      <c r="O798" s="559" t="str">
        <f t="shared" si="48"/>
        <v/>
      </c>
      <c r="P798" s="560"/>
    </row>
    <row r="799" spans="2:16">
      <c r="B799" s="557" t="str">
        <f t="shared" si="45"/>
        <v/>
      </c>
      <c r="C799" s="558"/>
      <c r="D799" s="559" t="str">
        <f t="shared" si="46"/>
        <v/>
      </c>
      <c r="E799" s="559"/>
      <c r="F799" s="559" t="str">
        <f>IFERROR(IF(OR(D799=0,D799=""),"",-PMT($F$45/IF($K$46="Day",'L1'!$D$12,IF($K$46="Week",'L1'!$D$16,IF($K$46="Month",'L1'!$D$17,1))),$F$46,$D$62)),"")</f>
        <v/>
      </c>
      <c r="G799" s="559"/>
      <c r="H799" s="559" t="str">
        <f>IFERROR(-PPMT(IF($K$46="Day",$F$45/'L1'!$D$12,IF($K$46="Week",$F$45/'L1'!$D$16,IF($K$46="Month",$F$45/'L1'!$D$17,IF($K$46="Year",$F$45,0)))),B799,$F$46,$Q$45),"")</f>
        <v/>
      </c>
      <c r="I799" s="559"/>
      <c r="J799" s="559" t="str">
        <f t="shared" si="47"/>
        <v/>
      </c>
      <c r="K799" s="559"/>
      <c r="L799" s="559"/>
      <c r="M799" s="559"/>
      <c r="N799" s="559"/>
      <c r="O799" s="559" t="str">
        <f t="shared" si="48"/>
        <v/>
      </c>
      <c r="P799" s="560"/>
    </row>
    <row r="800" spans="2:16">
      <c r="B800" s="557" t="str">
        <f t="shared" si="45"/>
        <v/>
      </c>
      <c r="C800" s="558"/>
      <c r="D800" s="559" t="str">
        <f t="shared" si="46"/>
        <v/>
      </c>
      <c r="E800" s="559"/>
      <c r="F800" s="559" t="str">
        <f>IFERROR(IF(OR(D800=0,D800=""),"",-PMT($F$45/IF($K$46="Day",'L1'!$D$12,IF($K$46="Week",'L1'!$D$16,IF($K$46="Month",'L1'!$D$17,1))),$F$46,$D$62)),"")</f>
        <v/>
      </c>
      <c r="G800" s="559"/>
      <c r="H800" s="559" t="str">
        <f>IFERROR(-PPMT(IF($K$46="Day",$F$45/'L1'!$D$12,IF($K$46="Week",$F$45/'L1'!$D$16,IF($K$46="Month",$F$45/'L1'!$D$17,IF($K$46="Year",$F$45,0)))),B800,$F$46,$Q$45),"")</f>
        <v/>
      </c>
      <c r="I800" s="559"/>
      <c r="J800" s="559" t="str">
        <f t="shared" si="47"/>
        <v/>
      </c>
      <c r="K800" s="559"/>
      <c r="L800" s="559"/>
      <c r="M800" s="559"/>
      <c r="N800" s="559"/>
      <c r="O800" s="559" t="str">
        <f t="shared" si="48"/>
        <v/>
      </c>
      <c r="P800" s="560"/>
    </row>
    <row r="801" spans="2:16">
      <c r="B801" s="557" t="str">
        <f t="shared" si="45"/>
        <v/>
      </c>
      <c r="C801" s="558"/>
      <c r="D801" s="559" t="str">
        <f t="shared" si="46"/>
        <v/>
      </c>
      <c r="E801" s="559"/>
      <c r="F801" s="559" t="str">
        <f>IFERROR(IF(OR(D801=0,D801=""),"",-PMT($F$45/IF($K$46="Day",'L1'!$D$12,IF($K$46="Week",'L1'!$D$16,IF($K$46="Month",'L1'!$D$17,1))),$F$46,$D$62)),"")</f>
        <v/>
      </c>
      <c r="G801" s="559"/>
      <c r="H801" s="559" t="str">
        <f>IFERROR(-PPMT(IF($K$46="Day",$F$45/'L1'!$D$12,IF($K$46="Week",$F$45/'L1'!$D$16,IF($K$46="Month",$F$45/'L1'!$D$17,IF($K$46="Year",$F$45,0)))),B801,$F$46,$Q$45),"")</f>
        <v/>
      </c>
      <c r="I801" s="559"/>
      <c r="J801" s="559" t="str">
        <f t="shared" si="47"/>
        <v/>
      </c>
      <c r="K801" s="559"/>
      <c r="L801" s="559"/>
      <c r="M801" s="559"/>
      <c r="N801" s="559"/>
      <c r="O801" s="559" t="str">
        <f t="shared" si="48"/>
        <v/>
      </c>
      <c r="P801" s="560"/>
    </row>
    <row r="802" spans="2:16">
      <c r="B802" s="557" t="str">
        <f t="shared" si="45"/>
        <v/>
      </c>
      <c r="C802" s="558"/>
      <c r="D802" s="559" t="str">
        <f t="shared" si="46"/>
        <v/>
      </c>
      <c r="E802" s="559"/>
      <c r="F802" s="559" t="str">
        <f>IFERROR(IF(OR(D802=0,D802=""),"",-PMT($F$45/IF($K$46="Day",'L1'!$D$12,IF($K$46="Week",'L1'!$D$16,IF($K$46="Month",'L1'!$D$17,1))),$F$46,$D$62)),"")</f>
        <v/>
      </c>
      <c r="G802" s="559"/>
      <c r="H802" s="559" t="str">
        <f>IFERROR(-PPMT(IF($K$46="Day",$F$45/'L1'!$D$12,IF($K$46="Week",$F$45/'L1'!$D$16,IF($K$46="Month",$F$45/'L1'!$D$17,IF($K$46="Year",$F$45,0)))),B802,$F$46,$Q$45),"")</f>
        <v/>
      </c>
      <c r="I802" s="559"/>
      <c r="J802" s="559" t="str">
        <f t="shared" si="47"/>
        <v/>
      </c>
      <c r="K802" s="559"/>
      <c r="L802" s="559"/>
      <c r="M802" s="559"/>
      <c r="N802" s="559"/>
      <c r="O802" s="559" t="str">
        <f t="shared" si="48"/>
        <v/>
      </c>
      <c r="P802" s="560"/>
    </row>
    <row r="803" spans="2:16">
      <c r="B803" s="557" t="str">
        <f t="shared" si="45"/>
        <v/>
      </c>
      <c r="C803" s="558"/>
      <c r="D803" s="559" t="str">
        <f t="shared" si="46"/>
        <v/>
      </c>
      <c r="E803" s="559"/>
      <c r="F803" s="559" t="str">
        <f>IFERROR(IF(OR(D803=0,D803=""),"",-PMT($F$45/IF($K$46="Day",'L1'!$D$12,IF($K$46="Week",'L1'!$D$16,IF($K$46="Month",'L1'!$D$17,1))),$F$46,$D$62)),"")</f>
        <v/>
      </c>
      <c r="G803" s="559"/>
      <c r="H803" s="559" t="str">
        <f>IFERROR(-PPMT(IF($K$46="Day",$F$45/'L1'!$D$12,IF($K$46="Week",$F$45/'L1'!$D$16,IF($K$46="Month",$F$45/'L1'!$D$17,IF($K$46="Year",$F$45,0)))),B803,$F$46,$Q$45),"")</f>
        <v/>
      </c>
      <c r="I803" s="559"/>
      <c r="J803" s="559" t="str">
        <f t="shared" si="47"/>
        <v/>
      </c>
      <c r="K803" s="559"/>
      <c r="L803" s="559"/>
      <c r="M803" s="559"/>
      <c r="N803" s="559"/>
      <c r="O803" s="559" t="str">
        <f t="shared" si="48"/>
        <v/>
      </c>
      <c r="P803" s="560"/>
    </row>
    <row r="804" spans="2:16">
      <c r="B804" s="557" t="str">
        <f t="shared" si="45"/>
        <v/>
      </c>
      <c r="C804" s="558"/>
      <c r="D804" s="559" t="str">
        <f t="shared" si="46"/>
        <v/>
      </c>
      <c r="E804" s="559"/>
      <c r="F804" s="559" t="str">
        <f>IFERROR(IF(OR(D804=0,D804=""),"",-PMT($F$45/IF($K$46="Day",'L1'!$D$12,IF($K$46="Week",'L1'!$D$16,IF($K$46="Month",'L1'!$D$17,1))),$F$46,$D$62)),"")</f>
        <v/>
      </c>
      <c r="G804" s="559"/>
      <c r="H804" s="559" t="str">
        <f>IFERROR(-PPMT(IF($K$46="Day",$F$45/'L1'!$D$12,IF($K$46="Week",$F$45/'L1'!$D$16,IF($K$46="Month",$F$45/'L1'!$D$17,IF($K$46="Year",$F$45,0)))),B804,$F$46,$Q$45),"")</f>
        <v/>
      </c>
      <c r="I804" s="559"/>
      <c r="J804" s="559" t="str">
        <f t="shared" si="47"/>
        <v/>
      </c>
      <c r="K804" s="559"/>
      <c r="L804" s="559"/>
      <c r="M804" s="559"/>
      <c r="N804" s="559"/>
      <c r="O804" s="559" t="str">
        <f t="shared" si="48"/>
        <v/>
      </c>
      <c r="P804" s="560"/>
    </row>
    <row r="805" spans="2:16">
      <c r="B805" s="557" t="str">
        <f t="shared" si="45"/>
        <v/>
      </c>
      <c r="C805" s="558"/>
      <c r="D805" s="559" t="str">
        <f t="shared" si="46"/>
        <v/>
      </c>
      <c r="E805" s="559"/>
      <c r="F805" s="559" t="str">
        <f>IFERROR(IF(OR(D805=0,D805=""),"",-PMT($F$45/IF($K$46="Day",'L1'!$D$12,IF($K$46="Week",'L1'!$D$16,IF($K$46="Month",'L1'!$D$17,1))),$F$46,$D$62)),"")</f>
        <v/>
      </c>
      <c r="G805" s="559"/>
      <c r="H805" s="559" t="str">
        <f>IFERROR(-PPMT(IF($K$46="Day",$F$45/'L1'!$D$12,IF($K$46="Week",$F$45/'L1'!$D$16,IF($K$46="Month",$F$45/'L1'!$D$17,IF($K$46="Year",$F$45,0)))),B805,$F$46,$Q$45),"")</f>
        <v/>
      </c>
      <c r="I805" s="559"/>
      <c r="J805" s="559" t="str">
        <f t="shared" si="47"/>
        <v/>
      </c>
      <c r="K805" s="559"/>
      <c r="L805" s="559"/>
      <c r="M805" s="559"/>
      <c r="N805" s="559"/>
      <c r="O805" s="559" t="str">
        <f t="shared" si="48"/>
        <v/>
      </c>
      <c r="P805" s="560"/>
    </row>
    <row r="806" spans="2:16">
      <c r="B806" s="557" t="str">
        <f t="shared" si="45"/>
        <v/>
      </c>
      <c r="C806" s="558"/>
      <c r="D806" s="559" t="str">
        <f t="shared" si="46"/>
        <v/>
      </c>
      <c r="E806" s="559"/>
      <c r="F806" s="559" t="str">
        <f>IFERROR(IF(OR(D806=0,D806=""),"",-PMT($F$45/IF($K$46="Day",'L1'!$D$12,IF($K$46="Week",'L1'!$D$16,IF($K$46="Month",'L1'!$D$17,1))),$F$46,$D$62)),"")</f>
        <v/>
      </c>
      <c r="G806" s="559"/>
      <c r="H806" s="559" t="str">
        <f>IFERROR(-PPMT(IF($K$46="Day",$F$45/'L1'!$D$12,IF($K$46="Week",$F$45/'L1'!$D$16,IF($K$46="Month",$F$45/'L1'!$D$17,IF($K$46="Year",$F$45,0)))),B806,$F$46,$Q$45),"")</f>
        <v/>
      </c>
      <c r="I806" s="559"/>
      <c r="J806" s="559" t="str">
        <f t="shared" si="47"/>
        <v/>
      </c>
      <c r="K806" s="559"/>
      <c r="L806" s="559"/>
      <c r="M806" s="559"/>
      <c r="N806" s="559"/>
      <c r="O806" s="559" t="str">
        <f t="shared" si="48"/>
        <v/>
      </c>
      <c r="P806" s="560"/>
    </row>
    <row r="807" spans="2:16">
      <c r="B807" s="557" t="str">
        <f t="shared" si="45"/>
        <v/>
      </c>
      <c r="C807" s="558"/>
      <c r="D807" s="559" t="str">
        <f t="shared" si="46"/>
        <v/>
      </c>
      <c r="E807" s="559"/>
      <c r="F807" s="559" t="str">
        <f>IFERROR(IF(OR(D807=0,D807=""),"",-PMT($F$45/IF($K$46="Day",'L1'!$D$12,IF($K$46="Week",'L1'!$D$16,IF($K$46="Month",'L1'!$D$17,1))),$F$46,$D$62)),"")</f>
        <v/>
      </c>
      <c r="G807" s="559"/>
      <c r="H807" s="559" t="str">
        <f>IFERROR(-PPMT(IF($K$46="Day",$F$45/'L1'!$D$12,IF($K$46="Week",$F$45/'L1'!$D$16,IF($K$46="Month",$F$45/'L1'!$D$17,IF($K$46="Year",$F$45,0)))),B807,$F$46,$Q$45),"")</f>
        <v/>
      </c>
      <c r="I807" s="559"/>
      <c r="J807" s="559" t="str">
        <f t="shared" si="47"/>
        <v/>
      </c>
      <c r="K807" s="559"/>
      <c r="L807" s="559"/>
      <c r="M807" s="559"/>
      <c r="N807" s="559"/>
      <c r="O807" s="559" t="str">
        <f t="shared" si="48"/>
        <v/>
      </c>
      <c r="P807" s="560"/>
    </row>
    <row r="808" spans="2:16">
      <c r="B808" s="557" t="str">
        <f t="shared" si="45"/>
        <v/>
      </c>
      <c r="C808" s="558"/>
      <c r="D808" s="559" t="str">
        <f t="shared" si="46"/>
        <v/>
      </c>
      <c r="E808" s="559"/>
      <c r="F808" s="559" t="str">
        <f>IFERROR(IF(OR(D808=0,D808=""),"",-PMT($F$45/IF($K$46="Day",'L1'!$D$12,IF($K$46="Week",'L1'!$D$16,IF($K$46="Month",'L1'!$D$17,1))),$F$46,$D$62)),"")</f>
        <v/>
      </c>
      <c r="G808" s="559"/>
      <c r="H808" s="559" t="str">
        <f>IFERROR(-PPMT(IF($K$46="Day",$F$45/'L1'!$D$12,IF($K$46="Week",$F$45/'L1'!$D$16,IF($K$46="Month",$F$45/'L1'!$D$17,IF($K$46="Year",$F$45,0)))),B808,$F$46,$Q$45),"")</f>
        <v/>
      </c>
      <c r="I808" s="559"/>
      <c r="J808" s="559" t="str">
        <f t="shared" si="47"/>
        <v/>
      </c>
      <c r="K808" s="559"/>
      <c r="L808" s="559"/>
      <c r="M808" s="559"/>
      <c r="N808" s="559"/>
      <c r="O808" s="559" t="str">
        <f t="shared" si="48"/>
        <v/>
      </c>
      <c r="P808" s="560"/>
    </row>
    <row r="809" spans="2:16">
      <c r="B809" s="557" t="str">
        <f t="shared" si="45"/>
        <v/>
      </c>
      <c r="C809" s="558"/>
      <c r="D809" s="559" t="str">
        <f t="shared" si="46"/>
        <v/>
      </c>
      <c r="E809" s="559"/>
      <c r="F809" s="559" t="str">
        <f>IFERROR(IF(OR(D809=0,D809=""),"",-PMT($F$45/IF($K$46="Day",'L1'!$D$12,IF($K$46="Week",'L1'!$D$16,IF($K$46="Month",'L1'!$D$17,1))),$F$46,$D$62)),"")</f>
        <v/>
      </c>
      <c r="G809" s="559"/>
      <c r="H809" s="559" t="str">
        <f>IFERROR(-PPMT(IF($K$46="Day",$F$45/'L1'!$D$12,IF($K$46="Week",$F$45/'L1'!$D$16,IF($K$46="Month",$F$45/'L1'!$D$17,IF($K$46="Year",$F$45,0)))),B809,$F$46,$Q$45),"")</f>
        <v/>
      </c>
      <c r="I809" s="559"/>
      <c r="J809" s="559" t="str">
        <f t="shared" si="47"/>
        <v/>
      </c>
      <c r="K809" s="559"/>
      <c r="L809" s="559"/>
      <c r="M809" s="559"/>
      <c r="N809" s="559"/>
      <c r="O809" s="559" t="str">
        <f t="shared" si="48"/>
        <v/>
      </c>
      <c r="P809" s="560"/>
    </row>
    <row r="810" spans="2:16">
      <c r="B810" s="557" t="str">
        <f t="shared" si="45"/>
        <v/>
      </c>
      <c r="C810" s="558"/>
      <c r="D810" s="559" t="str">
        <f t="shared" si="46"/>
        <v/>
      </c>
      <c r="E810" s="559"/>
      <c r="F810" s="559" t="str">
        <f>IFERROR(IF(OR(D810=0,D810=""),"",-PMT($F$45/IF($K$46="Day",'L1'!$D$12,IF($K$46="Week",'L1'!$D$16,IF($K$46="Month",'L1'!$D$17,1))),$F$46,$D$62)),"")</f>
        <v/>
      </c>
      <c r="G810" s="559"/>
      <c r="H810" s="559" t="str">
        <f>IFERROR(-PPMT(IF($K$46="Day",$F$45/'L1'!$D$12,IF($K$46="Week",$F$45/'L1'!$D$16,IF($K$46="Month",$F$45/'L1'!$D$17,IF($K$46="Year",$F$45,0)))),B810,$F$46,$Q$45),"")</f>
        <v/>
      </c>
      <c r="I810" s="559"/>
      <c r="J810" s="559" t="str">
        <f t="shared" si="47"/>
        <v/>
      </c>
      <c r="K810" s="559"/>
      <c r="L810" s="559"/>
      <c r="M810" s="559"/>
      <c r="N810" s="559"/>
      <c r="O810" s="559" t="str">
        <f t="shared" si="48"/>
        <v/>
      </c>
      <c r="P810" s="560"/>
    </row>
    <row r="811" spans="2:16">
      <c r="B811" s="557" t="str">
        <f t="shared" si="45"/>
        <v/>
      </c>
      <c r="C811" s="558"/>
      <c r="D811" s="559" t="str">
        <f t="shared" si="46"/>
        <v/>
      </c>
      <c r="E811" s="559"/>
      <c r="F811" s="559" t="str">
        <f>IFERROR(IF(OR(D811=0,D811=""),"",-PMT($F$45/IF($K$46="Day",'L1'!$D$12,IF($K$46="Week",'L1'!$D$16,IF($K$46="Month",'L1'!$D$17,1))),$F$46,$D$62)),"")</f>
        <v/>
      </c>
      <c r="G811" s="559"/>
      <c r="H811" s="559" t="str">
        <f>IFERROR(-PPMT(IF($K$46="Day",$F$45/'L1'!$D$12,IF($K$46="Week",$F$45/'L1'!$D$16,IF($K$46="Month",$F$45/'L1'!$D$17,IF($K$46="Year",$F$45,0)))),B811,$F$46,$Q$45),"")</f>
        <v/>
      </c>
      <c r="I811" s="559"/>
      <c r="J811" s="559" t="str">
        <f t="shared" si="47"/>
        <v/>
      </c>
      <c r="K811" s="559"/>
      <c r="L811" s="559"/>
      <c r="M811" s="559"/>
      <c r="N811" s="559"/>
      <c r="O811" s="559" t="str">
        <f t="shared" si="48"/>
        <v/>
      </c>
      <c r="P811" s="560"/>
    </row>
    <row r="812" spans="2:16">
      <c r="B812" s="557" t="str">
        <f t="shared" si="45"/>
        <v/>
      </c>
      <c r="C812" s="558"/>
      <c r="D812" s="559" t="str">
        <f t="shared" si="46"/>
        <v/>
      </c>
      <c r="E812" s="559"/>
      <c r="F812" s="559" t="str">
        <f>IFERROR(IF(OR(D812=0,D812=""),"",-PMT($F$45/IF($K$46="Day",'L1'!$D$12,IF($K$46="Week",'L1'!$D$16,IF($K$46="Month",'L1'!$D$17,1))),$F$46,$D$62)),"")</f>
        <v/>
      </c>
      <c r="G812" s="559"/>
      <c r="H812" s="559" t="str">
        <f>IFERROR(-PPMT(IF($K$46="Day",$F$45/'L1'!$D$12,IF($K$46="Week",$F$45/'L1'!$D$16,IF($K$46="Month",$F$45/'L1'!$D$17,IF($K$46="Year",$F$45,0)))),B812,$F$46,$Q$45),"")</f>
        <v/>
      </c>
      <c r="I812" s="559"/>
      <c r="J812" s="559" t="str">
        <f t="shared" si="47"/>
        <v/>
      </c>
      <c r="K812" s="559"/>
      <c r="L812" s="559"/>
      <c r="M812" s="559"/>
      <c r="N812" s="559"/>
      <c r="O812" s="559" t="str">
        <f t="shared" si="48"/>
        <v/>
      </c>
      <c r="P812" s="560"/>
    </row>
    <row r="813" spans="2:16">
      <c r="B813" s="557" t="str">
        <f t="shared" si="45"/>
        <v/>
      </c>
      <c r="C813" s="558"/>
      <c r="D813" s="559" t="str">
        <f t="shared" si="46"/>
        <v/>
      </c>
      <c r="E813" s="559"/>
      <c r="F813" s="559" t="str">
        <f>IFERROR(IF(OR(D813=0,D813=""),"",-PMT($F$45/IF($K$46="Day",'L1'!$D$12,IF($K$46="Week",'L1'!$D$16,IF($K$46="Month",'L1'!$D$17,1))),$F$46,$D$62)),"")</f>
        <v/>
      </c>
      <c r="G813" s="559"/>
      <c r="H813" s="559" t="str">
        <f>IFERROR(-PPMT(IF($K$46="Day",$F$45/'L1'!$D$12,IF($K$46="Week",$F$45/'L1'!$D$16,IF($K$46="Month",$F$45/'L1'!$D$17,IF($K$46="Year",$F$45,0)))),B813,$F$46,$Q$45),"")</f>
        <v/>
      </c>
      <c r="I813" s="559"/>
      <c r="J813" s="559" t="str">
        <f t="shared" si="47"/>
        <v/>
      </c>
      <c r="K813" s="559"/>
      <c r="L813" s="559"/>
      <c r="M813" s="559"/>
      <c r="N813" s="559"/>
      <c r="O813" s="559" t="str">
        <f t="shared" si="48"/>
        <v/>
      </c>
      <c r="P813" s="560"/>
    </row>
    <row r="814" spans="2:16">
      <c r="B814" s="557" t="str">
        <f t="shared" si="45"/>
        <v/>
      </c>
      <c r="C814" s="558"/>
      <c r="D814" s="559" t="str">
        <f t="shared" si="46"/>
        <v/>
      </c>
      <c r="E814" s="559"/>
      <c r="F814" s="559" t="str">
        <f>IFERROR(IF(OR(D814=0,D814=""),"",-PMT($F$45/IF($K$46="Day",'L1'!$D$12,IF($K$46="Week",'L1'!$D$16,IF($K$46="Month",'L1'!$D$17,1))),$F$46,$D$62)),"")</f>
        <v/>
      </c>
      <c r="G814" s="559"/>
      <c r="H814" s="559" t="str">
        <f>IFERROR(-PPMT(IF($K$46="Day",$F$45/'L1'!$D$12,IF($K$46="Week",$F$45/'L1'!$D$16,IF($K$46="Month",$F$45/'L1'!$D$17,IF($K$46="Year",$F$45,0)))),B814,$F$46,$Q$45),"")</f>
        <v/>
      </c>
      <c r="I814" s="559"/>
      <c r="J814" s="559" t="str">
        <f t="shared" si="47"/>
        <v/>
      </c>
      <c r="K814" s="559"/>
      <c r="L814" s="559"/>
      <c r="M814" s="559"/>
      <c r="N814" s="559"/>
      <c r="O814" s="559" t="str">
        <f t="shared" si="48"/>
        <v/>
      </c>
      <c r="P814" s="560"/>
    </row>
    <row r="815" spans="2:16">
      <c r="B815" s="557" t="str">
        <f t="shared" si="45"/>
        <v/>
      </c>
      <c r="C815" s="558"/>
      <c r="D815" s="559" t="str">
        <f t="shared" si="46"/>
        <v/>
      </c>
      <c r="E815" s="559"/>
      <c r="F815" s="559" t="str">
        <f>IFERROR(IF(OR(D815=0,D815=""),"",-PMT($F$45/IF($K$46="Day",'L1'!$D$12,IF($K$46="Week",'L1'!$D$16,IF($K$46="Month",'L1'!$D$17,1))),$F$46,$D$62)),"")</f>
        <v/>
      </c>
      <c r="G815" s="559"/>
      <c r="H815" s="559" t="str">
        <f>IFERROR(-PPMT(IF($K$46="Day",$F$45/'L1'!$D$12,IF($K$46="Week",$F$45/'L1'!$D$16,IF($K$46="Month",$F$45/'L1'!$D$17,IF($K$46="Year",$F$45,0)))),B815,$F$46,$Q$45),"")</f>
        <v/>
      </c>
      <c r="I815" s="559"/>
      <c r="J815" s="559" t="str">
        <f t="shared" si="47"/>
        <v/>
      </c>
      <c r="K815" s="559"/>
      <c r="L815" s="559"/>
      <c r="M815" s="559"/>
      <c r="N815" s="559"/>
      <c r="O815" s="559" t="str">
        <f t="shared" si="48"/>
        <v/>
      </c>
      <c r="P815" s="560"/>
    </row>
    <row r="816" spans="2:16">
      <c r="B816" s="557" t="str">
        <f t="shared" si="45"/>
        <v/>
      </c>
      <c r="C816" s="558"/>
      <c r="D816" s="559" t="str">
        <f t="shared" si="46"/>
        <v/>
      </c>
      <c r="E816" s="559"/>
      <c r="F816" s="559" t="str">
        <f>IFERROR(IF(OR(D816=0,D816=""),"",-PMT($F$45/IF($K$46="Day",'L1'!$D$12,IF($K$46="Week",'L1'!$D$16,IF($K$46="Month",'L1'!$D$17,1))),$F$46,$D$62)),"")</f>
        <v/>
      </c>
      <c r="G816" s="559"/>
      <c r="H816" s="559" t="str">
        <f>IFERROR(-PPMT(IF($K$46="Day",$F$45/'L1'!$D$12,IF($K$46="Week",$F$45/'L1'!$D$16,IF($K$46="Month",$F$45/'L1'!$D$17,IF($K$46="Year",$F$45,0)))),B816,$F$46,$Q$45),"")</f>
        <v/>
      </c>
      <c r="I816" s="559"/>
      <c r="J816" s="559" t="str">
        <f t="shared" si="47"/>
        <v/>
      </c>
      <c r="K816" s="559"/>
      <c r="L816" s="559"/>
      <c r="M816" s="559"/>
      <c r="N816" s="559"/>
      <c r="O816" s="559" t="str">
        <f t="shared" si="48"/>
        <v/>
      </c>
      <c r="P816" s="560"/>
    </row>
    <row r="817" spans="2:16">
      <c r="B817" s="557" t="str">
        <f t="shared" si="45"/>
        <v/>
      </c>
      <c r="C817" s="558"/>
      <c r="D817" s="559" t="str">
        <f t="shared" si="46"/>
        <v/>
      </c>
      <c r="E817" s="559"/>
      <c r="F817" s="559" t="str">
        <f>IFERROR(IF(OR(D817=0,D817=""),"",-PMT($F$45/IF($K$46="Day",'L1'!$D$12,IF($K$46="Week",'L1'!$D$16,IF($K$46="Month",'L1'!$D$17,1))),$F$46,$D$62)),"")</f>
        <v/>
      </c>
      <c r="G817" s="559"/>
      <c r="H817" s="559" t="str">
        <f>IFERROR(-PPMT(IF($K$46="Day",$F$45/'L1'!$D$12,IF($K$46="Week",$F$45/'L1'!$D$16,IF($K$46="Month",$F$45/'L1'!$D$17,IF($K$46="Year",$F$45,0)))),B817,$F$46,$Q$45),"")</f>
        <v/>
      </c>
      <c r="I817" s="559"/>
      <c r="J817" s="559" t="str">
        <f t="shared" si="47"/>
        <v/>
      </c>
      <c r="K817" s="559"/>
      <c r="L817" s="559"/>
      <c r="M817" s="559"/>
      <c r="N817" s="559"/>
      <c r="O817" s="559" t="str">
        <f t="shared" si="48"/>
        <v/>
      </c>
      <c r="P817" s="560"/>
    </row>
    <row r="818" spans="2:16">
      <c r="B818" s="557" t="str">
        <f t="shared" si="45"/>
        <v/>
      </c>
      <c r="C818" s="558"/>
      <c r="D818" s="559" t="str">
        <f t="shared" si="46"/>
        <v/>
      </c>
      <c r="E818" s="559"/>
      <c r="F818" s="559" t="str">
        <f>IFERROR(IF(OR(D818=0,D818=""),"",-PMT($F$45/IF($K$46="Day",'L1'!$D$12,IF($K$46="Week",'L1'!$D$16,IF($K$46="Month",'L1'!$D$17,1))),$F$46,$D$62)),"")</f>
        <v/>
      </c>
      <c r="G818" s="559"/>
      <c r="H818" s="559" t="str">
        <f>IFERROR(-PPMT(IF($K$46="Day",$F$45/'L1'!$D$12,IF($K$46="Week",$F$45/'L1'!$D$16,IF($K$46="Month",$F$45/'L1'!$D$17,IF($K$46="Year",$F$45,0)))),B818,$F$46,$Q$45),"")</f>
        <v/>
      </c>
      <c r="I818" s="559"/>
      <c r="J818" s="559" t="str">
        <f t="shared" si="47"/>
        <v/>
      </c>
      <c r="K818" s="559"/>
      <c r="L818" s="559"/>
      <c r="M818" s="559"/>
      <c r="N818" s="559"/>
      <c r="O818" s="559" t="str">
        <f t="shared" si="48"/>
        <v/>
      </c>
      <c r="P818" s="560"/>
    </row>
    <row r="819" spans="2:16">
      <c r="B819" s="557" t="str">
        <f t="shared" si="45"/>
        <v/>
      </c>
      <c r="C819" s="558"/>
      <c r="D819" s="559" t="str">
        <f t="shared" si="46"/>
        <v/>
      </c>
      <c r="E819" s="559"/>
      <c r="F819" s="559" t="str">
        <f>IFERROR(IF(OR(D819=0,D819=""),"",-PMT($F$45/IF($K$46="Day",'L1'!$D$12,IF($K$46="Week",'L1'!$D$16,IF($K$46="Month",'L1'!$D$17,1))),$F$46,$D$62)),"")</f>
        <v/>
      </c>
      <c r="G819" s="559"/>
      <c r="H819" s="559" t="str">
        <f>IFERROR(-PPMT(IF($K$46="Day",$F$45/'L1'!$D$12,IF($K$46="Week",$F$45/'L1'!$D$16,IF($K$46="Month",$F$45/'L1'!$D$17,IF($K$46="Year",$F$45,0)))),B819,$F$46,$Q$45),"")</f>
        <v/>
      </c>
      <c r="I819" s="559"/>
      <c r="J819" s="559" t="str">
        <f t="shared" si="47"/>
        <v/>
      </c>
      <c r="K819" s="559"/>
      <c r="L819" s="559"/>
      <c r="M819" s="559"/>
      <c r="N819" s="559"/>
      <c r="O819" s="559" t="str">
        <f t="shared" si="48"/>
        <v/>
      </c>
      <c r="P819" s="560"/>
    </row>
    <row r="820" spans="2:16">
      <c r="B820" s="557" t="str">
        <f t="shared" si="45"/>
        <v/>
      </c>
      <c r="C820" s="558"/>
      <c r="D820" s="559" t="str">
        <f t="shared" si="46"/>
        <v/>
      </c>
      <c r="E820" s="559"/>
      <c r="F820" s="559" t="str">
        <f>IFERROR(IF(OR(D820=0,D820=""),"",-PMT($F$45/IF($K$46="Day",'L1'!$D$12,IF($K$46="Week",'L1'!$D$16,IF($K$46="Month",'L1'!$D$17,1))),$F$46,$D$62)),"")</f>
        <v/>
      </c>
      <c r="G820" s="559"/>
      <c r="H820" s="559" t="str">
        <f>IFERROR(-PPMT(IF($K$46="Day",$F$45/'L1'!$D$12,IF($K$46="Week",$F$45/'L1'!$D$16,IF($K$46="Month",$F$45/'L1'!$D$17,IF($K$46="Year",$F$45,0)))),B820,$F$46,$Q$45),"")</f>
        <v/>
      </c>
      <c r="I820" s="559"/>
      <c r="J820" s="559" t="str">
        <f t="shared" si="47"/>
        <v/>
      </c>
      <c r="K820" s="559"/>
      <c r="L820" s="559"/>
      <c r="M820" s="559"/>
      <c r="N820" s="559"/>
      <c r="O820" s="559" t="str">
        <f t="shared" si="48"/>
        <v/>
      </c>
      <c r="P820" s="560"/>
    </row>
    <row r="821" spans="2:16">
      <c r="B821" s="557" t="str">
        <f t="shared" si="45"/>
        <v/>
      </c>
      <c r="C821" s="558"/>
      <c r="D821" s="559" t="str">
        <f t="shared" si="46"/>
        <v/>
      </c>
      <c r="E821" s="559"/>
      <c r="F821" s="559" t="str">
        <f>IFERROR(IF(OR(D821=0,D821=""),"",-PMT($F$45/IF($K$46="Day",'L1'!$D$12,IF($K$46="Week",'L1'!$D$16,IF($K$46="Month",'L1'!$D$17,1))),$F$46,$D$62)),"")</f>
        <v/>
      </c>
      <c r="G821" s="559"/>
      <c r="H821" s="559" t="str">
        <f>IFERROR(-PPMT(IF($K$46="Day",$F$45/'L1'!$D$12,IF($K$46="Week",$F$45/'L1'!$D$16,IF($K$46="Month",$F$45/'L1'!$D$17,IF($K$46="Year",$F$45,0)))),B821,$F$46,$Q$45),"")</f>
        <v/>
      </c>
      <c r="I821" s="559"/>
      <c r="J821" s="559" t="str">
        <f t="shared" si="47"/>
        <v/>
      </c>
      <c r="K821" s="559"/>
      <c r="L821" s="559"/>
      <c r="M821" s="559"/>
      <c r="N821" s="559"/>
      <c r="O821" s="559" t="str">
        <f t="shared" si="48"/>
        <v/>
      </c>
      <c r="P821" s="560"/>
    </row>
    <row r="822" spans="2:16">
      <c r="B822" s="557" t="str">
        <f t="shared" si="45"/>
        <v/>
      </c>
      <c r="C822" s="558"/>
      <c r="D822" s="559" t="str">
        <f t="shared" si="46"/>
        <v/>
      </c>
      <c r="E822" s="559"/>
      <c r="F822" s="559" t="str">
        <f>IFERROR(IF(OR(D822=0,D822=""),"",-PMT($F$45/IF($K$46="Day",'L1'!$D$12,IF($K$46="Week",'L1'!$D$16,IF($K$46="Month",'L1'!$D$17,1))),$F$46,$D$62)),"")</f>
        <v/>
      </c>
      <c r="G822" s="559"/>
      <c r="H822" s="559" t="str">
        <f>IFERROR(-PPMT(IF($K$46="Day",$F$45/'L1'!$D$12,IF($K$46="Week",$F$45/'L1'!$D$16,IF($K$46="Month",$F$45/'L1'!$D$17,IF($K$46="Year",$F$45,0)))),B822,$F$46,$Q$45),"")</f>
        <v/>
      </c>
      <c r="I822" s="559"/>
      <c r="J822" s="559" t="str">
        <f t="shared" si="47"/>
        <v/>
      </c>
      <c r="K822" s="559"/>
      <c r="L822" s="559"/>
      <c r="M822" s="559"/>
      <c r="N822" s="559"/>
      <c r="O822" s="559" t="str">
        <f t="shared" si="48"/>
        <v/>
      </c>
      <c r="P822" s="560"/>
    </row>
    <row r="823" spans="2:16">
      <c r="B823" s="557" t="str">
        <f t="shared" si="45"/>
        <v/>
      </c>
      <c r="C823" s="558"/>
      <c r="D823" s="559" t="str">
        <f t="shared" si="46"/>
        <v/>
      </c>
      <c r="E823" s="559"/>
      <c r="F823" s="559" t="str">
        <f>IFERROR(IF(OR(D823=0,D823=""),"",-PMT($F$45/IF($K$46="Day",'L1'!$D$12,IF($K$46="Week",'L1'!$D$16,IF($K$46="Month",'L1'!$D$17,1))),$F$46,$D$62)),"")</f>
        <v/>
      </c>
      <c r="G823" s="559"/>
      <c r="H823" s="559" t="str">
        <f>IFERROR(-PPMT(IF($K$46="Day",$F$45/'L1'!$D$12,IF($K$46="Week",$F$45/'L1'!$D$16,IF($K$46="Month",$F$45/'L1'!$D$17,IF($K$46="Year",$F$45,0)))),B823,$F$46,$Q$45),"")</f>
        <v/>
      </c>
      <c r="I823" s="559"/>
      <c r="J823" s="559" t="str">
        <f t="shared" si="47"/>
        <v/>
      </c>
      <c r="K823" s="559"/>
      <c r="L823" s="559"/>
      <c r="M823" s="559"/>
      <c r="N823" s="559"/>
      <c r="O823" s="559" t="str">
        <f t="shared" si="48"/>
        <v/>
      </c>
      <c r="P823" s="560"/>
    </row>
    <row r="824" spans="2:16">
      <c r="B824" s="557" t="str">
        <f t="shared" si="45"/>
        <v/>
      </c>
      <c r="C824" s="558"/>
      <c r="D824" s="559" t="str">
        <f t="shared" si="46"/>
        <v/>
      </c>
      <c r="E824" s="559"/>
      <c r="F824" s="559" t="str">
        <f>IFERROR(IF(OR(D824=0,D824=""),"",-PMT($F$45/IF($K$46="Day",'L1'!$D$12,IF($K$46="Week",'L1'!$D$16,IF($K$46="Month",'L1'!$D$17,1))),$F$46,$D$62)),"")</f>
        <v/>
      </c>
      <c r="G824" s="559"/>
      <c r="H824" s="559" t="str">
        <f>IFERROR(-PPMT(IF($K$46="Day",$F$45/'L1'!$D$12,IF($K$46="Week",$F$45/'L1'!$D$16,IF($K$46="Month",$F$45/'L1'!$D$17,IF($K$46="Year",$F$45,0)))),B824,$F$46,$Q$45),"")</f>
        <v/>
      </c>
      <c r="I824" s="559"/>
      <c r="J824" s="559" t="str">
        <f t="shared" si="47"/>
        <v/>
      </c>
      <c r="K824" s="559"/>
      <c r="L824" s="559"/>
      <c r="M824" s="559"/>
      <c r="N824" s="559"/>
      <c r="O824" s="559" t="str">
        <f t="shared" si="48"/>
        <v/>
      </c>
      <c r="P824" s="560"/>
    </row>
    <row r="825" spans="2:16">
      <c r="B825" s="557" t="str">
        <f t="shared" si="45"/>
        <v/>
      </c>
      <c r="C825" s="558"/>
      <c r="D825" s="559" t="str">
        <f t="shared" si="46"/>
        <v/>
      </c>
      <c r="E825" s="559"/>
      <c r="F825" s="559" t="str">
        <f>IFERROR(IF(OR(D825=0,D825=""),"",-PMT($F$45/IF($K$46="Day",'L1'!$D$12,IF($K$46="Week",'L1'!$D$16,IF($K$46="Month",'L1'!$D$17,1))),$F$46,$D$62)),"")</f>
        <v/>
      </c>
      <c r="G825" s="559"/>
      <c r="H825" s="559" t="str">
        <f>IFERROR(-PPMT(IF($K$46="Day",$F$45/'L1'!$D$12,IF($K$46="Week",$F$45/'L1'!$D$16,IF($K$46="Month",$F$45/'L1'!$D$17,IF($K$46="Year",$F$45,0)))),B825,$F$46,$Q$45),"")</f>
        <v/>
      </c>
      <c r="I825" s="559"/>
      <c r="J825" s="559" t="str">
        <f t="shared" si="47"/>
        <v/>
      </c>
      <c r="K825" s="559"/>
      <c r="L825" s="559"/>
      <c r="M825" s="559"/>
      <c r="N825" s="559"/>
      <c r="O825" s="559" t="str">
        <f t="shared" si="48"/>
        <v/>
      </c>
      <c r="P825" s="560"/>
    </row>
    <row r="826" spans="2:16">
      <c r="B826" s="557" t="str">
        <f t="shared" si="45"/>
        <v/>
      </c>
      <c r="C826" s="558"/>
      <c r="D826" s="559" t="str">
        <f t="shared" si="46"/>
        <v/>
      </c>
      <c r="E826" s="559"/>
      <c r="F826" s="559" t="str">
        <f>IFERROR(IF(OR(D826=0,D826=""),"",-PMT($F$45/IF($K$46="Day",'L1'!$D$12,IF($K$46="Week",'L1'!$D$16,IF($K$46="Month",'L1'!$D$17,1))),$F$46,$D$62)),"")</f>
        <v/>
      </c>
      <c r="G826" s="559"/>
      <c r="H826" s="559" t="str">
        <f>IFERROR(-PPMT(IF($K$46="Day",$F$45/'L1'!$D$12,IF($K$46="Week",$F$45/'L1'!$D$16,IF($K$46="Month",$F$45/'L1'!$D$17,IF($K$46="Year",$F$45,0)))),B826,$F$46,$Q$45),"")</f>
        <v/>
      </c>
      <c r="I826" s="559"/>
      <c r="J826" s="559" t="str">
        <f t="shared" si="47"/>
        <v/>
      </c>
      <c r="K826" s="559"/>
      <c r="L826" s="559"/>
      <c r="M826" s="559"/>
      <c r="N826" s="559"/>
      <c r="O826" s="559" t="str">
        <f t="shared" si="48"/>
        <v/>
      </c>
      <c r="P826" s="560"/>
    </row>
    <row r="827" spans="2:16">
      <c r="B827" s="557" t="str">
        <f t="shared" si="45"/>
        <v/>
      </c>
      <c r="C827" s="558"/>
      <c r="D827" s="559" t="str">
        <f t="shared" si="46"/>
        <v/>
      </c>
      <c r="E827" s="559"/>
      <c r="F827" s="559" t="str">
        <f>IFERROR(IF(OR(D827=0,D827=""),"",-PMT($F$45/IF($K$46="Day",'L1'!$D$12,IF($K$46="Week",'L1'!$D$16,IF($K$46="Month",'L1'!$D$17,1))),$F$46,$D$62)),"")</f>
        <v/>
      </c>
      <c r="G827" s="559"/>
      <c r="H827" s="559" t="str">
        <f>IFERROR(-PPMT(IF($K$46="Day",$F$45/'L1'!$D$12,IF($K$46="Week",$F$45/'L1'!$D$16,IF($K$46="Month",$F$45/'L1'!$D$17,IF($K$46="Year",$F$45,0)))),B827,$F$46,$Q$45),"")</f>
        <v/>
      </c>
      <c r="I827" s="559"/>
      <c r="J827" s="559" t="str">
        <f t="shared" si="47"/>
        <v/>
      </c>
      <c r="K827" s="559"/>
      <c r="L827" s="559"/>
      <c r="M827" s="559"/>
      <c r="N827" s="559"/>
      <c r="O827" s="559" t="str">
        <f t="shared" si="48"/>
        <v/>
      </c>
      <c r="P827" s="560"/>
    </row>
    <row r="828" spans="2:16">
      <c r="B828" s="557" t="str">
        <f t="shared" si="45"/>
        <v/>
      </c>
      <c r="C828" s="558"/>
      <c r="D828" s="559" t="str">
        <f t="shared" si="46"/>
        <v/>
      </c>
      <c r="E828" s="559"/>
      <c r="F828" s="559" t="str">
        <f>IFERROR(IF(OR(D828=0,D828=""),"",-PMT($F$45/IF($K$46="Day",'L1'!$D$12,IF($K$46="Week",'L1'!$D$16,IF($K$46="Month",'L1'!$D$17,1))),$F$46,$D$62)),"")</f>
        <v/>
      </c>
      <c r="G828" s="559"/>
      <c r="H828" s="559" t="str">
        <f>IFERROR(-PPMT(IF($K$46="Day",$F$45/'L1'!$D$12,IF($K$46="Week",$F$45/'L1'!$D$16,IF($K$46="Month",$F$45/'L1'!$D$17,IF($K$46="Year",$F$45,0)))),B828,$F$46,$Q$45),"")</f>
        <v/>
      </c>
      <c r="I828" s="559"/>
      <c r="J828" s="559" t="str">
        <f t="shared" si="47"/>
        <v/>
      </c>
      <c r="K828" s="559"/>
      <c r="L828" s="559"/>
      <c r="M828" s="559"/>
      <c r="N828" s="559"/>
      <c r="O828" s="559" t="str">
        <f t="shared" si="48"/>
        <v/>
      </c>
      <c r="P828" s="560"/>
    </row>
    <row r="829" spans="2:16">
      <c r="B829" s="557" t="str">
        <f t="shared" si="45"/>
        <v/>
      </c>
      <c r="C829" s="558"/>
      <c r="D829" s="559" t="str">
        <f t="shared" si="46"/>
        <v/>
      </c>
      <c r="E829" s="559"/>
      <c r="F829" s="559" t="str">
        <f>IFERROR(IF(OR(D829=0,D829=""),"",-PMT($F$45/IF($K$46="Day",'L1'!$D$12,IF($K$46="Week",'L1'!$D$16,IF($K$46="Month",'L1'!$D$17,1))),$F$46,$D$62)),"")</f>
        <v/>
      </c>
      <c r="G829" s="559"/>
      <c r="H829" s="559" t="str">
        <f>IFERROR(-PPMT(IF($K$46="Day",$F$45/'L1'!$D$12,IF($K$46="Week",$F$45/'L1'!$D$16,IF($K$46="Month",$F$45/'L1'!$D$17,IF($K$46="Year",$F$45,0)))),B829,$F$46,$Q$45),"")</f>
        <v/>
      </c>
      <c r="I829" s="559"/>
      <c r="J829" s="559" t="str">
        <f t="shared" si="47"/>
        <v/>
      </c>
      <c r="K829" s="559"/>
      <c r="L829" s="559"/>
      <c r="M829" s="559"/>
      <c r="N829" s="559"/>
      <c r="O829" s="559" t="str">
        <f t="shared" si="48"/>
        <v/>
      </c>
      <c r="P829" s="560"/>
    </row>
    <row r="830" spans="2:16">
      <c r="B830" s="557" t="str">
        <f t="shared" si="45"/>
        <v/>
      </c>
      <c r="C830" s="558"/>
      <c r="D830" s="559" t="str">
        <f t="shared" si="46"/>
        <v/>
      </c>
      <c r="E830" s="559"/>
      <c r="F830" s="559" t="str">
        <f>IFERROR(IF(OR(D830=0,D830=""),"",-PMT($F$45/IF($K$46="Day",'L1'!$D$12,IF($K$46="Week",'L1'!$D$16,IF($K$46="Month",'L1'!$D$17,1))),$F$46,$D$62)),"")</f>
        <v/>
      </c>
      <c r="G830" s="559"/>
      <c r="H830" s="559" t="str">
        <f>IFERROR(-PPMT(IF($K$46="Day",$F$45/'L1'!$D$12,IF($K$46="Week",$F$45/'L1'!$D$16,IF($K$46="Month",$F$45/'L1'!$D$17,IF($K$46="Year",$F$45,0)))),B830,$F$46,$Q$45),"")</f>
        <v/>
      </c>
      <c r="I830" s="559"/>
      <c r="J830" s="559" t="str">
        <f t="shared" si="47"/>
        <v/>
      </c>
      <c r="K830" s="559"/>
      <c r="L830" s="559"/>
      <c r="M830" s="559"/>
      <c r="N830" s="559"/>
      <c r="O830" s="559" t="str">
        <f t="shared" si="48"/>
        <v/>
      </c>
      <c r="P830" s="560"/>
    </row>
    <row r="831" spans="2:16">
      <c r="B831" s="557" t="str">
        <f t="shared" si="45"/>
        <v/>
      </c>
      <c r="C831" s="558"/>
      <c r="D831" s="559" t="str">
        <f t="shared" si="46"/>
        <v/>
      </c>
      <c r="E831" s="559"/>
      <c r="F831" s="559" t="str">
        <f>IFERROR(IF(OR(D831=0,D831=""),"",-PMT($F$45/IF($K$46="Day",'L1'!$D$12,IF($K$46="Week",'L1'!$D$16,IF($K$46="Month",'L1'!$D$17,1))),$F$46,$D$62)),"")</f>
        <v/>
      </c>
      <c r="G831" s="559"/>
      <c r="H831" s="559" t="str">
        <f>IFERROR(-PPMT(IF($K$46="Day",$F$45/'L1'!$D$12,IF($K$46="Week",$F$45/'L1'!$D$16,IF($K$46="Month",$F$45/'L1'!$D$17,IF($K$46="Year",$F$45,0)))),B831,$F$46,$Q$45),"")</f>
        <v/>
      </c>
      <c r="I831" s="559"/>
      <c r="J831" s="559" t="str">
        <f t="shared" si="47"/>
        <v/>
      </c>
      <c r="K831" s="559"/>
      <c r="L831" s="559"/>
      <c r="M831" s="559"/>
      <c r="N831" s="559"/>
      <c r="O831" s="559" t="str">
        <f t="shared" si="48"/>
        <v/>
      </c>
      <c r="P831" s="560"/>
    </row>
    <row r="832" spans="2:16">
      <c r="B832" s="557" t="str">
        <f t="shared" ref="B832:B895" si="49">IF(OR(D832=0,D832=""),"",B831+1)</f>
        <v/>
      </c>
      <c r="C832" s="558"/>
      <c r="D832" s="559" t="str">
        <f t="shared" ref="D832:D895" si="50">IFERROR(IF(D831-H831&lt;=0,"",D831-H831),"")</f>
        <v/>
      </c>
      <c r="E832" s="559"/>
      <c r="F832" s="559" t="str">
        <f>IFERROR(IF(OR(D832=0,D832=""),"",-PMT($F$45/IF($K$46="Day",'L1'!$D$12,IF($K$46="Week",'L1'!$D$16,IF($K$46="Month",'L1'!$D$17,1))),$F$46,$D$62)),"")</f>
        <v/>
      </c>
      <c r="G832" s="559"/>
      <c r="H832" s="559" t="str">
        <f>IFERROR(-PPMT(IF($K$46="Day",$F$45/'L1'!$D$12,IF($K$46="Week",$F$45/'L1'!$D$16,IF($K$46="Month",$F$45/'L1'!$D$17,IF($K$46="Year",$F$45,0)))),B832,$F$46,$Q$45),"")</f>
        <v/>
      </c>
      <c r="I832" s="559"/>
      <c r="J832" s="559" t="str">
        <f t="shared" ref="J832:J895" si="51">IFERROR(F832-H832,"")</f>
        <v/>
      </c>
      <c r="K832" s="559"/>
      <c r="L832" s="559"/>
      <c r="M832" s="559"/>
      <c r="N832" s="559"/>
      <c r="O832" s="559" t="str">
        <f t="shared" ref="O832:O895" si="52">IFERROR(D832-H832,"")</f>
        <v/>
      </c>
      <c r="P832" s="560"/>
    </row>
    <row r="833" spans="2:16">
      <c r="B833" s="557" t="str">
        <f t="shared" si="49"/>
        <v/>
      </c>
      <c r="C833" s="558"/>
      <c r="D833" s="559" t="str">
        <f t="shared" si="50"/>
        <v/>
      </c>
      <c r="E833" s="559"/>
      <c r="F833" s="559" t="str">
        <f>IFERROR(IF(OR(D833=0,D833=""),"",-PMT($F$45/IF($K$46="Day",'L1'!$D$12,IF($K$46="Week",'L1'!$D$16,IF($K$46="Month",'L1'!$D$17,1))),$F$46,$D$62)),"")</f>
        <v/>
      </c>
      <c r="G833" s="559"/>
      <c r="H833" s="559" t="str">
        <f>IFERROR(-PPMT(IF($K$46="Day",$F$45/'L1'!$D$12,IF($K$46="Week",$F$45/'L1'!$D$16,IF($K$46="Month",$F$45/'L1'!$D$17,IF($K$46="Year",$F$45,0)))),B833,$F$46,$Q$45),"")</f>
        <v/>
      </c>
      <c r="I833" s="559"/>
      <c r="J833" s="559" t="str">
        <f t="shared" si="51"/>
        <v/>
      </c>
      <c r="K833" s="559"/>
      <c r="L833" s="559"/>
      <c r="M833" s="559"/>
      <c r="N833" s="559"/>
      <c r="O833" s="559" t="str">
        <f t="shared" si="52"/>
        <v/>
      </c>
      <c r="P833" s="560"/>
    </row>
    <row r="834" spans="2:16">
      <c r="B834" s="557" t="str">
        <f t="shared" si="49"/>
        <v/>
      </c>
      <c r="C834" s="558"/>
      <c r="D834" s="559" t="str">
        <f t="shared" si="50"/>
        <v/>
      </c>
      <c r="E834" s="559"/>
      <c r="F834" s="559" t="str">
        <f>IFERROR(IF(OR(D834=0,D834=""),"",-PMT($F$45/IF($K$46="Day",'L1'!$D$12,IF($K$46="Week",'L1'!$D$16,IF($K$46="Month",'L1'!$D$17,1))),$F$46,$D$62)),"")</f>
        <v/>
      </c>
      <c r="G834" s="559"/>
      <c r="H834" s="559" t="str">
        <f>IFERROR(-PPMT(IF($K$46="Day",$F$45/'L1'!$D$12,IF($K$46="Week",$F$45/'L1'!$D$16,IF($K$46="Month",$F$45/'L1'!$D$17,IF($K$46="Year",$F$45,0)))),B834,$F$46,$Q$45),"")</f>
        <v/>
      </c>
      <c r="I834" s="559"/>
      <c r="J834" s="559" t="str">
        <f t="shared" si="51"/>
        <v/>
      </c>
      <c r="K834" s="559"/>
      <c r="L834" s="559"/>
      <c r="M834" s="559"/>
      <c r="N834" s="559"/>
      <c r="O834" s="559" t="str">
        <f t="shared" si="52"/>
        <v/>
      </c>
      <c r="P834" s="560"/>
    </row>
    <row r="835" spans="2:16">
      <c r="B835" s="557" t="str">
        <f t="shared" si="49"/>
        <v/>
      </c>
      <c r="C835" s="558"/>
      <c r="D835" s="559" t="str">
        <f t="shared" si="50"/>
        <v/>
      </c>
      <c r="E835" s="559"/>
      <c r="F835" s="559" t="str">
        <f>IFERROR(IF(OR(D835=0,D835=""),"",-PMT($F$45/IF($K$46="Day",'L1'!$D$12,IF($K$46="Week",'L1'!$D$16,IF($K$46="Month",'L1'!$D$17,1))),$F$46,$D$62)),"")</f>
        <v/>
      </c>
      <c r="G835" s="559"/>
      <c r="H835" s="559" t="str">
        <f>IFERROR(-PPMT(IF($K$46="Day",$F$45/'L1'!$D$12,IF($K$46="Week",$F$45/'L1'!$D$16,IF($K$46="Month",$F$45/'L1'!$D$17,IF($K$46="Year",$F$45,0)))),B835,$F$46,$Q$45),"")</f>
        <v/>
      </c>
      <c r="I835" s="559"/>
      <c r="J835" s="559" t="str">
        <f t="shared" si="51"/>
        <v/>
      </c>
      <c r="K835" s="559"/>
      <c r="L835" s="559"/>
      <c r="M835" s="559"/>
      <c r="N835" s="559"/>
      <c r="O835" s="559" t="str">
        <f t="shared" si="52"/>
        <v/>
      </c>
      <c r="P835" s="560"/>
    </row>
    <row r="836" spans="2:16">
      <c r="B836" s="557" t="str">
        <f t="shared" si="49"/>
        <v/>
      </c>
      <c r="C836" s="558"/>
      <c r="D836" s="559" t="str">
        <f t="shared" si="50"/>
        <v/>
      </c>
      <c r="E836" s="559"/>
      <c r="F836" s="559" t="str">
        <f>IFERROR(IF(OR(D836=0,D836=""),"",-PMT($F$45/IF($K$46="Day",'L1'!$D$12,IF($K$46="Week",'L1'!$D$16,IF($K$46="Month",'L1'!$D$17,1))),$F$46,$D$62)),"")</f>
        <v/>
      </c>
      <c r="G836" s="559"/>
      <c r="H836" s="559" t="str">
        <f>IFERROR(-PPMT(IF($K$46="Day",$F$45/'L1'!$D$12,IF($K$46="Week",$F$45/'L1'!$D$16,IF($K$46="Month",$F$45/'L1'!$D$17,IF($K$46="Year",$F$45,0)))),B836,$F$46,$Q$45),"")</f>
        <v/>
      </c>
      <c r="I836" s="559"/>
      <c r="J836" s="559" t="str">
        <f t="shared" si="51"/>
        <v/>
      </c>
      <c r="K836" s="559"/>
      <c r="L836" s="559"/>
      <c r="M836" s="559"/>
      <c r="N836" s="559"/>
      <c r="O836" s="559" t="str">
        <f t="shared" si="52"/>
        <v/>
      </c>
      <c r="P836" s="560"/>
    </row>
    <row r="837" spans="2:16">
      <c r="B837" s="557" t="str">
        <f t="shared" si="49"/>
        <v/>
      </c>
      <c r="C837" s="558"/>
      <c r="D837" s="559" t="str">
        <f t="shared" si="50"/>
        <v/>
      </c>
      <c r="E837" s="559"/>
      <c r="F837" s="559" t="str">
        <f>IFERROR(IF(OR(D837=0,D837=""),"",-PMT($F$45/IF($K$46="Day",'L1'!$D$12,IF($K$46="Week",'L1'!$D$16,IF($K$46="Month",'L1'!$D$17,1))),$F$46,$D$62)),"")</f>
        <v/>
      </c>
      <c r="G837" s="559"/>
      <c r="H837" s="559" t="str">
        <f>IFERROR(-PPMT(IF($K$46="Day",$F$45/'L1'!$D$12,IF($K$46="Week",$F$45/'L1'!$D$16,IF($K$46="Month",$F$45/'L1'!$D$17,IF($K$46="Year",$F$45,0)))),B837,$F$46,$Q$45),"")</f>
        <v/>
      </c>
      <c r="I837" s="559"/>
      <c r="J837" s="559" t="str">
        <f t="shared" si="51"/>
        <v/>
      </c>
      <c r="K837" s="559"/>
      <c r="L837" s="559"/>
      <c r="M837" s="559"/>
      <c r="N837" s="559"/>
      <c r="O837" s="559" t="str">
        <f t="shared" si="52"/>
        <v/>
      </c>
      <c r="P837" s="560"/>
    </row>
    <row r="838" spans="2:16">
      <c r="B838" s="557" t="str">
        <f t="shared" si="49"/>
        <v/>
      </c>
      <c r="C838" s="558"/>
      <c r="D838" s="559" t="str">
        <f t="shared" si="50"/>
        <v/>
      </c>
      <c r="E838" s="559"/>
      <c r="F838" s="559" t="str">
        <f>IFERROR(IF(OR(D838=0,D838=""),"",-PMT($F$45/IF($K$46="Day",'L1'!$D$12,IF($K$46="Week",'L1'!$D$16,IF($K$46="Month",'L1'!$D$17,1))),$F$46,$D$62)),"")</f>
        <v/>
      </c>
      <c r="G838" s="559"/>
      <c r="H838" s="559" t="str">
        <f>IFERROR(-PPMT(IF($K$46="Day",$F$45/'L1'!$D$12,IF($K$46="Week",$F$45/'L1'!$D$16,IF($K$46="Month",$F$45/'L1'!$D$17,IF($K$46="Year",$F$45,0)))),B838,$F$46,$Q$45),"")</f>
        <v/>
      </c>
      <c r="I838" s="559"/>
      <c r="J838" s="559" t="str">
        <f t="shared" si="51"/>
        <v/>
      </c>
      <c r="K838" s="559"/>
      <c r="L838" s="559"/>
      <c r="M838" s="559"/>
      <c r="N838" s="559"/>
      <c r="O838" s="559" t="str">
        <f t="shared" si="52"/>
        <v/>
      </c>
      <c r="P838" s="560"/>
    </row>
    <row r="839" spans="2:16">
      <c r="B839" s="557" t="str">
        <f t="shared" si="49"/>
        <v/>
      </c>
      <c r="C839" s="558"/>
      <c r="D839" s="559" t="str">
        <f t="shared" si="50"/>
        <v/>
      </c>
      <c r="E839" s="559"/>
      <c r="F839" s="559" t="str">
        <f>IFERROR(IF(OR(D839=0,D839=""),"",-PMT($F$45/IF($K$46="Day",'L1'!$D$12,IF($K$46="Week",'L1'!$D$16,IF($K$46="Month",'L1'!$D$17,1))),$F$46,$D$62)),"")</f>
        <v/>
      </c>
      <c r="G839" s="559"/>
      <c r="H839" s="559" t="str">
        <f>IFERROR(-PPMT(IF($K$46="Day",$F$45/'L1'!$D$12,IF($K$46="Week",$F$45/'L1'!$D$16,IF($K$46="Month",$F$45/'L1'!$D$17,IF($K$46="Year",$F$45,0)))),B839,$F$46,$Q$45),"")</f>
        <v/>
      </c>
      <c r="I839" s="559"/>
      <c r="J839" s="559" t="str">
        <f t="shared" si="51"/>
        <v/>
      </c>
      <c r="K839" s="559"/>
      <c r="L839" s="559"/>
      <c r="M839" s="559"/>
      <c r="N839" s="559"/>
      <c r="O839" s="559" t="str">
        <f t="shared" si="52"/>
        <v/>
      </c>
      <c r="P839" s="560"/>
    </row>
    <row r="840" spans="2:16">
      <c r="B840" s="557" t="str">
        <f t="shared" si="49"/>
        <v/>
      </c>
      <c r="C840" s="558"/>
      <c r="D840" s="559" t="str">
        <f t="shared" si="50"/>
        <v/>
      </c>
      <c r="E840" s="559"/>
      <c r="F840" s="559" t="str">
        <f>IFERROR(IF(OR(D840=0,D840=""),"",-PMT($F$45/IF($K$46="Day",'L1'!$D$12,IF($K$46="Week",'L1'!$D$16,IF($K$46="Month",'L1'!$D$17,1))),$F$46,$D$62)),"")</f>
        <v/>
      </c>
      <c r="G840" s="559"/>
      <c r="H840" s="559" t="str">
        <f>IFERROR(-PPMT(IF($K$46="Day",$F$45/'L1'!$D$12,IF($K$46="Week",$F$45/'L1'!$D$16,IF($K$46="Month",$F$45/'L1'!$D$17,IF($K$46="Year",$F$45,0)))),B840,$F$46,$Q$45),"")</f>
        <v/>
      </c>
      <c r="I840" s="559"/>
      <c r="J840" s="559" t="str">
        <f t="shared" si="51"/>
        <v/>
      </c>
      <c r="K840" s="559"/>
      <c r="L840" s="559"/>
      <c r="M840" s="559"/>
      <c r="N840" s="559"/>
      <c r="O840" s="559" t="str">
        <f t="shared" si="52"/>
        <v/>
      </c>
      <c r="P840" s="560"/>
    </row>
    <row r="841" spans="2:16">
      <c r="B841" s="557" t="str">
        <f t="shared" si="49"/>
        <v/>
      </c>
      <c r="C841" s="558"/>
      <c r="D841" s="559" t="str">
        <f t="shared" si="50"/>
        <v/>
      </c>
      <c r="E841" s="559"/>
      <c r="F841" s="559" t="str">
        <f>IFERROR(IF(OR(D841=0,D841=""),"",-PMT($F$45/IF($K$46="Day",'L1'!$D$12,IF($K$46="Week",'L1'!$D$16,IF($K$46="Month",'L1'!$D$17,1))),$F$46,$D$62)),"")</f>
        <v/>
      </c>
      <c r="G841" s="559"/>
      <c r="H841" s="559" t="str">
        <f>IFERROR(-PPMT(IF($K$46="Day",$F$45/'L1'!$D$12,IF($K$46="Week",$F$45/'L1'!$D$16,IF($K$46="Month",$F$45/'L1'!$D$17,IF($K$46="Year",$F$45,0)))),B841,$F$46,$Q$45),"")</f>
        <v/>
      </c>
      <c r="I841" s="559"/>
      <c r="J841" s="559" t="str">
        <f t="shared" si="51"/>
        <v/>
      </c>
      <c r="K841" s="559"/>
      <c r="L841" s="559"/>
      <c r="M841" s="559"/>
      <c r="N841" s="559"/>
      <c r="O841" s="559" t="str">
        <f t="shared" si="52"/>
        <v/>
      </c>
      <c r="P841" s="560"/>
    </row>
    <row r="842" spans="2:16">
      <c r="B842" s="557" t="str">
        <f t="shared" si="49"/>
        <v/>
      </c>
      <c r="C842" s="558"/>
      <c r="D842" s="559" t="str">
        <f t="shared" si="50"/>
        <v/>
      </c>
      <c r="E842" s="559"/>
      <c r="F842" s="559" t="str">
        <f>IFERROR(IF(OR(D842=0,D842=""),"",-PMT($F$45/IF($K$46="Day",'L1'!$D$12,IF($K$46="Week",'L1'!$D$16,IF($K$46="Month",'L1'!$D$17,1))),$F$46,$D$62)),"")</f>
        <v/>
      </c>
      <c r="G842" s="559"/>
      <c r="H842" s="559" t="str">
        <f>IFERROR(-PPMT(IF($K$46="Day",$F$45/'L1'!$D$12,IF($K$46="Week",$F$45/'L1'!$D$16,IF($K$46="Month",$F$45/'L1'!$D$17,IF($K$46="Year",$F$45,0)))),B842,$F$46,$Q$45),"")</f>
        <v/>
      </c>
      <c r="I842" s="559"/>
      <c r="J842" s="559" t="str">
        <f t="shared" si="51"/>
        <v/>
      </c>
      <c r="K842" s="559"/>
      <c r="L842" s="559"/>
      <c r="M842" s="559"/>
      <c r="N842" s="559"/>
      <c r="O842" s="559" t="str">
        <f t="shared" si="52"/>
        <v/>
      </c>
      <c r="P842" s="560"/>
    </row>
    <row r="843" spans="2:16">
      <c r="B843" s="557" t="str">
        <f t="shared" si="49"/>
        <v/>
      </c>
      <c r="C843" s="558"/>
      <c r="D843" s="559" t="str">
        <f t="shared" si="50"/>
        <v/>
      </c>
      <c r="E843" s="559"/>
      <c r="F843" s="559" t="str">
        <f>IFERROR(IF(OR(D843=0,D843=""),"",-PMT($F$45/IF($K$46="Day",'L1'!$D$12,IF($K$46="Week",'L1'!$D$16,IF($K$46="Month",'L1'!$D$17,1))),$F$46,$D$62)),"")</f>
        <v/>
      </c>
      <c r="G843" s="559"/>
      <c r="H843" s="559" t="str">
        <f>IFERROR(-PPMT(IF($K$46="Day",$F$45/'L1'!$D$12,IF($K$46="Week",$F$45/'L1'!$D$16,IF($K$46="Month",$F$45/'L1'!$D$17,IF($K$46="Year",$F$45,0)))),B843,$F$46,$Q$45),"")</f>
        <v/>
      </c>
      <c r="I843" s="559"/>
      <c r="J843" s="559" t="str">
        <f t="shared" si="51"/>
        <v/>
      </c>
      <c r="K843" s="559"/>
      <c r="L843" s="559"/>
      <c r="M843" s="559"/>
      <c r="N843" s="559"/>
      <c r="O843" s="559" t="str">
        <f t="shared" si="52"/>
        <v/>
      </c>
      <c r="P843" s="560"/>
    </row>
    <row r="844" spans="2:16">
      <c r="B844" s="557" t="str">
        <f t="shared" si="49"/>
        <v/>
      </c>
      <c r="C844" s="558"/>
      <c r="D844" s="559" t="str">
        <f t="shared" si="50"/>
        <v/>
      </c>
      <c r="E844" s="559"/>
      <c r="F844" s="559" t="str">
        <f>IFERROR(IF(OR(D844=0,D844=""),"",-PMT($F$45/IF($K$46="Day",'L1'!$D$12,IF($K$46="Week",'L1'!$D$16,IF($K$46="Month",'L1'!$D$17,1))),$F$46,$D$62)),"")</f>
        <v/>
      </c>
      <c r="G844" s="559"/>
      <c r="H844" s="559" t="str">
        <f>IFERROR(-PPMT(IF($K$46="Day",$F$45/'L1'!$D$12,IF($K$46="Week",$F$45/'L1'!$D$16,IF($K$46="Month",$F$45/'L1'!$D$17,IF($K$46="Year",$F$45,0)))),B844,$F$46,$Q$45),"")</f>
        <v/>
      </c>
      <c r="I844" s="559"/>
      <c r="J844" s="559" t="str">
        <f t="shared" si="51"/>
        <v/>
      </c>
      <c r="K844" s="559"/>
      <c r="L844" s="559"/>
      <c r="M844" s="559"/>
      <c r="N844" s="559"/>
      <c r="O844" s="559" t="str">
        <f t="shared" si="52"/>
        <v/>
      </c>
      <c r="P844" s="560"/>
    </row>
    <row r="845" spans="2:16">
      <c r="B845" s="557" t="str">
        <f t="shared" si="49"/>
        <v/>
      </c>
      <c r="C845" s="558"/>
      <c r="D845" s="559" t="str">
        <f t="shared" si="50"/>
        <v/>
      </c>
      <c r="E845" s="559"/>
      <c r="F845" s="559" t="str">
        <f>IFERROR(IF(OR(D845=0,D845=""),"",-PMT($F$45/IF($K$46="Day",'L1'!$D$12,IF($K$46="Week",'L1'!$D$16,IF($K$46="Month",'L1'!$D$17,1))),$F$46,$D$62)),"")</f>
        <v/>
      </c>
      <c r="G845" s="559"/>
      <c r="H845" s="559" t="str">
        <f>IFERROR(-PPMT(IF($K$46="Day",$F$45/'L1'!$D$12,IF($K$46="Week",$F$45/'L1'!$D$16,IF($K$46="Month",$F$45/'L1'!$D$17,IF($K$46="Year",$F$45,0)))),B845,$F$46,$Q$45),"")</f>
        <v/>
      </c>
      <c r="I845" s="559"/>
      <c r="J845" s="559" t="str">
        <f t="shared" si="51"/>
        <v/>
      </c>
      <c r="K845" s="559"/>
      <c r="L845" s="559"/>
      <c r="M845" s="559"/>
      <c r="N845" s="559"/>
      <c r="O845" s="559" t="str">
        <f t="shared" si="52"/>
        <v/>
      </c>
      <c r="P845" s="560"/>
    </row>
    <row r="846" spans="2:16">
      <c r="B846" s="557" t="str">
        <f t="shared" si="49"/>
        <v/>
      </c>
      <c r="C846" s="558"/>
      <c r="D846" s="559" t="str">
        <f t="shared" si="50"/>
        <v/>
      </c>
      <c r="E846" s="559"/>
      <c r="F846" s="559" t="str">
        <f>IFERROR(IF(OR(D846=0,D846=""),"",-PMT($F$45/IF($K$46="Day",'L1'!$D$12,IF($K$46="Week",'L1'!$D$16,IF($K$46="Month",'L1'!$D$17,1))),$F$46,$D$62)),"")</f>
        <v/>
      </c>
      <c r="G846" s="559"/>
      <c r="H846" s="559" t="str">
        <f>IFERROR(-PPMT(IF($K$46="Day",$F$45/'L1'!$D$12,IF($K$46="Week",$F$45/'L1'!$D$16,IF($K$46="Month",$F$45/'L1'!$D$17,IF($K$46="Year",$F$45,0)))),B846,$F$46,$Q$45),"")</f>
        <v/>
      </c>
      <c r="I846" s="559"/>
      <c r="J846" s="559" t="str">
        <f t="shared" si="51"/>
        <v/>
      </c>
      <c r="K846" s="559"/>
      <c r="L846" s="559"/>
      <c r="M846" s="559"/>
      <c r="N846" s="559"/>
      <c r="O846" s="559" t="str">
        <f t="shared" si="52"/>
        <v/>
      </c>
      <c r="P846" s="560"/>
    </row>
    <row r="847" spans="2:16">
      <c r="B847" s="557" t="str">
        <f t="shared" si="49"/>
        <v/>
      </c>
      <c r="C847" s="558"/>
      <c r="D847" s="559" t="str">
        <f t="shared" si="50"/>
        <v/>
      </c>
      <c r="E847" s="559"/>
      <c r="F847" s="559" t="str">
        <f>IFERROR(IF(OR(D847=0,D847=""),"",-PMT($F$45/IF($K$46="Day",'L1'!$D$12,IF($K$46="Week",'L1'!$D$16,IF($K$46="Month",'L1'!$D$17,1))),$F$46,$D$62)),"")</f>
        <v/>
      </c>
      <c r="G847" s="559"/>
      <c r="H847" s="559" t="str">
        <f>IFERROR(-PPMT(IF($K$46="Day",$F$45/'L1'!$D$12,IF($K$46="Week",$F$45/'L1'!$D$16,IF($K$46="Month",$F$45/'L1'!$D$17,IF($K$46="Year",$F$45,0)))),B847,$F$46,$Q$45),"")</f>
        <v/>
      </c>
      <c r="I847" s="559"/>
      <c r="J847" s="559" t="str">
        <f t="shared" si="51"/>
        <v/>
      </c>
      <c r="K847" s="559"/>
      <c r="L847" s="559"/>
      <c r="M847" s="559"/>
      <c r="N847" s="559"/>
      <c r="O847" s="559" t="str">
        <f t="shared" si="52"/>
        <v/>
      </c>
      <c r="P847" s="560"/>
    </row>
    <row r="848" spans="2:16">
      <c r="B848" s="557" t="str">
        <f t="shared" si="49"/>
        <v/>
      </c>
      <c r="C848" s="558"/>
      <c r="D848" s="559" t="str">
        <f t="shared" si="50"/>
        <v/>
      </c>
      <c r="E848" s="559"/>
      <c r="F848" s="559" t="str">
        <f>IFERROR(IF(OR(D848=0,D848=""),"",-PMT($F$45/IF($K$46="Day",'L1'!$D$12,IF($K$46="Week",'L1'!$D$16,IF($K$46="Month",'L1'!$D$17,1))),$F$46,$D$62)),"")</f>
        <v/>
      </c>
      <c r="G848" s="559"/>
      <c r="H848" s="559" t="str">
        <f>IFERROR(-PPMT(IF($K$46="Day",$F$45/'L1'!$D$12,IF($K$46="Week",$F$45/'L1'!$D$16,IF($K$46="Month",$F$45/'L1'!$D$17,IF($K$46="Year",$F$45,0)))),B848,$F$46,$Q$45),"")</f>
        <v/>
      </c>
      <c r="I848" s="559"/>
      <c r="J848" s="559" t="str">
        <f t="shared" si="51"/>
        <v/>
      </c>
      <c r="K848" s="559"/>
      <c r="L848" s="559"/>
      <c r="M848" s="559"/>
      <c r="N848" s="559"/>
      <c r="O848" s="559" t="str">
        <f t="shared" si="52"/>
        <v/>
      </c>
      <c r="P848" s="560"/>
    </row>
    <row r="849" spans="2:16">
      <c r="B849" s="557" t="str">
        <f t="shared" si="49"/>
        <v/>
      </c>
      <c r="C849" s="558"/>
      <c r="D849" s="559" t="str">
        <f t="shared" si="50"/>
        <v/>
      </c>
      <c r="E849" s="559"/>
      <c r="F849" s="559" t="str">
        <f>IFERROR(IF(OR(D849=0,D849=""),"",-PMT($F$45/IF($K$46="Day",'L1'!$D$12,IF($K$46="Week",'L1'!$D$16,IF($K$46="Month",'L1'!$D$17,1))),$F$46,$D$62)),"")</f>
        <v/>
      </c>
      <c r="G849" s="559"/>
      <c r="H849" s="559" t="str">
        <f>IFERROR(-PPMT(IF($K$46="Day",$F$45/'L1'!$D$12,IF($K$46="Week",$F$45/'L1'!$D$16,IF($K$46="Month",$F$45/'L1'!$D$17,IF($K$46="Year",$F$45,0)))),B849,$F$46,$Q$45),"")</f>
        <v/>
      </c>
      <c r="I849" s="559"/>
      <c r="J849" s="559" t="str">
        <f t="shared" si="51"/>
        <v/>
      </c>
      <c r="K849" s="559"/>
      <c r="L849" s="559"/>
      <c r="M849" s="559"/>
      <c r="N849" s="559"/>
      <c r="O849" s="559" t="str">
        <f t="shared" si="52"/>
        <v/>
      </c>
      <c r="P849" s="560"/>
    </row>
    <row r="850" spans="2:16">
      <c r="B850" s="557" t="str">
        <f t="shared" si="49"/>
        <v/>
      </c>
      <c r="C850" s="558"/>
      <c r="D850" s="559" t="str">
        <f t="shared" si="50"/>
        <v/>
      </c>
      <c r="E850" s="559"/>
      <c r="F850" s="559" t="str">
        <f>IFERROR(IF(OR(D850=0,D850=""),"",-PMT($F$45/IF($K$46="Day",'L1'!$D$12,IF($K$46="Week",'L1'!$D$16,IF($K$46="Month",'L1'!$D$17,1))),$F$46,$D$62)),"")</f>
        <v/>
      </c>
      <c r="G850" s="559"/>
      <c r="H850" s="559" t="str">
        <f>IFERROR(-PPMT(IF($K$46="Day",$F$45/'L1'!$D$12,IF($K$46="Week",$F$45/'L1'!$D$16,IF($K$46="Month",$F$45/'L1'!$D$17,IF($K$46="Year",$F$45,0)))),B850,$F$46,$Q$45),"")</f>
        <v/>
      </c>
      <c r="I850" s="559"/>
      <c r="J850" s="559" t="str">
        <f t="shared" si="51"/>
        <v/>
      </c>
      <c r="K850" s="559"/>
      <c r="L850" s="559"/>
      <c r="M850" s="559"/>
      <c r="N850" s="559"/>
      <c r="O850" s="559" t="str">
        <f t="shared" si="52"/>
        <v/>
      </c>
      <c r="P850" s="560"/>
    </row>
    <row r="851" spans="2:16">
      <c r="B851" s="557" t="str">
        <f t="shared" si="49"/>
        <v/>
      </c>
      <c r="C851" s="558"/>
      <c r="D851" s="559" t="str">
        <f t="shared" si="50"/>
        <v/>
      </c>
      <c r="E851" s="559"/>
      <c r="F851" s="559" t="str">
        <f>IFERROR(IF(OR(D851=0,D851=""),"",-PMT($F$45/IF($K$46="Day",'L1'!$D$12,IF($K$46="Week",'L1'!$D$16,IF($K$46="Month",'L1'!$D$17,1))),$F$46,$D$62)),"")</f>
        <v/>
      </c>
      <c r="G851" s="559"/>
      <c r="H851" s="559" t="str">
        <f>IFERROR(-PPMT(IF($K$46="Day",$F$45/'L1'!$D$12,IF($K$46="Week",$F$45/'L1'!$D$16,IF($K$46="Month",$F$45/'L1'!$D$17,IF($K$46="Year",$F$45,0)))),B851,$F$46,$Q$45),"")</f>
        <v/>
      </c>
      <c r="I851" s="559"/>
      <c r="J851" s="559" t="str">
        <f t="shared" si="51"/>
        <v/>
      </c>
      <c r="K851" s="559"/>
      <c r="L851" s="559"/>
      <c r="M851" s="559"/>
      <c r="N851" s="559"/>
      <c r="O851" s="559" t="str">
        <f t="shared" si="52"/>
        <v/>
      </c>
      <c r="P851" s="560"/>
    </row>
    <row r="852" spans="2:16">
      <c r="B852" s="557" t="str">
        <f t="shared" si="49"/>
        <v/>
      </c>
      <c r="C852" s="558"/>
      <c r="D852" s="559" t="str">
        <f t="shared" si="50"/>
        <v/>
      </c>
      <c r="E852" s="559"/>
      <c r="F852" s="559" t="str">
        <f>IFERROR(IF(OR(D852=0,D852=""),"",-PMT($F$45/IF($K$46="Day",'L1'!$D$12,IF($K$46="Week",'L1'!$D$16,IF($K$46="Month",'L1'!$D$17,1))),$F$46,$D$62)),"")</f>
        <v/>
      </c>
      <c r="G852" s="559"/>
      <c r="H852" s="559" t="str">
        <f>IFERROR(-PPMT(IF($K$46="Day",$F$45/'L1'!$D$12,IF($K$46="Week",$F$45/'L1'!$D$16,IF($K$46="Month",$F$45/'L1'!$D$17,IF($K$46="Year",$F$45,0)))),B852,$F$46,$Q$45),"")</f>
        <v/>
      </c>
      <c r="I852" s="559"/>
      <c r="J852" s="559" t="str">
        <f t="shared" si="51"/>
        <v/>
      </c>
      <c r="K852" s="559"/>
      <c r="L852" s="559"/>
      <c r="M852" s="559"/>
      <c r="N852" s="559"/>
      <c r="O852" s="559" t="str">
        <f t="shared" si="52"/>
        <v/>
      </c>
      <c r="P852" s="560"/>
    </row>
    <row r="853" spans="2:16">
      <c r="B853" s="557" t="str">
        <f t="shared" si="49"/>
        <v/>
      </c>
      <c r="C853" s="558"/>
      <c r="D853" s="559" t="str">
        <f t="shared" si="50"/>
        <v/>
      </c>
      <c r="E853" s="559"/>
      <c r="F853" s="559" t="str">
        <f>IFERROR(IF(OR(D853=0,D853=""),"",-PMT($F$45/IF($K$46="Day",'L1'!$D$12,IF($K$46="Week",'L1'!$D$16,IF($K$46="Month",'L1'!$D$17,1))),$F$46,$D$62)),"")</f>
        <v/>
      </c>
      <c r="G853" s="559"/>
      <c r="H853" s="559" t="str">
        <f>IFERROR(-PPMT(IF($K$46="Day",$F$45/'L1'!$D$12,IF($K$46="Week",$F$45/'L1'!$D$16,IF($K$46="Month",$F$45/'L1'!$D$17,IF($K$46="Year",$F$45,0)))),B853,$F$46,$Q$45),"")</f>
        <v/>
      </c>
      <c r="I853" s="559"/>
      <c r="J853" s="559" t="str">
        <f t="shared" si="51"/>
        <v/>
      </c>
      <c r="K853" s="559"/>
      <c r="L853" s="559"/>
      <c r="M853" s="559"/>
      <c r="N853" s="559"/>
      <c r="O853" s="559" t="str">
        <f t="shared" si="52"/>
        <v/>
      </c>
      <c r="P853" s="560"/>
    </row>
    <row r="854" spans="2:16">
      <c r="B854" s="557" t="str">
        <f t="shared" si="49"/>
        <v/>
      </c>
      <c r="C854" s="558"/>
      <c r="D854" s="559" t="str">
        <f t="shared" si="50"/>
        <v/>
      </c>
      <c r="E854" s="559"/>
      <c r="F854" s="559" t="str">
        <f>IFERROR(IF(OR(D854=0,D854=""),"",-PMT($F$45/IF($K$46="Day",'L1'!$D$12,IF($K$46="Week",'L1'!$D$16,IF($K$46="Month",'L1'!$D$17,1))),$F$46,$D$62)),"")</f>
        <v/>
      </c>
      <c r="G854" s="559"/>
      <c r="H854" s="559" t="str">
        <f>IFERROR(-PPMT(IF($K$46="Day",$F$45/'L1'!$D$12,IF($K$46="Week",$F$45/'L1'!$D$16,IF($K$46="Month",$F$45/'L1'!$D$17,IF($K$46="Year",$F$45,0)))),B854,$F$46,$Q$45),"")</f>
        <v/>
      </c>
      <c r="I854" s="559"/>
      <c r="J854" s="559" t="str">
        <f t="shared" si="51"/>
        <v/>
      </c>
      <c r="K854" s="559"/>
      <c r="L854" s="559"/>
      <c r="M854" s="559"/>
      <c r="N854" s="559"/>
      <c r="O854" s="559" t="str">
        <f t="shared" si="52"/>
        <v/>
      </c>
      <c r="P854" s="560"/>
    </row>
    <row r="855" spans="2:16">
      <c r="B855" s="557" t="str">
        <f t="shared" si="49"/>
        <v/>
      </c>
      <c r="C855" s="558"/>
      <c r="D855" s="559" t="str">
        <f t="shared" si="50"/>
        <v/>
      </c>
      <c r="E855" s="559"/>
      <c r="F855" s="559" t="str">
        <f>IFERROR(IF(OR(D855=0,D855=""),"",-PMT($F$45/IF($K$46="Day",'L1'!$D$12,IF($K$46="Week",'L1'!$D$16,IF($K$46="Month",'L1'!$D$17,1))),$F$46,$D$62)),"")</f>
        <v/>
      </c>
      <c r="G855" s="559"/>
      <c r="H855" s="559" t="str">
        <f>IFERROR(-PPMT(IF($K$46="Day",$F$45/'L1'!$D$12,IF($K$46="Week",$F$45/'L1'!$D$16,IF($K$46="Month",$F$45/'L1'!$D$17,IF($K$46="Year",$F$45,0)))),B855,$F$46,$Q$45),"")</f>
        <v/>
      </c>
      <c r="I855" s="559"/>
      <c r="J855" s="559" t="str">
        <f t="shared" si="51"/>
        <v/>
      </c>
      <c r="K855" s="559"/>
      <c r="L855" s="559"/>
      <c r="M855" s="559"/>
      <c r="N855" s="559"/>
      <c r="O855" s="559" t="str">
        <f t="shared" si="52"/>
        <v/>
      </c>
      <c r="P855" s="560"/>
    </row>
    <row r="856" spans="2:16">
      <c r="B856" s="557" t="str">
        <f t="shared" si="49"/>
        <v/>
      </c>
      <c r="C856" s="558"/>
      <c r="D856" s="559" t="str">
        <f t="shared" si="50"/>
        <v/>
      </c>
      <c r="E856" s="559"/>
      <c r="F856" s="559" t="str">
        <f>IFERROR(IF(OR(D856=0,D856=""),"",-PMT($F$45/IF($K$46="Day",'L1'!$D$12,IF($K$46="Week",'L1'!$D$16,IF($K$46="Month",'L1'!$D$17,1))),$F$46,$D$62)),"")</f>
        <v/>
      </c>
      <c r="G856" s="559"/>
      <c r="H856" s="559" t="str">
        <f>IFERROR(-PPMT(IF($K$46="Day",$F$45/'L1'!$D$12,IF($K$46="Week",$F$45/'L1'!$D$16,IF($K$46="Month",$F$45/'L1'!$D$17,IF($K$46="Year",$F$45,0)))),B856,$F$46,$Q$45),"")</f>
        <v/>
      </c>
      <c r="I856" s="559"/>
      <c r="J856" s="559" t="str">
        <f t="shared" si="51"/>
        <v/>
      </c>
      <c r="K856" s="559"/>
      <c r="L856" s="559"/>
      <c r="M856" s="559"/>
      <c r="N856" s="559"/>
      <c r="O856" s="559" t="str">
        <f t="shared" si="52"/>
        <v/>
      </c>
      <c r="P856" s="560"/>
    </row>
    <row r="857" spans="2:16">
      <c r="B857" s="557" t="str">
        <f t="shared" si="49"/>
        <v/>
      </c>
      <c r="C857" s="558"/>
      <c r="D857" s="559" t="str">
        <f t="shared" si="50"/>
        <v/>
      </c>
      <c r="E857" s="559"/>
      <c r="F857" s="559" t="str">
        <f>IFERROR(IF(OR(D857=0,D857=""),"",-PMT($F$45/IF($K$46="Day",'L1'!$D$12,IF($K$46="Week",'L1'!$D$16,IF($K$46="Month",'L1'!$D$17,1))),$F$46,$D$62)),"")</f>
        <v/>
      </c>
      <c r="G857" s="559"/>
      <c r="H857" s="559" t="str">
        <f>IFERROR(-PPMT(IF($K$46="Day",$F$45/'L1'!$D$12,IF($K$46="Week",$F$45/'L1'!$D$16,IF($K$46="Month",$F$45/'L1'!$D$17,IF($K$46="Year",$F$45,0)))),B857,$F$46,$Q$45),"")</f>
        <v/>
      </c>
      <c r="I857" s="559"/>
      <c r="J857" s="559" t="str">
        <f t="shared" si="51"/>
        <v/>
      </c>
      <c r="K857" s="559"/>
      <c r="L857" s="559"/>
      <c r="M857" s="559"/>
      <c r="N857" s="559"/>
      <c r="O857" s="559" t="str">
        <f t="shared" si="52"/>
        <v/>
      </c>
      <c r="P857" s="560"/>
    </row>
    <row r="858" spans="2:16">
      <c r="B858" s="557" t="str">
        <f t="shared" si="49"/>
        <v/>
      </c>
      <c r="C858" s="558"/>
      <c r="D858" s="559" t="str">
        <f t="shared" si="50"/>
        <v/>
      </c>
      <c r="E858" s="559"/>
      <c r="F858" s="559" t="str">
        <f>IFERROR(IF(OR(D858=0,D858=""),"",-PMT($F$45/IF($K$46="Day",'L1'!$D$12,IF($K$46="Week",'L1'!$D$16,IF($K$46="Month",'L1'!$D$17,1))),$F$46,$D$62)),"")</f>
        <v/>
      </c>
      <c r="G858" s="559"/>
      <c r="H858" s="559" t="str">
        <f>IFERROR(-PPMT(IF($K$46="Day",$F$45/'L1'!$D$12,IF($K$46="Week",$F$45/'L1'!$D$16,IF($K$46="Month",$F$45/'L1'!$D$17,IF($K$46="Year",$F$45,0)))),B858,$F$46,$Q$45),"")</f>
        <v/>
      </c>
      <c r="I858" s="559"/>
      <c r="J858" s="559" t="str">
        <f t="shared" si="51"/>
        <v/>
      </c>
      <c r="K858" s="559"/>
      <c r="L858" s="559"/>
      <c r="M858" s="559"/>
      <c r="N858" s="559"/>
      <c r="O858" s="559" t="str">
        <f t="shared" si="52"/>
        <v/>
      </c>
      <c r="P858" s="560"/>
    </row>
    <row r="859" spans="2:16">
      <c r="B859" s="557" t="str">
        <f t="shared" si="49"/>
        <v/>
      </c>
      <c r="C859" s="558"/>
      <c r="D859" s="559" t="str">
        <f t="shared" si="50"/>
        <v/>
      </c>
      <c r="E859" s="559"/>
      <c r="F859" s="559" t="str">
        <f>IFERROR(IF(OR(D859=0,D859=""),"",-PMT($F$45/IF($K$46="Day",'L1'!$D$12,IF($K$46="Week",'L1'!$D$16,IF($K$46="Month",'L1'!$D$17,1))),$F$46,$D$62)),"")</f>
        <v/>
      </c>
      <c r="G859" s="559"/>
      <c r="H859" s="559" t="str">
        <f>IFERROR(-PPMT(IF($K$46="Day",$F$45/'L1'!$D$12,IF($K$46="Week",$F$45/'L1'!$D$16,IF($K$46="Month",$F$45/'L1'!$D$17,IF($K$46="Year",$F$45,0)))),B859,$F$46,$Q$45),"")</f>
        <v/>
      </c>
      <c r="I859" s="559"/>
      <c r="J859" s="559" t="str">
        <f t="shared" si="51"/>
        <v/>
      </c>
      <c r="K859" s="559"/>
      <c r="L859" s="559"/>
      <c r="M859" s="559"/>
      <c r="N859" s="559"/>
      <c r="O859" s="559" t="str">
        <f t="shared" si="52"/>
        <v/>
      </c>
      <c r="P859" s="560"/>
    </row>
    <row r="860" spans="2:16">
      <c r="B860" s="557" t="str">
        <f t="shared" si="49"/>
        <v/>
      </c>
      <c r="C860" s="558"/>
      <c r="D860" s="559" t="str">
        <f t="shared" si="50"/>
        <v/>
      </c>
      <c r="E860" s="559"/>
      <c r="F860" s="559" t="str">
        <f>IFERROR(IF(OR(D860=0,D860=""),"",-PMT($F$45/IF($K$46="Day",'L1'!$D$12,IF($K$46="Week",'L1'!$D$16,IF($K$46="Month",'L1'!$D$17,1))),$F$46,$D$62)),"")</f>
        <v/>
      </c>
      <c r="G860" s="559"/>
      <c r="H860" s="559" t="str">
        <f>IFERROR(-PPMT(IF($K$46="Day",$F$45/'L1'!$D$12,IF($K$46="Week",$F$45/'L1'!$D$16,IF($K$46="Month",$F$45/'L1'!$D$17,IF($K$46="Year",$F$45,0)))),B860,$F$46,$Q$45),"")</f>
        <v/>
      </c>
      <c r="I860" s="559"/>
      <c r="J860" s="559" t="str">
        <f t="shared" si="51"/>
        <v/>
      </c>
      <c r="K860" s="559"/>
      <c r="L860" s="559"/>
      <c r="M860" s="559"/>
      <c r="N860" s="559"/>
      <c r="O860" s="559" t="str">
        <f t="shared" si="52"/>
        <v/>
      </c>
      <c r="P860" s="560"/>
    </row>
    <row r="861" spans="2:16">
      <c r="B861" s="557" t="str">
        <f t="shared" si="49"/>
        <v/>
      </c>
      <c r="C861" s="558"/>
      <c r="D861" s="559" t="str">
        <f t="shared" si="50"/>
        <v/>
      </c>
      <c r="E861" s="559"/>
      <c r="F861" s="559" t="str">
        <f>IFERROR(IF(OR(D861=0,D861=""),"",-PMT($F$45/IF($K$46="Day",'L1'!$D$12,IF($K$46="Week",'L1'!$D$16,IF($K$46="Month",'L1'!$D$17,1))),$F$46,$D$62)),"")</f>
        <v/>
      </c>
      <c r="G861" s="559"/>
      <c r="H861" s="559" t="str">
        <f>IFERROR(-PPMT(IF($K$46="Day",$F$45/'L1'!$D$12,IF($K$46="Week",$F$45/'L1'!$D$16,IF($K$46="Month",$F$45/'L1'!$D$17,IF($K$46="Year",$F$45,0)))),B861,$F$46,$Q$45),"")</f>
        <v/>
      </c>
      <c r="I861" s="559"/>
      <c r="J861" s="559" t="str">
        <f t="shared" si="51"/>
        <v/>
      </c>
      <c r="K861" s="559"/>
      <c r="L861" s="559"/>
      <c r="M861" s="559"/>
      <c r="N861" s="559"/>
      <c r="O861" s="559" t="str">
        <f t="shared" si="52"/>
        <v/>
      </c>
      <c r="P861" s="560"/>
    </row>
    <row r="862" spans="2:16">
      <c r="B862" s="557" t="str">
        <f t="shared" si="49"/>
        <v/>
      </c>
      <c r="C862" s="558"/>
      <c r="D862" s="559" t="str">
        <f t="shared" si="50"/>
        <v/>
      </c>
      <c r="E862" s="559"/>
      <c r="F862" s="559" t="str">
        <f>IFERROR(IF(OR(D862=0,D862=""),"",-PMT($F$45/IF($K$46="Day",'L1'!$D$12,IF($K$46="Week",'L1'!$D$16,IF($K$46="Month",'L1'!$D$17,1))),$F$46,$D$62)),"")</f>
        <v/>
      </c>
      <c r="G862" s="559"/>
      <c r="H862" s="559" t="str">
        <f>IFERROR(-PPMT(IF($K$46="Day",$F$45/'L1'!$D$12,IF($K$46="Week",$F$45/'L1'!$D$16,IF($K$46="Month",$F$45/'L1'!$D$17,IF($K$46="Year",$F$45,0)))),B862,$F$46,$Q$45),"")</f>
        <v/>
      </c>
      <c r="I862" s="559"/>
      <c r="J862" s="559" t="str">
        <f t="shared" si="51"/>
        <v/>
      </c>
      <c r="K862" s="559"/>
      <c r="L862" s="559"/>
      <c r="M862" s="559"/>
      <c r="N862" s="559"/>
      <c r="O862" s="559" t="str">
        <f t="shared" si="52"/>
        <v/>
      </c>
      <c r="P862" s="560"/>
    </row>
    <row r="863" spans="2:16">
      <c r="B863" s="557" t="str">
        <f t="shared" si="49"/>
        <v/>
      </c>
      <c r="C863" s="558"/>
      <c r="D863" s="559" t="str">
        <f t="shared" si="50"/>
        <v/>
      </c>
      <c r="E863" s="559"/>
      <c r="F863" s="559" t="str">
        <f>IFERROR(IF(OR(D863=0,D863=""),"",-PMT($F$45/IF($K$46="Day",'L1'!$D$12,IF($K$46="Week",'L1'!$D$16,IF($K$46="Month",'L1'!$D$17,1))),$F$46,$D$62)),"")</f>
        <v/>
      </c>
      <c r="G863" s="559"/>
      <c r="H863" s="559" t="str">
        <f>IFERROR(-PPMT(IF($K$46="Day",$F$45/'L1'!$D$12,IF($K$46="Week",$F$45/'L1'!$D$16,IF($K$46="Month",$F$45/'L1'!$D$17,IF($K$46="Year",$F$45,0)))),B863,$F$46,$Q$45),"")</f>
        <v/>
      </c>
      <c r="I863" s="559"/>
      <c r="J863" s="559" t="str">
        <f t="shared" si="51"/>
        <v/>
      </c>
      <c r="K863" s="559"/>
      <c r="L863" s="559"/>
      <c r="M863" s="559"/>
      <c r="N863" s="559"/>
      <c r="O863" s="559" t="str">
        <f t="shared" si="52"/>
        <v/>
      </c>
      <c r="P863" s="560"/>
    </row>
    <row r="864" spans="2:16">
      <c r="B864" s="557" t="str">
        <f t="shared" si="49"/>
        <v/>
      </c>
      <c r="C864" s="558"/>
      <c r="D864" s="559" t="str">
        <f t="shared" si="50"/>
        <v/>
      </c>
      <c r="E864" s="559"/>
      <c r="F864" s="559" t="str">
        <f>IFERROR(IF(OR(D864=0,D864=""),"",-PMT($F$45/IF($K$46="Day",'L1'!$D$12,IF($K$46="Week",'L1'!$D$16,IF($K$46="Month",'L1'!$D$17,1))),$F$46,$D$62)),"")</f>
        <v/>
      </c>
      <c r="G864" s="559"/>
      <c r="H864" s="559" t="str">
        <f>IFERROR(-PPMT(IF($K$46="Day",$F$45/'L1'!$D$12,IF($K$46="Week",$F$45/'L1'!$D$16,IF($K$46="Month",$F$45/'L1'!$D$17,IF($K$46="Year",$F$45,0)))),B864,$F$46,$Q$45),"")</f>
        <v/>
      </c>
      <c r="I864" s="559"/>
      <c r="J864" s="559" t="str">
        <f t="shared" si="51"/>
        <v/>
      </c>
      <c r="K864" s="559"/>
      <c r="L864" s="559"/>
      <c r="M864" s="559"/>
      <c r="N864" s="559"/>
      <c r="O864" s="559" t="str">
        <f t="shared" si="52"/>
        <v/>
      </c>
      <c r="P864" s="560"/>
    </row>
    <row r="865" spans="2:16">
      <c r="B865" s="557" t="str">
        <f t="shared" si="49"/>
        <v/>
      </c>
      <c r="C865" s="558"/>
      <c r="D865" s="559" t="str">
        <f t="shared" si="50"/>
        <v/>
      </c>
      <c r="E865" s="559"/>
      <c r="F865" s="559" t="str">
        <f>IFERROR(IF(OR(D865=0,D865=""),"",-PMT($F$45/IF($K$46="Day",'L1'!$D$12,IF($K$46="Week",'L1'!$D$16,IF($K$46="Month",'L1'!$D$17,1))),$F$46,$D$62)),"")</f>
        <v/>
      </c>
      <c r="G865" s="559"/>
      <c r="H865" s="559" t="str">
        <f>IFERROR(-PPMT(IF($K$46="Day",$F$45/'L1'!$D$12,IF($K$46="Week",$F$45/'L1'!$D$16,IF($K$46="Month",$F$45/'L1'!$D$17,IF($K$46="Year",$F$45,0)))),B865,$F$46,$Q$45),"")</f>
        <v/>
      </c>
      <c r="I865" s="559"/>
      <c r="J865" s="559" t="str">
        <f t="shared" si="51"/>
        <v/>
      </c>
      <c r="K865" s="559"/>
      <c r="L865" s="559"/>
      <c r="M865" s="559"/>
      <c r="N865" s="559"/>
      <c r="O865" s="559" t="str">
        <f t="shared" si="52"/>
        <v/>
      </c>
      <c r="P865" s="560"/>
    </row>
    <row r="866" spans="2:16">
      <c r="B866" s="557" t="str">
        <f t="shared" si="49"/>
        <v/>
      </c>
      <c r="C866" s="558"/>
      <c r="D866" s="559" t="str">
        <f t="shared" si="50"/>
        <v/>
      </c>
      <c r="E866" s="559"/>
      <c r="F866" s="559" t="str">
        <f>IFERROR(IF(OR(D866=0,D866=""),"",-PMT($F$45/IF($K$46="Day",'L1'!$D$12,IF($K$46="Week",'L1'!$D$16,IF($K$46="Month",'L1'!$D$17,1))),$F$46,$D$62)),"")</f>
        <v/>
      </c>
      <c r="G866" s="559"/>
      <c r="H866" s="559" t="str">
        <f>IFERROR(-PPMT(IF($K$46="Day",$F$45/'L1'!$D$12,IF($K$46="Week",$F$45/'L1'!$D$16,IF($K$46="Month",$F$45/'L1'!$D$17,IF($K$46="Year",$F$45,0)))),B866,$F$46,$Q$45),"")</f>
        <v/>
      </c>
      <c r="I866" s="559"/>
      <c r="J866" s="559" t="str">
        <f t="shared" si="51"/>
        <v/>
      </c>
      <c r="K866" s="559"/>
      <c r="L866" s="559"/>
      <c r="M866" s="559"/>
      <c r="N866" s="559"/>
      <c r="O866" s="559" t="str">
        <f t="shared" si="52"/>
        <v/>
      </c>
      <c r="P866" s="560"/>
    </row>
    <row r="867" spans="2:16">
      <c r="B867" s="557" t="str">
        <f t="shared" si="49"/>
        <v/>
      </c>
      <c r="C867" s="558"/>
      <c r="D867" s="559" t="str">
        <f t="shared" si="50"/>
        <v/>
      </c>
      <c r="E867" s="559"/>
      <c r="F867" s="559" t="str">
        <f>IFERROR(IF(OR(D867=0,D867=""),"",-PMT($F$45/IF($K$46="Day",'L1'!$D$12,IF($K$46="Week",'L1'!$D$16,IF($K$46="Month",'L1'!$D$17,1))),$F$46,$D$62)),"")</f>
        <v/>
      </c>
      <c r="G867" s="559"/>
      <c r="H867" s="559" t="str">
        <f>IFERROR(-PPMT(IF($K$46="Day",$F$45/'L1'!$D$12,IF($K$46="Week",$F$45/'L1'!$D$16,IF($K$46="Month",$F$45/'L1'!$D$17,IF($K$46="Year",$F$45,0)))),B867,$F$46,$Q$45),"")</f>
        <v/>
      </c>
      <c r="I867" s="559"/>
      <c r="J867" s="559" t="str">
        <f t="shared" si="51"/>
        <v/>
      </c>
      <c r="K867" s="559"/>
      <c r="L867" s="559"/>
      <c r="M867" s="559"/>
      <c r="N867" s="559"/>
      <c r="O867" s="559" t="str">
        <f t="shared" si="52"/>
        <v/>
      </c>
      <c r="P867" s="560"/>
    </row>
    <row r="868" spans="2:16">
      <c r="B868" s="557" t="str">
        <f t="shared" si="49"/>
        <v/>
      </c>
      <c r="C868" s="558"/>
      <c r="D868" s="559" t="str">
        <f t="shared" si="50"/>
        <v/>
      </c>
      <c r="E868" s="559"/>
      <c r="F868" s="559" t="str">
        <f>IFERROR(IF(OR(D868=0,D868=""),"",-PMT($F$45/IF($K$46="Day",'L1'!$D$12,IF($K$46="Week",'L1'!$D$16,IF($K$46="Month",'L1'!$D$17,1))),$F$46,$D$62)),"")</f>
        <v/>
      </c>
      <c r="G868" s="559"/>
      <c r="H868" s="559" t="str">
        <f>IFERROR(-PPMT(IF($K$46="Day",$F$45/'L1'!$D$12,IF($K$46="Week",$F$45/'L1'!$D$16,IF($K$46="Month",$F$45/'L1'!$D$17,IF($K$46="Year",$F$45,0)))),B868,$F$46,$Q$45),"")</f>
        <v/>
      </c>
      <c r="I868" s="559"/>
      <c r="J868" s="559" t="str">
        <f t="shared" si="51"/>
        <v/>
      </c>
      <c r="K868" s="559"/>
      <c r="L868" s="559"/>
      <c r="M868" s="559"/>
      <c r="N868" s="559"/>
      <c r="O868" s="559" t="str">
        <f t="shared" si="52"/>
        <v/>
      </c>
      <c r="P868" s="560"/>
    </row>
    <row r="869" spans="2:16">
      <c r="B869" s="557" t="str">
        <f t="shared" si="49"/>
        <v/>
      </c>
      <c r="C869" s="558"/>
      <c r="D869" s="559" t="str">
        <f t="shared" si="50"/>
        <v/>
      </c>
      <c r="E869" s="559"/>
      <c r="F869" s="559" t="str">
        <f>IFERROR(IF(OR(D869=0,D869=""),"",-PMT($F$45/IF($K$46="Day",'L1'!$D$12,IF($K$46="Week",'L1'!$D$16,IF($K$46="Month",'L1'!$D$17,1))),$F$46,$D$62)),"")</f>
        <v/>
      </c>
      <c r="G869" s="559"/>
      <c r="H869" s="559" t="str">
        <f>IFERROR(-PPMT(IF($K$46="Day",$F$45/'L1'!$D$12,IF($K$46="Week",$F$45/'L1'!$D$16,IF($K$46="Month",$F$45/'L1'!$D$17,IF($K$46="Year",$F$45,0)))),B869,$F$46,$Q$45),"")</f>
        <v/>
      </c>
      <c r="I869" s="559"/>
      <c r="J869" s="559" t="str">
        <f t="shared" si="51"/>
        <v/>
      </c>
      <c r="K869" s="559"/>
      <c r="L869" s="559"/>
      <c r="M869" s="559"/>
      <c r="N869" s="559"/>
      <c r="O869" s="559" t="str">
        <f t="shared" si="52"/>
        <v/>
      </c>
      <c r="P869" s="560"/>
    </row>
    <row r="870" spans="2:16">
      <c r="B870" s="557" t="str">
        <f t="shared" si="49"/>
        <v/>
      </c>
      <c r="C870" s="558"/>
      <c r="D870" s="559" t="str">
        <f t="shared" si="50"/>
        <v/>
      </c>
      <c r="E870" s="559"/>
      <c r="F870" s="559" t="str">
        <f>IFERROR(IF(OR(D870=0,D870=""),"",-PMT($F$45/IF($K$46="Day",'L1'!$D$12,IF($K$46="Week",'L1'!$D$16,IF($K$46="Month",'L1'!$D$17,1))),$F$46,$D$62)),"")</f>
        <v/>
      </c>
      <c r="G870" s="559"/>
      <c r="H870" s="559" t="str">
        <f>IFERROR(-PPMT(IF($K$46="Day",$F$45/'L1'!$D$12,IF($K$46="Week",$F$45/'L1'!$D$16,IF($K$46="Month",$F$45/'L1'!$D$17,IF($K$46="Year",$F$45,0)))),B870,$F$46,$Q$45),"")</f>
        <v/>
      </c>
      <c r="I870" s="559"/>
      <c r="J870" s="559" t="str">
        <f t="shared" si="51"/>
        <v/>
      </c>
      <c r="K870" s="559"/>
      <c r="L870" s="559"/>
      <c r="M870" s="559"/>
      <c r="N870" s="559"/>
      <c r="O870" s="559" t="str">
        <f t="shared" si="52"/>
        <v/>
      </c>
      <c r="P870" s="560"/>
    </row>
    <row r="871" spans="2:16">
      <c r="B871" s="557" t="str">
        <f t="shared" si="49"/>
        <v/>
      </c>
      <c r="C871" s="558"/>
      <c r="D871" s="559" t="str">
        <f t="shared" si="50"/>
        <v/>
      </c>
      <c r="E871" s="559"/>
      <c r="F871" s="559" t="str">
        <f>IFERROR(IF(OR(D871=0,D871=""),"",-PMT($F$45/IF($K$46="Day",'L1'!$D$12,IF($K$46="Week",'L1'!$D$16,IF($K$46="Month",'L1'!$D$17,1))),$F$46,$D$62)),"")</f>
        <v/>
      </c>
      <c r="G871" s="559"/>
      <c r="H871" s="559" t="str">
        <f>IFERROR(-PPMT(IF($K$46="Day",$F$45/'L1'!$D$12,IF($K$46="Week",$F$45/'L1'!$D$16,IF($K$46="Month",$F$45/'L1'!$D$17,IF($K$46="Year",$F$45,0)))),B871,$F$46,$Q$45),"")</f>
        <v/>
      </c>
      <c r="I871" s="559"/>
      <c r="J871" s="559" t="str">
        <f t="shared" si="51"/>
        <v/>
      </c>
      <c r="K871" s="559"/>
      <c r="L871" s="559"/>
      <c r="M871" s="559"/>
      <c r="N871" s="559"/>
      <c r="O871" s="559" t="str">
        <f t="shared" si="52"/>
        <v/>
      </c>
      <c r="P871" s="560"/>
    </row>
    <row r="872" spans="2:16">
      <c r="B872" s="557" t="str">
        <f t="shared" si="49"/>
        <v/>
      </c>
      <c r="C872" s="558"/>
      <c r="D872" s="559" t="str">
        <f t="shared" si="50"/>
        <v/>
      </c>
      <c r="E872" s="559"/>
      <c r="F872" s="559" t="str">
        <f>IFERROR(IF(OR(D872=0,D872=""),"",-PMT($F$45/IF($K$46="Day",'L1'!$D$12,IF($K$46="Week",'L1'!$D$16,IF($K$46="Month",'L1'!$D$17,1))),$F$46,$D$62)),"")</f>
        <v/>
      </c>
      <c r="G872" s="559"/>
      <c r="H872" s="559" t="str">
        <f>IFERROR(-PPMT(IF($K$46="Day",$F$45/'L1'!$D$12,IF($K$46="Week",$F$45/'L1'!$D$16,IF($K$46="Month",$F$45/'L1'!$D$17,IF($K$46="Year",$F$45,0)))),B872,$F$46,$Q$45),"")</f>
        <v/>
      </c>
      <c r="I872" s="559"/>
      <c r="J872" s="559" t="str">
        <f t="shared" si="51"/>
        <v/>
      </c>
      <c r="K872" s="559"/>
      <c r="L872" s="559"/>
      <c r="M872" s="559"/>
      <c r="N872" s="559"/>
      <c r="O872" s="559" t="str">
        <f t="shared" si="52"/>
        <v/>
      </c>
      <c r="P872" s="560"/>
    </row>
    <row r="873" spans="2:16">
      <c r="B873" s="557" t="str">
        <f t="shared" si="49"/>
        <v/>
      </c>
      <c r="C873" s="558"/>
      <c r="D873" s="559" t="str">
        <f t="shared" si="50"/>
        <v/>
      </c>
      <c r="E873" s="559"/>
      <c r="F873" s="559" t="str">
        <f>IFERROR(IF(OR(D873=0,D873=""),"",-PMT($F$45/IF($K$46="Day",'L1'!$D$12,IF($K$46="Week",'L1'!$D$16,IF($K$46="Month",'L1'!$D$17,1))),$F$46,$D$62)),"")</f>
        <v/>
      </c>
      <c r="G873" s="559"/>
      <c r="H873" s="559" t="str">
        <f>IFERROR(-PPMT(IF($K$46="Day",$F$45/'L1'!$D$12,IF($K$46="Week",$F$45/'L1'!$D$16,IF($K$46="Month",$F$45/'L1'!$D$17,IF($K$46="Year",$F$45,0)))),B873,$F$46,$Q$45),"")</f>
        <v/>
      </c>
      <c r="I873" s="559"/>
      <c r="J873" s="559" t="str">
        <f t="shared" si="51"/>
        <v/>
      </c>
      <c r="K873" s="559"/>
      <c r="L873" s="559"/>
      <c r="M873" s="559"/>
      <c r="N873" s="559"/>
      <c r="O873" s="559" t="str">
        <f t="shared" si="52"/>
        <v/>
      </c>
      <c r="P873" s="560"/>
    </row>
    <row r="874" spans="2:16">
      <c r="B874" s="557" t="str">
        <f t="shared" si="49"/>
        <v/>
      </c>
      <c r="C874" s="558"/>
      <c r="D874" s="559" t="str">
        <f t="shared" si="50"/>
        <v/>
      </c>
      <c r="E874" s="559"/>
      <c r="F874" s="559" t="str">
        <f>IFERROR(IF(OR(D874=0,D874=""),"",-PMT($F$45/IF($K$46="Day",'L1'!$D$12,IF($K$46="Week",'L1'!$D$16,IF($K$46="Month",'L1'!$D$17,1))),$F$46,$D$62)),"")</f>
        <v/>
      </c>
      <c r="G874" s="559"/>
      <c r="H874" s="559" t="str">
        <f>IFERROR(-PPMT(IF($K$46="Day",$F$45/'L1'!$D$12,IF($K$46="Week",$F$45/'L1'!$D$16,IF($K$46="Month",$F$45/'L1'!$D$17,IF($K$46="Year",$F$45,0)))),B874,$F$46,$Q$45),"")</f>
        <v/>
      </c>
      <c r="I874" s="559"/>
      <c r="J874" s="559" t="str">
        <f t="shared" si="51"/>
        <v/>
      </c>
      <c r="K874" s="559"/>
      <c r="L874" s="559"/>
      <c r="M874" s="559"/>
      <c r="N874" s="559"/>
      <c r="O874" s="559" t="str">
        <f t="shared" si="52"/>
        <v/>
      </c>
      <c r="P874" s="560"/>
    </row>
    <row r="875" spans="2:16">
      <c r="B875" s="557" t="str">
        <f t="shared" si="49"/>
        <v/>
      </c>
      <c r="C875" s="558"/>
      <c r="D875" s="559" t="str">
        <f t="shared" si="50"/>
        <v/>
      </c>
      <c r="E875" s="559"/>
      <c r="F875" s="559" t="str">
        <f>IFERROR(IF(OR(D875=0,D875=""),"",-PMT($F$45/IF($K$46="Day",'L1'!$D$12,IF($K$46="Week",'L1'!$D$16,IF($K$46="Month",'L1'!$D$17,1))),$F$46,$D$62)),"")</f>
        <v/>
      </c>
      <c r="G875" s="559"/>
      <c r="H875" s="559" t="str">
        <f>IFERROR(-PPMT(IF($K$46="Day",$F$45/'L1'!$D$12,IF($K$46="Week",$F$45/'L1'!$D$16,IF($K$46="Month",$F$45/'L1'!$D$17,IF($K$46="Year",$F$45,0)))),B875,$F$46,$Q$45),"")</f>
        <v/>
      </c>
      <c r="I875" s="559"/>
      <c r="J875" s="559" t="str">
        <f t="shared" si="51"/>
        <v/>
      </c>
      <c r="K875" s="559"/>
      <c r="L875" s="559"/>
      <c r="M875" s="559"/>
      <c r="N875" s="559"/>
      <c r="O875" s="559" t="str">
        <f t="shared" si="52"/>
        <v/>
      </c>
      <c r="P875" s="560"/>
    </row>
    <row r="876" spans="2:16">
      <c r="B876" s="557" t="str">
        <f t="shared" si="49"/>
        <v/>
      </c>
      <c r="C876" s="558"/>
      <c r="D876" s="559" t="str">
        <f t="shared" si="50"/>
        <v/>
      </c>
      <c r="E876" s="559"/>
      <c r="F876" s="559" t="str">
        <f>IFERROR(IF(OR(D876=0,D876=""),"",-PMT($F$45/IF($K$46="Day",'L1'!$D$12,IF($K$46="Week",'L1'!$D$16,IF($K$46="Month",'L1'!$D$17,1))),$F$46,$D$62)),"")</f>
        <v/>
      </c>
      <c r="G876" s="559"/>
      <c r="H876" s="559" t="str">
        <f>IFERROR(-PPMT(IF($K$46="Day",$F$45/'L1'!$D$12,IF($K$46="Week",$F$45/'L1'!$D$16,IF($K$46="Month",$F$45/'L1'!$D$17,IF($K$46="Year",$F$45,0)))),B876,$F$46,$Q$45),"")</f>
        <v/>
      </c>
      <c r="I876" s="559"/>
      <c r="J876" s="559" t="str">
        <f t="shared" si="51"/>
        <v/>
      </c>
      <c r="K876" s="559"/>
      <c r="L876" s="559"/>
      <c r="M876" s="559"/>
      <c r="N876" s="559"/>
      <c r="O876" s="559" t="str">
        <f t="shared" si="52"/>
        <v/>
      </c>
      <c r="P876" s="560"/>
    </row>
    <row r="877" spans="2:16">
      <c r="B877" s="557" t="str">
        <f t="shared" si="49"/>
        <v/>
      </c>
      <c r="C877" s="558"/>
      <c r="D877" s="559" t="str">
        <f t="shared" si="50"/>
        <v/>
      </c>
      <c r="E877" s="559"/>
      <c r="F877" s="559" t="str">
        <f>IFERROR(IF(OR(D877=0,D877=""),"",-PMT($F$45/IF($K$46="Day",'L1'!$D$12,IF($K$46="Week",'L1'!$D$16,IF($K$46="Month",'L1'!$D$17,1))),$F$46,$D$62)),"")</f>
        <v/>
      </c>
      <c r="G877" s="559"/>
      <c r="H877" s="559" t="str">
        <f>IFERROR(-PPMT(IF($K$46="Day",$F$45/'L1'!$D$12,IF($K$46="Week",$F$45/'L1'!$D$16,IF($K$46="Month",$F$45/'L1'!$D$17,IF($K$46="Year",$F$45,0)))),B877,$F$46,$Q$45),"")</f>
        <v/>
      </c>
      <c r="I877" s="559"/>
      <c r="J877" s="559" t="str">
        <f t="shared" si="51"/>
        <v/>
      </c>
      <c r="K877" s="559"/>
      <c r="L877" s="559"/>
      <c r="M877" s="559"/>
      <c r="N877" s="559"/>
      <c r="O877" s="559" t="str">
        <f t="shared" si="52"/>
        <v/>
      </c>
      <c r="P877" s="560"/>
    </row>
    <row r="878" spans="2:16">
      <c r="B878" s="557" t="str">
        <f t="shared" si="49"/>
        <v/>
      </c>
      <c r="C878" s="558"/>
      <c r="D878" s="559" t="str">
        <f t="shared" si="50"/>
        <v/>
      </c>
      <c r="E878" s="559"/>
      <c r="F878" s="559" t="str">
        <f>IFERROR(IF(OR(D878=0,D878=""),"",-PMT($F$45/IF($K$46="Day",'L1'!$D$12,IF($K$46="Week",'L1'!$D$16,IF($K$46="Month",'L1'!$D$17,1))),$F$46,$D$62)),"")</f>
        <v/>
      </c>
      <c r="G878" s="559"/>
      <c r="H878" s="559" t="str">
        <f>IFERROR(-PPMT(IF($K$46="Day",$F$45/'L1'!$D$12,IF($K$46="Week",$F$45/'L1'!$D$16,IF($K$46="Month",$F$45/'L1'!$D$17,IF($K$46="Year",$F$45,0)))),B878,$F$46,$Q$45),"")</f>
        <v/>
      </c>
      <c r="I878" s="559"/>
      <c r="J878" s="559" t="str">
        <f t="shared" si="51"/>
        <v/>
      </c>
      <c r="K878" s="559"/>
      <c r="L878" s="559"/>
      <c r="M878" s="559"/>
      <c r="N878" s="559"/>
      <c r="O878" s="559" t="str">
        <f t="shared" si="52"/>
        <v/>
      </c>
      <c r="P878" s="560"/>
    </row>
    <row r="879" spans="2:16">
      <c r="B879" s="557" t="str">
        <f t="shared" si="49"/>
        <v/>
      </c>
      <c r="C879" s="558"/>
      <c r="D879" s="559" t="str">
        <f t="shared" si="50"/>
        <v/>
      </c>
      <c r="E879" s="559"/>
      <c r="F879" s="559" t="str">
        <f>IFERROR(IF(OR(D879=0,D879=""),"",-PMT($F$45/IF($K$46="Day",'L1'!$D$12,IF($K$46="Week",'L1'!$D$16,IF($K$46="Month",'L1'!$D$17,1))),$F$46,$D$62)),"")</f>
        <v/>
      </c>
      <c r="G879" s="559"/>
      <c r="H879" s="559" t="str">
        <f>IFERROR(-PPMT(IF($K$46="Day",$F$45/'L1'!$D$12,IF($K$46="Week",$F$45/'L1'!$D$16,IF($K$46="Month",$F$45/'L1'!$D$17,IF($K$46="Year",$F$45,0)))),B879,$F$46,$Q$45),"")</f>
        <v/>
      </c>
      <c r="I879" s="559"/>
      <c r="J879" s="559" t="str">
        <f t="shared" si="51"/>
        <v/>
      </c>
      <c r="K879" s="559"/>
      <c r="L879" s="559"/>
      <c r="M879" s="559"/>
      <c r="N879" s="559"/>
      <c r="O879" s="559" t="str">
        <f t="shared" si="52"/>
        <v/>
      </c>
      <c r="P879" s="560"/>
    </row>
    <row r="880" spans="2:16">
      <c r="B880" s="557" t="str">
        <f t="shared" si="49"/>
        <v/>
      </c>
      <c r="C880" s="558"/>
      <c r="D880" s="559" t="str">
        <f t="shared" si="50"/>
        <v/>
      </c>
      <c r="E880" s="559"/>
      <c r="F880" s="559" t="str">
        <f>IFERROR(IF(OR(D880=0,D880=""),"",-PMT($F$45/IF($K$46="Day",'L1'!$D$12,IF($K$46="Week",'L1'!$D$16,IF($K$46="Month",'L1'!$D$17,1))),$F$46,$D$62)),"")</f>
        <v/>
      </c>
      <c r="G880" s="559"/>
      <c r="H880" s="559" t="str">
        <f>IFERROR(-PPMT(IF($K$46="Day",$F$45/'L1'!$D$12,IF($K$46="Week",$F$45/'L1'!$D$16,IF($K$46="Month",$F$45/'L1'!$D$17,IF($K$46="Year",$F$45,0)))),B880,$F$46,$Q$45),"")</f>
        <v/>
      </c>
      <c r="I880" s="559"/>
      <c r="J880" s="559" t="str">
        <f t="shared" si="51"/>
        <v/>
      </c>
      <c r="K880" s="559"/>
      <c r="L880" s="559"/>
      <c r="M880" s="559"/>
      <c r="N880" s="559"/>
      <c r="O880" s="559" t="str">
        <f t="shared" si="52"/>
        <v/>
      </c>
      <c r="P880" s="560"/>
    </row>
    <row r="881" spans="2:16">
      <c r="B881" s="557" t="str">
        <f t="shared" si="49"/>
        <v/>
      </c>
      <c r="C881" s="558"/>
      <c r="D881" s="559" t="str">
        <f t="shared" si="50"/>
        <v/>
      </c>
      <c r="E881" s="559"/>
      <c r="F881" s="559" t="str">
        <f>IFERROR(IF(OR(D881=0,D881=""),"",-PMT($F$45/IF($K$46="Day",'L1'!$D$12,IF($K$46="Week",'L1'!$D$16,IF($K$46="Month",'L1'!$D$17,1))),$F$46,$D$62)),"")</f>
        <v/>
      </c>
      <c r="G881" s="559"/>
      <c r="H881" s="559" t="str">
        <f>IFERROR(-PPMT(IF($K$46="Day",$F$45/'L1'!$D$12,IF($K$46="Week",$F$45/'L1'!$D$16,IF($K$46="Month",$F$45/'L1'!$D$17,IF($K$46="Year",$F$45,0)))),B881,$F$46,$Q$45),"")</f>
        <v/>
      </c>
      <c r="I881" s="559"/>
      <c r="J881" s="559" t="str">
        <f t="shared" si="51"/>
        <v/>
      </c>
      <c r="K881" s="559"/>
      <c r="L881" s="559"/>
      <c r="M881" s="559"/>
      <c r="N881" s="559"/>
      <c r="O881" s="559" t="str">
        <f t="shared" si="52"/>
        <v/>
      </c>
      <c r="P881" s="560"/>
    </row>
    <row r="882" spans="2:16">
      <c r="B882" s="557" t="str">
        <f t="shared" si="49"/>
        <v/>
      </c>
      <c r="C882" s="558"/>
      <c r="D882" s="559" t="str">
        <f t="shared" si="50"/>
        <v/>
      </c>
      <c r="E882" s="559"/>
      <c r="F882" s="559" t="str">
        <f>IFERROR(IF(OR(D882=0,D882=""),"",-PMT($F$45/IF($K$46="Day",'L1'!$D$12,IF($K$46="Week",'L1'!$D$16,IF($K$46="Month",'L1'!$D$17,1))),$F$46,$D$62)),"")</f>
        <v/>
      </c>
      <c r="G882" s="559"/>
      <c r="H882" s="559" t="str">
        <f>IFERROR(-PPMT(IF($K$46="Day",$F$45/'L1'!$D$12,IF($K$46="Week",$F$45/'L1'!$D$16,IF($K$46="Month",$F$45/'L1'!$D$17,IF($K$46="Year",$F$45,0)))),B882,$F$46,$Q$45),"")</f>
        <v/>
      </c>
      <c r="I882" s="559"/>
      <c r="J882" s="559" t="str">
        <f t="shared" si="51"/>
        <v/>
      </c>
      <c r="K882" s="559"/>
      <c r="L882" s="559"/>
      <c r="M882" s="559"/>
      <c r="N882" s="559"/>
      <c r="O882" s="559" t="str">
        <f t="shared" si="52"/>
        <v/>
      </c>
      <c r="P882" s="560"/>
    </row>
    <row r="883" spans="2:16">
      <c r="B883" s="557" t="str">
        <f t="shared" si="49"/>
        <v/>
      </c>
      <c r="C883" s="558"/>
      <c r="D883" s="559" t="str">
        <f t="shared" si="50"/>
        <v/>
      </c>
      <c r="E883" s="559"/>
      <c r="F883" s="559" t="str">
        <f>IFERROR(IF(OR(D883=0,D883=""),"",-PMT($F$45/IF($K$46="Day",'L1'!$D$12,IF($K$46="Week",'L1'!$D$16,IF($K$46="Month",'L1'!$D$17,1))),$F$46,$D$62)),"")</f>
        <v/>
      </c>
      <c r="G883" s="559"/>
      <c r="H883" s="559" t="str">
        <f>IFERROR(-PPMT(IF($K$46="Day",$F$45/'L1'!$D$12,IF($K$46="Week",$F$45/'L1'!$D$16,IF($K$46="Month",$F$45/'L1'!$D$17,IF($K$46="Year",$F$45,0)))),B883,$F$46,$Q$45),"")</f>
        <v/>
      </c>
      <c r="I883" s="559"/>
      <c r="J883" s="559" t="str">
        <f t="shared" si="51"/>
        <v/>
      </c>
      <c r="K883" s="559"/>
      <c r="L883" s="559"/>
      <c r="M883" s="559"/>
      <c r="N883" s="559"/>
      <c r="O883" s="559" t="str">
        <f t="shared" si="52"/>
        <v/>
      </c>
      <c r="P883" s="560"/>
    </row>
    <row r="884" spans="2:16">
      <c r="B884" s="557" t="str">
        <f t="shared" si="49"/>
        <v/>
      </c>
      <c r="C884" s="558"/>
      <c r="D884" s="559" t="str">
        <f t="shared" si="50"/>
        <v/>
      </c>
      <c r="E884" s="559"/>
      <c r="F884" s="559" t="str">
        <f>IFERROR(IF(OR(D884=0,D884=""),"",-PMT($F$45/IF($K$46="Day",'L1'!$D$12,IF($K$46="Week",'L1'!$D$16,IF($K$46="Month",'L1'!$D$17,1))),$F$46,$D$62)),"")</f>
        <v/>
      </c>
      <c r="G884" s="559"/>
      <c r="H884" s="559" t="str">
        <f>IFERROR(-PPMT(IF($K$46="Day",$F$45/'L1'!$D$12,IF($K$46="Week",$F$45/'L1'!$D$16,IF($K$46="Month",$F$45/'L1'!$D$17,IF($K$46="Year",$F$45,0)))),B884,$F$46,$Q$45),"")</f>
        <v/>
      </c>
      <c r="I884" s="559"/>
      <c r="J884" s="559" t="str">
        <f t="shared" si="51"/>
        <v/>
      </c>
      <c r="K884" s="559"/>
      <c r="L884" s="559"/>
      <c r="M884" s="559"/>
      <c r="N884" s="559"/>
      <c r="O884" s="559" t="str">
        <f t="shared" si="52"/>
        <v/>
      </c>
      <c r="P884" s="560"/>
    </row>
    <row r="885" spans="2:16">
      <c r="B885" s="557" t="str">
        <f t="shared" si="49"/>
        <v/>
      </c>
      <c r="C885" s="558"/>
      <c r="D885" s="559" t="str">
        <f t="shared" si="50"/>
        <v/>
      </c>
      <c r="E885" s="559"/>
      <c r="F885" s="559" t="str">
        <f>IFERROR(IF(OR(D885=0,D885=""),"",-PMT($F$45/IF($K$46="Day",'L1'!$D$12,IF($K$46="Week",'L1'!$D$16,IF($K$46="Month",'L1'!$D$17,1))),$F$46,$D$62)),"")</f>
        <v/>
      </c>
      <c r="G885" s="559"/>
      <c r="H885" s="559" t="str">
        <f>IFERROR(-PPMT(IF($K$46="Day",$F$45/'L1'!$D$12,IF($K$46="Week",$F$45/'L1'!$D$16,IF($K$46="Month",$F$45/'L1'!$D$17,IF($K$46="Year",$F$45,0)))),B885,$F$46,$Q$45),"")</f>
        <v/>
      </c>
      <c r="I885" s="559"/>
      <c r="J885" s="559" t="str">
        <f t="shared" si="51"/>
        <v/>
      </c>
      <c r="K885" s="559"/>
      <c r="L885" s="559"/>
      <c r="M885" s="559"/>
      <c r="N885" s="559"/>
      <c r="O885" s="559" t="str">
        <f t="shared" si="52"/>
        <v/>
      </c>
      <c r="P885" s="560"/>
    </row>
    <row r="886" spans="2:16">
      <c r="B886" s="557" t="str">
        <f t="shared" si="49"/>
        <v/>
      </c>
      <c r="C886" s="558"/>
      <c r="D886" s="559" t="str">
        <f t="shared" si="50"/>
        <v/>
      </c>
      <c r="E886" s="559"/>
      <c r="F886" s="559" t="str">
        <f>IFERROR(IF(OR(D886=0,D886=""),"",-PMT($F$45/IF($K$46="Day",'L1'!$D$12,IF($K$46="Week",'L1'!$D$16,IF($K$46="Month",'L1'!$D$17,1))),$F$46,$D$62)),"")</f>
        <v/>
      </c>
      <c r="G886" s="559"/>
      <c r="H886" s="559" t="str">
        <f>IFERROR(-PPMT(IF($K$46="Day",$F$45/'L1'!$D$12,IF($K$46="Week",$F$45/'L1'!$D$16,IF($K$46="Month",$F$45/'L1'!$D$17,IF($K$46="Year",$F$45,0)))),B886,$F$46,$Q$45),"")</f>
        <v/>
      </c>
      <c r="I886" s="559"/>
      <c r="J886" s="559" t="str">
        <f t="shared" si="51"/>
        <v/>
      </c>
      <c r="K886" s="559"/>
      <c r="L886" s="559"/>
      <c r="M886" s="559"/>
      <c r="N886" s="559"/>
      <c r="O886" s="559" t="str">
        <f t="shared" si="52"/>
        <v/>
      </c>
      <c r="P886" s="560"/>
    </row>
    <row r="887" spans="2:16">
      <c r="B887" s="557" t="str">
        <f t="shared" si="49"/>
        <v/>
      </c>
      <c r="C887" s="558"/>
      <c r="D887" s="559" t="str">
        <f t="shared" si="50"/>
        <v/>
      </c>
      <c r="E887" s="559"/>
      <c r="F887" s="559" t="str">
        <f>IFERROR(IF(OR(D887=0,D887=""),"",-PMT($F$45/IF($K$46="Day",'L1'!$D$12,IF($K$46="Week",'L1'!$D$16,IF($K$46="Month",'L1'!$D$17,1))),$F$46,$D$62)),"")</f>
        <v/>
      </c>
      <c r="G887" s="559"/>
      <c r="H887" s="559" t="str">
        <f>IFERROR(-PPMT(IF($K$46="Day",$F$45/'L1'!$D$12,IF($K$46="Week",$F$45/'L1'!$D$16,IF($K$46="Month",$F$45/'L1'!$D$17,IF($K$46="Year",$F$45,0)))),B887,$F$46,$Q$45),"")</f>
        <v/>
      </c>
      <c r="I887" s="559"/>
      <c r="J887" s="559" t="str">
        <f t="shared" si="51"/>
        <v/>
      </c>
      <c r="K887" s="559"/>
      <c r="L887" s="559"/>
      <c r="M887" s="559"/>
      <c r="N887" s="559"/>
      <c r="O887" s="559" t="str">
        <f t="shared" si="52"/>
        <v/>
      </c>
      <c r="P887" s="560"/>
    </row>
    <row r="888" spans="2:16">
      <c r="B888" s="557" t="str">
        <f t="shared" si="49"/>
        <v/>
      </c>
      <c r="C888" s="558"/>
      <c r="D888" s="559" t="str">
        <f t="shared" si="50"/>
        <v/>
      </c>
      <c r="E888" s="559"/>
      <c r="F888" s="559" t="str">
        <f>IFERROR(IF(OR(D888=0,D888=""),"",-PMT($F$45/IF($K$46="Day",'L1'!$D$12,IF($K$46="Week",'L1'!$D$16,IF($K$46="Month",'L1'!$D$17,1))),$F$46,$D$62)),"")</f>
        <v/>
      </c>
      <c r="G888" s="559"/>
      <c r="H888" s="559" t="str">
        <f>IFERROR(-PPMT(IF($K$46="Day",$F$45/'L1'!$D$12,IF($K$46="Week",$F$45/'L1'!$D$16,IF($K$46="Month",$F$45/'L1'!$D$17,IF($K$46="Year",$F$45,0)))),B888,$F$46,$Q$45),"")</f>
        <v/>
      </c>
      <c r="I888" s="559"/>
      <c r="J888" s="559" t="str">
        <f t="shared" si="51"/>
        <v/>
      </c>
      <c r="K888" s="559"/>
      <c r="L888" s="559"/>
      <c r="M888" s="559"/>
      <c r="N888" s="559"/>
      <c r="O888" s="559" t="str">
        <f t="shared" si="52"/>
        <v/>
      </c>
      <c r="P888" s="560"/>
    </row>
    <row r="889" spans="2:16">
      <c r="B889" s="557" t="str">
        <f t="shared" si="49"/>
        <v/>
      </c>
      <c r="C889" s="558"/>
      <c r="D889" s="559" t="str">
        <f t="shared" si="50"/>
        <v/>
      </c>
      <c r="E889" s="559"/>
      <c r="F889" s="559" t="str">
        <f>IFERROR(IF(OR(D889=0,D889=""),"",-PMT($F$45/IF($K$46="Day",'L1'!$D$12,IF($K$46="Week",'L1'!$D$16,IF($K$46="Month",'L1'!$D$17,1))),$F$46,$D$62)),"")</f>
        <v/>
      </c>
      <c r="G889" s="559"/>
      <c r="H889" s="559" t="str">
        <f>IFERROR(-PPMT(IF($K$46="Day",$F$45/'L1'!$D$12,IF($K$46="Week",$F$45/'L1'!$D$16,IF($K$46="Month",$F$45/'L1'!$D$17,IF($K$46="Year",$F$45,0)))),B889,$F$46,$Q$45),"")</f>
        <v/>
      </c>
      <c r="I889" s="559"/>
      <c r="J889" s="559" t="str">
        <f t="shared" si="51"/>
        <v/>
      </c>
      <c r="K889" s="559"/>
      <c r="L889" s="559"/>
      <c r="M889" s="559"/>
      <c r="N889" s="559"/>
      <c r="O889" s="559" t="str">
        <f t="shared" si="52"/>
        <v/>
      </c>
      <c r="P889" s="560"/>
    </row>
    <row r="890" spans="2:16">
      <c r="B890" s="557" t="str">
        <f t="shared" si="49"/>
        <v/>
      </c>
      <c r="C890" s="558"/>
      <c r="D890" s="559" t="str">
        <f t="shared" si="50"/>
        <v/>
      </c>
      <c r="E890" s="559"/>
      <c r="F890" s="559" t="str">
        <f>IFERROR(IF(OR(D890=0,D890=""),"",-PMT($F$45/IF($K$46="Day",'L1'!$D$12,IF($K$46="Week",'L1'!$D$16,IF($K$46="Month",'L1'!$D$17,1))),$F$46,$D$62)),"")</f>
        <v/>
      </c>
      <c r="G890" s="559"/>
      <c r="H890" s="559" t="str">
        <f>IFERROR(-PPMT(IF($K$46="Day",$F$45/'L1'!$D$12,IF($K$46="Week",$F$45/'L1'!$D$16,IF($K$46="Month",$F$45/'L1'!$D$17,IF($K$46="Year",$F$45,0)))),B890,$F$46,$Q$45),"")</f>
        <v/>
      </c>
      <c r="I890" s="559"/>
      <c r="J890" s="559" t="str">
        <f t="shared" si="51"/>
        <v/>
      </c>
      <c r="K890" s="559"/>
      <c r="L890" s="559"/>
      <c r="M890" s="559"/>
      <c r="N890" s="559"/>
      <c r="O890" s="559" t="str">
        <f t="shared" si="52"/>
        <v/>
      </c>
      <c r="P890" s="560"/>
    </row>
    <row r="891" spans="2:16">
      <c r="B891" s="557" t="str">
        <f t="shared" si="49"/>
        <v/>
      </c>
      <c r="C891" s="558"/>
      <c r="D891" s="559" t="str">
        <f t="shared" si="50"/>
        <v/>
      </c>
      <c r="E891" s="559"/>
      <c r="F891" s="559" t="str">
        <f>IFERROR(IF(OR(D891=0,D891=""),"",-PMT($F$45/IF($K$46="Day",'L1'!$D$12,IF($K$46="Week",'L1'!$D$16,IF($K$46="Month",'L1'!$D$17,1))),$F$46,$D$62)),"")</f>
        <v/>
      </c>
      <c r="G891" s="559"/>
      <c r="H891" s="559" t="str">
        <f>IFERROR(-PPMT(IF($K$46="Day",$F$45/'L1'!$D$12,IF($K$46="Week",$F$45/'L1'!$D$16,IF($K$46="Month",$F$45/'L1'!$D$17,IF($K$46="Year",$F$45,0)))),B891,$F$46,$Q$45),"")</f>
        <v/>
      </c>
      <c r="I891" s="559"/>
      <c r="J891" s="559" t="str">
        <f t="shared" si="51"/>
        <v/>
      </c>
      <c r="K891" s="559"/>
      <c r="L891" s="559"/>
      <c r="M891" s="559"/>
      <c r="N891" s="559"/>
      <c r="O891" s="559" t="str">
        <f t="shared" si="52"/>
        <v/>
      </c>
      <c r="P891" s="560"/>
    </row>
    <row r="892" spans="2:16">
      <c r="B892" s="557" t="str">
        <f t="shared" si="49"/>
        <v/>
      </c>
      <c r="C892" s="558"/>
      <c r="D892" s="559" t="str">
        <f t="shared" si="50"/>
        <v/>
      </c>
      <c r="E892" s="559"/>
      <c r="F892" s="559" t="str">
        <f>IFERROR(IF(OR(D892=0,D892=""),"",-PMT($F$45/IF($K$46="Day",'L1'!$D$12,IF($K$46="Week",'L1'!$D$16,IF($K$46="Month",'L1'!$D$17,1))),$F$46,$D$62)),"")</f>
        <v/>
      </c>
      <c r="G892" s="559"/>
      <c r="H892" s="559" t="str">
        <f>IFERROR(-PPMT(IF($K$46="Day",$F$45/'L1'!$D$12,IF($K$46="Week",$F$45/'L1'!$D$16,IF($K$46="Month",$F$45/'L1'!$D$17,IF($K$46="Year",$F$45,0)))),B892,$F$46,$Q$45),"")</f>
        <v/>
      </c>
      <c r="I892" s="559"/>
      <c r="J892" s="559" t="str">
        <f t="shared" si="51"/>
        <v/>
      </c>
      <c r="K892" s="559"/>
      <c r="L892" s="559"/>
      <c r="M892" s="559"/>
      <c r="N892" s="559"/>
      <c r="O892" s="559" t="str">
        <f t="shared" si="52"/>
        <v/>
      </c>
      <c r="P892" s="560"/>
    </row>
    <row r="893" spans="2:16">
      <c r="B893" s="557" t="str">
        <f t="shared" si="49"/>
        <v/>
      </c>
      <c r="C893" s="558"/>
      <c r="D893" s="559" t="str">
        <f t="shared" si="50"/>
        <v/>
      </c>
      <c r="E893" s="559"/>
      <c r="F893" s="559" t="str">
        <f>IFERROR(IF(OR(D893=0,D893=""),"",-PMT($F$45/IF($K$46="Day",'L1'!$D$12,IF($K$46="Week",'L1'!$D$16,IF($K$46="Month",'L1'!$D$17,1))),$F$46,$D$62)),"")</f>
        <v/>
      </c>
      <c r="G893" s="559"/>
      <c r="H893" s="559" t="str">
        <f>IFERROR(-PPMT(IF($K$46="Day",$F$45/'L1'!$D$12,IF($K$46="Week",$F$45/'L1'!$D$16,IF($K$46="Month",$F$45/'L1'!$D$17,IF($K$46="Year",$F$45,0)))),B893,$F$46,$Q$45),"")</f>
        <v/>
      </c>
      <c r="I893" s="559"/>
      <c r="J893" s="559" t="str">
        <f t="shared" si="51"/>
        <v/>
      </c>
      <c r="K893" s="559"/>
      <c r="L893" s="559"/>
      <c r="M893" s="559"/>
      <c r="N893" s="559"/>
      <c r="O893" s="559" t="str">
        <f t="shared" si="52"/>
        <v/>
      </c>
      <c r="P893" s="560"/>
    </row>
    <row r="894" spans="2:16">
      <c r="B894" s="557" t="str">
        <f t="shared" si="49"/>
        <v/>
      </c>
      <c r="C894" s="558"/>
      <c r="D894" s="559" t="str">
        <f t="shared" si="50"/>
        <v/>
      </c>
      <c r="E894" s="559"/>
      <c r="F894" s="559" t="str">
        <f>IFERROR(IF(OR(D894=0,D894=""),"",-PMT($F$45/IF($K$46="Day",'L1'!$D$12,IF($K$46="Week",'L1'!$D$16,IF($K$46="Month",'L1'!$D$17,1))),$F$46,$D$62)),"")</f>
        <v/>
      </c>
      <c r="G894" s="559"/>
      <c r="H894" s="559" t="str">
        <f>IFERROR(-PPMT(IF($K$46="Day",$F$45/'L1'!$D$12,IF($K$46="Week",$F$45/'L1'!$D$16,IF($K$46="Month",$F$45/'L1'!$D$17,IF($K$46="Year",$F$45,0)))),B894,$F$46,$Q$45),"")</f>
        <v/>
      </c>
      <c r="I894" s="559"/>
      <c r="J894" s="559" t="str">
        <f t="shared" si="51"/>
        <v/>
      </c>
      <c r="K894" s="559"/>
      <c r="L894" s="559"/>
      <c r="M894" s="559"/>
      <c r="N894" s="559"/>
      <c r="O894" s="559" t="str">
        <f t="shared" si="52"/>
        <v/>
      </c>
      <c r="P894" s="560"/>
    </row>
    <row r="895" spans="2:16">
      <c r="B895" s="557" t="str">
        <f t="shared" si="49"/>
        <v/>
      </c>
      <c r="C895" s="558"/>
      <c r="D895" s="559" t="str">
        <f t="shared" si="50"/>
        <v/>
      </c>
      <c r="E895" s="559"/>
      <c r="F895" s="559" t="str">
        <f>IFERROR(IF(OR(D895=0,D895=""),"",-PMT($F$45/IF($K$46="Day",'L1'!$D$12,IF($K$46="Week",'L1'!$D$16,IF($K$46="Month",'L1'!$D$17,1))),$F$46,$D$62)),"")</f>
        <v/>
      </c>
      <c r="G895" s="559"/>
      <c r="H895" s="559" t="str">
        <f>IFERROR(-PPMT(IF($K$46="Day",$F$45/'L1'!$D$12,IF($K$46="Week",$F$45/'L1'!$D$16,IF($K$46="Month",$F$45/'L1'!$D$17,IF($K$46="Year",$F$45,0)))),B895,$F$46,$Q$45),"")</f>
        <v/>
      </c>
      <c r="I895" s="559"/>
      <c r="J895" s="559" t="str">
        <f t="shared" si="51"/>
        <v/>
      </c>
      <c r="K895" s="559"/>
      <c r="L895" s="559"/>
      <c r="M895" s="559"/>
      <c r="N895" s="559"/>
      <c r="O895" s="559" t="str">
        <f t="shared" si="52"/>
        <v/>
      </c>
      <c r="P895" s="560"/>
    </row>
    <row r="896" spans="2:16">
      <c r="B896" s="557" t="str">
        <f t="shared" ref="B896:B959" si="53">IF(OR(D896=0,D896=""),"",B895+1)</f>
        <v/>
      </c>
      <c r="C896" s="558"/>
      <c r="D896" s="559" t="str">
        <f t="shared" ref="D896:D959" si="54">IFERROR(IF(D895-H895&lt;=0,"",D895-H895),"")</f>
        <v/>
      </c>
      <c r="E896" s="559"/>
      <c r="F896" s="559" t="str">
        <f>IFERROR(IF(OR(D896=0,D896=""),"",-PMT($F$45/IF($K$46="Day",'L1'!$D$12,IF($K$46="Week",'L1'!$D$16,IF($K$46="Month",'L1'!$D$17,1))),$F$46,$D$62)),"")</f>
        <v/>
      </c>
      <c r="G896" s="559"/>
      <c r="H896" s="559" t="str">
        <f>IFERROR(-PPMT(IF($K$46="Day",$F$45/'L1'!$D$12,IF($K$46="Week",$F$45/'L1'!$D$16,IF($K$46="Month",$F$45/'L1'!$D$17,IF($K$46="Year",$F$45,0)))),B896,$F$46,$Q$45),"")</f>
        <v/>
      </c>
      <c r="I896" s="559"/>
      <c r="J896" s="559" t="str">
        <f t="shared" ref="J896:J959" si="55">IFERROR(F896-H896,"")</f>
        <v/>
      </c>
      <c r="K896" s="559"/>
      <c r="L896" s="559"/>
      <c r="M896" s="559"/>
      <c r="N896" s="559"/>
      <c r="O896" s="559" t="str">
        <f t="shared" ref="O896:O959" si="56">IFERROR(D896-H896,"")</f>
        <v/>
      </c>
      <c r="P896" s="560"/>
    </row>
    <row r="897" spans="2:16">
      <c r="B897" s="557" t="str">
        <f t="shared" si="53"/>
        <v/>
      </c>
      <c r="C897" s="558"/>
      <c r="D897" s="559" t="str">
        <f t="shared" si="54"/>
        <v/>
      </c>
      <c r="E897" s="559"/>
      <c r="F897" s="559" t="str">
        <f>IFERROR(IF(OR(D897=0,D897=""),"",-PMT($F$45/IF($K$46="Day",'L1'!$D$12,IF($K$46="Week",'L1'!$D$16,IF($K$46="Month",'L1'!$D$17,1))),$F$46,$D$62)),"")</f>
        <v/>
      </c>
      <c r="G897" s="559"/>
      <c r="H897" s="559" t="str">
        <f>IFERROR(-PPMT(IF($K$46="Day",$F$45/'L1'!$D$12,IF($K$46="Week",$F$45/'L1'!$D$16,IF($K$46="Month",$F$45/'L1'!$D$17,IF($K$46="Year",$F$45,0)))),B897,$F$46,$Q$45),"")</f>
        <v/>
      </c>
      <c r="I897" s="559"/>
      <c r="J897" s="559" t="str">
        <f t="shared" si="55"/>
        <v/>
      </c>
      <c r="K897" s="559"/>
      <c r="L897" s="559"/>
      <c r="M897" s="559"/>
      <c r="N897" s="559"/>
      <c r="O897" s="559" t="str">
        <f t="shared" si="56"/>
        <v/>
      </c>
      <c r="P897" s="560"/>
    </row>
    <row r="898" spans="2:16">
      <c r="B898" s="557" t="str">
        <f t="shared" si="53"/>
        <v/>
      </c>
      <c r="C898" s="558"/>
      <c r="D898" s="559" t="str">
        <f t="shared" si="54"/>
        <v/>
      </c>
      <c r="E898" s="559"/>
      <c r="F898" s="559" t="str">
        <f>IFERROR(IF(OR(D898=0,D898=""),"",-PMT($F$45/IF($K$46="Day",'L1'!$D$12,IF($K$46="Week",'L1'!$D$16,IF($K$46="Month",'L1'!$D$17,1))),$F$46,$D$62)),"")</f>
        <v/>
      </c>
      <c r="G898" s="559"/>
      <c r="H898" s="559" t="str">
        <f>IFERROR(-PPMT(IF($K$46="Day",$F$45/'L1'!$D$12,IF($K$46="Week",$F$45/'L1'!$D$16,IF($K$46="Month",$F$45/'L1'!$D$17,IF($K$46="Year",$F$45,0)))),B898,$F$46,$Q$45),"")</f>
        <v/>
      </c>
      <c r="I898" s="559"/>
      <c r="J898" s="559" t="str">
        <f t="shared" si="55"/>
        <v/>
      </c>
      <c r="K898" s="559"/>
      <c r="L898" s="559"/>
      <c r="M898" s="559"/>
      <c r="N898" s="559"/>
      <c r="O898" s="559" t="str">
        <f t="shared" si="56"/>
        <v/>
      </c>
      <c r="P898" s="560"/>
    </row>
    <row r="899" spans="2:16">
      <c r="B899" s="557" t="str">
        <f t="shared" si="53"/>
        <v/>
      </c>
      <c r="C899" s="558"/>
      <c r="D899" s="559" t="str">
        <f t="shared" si="54"/>
        <v/>
      </c>
      <c r="E899" s="559"/>
      <c r="F899" s="559" t="str">
        <f>IFERROR(IF(OR(D899=0,D899=""),"",-PMT($F$45/IF($K$46="Day",'L1'!$D$12,IF($K$46="Week",'L1'!$D$16,IF($K$46="Month",'L1'!$D$17,1))),$F$46,$D$62)),"")</f>
        <v/>
      </c>
      <c r="G899" s="559"/>
      <c r="H899" s="559" t="str">
        <f>IFERROR(-PPMT(IF($K$46="Day",$F$45/'L1'!$D$12,IF($K$46="Week",$F$45/'L1'!$D$16,IF($K$46="Month",$F$45/'L1'!$D$17,IF($K$46="Year",$F$45,0)))),B899,$F$46,$Q$45),"")</f>
        <v/>
      </c>
      <c r="I899" s="559"/>
      <c r="J899" s="559" t="str">
        <f t="shared" si="55"/>
        <v/>
      </c>
      <c r="K899" s="559"/>
      <c r="L899" s="559"/>
      <c r="M899" s="559"/>
      <c r="N899" s="559"/>
      <c r="O899" s="559" t="str">
        <f t="shared" si="56"/>
        <v/>
      </c>
      <c r="P899" s="560"/>
    </row>
    <row r="900" spans="2:16">
      <c r="B900" s="557" t="str">
        <f t="shared" si="53"/>
        <v/>
      </c>
      <c r="C900" s="558"/>
      <c r="D900" s="559" t="str">
        <f t="shared" si="54"/>
        <v/>
      </c>
      <c r="E900" s="559"/>
      <c r="F900" s="559" t="str">
        <f>IFERROR(IF(OR(D900=0,D900=""),"",-PMT($F$45/IF($K$46="Day",'L1'!$D$12,IF($K$46="Week",'L1'!$D$16,IF($K$46="Month",'L1'!$D$17,1))),$F$46,$D$62)),"")</f>
        <v/>
      </c>
      <c r="G900" s="559"/>
      <c r="H900" s="559" t="str">
        <f>IFERROR(-PPMT(IF($K$46="Day",$F$45/'L1'!$D$12,IF($K$46="Week",$F$45/'L1'!$D$16,IF($K$46="Month",$F$45/'L1'!$D$17,IF($K$46="Year",$F$45,0)))),B900,$F$46,$Q$45),"")</f>
        <v/>
      </c>
      <c r="I900" s="559"/>
      <c r="J900" s="559" t="str">
        <f t="shared" si="55"/>
        <v/>
      </c>
      <c r="K900" s="559"/>
      <c r="L900" s="559"/>
      <c r="M900" s="559"/>
      <c r="N900" s="559"/>
      <c r="O900" s="559" t="str">
        <f t="shared" si="56"/>
        <v/>
      </c>
      <c r="P900" s="560"/>
    </row>
    <row r="901" spans="2:16">
      <c r="B901" s="557" t="str">
        <f t="shared" si="53"/>
        <v/>
      </c>
      <c r="C901" s="558"/>
      <c r="D901" s="559" t="str">
        <f t="shared" si="54"/>
        <v/>
      </c>
      <c r="E901" s="559"/>
      <c r="F901" s="559" t="str">
        <f>IFERROR(IF(OR(D901=0,D901=""),"",-PMT($F$45/IF($K$46="Day",'L1'!$D$12,IF($K$46="Week",'L1'!$D$16,IF($K$46="Month",'L1'!$D$17,1))),$F$46,$D$62)),"")</f>
        <v/>
      </c>
      <c r="G901" s="559"/>
      <c r="H901" s="559" t="str">
        <f>IFERROR(-PPMT(IF($K$46="Day",$F$45/'L1'!$D$12,IF($K$46="Week",$F$45/'L1'!$D$16,IF($K$46="Month",$F$45/'L1'!$D$17,IF($K$46="Year",$F$45,0)))),B901,$F$46,$Q$45),"")</f>
        <v/>
      </c>
      <c r="I901" s="559"/>
      <c r="J901" s="559" t="str">
        <f t="shared" si="55"/>
        <v/>
      </c>
      <c r="K901" s="559"/>
      <c r="L901" s="559"/>
      <c r="M901" s="559"/>
      <c r="N901" s="559"/>
      <c r="O901" s="559" t="str">
        <f t="shared" si="56"/>
        <v/>
      </c>
      <c r="P901" s="560"/>
    </row>
    <row r="902" spans="2:16">
      <c r="B902" s="557" t="str">
        <f t="shared" si="53"/>
        <v/>
      </c>
      <c r="C902" s="558"/>
      <c r="D902" s="559" t="str">
        <f t="shared" si="54"/>
        <v/>
      </c>
      <c r="E902" s="559"/>
      <c r="F902" s="559" t="str">
        <f>IFERROR(IF(OR(D902=0,D902=""),"",-PMT($F$45/IF($K$46="Day",'L1'!$D$12,IF($K$46="Week",'L1'!$D$16,IF($K$46="Month",'L1'!$D$17,1))),$F$46,$D$62)),"")</f>
        <v/>
      </c>
      <c r="G902" s="559"/>
      <c r="H902" s="559" t="str">
        <f>IFERROR(-PPMT(IF($K$46="Day",$F$45/'L1'!$D$12,IF($K$46="Week",$F$45/'L1'!$D$16,IF($K$46="Month",$F$45/'L1'!$D$17,IF($K$46="Year",$F$45,0)))),B902,$F$46,$Q$45),"")</f>
        <v/>
      </c>
      <c r="I902" s="559"/>
      <c r="J902" s="559" t="str">
        <f t="shared" si="55"/>
        <v/>
      </c>
      <c r="K902" s="559"/>
      <c r="L902" s="559"/>
      <c r="M902" s="559"/>
      <c r="N902" s="559"/>
      <c r="O902" s="559" t="str">
        <f t="shared" si="56"/>
        <v/>
      </c>
      <c r="P902" s="560"/>
    </row>
    <row r="903" spans="2:16">
      <c r="B903" s="557" t="str">
        <f t="shared" si="53"/>
        <v/>
      </c>
      <c r="C903" s="558"/>
      <c r="D903" s="559" t="str">
        <f t="shared" si="54"/>
        <v/>
      </c>
      <c r="E903" s="559"/>
      <c r="F903" s="559" t="str">
        <f>IFERROR(IF(OR(D903=0,D903=""),"",-PMT($F$45/IF($K$46="Day",'L1'!$D$12,IF($K$46="Week",'L1'!$D$16,IF($K$46="Month",'L1'!$D$17,1))),$F$46,$D$62)),"")</f>
        <v/>
      </c>
      <c r="G903" s="559"/>
      <c r="H903" s="559" t="str">
        <f>IFERROR(-PPMT(IF($K$46="Day",$F$45/'L1'!$D$12,IF($K$46="Week",$F$45/'L1'!$D$16,IF($K$46="Month",$F$45/'L1'!$D$17,IF($K$46="Year",$F$45,0)))),B903,$F$46,$Q$45),"")</f>
        <v/>
      </c>
      <c r="I903" s="559"/>
      <c r="J903" s="559" t="str">
        <f t="shared" si="55"/>
        <v/>
      </c>
      <c r="K903" s="559"/>
      <c r="L903" s="559"/>
      <c r="M903" s="559"/>
      <c r="N903" s="559"/>
      <c r="O903" s="559" t="str">
        <f t="shared" si="56"/>
        <v/>
      </c>
      <c r="P903" s="560"/>
    </row>
    <row r="904" spans="2:16">
      <c r="B904" s="557" t="str">
        <f t="shared" si="53"/>
        <v/>
      </c>
      <c r="C904" s="558"/>
      <c r="D904" s="559" t="str">
        <f t="shared" si="54"/>
        <v/>
      </c>
      <c r="E904" s="559"/>
      <c r="F904" s="559" t="str">
        <f>IFERROR(IF(OR(D904=0,D904=""),"",-PMT($F$45/IF($K$46="Day",'L1'!$D$12,IF($K$46="Week",'L1'!$D$16,IF($K$46="Month",'L1'!$D$17,1))),$F$46,$D$62)),"")</f>
        <v/>
      </c>
      <c r="G904" s="559"/>
      <c r="H904" s="559" t="str">
        <f>IFERROR(-PPMT(IF($K$46="Day",$F$45/'L1'!$D$12,IF($K$46="Week",$F$45/'L1'!$D$16,IF($K$46="Month",$F$45/'L1'!$D$17,IF($K$46="Year",$F$45,0)))),B904,$F$46,$Q$45),"")</f>
        <v/>
      </c>
      <c r="I904" s="559"/>
      <c r="J904" s="559" t="str">
        <f t="shared" si="55"/>
        <v/>
      </c>
      <c r="K904" s="559"/>
      <c r="L904" s="559"/>
      <c r="M904" s="559"/>
      <c r="N904" s="559"/>
      <c r="O904" s="559" t="str">
        <f t="shared" si="56"/>
        <v/>
      </c>
      <c r="P904" s="560"/>
    </row>
    <row r="905" spans="2:16">
      <c r="B905" s="557" t="str">
        <f t="shared" si="53"/>
        <v/>
      </c>
      <c r="C905" s="558"/>
      <c r="D905" s="559" t="str">
        <f t="shared" si="54"/>
        <v/>
      </c>
      <c r="E905" s="559"/>
      <c r="F905" s="559" t="str">
        <f>IFERROR(IF(OR(D905=0,D905=""),"",-PMT($F$45/IF($K$46="Day",'L1'!$D$12,IF($K$46="Week",'L1'!$D$16,IF($K$46="Month",'L1'!$D$17,1))),$F$46,$D$62)),"")</f>
        <v/>
      </c>
      <c r="G905" s="559"/>
      <c r="H905" s="559" t="str">
        <f>IFERROR(-PPMT(IF($K$46="Day",$F$45/'L1'!$D$12,IF($K$46="Week",$F$45/'L1'!$D$16,IF($K$46="Month",$F$45/'L1'!$D$17,IF($K$46="Year",$F$45,0)))),B905,$F$46,$Q$45),"")</f>
        <v/>
      </c>
      <c r="I905" s="559"/>
      <c r="J905" s="559" t="str">
        <f t="shared" si="55"/>
        <v/>
      </c>
      <c r="K905" s="559"/>
      <c r="L905" s="559"/>
      <c r="M905" s="559"/>
      <c r="N905" s="559"/>
      <c r="O905" s="559" t="str">
        <f t="shared" si="56"/>
        <v/>
      </c>
      <c r="P905" s="560"/>
    </row>
    <row r="906" spans="2:16">
      <c r="B906" s="557" t="str">
        <f t="shared" si="53"/>
        <v/>
      </c>
      <c r="C906" s="558"/>
      <c r="D906" s="559" t="str">
        <f t="shared" si="54"/>
        <v/>
      </c>
      <c r="E906" s="559"/>
      <c r="F906" s="559" t="str">
        <f>IFERROR(IF(OR(D906=0,D906=""),"",-PMT($F$45/IF($K$46="Day",'L1'!$D$12,IF($K$46="Week",'L1'!$D$16,IF($K$46="Month",'L1'!$D$17,1))),$F$46,$D$62)),"")</f>
        <v/>
      </c>
      <c r="G906" s="559"/>
      <c r="H906" s="559" t="str">
        <f>IFERROR(-PPMT(IF($K$46="Day",$F$45/'L1'!$D$12,IF($K$46="Week",$F$45/'L1'!$D$16,IF($K$46="Month",$F$45/'L1'!$D$17,IF($K$46="Year",$F$45,0)))),B906,$F$46,$Q$45),"")</f>
        <v/>
      </c>
      <c r="I906" s="559"/>
      <c r="J906" s="559" t="str">
        <f t="shared" si="55"/>
        <v/>
      </c>
      <c r="K906" s="559"/>
      <c r="L906" s="559"/>
      <c r="M906" s="559"/>
      <c r="N906" s="559"/>
      <c r="O906" s="559" t="str">
        <f t="shared" si="56"/>
        <v/>
      </c>
      <c r="P906" s="560"/>
    </row>
    <row r="907" spans="2:16">
      <c r="B907" s="557" t="str">
        <f t="shared" si="53"/>
        <v/>
      </c>
      <c r="C907" s="558"/>
      <c r="D907" s="559" t="str">
        <f t="shared" si="54"/>
        <v/>
      </c>
      <c r="E907" s="559"/>
      <c r="F907" s="559" t="str">
        <f>IFERROR(IF(OR(D907=0,D907=""),"",-PMT($F$45/IF($K$46="Day",'L1'!$D$12,IF($K$46="Week",'L1'!$D$16,IF($K$46="Month",'L1'!$D$17,1))),$F$46,$D$62)),"")</f>
        <v/>
      </c>
      <c r="G907" s="559"/>
      <c r="H907" s="559" t="str">
        <f>IFERROR(-PPMT(IF($K$46="Day",$F$45/'L1'!$D$12,IF($K$46="Week",$F$45/'L1'!$D$16,IF($K$46="Month",$F$45/'L1'!$D$17,IF($K$46="Year",$F$45,0)))),B907,$F$46,$Q$45),"")</f>
        <v/>
      </c>
      <c r="I907" s="559"/>
      <c r="J907" s="559" t="str">
        <f t="shared" si="55"/>
        <v/>
      </c>
      <c r="K907" s="559"/>
      <c r="L907" s="559"/>
      <c r="M907" s="559"/>
      <c r="N907" s="559"/>
      <c r="O907" s="559" t="str">
        <f t="shared" si="56"/>
        <v/>
      </c>
      <c r="P907" s="560"/>
    </row>
    <row r="908" spans="2:16">
      <c r="B908" s="557" t="str">
        <f t="shared" si="53"/>
        <v/>
      </c>
      <c r="C908" s="558"/>
      <c r="D908" s="559" t="str">
        <f t="shared" si="54"/>
        <v/>
      </c>
      <c r="E908" s="559"/>
      <c r="F908" s="559" t="str">
        <f>IFERROR(IF(OR(D908=0,D908=""),"",-PMT($F$45/IF($K$46="Day",'L1'!$D$12,IF($K$46="Week",'L1'!$D$16,IF($K$46="Month",'L1'!$D$17,1))),$F$46,$D$62)),"")</f>
        <v/>
      </c>
      <c r="G908" s="559"/>
      <c r="H908" s="559" t="str">
        <f>IFERROR(-PPMT(IF($K$46="Day",$F$45/'L1'!$D$12,IF($K$46="Week",$F$45/'L1'!$D$16,IF($K$46="Month",$F$45/'L1'!$D$17,IF($K$46="Year",$F$45,0)))),B908,$F$46,$Q$45),"")</f>
        <v/>
      </c>
      <c r="I908" s="559"/>
      <c r="J908" s="559" t="str">
        <f t="shared" si="55"/>
        <v/>
      </c>
      <c r="K908" s="559"/>
      <c r="L908" s="559"/>
      <c r="M908" s="559"/>
      <c r="N908" s="559"/>
      <c r="O908" s="559" t="str">
        <f t="shared" si="56"/>
        <v/>
      </c>
      <c r="P908" s="560"/>
    </row>
    <row r="909" spans="2:16">
      <c r="B909" s="557" t="str">
        <f t="shared" si="53"/>
        <v/>
      </c>
      <c r="C909" s="558"/>
      <c r="D909" s="559" t="str">
        <f t="shared" si="54"/>
        <v/>
      </c>
      <c r="E909" s="559"/>
      <c r="F909" s="559" t="str">
        <f>IFERROR(IF(OR(D909=0,D909=""),"",-PMT($F$45/IF($K$46="Day",'L1'!$D$12,IF($K$46="Week",'L1'!$D$16,IF($K$46="Month",'L1'!$D$17,1))),$F$46,$D$62)),"")</f>
        <v/>
      </c>
      <c r="G909" s="559"/>
      <c r="H909" s="559" t="str">
        <f>IFERROR(-PPMT(IF($K$46="Day",$F$45/'L1'!$D$12,IF($K$46="Week",$F$45/'L1'!$D$16,IF($K$46="Month",$F$45/'L1'!$D$17,IF($K$46="Year",$F$45,0)))),B909,$F$46,$Q$45),"")</f>
        <v/>
      </c>
      <c r="I909" s="559"/>
      <c r="J909" s="559" t="str">
        <f t="shared" si="55"/>
        <v/>
      </c>
      <c r="K909" s="559"/>
      <c r="L909" s="559"/>
      <c r="M909" s="559"/>
      <c r="N909" s="559"/>
      <c r="O909" s="559" t="str">
        <f t="shared" si="56"/>
        <v/>
      </c>
      <c r="P909" s="560"/>
    </row>
    <row r="910" spans="2:16">
      <c r="B910" s="557" t="str">
        <f t="shared" si="53"/>
        <v/>
      </c>
      <c r="C910" s="558"/>
      <c r="D910" s="559" t="str">
        <f t="shared" si="54"/>
        <v/>
      </c>
      <c r="E910" s="559"/>
      <c r="F910" s="559" t="str">
        <f>IFERROR(IF(OR(D910=0,D910=""),"",-PMT($F$45/IF($K$46="Day",'L1'!$D$12,IF($K$46="Week",'L1'!$D$16,IF($K$46="Month",'L1'!$D$17,1))),$F$46,$D$62)),"")</f>
        <v/>
      </c>
      <c r="G910" s="559"/>
      <c r="H910" s="559" t="str">
        <f>IFERROR(-PPMT(IF($K$46="Day",$F$45/'L1'!$D$12,IF($K$46="Week",$F$45/'L1'!$D$16,IF($K$46="Month",$F$45/'L1'!$D$17,IF($K$46="Year",$F$45,0)))),B910,$F$46,$Q$45),"")</f>
        <v/>
      </c>
      <c r="I910" s="559"/>
      <c r="J910" s="559" t="str">
        <f t="shared" si="55"/>
        <v/>
      </c>
      <c r="K910" s="559"/>
      <c r="L910" s="559"/>
      <c r="M910" s="559"/>
      <c r="N910" s="559"/>
      <c r="O910" s="559" t="str">
        <f t="shared" si="56"/>
        <v/>
      </c>
      <c r="P910" s="560"/>
    </row>
    <row r="911" spans="2:16">
      <c r="B911" s="557" t="str">
        <f t="shared" si="53"/>
        <v/>
      </c>
      <c r="C911" s="558"/>
      <c r="D911" s="559" t="str">
        <f t="shared" si="54"/>
        <v/>
      </c>
      <c r="E911" s="559"/>
      <c r="F911" s="559" t="str">
        <f>IFERROR(IF(OR(D911=0,D911=""),"",-PMT($F$45/IF($K$46="Day",'L1'!$D$12,IF($K$46="Week",'L1'!$D$16,IF($K$46="Month",'L1'!$D$17,1))),$F$46,$D$62)),"")</f>
        <v/>
      </c>
      <c r="G911" s="559"/>
      <c r="H911" s="559" t="str">
        <f>IFERROR(-PPMT(IF($K$46="Day",$F$45/'L1'!$D$12,IF($K$46="Week",$F$45/'L1'!$D$16,IF($K$46="Month",$F$45/'L1'!$D$17,IF($K$46="Year",$F$45,0)))),B911,$F$46,$Q$45),"")</f>
        <v/>
      </c>
      <c r="I911" s="559"/>
      <c r="J911" s="559" t="str">
        <f t="shared" si="55"/>
        <v/>
      </c>
      <c r="K911" s="559"/>
      <c r="L911" s="559"/>
      <c r="M911" s="559"/>
      <c r="N911" s="559"/>
      <c r="O911" s="559" t="str">
        <f t="shared" si="56"/>
        <v/>
      </c>
      <c r="P911" s="560"/>
    </row>
    <row r="912" spans="2:16">
      <c r="B912" s="557" t="str">
        <f t="shared" si="53"/>
        <v/>
      </c>
      <c r="C912" s="558"/>
      <c r="D912" s="559" t="str">
        <f t="shared" si="54"/>
        <v/>
      </c>
      <c r="E912" s="559"/>
      <c r="F912" s="559" t="str">
        <f>IFERROR(IF(OR(D912=0,D912=""),"",-PMT($F$45/IF($K$46="Day",'L1'!$D$12,IF($K$46="Week",'L1'!$D$16,IF($K$46="Month",'L1'!$D$17,1))),$F$46,$D$62)),"")</f>
        <v/>
      </c>
      <c r="G912" s="559"/>
      <c r="H912" s="559" t="str">
        <f>IFERROR(-PPMT(IF($K$46="Day",$F$45/'L1'!$D$12,IF($K$46="Week",$F$45/'L1'!$D$16,IF($K$46="Month",$F$45/'L1'!$D$17,IF($K$46="Year",$F$45,0)))),B912,$F$46,$Q$45),"")</f>
        <v/>
      </c>
      <c r="I912" s="559"/>
      <c r="J912" s="559" t="str">
        <f t="shared" si="55"/>
        <v/>
      </c>
      <c r="K912" s="559"/>
      <c r="L912" s="559"/>
      <c r="M912" s="559"/>
      <c r="N912" s="559"/>
      <c r="O912" s="559" t="str">
        <f t="shared" si="56"/>
        <v/>
      </c>
      <c r="P912" s="560"/>
    </row>
    <row r="913" spans="2:16">
      <c r="B913" s="557" t="str">
        <f t="shared" si="53"/>
        <v/>
      </c>
      <c r="C913" s="558"/>
      <c r="D913" s="559" t="str">
        <f t="shared" si="54"/>
        <v/>
      </c>
      <c r="E913" s="559"/>
      <c r="F913" s="559" t="str">
        <f>IFERROR(IF(OR(D913=0,D913=""),"",-PMT($F$45/IF($K$46="Day",'L1'!$D$12,IF($K$46="Week",'L1'!$D$16,IF($K$46="Month",'L1'!$D$17,1))),$F$46,$D$62)),"")</f>
        <v/>
      </c>
      <c r="G913" s="559"/>
      <c r="H913" s="559" t="str">
        <f>IFERROR(-PPMT(IF($K$46="Day",$F$45/'L1'!$D$12,IF($K$46="Week",$F$45/'L1'!$D$16,IF($K$46="Month",$F$45/'L1'!$D$17,IF($K$46="Year",$F$45,0)))),B913,$F$46,$Q$45),"")</f>
        <v/>
      </c>
      <c r="I913" s="559"/>
      <c r="J913" s="559" t="str">
        <f t="shared" si="55"/>
        <v/>
      </c>
      <c r="K913" s="559"/>
      <c r="L913" s="559"/>
      <c r="M913" s="559"/>
      <c r="N913" s="559"/>
      <c r="O913" s="559" t="str">
        <f t="shared" si="56"/>
        <v/>
      </c>
      <c r="P913" s="560"/>
    </row>
    <row r="914" spans="2:16">
      <c r="B914" s="557" t="str">
        <f t="shared" si="53"/>
        <v/>
      </c>
      <c r="C914" s="558"/>
      <c r="D914" s="559" t="str">
        <f t="shared" si="54"/>
        <v/>
      </c>
      <c r="E914" s="559"/>
      <c r="F914" s="559" t="str">
        <f>IFERROR(IF(OR(D914=0,D914=""),"",-PMT($F$45/IF($K$46="Day",'L1'!$D$12,IF($K$46="Week",'L1'!$D$16,IF($K$46="Month",'L1'!$D$17,1))),$F$46,$D$62)),"")</f>
        <v/>
      </c>
      <c r="G914" s="559"/>
      <c r="H914" s="559" t="str">
        <f>IFERROR(-PPMT(IF($K$46="Day",$F$45/'L1'!$D$12,IF($K$46="Week",$F$45/'L1'!$D$16,IF($K$46="Month",$F$45/'L1'!$D$17,IF($K$46="Year",$F$45,0)))),B914,$F$46,$Q$45),"")</f>
        <v/>
      </c>
      <c r="I914" s="559"/>
      <c r="J914" s="559" t="str">
        <f t="shared" si="55"/>
        <v/>
      </c>
      <c r="K914" s="559"/>
      <c r="L914" s="559"/>
      <c r="M914" s="559"/>
      <c r="N914" s="559"/>
      <c r="O914" s="559" t="str">
        <f t="shared" si="56"/>
        <v/>
      </c>
      <c r="P914" s="560"/>
    </row>
    <row r="915" spans="2:16">
      <c r="B915" s="557" t="str">
        <f t="shared" si="53"/>
        <v/>
      </c>
      <c r="C915" s="558"/>
      <c r="D915" s="559" t="str">
        <f t="shared" si="54"/>
        <v/>
      </c>
      <c r="E915" s="559"/>
      <c r="F915" s="559" t="str">
        <f>IFERROR(IF(OR(D915=0,D915=""),"",-PMT($F$45/IF($K$46="Day",'L1'!$D$12,IF($K$46="Week",'L1'!$D$16,IF($K$46="Month",'L1'!$D$17,1))),$F$46,$D$62)),"")</f>
        <v/>
      </c>
      <c r="G915" s="559"/>
      <c r="H915" s="559" t="str">
        <f>IFERROR(-PPMT(IF($K$46="Day",$F$45/'L1'!$D$12,IF($K$46="Week",$F$45/'L1'!$D$16,IF($K$46="Month",$F$45/'L1'!$D$17,IF($K$46="Year",$F$45,0)))),B915,$F$46,$Q$45),"")</f>
        <v/>
      </c>
      <c r="I915" s="559"/>
      <c r="J915" s="559" t="str">
        <f t="shared" si="55"/>
        <v/>
      </c>
      <c r="K915" s="559"/>
      <c r="L915" s="559"/>
      <c r="M915" s="559"/>
      <c r="N915" s="559"/>
      <c r="O915" s="559" t="str">
        <f t="shared" si="56"/>
        <v/>
      </c>
      <c r="P915" s="560"/>
    </row>
    <row r="916" spans="2:16">
      <c r="B916" s="557" t="str">
        <f t="shared" si="53"/>
        <v/>
      </c>
      <c r="C916" s="558"/>
      <c r="D916" s="559" t="str">
        <f t="shared" si="54"/>
        <v/>
      </c>
      <c r="E916" s="559"/>
      <c r="F916" s="559" t="str">
        <f>IFERROR(IF(OR(D916=0,D916=""),"",-PMT($F$45/IF($K$46="Day",'L1'!$D$12,IF($K$46="Week",'L1'!$D$16,IF($K$46="Month",'L1'!$D$17,1))),$F$46,$D$62)),"")</f>
        <v/>
      </c>
      <c r="G916" s="559"/>
      <c r="H916" s="559" t="str">
        <f>IFERROR(-PPMT(IF($K$46="Day",$F$45/'L1'!$D$12,IF($K$46="Week",$F$45/'L1'!$D$16,IF($K$46="Month",$F$45/'L1'!$D$17,IF($K$46="Year",$F$45,0)))),B916,$F$46,$Q$45),"")</f>
        <v/>
      </c>
      <c r="I916" s="559"/>
      <c r="J916" s="559" t="str">
        <f t="shared" si="55"/>
        <v/>
      </c>
      <c r="K916" s="559"/>
      <c r="L916" s="559"/>
      <c r="M916" s="559"/>
      <c r="N916" s="559"/>
      <c r="O916" s="559" t="str">
        <f t="shared" si="56"/>
        <v/>
      </c>
      <c r="P916" s="560"/>
    </row>
    <row r="917" spans="2:16">
      <c r="B917" s="557" t="str">
        <f t="shared" si="53"/>
        <v/>
      </c>
      <c r="C917" s="558"/>
      <c r="D917" s="559" t="str">
        <f t="shared" si="54"/>
        <v/>
      </c>
      <c r="E917" s="559"/>
      <c r="F917" s="559" t="str">
        <f>IFERROR(IF(OR(D917=0,D917=""),"",-PMT($F$45/IF($K$46="Day",'L1'!$D$12,IF($K$46="Week",'L1'!$D$16,IF($K$46="Month",'L1'!$D$17,1))),$F$46,$D$62)),"")</f>
        <v/>
      </c>
      <c r="G917" s="559"/>
      <c r="H917" s="559" t="str">
        <f>IFERROR(-PPMT(IF($K$46="Day",$F$45/'L1'!$D$12,IF($K$46="Week",$F$45/'L1'!$D$16,IF($K$46="Month",$F$45/'L1'!$D$17,IF($K$46="Year",$F$45,0)))),B917,$F$46,$Q$45),"")</f>
        <v/>
      </c>
      <c r="I917" s="559"/>
      <c r="J917" s="559" t="str">
        <f t="shared" si="55"/>
        <v/>
      </c>
      <c r="K917" s="559"/>
      <c r="L917" s="559"/>
      <c r="M917" s="559"/>
      <c r="N917" s="559"/>
      <c r="O917" s="559" t="str">
        <f t="shared" si="56"/>
        <v/>
      </c>
      <c r="P917" s="560"/>
    </row>
    <row r="918" spans="2:16">
      <c r="B918" s="557" t="str">
        <f t="shared" si="53"/>
        <v/>
      </c>
      <c r="C918" s="558"/>
      <c r="D918" s="559" t="str">
        <f t="shared" si="54"/>
        <v/>
      </c>
      <c r="E918" s="559"/>
      <c r="F918" s="559" t="str">
        <f>IFERROR(IF(OR(D918=0,D918=""),"",-PMT($F$45/IF($K$46="Day",'L1'!$D$12,IF($K$46="Week",'L1'!$D$16,IF($K$46="Month",'L1'!$D$17,1))),$F$46,$D$62)),"")</f>
        <v/>
      </c>
      <c r="G918" s="559"/>
      <c r="H918" s="559" t="str">
        <f>IFERROR(-PPMT(IF($K$46="Day",$F$45/'L1'!$D$12,IF($K$46="Week",$F$45/'L1'!$D$16,IF($K$46="Month",$F$45/'L1'!$D$17,IF($K$46="Year",$F$45,0)))),B918,$F$46,$Q$45),"")</f>
        <v/>
      </c>
      <c r="I918" s="559"/>
      <c r="J918" s="559" t="str">
        <f t="shared" si="55"/>
        <v/>
      </c>
      <c r="K918" s="559"/>
      <c r="L918" s="559"/>
      <c r="M918" s="559"/>
      <c r="N918" s="559"/>
      <c r="O918" s="559" t="str">
        <f t="shared" si="56"/>
        <v/>
      </c>
      <c r="P918" s="560"/>
    </row>
    <row r="919" spans="2:16">
      <c r="B919" s="557" t="str">
        <f t="shared" si="53"/>
        <v/>
      </c>
      <c r="C919" s="558"/>
      <c r="D919" s="559" t="str">
        <f t="shared" si="54"/>
        <v/>
      </c>
      <c r="E919" s="559"/>
      <c r="F919" s="559" t="str">
        <f>IFERROR(IF(OR(D919=0,D919=""),"",-PMT($F$45/IF($K$46="Day",'L1'!$D$12,IF($K$46="Week",'L1'!$D$16,IF($K$46="Month",'L1'!$D$17,1))),$F$46,$D$62)),"")</f>
        <v/>
      </c>
      <c r="G919" s="559"/>
      <c r="H919" s="559" t="str">
        <f>IFERROR(-PPMT(IF($K$46="Day",$F$45/'L1'!$D$12,IF($K$46="Week",$F$45/'L1'!$D$16,IF($K$46="Month",$F$45/'L1'!$D$17,IF($K$46="Year",$F$45,0)))),B919,$F$46,$Q$45),"")</f>
        <v/>
      </c>
      <c r="I919" s="559"/>
      <c r="J919" s="559" t="str">
        <f t="shared" si="55"/>
        <v/>
      </c>
      <c r="K919" s="559"/>
      <c r="L919" s="559"/>
      <c r="M919" s="559"/>
      <c r="N919" s="559"/>
      <c r="O919" s="559" t="str">
        <f t="shared" si="56"/>
        <v/>
      </c>
      <c r="P919" s="560"/>
    </row>
    <row r="920" spans="2:16">
      <c r="B920" s="557" t="str">
        <f t="shared" si="53"/>
        <v/>
      </c>
      <c r="C920" s="558"/>
      <c r="D920" s="559" t="str">
        <f t="shared" si="54"/>
        <v/>
      </c>
      <c r="E920" s="559"/>
      <c r="F920" s="559" t="str">
        <f>IFERROR(IF(OR(D920=0,D920=""),"",-PMT($F$45/IF($K$46="Day",'L1'!$D$12,IF($K$46="Week",'L1'!$D$16,IF($K$46="Month",'L1'!$D$17,1))),$F$46,$D$62)),"")</f>
        <v/>
      </c>
      <c r="G920" s="559"/>
      <c r="H920" s="559" t="str">
        <f>IFERROR(-PPMT(IF($K$46="Day",$F$45/'L1'!$D$12,IF($K$46="Week",$F$45/'L1'!$D$16,IF($K$46="Month",$F$45/'L1'!$D$17,IF($K$46="Year",$F$45,0)))),B920,$F$46,$Q$45),"")</f>
        <v/>
      </c>
      <c r="I920" s="559"/>
      <c r="J920" s="559" t="str">
        <f t="shared" si="55"/>
        <v/>
      </c>
      <c r="K920" s="559"/>
      <c r="L920" s="559"/>
      <c r="M920" s="559"/>
      <c r="N920" s="559"/>
      <c r="O920" s="559" t="str">
        <f t="shared" si="56"/>
        <v/>
      </c>
      <c r="P920" s="560"/>
    </row>
    <row r="921" spans="2:16">
      <c r="B921" s="557" t="str">
        <f t="shared" si="53"/>
        <v/>
      </c>
      <c r="C921" s="558"/>
      <c r="D921" s="559" t="str">
        <f t="shared" si="54"/>
        <v/>
      </c>
      <c r="E921" s="559"/>
      <c r="F921" s="559" t="str">
        <f>IFERROR(IF(OR(D921=0,D921=""),"",-PMT($F$45/IF($K$46="Day",'L1'!$D$12,IF($K$46="Week",'L1'!$D$16,IF($K$46="Month",'L1'!$D$17,1))),$F$46,$D$62)),"")</f>
        <v/>
      </c>
      <c r="G921" s="559"/>
      <c r="H921" s="559" t="str">
        <f>IFERROR(-PPMT(IF($K$46="Day",$F$45/'L1'!$D$12,IF($K$46="Week",$F$45/'L1'!$D$16,IF($K$46="Month",$F$45/'L1'!$D$17,IF($K$46="Year",$F$45,0)))),B921,$F$46,$Q$45),"")</f>
        <v/>
      </c>
      <c r="I921" s="559"/>
      <c r="J921" s="559" t="str">
        <f t="shared" si="55"/>
        <v/>
      </c>
      <c r="K921" s="559"/>
      <c r="L921" s="559"/>
      <c r="M921" s="559"/>
      <c r="N921" s="559"/>
      <c r="O921" s="559" t="str">
        <f t="shared" si="56"/>
        <v/>
      </c>
      <c r="P921" s="560"/>
    </row>
    <row r="922" spans="2:16">
      <c r="B922" s="557" t="str">
        <f t="shared" si="53"/>
        <v/>
      </c>
      <c r="C922" s="558"/>
      <c r="D922" s="559" t="str">
        <f t="shared" si="54"/>
        <v/>
      </c>
      <c r="E922" s="559"/>
      <c r="F922" s="559" t="str">
        <f>IFERROR(IF(OR(D922=0,D922=""),"",-PMT($F$45/IF($K$46="Day",'L1'!$D$12,IF($K$46="Week",'L1'!$D$16,IF($K$46="Month",'L1'!$D$17,1))),$F$46,$D$62)),"")</f>
        <v/>
      </c>
      <c r="G922" s="559"/>
      <c r="H922" s="559" t="str">
        <f>IFERROR(-PPMT(IF($K$46="Day",$F$45/'L1'!$D$12,IF($K$46="Week",$F$45/'L1'!$D$16,IF($K$46="Month",$F$45/'L1'!$D$17,IF($K$46="Year",$F$45,0)))),B922,$F$46,$Q$45),"")</f>
        <v/>
      </c>
      <c r="I922" s="559"/>
      <c r="J922" s="559" t="str">
        <f t="shared" si="55"/>
        <v/>
      </c>
      <c r="K922" s="559"/>
      <c r="L922" s="559"/>
      <c r="M922" s="559"/>
      <c r="N922" s="559"/>
      <c r="O922" s="559" t="str">
        <f t="shared" si="56"/>
        <v/>
      </c>
      <c r="P922" s="560"/>
    </row>
    <row r="923" spans="2:16">
      <c r="B923" s="557" t="str">
        <f t="shared" si="53"/>
        <v/>
      </c>
      <c r="C923" s="558"/>
      <c r="D923" s="559" t="str">
        <f t="shared" si="54"/>
        <v/>
      </c>
      <c r="E923" s="559"/>
      <c r="F923" s="559" t="str">
        <f>IFERROR(IF(OR(D923=0,D923=""),"",-PMT($F$45/IF($K$46="Day",'L1'!$D$12,IF($K$46="Week",'L1'!$D$16,IF($K$46="Month",'L1'!$D$17,1))),$F$46,$D$62)),"")</f>
        <v/>
      </c>
      <c r="G923" s="559"/>
      <c r="H923" s="559" t="str">
        <f>IFERROR(-PPMT(IF($K$46="Day",$F$45/'L1'!$D$12,IF($K$46="Week",$F$45/'L1'!$D$16,IF($K$46="Month",$F$45/'L1'!$D$17,IF($K$46="Year",$F$45,0)))),B923,$F$46,$Q$45),"")</f>
        <v/>
      </c>
      <c r="I923" s="559"/>
      <c r="J923" s="559" t="str">
        <f t="shared" si="55"/>
        <v/>
      </c>
      <c r="K923" s="559"/>
      <c r="L923" s="559"/>
      <c r="M923" s="559"/>
      <c r="N923" s="559"/>
      <c r="O923" s="559" t="str">
        <f t="shared" si="56"/>
        <v/>
      </c>
      <c r="P923" s="560"/>
    </row>
    <row r="924" spans="2:16">
      <c r="B924" s="557" t="str">
        <f t="shared" si="53"/>
        <v/>
      </c>
      <c r="C924" s="558"/>
      <c r="D924" s="559" t="str">
        <f t="shared" si="54"/>
        <v/>
      </c>
      <c r="E924" s="559"/>
      <c r="F924" s="559" t="str">
        <f>IFERROR(IF(OR(D924=0,D924=""),"",-PMT($F$45/IF($K$46="Day",'L1'!$D$12,IF($K$46="Week",'L1'!$D$16,IF($K$46="Month",'L1'!$D$17,1))),$F$46,$D$62)),"")</f>
        <v/>
      </c>
      <c r="G924" s="559"/>
      <c r="H924" s="559" t="str">
        <f>IFERROR(-PPMT(IF($K$46="Day",$F$45/'L1'!$D$12,IF($K$46="Week",$F$45/'L1'!$D$16,IF($K$46="Month",$F$45/'L1'!$D$17,IF($K$46="Year",$F$45,0)))),B924,$F$46,$Q$45),"")</f>
        <v/>
      </c>
      <c r="I924" s="559"/>
      <c r="J924" s="559" t="str">
        <f t="shared" si="55"/>
        <v/>
      </c>
      <c r="K924" s="559"/>
      <c r="L924" s="559"/>
      <c r="M924" s="559"/>
      <c r="N924" s="559"/>
      <c r="O924" s="559" t="str">
        <f t="shared" si="56"/>
        <v/>
      </c>
      <c r="P924" s="560"/>
    </row>
    <row r="925" spans="2:16">
      <c r="B925" s="557" t="str">
        <f t="shared" si="53"/>
        <v/>
      </c>
      <c r="C925" s="558"/>
      <c r="D925" s="559" t="str">
        <f t="shared" si="54"/>
        <v/>
      </c>
      <c r="E925" s="559"/>
      <c r="F925" s="559" t="str">
        <f>IFERROR(IF(OR(D925=0,D925=""),"",-PMT($F$45/IF($K$46="Day",'L1'!$D$12,IF($K$46="Week",'L1'!$D$16,IF($K$46="Month",'L1'!$D$17,1))),$F$46,$D$62)),"")</f>
        <v/>
      </c>
      <c r="G925" s="559"/>
      <c r="H925" s="559" t="str">
        <f>IFERROR(-PPMT(IF($K$46="Day",$F$45/'L1'!$D$12,IF($K$46="Week",$F$45/'L1'!$D$16,IF($K$46="Month",$F$45/'L1'!$D$17,IF($K$46="Year",$F$45,0)))),B925,$F$46,$Q$45),"")</f>
        <v/>
      </c>
      <c r="I925" s="559"/>
      <c r="J925" s="559" t="str">
        <f t="shared" si="55"/>
        <v/>
      </c>
      <c r="K925" s="559"/>
      <c r="L925" s="559"/>
      <c r="M925" s="559"/>
      <c r="N925" s="559"/>
      <c r="O925" s="559" t="str">
        <f t="shared" si="56"/>
        <v/>
      </c>
      <c r="P925" s="560"/>
    </row>
    <row r="926" spans="2:16">
      <c r="B926" s="557" t="str">
        <f t="shared" si="53"/>
        <v/>
      </c>
      <c r="C926" s="558"/>
      <c r="D926" s="559" t="str">
        <f t="shared" si="54"/>
        <v/>
      </c>
      <c r="E926" s="559"/>
      <c r="F926" s="559" t="str">
        <f>IFERROR(IF(OR(D926=0,D926=""),"",-PMT($F$45/IF($K$46="Day",'L1'!$D$12,IF($K$46="Week",'L1'!$D$16,IF($K$46="Month",'L1'!$D$17,1))),$F$46,$D$62)),"")</f>
        <v/>
      </c>
      <c r="G926" s="559"/>
      <c r="H926" s="559" t="str">
        <f>IFERROR(-PPMT(IF($K$46="Day",$F$45/'L1'!$D$12,IF($K$46="Week",$F$45/'L1'!$D$16,IF($K$46="Month",$F$45/'L1'!$D$17,IF($K$46="Year",$F$45,0)))),B926,$F$46,$Q$45),"")</f>
        <v/>
      </c>
      <c r="I926" s="559"/>
      <c r="J926" s="559" t="str">
        <f t="shared" si="55"/>
        <v/>
      </c>
      <c r="K926" s="559"/>
      <c r="L926" s="559"/>
      <c r="M926" s="559"/>
      <c r="N926" s="559"/>
      <c r="O926" s="559" t="str">
        <f t="shared" si="56"/>
        <v/>
      </c>
      <c r="P926" s="560"/>
    </row>
    <row r="927" spans="2:16">
      <c r="B927" s="557" t="str">
        <f t="shared" si="53"/>
        <v/>
      </c>
      <c r="C927" s="558"/>
      <c r="D927" s="559" t="str">
        <f t="shared" si="54"/>
        <v/>
      </c>
      <c r="E927" s="559"/>
      <c r="F927" s="559" t="str">
        <f>IFERROR(IF(OR(D927=0,D927=""),"",-PMT($F$45/IF($K$46="Day",'L1'!$D$12,IF($K$46="Week",'L1'!$D$16,IF($K$46="Month",'L1'!$D$17,1))),$F$46,$D$62)),"")</f>
        <v/>
      </c>
      <c r="G927" s="559"/>
      <c r="H927" s="559" t="str">
        <f>IFERROR(-PPMT(IF($K$46="Day",$F$45/'L1'!$D$12,IF($K$46="Week",$F$45/'L1'!$D$16,IF($K$46="Month",$F$45/'L1'!$D$17,IF($K$46="Year",$F$45,0)))),B927,$F$46,$Q$45),"")</f>
        <v/>
      </c>
      <c r="I927" s="559"/>
      <c r="J927" s="559" t="str">
        <f t="shared" si="55"/>
        <v/>
      </c>
      <c r="K927" s="559"/>
      <c r="L927" s="559"/>
      <c r="M927" s="559"/>
      <c r="N927" s="559"/>
      <c r="O927" s="559" t="str">
        <f t="shared" si="56"/>
        <v/>
      </c>
      <c r="P927" s="560"/>
    </row>
    <row r="928" spans="2:16">
      <c r="B928" s="557" t="str">
        <f t="shared" si="53"/>
        <v/>
      </c>
      <c r="C928" s="558"/>
      <c r="D928" s="559" t="str">
        <f t="shared" si="54"/>
        <v/>
      </c>
      <c r="E928" s="559"/>
      <c r="F928" s="559" t="str">
        <f>IFERROR(IF(OR(D928=0,D928=""),"",-PMT($F$45/IF($K$46="Day",'L1'!$D$12,IF($K$46="Week",'L1'!$D$16,IF($K$46="Month",'L1'!$D$17,1))),$F$46,$D$62)),"")</f>
        <v/>
      </c>
      <c r="G928" s="559"/>
      <c r="H928" s="559" t="str">
        <f>IFERROR(-PPMT(IF($K$46="Day",$F$45/'L1'!$D$12,IF($K$46="Week",$F$45/'L1'!$D$16,IF($K$46="Month",$F$45/'L1'!$D$17,IF($K$46="Year",$F$45,0)))),B928,$F$46,$Q$45),"")</f>
        <v/>
      </c>
      <c r="I928" s="559"/>
      <c r="J928" s="559" t="str">
        <f t="shared" si="55"/>
        <v/>
      </c>
      <c r="K928" s="559"/>
      <c r="L928" s="559"/>
      <c r="M928" s="559"/>
      <c r="N928" s="559"/>
      <c r="O928" s="559" t="str">
        <f t="shared" si="56"/>
        <v/>
      </c>
      <c r="P928" s="560"/>
    </row>
    <row r="929" spans="2:16">
      <c r="B929" s="557" t="str">
        <f t="shared" si="53"/>
        <v/>
      </c>
      <c r="C929" s="558"/>
      <c r="D929" s="559" t="str">
        <f t="shared" si="54"/>
        <v/>
      </c>
      <c r="E929" s="559"/>
      <c r="F929" s="559" t="str">
        <f>IFERROR(IF(OR(D929=0,D929=""),"",-PMT($F$45/IF($K$46="Day",'L1'!$D$12,IF($K$46="Week",'L1'!$D$16,IF($K$46="Month",'L1'!$D$17,1))),$F$46,$D$62)),"")</f>
        <v/>
      </c>
      <c r="G929" s="559"/>
      <c r="H929" s="559" t="str">
        <f>IFERROR(-PPMT(IF($K$46="Day",$F$45/'L1'!$D$12,IF($K$46="Week",$F$45/'L1'!$D$16,IF($K$46="Month",$F$45/'L1'!$D$17,IF($K$46="Year",$F$45,0)))),B929,$F$46,$Q$45),"")</f>
        <v/>
      </c>
      <c r="I929" s="559"/>
      <c r="J929" s="559" t="str">
        <f t="shared" si="55"/>
        <v/>
      </c>
      <c r="K929" s="559"/>
      <c r="L929" s="559"/>
      <c r="M929" s="559"/>
      <c r="N929" s="559"/>
      <c r="O929" s="559" t="str">
        <f t="shared" si="56"/>
        <v/>
      </c>
      <c r="P929" s="560"/>
    </row>
    <row r="930" spans="2:16">
      <c r="B930" s="557" t="str">
        <f t="shared" si="53"/>
        <v/>
      </c>
      <c r="C930" s="558"/>
      <c r="D930" s="559" t="str">
        <f t="shared" si="54"/>
        <v/>
      </c>
      <c r="E930" s="559"/>
      <c r="F930" s="559" t="str">
        <f>IFERROR(IF(OR(D930=0,D930=""),"",-PMT($F$45/IF($K$46="Day",'L1'!$D$12,IF($K$46="Week",'L1'!$D$16,IF($K$46="Month",'L1'!$D$17,1))),$F$46,$D$62)),"")</f>
        <v/>
      </c>
      <c r="G930" s="559"/>
      <c r="H930" s="559" t="str">
        <f>IFERROR(-PPMT(IF($K$46="Day",$F$45/'L1'!$D$12,IF($K$46="Week",$F$45/'L1'!$D$16,IF($K$46="Month",$F$45/'L1'!$D$17,IF($K$46="Year",$F$45,0)))),B930,$F$46,$Q$45),"")</f>
        <v/>
      </c>
      <c r="I930" s="559"/>
      <c r="J930" s="559" t="str">
        <f t="shared" si="55"/>
        <v/>
      </c>
      <c r="K930" s="559"/>
      <c r="L930" s="559"/>
      <c r="M930" s="559"/>
      <c r="N930" s="559"/>
      <c r="O930" s="559" t="str">
        <f t="shared" si="56"/>
        <v/>
      </c>
      <c r="P930" s="560"/>
    </row>
    <row r="931" spans="2:16">
      <c r="B931" s="557" t="str">
        <f t="shared" si="53"/>
        <v/>
      </c>
      <c r="C931" s="558"/>
      <c r="D931" s="559" t="str">
        <f t="shared" si="54"/>
        <v/>
      </c>
      <c r="E931" s="559"/>
      <c r="F931" s="559" t="str">
        <f>IFERROR(IF(OR(D931=0,D931=""),"",-PMT($F$45/IF($K$46="Day",'L1'!$D$12,IF($K$46="Week",'L1'!$D$16,IF($K$46="Month",'L1'!$D$17,1))),$F$46,$D$62)),"")</f>
        <v/>
      </c>
      <c r="G931" s="559"/>
      <c r="H931" s="559" t="str">
        <f>IFERROR(-PPMT(IF($K$46="Day",$F$45/'L1'!$D$12,IF($K$46="Week",$F$45/'L1'!$D$16,IF($K$46="Month",$F$45/'L1'!$D$17,IF($K$46="Year",$F$45,0)))),B931,$F$46,$Q$45),"")</f>
        <v/>
      </c>
      <c r="I931" s="559"/>
      <c r="J931" s="559" t="str">
        <f t="shared" si="55"/>
        <v/>
      </c>
      <c r="K931" s="559"/>
      <c r="L931" s="559"/>
      <c r="M931" s="559"/>
      <c r="N931" s="559"/>
      <c r="O931" s="559" t="str">
        <f t="shared" si="56"/>
        <v/>
      </c>
      <c r="P931" s="560"/>
    </row>
    <row r="932" spans="2:16">
      <c r="B932" s="557" t="str">
        <f t="shared" si="53"/>
        <v/>
      </c>
      <c r="C932" s="558"/>
      <c r="D932" s="559" t="str">
        <f t="shared" si="54"/>
        <v/>
      </c>
      <c r="E932" s="559"/>
      <c r="F932" s="559" t="str">
        <f>IFERROR(IF(OR(D932=0,D932=""),"",-PMT($F$45/IF($K$46="Day",'L1'!$D$12,IF($K$46="Week",'L1'!$D$16,IF($K$46="Month",'L1'!$D$17,1))),$F$46,$D$62)),"")</f>
        <v/>
      </c>
      <c r="G932" s="559"/>
      <c r="H932" s="559" t="str">
        <f>IFERROR(-PPMT(IF($K$46="Day",$F$45/'L1'!$D$12,IF($K$46="Week",$F$45/'L1'!$D$16,IF($K$46="Month",$F$45/'L1'!$D$17,IF($K$46="Year",$F$45,0)))),B932,$F$46,$Q$45),"")</f>
        <v/>
      </c>
      <c r="I932" s="559"/>
      <c r="J932" s="559" t="str">
        <f t="shared" si="55"/>
        <v/>
      </c>
      <c r="K932" s="559"/>
      <c r="L932" s="559"/>
      <c r="M932" s="559"/>
      <c r="N932" s="559"/>
      <c r="O932" s="559" t="str">
        <f t="shared" si="56"/>
        <v/>
      </c>
      <c r="P932" s="560"/>
    </row>
    <row r="933" spans="2:16">
      <c r="B933" s="557" t="str">
        <f t="shared" si="53"/>
        <v/>
      </c>
      <c r="C933" s="558"/>
      <c r="D933" s="559" t="str">
        <f t="shared" si="54"/>
        <v/>
      </c>
      <c r="E933" s="559"/>
      <c r="F933" s="559" t="str">
        <f>IFERROR(IF(OR(D933=0,D933=""),"",-PMT($F$45/IF($K$46="Day",'L1'!$D$12,IF($K$46="Week",'L1'!$D$16,IF($K$46="Month",'L1'!$D$17,1))),$F$46,$D$62)),"")</f>
        <v/>
      </c>
      <c r="G933" s="559"/>
      <c r="H933" s="559" t="str">
        <f>IFERROR(-PPMT(IF($K$46="Day",$F$45/'L1'!$D$12,IF($K$46="Week",$F$45/'L1'!$D$16,IF($K$46="Month",$F$45/'L1'!$D$17,IF($K$46="Year",$F$45,0)))),B933,$F$46,$Q$45),"")</f>
        <v/>
      </c>
      <c r="I933" s="559"/>
      <c r="J933" s="559" t="str">
        <f t="shared" si="55"/>
        <v/>
      </c>
      <c r="K933" s="559"/>
      <c r="L933" s="559"/>
      <c r="M933" s="559"/>
      <c r="N933" s="559"/>
      <c r="O933" s="559" t="str">
        <f t="shared" si="56"/>
        <v/>
      </c>
      <c r="P933" s="560"/>
    </row>
    <row r="934" spans="2:16">
      <c r="B934" s="557" t="str">
        <f t="shared" si="53"/>
        <v/>
      </c>
      <c r="C934" s="558"/>
      <c r="D934" s="559" t="str">
        <f t="shared" si="54"/>
        <v/>
      </c>
      <c r="E934" s="559"/>
      <c r="F934" s="559" t="str">
        <f>IFERROR(IF(OR(D934=0,D934=""),"",-PMT($F$45/IF($K$46="Day",'L1'!$D$12,IF($K$46="Week",'L1'!$D$16,IF($K$46="Month",'L1'!$D$17,1))),$F$46,$D$62)),"")</f>
        <v/>
      </c>
      <c r="G934" s="559"/>
      <c r="H934" s="559" t="str">
        <f>IFERROR(-PPMT(IF($K$46="Day",$F$45/'L1'!$D$12,IF($K$46="Week",$F$45/'L1'!$D$16,IF($K$46="Month",$F$45/'L1'!$D$17,IF($K$46="Year",$F$45,0)))),B934,$F$46,$Q$45),"")</f>
        <v/>
      </c>
      <c r="I934" s="559"/>
      <c r="J934" s="559" t="str">
        <f t="shared" si="55"/>
        <v/>
      </c>
      <c r="K934" s="559"/>
      <c r="L934" s="559"/>
      <c r="M934" s="559"/>
      <c r="N934" s="559"/>
      <c r="O934" s="559" t="str">
        <f t="shared" si="56"/>
        <v/>
      </c>
      <c r="P934" s="560"/>
    </row>
    <row r="935" spans="2:16">
      <c r="B935" s="557" t="str">
        <f t="shared" si="53"/>
        <v/>
      </c>
      <c r="C935" s="558"/>
      <c r="D935" s="559" t="str">
        <f t="shared" si="54"/>
        <v/>
      </c>
      <c r="E935" s="559"/>
      <c r="F935" s="559" t="str">
        <f>IFERROR(IF(OR(D935=0,D935=""),"",-PMT($F$45/IF($K$46="Day",'L1'!$D$12,IF($K$46="Week",'L1'!$D$16,IF($K$46="Month",'L1'!$D$17,1))),$F$46,$D$62)),"")</f>
        <v/>
      </c>
      <c r="G935" s="559"/>
      <c r="H935" s="559" t="str">
        <f>IFERROR(-PPMT(IF($K$46="Day",$F$45/'L1'!$D$12,IF($K$46="Week",$F$45/'L1'!$D$16,IF($K$46="Month",$F$45/'L1'!$D$17,IF($K$46="Year",$F$45,0)))),B935,$F$46,$Q$45),"")</f>
        <v/>
      </c>
      <c r="I935" s="559"/>
      <c r="J935" s="559" t="str">
        <f t="shared" si="55"/>
        <v/>
      </c>
      <c r="K935" s="559"/>
      <c r="L935" s="559"/>
      <c r="M935" s="559"/>
      <c r="N935" s="559"/>
      <c r="O935" s="559" t="str">
        <f t="shared" si="56"/>
        <v/>
      </c>
      <c r="P935" s="560"/>
    </row>
    <row r="936" spans="2:16">
      <c r="B936" s="557" t="str">
        <f t="shared" si="53"/>
        <v/>
      </c>
      <c r="C936" s="558"/>
      <c r="D936" s="559" t="str">
        <f t="shared" si="54"/>
        <v/>
      </c>
      <c r="E936" s="559"/>
      <c r="F936" s="559" t="str">
        <f>IFERROR(IF(OR(D936=0,D936=""),"",-PMT($F$45/IF($K$46="Day",'L1'!$D$12,IF($K$46="Week",'L1'!$D$16,IF($K$46="Month",'L1'!$D$17,1))),$F$46,$D$62)),"")</f>
        <v/>
      </c>
      <c r="G936" s="559"/>
      <c r="H936" s="559" t="str">
        <f>IFERROR(-PPMT(IF($K$46="Day",$F$45/'L1'!$D$12,IF($K$46="Week",$F$45/'L1'!$D$16,IF($K$46="Month",$F$45/'L1'!$D$17,IF($K$46="Year",$F$45,0)))),B936,$F$46,$Q$45),"")</f>
        <v/>
      </c>
      <c r="I936" s="559"/>
      <c r="J936" s="559" t="str">
        <f t="shared" si="55"/>
        <v/>
      </c>
      <c r="K936" s="559"/>
      <c r="L936" s="559"/>
      <c r="M936" s="559"/>
      <c r="N936" s="559"/>
      <c r="O936" s="559" t="str">
        <f t="shared" si="56"/>
        <v/>
      </c>
      <c r="P936" s="560"/>
    </row>
    <row r="937" spans="2:16">
      <c r="B937" s="557" t="str">
        <f t="shared" si="53"/>
        <v/>
      </c>
      <c r="C937" s="558"/>
      <c r="D937" s="559" t="str">
        <f t="shared" si="54"/>
        <v/>
      </c>
      <c r="E937" s="559"/>
      <c r="F937" s="559" t="str">
        <f>IFERROR(IF(OR(D937=0,D937=""),"",-PMT($F$45/IF($K$46="Day",'L1'!$D$12,IF($K$46="Week",'L1'!$D$16,IF($K$46="Month",'L1'!$D$17,1))),$F$46,$D$62)),"")</f>
        <v/>
      </c>
      <c r="G937" s="559"/>
      <c r="H937" s="559" t="str">
        <f>IFERROR(-PPMT(IF($K$46="Day",$F$45/'L1'!$D$12,IF($K$46="Week",$F$45/'L1'!$D$16,IF($K$46="Month",$F$45/'L1'!$D$17,IF($K$46="Year",$F$45,0)))),B937,$F$46,$Q$45),"")</f>
        <v/>
      </c>
      <c r="I937" s="559"/>
      <c r="J937" s="559" t="str">
        <f t="shared" si="55"/>
        <v/>
      </c>
      <c r="K937" s="559"/>
      <c r="L937" s="559"/>
      <c r="M937" s="559"/>
      <c r="N937" s="559"/>
      <c r="O937" s="559" t="str">
        <f t="shared" si="56"/>
        <v/>
      </c>
      <c r="P937" s="560"/>
    </row>
    <row r="938" spans="2:16">
      <c r="B938" s="557" t="str">
        <f t="shared" si="53"/>
        <v/>
      </c>
      <c r="C938" s="558"/>
      <c r="D938" s="559" t="str">
        <f t="shared" si="54"/>
        <v/>
      </c>
      <c r="E938" s="559"/>
      <c r="F938" s="559" t="str">
        <f>IFERROR(IF(OR(D938=0,D938=""),"",-PMT($F$45/IF($K$46="Day",'L1'!$D$12,IF($K$46="Week",'L1'!$D$16,IF($K$46="Month",'L1'!$D$17,1))),$F$46,$D$62)),"")</f>
        <v/>
      </c>
      <c r="G938" s="559"/>
      <c r="H938" s="559" t="str">
        <f>IFERROR(-PPMT(IF($K$46="Day",$F$45/'L1'!$D$12,IF($K$46="Week",$F$45/'L1'!$D$16,IF($K$46="Month",$F$45/'L1'!$D$17,IF($K$46="Year",$F$45,0)))),B938,$F$46,$Q$45),"")</f>
        <v/>
      </c>
      <c r="I938" s="559"/>
      <c r="J938" s="559" t="str">
        <f t="shared" si="55"/>
        <v/>
      </c>
      <c r="K938" s="559"/>
      <c r="L938" s="559"/>
      <c r="M938" s="559"/>
      <c r="N938" s="559"/>
      <c r="O938" s="559" t="str">
        <f t="shared" si="56"/>
        <v/>
      </c>
      <c r="P938" s="560"/>
    </row>
    <row r="939" spans="2:16">
      <c r="B939" s="557" t="str">
        <f t="shared" si="53"/>
        <v/>
      </c>
      <c r="C939" s="558"/>
      <c r="D939" s="559" t="str">
        <f t="shared" si="54"/>
        <v/>
      </c>
      <c r="E939" s="559"/>
      <c r="F939" s="559" t="str">
        <f>IFERROR(IF(OR(D939=0,D939=""),"",-PMT($F$45/IF($K$46="Day",'L1'!$D$12,IF($K$46="Week",'L1'!$D$16,IF($K$46="Month",'L1'!$D$17,1))),$F$46,$D$62)),"")</f>
        <v/>
      </c>
      <c r="G939" s="559"/>
      <c r="H939" s="559" t="str">
        <f>IFERROR(-PPMT(IF($K$46="Day",$F$45/'L1'!$D$12,IF($K$46="Week",$F$45/'L1'!$D$16,IF($K$46="Month",$F$45/'L1'!$D$17,IF($K$46="Year",$F$45,0)))),B939,$F$46,$Q$45),"")</f>
        <v/>
      </c>
      <c r="I939" s="559"/>
      <c r="J939" s="559" t="str">
        <f t="shared" si="55"/>
        <v/>
      </c>
      <c r="K939" s="559"/>
      <c r="L939" s="559"/>
      <c r="M939" s="559"/>
      <c r="N939" s="559"/>
      <c r="O939" s="559" t="str">
        <f t="shared" si="56"/>
        <v/>
      </c>
      <c r="P939" s="560"/>
    </row>
    <row r="940" spans="2:16">
      <c r="B940" s="557" t="str">
        <f t="shared" si="53"/>
        <v/>
      </c>
      <c r="C940" s="558"/>
      <c r="D940" s="559" t="str">
        <f t="shared" si="54"/>
        <v/>
      </c>
      <c r="E940" s="559"/>
      <c r="F940" s="559" t="str">
        <f>IFERROR(IF(OR(D940=0,D940=""),"",-PMT($F$45/IF($K$46="Day",'L1'!$D$12,IF($K$46="Week",'L1'!$D$16,IF($K$46="Month",'L1'!$D$17,1))),$F$46,$D$62)),"")</f>
        <v/>
      </c>
      <c r="G940" s="559"/>
      <c r="H940" s="559" t="str">
        <f>IFERROR(-PPMT(IF($K$46="Day",$F$45/'L1'!$D$12,IF($K$46="Week",$F$45/'L1'!$D$16,IF($K$46="Month",$F$45/'L1'!$D$17,IF($K$46="Year",$F$45,0)))),B940,$F$46,$Q$45),"")</f>
        <v/>
      </c>
      <c r="I940" s="559"/>
      <c r="J940" s="559" t="str">
        <f t="shared" si="55"/>
        <v/>
      </c>
      <c r="K940" s="559"/>
      <c r="L940" s="559"/>
      <c r="M940" s="559"/>
      <c r="N940" s="559"/>
      <c r="O940" s="559" t="str">
        <f t="shared" si="56"/>
        <v/>
      </c>
      <c r="P940" s="560"/>
    </row>
    <row r="941" spans="2:16">
      <c r="B941" s="557" t="str">
        <f t="shared" si="53"/>
        <v/>
      </c>
      <c r="C941" s="558"/>
      <c r="D941" s="559" t="str">
        <f t="shared" si="54"/>
        <v/>
      </c>
      <c r="E941" s="559"/>
      <c r="F941" s="559" t="str">
        <f>IFERROR(IF(OR(D941=0,D941=""),"",-PMT($F$45/IF($K$46="Day",'L1'!$D$12,IF($K$46="Week",'L1'!$D$16,IF($K$46="Month",'L1'!$D$17,1))),$F$46,$D$62)),"")</f>
        <v/>
      </c>
      <c r="G941" s="559"/>
      <c r="H941" s="559" t="str">
        <f>IFERROR(-PPMT(IF($K$46="Day",$F$45/'L1'!$D$12,IF($K$46="Week",$F$45/'L1'!$D$16,IF($K$46="Month",$F$45/'L1'!$D$17,IF($K$46="Year",$F$45,0)))),B941,$F$46,$Q$45),"")</f>
        <v/>
      </c>
      <c r="I941" s="559"/>
      <c r="J941" s="559" t="str">
        <f t="shared" si="55"/>
        <v/>
      </c>
      <c r="K941" s="559"/>
      <c r="L941" s="559"/>
      <c r="M941" s="559"/>
      <c r="N941" s="559"/>
      <c r="O941" s="559" t="str">
        <f t="shared" si="56"/>
        <v/>
      </c>
      <c r="P941" s="560"/>
    </row>
    <row r="942" spans="2:16">
      <c r="B942" s="557" t="str">
        <f t="shared" si="53"/>
        <v/>
      </c>
      <c r="C942" s="558"/>
      <c r="D942" s="559" t="str">
        <f t="shared" si="54"/>
        <v/>
      </c>
      <c r="E942" s="559"/>
      <c r="F942" s="559" t="str">
        <f>IFERROR(IF(OR(D942=0,D942=""),"",-PMT($F$45/IF($K$46="Day",'L1'!$D$12,IF($K$46="Week",'L1'!$D$16,IF($K$46="Month",'L1'!$D$17,1))),$F$46,$D$62)),"")</f>
        <v/>
      </c>
      <c r="G942" s="559"/>
      <c r="H942" s="559" t="str">
        <f>IFERROR(-PPMT(IF($K$46="Day",$F$45/'L1'!$D$12,IF($K$46="Week",$F$45/'L1'!$D$16,IF($K$46="Month",$F$45/'L1'!$D$17,IF($K$46="Year",$F$45,0)))),B942,$F$46,$Q$45),"")</f>
        <v/>
      </c>
      <c r="I942" s="559"/>
      <c r="J942" s="559" t="str">
        <f t="shared" si="55"/>
        <v/>
      </c>
      <c r="K942" s="559"/>
      <c r="L942" s="559"/>
      <c r="M942" s="559"/>
      <c r="N942" s="559"/>
      <c r="O942" s="559" t="str">
        <f t="shared" si="56"/>
        <v/>
      </c>
      <c r="P942" s="560"/>
    </row>
    <row r="943" spans="2:16">
      <c r="B943" s="557" t="str">
        <f t="shared" si="53"/>
        <v/>
      </c>
      <c r="C943" s="558"/>
      <c r="D943" s="559" t="str">
        <f t="shared" si="54"/>
        <v/>
      </c>
      <c r="E943" s="559"/>
      <c r="F943" s="559" t="str">
        <f>IFERROR(IF(OR(D943=0,D943=""),"",-PMT($F$45/IF($K$46="Day",'L1'!$D$12,IF($K$46="Week",'L1'!$D$16,IF($K$46="Month",'L1'!$D$17,1))),$F$46,$D$62)),"")</f>
        <v/>
      </c>
      <c r="G943" s="559"/>
      <c r="H943" s="559" t="str">
        <f>IFERROR(-PPMT(IF($K$46="Day",$F$45/'L1'!$D$12,IF($K$46="Week",$F$45/'L1'!$D$16,IF($K$46="Month",$F$45/'L1'!$D$17,IF($K$46="Year",$F$45,0)))),B943,$F$46,$Q$45),"")</f>
        <v/>
      </c>
      <c r="I943" s="559"/>
      <c r="J943" s="559" t="str">
        <f t="shared" si="55"/>
        <v/>
      </c>
      <c r="K943" s="559"/>
      <c r="L943" s="559"/>
      <c r="M943" s="559"/>
      <c r="N943" s="559"/>
      <c r="O943" s="559" t="str">
        <f t="shared" si="56"/>
        <v/>
      </c>
      <c r="P943" s="560"/>
    </row>
    <row r="944" spans="2:16">
      <c r="B944" s="557" t="str">
        <f t="shared" si="53"/>
        <v/>
      </c>
      <c r="C944" s="558"/>
      <c r="D944" s="559" t="str">
        <f t="shared" si="54"/>
        <v/>
      </c>
      <c r="E944" s="559"/>
      <c r="F944" s="559" t="str">
        <f>IFERROR(IF(OR(D944=0,D944=""),"",-PMT($F$45/IF($K$46="Day",'L1'!$D$12,IF($K$46="Week",'L1'!$D$16,IF($K$46="Month",'L1'!$D$17,1))),$F$46,$D$62)),"")</f>
        <v/>
      </c>
      <c r="G944" s="559"/>
      <c r="H944" s="559" t="str">
        <f>IFERROR(-PPMT(IF($K$46="Day",$F$45/'L1'!$D$12,IF($K$46="Week",$F$45/'L1'!$D$16,IF($K$46="Month",$F$45/'L1'!$D$17,IF($K$46="Year",$F$45,0)))),B944,$F$46,$Q$45),"")</f>
        <v/>
      </c>
      <c r="I944" s="559"/>
      <c r="J944" s="559" t="str">
        <f t="shared" si="55"/>
        <v/>
      </c>
      <c r="K944" s="559"/>
      <c r="L944" s="559"/>
      <c r="M944" s="559"/>
      <c r="N944" s="559"/>
      <c r="O944" s="559" t="str">
        <f t="shared" si="56"/>
        <v/>
      </c>
      <c r="P944" s="560"/>
    </row>
    <row r="945" spans="2:16">
      <c r="B945" s="557" t="str">
        <f t="shared" si="53"/>
        <v/>
      </c>
      <c r="C945" s="558"/>
      <c r="D945" s="559" t="str">
        <f t="shared" si="54"/>
        <v/>
      </c>
      <c r="E945" s="559"/>
      <c r="F945" s="559" t="str">
        <f>IFERROR(IF(OR(D945=0,D945=""),"",-PMT($F$45/IF($K$46="Day",'L1'!$D$12,IF($K$46="Week",'L1'!$D$16,IF($K$46="Month",'L1'!$D$17,1))),$F$46,$D$62)),"")</f>
        <v/>
      </c>
      <c r="G945" s="559"/>
      <c r="H945" s="559" t="str">
        <f>IFERROR(-PPMT(IF($K$46="Day",$F$45/'L1'!$D$12,IF($K$46="Week",$F$45/'L1'!$D$16,IF($K$46="Month",$F$45/'L1'!$D$17,IF($K$46="Year",$F$45,0)))),B945,$F$46,$Q$45),"")</f>
        <v/>
      </c>
      <c r="I945" s="559"/>
      <c r="J945" s="559" t="str">
        <f t="shared" si="55"/>
        <v/>
      </c>
      <c r="K945" s="559"/>
      <c r="L945" s="559"/>
      <c r="M945" s="559"/>
      <c r="N945" s="559"/>
      <c r="O945" s="559" t="str">
        <f t="shared" si="56"/>
        <v/>
      </c>
      <c r="P945" s="560"/>
    </row>
    <row r="946" spans="2:16">
      <c r="B946" s="557" t="str">
        <f t="shared" si="53"/>
        <v/>
      </c>
      <c r="C946" s="558"/>
      <c r="D946" s="559" t="str">
        <f t="shared" si="54"/>
        <v/>
      </c>
      <c r="E946" s="559"/>
      <c r="F946" s="559" t="str">
        <f>IFERROR(IF(OR(D946=0,D946=""),"",-PMT($F$45/IF($K$46="Day",'L1'!$D$12,IF($K$46="Week",'L1'!$D$16,IF($K$46="Month",'L1'!$D$17,1))),$F$46,$D$62)),"")</f>
        <v/>
      </c>
      <c r="G946" s="559"/>
      <c r="H946" s="559" t="str">
        <f>IFERROR(-PPMT(IF($K$46="Day",$F$45/'L1'!$D$12,IF($K$46="Week",$F$45/'L1'!$D$16,IF($K$46="Month",$F$45/'L1'!$D$17,IF($K$46="Year",$F$45,0)))),B946,$F$46,$Q$45),"")</f>
        <v/>
      </c>
      <c r="I946" s="559"/>
      <c r="J946" s="559" t="str">
        <f t="shared" si="55"/>
        <v/>
      </c>
      <c r="K946" s="559"/>
      <c r="L946" s="559"/>
      <c r="M946" s="559"/>
      <c r="N946" s="559"/>
      <c r="O946" s="559" t="str">
        <f t="shared" si="56"/>
        <v/>
      </c>
      <c r="P946" s="560"/>
    </row>
    <row r="947" spans="2:16">
      <c r="B947" s="557" t="str">
        <f t="shared" si="53"/>
        <v/>
      </c>
      <c r="C947" s="558"/>
      <c r="D947" s="559" t="str">
        <f t="shared" si="54"/>
        <v/>
      </c>
      <c r="E947" s="559"/>
      <c r="F947" s="559" t="str">
        <f>IFERROR(IF(OR(D947=0,D947=""),"",-PMT($F$45/IF($K$46="Day",'L1'!$D$12,IF($K$46="Week",'L1'!$D$16,IF($K$46="Month",'L1'!$D$17,1))),$F$46,$D$62)),"")</f>
        <v/>
      </c>
      <c r="G947" s="559"/>
      <c r="H947" s="559" t="str">
        <f>IFERROR(-PPMT(IF($K$46="Day",$F$45/'L1'!$D$12,IF($K$46="Week",$F$45/'L1'!$D$16,IF($K$46="Month",$F$45/'L1'!$D$17,IF($K$46="Year",$F$45,0)))),B947,$F$46,$Q$45),"")</f>
        <v/>
      </c>
      <c r="I947" s="559"/>
      <c r="J947" s="559" t="str">
        <f t="shared" si="55"/>
        <v/>
      </c>
      <c r="K947" s="559"/>
      <c r="L947" s="559"/>
      <c r="M947" s="559"/>
      <c r="N947" s="559"/>
      <c r="O947" s="559" t="str">
        <f t="shared" si="56"/>
        <v/>
      </c>
      <c r="P947" s="560"/>
    </row>
    <row r="948" spans="2:16">
      <c r="B948" s="557" t="str">
        <f t="shared" si="53"/>
        <v/>
      </c>
      <c r="C948" s="558"/>
      <c r="D948" s="559" t="str">
        <f t="shared" si="54"/>
        <v/>
      </c>
      <c r="E948" s="559"/>
      <c r="F948" s="559" t="str">
        <f>IFERROR(IF(OR(D948=0,D948=""),"",-PMT($F$45/IF($K$46="Day",'L1'!$D$12,IF($K$46="Week",'L1'!$D$16,IF($K$46="Month",'L1'!$D$17,1))),$F$46,$D$62)),"")</f>
        <v/>
      </c>
      <c r="G948" s="559"/>
      <c r="H948" s="559" t="str">
        <f>IFERROR(-PPMT(IF($K$46="Day",$F$45/'L1'!$D$12,IF($K$46="Week",$F$45/'L1'!$D$16,IF($K$46="Month",$F$45/'L1'!$D$17,IF($K$46="Year",$F$45,0)))),B948,$F$46,$Q$45),"")</f>
        <v/>
      </c>
      <c r="I948" s="559"/>
      <c r="J948" s="559" t="str">
        <f t="shared" si="55"/>
        <v/>
      </c>
      <c r="K948" s="559"/>
      <c r="L948" s="559"/>
      <c r="M948" s="559"/>
      <c r="N948" s="559"/>
      <c r="O948" s="559" t="str">
        <f t="shared" si="56"/>
        <v/>
      </c>
      <c r="P948" s="560"/>
    </row>
    <row r="949" spans="2:16">
      <c r="B949" s="557" t="str">
        <f t="shared" si="53"/>
        <v/>
      </c>
      <c r="C949" s="558"/>
      <c r="D949" s="559" t="str">
        <f t="shared" si="54"/>
        <v/>
      </c>
      <c r="E949" s="559"/>
      <c r="F949" s="559" t="str">
        <f>IFERROR(IF(OR(D949=0,D949=""),"",-PMT($F$45/IF($K$46="Day",'L1'!$D$12,IF($K$46="Week",'L1'!$D$16,IF($K$46="Month",'L1'!$D$17,1))),$F$46,$D$62)),"")</f>
        <v/>
      </c>
      <c r="G949" s="559"/>
      <c r="H949" s="559" t="str">
        <f>IFERROR(-PPMT(IF($K$46="Day",$F$45/'L1'!$D$12,IF($K$46="Week",$F$45/'L1'!$D$16,IF($K$46="Month",$F$45/'L1'!$D$17,IF($K$46="Year",$F$45,0)))),B949,$F$46,$Q$45),"")</f>
        <v/>
      </c>
      <c r="I949" s="559"/>
      <c r="J949" s="559" t="str">
        <f t="shared" si="55"/>
        <v/>
      </c>
      <c r="K949" s="559"/>
      <c r="L949" s="559"/>
      <c r="M949" s="559"/>
      <c r="N949" s="559"/>
      <c r="O949" s="559" t="str">
        <f t="shared" si="56"/>
        <v/>
      </c>
      <c r="P949" s="560"/>
    </row>
    <row r="950" spans="2:16">
      <c r="B950" s="557" t="str">
        <f t="shared" si="53"/>
        <v/>
      </c>
      <c r="C950" s="558"/>
      <c r="D950" s="559" t="str">
        <f t="shared" si="54"/>
        <v/>
      </c>
      <c r="E950" s="559"/>
      <c r="F950" s="559" t="str">
        <f>IFERROR(IF(OR(D950=0,D950=""),"",-PMT($F$45/IF($K$46="Day",'L1'!$D$12,IF($K$46="Week",'L1'!$D$16,IF($K$46="Month",'L1'!$D$17,1))),$F$46,$D$62)),"")</f>
        <v/>
      </c>
      <c r="G950" s="559"/>
      <c r="H950" s="559" t="str">
        <f>IFERROR(-PPMT(IF($K$46="Day",$F$45/'L1'!$D$12,IF($K$46="Week",$F$45/'L1'!$D$16,IF($K$46="Month",$F$45/'L1'!$D$17,IF($K$46="Year",$F$45,0)))),B950,$F$46,$Q$45),"")</f>
        <v/>
      </c>
      <c r="I950" s="559"/>
      <c r="J950" s="559" t="str">
        <f t="shared" si="55"/>
        <v/>
      </c>
      <c r="K950" s="559"/>
      <c r="L950" s="559"/>
      <c r="M950" s="559"/>
      <c r="N950" s="559"/>
      <c r="O950" s="559" t="str">
        <f t="shared" si="56"/>
        <v/>
      </c>
      <c r="P950" s="560"/>
    </row>
    <row r="951" spans="2:16">
      <c r="B951" s="557" t="str">
        <f t="shared" si="53"/>
        <v/>
      </c>
      <c r="C951" s="558"/>
      <c r="D951" s="559" t="str">
        <f t="shared" si="54"/>
        <v/>
      </c>
      <c r="E951" s="559"/>
      <c r="F951" s="559" t="str">
        <f>IFERROR(IF(OR(D951=0,D951=""),"",-PMT($F$45/IF($K$46="Day",'L1'!$D$12,IF($K$46="Week",'L1'!$D$16,IF($K$46="Month",'L1'!$D$17,1))),$F$46,$D$62)),"")</f>
        <v/>
      </c>
      <c r="G951" s="559"/>
      <c r="H951" s="559" t="str">
        <f>IFERROR(-PPMT(IF($K$46="Day",$F$45/'L1'!$D$12,IF($K$46="Week",$F$45/'L1'!$D$16,IF($K$46="Month",$F$45/'L1'!$D$17,IF($K$46="Year",$F$45,0)))),B951,$F$46,$Q$45),"")</f>
        <v/>
      </c>
      <c r="I951" s="559"/>
      <c r="J951" s="559" t="str">
        <f t="shared" si="55"/>
        <v/>
      </c>
      <c r="K951" s="559"/>
      <c r="L951" s="559"/>
      <c r="M951" s="559"/>
      <c r="N951" s="559"/>
      <c r="O951" s="559" t="str">
        <f t="shared" si="56"/>
        <v/>
      </c>
      <c r="P951" s="560"/>
    </row>
    <row r="952" spans="2:16">
      <c r="B952" s="557" t="str">
        <f t="shared" si="53"/>
        <v/>
      </c>
      <c r="C952" s="558"/>
      <c r="D952" s="559" t="str">
        <f t="shared" si="54"/>
        <v/>
      </c>
      <c r="E952" s="559"/>
      <c r="F952" s="559" t="str">
        <f>IFERROR(IF(OR(D952=0,D952=""),"",-PMT($F$45/IF($K$46="Day",'L1'!$D$12,IF($K$46="Week",'L1'!$D$16,IF($K$46="Month",'L1'!$D$17,1))),$F$46,$D$62)),"")</f>
        <v/>
      </c>
      <c r="G952" s="559"/>
      <c r="H952" s="559" t="str">
        <f>IFERROR(-PPMT(IF($K$46="Day",$F$45/'L1'!$D$12,IF($K$46="Week",$F$45/'L1'!$D$16,IF($K$46="Month",$F$45/'L1'!$D$17,IF($K$46="Year",$F$45,0)))),B952,$F$46,$Q$45),"")</f>
        <v/>
      </c>
      <c r="I952" s="559"/>
      <c r="J952" s="559" t="str">
        <f t="shared" si="55"/>
        <v/>
      </c>
      <c r="K952" s="559"/>
      <c r="L952" s="559"/>
      <c r="M952" s="559"/>
      <c r="N952" s="559"/>
      <c r="O952" s="559" t="str">
        <f t="shared" si="56"/>
        <v/>
      </c>
      <c r="P952" s="560"/>
    </row>
    <row r="953" spans="2:16">
      <c r="B953" s="557" t="str">
        <f t="shared" si="53"/>
        <v/>
      </c>
      <c r="C953" s="558"/>
      <c r="D953" s="559" t="str">
        <f t="shared" si="54"/>
        <v/>
      </c>
      <c r="E953" s="559"/>
      <c r="F953" s="559" t="str">
        <f>IFERROR(IF(OR(D953=0,D953=""),"",-PMT($F$45/IF($K$46="Day",'L1'!$D$12,IF($K$46="Week",'L1'!$D$16,IF($K$46="Month",'L1'!$D$17,1))),$F$46,$D$62)),"")</f>
        <v/>
      </c>
      <c r="G953" s="559"/>
      <c r="H953" s="559" t="str">
        <f>IFERROR(-PPMT(IF($K$46="Day",$F$45/'L1'!$D$12,IF($K$46="Week",$F$45/'L1'!$D$16,IF($K$46="Month",$F$45/'L1'!$D$17,IF($K$46="Year",$F$45,0)))),B953,$F$46,$Q$45),"")</f>
        <v/>
      </c>
      <c r="I953" s="559"/>
      <c r="J953" s="559" t="str">
        <f t="shared" si="55"/>
        <v/>
      </c>
      <c r="K953" s="559"/>
      <c r="L953" s="559"/>
      <c r="M953" s="559"/>
      <c r="N953" s="559"/>
      <c r="O953" s="559" t="str">
        <f t="shared" si="56"/>
        <v/>
      </c>
      <c r="P953" s="560"/>
    </row>
    <row r="954" spans="2:16">
      <c r="B954" s="557" t="str">
        <f t="shared" si="53"/>
        <v/>
      </c>
      <c r="C954" s="558"/>
      <c r="D954" s="559" t="str">
        <f t="shared" si="54"/>
        <v/>
      </c>
      <c r="E954" s="559"/>
      <c r="F954" s="559" t="str">
        <f>IFERROR(IF(OR(D954=0,D954=""),"",-PMT($F$45/IF($K$46="Day",'L1'!$D$12,IF($K$46="Week",'L1'!$D$16,IF($K$46="Month",'L1'!$D$17,1))),$F$46,$D$62)),"")</f>
        <v/>
      </c>
      <c r="G954" s="559"/>
      <c r="H954" s="559" t="str">
        <f>IFERROR(-PPMT(IF($K$46="Day",$F$45/'L1'!$D$12,IF($K$46="Week",$F$45/'L1'!$D$16,IF($K$46="Month",$F$45/'L1'!$D$17,IF($K$46="Year",$F$45,0)))),B954,$F$46,$Q$45),"")</f>
        <v/>
      </c>
      <c r="I954" s="559"/>
      <c r="J954" s="559" t="str">
        <f t="shared" si="55"/>
        <v/>
      </c>
      <c r="K954" s="559"/>
      <c r="L954" s="559"/>
      <c r="M954" s="559"/>
      <c r="N954" s="559"/>
      <c r="O954" s="559" t="str">
        <f t="shared" si="56"/>
        <v/>
      </c>
      <c r="P954" s="560"/>
    </row>
    <row r="955" spans="2:16">
      <c r="B955" s="557" t="str">
        <f t="shared" si="53"/>
        <v/>
      </c>
      <c r="C955" s="558"/>
      <c r="D955" s="559" t="str">
        <f t="shared" si="54"/>
        <v/>
      </c>
      <c r="E955" s="559"/>
      <c r="F955" s="559" t="str">
        <f>IFERROR(IF(OR(D955=0,D955=""),"",-PMT($F$45/IF($K$46="Day",'L1'!$D$12,IF($K$46="Week",'L1'!$D$16,IF($K$46="Month",'L1'!$D$17,1))),$F$46,$D$62)),"")</f>
        <v/>
      </c>
      <c r="G955" s="559"/>
      <c r="H955" s="559" t="str">
        <f>IFERROR(-PPMT(IF($K$46="Day",$F$45/'L1'!$D$12,IF($K$46="Week",$F$45/'L1'!$D$16,IF($K$46="Month",$F$45/'L1'!$D$17,IF($K$46="Year",$F$45,0)))),B955,$F$46,$Q$45),"")</f>
        <v/>
      </c>
      <c r="I955" s="559"/>
      <c r="J955" s="559" t="str">
        <f t="shared" si="55"/>
        <v/>
      </c>
      <c r="K955" s="559"/>
      <c r="L955" s="559"/>
      <c r="M955" s="559"/>
      <c r="N955" s="559"/>
      <c r="O955" s="559" t="str">
        <f t="shared" si="56"/>
        <v/>
      </c>
      <c r="P955" s="560"/>
    </row>
    <row r="956" spans="2:16">
      <c r="B956" s="557" t="str">
        <f t="shared" si="53"/>
        <v/>
      </c>
      <c r="C956" s="558"/>
      <c r="D956" s="559" t="str">
        <f t="shared" si="54"/>
        <v/>
      </c>
      <c r="E956" s="559"/>
      <c r="F956" s="559" t="str">
        <f>IFERROR(IF(OR(D956=0,D956=""),"",-PMT($F$45/IF($K$46="Day",'L1'!$D$12,IF($K$46="Week",'L1'!$D$16,IF($K$46="Month",'L1'!$D$17,1))),$F$46,$D$62)),"")</f>
        <v/>
      </c>
      <c r="G956" s="559"/>
      <c r="H956" s="559" t="str">
        <f>IFERROR(-PPMT(IF($K$46="Day",$F$45/'L1'!$D$12,IF($K$46="Week",$F$45/'L1'!$D$16,IF($K$46="Month",$F$45/'L1'!$D$17,IF($K$46="Year",$F$45,0)))),B956,$F$46,$Q$45),"")</f>
        <v/>
      </c>
      <c r="I956" s="559"/>
      <c r="J956" s="559" t="str">
        <f t="shared" si="55"/>
        <v/>
      </c>
      <c r="K956" s="559"/>
      <c r="L956" s="559"/>
      <c r="M956" s="559"/>
      <c r="N956" s="559"/>
      <c r="O956" s="559" t="str">
        <f t="shared" si="56"/>
        <v/>
      </c>
      <c r="P956" s="560"/>
    </row>
    <row r="957" spans="2:16">
      <c r="B957" s="557" t="str">
        <f t="shared" si="53"/>
        <v/>
      </c>
      <c r="C957" s="558"/>
      <c r="D957" s="559" t="str">
        <f t="shared" si="54"/>
        <v/>
      </c>
      <c r="E957" s="559"/>
      <c r="F957" s="559" t="str">
        <f>IFERROR(IF(OR(D957=0,D957=""),"",-PMT($F$45/IF($K$46="Day",'L1'!$D$12,IF($K$46="Week",'L1'!$D$16,IF($K$46="Month",'L1'!$D$17,1))),$F$46,$D$62)),"")</f>
        <v/>
      </c>
      <c r="G957" s="559"/>
      <c r="H957" s="559" t="str">
        <f>IFERROR(-PPMT(IF($K$46="Day",$F$45/'L1'!$D$12,IF($K$46="Week",$F$45/'L1'!$D$16,IF($K$46="Month",$F$45/'L1'!$D$17,IF($K$46="Year",$F$45,0)))),B957,$F$46,$Q$45),"")</f>
        <v/>
      </c>
      <c r="I957" s="559"/>
      <c r="J957" s="559" t="str">
        <f t="shared" si="55"/>
        <v/>
      </c>
      <c r="K957" s="559"/>
      <c r="L957" s="559"/>
      <c r="M957" s="559"/>
      <c r="N957" s="559"/>
      <c r="O957" s="559" t="str">
        <f t="shared" si="56"/>
        <v/>
      </c>
      <c r="P957" s="560"/>
    </row>
    <row r="958" spans="2:16">
      <c r="B958" s="557" t="str">
        <f t="shared" si="53"/>
        <v/>
      </c>
      <c r="C958" s="558"/>
      <c r="D958" s="559" t="str">
        <f t="shared" si="54"/>
        <v/>
      </c>
      <c r="E958" s="559"/>
      <c r="F958" s="559" t="str">
        <f>IFERROR(IF(OR(D958=0,D958=""),"",-PMT($F$45/IF($K$46="Day",'L1'!$D$12,IF($K$46="Week",'L1'!$D$16,IF($K$46="Month",'L1'!$D$17,1))),$F$46,$D$62)),"")</f>
        <v/>
      </c>
      <c r="G958" s="559"/>
      <c r="H958" s="559" t="str">
        <f>IFERROR(-PPMT(IF($K$46="Day",$F$45/'L1'!$D$12,IF($K$46="Week",$F$45/'L1'!$D$16,IF($K$46="Month",$F$45/'L1'!$D$17,IF($K$46="Year",$F$45,0)))),B958,$F$46,$Q$45),"")</f>
        <v/>
      </c>
      <c r="I958" s="559"/>
      <c r="J958" s="559" t="str">
        <f t="shared" si="55"/>
        <v/>
      </c>
      <c r="K958" s="559"/>
      <c r="L958" s="559"/>
      <c r="M958" s="559"/>
      <c r="N958" s="559"/>
      <c r="O958" s="559" t="str">
        <f t="shared" si="56"/>
        <v/>
      </c>
      <c r="P958" s="560"/>
    </row>
    <row r="959" spans="2:16">
      <c r="B959" s="557" t="str">
        <f t="shared" si="53"/>
        <v/>
      </c>
      <c r="C959" s="558"/>
      <c r="D959" s="559" t="str">
        <f t="shared" si="54"/>
        <v/>
      </c>
      <c r="E959" s="559"/>
      <c r="F959" s="559" t="str">
        <f>IFERROR(IF(OR(D959=0,D959=""),"",-PMT($F$45/IF($K$46="Day",'L1'!$D$12,IF($K$46="Week",'L1'!$D$16,IF($K$46="Month",'L1'!$D$17,1))),$F$46,$D$62)),"")</f>
        <v/>
      </c>
      <c r="G959" s="559"/>
      <c r="H959" s="559" t="str">
        <f>IFERROR(-PPMT(IF($K$46="Day",$F$45/'L1'!$D$12,IF($K$46="Week",$F$45/'L1'!$D$16,IF($K$46="Month",$F$45/'L1'!$D$17,IF($K$46="Year",$F$45,0)))),B959,$F$46,$Q$45),"")</f>
        <v/>
      </c>
      <c r="I959" s="559"/>
      <c r="J959" s="559" t="str">
        <f t="shared" si="55"/>
        <v/>
      </c>
      <c r="K959" s="559"/>
      <c r="L959" s="559"/>
      <c r="M959" s="559"/>
      <c r="N959" s="559"/>
      <c r="O959" s="559" t="str">
        <f t="shared" si="56"/>
        <v/>
      </c>
      <c r="P959" s="560"/>
    </row>
    <row r="960" spans="2:16">
      <c r="B960" s="557" t="str">
        <f t="shared" ref="B960:B1023" si="57">IF(OR(D960=0,D960=""),"",B959+1)</f>
        <v/>
      </c>
      <c r="C960" s="558"/>
      <c r="D960" s="559" t="str">
        <f t="shared" ref="D960:D1023" si="58">IFERROR(IF(D959-H959&lt;=0,"",D959-H959),"")</f>
        <v/>
      </c>
      <c r="E960" s="559"/>
      <c r="F960" s="559" t="str">
        <f>IFERROR(IF(OR(D960=0,D960=""),"",-PMT($F$45/IF($K$46="Day",'L1'!$D$12,IF($K$46="Week",'L1'!$D$16,IF($K$46="Month",'L1'!$D$17,1))),$F$46,$D$62)),"")</f>
        <v/>
      </c>
      <c r="G960" s="559"/>
      <c r="H960" s="559" t="str">
        <f>IFERROR(-PPMT(IF($K$46="Day",$F$45/'L1'!$D$12,IF($K$46="Week",$F$45/'L1'!$D$16,IF($K$46="Month",$F$45/'L1'!$D$17,IF($K$46="Year",$F$45,0)))),B960,$F$46,$Q$45),"")</f>
        <v/>
      </c>
      <c r="I960" s="559"/>
      <c r="J960" s="559" t="str">
        <f t="shared" ref="J960:J1023" si="59">IFERROR(F960-H960,"")</f>
        <v/>
      </c>
      <c r="K960" s="559"/>
      <c r="L960" s="559"/>
      <c r="M960" s="559"/>
      <c r="N960" s="559"/>
      <c r="O960" s="559" t="str">
        <f t="shared" ref="O960:O1023" si="60">IFERROR(D960-H960,"")</f>
        <v/>
      </c>
      <c r="P960" s="560"/>
    </row>
    <row r="961" spans="2:16">
      <c r="B961" s="557" t="str">
        <f t="shared" si="57"/>
        <v/>
      </c>
      <c r="C961" s="558"/>
      <c r="D961" s="559" t="str">
        <f t="shared" si="58"/>
        <v/>
      </c>
      <c r="E961" s="559"/>
      <c r="F961" s="559" t="str">
        <f>IFERROR(IF(OR(D961=0,D961=""),"",-PMT($F$45/IF($K$46="Day",'L1'!$D$12,IF($K$46="Week",'L1'!$D$16,IF($K$46="Month",'L1'!$D$17,1))),$F$46,$D$62)),"")</f>
        <v/>
      </c>
      <c r="G961" s="559"/>
      <c r="H961" s="559" t="str">
        <f>IFERROR(-PPMT(IF($K$46="Day",$F$45/'L1'!$D$12,IF($K$46="Week",$F$45/'L1'!$D$16,IF($K$46="Month",$F$45/'L1'!$D$17,IF($K$46="Year",$F$45,0)))),B961,$F$46,$Q$45),"")</f>
        <v/>
      </c>
      <c r="I961" s="559"/>
      <c r="J961" s="559" t="str">
        <f t="shared" si="59"/>
        <v/>
      </c>
      <c r="K961" s="559"/>
      <c r="L961" s="559"/>
      <c r="M961" s="559"/>
      <c r="N961" s="559"/>
      <c r="O961" s="559" t="str">
        <f t="shared" si="60"/>
        <v/>
      </c>
      <c r="P961" s="560"/>
    </row>
    <row r="962" spans="2:16">
      <c r="B962" s="557" t="str">
        <f t="shared" si="57"/>
        <v/>
      </c>
      <c r="C962" s="558"/>
      <c r="D962" s="559" t="str">
        <f t="shared" si="58"/>
        <v/>
      </c>
      <c r="E962" s="559"/>
      <c r="F962" s="559" t="str">
        <f>IFERROR(IF(OR(D962=0,D962=""),"",-PMT($F$45/IF($K$46="Day",'L1'!$D$12,IF($K$46="Week",'L1'!$D$16,IF($K$46="Month",'L1'!$D$17,1))),$F$46,$D$62)),"")</f>
        <v/>
      </c>
      <c r="G962" s="559"/>
      <c r="H962" s="559" t="str">
        <f>IFERROR(-PPMT(IF($K$46="Day",$F$45/'L1'!$D$12,IF($K$46="Week",$F$45/'L1'!$D$16,IF($K$46="Month",$F$45/'L1'!$D$17,IF($K$46="Year",$F$45,0)))),B962,$F$46,$Q$45),"")</f>
        <v/>
      </c>
      <c r="I962" s="559"/>
      <c r="J962" s="559" t="str">
        <f t="shared" si="59"/>
        <v/>
      </c>
      <c r="K962" s="559"/>
      <c r="L962" s="559"/>
      <c r="M962" s="559"/>
      <c r="N962" s="559"/>
      <c r="O962" s="559" t="str">
        <f t="shared" si="60"/>
        <v/>
      </c>
      <c r="P962" s="560"/>
    </row>
    <row r="963" spans="2:16">
      <c r="B963" s="557" t="str">
        <f t="shared" si="57"/>
        <v/>
      </c>
      <c r="C963" s="558"/>
      <c r="D963" s="559" t="str">
        <f t="shared" si="58"/>
        <v/>
      </c>
      <c r="E963" s="559"/>
      <c r="F963" s="559" t="str">
        <f>IFERROR(IF(OR(D963=0,D963=""),"",-PMT($F$45/IF($K$46="Day",'L1'!$D$12,IF($K$46="Week",'L1'!$D$16,IF($K$46="Month",'L1'!$D$17,1))),$F$46,$D$62)),"")</f>
        <v/>
      </c>
      <c r="G963" s="559"/>
      <c r="H963" s="559" t="str">
        <f>IFERROR(-PPMT(IF($K$46="Day",$F$45/'L1'!$D$12,IF($K$46="Week",$F$45/'L1'!$D$16,IF($K$46="Month",$F$45/'L1'!$D$17,IF($K$46="Year",$F$45,0)))),B963,$F$46,$Q$45),"")</f>
        <v/>
      </c>
      <c r="I963" s="559"/>
      <c r="J963" s="559" t="str">
        <f t="shared" si="59"/>
        <v/>
      </c>
      <c r="K963" s="559"/>
      <c r="L963" s="559"/>
      <c r="M963" s="559"/>
      <c r="N963" s="559"/>
      <c r="O963" s="559" t="str">
        <f t="shared" si="60"/>
        <v/>
      </c>
      <c r="P963" s="560"/>
    </row>
    <row r="964" spans="2:16">
      <c r="B964" s="557" t="str">
        <f t="shared" si="57"/>
        <v/>
      </c>
      <c r="C964" s="558"/>
      <c r="D964" s="559" t="str">
        <f t="shared" si="58"/>
        <v/>
      </c>
      <c r="E964" s="559"/>
      <c r="F964" s="559" t="str">
        <f>IFERROR(IF(OR(D964=0,D964=""),"",-PMT($F$45/IF($K$46="Day",'L1'!$D$12,IF($K$46="Week",'L1'!$D$16,IF($K$46="Month",'L1'!$D$17,1))),$F$46,$D$62)),"")</f>
        <v/>
      </c>
      <c r="G964" s="559"/>
      <c r="H964" s="559" t="str">
        <f>IFERROR(-PPMT(IF($K$46="Day",$F$45/'L1'!$D$12,IF($K$46="Week",$F$45/'L1'!$D$16,IF($K$46="Month",$F$45/'L1'!$D$17,IF($K$46="Year",$F$45,0)))),B964,$F$46,$Q$45),"")</f>
        <v/>
      </c>
      <c r="I964" s="559"/>
      <c r="J964" s="559" t="str">
        <f t="shared" si="59"/>
        <v/>
      </c>
      <c r="K964" s="559"/>
      <c r="L964" s="559"/>
      <c r="M964" s="559"/>
      <c r="N964" s="559"/>
      <c r="O964" s="559" t="str">
        <f t="shared" si="60"/>
        <v/>
      </c>
      <c r="P964" s="560"/>
    </row>
    <row r="965" spans="2:16">
      <c r="B965" s="557" t="str">
        <f t="shared" si="57"/>
        <v/>
      </c>
      <c r="C965" s="558"/>
      <c r="D965" s="559" t="str">
        <f t="shared" si="58"/>
        <v/>
      </c>
      <c r="E965" s="559"/>
      <c r="F965" s="559" t="str">
        <f>IFERROR(IF(OR(D965=0,D965=""),"",-PMT($F$45/IF($K$46="Day",'L1'!$D$12,IF($K$46="Week",'L1'!$D$16,IF($K$46="Month",'L1'!$D$17,1))),$F$46,$D$62)),"")</f>
        <v/>
      </c>
      <c r="G965" s="559"/>
      <c r="H965" s="559" t="str">
        <f>IFERROR(-PPMT(IF($K$46="Day",$F$45/'L1'!$D$12,IF($K$46="Week",$F$45/'L1'!$D$16,IF($K$46="Month",$F$45/'L1'!$D$17,IF($K$46="Year",$F$45,0)))),B965,$F$46,$Q$45),"")</f>
        <v/>
      </c>
      <c r="I965" s="559"/>
      <c r="J965" s="559" t="str">
        <f t="shared" si="59"/>
        <v/>
      </c>
      <c r="K965" s="559"/>
      <c r="L965" s="559"/>
      <c r="M965" s="559"/>
      <c r="N965" s="559"/>
      <c r="O965" s="559" t="str">
        <f t="shared" si="60"/>
        <v/>
      </c>
      <c r="P965" s="560"/>
    </row>
    <row r="966" spans="2:16">
      <c r="B966" s="557" t="str">
        <f t="shared" si="57"/>
        <v/>
      </c>
      <c r="C966" s="558"/>
      <c r="D966" s="559" t="str">
        <f t="shared" si="58"/>
        <v/>
      </c>
      <c r="E966" s="559"/>
      <c r="F966" s="559" t="str">
        <f>IFERROR(IF(OR(D966=0,D966=""),"",-PMT($F$45/IF($K$46="Day",'L1'!$D$12,IF($K$46="Week",'L1'!$D$16,IF($K$46="Month",'L1'!$D$17,1))),$F$46,$D$62)),"")</f>
        <v/>
      </c>
      <c r="G966" s="559"/>
      <c r="H966" s="559" t="str">
        <f>IFERROR(-PPMT(IF($K$46="Day",$F$45/'L1'!$D$12,IF($K$46="Week",$F$45/'L1'!$D$16,IF($K$46="Month",$F$45/'L1'!$D$17,IF($K$46="Year",$F$45,0)))),B966,$F$46,$Q$45),"")</f>
        <v/>
      </c>
      <c r="I966" s="559"/>
      <c r="J966" s="559" t="str">
        <f t="shared" si="59"/>
        <v/>
      </c>
      <c r="K966" s="559"/>
      <c r="L966" s="559"/>
      <c r="M966" s="559"/>
      <c r="N966" s="559"/>
      <c r="O966" s="559" t="str">
        <f t="shared" si="60"/>
        <v/>
      </c>
      <c r="P966" s="560"/>
    </row>
    <row r="967" spans="2:16">
      <c r="B967" s="557" t="str">
        <f t="shared" si="57"/>
        <v/>
      </c>
      <c r="C967" s="558"/>
      <c r="D967" s="559" t="str">
        <f t="shared" si="58"/>
        <v/>
      </c>
      <c r="E967" s="559"/>
      <c r="F967" s="559" t="str">
        <f>IFERROR(IF(OR(D967=0,D967=""),"",-PMT($F$45/IF($K$46="Day",'L1'!$D$12,IF($K$46="Week",'L1'!$D$16,IF($K$46="Month",'L1'!$D$17,1))),$F$46,$D$62)),"")</f>
        <v/>
      </c>
      <c r="G967" s="559"/>
      <c r="H967" s="559" t="str">
        <f>IFERROR(-PPMT(IF($K$46="Day",$F$45/'L1'!$D$12,IF($K$46="Week",$F$45/'L1'!$D$16,IF($K$46="Month",$F$45/'L1'!$D$17,IF($K$46="Year",$F$45,0)))),B967,$F$46,$Q$45),"")</f>
        <v/>
      </c>
      <c r="I967" s="559"/>
      <c r="J967" s="559" t="str">
        <f t="shared" si="59"/>
        <v/>
      </c>
      <c r="K967" s="559"/>
      <c r="L967" s="559"/>
      <c r="M967" s="559"/>
      <c r="N967" s="559"/>
      <c r="O967" s="559" t="str">
        <f t="shared" si="60"/>
        <v/>
      </c>
      <c r="P967" s="560"/>
    </row>
    <row r="968" spans="2:16">
      <c r="B968" s="557" t="str">
        <f t="shared" si="57"/>
        <v/>
      </c>
      <c r="C968" s="558"/>
      <c r="D968" s="559" t="str">
        <f t="shared" si="58"/>
        <v/>
      </c>
      <c r="E968" s="559"/>
      <c r="F968" s="559" t="str">
        <f>IFERROR(IF(OR(D968=0,D968=""),"",-PMT($F$45/IF($K$46="Day",'L1'!$D$12,IF($K$46="Week",'L1'!$D$16,IF($K$46="Month",'L1'!$D$17,1))),$F$46,$D$62)),"")</f>
        <v/>
      </c>
      <c r="G968" s="559"/>
      <c r="H968" s="559" t="str">
        <f>IFERROR(-PPMT(IF($K$46="Day",$F$45/'L1'!$D$12,IF($K$46="Week",$F$45/'L1'!$D$16,IF($K$46="Month",$F$45/'L1'!$D$17,IF($K$46="Year",$F$45,0)))),B968,$F$46,$Q$45),"")</f>
        <v/>
      </c>
      <c r="I968" s="559"/>
      <c r="J968" s="559" t="str">
        <f t="shared" si="59"/>
        <v/>
      </c>
      <c r="K968" s="559"/>
      <c r="L968" s="559"/>
      <c r="M968" s="559"/>
      <c r="N968" s="559"/>
      <c r="O968" s="559" t="str">
        <f t="shared" si="60"/>
        <v/>
      </c>
      <c r="P968" s="560"/>
    </row>
    <row r="969" spans="2:16">
      <c r="B969" s="557" t="str">
        <f t="shared" si="57"/>
        <v/>
      </c>
      <c r="C969" s="558"/>
      <c r="D969" s="559" t="str">
        <f t="shared" si="58"/>
        <v/>
      </c>
      <c r="E969" s="559"/>
      <c r="F969" s="559" t="str">
        <f>IFERROR(IF(OR(D969=0,D969=""),"",-PMT($F$45/IF($K$46="Day",'L1'!$D$12,IF($K$46="Week",'L1'!$D$16,IF($K$46="Month",'L1'!$D$17,1))),$F$46,$D$62)),"")</f>
        <v/>
      </c>
      <c r="G969" s="559"/>
      <c r="H969" s="559" t="str">
        <f>IFERROR(-PPMT(IF($K$46="Day",$F$45/'L1'!$D$12,IF($K$46="Week",$F$45/'L1'!$D$16,IF($K$46="Month",$F$45/'L1'!$D$17,IF($K$46="Year",$F$45,0)))),B969,$F$46,$Q$45),"")</f>
        <v/>
      </c>
      <c r="I969" s="559"/>
      <c r="J969" s="559" t="str">
        <f t="shared" si="59"/>
        <v/>
      </c>
      <c r="K969" s="559"/>
      <c r="L969" s="559"/>
      <c r="M969" s="559"/>
      <c r="N969" s="559"/>
      <c r="O969" s="559" t="str">
        <f t="shared" si="60"/>
        <v/>
      </c>
      <c r="P969" s="560"/>
    </row>
    <row r="970" spans="2:16">
      <c r="B970" s="557" t="str">
        <f t="shared" si="57"/>
        <v/>
      </c>
      <c r="C970" s="558"/>
      <c r="D970" s="559" t="str">
        <f t="shared" si="58"/>
        <v/>
      </c>
      <c r="E970" s="559"/>
      <c r="F970" s="559" t="str">
        <f>IFERROR(IF(OR(D970=0,D970=""),"",-PMT($F$45/IF($K$46="Day",'L1'!$D$12,IF($K$46="Week",'L1'!$D$16,IF($K$46="Month",'L1'!$D$17,1))),$F$46,$D$62)),"")</f>
        <v/>
      </c>
      <c r="G970" s="559"/>
      <c r="H970" s="559" t="str">
        <f>IFERROR(-PPMT(IF($K$46="Day",$F$45/'L1'!$D$12,IF($K$46="Week",$F$45/'L1'!$D$16,IF($K$46="Month",$F$45/'L1'!$D$17,IF($K$46="Year",$F$45,0)))),B970,$F$46,$Q$45),"")</f>
        <v/>
      </c>
      <c r="I970" s="559"/>
      <c r="J970" s="559" t="str">
        <f t="shared" si="59"/>
        <v/>
      </c>
      <c r="K970" s="559"/>
      <c r="L970" s="559"/>
      <c r="M970" s="559"/>
      <c r="N970" s="559"/>
      <c r="O970" s="559" t="str">
        <f t="shared" si="60"/>
        <v/>
      </c>
      <c r="P970" s="560"/>
    </row>
    <row r="971" spans="2:16">
      <c r="B971" s="557" t="str">
        <f t="shared" si="57"/>
        <v/>
      </c>
      <c r="C971" s="558"/>
      <c r="D971" s="559" t="str">
        <f t="shared" si="58"/>
        <v/>
      </c>
      <c r="E971" s="559"/>
      <c r="F971" s="559" t="str">
        <f>IFERROR(IF(OR(D971=0,D971=""),"",-PMT($F$45/IF($K$46="Day",'L1'!$D$12,IF($K$46="Week",'L1'!$D$16,IF($K$46="Month",'L1'!$D$17,1))),$F$46,$D$62)),"")</f>
        <v/>
      </c>
      <c r="G971" s="559"/>
      <c r="H971" s="559" t="str">
        <f>IFERROR(-PPMT(IF($K$46="Day",$F$45/'L1'!$D$12,IF($K$46="Week",$F$45/'L1'!$D$16,IF($K$46="Month",$F$45/'L1'!$D$17,IF($K$46="Year",$F$45,0)))),B971,$F$46,$Q$45),"")</f>
        <v/>
      </c>
      <c r="I971" s="559"/>
      <c r="J971" s="559" t="str">
        <f t="shared" si="59"/>
        <v/>
      </c>
      <c r="K971" s="559"/>
      <c r="L971" s="559"/>
      <c r="M971" s="559"/>
      <c r="N971" s="559"/>
      <c r="O971" s="559" t="str">
        <f t="shared" si="60"/>
        <v/>
      </c>
      <c r="P971" s="560"/>
    </row>
    <row r="972" spans="2:16">
      <c r="B972" s="557" t="str">
        <f t="shared" si="57"/>
        <v/>
      </c>
      <c r="C972" s="558"/>
      <c r="D972" s="559" t="str">
        <f t="shared" si="58"/>
        <v/>
      </c>
      <c r="E972" s="559"/>
      <c r="F972" s="559" t="str">
        <f>IFERROR(IF(OR(D972=0,D972=""),"",-PMT($F$45/IF($K$46="Day",'L1'!$D$12,IF($K$46="Week",'L1'!$D$16,IF($K$46="Month",'L1'!$D$17,1))),$F$46,$D$62)),"")</f>
        <v/>
      </c>
      <c r="G972" s="559"/>
      <c r="H972" s="559" t="str">
        <f>IFERROR(-PPMT(IF($K$46="Day",$F$45/'L1'!$D$12,IF($K$46="Week",$F$45/'L1'!$D$16,IF($K$46="Month",$F$45/'L1'!$D$17,IF($K$46="Year",$F$45,0)))),B972,$F$46,$Q$45),"")</f>
        <v/>
      </c>
      <c r="I972" s="559"/>
      <c r="J972" s="559" t="str">
        <f t="shared" si="59"/>
        <v/>
      </c>
      <c r="K972" s="559"/>
      <c r="L972" s="559"/>
      <c r="M972" s="559"/>
      <c r="N972" s="559"/>
      <c r="O972" s="559" t="str">
        <f t="shared" si="60"/>
        <v/>
      </c>
      <c r="P972" s="560"/>
    </row>
    <row r="973" spans="2:16">
      <c r="B973" s="557" t="str">
        <f t="shared" si="57"/>
        <v/>
      </c>
      <c r="C973" s="558"/>
      <c r="D973" s="559" t="str">
        <f t="shared" si="58"/>
        <v/>
      </c>
      <c r="E973" s="559"/>
      <c r="F973" s="559" t="str">
        <f>IFERROR(IF(OR(D973=0,D973=""),"",-PMT($F$45/IF($K$46="Day",'L1'!$D$12,IF($K$46="Week",'L1'!$D$16,IF($K$46="Month",'L1'!$D$17,1))),$F$46,$D$62)),"")</f>
        <v/>
      </c>
      <c r="G973" s="559"/>
      <c r="H973" s="559" t="str">
        <f>IFERROR(-PPMT(IF($K$46="Day",$F$45/'L1'!$D$12,IF($K$46="Week",$F$45/'L1'!$D$16,IF($K$46="Month",$F$45/'L1'!$D$17,IF($K$46="Year",$F$45,0)))),B973,$F$46,$Q$45),"")</f>
        <v/>
      </c>
      <c r="I973" s="559"/>
      <c r="J973" s="559" t="str">
        <f t="shared" si="59"/>
        <v/>
      </c>
      <c r="K973" s="559"/>
      <c r="L973" s="559"/>
      <c r="M973" s="559"/>
      <c r="N973" s="559"/>
      <c r="O973" s="559" t="str">
        <f t="shared" si="60"/>
        <v/>
      </c>
      <c r="P973" s="560"/>
    </row>
    <row r="974" spans="2:16">
      <c r="B974" s="557" t="str">
        <f t="shared" si="57"/>
        <v/>
      </c>
      <c r="C974" s="558"/>
      <c r="D974" s="559" t="str">
        <f t="shared" si="58"/>
        <v/>
      </c>
      <c r="E974" s="559"/>
      <c r="F974" s="559" t="str">
        <f>IFERROR(IF(OR(D974=0,D974=""),"",-PMT($F$45/IF($K$46="Day",'L1'!$D$12,IF($K$46="Week",'L1'!$D$16,IF($K$46="Month",'L1'!$D$17,1))),$F$46,$D$62)),"")</f>
        <v/>
      </c>
      <c r="G974" s="559"/>
      <c r="H974" s="559" t="str">
        <f>IFERROR(-PPMT(IF($K$46="Day",$F$45/'L1'!$D$12,IF($K$46="Week",$F$45/'L1'!$D$16,IF($K$46="Month",$F$45/'L1'!$D$17,IF($K$46="Year",$F$45,0)))),B974,$F$46,$Q$45),"")</f>
        <v/>
      </c>
      <c r="I974" s="559"/>
      <c r="J974" s="559" t="str">
        <f t="shared" si="59"/>
        <v/>
      </c>
      <c r="K974" s="559"/>
      <c r="L974" s="559"/>
      <c r="M974" s="559"/>
      <c r="N974" s="559"/>
      <c r="O974" s="559" t="str">
        <f t="shared" si="60"/>
        <v/>
      </c>
      <c r="P974" s="560"/>
    </row>
    <row r="975" spans="2:16">
      <c r="B975" s="557" t="str">
        <f t="shared" si="57"/>
        <v/>
      </c>
      <c r="C975" s="558"/>
      <c r="D975" s="559" t="str">
        <f t="shared" si="58"/>
        <v/>
      </c>
      <c r="E975" s="559"/>
      <c r="F975" s="559" t="str">
        <f>IFERROR(IF(OR(D975=0,D975=""),"",-PMT($F$45/IF($K$46="Day",'L1'!$D$12,IF($K$46="Week",'L1'!$D$16,IF($K$46="Month",'L1'!$D$17,1))),$F$46,$D$62)),"")</f>
        <v/>
      </c>
      <c r="G975" s="559"/>
      <c r="H975" s="559" t="str">
        <f>IFERROR(-PPMT(IF($K$46="Day",$F$45/'L1'!$D$12,IF($K$46="Week",$F$45/'L1'!$D$16,IF($K$46="Month",$F$45/'L1'!$D$17,IF($K$46="Year",$F$45,0)))),B975,$F$46,$Q$45),"")</f>
        <v/>
      </c>
      <c r="I975" s="559"/>
      <c r="J975" s="559" t="str">
        <f t="shared" si="59"/>
        <v/>
      </c>
      <c r="K975" s="559"/>
      <c r="L975" s="559"/>
      <c r="M975" s="559"/>
      <c r="N975" s="559"/>
      <c r="O975" s="559" t="str">
        <f t="shared" si="60"/>
        <v/>
      </c>
      <c r="P975" s="560"/>
    </row>
    <row r="976" spans="2:16">
      <c r="B976" s="557" t="str">
        <f t="shared" si="57"/>
        <v/>
      </c>
      <c r="C976" s="558"/>
      <c r="D976" s="559" t="str">
        <f t="shared" si="58"/>
        <v/>
      </c>
      <c r="E976" s="559"/>
      <c r="F976" s="559" t="str">
        <f>IFERROR(IF(OR(D976=0,D976=""),"",-PMT($F$45/IF($K$46="Day",'L1'!$D$12,IF($K$46="Week",'L1'!$D$16,IF($K$46="Month",'L1'!$D$17,1))),$F$46,$D$62)),"")</f>
        <v/>
      </c>
      <c r="G976" s="559"/>
      <c r="H976" s="559" t="str">
        <f>IFERROR(-PPMT(IF($K$46="Day",$F$45/'L1'!$D$12,IF($K$46="Week",$F$45/'L1'!$D$16,IF($K$46="Month",$F$45/'L1'!$D$17,IF($K$46="Year",$F$45,0)))),B976,$F$46,$Q$45),"")</f>
        <v/>
      </c>
      <c r="I976" s="559"/>
      <c r="J976" s="559" t="str">
        <f t="shared" si="59"/>
        <v/>
      </c>
      <c r="K976" s="559"/>
      <c r="L976" s="559"/>
      <c r="M976" s="559"/>
      <c r="N976" s="559"/>
      <c r="O976" s="559" t="str">
        <f t="shared" si="60"/>
        <v/>
      </c>
      <c r="P976" s="560"/>
    </row>
    <row r="977" spans="2:16">
      <c r="B977" s="557" t="str">
        <f t="shared" si="57"/>
        <v/>
      </c>
      <c r="C977" s="558"/>
      <c r="D977" s="559" t="str">
        <f t="shared" si="58"/>
        <v/>
      </c>
      <c r="E977" s="559"/>
      <c r="F977" s="559" t="str">
        <f>IFERROR(IF(OR(D977=0,D977=""),"",-PMT($F$45/IF($K$46="Day",'L1'!$D$12,IF($K$46="Week",'L1'!$D$16,IF($K$46="Month",'L1'!$D$17,1))),$F$46,$D$62)),"")</f>
        <v/>
      </c>
      <c r="G977" s="559"/>
      <c r="H977" s="559" t="str">
        <f>IFERROR(-PPMT(IF($K$46="Day",$F$45/'L1'!$D$12,IF($K$46="Week",$F$45/'L1'!$D$16,IF($K$46="Month",$F$45/'L1'!$D$17,IF($K$46="Year",$F$45,0)))),B977,$F$46,$Q$45),"")</f>
        <v/>
      </c>
      <c r="I977" s="559"/>
      <c r="J977" s="559" t="str">
        <f t="shared" si="59"/>
        <v/>
      </c>
      <c r="K977" s="559"/>
      <c r="L977" s="559"/>
      <c r="M977" s="559"/>
      <c r="N977" s="559"/>
      <c r="O977" s="559" t="str">
        <f t="shared" si="60"/>
        <v/>
      </c>
      <c r="P977" s="560"/>
    </row>
    <row r="978" spans="2:16">
      <c r="B978" s="557" t="str">
        <f t="shared" si="57"/>
        <v/>
      </c>
      <c r="C978" s="558"/>
      <c r="D978" s="559" t="str">
        <f t="shared" si="58"/>
        <v/>
      </c>
      <c r="E978" s="559"/>
      <c r="F978" s="559" t="str">
        <f>IFERROR(IF(OR(D978=0,D978=""),"",-PMT($F$45/IF($K$46="Day",'L1'!$D$12,IF($K$46="Week",'L1'!$D$16,IF($K$46="Month",'L1'!$D$17,1))),$F$46,$D$62)),"")</f>
        <v/>
      </c>
      <c r="G978" s="559"/>
      <c r="H978" s="559" t="str">
        <f>IFERROR(-PPMT(IF($K$46="Day",$F$45/'L1'!$D$12,IF($K$46="Week",$F$45/'L1'!$D$16,IF($K$46="Month",$F$45/'L1'!$D$17,IF($K$46="Year",$F$45,0)))),B978,$F$46,$Q$45),"")</f>
        <v/>
      </c>
      <c r="I978" s="559"/>
      <c r="J978" s="559" t="str">
        <f t="shared" si="59"/>
        <v/>
      </c>
      <c r="K978" s="559"/>
      <c r="L978" s="559"/>
      <c r="M978" s="559"/>
      <c r="N978" s="559"/>
      <c r="O978" s="559" t="str">
        <f t="shared" si="60"/>
        <v/>
      </c>
      <c r="P978" s="560"/>
    </row>
    <row r="979" spans="2:16">
      <c r="B979" s="557" t="str">
        <f t="shared" si="57"/>
        <v/>
      </c>
      <c r="C979" s="558"/>
      <c r="D979" s="559" t="str">
        <f t="shared" si="58"/>
        <v/>
      </c>
      <c r="E979" s="559"/>
      <c r="F979" s="559" t="str">
        <f>IFERROR(IF(OR(D979=0,D979=""),"",-PMT($F$45/IF($K$46="Day",'L1'!$D$12,IF($K$46="Week",'L1'!$D$16,IF($K$46="Month",'L1'!$D$17,1))),$F$46,$D$62)),"")</f>
        <v/>
      </c>
      <c r="G979" s="559"/>
      <c r="H979" s="559" t="str">
        <f>IFERROR(-PPMT(IF($K$46="Day",$F$45/'L1'!$D$12,IF($K$46="Week",$F$45/'L1'!$D$16,IF($K$46="Month",$F$45/'L1'!$D$17,IF($K$46="Year",$F$45,0)))),B979,$F$46,$Q$45),"")</f>
        <v/>
      </c>
      <c r="I979" s="559"/>
      <c r="J979" s="559" t="str">
        <f t="shared" si="59"/>
        <v/>
      </c>
      <c r="K979" s="559"/>
      <c r="L979" s="559"/>
      <c r="M979" s="559"/>
      <c r="N979" s="559"/>
      <c r="O979" s="559" t="str">
        <f t="shared" si="60"/>
        <v/>
      </c>
      <c r="P979" s="560"/>
    </row>
    <row r="980" spans="2:16">
      <c r="B980" s="557" t="str">
        <f t="shared" si="57"/>
        <v/>
      </c>
      <c r="C980" s="558"/>
      <c r="D980" s="559" t="str">
        <f t="shared" si="58"/>
        <v/>
      </c>
      <c r="E980" s="559"/>
      <c r="F980" s="559" t="str">
        <f>IFERROR(IF(OR(D980=0,D980=""),"",-PMT($F$45/IF($K$46="Day",'L1'!$D$12,IF($K$46="Week",'L1'!$D$16,IF($K$46="Month",'L1'!$D$17,1))),$F$46,$D$62)),"")</f>
        <v/>
      </c>
      <c r="G980" s="559"/>
      <c r="H980" s="559" t="str">
        <f>IFERROR(-PPMT(IF($K$46="Day",$F$45/'L1'!$D$12,IF($K$46="Week",$F$45/'L1'!$D$16,IF($K$46="Month",$F$45/'L1'!$D$17,IF($K$46="Year",$F$45,0)))),B980,$F$46,$Q$45),"")</f>
        <v/>
      </c>
      <c r="I980" s="559"/>
      <c r="J980" s="559" t="str">
        <f t="shared" si="59"/>
        <v/>
      </c>
      <c r="K980" s="559"/>
      <c r="L980" s="559"/>
      <c r="M980" s="559"/>
      <c r="N980" s="559"/>
      <c r="O980" s="559" t="str">
        <f t="shared" si="60"/>
        <v/>
      </c>
      <c r="P980" s="560"/>
    </row>
    <row r="981" spans="2:16">
      <c r="B981" s="557" t="str">
        <f t="shared" si="57"/>
        <v/>
      </c>
      <c r="C981" s="558"/>
      <c r="D981" s="559" t="str">
        <f t="shared" si="58"/>
        <v/>
      </c>
      <c r="E981" s="559"/>
      <c r="F981" s="559" t="str">
        <f>IFERROR(IF(OR(D981=0,D981=""),"",-PMT($F$45/IF($K$46="Day",'L1'!$D$12,IF($K$46="Week",'L1'!$D$16,IF($K$46="Month",'L1'!$D$17,1))),$F$46,$D$62)),"")</f>
        <v/>
      </c>
      <c r="G981" s="559"/>
      <c r="H981" s="559" t="str">
        <f>IFERROR(-PPMT(IF($K$46="Day",$F$45/'L1'!$D$12,IF($K$46="Week",$F$45/'L1'!$D$16,IF($K$46="Month",$F$45/'L1'!$D$17,IF($K$46="Year",$F$45,0)))),B981,$F$46,$Q$45),"")</f>
        <v/>
      </c>
      <c r="I981" s="559"/>
      <c r="J981" s="559" t="str">
        <f t="shared" si="59"/>
        <v/>
      </c>
      <c r="K981" s="559"/>
      <c r="L981" s="559"/>
      <c r="M981" s="559"/>
      <c r="N981" s="559"/>
      <c r="O981" s="559" t="str">
        <f t="shared" si="60"/>
        <v/>
      </c>
      <c r="P981" s="560"/>
    </row>
    <row r="982" spans="2:16">
      <c r="B982" s="557" t="str">
        <f t="shared" si="57"/>
        <v/>
      </c>
      <c r="C982" s="558"/>
      <c r="D982" s="559" t="str">
        <f t="shared" si="58"/>
        <v/>
      </c>
      <c r="E982" s="559"/>
      <c r="F982" s="559" t="str">
        <f>IFERROR(IF(OR(D982=0,D982=""),"",-PMT($F$45/IF($K$46="Day",'L1'!$D$12,IF($K$46="Week",'L1'!$D$16,IF($K$46="Month",'L1'!$D$17,1))),$F$46,$D$62)),"")</f>
        <v/>
      </c>
      <c r="G982" s="559"/>
      <c r="H982" s="559" t="str">
        <f>IFERROR(-PPMT(IF($K$46="Day",$F$45/'L1'!$D$12,IF($K$46="Week",$F$45/'L1'!$D$16,IF($K$46="Month",$F$45/'L1'!$D$17,IF($K$46="Year",$F$45,0)))),B982,$F$46,$Q$45),"")</f>
        <v/>
      </c>
      <c r="I982" s="559"/>
      <c r="J982" s="559" t="str">
        <f t="shared" si="59"/>
        <v/>
      </c>
      <c r="K982" s="559"/>
      <c r="L982" s="559"/>
      <c r="M982" s="559"/>
      <c r="N982" s="559"/>
      <c r="O982" s="559" t="str">
        <f t="shared" si="60"/>
        <v/>
      </c>
      <c r="P982" s="560"/>
    </row>
    <row r="983" spans="2:16">
      <c r="B983" s="557" t="str">
        <f t="shared" si="57"/>
        <v/>
      </c>
      <c r="C983" s="558"/>
      <c r="D983" s="559" t="str">
        <f t="shared" si="58"/>
        <v/>
      </c>
      <c r="E983" s="559"/>
      <c r="F983" s="559" t="str">
        <f>IFERROR(IF(OR(D983=0,D983=""),"",-PMT($F$45/IF($K$46="Day",'L1'!$D$12,IF($K$46="Week",'L1'!$D$16,IF($K$46="Month",'L1'!$D$17,1))),$F$46,$D$62)),"")</f>
        <v/>
      </c>
      <c r="G983" s="559"/>
      <c r="H983" s="559" t="str">
        <f>IFERROR(-PPMT(IF($K$46="Day",$F$45/'L1'!$D$12,IF($K$46="Week",$F$45/'L1'!$D$16,IF($K$46="Month",$F$45/'L1'!$D$17,IF($K$46="Year",$F$45,0)))),B983,$F$46,$Q$45),"")</f>
        <v/>
      </c>
      <c r="I983" s="559"/>
      <c r="J983" s="559" t="str">
        <f t="shared" si="59"/>
        <v/>
      </c>
      <c r="K983" s="559"/>
      <c r="L983" s="559"/>
      <c r="M983" s="559"/>
      <c r="N983" s="559"/>
      <c r="O983" s="559" t="str">
        <f t="shared" si="60"/>
        <v/>
      </c>
      <c r="P983" s="560"/>
    </row>
    <row r="984" spans="2:16">
      <c r="B984" s="557" t="str">
        <f t="shared" si="57"/>
        <v/>
      </c>
      <c r="C984" s="558"/>
      <c r="D984" s="559" t="str">
        <f t="shared" si="58"/>
        <v/>
      </c>
      <c r="E984" s="559"/>
      <c r="F984" s="559" t="str">
        <f>IFERROR(IF(OR(D984=0,D984=""),"",-PMT($F$45/IF($K$46="Day",'L1'!$D$12,IF($K$46="Week",'L1'!$D$16,IF($K$46="Month",'L1'!$D$17,1))),$F$46,$D$62)),"")</f>
        <v/>
      </c>
      <c r="G984" s="559"/>
      <c r="H984" s="559" t="str">
        <f>IFERROR(-PPMT(IF($K$46="Day",$F$45/'L1'!$D$12,IF($K$46="Week",$F$45/'L1'!$D$16,IF($K$46="Month",$F$45/'L1'!$D$17,IF($K$46="Year",$F$45,0)))),B984,$F$46,$Q$45),"")</f>
        <v/>
      </c>
      <c r="I984" s="559"/>
      <c r="J984" s="559" t="str">
        <f t="shared" si="59"/>
        <v/>
      </c>
      <c r="K984" s="559"/>
      <c r="L984" s="559"/>
      <c r="M984" s="559"/>
      <c r="N984" s="559"/>
      <c r="O984" s="559" t="str">
        <f t="shared" si="60"/>
        <v/>
      </c>
      <c r="P984" s="560"/>
    </row>
    <row r="985" spans="2:16">
      <c r="B985" s="557" t="str">
        <f t="shared" si="57"/>
        <v/>
      </c>
      <c r="C985" s="558"/>
      <c r="D985" s="559" t="str">
        <f t="shared" si="58"/>
        <v/>
      </c>
      <c r="E985" s="559"/>
      <c r="F985" s="559" t="str">
        <f>IFERROR(IF(OR(D985=0,D985=""),"",-PMT($F$45/IF($K$46="Day",'L1'!$D$12,IF($K$46="Week",'L1'!$D$16,IF($K$46="Month",'L1'!$D$17,1))),$F$46,$D$62)),"")</f>
        <v/>
      </c>
      <c r="G985" s="559"/>
      <c r="H985" s="559" t="str">
        <f>IFERROR(-PPMT(IF($K$46="Day",$F$45/'L1'!$D$12,IF($K$46="Week",$F$45/'L1'!$D$16,IF($K$46="Month",$F$45/'L1'!$D$17,IF($K$46="Year",$F$45,0)))),B985,$F$46,$Q$45),"")</f>
        <v/>
      </c>
      <c r="I985" s="559"/>
      <c r="J985" s="559" t="str">
        <f t="shared" si="59"/>
        <v/>
      </c>
      <c r="K985" s="559"/>
      <c r="L985" s="559"/>
      <c r="M985" s="559"/>
      <c r="N985" s="559"/>
      <c r="O985" s="559" t="str">
        <f t="shared" si="60"/>
        <v/>
      </c>
      <c r="P985" s="560"/>
    </row>
    <row r="986" spans="2:16">
      <c r="B986" s="557" t="str">
        <f t="shared" si="57"/>
        <v/>
      </c>
      <c r="C986" s="558"/>
      <c r="D986" s="559" t="str">
        <f t="shared" si="58"/>
        <v/>
      </c>
      <c r="E986" s="559"/>
      <c r="F986" s="559" t="str">
        <f>IFERROR(IF(OR(D986=0,D986=""),"",-PMT($F$45/IF($K$46="Day",'L1'!$D$12,IF($K$46="Week",'L1'!$D$16,IF($K$46="Month",'L1'!$D$17,1))),$F$46,$D$62)),"")</f>
        <v/>
      </c>
      <c r="G986" s="559"/>
      <c r="H986" s="559" t="str">
        <f>IFERROR(-PPMT(IF($K$46="Day",$F$45/'L1'!$D$12,IF($K$46="Week",$F$45/'L1'!$D$16,IF($K$46="Month",$F$45/'L1'!$D$17,IF($K$46="Year",$F$45,0)))),B986,$F$46,$Q$45),"")</f>
        <v/>
      </c>
      <c r="I986" s="559"/>
      <c r="J986" s="559" t="str">
        <f t="shared" si="59"/>
        <v/>
      </c>
      <c r="K986" s="559"/>
      <c r="L986" s="559"/>
      <c r="M986" s="559"/>
      <c r="N986" s="559"/>
      <c r="O986" s="559" t="str">
        <f t="shared" si="60"/>
        <v/>
      </c>
      <c r="P986" s="560"/>
    </row>
    <row r="987" spans="2:16">
      <c r="B987" s="557" t="str">
        <f t="shared" si="57"/>
        <v/>
      </c>
      <c r="C987" s="558"/>
      <c r="D987" s="559" t="str">
        <f t="shared" si="58"/>
        <v/>
      </c>
      <c r="E987" s="559"/>
      <c r="F987" s="559" t="str">
        <f>IFERROR(IF(OR(D987=0,D987=""),"",-PMT($F$45/IF($K$46="Day",'L1'!$D$12,IF($K$46="Week",'L1'!$D$16,IF($K$46="Month",'L1'!$D$17,1))),$F$46,$D$62)),"")</f>
        <v/>
      </c>
      <c r="G987" s="559"/>
      <c r="H987" s="559" t="str">
        <f>IFERROR(-PPMT(IF($K$46="Day",$F$45/'L1'!$D$12,IF($K$46="Week",$F$45/'L1'!$D$16,IF($K$46="Month",$F$45/'L1'!$D$17,IF($K$46="Year",$F$45,0)))),B987,$F$46,$Q$45),"")</f>
        <v/>
      </c>
      <c r="I987" s="559"/>
      <c r="J987" s="559" t="str">
        <f t="shared" si="59"/>
        <v/>
      </c>
      <c r="K987" s="559"/>
      <c r="L987" s="559"/>
      <c r="M987" s="559"/>
      <c r="N987" s="559"/>
      <c r="O987" s="559" t="str">
        <f t="shared" si="60"/>
        <v/>
      </c>
      <c r="P987" s="560"/>
    </row>
    <row r="988" spans="2:16">
      <c r="B988" s="557" t="str">
        <f t="shared" si="57"/>
        <v/>
      </c>
      <c r="C988" s="558"/>
      <c r="D988" s="559" t="str">
        <f t="shared" si="58"/>
        <v/>
      </c>
      <c r="E988" s="559"/>
      <c r="F988" s="559" t="str">
        <f>IFERROR(IF(OR(D988=0,D988=""),"",-PMT($F$45/IF($K$46="Day",'L1'!$D$12,IF($K$46="Week",'L1'!$D$16,IF($K$46="Month",'L1'!$D$17,1))),$F$46,$D$62)),"")</f>
        <v/>
      </c>
      <c r="G988" s="559"/>
      <c r="H988" s="559" t="str">
        <f>IFERROR(-PPMT(IF($K$46="Day",$F$45/'L1'!$D$12,IF($K$46="Week",$F$45/'L1'!$D$16,IF($K$46="Month",$F$45/'L1'!$D$17,IF($K$46="Year",$F$45,0)))),B988,$F$46,$Q$45),"")</f>
        <v/>
      </c>
      <c r="I988" s="559"/>
      <c r="J988" s="559" t="str">
        <f t="shared" si="59"/>
        <v/>
      </c>
      <c r="K988" s="559"/>
      <c r="L988" s="559"/>
      <c r="M988" s="559"/>
      <c r="N988" s="559"/>
      <c r="O988" s="559" t="str">
        <f t="shared" si="60"/>
        <v/>
      </c>
      <c r="P988" s="560"/>
    </row>
    <row r="989" spans="2:16">
      <c r="B989" s="557" t="str">
        <f t="shared" si="57"/>
        <v/>
      </c>
      <c r="C989" s="558"/>
      <c r="D989" s="559" t="str">
        <f t="shared" si="58"/>
        <v/>
      </c>
      <c r="E989" s="559"/>
      <c r="F989" s="559" t="str">
        <f>IFERROR(IF(OR(D989=0,D989=""),"",-PMT($F$45/IF($K$46="Day",'L1'!$D$12,IF($K$46="Week",'L1'!$D$16,IF($K$46="Month",'L1'!$D$17,1))),$F$46,$D$62)),"")</f>
        <v/>
      </c>
      <c r="G989" s="559"/>
      <c r="H989" s="559" t="str">
        <f>IFERROR(-PPMT(IF($K$46="Day",$F$45/'L1'!$D$12,IF($K$46="Week",$F$45/'L1'!$D$16,IF($K$46="Month",$F$45/'L1'!$D$17,IF($K$46="Year",$F$45,0)))),B989,$F$46,$Q$45),"")</f>
        <v/>
      </c>
      <c r="I989" s="559"/>
      <c r="J989" s="559" t="str">
        <f t="shared" si="59"/>
        <v/>
      </c>
      <c r="K989" s="559"/>
      <c r="L989" s="559"/>
      <c r="M989" s="559"/>
      <c r="N989" s="559"/>
      <c r="O989" s="559" t="str">
        <f t="shared" si="60"/>
        <v/>
      </c>
      <c r="P989" s="560"/>
    </row>
    <row r="990" spans="2:16">
      <c r="B990" s="557" t="str">
        <f t="shared" si="57"/>
        <v/>
      </c>
      <c r="C990" s="558"/>
      <c r="D990" s="559" t="str">
        <f t="shared" si="58"/>
        <v/>
      </c>
      <c r="E990" s="559"/>
      <c r="F990" s="559" t="str">
        <f>IFERROR(IF(OR(D990=0,D990=""),"",-PMT($F$45/IF($K$46="Day",'L1'!$D$12,IF($K$46="Week",'L1'!$D$16,IF($K$46="Month",'L1'!$D$17,1))),$F$46,$D$62)),"")</f>
        <v/>
      </c>
      <c r="G990" s="559"/>
      <c r="H990" s="559" t="str">
        <f>IFERROR(-PPMT(IF($K$46="Day",$F$45/'L1'!$D$12,IF($K$46="Week",$F$45/'L1'!$D$16,IF($K$46="Month",$F$45/'L1'!$D$17,IF($K$46="Year",$F$45,0)))),B990,$F$46,$Q$45),"")</f>
        <v/>
      </c>
      <c r="I990" s="559"/>
      <c r="J990" s="559" t="str">
        <f t="shared" si="59"/>
        <v/>
      </c>
      <c r="K990" s="559"/>
      <c r="L990" s="559"/>
      <c r="M990" s="559"/>
      <c r="N990" s="559"/>
      <c r="O990" s="559" t="str">
        <f t="shared" si="60"/>
        <v/>
      </c>
      <c r="P990" s="560"/>
    </row>
    <row r="991" spans="2:16">
      <c r="B991" s="557" t="str">
        <f t="shared" si="57"/>
        <v/>
      </c>
      <c r="C991" s="558"/>
      <c r="D991" s="559" t="str">
        <f t="shared" si="58"/>
        <v/>
      </c>
      <c r="E991" s="559"/>
      <c r="F991" s="559" t="str">
        <f>IFERROR(IF(OR(D991=0,D991=""),"",-PMT($F$45/IF($K$46="Day",'L1'!$D$12,IF($K$46="Week",'L1'!$D$16,IF($K$46="Month",'L1'!$D$17,1))),$F$46,$D$62)),"")</f>
        <v/>
      </c>
      <c r="G991" s="559"/>
      <c r="H991" s="559" t="str">
        <f>IFERROR(-PPMT(IF($K$46="Day",$F$45/'L1'!$D$12,IF($K$46="Week",$F$45/'L1'!$D$16,IF($K$46="Month",$F$45/'L1'!$D$17,IF($K$46="Year",$F$45,0)))),B991,$F$46,$Q$45),"")</f>
        <v/>
      </c>
      <c r="I991" s="559"/>
      <c r="J991" s="559" t="str">
        <f t="shared" si="59"/>
        <v/>
      </c>
      <c r="K991" s="559"/>
      <c r="L991" s="559"/>
      <c r="M991" s="559"/>
      <c r="N991" s="559"/>
      <c r="O991" s="559" t="str">
        <f t="shared" si="60"/>
        <v/>
      </c>
      <c r="P991" s="560"/>
    </row>
    <row r="992" spans="2:16">
      <c r="B992" s="557" t="str">
        <f t="shared" si="57"/>
        <v/>
      </c>
      <c r="C992" s="558"/>
      <c r="D992" s="559" t="str">
        <f t="shared" si="58"/>
        <v/>
      </c>
      <c r="E992" s="559"/>
      <c r="F992" s="559" t="str">
        <f>IFERROR(IF(OR(D992=0,D992=""),"",-PMT($F$45/IF($K$46="Day",'L1'!$D$12,IF($K$46="Week",'L1'!$D$16,IF($K$46="Month",'L1'!$D$17,1))),$F$46,$D$62)),"")</f>
        <v/>
      </c>
      <c r="G992" s="559"/>
      <c r="H992" s="559" t="str">
        <f>IFERROR(-PPMT(IF($K$46="Day",$F$45/'L1'!$D$12,IF($K$46="Week",$F$45/'L1'!$D$16,IF($K$46="Month",$F$45/'L1'!$D$17,IF($K$46="Year",$F$45,0)))),B992,$F$46,$Q$45),"")</f>
        <v/>
      </c>
      <c r="I992" s="559"/>
      <c r="J992" s="559" t="str">
        <f t="shared" si="59"/>
        <v/>
      </c>
      <c r="K992" s="559"/>
      <c r="L992" s="559"/>
      <c r="M992" s="559"/>
      <c r="N992" s="559"/>
      <c r="O992" s="559" t="str">
        <f t="shared" si="60"/>
        <v/>
      </c>
      <c r="P992" s="560"/>
    </row>
    <row r="993" spans="2:16">
      <c r="B993" s="557" t="str">
        <f t="shared" si="57"/>
        <v/>
      </c>
      <c r="C993" s="558"/>
      <c r="D993" s="559" t="str">
        <f t="shared" si="58"/>
        <v/>
      </c>
      <c r="E993" s="559"/>
      <c r="F993" s="559" t="str">
        <f>IFERROR(IF(OR(D993=0,D993=""),"",-PMT($F$45/IF($K$46="Day",'L1'!$D$12,IF($K$46="Week",'L1'!$D$16,IF($K$46="Month",'L1'!$D$17,1))),$F$46,$D$62)),"")</f>
        <v/>
      </c>
      <c r="G993" s="559"/>
      <c r="H993" s="559" t="str">
        <f>IFERROR(-PPMT(IF($K$46="Day",$F$45/'L1'!$D$12,IF($K$46="Week",$F$45/'L1'!$D$16,IF($K$46="Month",$F$45/'L1'!$D$17,IF($K$46="Year",$F$45,0)))),B993,$F$46,$Q$45),"")</f>
        <v/>
      </c>
      <c r="I993" s="559"/>
      <c r="J993" s="559" t="str">
        <f t="shared" si="59"/>
        <v/>
      </c>
      <c r="K993" s="559"/>
      <c r="L993" s="559"/>
      <c r="M993" s="559"/>
      <c r="N993" s="559"/>
      <c r="O993" s="559" t="str">
        <f t="shared" si="60"/>
        <v/>
      </c>
      <c r="P993" s="560"/>
    </row>
    <row r="994" spans="2:16">
      <c r="B994" s="557" t="str">
        <f t="shared" si="57"/>
        <v/>
      </c>
      <c r="C994" s="558"/>
      <c r="D994" s="559" t="str">
        <f t="shared" si="58"/>
        <v/>
      </c>
      <c r="E994" s="559"/>
      <c r="F994" s="559" t="str">
        <f>IFERROR(IF(OR(D994=0,D994=""),"",-PMT($F$45/IF($K$46="Day",'L1'!$D$12,IF($K$46="Week",'L1'!$D$16,IF($K$46="Month",'L1'!$D$17,1))),$F$46,$D$62)),"")</f>
        <v/>
      </c>
      <c r="G994" s="559"/>
      <c r="H994" s="559" t="str">
        <f>IFERROR(-PPMT(IF($K$46="Day",$F$45/'L1'!$D$12,IF($K$46="Week",$F$45/'L1'!$D$16,IF($K$46="Month",$F$45/'L1'!$D$17,IF($K$46="Year",$F$45,0)))),B994,$F$46,$Q$45),"")</f>
        <v/>
      </c>
      <c r="I994" s="559"/>
      <c r="J994" s="559" t="str">
        <f t="shared" si="59"/>
        <v/>
      </c>
      <c r="K994" s="559"/>
      <c r="L994" s="559"/>
      <c r="M994" s="559"/>
      <c r="N994" s="559"/>
      <c r="O994" s="559" t="str">
        <f t="shared" si="60"/>
        <v/>
      </c>
      <c r="P994" s="560"/>
    </row>
    <row r="995" spans="2:16">
      <c r="B995" s="557" t="str">
        <f t="shared" si="57"/>
        <v/>
      </c>
      <c r="C995" s="558"/>
      <c r="D995" s="559" t="str">
        <f t="shared" si="58"/>
        <v/>
      </c>
      <c r="E995" s="559"/>
      <c r="F995" s="559" t="str">
        <f>IFERROR(IF(OR(D995=0,D995=""),"",-PMT($F$45/IF($K$46="Day",'L1'!$D$12,IF($K$46="Week",'L1'!$D$16,IF($K$46="Month",'L1'!$D$17,1))),$F$46,$D$62)),"")</f>
        <v/>
      </c>
      <c r="G995" s="559"/>
      <c r="H995" s="559" t="str">
        <f>IFERROR(-PPMT(IF($K$46="Day",$F$45/'L1'!$D$12,IF($K$46="Week",$F$45/'L1'!$D$16,IF($K$46="Month",$F$45/'L1'!$D$17,IF($K$46="Year",$F$45,0)))),B995,$F$46,$Q$45),"")</f>
        <v/>
      </c>
      <c r="I995" s="559"/>
      <c r="J995" s="559" t="str">
        <f t="shared" si="59"/>
        <v/>
      </c>
      <c r="K995" s="559"/>
      <c r="L995" s="559"/>
      <c r="M995" s="559"/>
      <c r="N995" s="559"/>
      <c r="O995" s="559" t="str">
        <f t="shared" si="60"/>
        <v/>
      </c>
      <c r="P995" s="560"/>
    </row>
    <row r="996" spans="2:16">
      <c r="B996" s="557" t="str">
        <f t="shared" si="57"/>
        <v/>
      </c>
      <c r="C996" s="558"/>
      <c r="D996" s="559" t="str">
        <f t="shared" si="58"/>
        <v/>
      </c>
      <c r="E996" s="559"/>
      <c r="F996" s="559" t="str">
        <f>IFERROR(IF(OR(D996=0,D996=""),"",-PMT($F$45/IF($K$46="Day",'L1'!$D$12,IF($K$46="Week",'L1'!$D$16,IF($K$46="Month",'L1'!$D$17,1))),$F$46,$D$62)),"")</f>
        <v/>
      </c>
      <c r="G996" s="559"/>
      <c r="H996" s="559" t="str">
        <f>IFERROR(-PPMT(IF($K$46="Day",$F$45/'L1'!$D$12,IF($K$46="Week",$F$45/'L1'!$D$16,IF($K$46="Month",$F$45/'L1'!$D$17,IF($K$46="Year",$F$45,0)))),B996,$F$46,$Q$45),"")</f>
        <v/>
      </c>
      <c r="I996" s="559"/>
      <c r="J996" s="559" t="str">
        <f t="shared" si="59"/>
        <v/>
      </c>
      <c r="K996" s="559"/>
      <c r="L996" s="559"/>
      <c r="M996" s="559"/>
      <c r="N996" s="559"/>
      <c r="O996" s="559" t="str">
        <f t="shared" si="60"/>
        <v/>
      </c>
      <c r="P996" s="560"/>
    </row>
    <row r="997" spans="2:16">
      <c r="B997" s="557" t="str">
        <f t="shared" si="57"/>
        <v/>
      </c>
      <c r="C997" s="558"/>
      <c r="D997" s="559" t="str">
        <f t="shared" si="58"/>
        <v/>
      </c>
      <c r="E997" s="559"/>
      <c r="F997" s="559" t="str">
        <f>IFERROR(IF(OR(D997=0,D997=""),"",-PMT($F$45/IF($K$46="Day",'L1'!$D$12,IF($K$46="Week",'L1'!$D$16,IF($K$46="Month",'L1'!$D$17,1))),$F$46,$D$62)),"")</f>
        <v/>
      </c>
      <c r="G997" s="559"/>
      <c r="H997" s="559" t="str">
        <f>IFERROR(-PPMT(IF($K$46="Day",$F$45/'L1'!$D$12,IF($K$46="Week",$F$45/'L1'!$D$16,IF($K$46="Month",$F$45/'L1'!$D$17,IF($K$46="Year",$F$45,0)))),B997,$F$46,$Q$45),"")</f>
        <v/>
      </c>
      <c r="I997" s="559"/>
      <c r="J997" s="559" t="str">
        <f t="shared" si="59"/>
        <v/>
      </c>
      <c r="K997" s="559"/>
      <c r="L997" s="559"/>
      <c r="M997" s="559"/>
      <c r="N997" s="559"/>
      <c r="O997" s="559" t="str">
        <f t="shared" si="60"/>
        <v/>
      </c>
      <c r="P997" s="560"/>
    </row>
    <row r="998" spans="2:16">
      <c r="B998" s="557" t="str">
        <f t="shared" si="57"/>
        <v/>
      </c>
      <c r="C998" s="558"/>
      <c r="D998" s="559" t="str">
        <f t="shared" si="58"/>
        <v/>
      </c>
      <c r="E998" s="559"/>
      <c r="F998" s="559" t="str">
        <f>IFERROR(IF(OR(D998=0,D998=""),"",-PMT($F$45/IF($K$46="Day",'L1'!$D$12,IF($K$46="Week",'L1'!$D$16,IF($K$46="Month",'L1'!$D$17,1))),$F$46,$D$62)),"")</f>
        <v/>
      </c>
      <c r="G998" s="559"/>
      <c r="H998" s="559" t="str">
        <f>IFERROR(-PPMT(IF($K$46="Day",$F$45/'L1'!$D$12,IF($K$46="Week",$F$45/'L1'!$D$16,IF($K$46="Month",$F$45/'L1'!$D$17,IF($K$46="Year",$F$45,0)))),B998,$F$46,$Q$45),"")</f>
        <v/>
      </c>
      <c r="I998" s="559"/>
      <c r="J998" s="559" t="str">
        <f t="shared" si="59"/>
        <v/>
      </c>
      <c r="K998" s="559"/>
      <c r="L998" s="559"/>
      <c r="M998" s="559"/>
      <c r="N998" s="559"/>
      <c r="O998" s="559" t="str">
        <f t="shared" si="60"/>
        <v/>
      </c>
      <c r="P998" s="560"/>
    </row>
    <row r="999" spans="2:16">
      <c r="B999" s="557" t="str">
        <f t="shared" si="57"/>
        <v/>
      </c>
      <c r="C999" s="558"/>
      <c r="D999" s="559" t="str">
        <f t="shared" si="58"/>
        <v/>
      </c>
      <c r="E999" s="559"/>
      <c r="F999" s="559" t="str">
        <f>IFERROR(IF(OR(D999=0,D999=""),"",-PMT($F$45/IF($K$46="Day",'L1'!$D$12,IF($K$46="Week",'L1'!$D$16,IF($K$46="Month",'L1'!$D$17,1))),$F$46,$D$62)),"")</f>
        <v/>
      </c>
      <c r="G999" s="559"/>
      <c r="H999" s="559" t="str">
        <f>IFERROR(-PPMT(IF($K$46="Day",$F$45/'L1'!$D$12,IF($K$46="Week",$F$45/'L1'!$D$16,IF($K$46="Month",$F$45/'L1'!$D$17,IF($K$46="Year",$F$45,0)))),B999,$F$46,$Q$45),"")</f>
        <v/>
      </c>
      <c r="I999" s="559"/>
      <c r="J999" s="559" t="str">
        <f t="shared" si="59"/>
        <v/>
      </c>
      <c r="K999" s="559"/>
      <c r="L999" s="559"/>
      <c r="M999" s="559"/>
      <c r="N999" s="559"/>
      <c r="O999" s="559" t="str">
        <f t="shared" si="60"/>
        <v/>
      </c>
      <c r="P999" s="560"/>
    </row>
    <row r="1000" spans="2:16">
      <c r="B1000" s="557" t="str">
        <f t="shared" si="57"/>
        <v/>
      </c>
      <c r="C1000" s="558"/>
      <c r="D1000" s="559" t="str">
        <f t="shared" si="58"/>
        <v/>
      </c>
      <c r="E1000" s="559"/>
      <c r="F1000" s="559" t="str">
        <f>IFERROR(IF(OR(D1000=0,D1000=""),"",-PMT($F$45/IF($K$46="Day",'L1'!$D$12,IF($K$46="Week",'L1'!$D$16,IF($K$46="Month",'L1'!$D$17,1))),$F$46,$D$62)),"")</f>
        <v/>
      </c>
      <c r="G1000" s="559"/>
      <c r="H1000" s="559" t="str">
        <f>IFERROR(-PPMT(IF($K$46="Day",$F$45/'L1'!$D$12,IF($K$46="Week",$F$45/'L1'!$D$16,IF($K$46="Month",$F$45/'L1'!$D$17,IF($K$46="Year",$F$45,0)))),B1000,$F$46,$Q$45),"")</f>
        <v/>
      </c>
      <c r="I1000" s="559"/>
      <c r="J1000" s="559" t="str">
        <f t="shared" si="59"/>
        <v/>
      </c>
      <c r="K1000" s="559"/>
      <c r="L1000" s="559"/>
      <c r="M1000" s="559"/>
      <c r="N1000" s="559"/>
      <c r="O1000" s="559" t="str">
        <f t="shared" si="60"/>
        <v/>
      </c>
      <c r="P1000" s="560"/>
    </row>
    <row r="1001" spans="2:16">
      <c r="B1001" s="557" t="str">
        <f t="shared" si="57"/>
        <v/>
      </c>
      <c r="C1001" s="558"/>
      <c r="D1001" s="559" t="str">
        <f t="shared" si="58"/>
        <v/>
      </c>
      <c r="E1001" s="559"/>
      <c r="F1001" s="559" t="str">
        <f>IFERROR(IF(OR(D1001=0,D1001=""),"",-PMT($F$45/IF($K$46="Day",'L1'!$D$12,IF($K$46="Week",'L1'!$D$16,IF($K$46="Month",'L1'!$D$17,1))),$F$46,$D$62)),"")</f>
        <v/>
      </c>
      <c r="G1001" s="559"/>
      <c r="H1001" s="559" t="str">
        <f>IFERROR(-PPMT(IF($K$46="Day",$F$45/'L1'!$D$12,IF($K$46="Week",$F$45/'L1'!$D$16,IF($K$46="Month",$F$45/'L1'!$D$17,IF($K$46="Year",$F$45,0)))),B1001,$F$46,$Q$45),"")</f>
        <v/>
      </c>
      <c r="I1001" s="559"/>
      <c r="J1001" s="559" t="str">
        <f t="shared" si="59"/>
        <v/>
      </c>
      <c r="K1001" s="559"/>
      <c r="L1001" s="559"/>
      <c r="M1001" s="559"/>
      <c r="N1001" s="559"/>
      <c r="O1001" s="559" t="str">
        <f t="shared" si="60"/>
        <v/>
      </c>
      <c r="P1001" s="560"/>
    </row>
    <row r="1002" spans="2:16">
      <c r="B1002" s="557" t="str">
        <f t="shared" si="57"/>
        <v/>
      </c>
      <c r="C1002" s="558"/>
      <c r="D1002" s="559" t="str">
        <f t="shared" si="58"/>
        <v/>
      </c>
      <c r="E1002" s="559"/>
      <c r="F1002" s="559" t="str">
        <f>IFERROR(IF(OR(D1002=0,D1002=""),"",-PMT($F$45/IF($K$46="Day",'L1'!$D$12,IF($K$46="Week",'L1'!$D$16,IF($K$46="Month",'L1'!$D$17,1))),$F$46,$D$62)),"")</f>
        <v/>
      </c>
      <c r="G1002" s="559"/>
      <c r="H1002" s="559" t="str">
        <f>IFERROR(-PPMT(IF($K$46="Day",$F$45/'L1'!$D$12,IF($K$46="Week",$F$45/'L1'!$D$16,IF($K$46="Month",$F$45/'L1'!$D$17,IF($K$46="Year",$F$45,0)))),B1002,$F$46,$Q$45),"")</f>
        <v/>
      </c>
      <c r="I1002" s="559"/>
      <c r="J1002" s="559" t="str">
        <f t="shared" si="59"/>
        <v/>
      </c>
      <c r="K1002" s="559"/>
      <c r="L1002" s="559"/>
      <c r="M1002" s="559"/>
      <c r="N1002" s="559"/>
      <c r="O1002" s="559" t="str">
        <f t="shared" si="60"/>
        <v/>
      </c>
      <c r="P1002" s="560"/>
    </row>
    <row r="1003" spans="2:16">
      <c r="B1003" s="557" t="str">
        <f t="shared" si="57"/>
        <v/>
      </c>
      <c r="C1003" s="558"/>
      <c r="D1003" s="559" t="str">
        <f t="shared" si="58"/>
        <v/>
      </c>
      <c r="E1003" s="559"/>
      <c r="F1003" s="559" t="str">
        <f>IFERROR(IF(OR(D1003=0,D1003=""),"",-PMT($F$45/IF($K$46="Day",'L1'!$D$12,IF($K$46="Week",'L1'!$D$16,IF($K$46="Month",'L1'!$D$17,1))),$F$46,$D$62)),"")</f>
        <v/>
      </c>
      <c r="G1003" s="559"/>
      <c r="H1003" s="559" t="str">
        <f>IFERROR(-PPMT(IF($K$46="Day",$F$45/'L1'!$D$12,IF($K$46="Week",$F$45/'L1'!$D$16,IF($K$46="Month",$F$45/'L1'!$D$17,IF($K$46="Year",$F$45,0)))),B1003,$F$46,$Q$45),"")</f>
        <v/>
      </c>
      <c r="I1003" s="559"/>
      <c r="J1003" s="559" t="str">
        <f t="shared" si="59"/>
        <v/>
      </c>
      <c r="K1003" s="559"/>
      <c r="L1003" s="559"/>
      <c r="M1003" s="559"/>
      <c r="N1003" s="559"/>
      <c r="O1003" s="559" t="str">
        <f t="shared" si="60"/>
        <v/>
      </c>
      <c r="P1003" s="560"/>
    </row>
    <row r="1004" spans="2:16">
      <c r="B1004" s="557" t="str">
        <f t="shared" si="57"/>
        <v/>
      </c>
      <c r="C1004" s="558"/>
      <c r="D1004" s="559" t="str">
        <f t="shared" si="58"/>
        <v/>
      </c>
      <c r="E1004" s="559"/>
      <c r="F1004" s="559" t="str">
        <f>IFERROR(IF(OR(D1004=0,D1004=""),"",-PMT($F$45/IF($K$46="Day",'L1'!$D$12,IF($K$46="Week",'L1'!$D$16,IF($K$46="Month",'L1'!$D$17,1))),$F$46,$D$62)),"")</f>
        <v/>
      </c>
      <c r="G1004" s="559"/>
      <c r="H1004" s="559" t="str">
        <f>IFERROR(-PPMT(IF($K$46="Day",$F$45/'L1'!$D$12,IF($K$46="Week",$F$45/'L1'!$D$16,IF($K$46="Month",$F$45/'L1'!$D$17,IF($K$46="Year",$F$45,0)))),B1004,$F$46,$Q$45),"")</f>
        <v/>
      </c>
      <c r="I1004" s="559"/>
      <c r="J1004" s="559" t="str">
        <f t="shared" si="59"/>
        <v/>
      </c>
      <c r="K1004" s="559"/>
      <c r="L1004" s="559"/>
      <c r="M1004" s="559"/>
      <c r="N1004" s="559"/>
      <c r="O1004" s="559" t="str">
        <f t="shared" si="60"/>
        <v/>
      </c>
      <c r="P1004" s="560"/>
    </row>
    <row r="1005" spans="2:16">
      <c r="B1005" s="557" t="str">
        <f t="shared" si="57"/>
        <v/>
      </c>
      <c r="C1005" s="558"/>
      <c r="D1005" s="559" t="str">
        <f t="shared" si="58"/>
        <v/>
      </c>
      <c r="E1005" s="559"/>
      <c r="F1005" s="559" t="str">
        <f>IFERROR(IF(OR(D1005=0,D1005=""),"",-PMT($F$45/IF($K$46="Day",'L1'!$D$12,IF($K$46="Week",'L1'!$D$16,IF($K$46="Month",'L1'!$D$17,1))),$F$46,$D$62)),"")</f>
        <v/>
      </c>
      <c r="G1005" s="559"/>
      <c r="H1005" s="559" t="str">
        <f>IFERROR(-PPMT(IF($K$46="Day",$F$45/'L1'!$D$12,IF($K$46="Week",$F$45/'L1'!$D$16,IF($K$46="Month",$F$45/'L1'!$D$17,IF($K$46="Year",$F$45,0)))),B1005,$F$46,$Q$45),"")</f>
        <v/>
      </c>
      <c r="I1005" s="559"/>
      <c r="J1005" s="559" t="str">
        <f t="shared" si="59"/>
        <v/>
      </c>
      <c r="K1005" s="559"/>
      <c r="L1005" s="559"/>
      <c r="M1005" s="559"/>
      <c r="N1005" s="559"/>
      <c r="O1005" s="559" t="str">
        <f t="shared" si="60"/>
        <v/>
      </c>
      <c r="P1005" s="560"/>
    </row>
    <row r="1006" spans="2:16">
      <c r="B1006" s="557" t="str">
        <f t="shared" si="57"/>
        <v/>
      </c>
      <c r="C1006" s="558"/>
      <c r="D1006" s="559" t="str">
        <f t="shared" si="58"/>
        <v/>
      </c>
      <c r="E1006" s="559"/>
      <c r="F1006" s="559" t="str">
        <f>IFERROR(IF(OR(D1006=0,D1006=""),"",-PMT($F$45/IF($K$46="Day",'L1'!$D$12,IF($K$46="Week",'L1'!$D$16,IF($K$46="Month",'L1'!$D$17,1))),$F$46,$D$62)),"")</f>
        <v/>
      </c>
      <c r="G1006" s="559"/>
      <c r="H1006" s="559" t="str">
        <f>IFERROR(-PPMT(IF($K$46="Day",$F$45/'L1'!$D$12,IF($K$46="Week",$F$45/'L1'!$D$16,IF($K$46="Month",$F$45/'L1'!$D$17,IF($K$46="Year",$F$45,0)))),B1006,$F$46,$Q$45),"")</f>
        <v/>
      </c>
      <c r="I1006" s="559"/>
      <c r="J1006" s="559" t="str">
        <f t="shared" si="59"/>
        <v/>
      </c>
      <c r="K1006" s="559"/>
      <c r="L1006" s="559"/>
      <c r="M1006" s="559"/>
      <c r="N1006" s="559"/>
      <c r="O1006" s="559" t="str">
        <f t="shared" si="60"/>
        <v/>
      </c>
      <c r="P1006" s="560"/>
    </row>
    <row r="1007" spans="2:16">
      <c r="B1007" s="557" t="str">
        <f t="shared" si="57"/>
        <v/>
      </c>
      <c r="C1007" s="558"/>
      <c r="D1007" s="559" t="str">
        <f t="shared" si="58"/>
        <v/>
      </c>
      <c r="E1007" s="559"/>
      <c r="F1007" s="559" t="str">
        <f>IFERROR(IF(OR(D1007=0,D1007=""),"",-PMT($F$45/IF($K$46="Day",'L1'!$D$12,IF($K$46="Week",'L1'!$D$16,IF($K$46="Month",'L1'!$D$17,1))),$F$46,$D$62)),"")</f>
        <v/>
      </c>
      <c r="G1007" s="559"/>
      <c r="H1007" s="559" t="str">
        <f>IFERROR(-PPMT(IF($K$46="Day",$F$45/'L1'!$D$12,IF($K$46="Week",$F$45/'L1'!$D$16,IF($K$46="Month",$F$45/'L1'!$D$17,IF($K$46="Year",$F$45,0)))),B1007,$F$46,$Q$45),"")</f>
        <v/>
      </c>
      <c r="I1007" s="559"/>
      <c r="J1007" s="559" t="str">
        <f t="shared" si="59"/>
        <v/>
      </c>
      <c r="K1007" s="559"/>
      <c r="L1007" s="559"/>
      <c r="M1007" s="559"/>
      <c r="N1007" s="559"/>
      <c r="O1007" s="559" t="str">
        <f t="shared" si="60"/>
        <v/>
      </c>
      <c r="P1007" s="560"/>
    </row>
    <row r="1008" spans="2:16">
      <c r="B1008" s="557" t="str">
        <f t="shared" si="57"/>
        <v/>
      </c>
      <c r="C1008" s="558"/>
      <c r="D1008" s="559" t="str">
        <f t="shared" si="58"/>
        <v/>
      </c>
      <c r="E1008" s="559"/>
      <c r="F1008" s="559" t="str">
        <f>IFERROR(IF(OR(D1008=0,D1008=""),"",-PMT($F$45/IF($K$46="Day",'L1'!$D$12,IF($K$46="Week",'L1'!$D$16,IF($K$46="Month",'L1'!$D$17,1))),$F$46,$D$62)),"")</f>
        <v/>
      </c>
      <c r="G1008" s="559"/>
      <c r="H1008" s="559" t="str">
        <f>IFERROR(-PPMT(IF($K$46="Day",$F$45/'L1'!$D$12,IF($K$46="Week",$F$45/'L1'!$D$16,IF($K$46="Month",$F$45/'L1'!$D$17,IF($K$46="Year",$F$45,0)))),B1008,$F$46,$Q$45),"")</f>
        <v/>
      </c>
      <c r="I1008" s="559"/>
      <c r="J1008" s="559" t="str">
        <f t="shared" si="59"/>
        <v/>
      </c>
      <c r="K1008" s="559"/>
      <c r="L1008" s="559"/>
      <c r="M1008" s="559"/>
      <c r="N1008" s="559"/>
      <c r="O1008" s="559" t="str">
        <f t="shared" si="60"/>
        <v/>
      </c>
      <c r="P1008" s="560"/>
    </row>
    <row r="1009" spans="2:16">
      <c r="B1009" s="557" t="str">
        <f t="shared" si="57"/>
        <v/>
      </c>
      <c r="C1009" s="558"/>
      <c r="D1009" s="559" t="str">
        <f t="shared" si="58"/>
        <v/>
      </c>
      <c r="E1009" s="559"/>
      <c r="F1009" s="559" t="str">
        <f>IFERROR(IF(OR(D1009=0,D1009=""),"",-PMT($F$45/IF($K$46="Day",'L1'!$D$12,IF($K$46="Week",'L1'!$D$16,IF($K$46="Month",'L1'!$D$17,1))),$F$46,$D$62)),"")</f>
        <v/>
      </c>
      <c r="G1009" s="559"/>
      <c r="H1009" s="559" t="str">
        <f>IFERROR(-PPMT(IF($K$46="Day",$F$45/'L1'!$D$12,IF($K$46="Week",$F$45/'L1'!$D$16,IF($K$46="Month",$F$45/'L1'!$D$17,IF($K$46="Year",$F$45,0)))),B1009,$F$46,$Q$45),"")</f>
        <v/>
      </c>
      <c r="I1009" s="559"/>
      <c r="J1009" s="559" t="str">
        <f t="shared" si="59"/>
        <v/>
      </c>
      <c r="K1009" s="559"/>
      <c r="L1009" s="559"/>
      <c r="M1009" s="559"/>
      <c r="N1009" s="559"/>
      <c r="O1009" s="559" t="str">
        <f t="shared" si="60"/>
        <v/>
      </c>
      <c r="P1009" s="560"/>
    </row>
    <row r="1010" spans="2:16">
      <c r="B1010" s="557" t="str">
        <f t="shared" si="57"/>
        <v/>
      </c>
      <c r="C1010" s="558"/>
      <c r="D1010" s="559" t="str">
        <f t="shared" si="58"/>
        <v/>
      </c>
      <c r="E1010" s="559"/>
      <c r="F1010" s="559" t="str">
        <f>IFERROR(IF(OR(D1010=0,D1010=""),"",-PMT($F$45/IF($K$46="Day",'L1'!$D$12,IF($K$46="Week",'L1'!$D$16,IF($K$46="Month",'L1'!$D$17,1))),$F$46,$D$62)),"")</f>
        <v/>
      </c>
      <c r="G1010" s="559"/>
      <c r="H1010" s="559" t="str">
        <f>IFERROR(-PPMT(IF($K$46="Day",$F$45/'L1'!$D$12,IF($K$46="Week",$F$45/'L1'!$D$16,IF($K$46="Month",$F$45/'L1'!$D$17,IF($K$46="Year",$F$45,0)))),B1010,$F$46,$Q$45),"")</f>
        <v/>
      </c>
      <c r="I1010" s="559"/>
      <c r="J1010" s="559" t="str">
        <f t="shared" si="59"/>
        <v/>
      </c>
      <c r="K1010" s="559"/>
      <c r="L1010" s="559"/>
      <c r="M1010" s="559"/>
      <c r="N1010" s="559"/>
      <c r="O1010" s="559" t="str">
        <f t="shared" si="60"/>
        <v/>
      </c>
      <c r="P1010" s="560"/>
    </row>
    <row r="1011" spans="2:16">
      <c r="B1011" s="557" t="str">
        <f t="shared" si="57"/>
        <v/>
      </c>
      <c r="C1011" s="558"/>
      <c r="D1011" s="559" t="str">
        <f t="shared" si="58"/>
        <v/>
      </c>
      <c r="E1011" s="559"/>
      <c r="F1011" s="559" t="str">
        <f>IFERROR(IF(OR(D1011=0,D1011=""),"",-PMT($F$45/IF($K$46="Day",'L1'!$D$12,IF($K$46="Week",'L1'!$D$16,IF($K$46="Month",'L1'!$D$17,1))),$F$46,$D$62)),"")</f>
        <v/>
      </c>
      <c r="G1011" s="559"/>
      <c r="H1011" s="559" t="str">
        <f>IFERROR(-PPMT(IF($K$46="Day",$F$45/'L1'!$D$12,IF($K$46="Week",$F$45/'L1'!$D$16,IF($K$46="Month",$F$45/'L1'!$D$17,IF($K$46="Year",$F$45,0)))),B1011,$F$46,$Q$45),"")</f>
        <v/>
      </c>
      <c r="I1011" s="559"/>
      <c r="J1011" s="559" t="str">
        <f t="shared" si="59"/>
        <v/>
      </c>
      <c r="K1011" s="559"/>
      <c r="L1011" s="559"/>
      <c r="M1011" s="559"/>
      <c r="N1011" s="559"/>
      <c r="O1011" s="559" t="str">
        <f t="shared" si="60"/>
        <v/>
      </c>
      <c r="P1011" s="560"/>
    </row>
    <row r="1012" spans="2:16">
      <c r="B1012" s="557" t="str">
        <f t="shared" si="57"/>
        <v/>
      </c>
      <c r="C1012" s="558"/>
      <c r="D1012" s="559" t="str">
        <f t="shared" si="58"/>
        <v/>
      </c>
      <c r="E1012" s="559"/>
      <c r="F1012" s="559" t="str">
        <f>IFERROR(IF(OR(D1012=0,D1012=""),"",-PMT($F$45/IF($K$46="Day",'L1'!$D$12,IF($K$46="Week",'L1'!$D$16,IF($K$46="Month",'L1'!$D$17,1))),$F$46,$D$62)),"")</f>
        <v/>
      </c>
      <c r="G1012" s="559"/>
      <c r="H1012" s="559" t="str">
        <f>IFERROR(-PPMT(IF($K$46="Day",$F$45/'L1'!$D$12,IF($K$46="Week",$F$45/'L1'!$D$16,IF($K$46="Month",$F$45/'L1'!$D$17,IF($K$46="Year",$F$45,0)))),B1012,$F$46,$Q$45),"")</f>
        <v/>
      </c>
      <c r="I1012" s="559"/>
      <c r="J1012" s="559" t="str">
        <f t="shared" si="59"/>
        <v/>
      </c>
      <c r="K1012" s="559"/>
      <c r="L1012" s="559"/>
      <c r="M1012" s="559"/>
      <c r="N1012" s="559"/>
      <c r="O1012" s="559" t="str">
        <f t="shared" si="60"/>
        <v/>
      </c>
      <c r="P1012" s="560"/>
    </row>
    <row r="1013" spans="2:16">
      <c r="B1013" s="557" t="str">
        <f t="shared" si="57"/>
        <v/>
      </c>
      <c r="C1013" s="558"/>
      <c r="D1013" s="559" t="str">
        <f t="shared" si="58"/>
        <v/>
      </c>
      <c r="E1013" s="559"/>
      <c r="F1013" s="559" t="str">
        <f>IFERROR(IF(OR(D1013=0,D1013=""),"",-PMT($F$45/IF($K$46="Day",'L1'!$D$12,IF($K$46="Week",'L1'!$D$16,IF($K$46="Month",'L1'!$D$17,1))),$F$46,$D$62)),"")</f>
        <v/>
      </c>
      <c r="G1013" s="559"/>
      <c r="H1013" s="559" t="str">
        <f>IFERROR(-PPMT(IF($K$46="Day",$F$45/'L1'!$D$12,IF($K$46="Week",$F$45/'L1'!$D$16,IF($K$46="Month",$F$45/'L1'!$D$17,IF($K$46="Year",$F$45,0)))),B1013,$F$46,$Q$45),"")</f>
        <v/>
      </c>
      <c r="I1013" s="559"/>
      <c r="J1013" s="559" t="str">
        <f t="shared" si="59"/>
        <v/>
      </c>
      <c r="K1013" s="559"/>
      <c r="L1013" s="559"/>
      <c r="M1013" s="559"/>
      <c r="N1013" s="559"/>
      <c r="O1013" s="559" t="str">
        <f t="shared" si="60"/>
        <v/>
      </c>
      <c r="P1013" s="560"/>
    </row>
    <row r="1014" spans="2:16">
      <c r="B1014" s="557" t="str">
        <f t="shared" si="57"/>
        <v/>
      </c>
      <c r="C1014" s="558"/>
      <c r="D1014" s="559" t="str">
        <f t="shared" si="58"/>
        <v/>
      </c>
      <c r="E1014" s="559"/>
      <c r="F1014" s="559" t="str">
        <f>IFERROR(IF(OR(D1014=0,D1014=""),"",-PMT($F$45/IF($K$46="Day",'L1'!$D$12,IF($K$46="Week",'L1'!$D$16,IF($K$46="Month",'L1'!$D$17,1))),$F$46,$D$62)),"")</f>
        <v/>
      </c>
      <c r="G1014" s="559"/>
      <c r="H1014" s="559" t="str">
        <f>IFERROR(-PPMT(IF($K$46="Day",$F$45/'L1'!$D$12,IF($K$46="Week",$F$45/'L1'!$D$16,IF($K$46="Month",$F$45/'L1'!$D$17,IF($K$46="Year",$F$45,0)))),B1014,$F$46,$Q$45),"")</f>
        <v/>
      </c>
      <c r="I1014" s="559"/>
      <c r="J1014" s="559" t="str">
        <f t="shared" si="59"/>
        <v/>
      </c>
      <c r="K1014" s="559"/>
      <c r="L1014" s="559"/>
      <c r="M1014" s="559"/>
      <c r="N1014" s="559"/>
      <c r="O1014" s="559" t="str">
        <f t="shared" si="60"/>
        <v/>
      </c>
      <c r="P1014" s="560"/>
    </row>
    <row r="1015" spans="2:16">
      <c r="B1015" s="557" t="str">
        <f t="shared" si="57"/>
        <v/>
      </c>
      <c r="C1015" s="558"/>
      <c r="D1015" s="559" t="str">
        <f t="shared" si="58"/>
        <v/>
      </c>
      <c r="E1015" s="559"/>
      <c r="F1015" s="559" t="str">
        <f>IFERROR(IF(OR(D1015=0,D1015=""),"",-PMT($F$45/IF($K$46="Day",'L1'!$D$12,IF($K$46="Week",'L1'!$D$16,IF($K$46="Month",'L1'!$D$17,1))),$F$46,$D$62)),"")</f>
        <v/>
      </c>
      <c r="G1015" s="559"/>
      <c r="H1015" s="559" t="str">
        <f>IFERROR(-PPMT(IF($K$46="Day",$F$45/'L1'!$D$12,IF($K$46="Week",$F$45/'L1'!$D$16,IF($K$46="Month",$F$45/'L1'!$D$17,IF($K$46="Year",$F$45,0)))),B1015,$F$46,$Q$45),"")</f>
        <v/>
      </c>
      <c r="I1015" s="559"/>
      <c r="J1015" s="559" t="str">
        <f t="shared" si="59"/>
        <v/>
      </c>
      <c r="K1015" s="559"/>
      <c r="L1015" s="559"/>
      <c r="M1015" s="559"/>
      <c r="N1015" s="559"/>
      <c r="O1015" s="559" t="str">
        <f t="shared" si="60"/>
        <v/>
      </c>
      <c r="P1015" s="560"/>
    </row>
    <row r="1016" spans="2:16">
      <c r="B1016" s="557" t="str">
        <f t="shared" si="57"/>
        <v/>
      </c>
      <c r="C1016" s="558"/>
      <c r="D1016" s="559" t="str">
        <f t="shared" si="58"/>
        <v/>
      </c>
      <c r="E1016" s="559"/>
      <c r="F1016" s="559" t="str">
        <f>IFERROR(IF(OR(D1016=0,D1016=""),"",-PMT($F$45/IF($K$46="Day",'L1'!$D$12,IF($K$46="Week",'L1'!$D$16,IF($K$46="Month",'L1'!$D$17,1))),$F$46,$D$62)),"")</f>
        <v/>
      </c>
      <c r="G1016" s="559"/>
      <c r="H1016" s="559" t="str">
        <f>IFERROR(-PPMT(IF($K$46="Day",$F$45/'L1'!$D$12,IF($K$46="Week",$F$45/'L1'!$D$16,IF($K$46="Month",$F$45/'L1'!$D$17,IF($K$46="Year",$F$45,0)))),B1016,$F$46,$Q$45),"")</f>
        <v/>
      </c>
      <c r="I1016" s="559"/>
      <c r="J1016" s="559" t="str">
        <f t="shared" si="59"/>
        <v/>
      </c>
      <c r="K1016" s="559"/>
      <c r="L1016" s="559"/>
      <c r="M1016" s="559"/>
      <c r="N1016" s="559"/>
      <c r="O1016" s="559" t="str">
        <f t="shared" si="60"/>
        <v/>
      </c>
      <c r="P1016" s="560"/>
    </row>
    <row r="1017" spans="2:16">
      <c r="B1017" s="557" t="str">
        <f t="shared" si="57"/>
        <v/>
      </c>
      <c r="C1017" s="558"/>
      <c r="D1017" s="559" t="str">
        <f t="shared" si="58"/>
        <v/>
      </c>
      <c r="E1017" s="559"/>
      <c r="F1017" s="559" t="str">
        <f>IFERROR(IF(OR(D1017=0,D1017=""),"",-PMT($F$45/IF($K$46="Day",'L1'!$D$12,IF($K$46="Week",'L1'!$D$16,IF($K$46="Month",'L1'!$D$17,1))),$F$46,$D$62)),"")</f>
        <v/>
      </c>
      <c r="G1017" s="559"/>
      <c r="H1017" s="559" t="str">
        <f>IFERROR(-PPMT(IF($K$46="Day",$F$45/'L1'!$D$12,IF($K$46="Week",$F$45/'L1'!$D$16,IF($K$46="Month",$F$45/'L1'!$D$17,IF($K$46="Year",$F$45,0)))),B1017,$F$46,$Q$45),"")</f>
        <v/>
      </c>
      <c r="I1017" s="559"/>
      <c r="J1017" s="559" t="str">
        <f t="shared" si="59"/>
        <v/>
      </c>
      <c r="K1017" s="559"/>
      <c r="L1017" s="559"/>
      <c r="M1017" s="559"/>
      <c r="N1017" s="559"/>
      <c r="O1017" s="559" t="str">
        <f t="shared" si="60"/>
        <v/>
      </c>
      <c r="P1017" s="560"/>
    </row>
    <row r="1018" spans="2:16">
      <c r="B1018" s="557" t="str">
        <f t="shared" si="57"/>
        <v/>
      </c>
      <c r="C1018" s="558"/>
      <c r="D1018" s="559" t="str">
        <f t="shared" si="58"/>
        <v/>
      </c>
      <c r="E1018" s="559"/>
      <c r="F1018" s="559" t="str">
        <f>IFERROR(IF(OR(D1018=0,D1018=""),"",-PMT($F$45/IF($K$46="Day",'L1'!$D$12,IF($K$46="Week",'L1'!$D$16,IF($K$46="Month",'L1'!$D$17,1))),$F$46,$D$62)),"")</f>
        <v/>
      </c>
      <c r="G1018" s="559"/>
      <c r="H1018" s="559" t="str">
        <f>IFERROR(-PPMT(IF($K$46="Day",$F$45/'L1'!$D$12,IF($K$46="Week",$F$45/'L1'!$D$16,IF($K$46="Month",$F$45/'L1'!$D$17,IF($K$46="Year",$F$45,0)))),B1018,$F$46,$Q$45),"")</f>
        <v/>
      </c>
      <c r="I1018" s="559"/>
      <c r="J1018" s="559" t="str">
        <f t="shared" si="59"/>
        <v/>
      </c>
      <c r="K1018" s="559"/>
      <c r="L1018" s="559"/>
      <c r="M1018" s="559"/>
      <c r="N1018" s="559"/>
      <c r="O1018" s="559" t="str">
        <f t="shared" si="60"/>
        <v/>
      </c>
      <c r="P1018" s="560"/>
    </row>
    <row r="1019" spans="2:16">
      <c r="B1019" s="557" t="str">
        <f t="shared" si="57"/>
        <v/>
      </c>
      <c r="C1019" s="558"/>
      <c r="D1019" s="559" t="str">
        <f t="shared" si="58"/>
        <v/>
      </c>
      <c r="E1019" s="559"/>
      <c r="F1019" s="559" t="str">
        <f>IFERROR(IF(OR(D1019=0,D1019=""),"",-PMT($F$45/IF($K$46="Day",'L1'!$D$12,IF($K$46="Week",'L1'!$D$16,IF($K$46="Month",'L1'!$D$17,1))),$F$46,$D$62)),"")</f>
        <v/>
      </c>
      <c r="G1019" s="559"/>
      <c r="H1019" s="559" t="str">
        <f>IFERROR(-PPMT(IF($K$46="Day",$F$45/'L1'!$D$12,IF($K$46="Week",$F$45/'L1'!$D$16,IF($K$46="Month",$F$45/'L1'!$D$17,IF($K$46="Year",$F$45,0)))),B1019,$F$46,$Q$45),"")</f>
        <v/>
      </c>
      <c r="I1019" s="559"/>
      <c r="J1019" s="559" t="str">
        <f t="shared" si="59"/>
        <v/>
      </c>
      <c r="K1019" s="559"/>
      <c r="L1019" s="559"/>
      <c r="M1019" s="559"/>
      <c r="N1019" s="559"/>
      <c r="O1019" s="559" t="str">
        <f t="shared" si="60"/>
        <v/>
      </c>
      <c r="P1019" s="560"/>
    </row>
    <row r="1020" spans="2:16">
      <c r="B1020" s="557" t="str">
        <f t="shared" si="57"/>
        <v/>
      </c>
      <c r="C1020" s="558"/>
      <c r="D1020" s="559" t="str">
        <f t="shared" si="58"/>
        <v/>
      </c>
      <c r="E1020" s="559"/>
      <c r="F1020" s="559" t="str">
        <f>IFERROR(IF(OR(D1020=0,D1020=""),"",-PMT($F$45/IF($K$46="Day",'L1'!$D$12,IF($K$46="Week",'L1'!$D$16,IF($K$46="Month",'L1'!$D$17,1))),$F$46,$D$62)),"")</f>
        <v/>
      </c>
      <c r="G1020" s="559"/>
      <c r="H1020" s="559" t="str">
        <f>IFERROR(-PPMT(IF($K$46="Day",$F$45/'L1'!$D$12,IF($K$46="Week",$F$45/'L1'!$D$16,IF($K$46="Month",$F$45/'L1'!$D$17,IF($K$46="Year",$F$45,0)))),B1020,$F$46,$Q$45),"")</f>
        <v/>
      </c>
      <c r="I1020" s="559"/>
      <c r="J1020" s="559" t="str">
        <f t="shared" si="59"/>
        <v/>
      </c>
      <c r="K1020" s="559"/>
      <c r="L1020" s="559"/>
      <c r="M1020" s="559"/>
      <c r="N1020" s="559"/>
      <c r="O1020" s="559" t="str">
        <f t="shared" si="60"/>
        <v/>
      </c>
      <c r="P1020" s="560"/>
    </row>
    <row r="1021" spans="2:16">
      <c r="B1021" s="557" t="str">
        <f t="shared" si="57"/>
        <v/>
      </c>
      <c r="C1021" s="558"/>
      <c r="D1021" s="559" t="str">
        <f t="shared" si="58"/>
        <v/>
      </c>
      <c r="E1021" s="559"/>
      <c r="F1021" s="559" t="str">
        <f>IFERROR(IF(OR(D1021=0,D1021=""),"",-PMT($F$45/IF($K$46="Day",'L1'!$D$12,IF($K$46="Week",'L1'!$D$16,IF($K$46="Month",'L1'!$D$17,1))),$F$46,$D$62)),"")</f>
        <v/>
      </c>
      <c r="G1021" s="559"/>
      <c r="H1021" s="559" t="str">
        <f>IFERROR(-PPMT(IF($K$46="Day",$F$45/'L1'!$D$12,IF($K$46="Week",$F$45/'L1'!$D$16,IF($K$46="Month",$F$45/'L1'!$D$17,IF($K$46="Year",$F$45,0)))),B1021,$F$46,$Q$45),"")</f>
        <v/>
      </c>
      <c r="I1021" s="559"/>
      <c r="J1021" s="559" t="str">
        <f t="shared" si="59"/>
        <v/>
      </c>
      <c r="K1021" s="559"/>
      <c r="L1021" s="559"/>
      <c r="M1021" s="559"/>
      <c r="N1021" s="559"/>
      <c r="O1021" s="559" t="str">
        <f t="shared" si="60"/>
        <v/>
      </c>
      <c r="P1021" s="560"/>
    </row>
    <row r="1022" spans="2:16">
      <c r="B1022" s="557" t="str">
        <f t="shared" si="57"/>
        <v/>
      </c>
      <c r="C1022" s="558"/>
      <c r="D1022" s="559" t="str">
        <f t="shared" si="58"/>
        <v/>
      </c>
      <c r="E1022" s="559"/>
      <c r="F1022" s="559" t="str">
        <f>IFERROR(IF(OR(D1022=0,D1022=""),"",-PMT($F$45/IF($K$46="Day",'L1'!$D$12,IF($K$46="Week",'L1'!$D$16,IF($K$46="Month",'L1'!$D$17,1))),$F$46,$D$62)),"")</f>
        <v/>
      </c>
      <c r="G1022" s="559"/>
      <c r="H1022" s="559" t="str">
        <f>IFERROR(-PPMT(IF($K$46="Day",$F$45/'L1'!$D$12,IF($K$46="Week",$F$45/'L1'!$D$16,IF($K$46="Month",$F$45/'L1'!$D$17,IF($K$46="Year",$F$45,0)))),B1022,$F$46,$Q$45),"")</f>
        <v/>
      </c>
      <c r="I1022" s="559"/>
      <c r="J1022" s="559" t="str">
        <f t="shared" si="59"/>
        <v/>
      </c>
      <c r="K1022" s="559"/>
      <c r="L1022" s="559"/>
      <c r="M1022" s="559"/>
      <c r="N1022" s="559"/>
      <c r="O1022" s="559" t="str">
        <f t="shared" si="60"/>
        <v/>
      </c>
      <c r="P1022" s="560"/>
    </row>
    <row r="1023" spans="2:16">
      <c r="B1023" s="557" t="str">
        <f t="shared" si="57"/>
        <v/>
      </c>
      <c r="C1023" s="558"/>
      <c r="D1023" s="559" t="str">
        <f t="shared" si="58"/>
        <v/>
      </c>
      <c r="E1023" s="559"/>
      <c r="F1023" s="559" t="str">
        <f>IFERROR(IF(OR(D1023=0,D1023=""),"",-PMT($F$45/IF($K$46="Day",'L1'!$D$12,IF($K$46="Week",'L1'!$D$16,IF($K$46="Month",'L1'!$D$17,1))),$F$46,$D$62)),"")</f>
        <v/>
      </c>
      <c r="G1023" s="559"/>
      <c r="H1023" s="559" t="str">
        <f>IFERROR(-PPMT(IF($K$46="Day",$F$45/'L1'!$D$12,IF($K$46="Week",$F$45/'L1'!$D$16,IF($K$46="Month",$F$45/'L1'!$D$17,IF($K$46="Year",$F$45,0)))),B1023,$F$46,$Q$45),"")</f>
        <v/>
      </c>
      <c r="I1023" s="559"/>
      <c r="J1023" s="559" t="str">
        <f t="shared" si="59"/>
        <v/>
      </c>
      <c r="K1023" s="559"/>
      <c r="L1023" s="559"/>
      <c r="M1023" s="559"/>
      <c r="N1023" s="559"/>
      <c r="O1023" s="559" t="str">
        <f t="shared" si="60"/>
        <v/>
      </c>
      <c r="P1023" s="560"/>
    </row>
    <row r="1024" spans="2:16">
      <c r="B1024" s="557" t="str">
        <f t="shared" ref="B1024:B1087" si="61">IF(OR(D1024=0,D1024=""),"",B1023+1)</f>
        <v/>
      </c>
      <c r="C1024" s="558"/>
      <c r="D1024" s="559" t="str">
        <f t="shared" ref="D1024:D1087" si="62">IFERROR(IF(D1023-H1023&lt;=0,"",D1023-H1023),"")</f>
        <v/>
      </c>
      <c r="E1024" s="559"/>
      <c r="F1024" s="559" t="str">
        <f>IFERROR(IF(OR(D1024=0,D1024=""),"",-PMT($F$45/IF($K$46="Day",'L1'!$D$12,IF($K$46="Week",'L1'!$D$16,IF($K$46="Month",'L1'!$D$17,1))),$F$46,$D$62)),"")</f>
        <v/>
      </c>
      <c r="G1024" s="559"/>
      <c r="H1024" s="559" t="str">
        <f>IFERROR(-PPMT(IF($K$46="Day",$F$45/'L1'!$D$12,IF($K$46="Week",$F$45/'L1'!$D$16,IF($K$46="Month",$F$45/'L1'!$D$17,IF($K$46="Year",$F$45,0)))),B1024,$F$46,$Q$45),"")</f>
        <v/>
      </c>
      <c r="I1024" s="559"/>
      <c r="J1024" s="559" t="str">
        <f t="shared" ref="J1024:J1087" si="63">IFERROR(F1024-H1024,"")</f>
        <v/>
      </c>
      <c r="K1024" s="559"/>
      <c r="L1024" s="559"/>
      <c r="M1024" s="559"/>
      <c r="N1024" s="559"/>
      <c r="O1024" s="559" t="str">
        <f t="shared" ref="O1024:O1087" si="64">IFERROR(D1024-H1024,"")</f>
        <v/>
      </c>
      <c r="P1024" s="560"/>
    </row>
    <row r="1025" spans="2:16">
      <c r="B1025" s="557" t="str">
        <f t="shared" si="61"/>
        <v/>
      </c>
      <c r="C1025" s="558"/>
      <c r="D1025" s="559" t="str">
        <f t="shared" si="62"/>
        <v/>
      </c>
      <c r="E1025" s="559"/>
      <c r="F1025" s="559" t="str">
        <f>IFERROR(IF(OR(D1025=0,D1025=""),"",-PMT($F$45/IF($K$46="Day",'L1'!$D$12,IF($K$46="Week",'L1'!$D$16,IF($K$46="Month",'L1'!$D$17,1))),$F$46,$D$62)),"")</f>
        <v/>
      </c>
      <c r="G1025" s="559"/>
      <c r="H1025" s="559" t="str">
        <f>IFERROR(-PPMT(IF($K$46="Day",$F$45/'L1'!$D$12,IF($K$46="Week",$F$45/'L1'!$D$16,IF($K$46="Month",$F$45/'L1'!$D$17,IF($K$46="Year",$F$45,0)))),B1025,$F$46,$Q$45),"")</f>
        <v/>
      </c>
      <c r="I1025" s="559"/>
      <c r="J1025" s="559" t="str">
        <f t="shared" si="63"/>
        <v/>
      </c>
      <c r="K1025" s="559"/>
      <c r="L1025" s="559"/>
      <c r="M1025" s="559"/>
      <c r="N1025" s="559"/>
      <c r="O1025" s="559" t="str">
        <f t="shared" si="64"/>
        <v/>
      </c>
      <c r="P1025" s="560"/>
    </row>
    <row r="1026" spans="2:16">
      <c r="B1026" s="557" t="str">
        <f t="shared" si="61"/>
        <v/>
      </c>
      <c r="C1026" s="558"/>
      <c r="D1026" s="559" t="str">
        <f t="shared" si="62"/>
        <v/>
      </c>
      <c r="E1026" s="559"/>
      <c r="F1026" s="559" t="str">
        <f>IFERROR(IF(OR(D1026=0,D1026=""),"",-PMT($F$45/IF($K$46="Day",'L1'!$D$12,IF($K$46="Week",'L1'!$D$16,IF($K$46="Month",'L1'!$D$17,1))),$F$46,$D$62)),"")</f>
        <v/>
      </c>
      <c r="G1026" s="559"/>
      <c r="H1026" s="559" t="str">
        <f>IFERROR(-PPMT(IF($K$46="Day",$F$45/'L1'!$D$12,IF($K$46="Week",$F$45/'L1'!$D$16,IF($K$46="Month",$F$45/'L1'!$D$17,IF($K$46="Year",$F$45,0)))),B1026,$F$46,$Q$45),"")</f>
        <v/>
      </c>
      <c r="I1026" s="559"/>
      <c r="J1026" s="559" t="str">
        <f t="shared" si="63"/>
        <v/>
      </c>
      <c r="K1026" s="559"/>
      <c r="L1026" s="559"/>
      <c r="M1026" s="559"/>
      <c r="N1026" s="559"/>
      <c r="O1026" s="559" t="str">
        <f t="shared" si="64"/>
        <v/>
      </c>
      <c r="P1026" s="560"/>
    </row>
    <row r="1027" spans="2:16">
      <c r="B1027" s="557" t="str">
        <f t="shared" si="61"/>
        <v/>
      </c>
      <c r="C1027" s="558"/>
      <c r="D1027" s="559" t="str">
        <f t="shared" si="62"/>
        <v/>
      </c>
      <c r="E1027" s="559"/>
      <c r="F1027" s="559" t="str">
        <f>IFERROR(IF(OR(D1027=0,D1027=""),"",-PMT($F$45/IF($K$46="Day",'L1'!$D$12,IF($K$46="Week",'L1'!$D$16,IF($K$46="Month",'L1'!$D$17,1))),$F$46,$D$62)),"")</f>
        <v/>
      </c>
      <c r="G1027" s="559"/>
      <c r="H1027" s="559" t="str">
        <f>IFERROR(-PPMT(IF($K$46="Day",$F$45/'L1'!$D$12,IF($K$46="Week",$F$45/'L1'!$D$16,IF($K$46="Month",$F$45/'L1'!$D$17,IF($K$46="Year",$F$45,0)))),B1027,$F$46,$Q$45),"")</f>
        <v/>
      </c>
      <c r="I1027" s="559"/>
      <c r="J1027" s="559" t="str">
        <f t="shared" si="63"/>
        <v/>
      </c>
      <c r="K1027" s="559"/>
      <c r="L1027" s="559"/>
      <c r="M1027" s="559"/>
      <c r="N1027" s="559"/>
      <c r="O1027" s="559" t="str">
        <f t="shared" si="64"/>
        <v/>
      </c>
      <c r="P1027" s="560"/>
    </row>
    <row r="1028" spans="2:16">
      <c r="B1028" s="557" t="str">
        <f t="shared" si="61"/>
        <v/>
      </c>
      <c r="C1028" s="558"/>
      <c r="D1028" s="559" t="str">
        <f t="shared" si="62"/>
        <v/>
      </c>
      <c r="E1028" s="559"/>
      <c r="F1028" s="559" t="str">
        <f>IFERROR(IF(OR(D1028=0,D1028=""),"",-PMT($F$45/IF($K$46="Day",'L1'!$D$12,IF($K$46="Week",'L1'!$D$16,IF($K$46="Month",'L1'!$D$17,1))),$F$46,$D$62)),"")</f>
        <v/>
      </c>
      <c r="G1028" s="559"/>
      <c r="H1028" s="559" t="str">
        <f>IFERROR(-PPMT(IF($K$46="Day",$F$45/'L1'!$D$12,IF($K$46="Week",$F$45/'L1'!$D$16,IF($K$46="Month",$F$45/'L1'!$D$17,IF($K$46="Year",$F$45,0)))),B1028,$F$46,$Q$45),"")</f>
        <v/>
      </c>
      <c r="I1028" s="559"/>
      <c r="J1028" s="559" t="str">
        <f t="shared" si="63"/>
        <v/>
      </c>
      <c r="K1028" s="559"/>
      <c r="L1028" s="559"/>
      <c r="M1028" s="559"/>
      <c r="N1028" s="559"/>
      <c r="O1028" s="559" t="str">
        <f t="shared" si="64"/>
        <v/>
      </c>
      <c r="P1028" s="560"/>
    </row>
    <row r="1029" spans="2:16">
      <c r="B1029" s="557" t="str">
        <f t="shared" si="61"/>
        <v/>
      </c>
      <c r="C1029" s="558"/>
      <c r="D1029" s="559" t="str">
        <f t="shared" si="62"/>
        <v/>
      </c>
      <c r="E1029" s="559"/>
      <c r="F1029" s="559" t="str">
        <f>IFERROR(IF(OR(D1029=0,D1029=""),"",-PMT($F$45/IF($K$46="Day",'L1'!$D$12,IF($K$46="Week",'L1'!$D$16,IF($K$46="Month",'L1'!$D$17,1))),$F$46,$D$62)),"")</f>
        <v/>
      </c>
      <c r="G1029" s="559"/>
      <c r="H1029" s="559" t="str">
        <f>IFERROR(-PPMT(IF($K$46="Day",$F$45/'L1'!$D$12,IF($K$46="Week",$F$45/'L1'!$D$16,IF($K$46="Month",$F$45/'L1'!$D$17,IF($K$46="Year",$F$45,0)))),B1029,$F$46,$Q$45),"")</f>
        <v/>
      </c>
      <c r="I1029" s="559"/>
      <c r="J1029" s="559" t="str">
        <f t="shared" si="63"/>
        <v/>
      </c>
      <c r="K1029" s="559"/>
      <c r="L1029" s="559"/>
      <c r="M1029" s="559"/>
      <c r="N1029" s="559"/>
      <c r="O1029" s="559" t="str">
        <f t="shared" si="64"/>
        <v/>
      </c>
      <c r="P1029" s="560"/>
    </row>
    <row r="1030" spans="2:16">
      <c r="B1030" s="557" t="str">
        <f t="shared" si="61"/>
        <v/>
      </c>
      <c r="C1030" s="558"/>
      <c r="D1030" s="559" t="str">
        <f t="shared" si="62"/>
        <v/>
      </c>
      <c r="E1030" s="559"/>
      <c r="F1030" s="559" t="str">
        <f>IFERROR(IF(OR(D1030=0,D1030=""),"",-PMT($F$45/IF($K$46="Day",'L1'!$D$12,IF($K$46="Week",'L1'!$D$16,IF($K$46="Month",'L1'!$D$17,1))),$F$46,$D$62)),"")</f>
        <v/>
      </c>
      <c r="G1030" s="559"/>
      <c r="H1030" s="559" t="str">
        <f>IFERROR(-PPMT(IF($K$46="Day",$F$45/'L1'!$D$12,IF($K$46="Week",$F$45/'L1'!$D$16,IF($K$46="Month",$F$45/'L1'!$D$17,IF($K$46="Year",$F$45,0)))),B1030,$F$46,$Q$45),"")</f>
        <v/>
      </c>
      <c r="I1030" s="559"/>
      <c r="J1030" s="559" t="str">
        <f t="shared" si="63"/>
        <v/>
      </c>
      <c r="K1030" s="559"/>
      <c r="L1030" s="559"/>
      <c r="M1030" s="559"/>
      <c r="N1030" s="559"/>
      <c r="O1030" s="559" t="str">
        <f t="shared" si="64"/>
        <v/>
      </c>
      <c r="P1030" s="560"/>
    </row>
    <row r="1031" spans="2:16">
      <c r="B1031" s="557" t="str">
        <f t="shared" si="61"/>
        <v/>
      </c>
      <c r="C1031" s="558"/>
      <c r="D1031" s="559" t="str">
        <f t="shared" si="62"/>
        <v/>
      </c>
      <c r="E1031" s="559"/>
      <c r="F1031" s="559" t="str">
        <f>IFERROR(IF(OR(D1031=0,D1031=""),"",-PMT($F$45/IF($K$46="Day",'L1'!$D$12,IF($K$46="Week",'L1'!$D$16,IF($K$46="Month",'L1'!$D$17,1))),$F$46,$D$62)),"")</f>
        <v/>
      </c>
      <c r="G1031" s="559"/>
      <c r="H1031" s="559" t="str">
        <f>IFERROR(-PPMT(IF($K$46="Day",$F$45/'L1'!$D$12,IF($K$46="Week",$F$45/'L1'!$D$16,IF($K$46="Month",$F$45/'L1'!$D$17,IF($K$46="Year",$F$45,0)))),B1031,$F$46,$Q$45),"")</f>
        <v/>
      </c>
      <c r="I1031" s="559"/>
      <c r="J1031" s="559" t="str">
        <f t="shared" si="63"/>
        <v/>
      </c>
      <c r="K1031" s="559"/>
      <c r="L1031" s="559"/>
      <c r="M1031" s="559"/>
      <c r="N1031" s="559"/>
      <c r="O1031" s="559" t="str">
        <f t="shared" si="64"/>
        <v/>
      </c>
      <c r="P1031" s="560"/>
    </row>
    <row r="1032" spans="2:16">
      <c r="B1032" s="557" t="str">
        <f t="shared" si="61"/>
        <v/>
      </c>
      <c r="C1032" s="558"/>
      <c r="D1032" s="559" t="str">
        <f t="shared" si="62"/>
        <v/>
      </c>
      <c r="E1032" s="559"/>
      <c r="F1032" s="559" t="str">
        <f>IFERROR(IF(OR(D1032=0,D1032=""),"",-PMT($F$45/IF($K$46="Day",'L1'!$D$12,IF($K$46="Week",'L1'!$D$16,IF($K$46="Month",'L1'!$D$17,1))),$F$46,$D$62)),"")</f>
        <v/>
      </c>
      <c r="G1032" s="559"/>
      <c r="H1032" s="559" t="str">
        <f>IFERROR(-PPMT(IF($K$46="Day",$F$45/'L1'!$D$12,IF($K$46="Week",$F$45/'L1'!$D$16,IF($K$46="Month",$F$45/'L1'!$D$17,IF($K$46="Year",$F$45,0)))),B1032,$F$46,$Q$45),"")</f>
        <v/>
      </c>
      <c r="I1032" s="559"/>
      <c r="J1032" s="559" t="str">
        <f t="shared" si="63"/>
        <v/>
      </c>
      <c r="K1032" s="559"/>
      <c r="L1032" s="559"/>
      <c r="M1032" s="559"/>
      <c r="N1032" s="559"/>
      <c r="O1032" s="559" t="str">
        <f t="shared" si="64"/>
        <v/>
      </c>
      <c r="P1032" s="560"/>
    </row>
    <row r="1033" spans="2:16">
      <c r="B1033" s="557" t="str">
        <f t="shared" si="61"/>
        <v/>
      </c>
      <c r="C1033" s="558"/>
      <c r="D1033" s="559" t="str">
        <f t="shared" si="62"/>
        <v/>
      </c>
      <c r="E1033" s="559"/>
      <c r="F1033" s="559" t="str">
        <f>IFERROR(IF(OR(D1033=0,D1033=""),"",-PMT($F$45/IF($K$46="Day",'L1'!$D$12,IF($K$46="Week",'L1'!$D$16,IF($K$46="Month",'L1'!$D$17,1))),$F$46,$D$62)),"")</f>
        <v/>
      </c>
      <c r="G1033" s="559"/>
      <c r="H1033" s="559" t="str">
        <f>IFERROR(-PPMT(IF($K$46="Day",$F$45/'L1'!$D$12,IF($K$46="Week",$F$45/'L1'!$D$16,IF($K$46="Month",$F$45/'L1'!$D$17,IF($K$46="Year",$F$45,0)))),B1033,$F$46,$Q$45),"")</f>
        <v/>
      </c>
      <c r="I1033" s="559"/>
      <c r="J1033" s="559" t="str">
        <f t="shared" si="63"/>
        <v/>
      </c>
      <c r="K1033" s="559"/>
      <c r="L1033" s="559"/>
      <c r="M1033" s="559"/>
      <c r="N1033" s="559"/>
      <c r="O1033" s="559" t="str">
        <f t="shared" si="64"/>
        <v/>
      </c>
      <c r="P1033" s="560"/>
    </row>
    <row r="1034" spans="2:16">
      <c r="B1034" s="557" t="str">
        <f t="shared" si="61"/>
        <v/>
      </c>
      <c r="C1034" s="558"/>
      <c r="D1034" s="559" t="str">
        <f t="shared" si="62"/>
        <v/>
      </c>
      <c r="E1034" s="559"/>
      <c r="F1034" s="559" t="str">
        <f>IFERROR(IF(OR(D1034=0,D1034=""),"",-PMT($F$45/IF($K$46="Day",'L1'!$D$12,IF($K$46="Week",'L1'!$D$16,IF($K$46="Month",'L1'!$D$17,1))),$F$46,$D$62)),"")</f>
        <v/>
      </c>
      <c r="G1034" s="559"/>
      <c r="H1034" s="559" t="str">
        <f>IFERROR(-PPMT(IF($K$46="Day",$F$45/'L1'!$D$12,IF($K$46="Week",$F$45/'L1'!$D$16,IF($K$46="Month",$F$45/'L1'!$D$17,IF($K$46="Year",$F$45,0)))),B1034,$F$46,$Q$45),"")</f>
        <v/>
      </c>
      <c r="I1034" s="559"/>
      <c r="J1034" s="559" t="str">
        <f t="shared" si="63"/>
        <v/>
      </c>
      <c r="K1034" s="559"/>
      <c r="L1034" s="559"/>
      <c r="M1034" s="559"/>
      <c r="N1034" s="559"/>
      <c r="O1034" s="559" t="str">
        <f t="shared" si="64"/>
        <v/>
      </c>
      <c r="P1034" s="560"/>
    </row>
    <row r="1035" spans="2:16">
      <c r="B1035" s="557" t="str">
        <f t="shared" si="61"/>
        <v/>
      </c>
      <c r="C1035" s="558"/>
      <c r="D1035" s="559" t="str">
        <f t="shared" si="62"/>
        <v/>
      </c>
      <c r="E1035" s="559"/>
      <c r="F1035" s="559" t="str">
        <f>IFERROR(IF(OR(D1035=0,D1035=""),"",-PMT($F$45/IF($K$46="Day",'L1'!$D$12,IF($K$46="Week",'L1'!$D$16,IF($K$46="Month",'L1'!$D$17,1))),$F$46,$D$62)),"")</f>
        <v/>
      </c>
      <c r="G1035" s="559"/>
      <c r="H1035" s="559" t="str">
        <f>IFERROR(-PPMT(IF($K$46="Day",$F$45/'L1'!$D$12,IF($K$46="Week",$F$45/'L1'!$D$16,IF($K$46="Month",$F$45/'L1'!$D$17,IF($K$46="Year",$F$45,0)))),B1035,$F$46,$Q$45),"")</f>
        <v/>
      </c>
      <c r="I1035" s="559"/>
      <c r="J1035" s="559" t="str">
        <f t="shared" si="63"/>
        <v/>
      </c>
      <c r="K1035" s="559"/>
      <c r="L1035" s="559"/>
      <c r="M1035" s="559"/>
      <c r="N1035" s="559"/>
      <c r="O1035" s="559" t="str">
        <f t="shared" si="64"/>
        <v/>
      </c>
      <c r="P1035" s="560"/>
    </row>
    <row r="1036" spans="2:16">
      <c r="B1036" s="557" t="str">
        <f t="shared" si="61"/>
        <v/>
      </c>
      <c r="C1036" s="558"/>
      <c r="D1036" s="559" t="str">
        <f t="shared" si="62"/>
        <v/>
      </c>
      <c r="E1036" s="559"/>
      <c r="F1036" s="559" t="str">
        <f>IFERROR(IF(OR(D1036=0,D1036=""),"",-PMT($F$45/IF($K$46="Day",'L1'!$D$12,IF($K$46="Week",'L1'!$D$16,IF($K$46="Month",'L1'!$D$17,1))),$F$46,$D$62)),"")</f>
        <v/>
      </c>
      <c r="G1036" s="559"/>
      <c r="H1036" s="559" t="str">
        <f>IFERROR(-PPMT(IF($K$46="Day",$F$45/'L1'!$D$12,IF($K$46="Week",$F$45/'L1'!$D$16,IF($K$46="Month",$F$45/'L1'!$D$17,IF($K$46="Year",$F$45,0)))),B1036,$F$46,$Q$45),"")</f>
        <v/>
      </c>
      <c r="I1036" s="559"/>
      <c r="J1036" s="559" t="str">
        <f t="shared" si="63"/>
        <v/>
      </c>
      <c r="K1036" s="559"/>
      <c r="L1036" s="559"/>
      <c r="M1036" s="559"/>
      <c r="N1036" s="559"/>
      <c r="O1036" s="559" t="str">
        <f t="shared" si="64"/>
        <v/>
      </c>
      <c r="P1036" s="560"/>
    </row>
    <row r="1037" spans="2:16">
      <c r="B1037" s="557" t="str">
        <f t="shared" si="61"/>
        <v/>
      </c>
      <c r="C1037" s="558"/>
      <c r="D1037" s="559" t="str">
        <f t="shared" si="62"/>
        <v/>
      </c>
      <c r="E1037" s="559"/>
      <c r="F1037" s="559" t="str">
        <f>IFERROR(IF(OR(D1037=0,D1037=""),"",-PMT($F$45/IF($K$46="Day",'L1'!$D$12,IF($K$46="Week",'L1'!$D$16,IF($K$46="Month",'L1'!$D$17,1))),$F$46,$D$62)),"")</f>
        <v/>
      </c>
      <c r="G1037" s="559"/>
      <c r="H1037" s="559" t="str">
        <f>IFERROR(-PPMT(IF($K$46="Day",$F$45/'L1'!$D$12,IF($K$46="Week",$F$45/'L1'!$D$16,IF($K$46="Month",$F$45/'L1'!$D$17,IF($K$46="Year",$F$45,0)))),B1037,$F$46,$Q$45),"")</f>
        <v/>
      </c>
      <c r="I1037" s="559"/>
      <c r="J1037" s="559" t="str">
        <f t="shared" si="63"/>
        <v/>
      </c>
      <c r="K1037" s="559"/>
      <c r="L1037" s="559"/>
      <c r="M1037" s="559"/>
      <c r="N1037" s="559"/>
      <c r="O1037" s="559" t="str">
        <f t="shared" si="64"/>
        <v/>
      </c>
      <c r="P1037" s="560"/>
    </row>
    <row r="1038" spans="2:16">
      <c r="B1038" s="557" t="str">
        <f t="shared" si="61"/>
        <v/>
      </c>
      <c r="C1038" s="558"/>
      <c r="D1038" s="559" t="str">
        <f t="shared" si="62"/>
        <v/>
      </c>
      <c r="E1038" s="559"/>
      <c r="F1038" s="559" t="str">
        <f>IFERROR(IF(OR(D1038=0,D1038=""),"",-PMT($F$45/IF($K$46="Day",'L1'!$D$12,IF($K$46="Week",'L1'!$D$16,IF($K$46="Month",'L1'!$D$17,1))),$F$46,$D$62)),"")</f>
        <v/>
      </c>
      <c r="G1038" s="559"/>
      <c r="H1038" s="559" t="str">
        <f>IFERROR(-PPMT(IF($K$46="Day",$F$45/'L1'!$D$12,IF($K$46="Week",$F$45/'L1'!$D$16,IF($K$46="Month",$F$45/'L1'!$D$17,IF($K$46="Year",$F$45,0)))),B1038,$F$46,$Q$45),"")</f>
        <v/>
      </c>
      <c r="I1038" s="559"/>
      <c r="J1038" s="559" t="str">
        <f t="shared" si="63"/>
        <v/>
      </c>
      <c r="K1038" s="559"/>
      <c r="L1038" s="559"/>
      <c r="M1038" s="559"/>
      <c r="N1038" s="559"/>
      <c r="O1038" s="559" t="str">
        <f t="shared" si="64"/>
        <v/>
      </c>
      <c r="P1038" s="560"/>
    </row>
    <row r="1039" spans="2:16">
      <c r="B1039" s="557" t="str">
        <f t="shared" si="61"/>
        <v/>
      </c>
      <c r="C1039" s="558"/>
      <c r="D1039" s="559" t="str">
        <f t="shared" si="62"/>
        <v/>
      </c>
      <c r="E1039" s="559"/>
      <c r="F1039" s="559" t="str">
        <f>IFERROR(IF(OR(D1039=0,D1039=""),"",-PMT($F$45/IF($K$46="Day",'L1'!$D$12,IF($K$46="Week",'L1'!$D$16,IF($K$46="Month",'L1'!$D$17,1))),$F$46,$D$62)),"")</f>
        <v/>
      </c>
      <c r="G1039" s="559"/>
      <c r="H1039" s="559" t="str">
        <f>IFERROR(-PPMT(IF($K$46="Day",$F$45/'L1'!$D$12,IF($K$46="Week",$F$45/'L1'!$D$16,IF($K$46="Month",$F$45/'L1'!$D$17,IF($K$46="Year",$F$45,0)))),B1039,$F$46,$Q$45),"")</f>
        <v/>
      </c>
      <c r="I1039" s="559"/>
      <c r="J1039" s="559" t="str">
        <f t="shared" si="63"/>
        <v/>
      </c>
      <c r="K1039" s="559"/>
      <c r="L1039" s="559"/>
      <c r="M1039" s="559"/>
      <c r="N1039" s="559"/>
      <c r="O1039" s="559" t="str">
        <f t="shared" si="64"/>
        <v/>
      </c>
      <c r="P1039" s="560"/>
    </row>
    <row r="1040" spans="2:16">
      <c r="B1040" s="557" t="str">
        <f t="shared" si="61"/>
        <v/>
      </c>
      <c r="C1040" s="558"/>
      <c r="D1040" s="559" t="str">
        <f t="shared" si="62"/>
        <v/>
      </c>
      <c r="E1040" s="559"/>
      <c r="F1040" s="559" t="str">
        <f>IFERROR(IF(OR(D1040=0,D1040=""),"",-PMT($F$45/IF($K$46="Day",'L1'!$D$12,IF($K$46="Week",'L1'!$D$16,IF($K$46="Month",'L1'!$D$17,1))),$F$46,$D$62)),"")</f>
        <v/>
      </c>
      <c r="G1040" s="559"/>
      <c r="H1040" s="559" t="str">
        <f>IFERROR(-PPMT(IF($K$46="Day",$F$45/'L1'!$D$12,IF($K$46="Week",$F$45/'L1'!$D$16,IF($K$46="Month",$F$45/'L1'!$D$17,IF($K$46="Year",$F$45,0)))),B1040,$F$46,$Q$45),"")</f>
        <v/>
      </c>
      <c r="I1040" s="559"/>
      <c r="J1040" s="559" t="str">
        <f t="shared" si="63"/>
        <v/>
      </c>
      <c r="K1040" s="559"/>
      <c r="L1040" s="559"/>
      <c r="M1040" s="559"/>
      <c r="N1040" s="559"/>
      <c r="O1040" s="559" t="str">
        <f t="shared" si="64"/>
        <v/>
      </c>
      <c r="P1040" s="560"/>
    </row>
    <row r="1041" spans="2:16">
      <c r="B1041" s="557" t="str">
        <f t="shared" si="61"/>
        <v/>
      </c>
      <c r="C1041" s="558"/>
      <c r="D1041" s="559" t="str">
        <f t="shared" si="62"/>
        <v/>
      </c>
      <c r="E1041" s="559"/>
      <c r="F1041" s="559" t="str">
        <f>IFERROR(IF(OR(D1041=0,D1041=""),"",-PMT($F$45/IF($K$46="Day",'L1'!$D$12,IF($K$46="Week",'L1'!$D$16,IF($K$46="Month",'L1'!$D$17,1))),$F$46,$D$62)),"")</f>
        <v/>
      </c>
      <c r="G1041" s="559"/>
      <c r="H1041" s="559" t="str">
        <f>IFERROR(-PPMT(IF($K$46="Day",$F$45/'L1'!$D$12,IF($K$46="Week",$F$45/'L1'!$D$16,IF($K$46="Month",$F$45/'L1'!$D$17,IF($K$46="Year",$F$45,0)))),B1041,$F$46,$Q$45),"")</f>
        <v/>
      </c>
      <c r="I1041" s="559"/>
      <c r="J1041" s="559" t="str">
        <f t="shared" si="63"/>
        <v/>
      </c>
      <c r="K1041" s="559"/>
      <c r="L1041" s="559"/>
      <c r="M1041" s="559"/>
      <c r="N1041" s="559"/>
      <c r="O1041" s="559" t="str">
        <f t="shared" si="64"/>
        <v/>
      </c>
      <c r="P1041" s="560"/>
    </row>
    <row r="1042" spans="2:16">
      <c r="B1042" s="557" t="str">
        <f t="shared" si="61"/>
        <v/>
      </c>
      <c r="C1042" s="558"/>
      <c r="D1042" s="559" t="str">
        <f t="shared" si="62"/>
        <v/>
      </c>
      <c r="E1042" s="559"/>
      <c r="F1042" s="559" t="str">
        <f>IFERROR(IF(OR(D1042=0,D1042=""),"",-PMT($F$45/IF($K$46="Day",'L1'!$D$12,IF($K$46="Week",'L1'!$D$16,IF($K$46="Month",'L1'!$D$17,1))),$F$46,$D$62)),"")</f>
        <v/>
      </c>
      <c r="G1042" s="559"/>
      <c r="H1042" s="559" t="str">
        <f>IFERROR(-PPMT(IF($K$46="Day",$F$45/'L1'!$D$12,IF($K$46="Week",$F$45/'L1'!$D$16,IF($K$46="Month",$F$45/'L1'!$D$17,IF($K$46="Year",$F$45,0)))),B1042,$F$46,$Q$45),"")</f>
        <v/>
      </c>
      <c r="I1042" s="559"/>
      <c r="J1042" s="559" t="str">
        <f t="shared" si="63"/>
        <v/>
      </c>
      <c r="K1042" s="559"/>
      <c r="L1042" s="559"/>
      <c r="M1042" s="559"/>
      <c r="N1042" s="559"/>
      <c r="O1042" s="559" t="str">
        <f t="shared" si="64"/>
        <v/>
      </c>
      <c r="P1042" s="560"/>
    </row>
    <row r="1043" spans="2:16">
      <c r="B1043" s="557" t="str">
        <f t="shared" si="61"/>
        <v/>
      </c>
      <c r="C1043" s="558"/>
      <c r="D1043" s="559" t="str">
        <f t="shared" si="62"/>
        <v/>
      </c>
      <c r="E1043" s="559"/>
      <c r="F1043" s="559" t="str">
        <f>IFERROR(IF(OR(D1043=0,D1043=""),"",-PMT($F$45/IF($K$46="Day",'L1'!$D$12,IF($K$46="Week",'L1'!$D$16,IF($K$46="Month",'L1'!$D$17,1))),$F$46,$D$62)),"")</f>
        <v/>
      </c>
      <c r="G1043" s="559"/>
      <c r="H1043" s="559" t="str">
        <f>IFERROR(-PPMT(IF($K$46="Day",$F$45/'L1'!$D$12,IF($K$46="Week",$F$45/'L1'!$D$16,IF($K$46="Month",$F$45/'L1'!$D$17,IF($K$46="Year",$F$45,0)))),B1043,$F$46,$Q$45),"")</f>
        <v/>
      </c>
      <c r="I1043" s="559"/>
      <c r="J1043" s="559" t="str">
        <f t="shared" si="63"/>
        <v/>
      </c>
      <c r="K1043" s="559"/>
      <c r="L1043" s="559"/>
      <c r="M1043" s="559"/>
      <c r="N1043" s="559"/>
      <c r="O1043" s="559" t="str">
        <f t="shared" si="64"/>
        <v/>
      </c>
      <c r="P1043" s="560"/>
    </row>
    <row r="1044" spans="2:16">
      <c r="B1044" s="557" t="str">
        <f t="shared" si="61"/>
        <v/>
      </c>
      <c r="C1044" s="558"/>
      <c r="D1044" s="559" t="str">
        <f t="shared" si="62"/>
        <v/>
      </c>
      <c r="E1044" s="559"/>
      <c r="F1044" s="559" t="str">
        <f>IFERROR(IF(OR(D1044=0,D1044=""),"",-PMT($F$45/IF($K$46="Day",'L1'!$D$12,IF($K$46="Week",'L1'!$D$16,IF($K$46="Month",'L1'!$D$17,1))),$F$46,$D$62)),"")</f>
        <v/>
      </c>
      <c r="G1044" s="559"/>
      <c r="H1044" s="559" t="str">
        <f>IFERROR(-PPMT(IF($K$46="Day",$F$45/'L1'!$D$12,IF($K$46="Week",$F$45/'L1'!$D$16,IF($K$46="Month",$F$45/'L1'!$D$17,IF($K$46="Year",$F$45,0)))),B1044,$F$46,$Q$45),"")</f>
        <v/>
      </c>
      <c r="I1044" s="559"/>
      <c r="J1044" s="559" t="str">
        <f t="shared" si="63"/>
        <v/>
      </c>
      <c r="K1044" s="559"/>
      <c r="L1044" s="559"/>
      <c r="M1044" s="559"/>
      <c r="N1044" s="559"/>
      <c r="O1044" s="559" t="str">
        <f t="shared" si="64"/>
        <v/>
      </c>
      <c r="P1044" s="560"/>
    </row>
    <row r="1045" spans="2:16">
      <c r="B1045" s="557" t="str">
        <f t="shared" si="61"/>
        <v/>
      </c>
      <c r="C1045" s="558"/>
      <c r="D1045" s="559" t="str">
        <f t="shared" si="62"/>
        <v/>
      </c>
      <c r="E1045" s="559"/>
      <c r="F1045" s="559" t="str">
        <f>IFERROR(IF(OR(D1045=0,D1045=""),"",-PMT($F$45/IF($K$46="Day",'L1'!$D$12,IF($K$46="Week",'L1'!$D$16,IF($K$46="Month",'L1'!$D$17,1))),$F$46,$D$62)),"")</f>
        <v/>
      </c>
      <c r="G1045" s="559"/>
      <c r="H1045" s="559" t="str">
        <f>IFERROR(-PPMT(IF($K$46="Day",$F$45/'L1'!$D$12,IF($K$46="Week",$F$45/'L1'!$D$16,IF($K$46="Month",$F$45/'L1'!$D$17,IF($K$46="Year",$F$45,0)))),B1045,$F$46,$Q$45),"")</f>
        <v/>
      </c>
      <c r="I1045" s="559"/>
      <c r="J1045" s="559" t="str">
        <f t="shared" si="63"/>
        <v/>
      </c>
      <c r="K1045" s="559"/>
      <c r="L1045" s="559"/>
      <c r="M1045" s="559"/>
      <c r="N1045" s="559"/>
      <c r="O1045" s="559" t="str">
        <f t="shared" si="64"/>
        <v/>
      </c>
      <c r="P1045" s="560"/>
    </row>
    <row r="1046" spans="2:16">
      <c r="B1046" s="557" t="str">
        <f t="shared" si="61"/>
        <v/>
      </c>
      <c r="C1046" s="558"/>
      <c r="D1046" s="559" t="str">
        <f t="shared" si="62"/>
        <v/>
      </c>
      <c r="E1046" s="559"/>
      <c r="F1046" s="559" t="str">
        <f>IFERROR(IF(OR(D1046=0,D1046=""),"",-PMT($F$45/IF($K$46="Day",'L1'!$D$12,IF($K$46="Week",'L1'!$D$16,IF($K$46="Month",'L1'!$D$17,1))),$F$46,$D$62)),"")</f>
        <v/>
      </c>
      <c r="G1046" s="559"/>
      <c r="H1046" s="559" t="str">
        <f>IFERROR(-PPMT(IF($K$46="Day",$F$45/'L1'!$D$12,IF($K$46="Week",$F$45/'L1'!$D$16,IF($K$46="Month",$F$45/'L1'!$D$17,IF($K$46="Year",$F$45,0)))),B1046,$F$46,$Q$45),"")</f>
        <v/>
      </c>
      <c r="I1046" s="559"/>
      <c r="J1046" s="559" t="str">
        <f t="shared" si="63"/>
        <v/>
      </c>
      <c r="K1046" s="559"/>
      <c r="L1046" s="559"/>
      <c r="M1046" s="559"/>
      <c r="N1046" s="559"/>
      <c r="O1046" s="559" t="str">
        <f t="shared" si="64"/>
        <v/>
      </c>
      <c r="P1046" s="560"/>
    </row>
    <row r="1047" spans="2:16">
      <c r="B1047" s="557" t="str">
        <f t="shared" si="61"/>
        <v/>
      </c>
      <c r="C1047" s="558"/>
      <c r="D1047" s="559" t="str">
        <f t="shared" si="62"/>
        <v/>
      </c>
      <c r="E1047" s="559"/>
      <c r="F1047" s="559" t="str">
        <f>IFERROR(IF(OR(D1047=0,D1047=""),"",-PMT($F$45/IF($K$46="Day",'L1'!$D$12,IF($K$46="Week",'L1'!$D$16,IF($K$46="Month",'L1'!$D$17,1))),$F$46,$D$62)),"")</f>
        <v/>
      </c>
      <c r="G1047" s="559"/>
      <c r="H1047" s="559" t="str">
        <f>IFERROR(-PPMT(IF($K$46="Day",$F$45/'L1'!$D$12,IF($K$46="Week",$F$45/'L1'!$D$16,IF($K$46="Month",$F$45/'L1'!$D$17,IF($K$46="Year",$F$45,0)))),B1047,$F$46,$Q$45),"")</f>
        <v/>
      </c>
      <c r="I1047" s="559"/>
      <c r="J1047" s="559" t="str">
        <f t="shared" si="63"/>
        <v/>
      </c>
      <c r="K1047" s="559"/>
      <c r="L1047" s="559"/>
      <c r="M1047" s="559"/>
      <c r="N1047" s="559"/>
      <c r="O1047" s="559" t="str">
        <f t="shared" si="64"/>
        <v/>
      </c>
      <c r="P1047" s="560"/>
    </row>
    <row r="1048" spans="2:16">
      <c r="B1048" s="557" t="str">
        <f t="shared" si="61"/>
        <v/>
      </c>
      <c r="C1048" s="558"/>
      <c r="D1048" s="559" t="str">
        <f t="shared" si="62"/>
        <v/>
      </c>
      <c r="E1048" s="559"/>
      <c r="F1048" s="559" t="str">
        <f>IFERROR(IF(OR(D1048=0,D1048=""),"",-PMT($F$45/IF($K$46="Day",'L1'!$D$12,IF($K$46="Week",'L1'!$D$16,IF($K$46="Month",'L1'!$D$17,1))),$F$46,$D$62)),"")</f>
        <v/>
      </c>
      <c r="G1048" s="559"/>
      <c r="H1048" s="559" t="str">
        <f>IFERROR(-PPMT(IF($K$46="Day",$F$45/'L1'!$D$12,IF($K$46="Week",$F$45/'L1'!$D$16,IF($K$46="Month",$F$45/'L1'!$D$17,IF($K$46="Year",$F$45,0)))),B1048,$F$46,$Q$45),"")</f>
        <v/>
      </c>
      <c r="I1048" s="559"/>
      <c r="J1048" s="559" t="str">
        <f t="shared" si="63"/>
        <v/>
      </c>
      <c r="K1048" s="559"/>
      <c r="L1048" s="559"/>
      <c r="M1048" s="559"/>
      <c r="N1048" s="559"/>
      <c r="O1048" s="559" t="str">
        <f t="shared" si="64"/>
        <v/>
      </c>
      <c r="P1048" s="560"/>
    </row>
    <row r="1049" spans="2:16">
      <c r="B1049" s="557" t="str">
        <f t="shared" si="61"/>
        <v/>
      </c>
      <c r="C1049" s="558"/>
      <c r="D1049" s="559" t="str">
        <f t="shared" si="62"/>
        <v/>
      </c>
      <c r="E1049" s="559"/>
      <c r="F1049" s="559" t="str">
        <f>IFERROR(IF(OR(D1049=0,D1049=""),"",-PMT($F$45/IF($K$46="Day",'L1'!$D$12,IF($K$46="Week",'L1'!$D$16,IF($K$46="Month",'L1'!$D$17,1))),$F$46,$D$62)),"")</f>
        <v/>
      </c>
      <c r="G1049" s="559"/>
      <c r="H1049" s="559" t="str">
        <f>IFERROR(-PPMT(IF($K$46="Day",$F$45/'L1'!$D$12,IF($K$46="Week",$F$45/'L1'!$D$16,IF($K$46="Month",$F$45/'L1'!$D$17,IF($K$46="Year",$F$45,0)))),B1049,$F$46,$Q$45),"")</f>
        <v/>
      </c>
      <c r="I1049" s="559"/>
      <c r="J1049" s="559" t="str">
        <f t="shared" si="63"/>
        <v/>
      </c>
      <c r="K1049" s="559"/>
      <c r="L1049" s="559"/>
      <c r="M1049" s="559"/>
      <c r="N1049" s="559"/>
      <c r="O1049" s="559" t="str">
        <f t="shared" si="64"/>
        <v/>
      </c>
      <c r="P1049" s="560"/>
    </row>
    <row r="1050" spans="2:16">
      <c r="B1050" s="557" t="str">
        <f t="shared" si="61"/>
        <v/>
      </c>
      <c r="C1050" s="558"/>
      <c r="D1050" s="559" t="str">
        <f t="shared" si="62"/>
        <v/>
      </c>
      <c r="E1050" s="559"/>
      <c r="F1050" s="559" t="str">
        <f>IFERROR(IF(OR(D1050=0,D1050=""),"",-PMT($F$45/IF($K$46="Day",'L1'!$D$12,IF($K$46="Week",'L1'!$D$16,IF($K$46="Month",'L1'!$D$17,1))),$F$46,$D$62)),"")</f>
        <v/>
      </c>
      <c r="G1050" s="559"/>
      <c r="H1050" s="559" t="str">
        <f>IFERROR(-PPMT(IF($K$46="Day",$F$45/'L1'!$D$12,IF($K$46="Week",$F$45/'L1'!$D$16,IF($K$46="Month",$F$45/'L1'!$D$17,IF($K$46="Year",$F$45,0)))),B1050,$F$46,$Q$45),"")</f>
        <v/>
      </c>
      <c r="I1050" s="559"/>
      <c r="J1050" s="559" t="str">
        <f t="shared" si="63"/>
        <v/>
      </c>
      <c r="K1050" s="559"/>
      <c r="L1050" s="559"/>
      <c r="M1050" s="559"/>
      <c r="N1050" s="559"/>
      <c r="O1050" s="559" t="str">
        <f t="shared" si="64"/>
        <v/>
      </c>
      <c r="P1050" s="560"/>
    </row>
    <row r="1051" spans="2:16">
      <c r="B1051" s="557" t="str">
        <f t="shared" si="61"/>
        <v/>
      </c>
      <c r="C1051" s="558"/>
      <c r="D1051" s="559" t="str">
        <f t="shared" si="62"/>
        <v/>
      </c>
      <c r="E1051" s="559"/>
      <c r="F1051" s="559" t="str">
        <f>IFERROR(IF(OR(D1051=0,D1051=""),"",-PMT($F$45/IF($K$46="Day",'L1'!$D$12,IF($K$46="Week",'L1'!$D$16,IF($K$46="Month",'L1'!$D$17,1))),$F$46,$D$62)),"")</f>
        <v/>
      </c>
      <c r="G1051" s="559"/>
      <c r="H1051" s="559" t="str">
        <f>IFERROR(-PPMT(IF($K$46="Day",$F$45/'L1'!$D$12,IF($K$46="Week",$F$45/'L1'!$D$16,IF($K$46="Month",$F$45/'L1'!$D$17,IF($K$46="Year",$F$45,0)))),B1051,$F$46,$Q$45),"")</f>
        <v/>
      </c>
      <c r="I1051" s="559"/>
      <c r="J1051" s="559" t="str">
        <f t="shared" si="63"/>
        <v/>
      </c>
      <c r="K1051" s="559"/>
      <c r="L1051" s="559"/>
      <c r="M1051" s="559"/>
      <c r="N1051" s="559"/>
      <c r="O1051" s="559" t="str">
        <f t="shared" si="64"/>
        <v/>
      </c>
      <c r="P1051" s="560"/>
    </row>
    <row r="1052" spans="2:16">
      <c r="B1052" s="557" t="str">
        <f t="shared" si="61"/>
        <v/>
      </c>
      <c r="C1052" s="558"/>
      <c r="D1052" s="559" t="str">
        <f t="shared" si="62"/>
        <v/>
      </c>
      <c r="E1052" s="559"/>
      <c r="F1052" s="559" t="str">
        <f>IFERROR(IF(OR(D1052=0,D1052=""),"",-PMT($F$45/IF($K$46="Day",'L1'!$D$12,IF($K$46="Week",'L1'!$D$16,IF($K$46="Month",'L1'!$D$17,1))),$F$46,$D$62)),"")</f>
        <v/>
      </c>
      <c r="G1052" s="559"/>
      <c r="H1052" s="559" t="str">
        <f>IFERROR(-PPMT(IF($K$46="Day",$F$45/'L1'!$D$12,IF($K$46="Week",$F$45/'L1'!$D$16,IF($K$46="Month",$F$45/'L1'!$D$17,IF($K$46="Year",$F$45,0)))),B1052,$F$46,$Q$45),"")</f>
        <v/>
      </c>
      <c r="I1052" s="559"/>
      <c r="J1052" s="559" t="str">
        <f t="shared" si="63"/>
        <v/>
      </c>
      <c r="K1052" s="559"/>
      <c r="L1052" s="559"/>
      <c r="M1052" s="559"/>
      <c r="N1052" s="559"/>
      <c r="O1052" s="559" t="str">
        <f t="shared" si="64"/>
        <v/>
      </c>
      <c r="P1052" s="560"/>
    </row>
    <row r="1053" spans="2:16">
      <c r="B1053" s="557" t="str">
        <f t="shared" si="61"/>
        <v/>
      </c>
      <c r="C1053" s="558"/>
      <c r="D1053" s="559" t="str">
        <f t="shared" si="62"/>
        <v/>
      </c>
      <c r="E1053" s="559"/>
      <c r="F1053" s="559" t="str">
        <f>IFERROR(IF(OR(D1053=0,D1053=""),"",-PMT($F$45/IF($K$46="Day",'L1'!$D$12,IF($K$46="Week",'L1'!$D$16,IF($K$46="Month",'L1'!$D$17,1))),$F$46,$D$62)),"")</f>
        <v/>
      </c>
      <c r="G1053" s="559"/>
      <c r="H1053" s="559" t="str">
        <f>IFERROR(-PPMT(IF($K$46="Day",$F$45/'L1'!$D$12,IF($K$46="Week",$F$45/'L1'!$D$16,IF($K$46="Month",$F$45/'L1'!$D$17,IF($K$46="Year",$F$45,0)))),B1053,$F$46,$Q$45),"")</f>
        <v/>
      </c>
      <c r="I1053" s="559"/>
      <c r="J1053" s="559" t="str">
        <f t="shared" si="63"/>
        <v/>
      </c>
      <c r="K1053" s="559"/>
      <c r="L1053" s="559"/>
      <c r="M1053" s="559"/>
      <c r="N1053" s="559"/>
      <c r="O1053" s="559" t="str">
        <f t="shared" si="64"/>
        <v/>
      </c>
      <c r="P1053" s="560"/>
    </row>
    <row r="1054" spans="2:16">
      <c r="B1054" s="557" t="str">
        <f t="shared" si="61"/>
        <v/>
      </c>
      <c r="C1054" s="558"/>
      <c r="D1054" s="559" t="str">
        <f t="shared" si="62"/>
        <v/>
      </c>
      <c r="E1054" s="559"/>
      <c r="F1054" s="559" t="str">
        <f>IFERROR(IF(OR(D1054=0,D1054=""),"",-PMT($F$45/IF($K$46="Day",'L1'!$D$12,IF($K$46="Week",'L1'!$D$16,IF($K$46="Month",'L1'!$D$17,1))),$F$46,$D$62)),"")</f>
        <v/>
      </c>
      <c r="G1054" s="559"/>
      <c r="H1054" s="559" t="str">
        <f>IFERROR(-PPMT(IF($K$46="Day",$F$45/'L1'!$D$12,IF($K$46="Week",$F$45/'L1'!$D$16,IF($K$46="Month",$F$45/'L1'!$D$17,IF($K$46="Year",$F$45,0)))),B1054,$F$46,$Q$45),"")</f>
        <v/>
      </c>
      <c r="I1054" s="559"/>
      <c r="J1054" s="559" t="str">
        <f t="shared" si="63"/>
        <v/>
      </c>
      <c r="K1054" s="559"/>
      <c r="L1054" s="559"/>
      <c r="M1054" s="559"/>
      <c r="N1054" s="559"/>
      <c r="O1054" s="559" t="str">
        <f t="shared" si="64"/>
        <v/>
      </c>
      <c r="P1054" s="560"/>
    </row>
    <row r="1055" spans="2:16">
      <c r="B1055" s="557" t="str">
        <f t="shared" si="61"/>
        <v/>
      </c>
      <c r="C1055" s="558"/>
      <c r="D1055" s="559" t="str">
        <f t="shared" si="62"/>
        <v/>
      </c>
      <c r="E1055" s="559"/>
      <c r="F1055" s="559" t="str">
        <f>IFERROR(IF(OR(D1055=0,D1055=""),"",-PMT($F$45/IF($K$46="Day",'L1'!$D$12,IF($K$46="Week",'L1'!$D$16,IF($K$46="Month",'L1'!$D$17,1))),$F$46,$D$62)),"")</f>
        <v/>
      </c>
      <c r="G1055" s="559"/>
      <c r="H1055" s="559" t="str">
        <f>IFERROR(-PPMT(IF($K$46="Day",$F$45/'L1'!$D$12,IF($K$46="Week",$F$45/'L1'!$D$16,IF($K$46="Month",$F$45/'L1'!$D$17,IF($K$46="Year",$F$45,0)))),B1055,$F$46,$Q$45),"")</f>
        <v/>
      </c>
      <c r="I1055" s="559"/>
      <c r="J1055" s="559" t="str">
        <f t="shared" si="63"/>
        <v/>
      </c>
      <c r="K1055" s="559"/>
      <c r="L1055" s="559"/>
      <c r="M1055" s="559"/>
      <c r="N1055" s="559"/>
      <c r="O1055" s="559" t="str">
        <f t="shared" si="64"/>
        <v/>
      </c>
      <c r="P1055" s="560"/>
    </row>
    <row r="1056" spans="2:16">
      <c r="B1056" s="557" t="str">
        <f t="shared" si="61"/>
        <v/>
      </c>
      <c r="C1056" s="558"/>
      <c r="D1056" s="559" t="str">
        <f t="shared" si="62"/>
        <v/>
      </c>
      <c r="E1056" s="559"/>
      <c r="F1056" s="559" t="str">
        <f>IFERROR(IF(OR(D1056=0,D1056=""),"",-PMT($F$45/IF($K$46="Day",'L1'!$D$12,IF($K$46="Week",'L1'!$D$16,IF($K$46="Month",'L1'!$D$17,1))),$F$46,$D$62)),"")</f>
        <v/>
      </c>
      <c r="G1056" s="559"/>
      <c r="H1056" s="559" t="str">
        <f>IFERROR(-PPMT(IF($K$46="Day",$F$45/'L1'!$D$12,IF($K$46="Week",$F$45/'L1'!$D$16,IF($K$46="Month",$F$45/'L1'!$D$17,IF($K$46="Year",$F$45,0)))),B1056,$F$46,$Q$45),"")</f>
        <v/>
      </c>
      <c r="I1056" s="559"/>
      <c r="J1056" s="559" t="str">
        <f t="shared" si="63"/>
        <v/>
      </c>
      <c r="K1056" s="559"/>
      <c r="L1056" s="559"/>
      <c r="M1056" s="559"/>
      <c r="N1056" s="559"/>
      <c r="O1056" s="559" t="str">
        <f t="shared" si="64"/>
        <v/>
      </c>
      <c r="P1056" s="560"/>
    </row>
    <row r="1057" spans="2:16">
      <c r="B1057" s="557" t="str">
        <f t="shared" si="61"/>
        <v/>
      </c>
      <c r="C1057" s="558"/>
      <c r="D1057" s="559" t="str">
        <f t="shared" si="62"/>
        <v/>
      </c>
      <c r="E1057" s="559"/>
      <c r="F1057" s="559" t="str">
        <f>IFERROR(IF(OR(D1057=0,D1057=""),"",-PMT($F$45/IF($K$46="Day",'L1'!$D$12,IF($K$46="Week",'L1'!$D$16,IF($K$46="Month",'L1'!$D$17,1))),$F$46,$D$62)),"")</f>
        <v/>
      </c>
      <c r="G1057" s="559"/>
      <c r="H1057" s="559" t="str">
        <f>IFERROR(-PPMT(IF($K$46="Day",$F$45/'L1'!$D$12,IF($K$46="Week",$F$45/'L1'!$D$16,IF($K$46="Month",$F$45/'L1'!$D$17,IF($K$46="Year",$F$45,0)))),B1057,$F$46,$Q$45),"")</f>
        <v/>
      </c>
      <c r="I1057" s="559"/>
      <c r="J1057" s="559" t="str">
        <f t="shared" si="63"/>
        <v/>
      </c>
      <c r="K1057" s="559"/>
      <c r="L1057" s="559"/>
      <c r="M1057" s="559"/>
      <c r="N1057" s="559"/>
      <c r="O1057" s="559" t="str">
        <f t="shared" si="64"/>
        <v/>
      </c>
      <c r="P1057" s="560"/>
    </row>
    <row r="1058" spans="2:16">
      <c r="B1058" s="557" t="str">
        <f t="shared" si="61"/>
        <v/>
      </c>
      <c r="C1058" s="558"/>
      <c r="D1058" s="559" t="str">
        <f t="shared" si="62"/>
        <v/>
      </c>
      <c r="E1058" s="559"/>
      <c r="F1058" s="559" t="str">
        <f>IFERROR(IF(OR(D1058=0,D1058=""),"",-PMT($F$45/IF($K$46="Day",'L1'!$D$12,IF($K$46="Week",'L1'!$D$16,IF($K$46="Month",'L1'!$D$17,1))),$F$46,$D$62)),"")</f>
        <v/>
      </c>
      <c r="G1058" s="559"/>
      <c r="H1058" s="559" t="str">
        <f>IFERROR(-PPMT(IF($K$46="Day",$F$45/'L1'!$D$12,IF($K$46="Week",$F$45/'L1'!$D$16,IF($K$46="Month",$F$45/'L1'!$D$17,IF($K$46="Year",$F$45,0)))),B1058,$F$46,$Q$45),"")</f>
        <v/>
      </c>
      <c r="I1058" s="559"/>
      <c r="J1058" s="559" t="str">
        <f t="shared" si="63"/>
        <v/>
      </c>
      <c r="K1058" s="559"/>
      <c r="L1058" s="559"/>
      <c r="M1058" s="559"/>
      <c r="N1058" s="559"/>
      <c r="O1058" s="559" t="str">
        <f t="shared" si="64"/>
        <v/>
      </c>
      <c r="P1058" s="560"/>
    </row>
    <row r="1059" spans="2:16">
      <c r="B1059" s="557" t="str">
        <f t="shared" si="61"/>
        <v/>
      </c>
      <c r="C1059" s="558"/>
      <c r="D1059" s="559" t="str">
        <f t="shared" si="62"/>
        <v/>
      </c>
      <c r="E1059" s="559"/>
      <c r="F1059" s="559" t="str">
        <f>IFERROR(IF(OR(D1059=0,D1059=""),"",-PMT($F$45/IF($K$46="Day",'L1'!$D$12,IF($K$46="Week",'L1'!$D$16,IF($K$46="Month",'L1'!$D$17,1))),$F$46,$D$62)),"")</f>
        <v/>
      </c>
      <c r="G1059" s="559"/>
      <c r="H1059" s="559" t="str">
        <f>IFERROR(-PPMT(IF($K$46="Day",$F$45/'L1'!$D$12,IF($K$46="Week",$F$45/'L1'!$D$16,IF($K$46="Month",$F$45/'L1'!$D$17,IF($K$46="Year",$F$45,0)))),B1059,$F$46,$Q$45),"")</f>
        <v/>
      </c>
      <c r="I1059" s="559"/>
      <c r="J1059" s="559" t="str">
        <f t="shared" si="63"/>
        <v/>
      </c>
      <c r="K1059" s="559"/>
      <c r="L1059" s="559"/>
      <c r="M1059" s="559"/>
      <c r="N1059" s="559"/>
      <c r="O1059" s="559" t="str">
        <f t="shared" si="64"/>
        <v/>
      </c>
      <c r="P1059" s="560"/>
    </row>
    <row r="1060" spans="2:16">
      <c r="B1060" s="557" t="str">
        <f t="shared" si="61"/>
        <v/>
      </c>
      <c r="C1060" s="558"/>
      <c r="D1060" s="559" t="str">
        <f t="shared" si="62"/>
        <v/>
      </c>
      <c r="E1060" s="559"/>
      <c r="F1060" s="559" t="str">
        <f>IFERROR(IF(OR(D1060=0,D1060=""),"",-PMT($F$45/IF($K$46="Day",'L1'!$D$12,IF($K$46="Week",'L1'!$D$16,IF($K$46="Month",'L1'!$D$17,1))),$F$46,$D$62)),"")</f>
        <v/>
      </c>
      <c r="G1060" s="559"/>
      <c r="H1060" s="559" t="str">
        <f>IFERROR(-PPMT(IF($K$46="Day",$F$45/'L1'!$D$12,IF($K$46="Week",$F$45/'L1'!$D$16,IF($K$46="Month",$F$45/'L1'!$D$17,IF($K$46="Year",$F$45,0)))),B1060,$F$46,$Q$45),"")</f>
        <v/>
      </c>
      <c r="I1060" s="559"/>
      <c r="J1060" s="559" t="str">
        <f t="shared" si="63"/>
        <v/>
      </c>
      <c r="K1060" s="559"/>
      <c r="L1060" s="559"/>
      <c r="M1060" s="559"/>
      <c r="N1060" s="559"/>
      <c r="O1060" s="559" t="str">
        <f t="shared" si="64"/>
        <v/>
      </c>
      <c r="P1060" s="560"/>
    </row>
    <row r="1061" spans="2:16">
      <c r="B1061" s="557" t="str">
        <f t="shared" si="61"/>
        <v/>
      </c>
      <c r="C1061" s="558"/>
      <c r="D1061" s="559" t="str">
        <f t="shared" si="62"/>
        <v/>
      </c>
      <c r="E1061" s="559"/>
      <c r="F1061" s="559" t="str">
        <f>IFERROR(IF(OR(D1061=0,D1061=""),"",-PMT($F$45/IF($K$46="Day",'L1'!$D$12,IF($K$46="Week",'L1'!$D$16,IF($K$46="Month",'L1'!$D$17,1))),$F$46,$D$62)),"")</f>
        <v/>
      </c>
      <c r="G1061" s="559"/>
      <c r="H1061" s="559" t="str">
        <f>IFERROR(-PPMT(IF($K$46="Day",$F$45/'L1'!$D$12,IF($K$46="Week",$F$45/'L1'!$D$16,IF($K$46="Month",$F$45/'L1'!$D$17,IF($K$46="Year",$F$45,0)))),B1061,$F$46,$Q$45),"")</f>
        <v/>
      </c>
      <c r="I1061" s="559"/>
      <c r="J1061" s="559" t="str">
        <f t="shared" si="63"/>
        <v/>
      </c>
      <c r="K1061" s="559"/>
      <c r="L1061" s="559"/>
      <c r="M1061" s="559"/>
      <c r="N1061" s="559"/>
      <c r="O1061" s="559" t="str">
        <f t="shared" si="64"/>
        <v/>
      </c>
      <c r="P1061" s="560"/>
    </row>
    <row r="1062" spans="2:16">
      <c r="B1062" s="557" t="str">
        <f t="shared" si="61"/>
        <v/>
      </c>
      <c r="C1062" s="558"/>
      <c r="D1062" s="559" t="str">
        <f t="shared" si="62"/>
        <v/>
      </c>
      <c r="E1062" s="559"/>
      <c r="F1062" s="559" t="str">
        <f>IFERROR(IF(OR(D1062=0,D1062=""),"",-PMT($F$45/IF($K$46="Day",'L1'!$D$12,IF($K$46="Week",'L1'!$D$16,IF($K$46="Month",'L1'!$D$17,1))),$F$46,$D$62)),"")</f>
        <v/>
      </c>
      <c r="G1062" s="559"/>
      <c r="H1062" s="559" t="str">
        <f>IFERROR(-PPMT(IF($K$46="Day",$F$45/'L1'!$D$12,IF($K$46="Week",$F$45/'L1'!$D$16,IF($K$46="Month",$F$45/'L1'!$D$17,IF($K$46="Year",$F$45,0)))),B1062,$F$46,$Q$45),"")</f>
        <v/>
      </c>
      <c r="I1062" s="559"/>
      <c r="J1062" s="559" t="str">
        <f t="shared" si="63"/>
        <v/>
      </c>
      <c r="K1062" s="559"/>
      <c r="L1062" s="559"/>
      <c r="M1062" s="559"/>
      <c r="N1062" s="559"/>
      <c r="O1062" s="559" t="str">
        <f t="shared" si="64"/>
        <v/>
      </c>
      <c r="P1062" s="560"/>
    </row>
    <row r="1063" spans="2:16">
      <c r="B1063" s="557" t="str">
        <f t="shared" si="61"/>
        <v/>
      </c>
      <c r="C1063" s="558"/>
      <c r="D1063" s="559" t="str">
        <f t="shared" si="62"/>
        <v/>
      </c>
      <c r="E1063" s="559"/>
      <c r="F1063" s="559" t="str">
        <f>IFERROR(IF(OR(D1063=0,D1063=""),"",-PMT($F$45/IF($K$46="Day",'L1'!$D$12,IF($K$46="Week",'L1'!$D$16,IF($K$46="Month",'L1'!$D$17,1))),$F$46,$D$62)),"")</f>
        <v/>
      </c>
      <c r="G1063" s="559"/>
      <c r="H1063" s="559" t="str">
        <f>IFERROR(-PPMT(IF($K$46="Day",$F$45/'L1'!$D$12,IF($K$46="Week",$F$45/'L1'!$D$16,IF($K$46="Month",$F$45/'L1'!$D$17,IF($K$46="Year",$F$45,0)))),B1063,$F$46,$Q$45),"")</f>
        <v/>
      </c>
      <c r="I1063" s="559"/>
      <c r="J1063" s="559" t="str">
        <f t="shared" si="63"/>
        <v/>
      </c>
      <c r="K1063" s="559"/>
      <c r="L1063" s="559"/>
      <c r="M1063" s="559"/>
      <c r="N1063" s="559"/>
      <c r="O1063" s="559" t="str">
        <f t="shared" si="64"/>
        <v/>
      </c>
      <c r="P1063" s="560"/>
    </row>
    <row r="1064" spans="2:16">
      <c r="B1064" s="557" t="str">
        <f t="shared" si="61"/>
        <v/>
      </c>
      <c r="C1064" s="558"/>
      <c r="D1064" s="559" t="str">
        <f t="shared" si="62"/>
        <v/>
      </c>
      <c r="E1064" s="559"/>
      <c r="F1064" s="559" t="str">
        <f>IFERROR(IF(OR(D1064=0,D1064=""),"",-PMT($F$45/IF($K$46="Day",'L1'!$D$12,IF($K$46="Week",'L1'!$D$16,IF($K$46="Month",'L1'!$D$17,1))),$F$46,$D$62)),"")</f>
        <v/>
      </c>
      <c r="G1064" s="559"/>
      <c r="H1064" s="559" t="str">
        <f>IFERROR(-PPMT(IF($K$46="Day",$F$45/'L1'!$D$12,IF($K$46="Week",$F$45/'L1'!$D$16,IF($K$46="Month",$F$45/'L1'!$D$17,IF($K$46="Year",$F$45,0)))),B1064,$F$46,$Q$45),"")</f>
        <v/>
      </c>
      <c r="I1064" s="559"/>
      <c r="J1064" s="559" t="str">
        <f t="shared" si="63"/>
        <v/>
      </c>
      <c r="K1064" s="559"/>
      <c r="L1064" s="559"/>
      <c r="M1064" s="559"/>
      <c r="N1064" s="559"/>
      <c r="O1064" s="559" t="str">
        <f t="shared" si="64"/>
        <v/>
      </c>
      <c r="P1064" s="560"/>
    </row>
    <row r="1065" spans="2:16">
      <c r="B1065" s="557" t="str">
        <f t="shared" si="61"/>
        <v/>
      </c>
      <c r="C1065" s="558"/>
      <c r="D1065" s="559" t="str">
        <f t="shared" si="62"/>
        <v/>
      </c>
      <c r="E1065" s="559"/>
      <c r="F1065" s="559" t="str">
        <f>IFERROR(IF(OR(D1065=0,D1065=""),"",-PMT($F$45/IF($K$46="Day",'L1'!$D$12,IF($K$46="Week",'L1'!$D$16,IF($K$46="Month",'L1'!$D$17,1))),$F$46,$D$62)),"")</f>
        <v/>
      </c>
      <c r="G1065" s="559"/>
      <c r="H1065" s="559" t="str">
        <f>IFERROR(-PPMT(IF($K$46="Day",$F$45/'L1'!$D$12,IF($K$46="Week",$F$45/'L1'!$D$16,IF($K$46="Month",$F$45/'L1'!$D$17,IF($K$46="Year",$F$45,0)))),B1065,$F$46,$Q$45),"")</f>
        <v/>
      </c>
      <c r="I1065" s="559"/>
      <c r="J1065" s="559" t="str">
        <f t="shared" si="63"/>
        <v/>
      </c>
      <c r="K1065" s="559"/>
      <c r="L1065" s="559"/>
      <c r="M1065" s="559"/>
      <c r="N1065" s="559"/>
      <c r="O1065" s="559" t="str">
        <f t="shared" si="64"/>
        <v/>
      </c>
      <c r="P1065" s="560"/>
    </row>
    <row r="1066" spans="2:16">
      <c r="B1066" s="557" t="str">
        <f t="shared" si="61"/>
        <v/>
      </c>
      <c r="C1066" s="558"/>
      <c r="D1066" s="559" t="str">
        <f t="shared" si="62"/>
        <v/>
      </c>
      <c r="E1066" s="559"/>
      <c r="F1066" s="559" t="str">
        <f>IFERROR(IF(OR(D1066=0,D1066=""),"",-PMT($F$45/IF($K$46="Day",'L1'!$D$12,IF($K$46="Week",'L1'!$D$16,IF($K$46="Month",'L1'!$D$17,1))),$F$46,$D$62)),"")</f>
        <v/>
      </c>
      <c r="G1066" s="559"/>
      <c r="H1066" s="559" t="str">
        <f>IFERROR(-PPMT(IF($K$46="Day",$F$45/'L1'!$D$12,IF($K$46="Week",$F$45/'L1'!$D$16,IF($K$46="Month",$F$45/'L1'!$D$17,IF($K$46="Year",$F$45,0)))),B1066,$F$46,$Q$45),"")</f>
        <v/>
      </c>
      <c r="I1066" s="559"/>
      <c r="J1066" s="559" t="str">
        <f t="shared" si="63"/>
        <v/>
      </c>
      <c r="K1066" s="559"/>
      <c r="L1066" s="559"/>
      <c r="M1066" s="559"/>
      <c r="N1066" s="559"/>
      <c r="O1066" s="559" t="str">
        <f t="shared" si="64"/>
        <v/>
      </c>
      <c r="P1066" s="560"/>
    </row>
    <row r="1067" spans="2:16">
      <c r="B1067" s="557" t="str">
        <f t="shared" si="61"/>
        <v/>
      </c>
      <c r="C1067" s="558"/>
      <c r="D1067" s="559" t="str">
        <f t="shared" si="62"/>
        <v/>
      </c>
      <c r="E1067" s="559"/>
      <c r="F1067" s="559" t="str">
        <f>IFERROR(IF(OR(D1067=0,D1067=""),"",-PMT($F$45/IF($K$46="Day",'L1'!$D$12,IF($K$46="Week",'L1'!$D$16,IF($K$46="Month",'L1'!$D$17,1))),$F$46,$D$62)),"")</f>
        <v/>
      </c>
      <c r="G1067" s="559"/>
      <c r="H1067" s="559" t="str">
        <f>IFERROR(-PPMT(IF($K$46="Day",$F$45/'L1'!$D$12,IF($K$46="Week",$F$45/'L1'!$D$16,IF($K$46="Month",$F$45/'L1'!$D$17,IF($K$46="Year",$F$45,0)))),B1067,$F$46,$Q$45),"")</f>
        <v/>
      </c>
      <c r="I1067" s="559"/>
      <c r="J1067" s="559" t="str">
        <f t="shared" si="63"/>
        <v/>
      </c>
      <c r="K1067" s="559"/>
      <c r="L1067" s="559"/>
      <c r="M1067" s="559"/>
      <c r="N1067" s="559"/>
      <c r="O1067" s="559" t="str">
        <f t="shared" si="64"/>
        <v/>
      </c>
      <c r="P1067" s="560"/>
    </row>
    <row r="1068" spans="2:16">
      <c r="B1068" s="557" t="str">
        <f t="shared" si="61"/>
        <v/>
      </c>
      <c r="C1068" s="558"/>
      <c r="D1068" s="559" t="str">
        <f t="shared" si="62"/>
        <v/>
      </c>
      <c r="E1068" s="559"/>
      <c r="F1068" s="559" t="str">
        <f>IFERROR(IF(OR(D1068=0,D1068=""),"",-PMT($F$45/IF($K$46="Day",'L1'!$D$12,IF($K$46="Week",'L1'!$D$16,IF($K$46="Month",'L1'!$D$17,1))),$F$46,$D$62)),"")</f>
        <v/>
      </c>
      <c r="G1068" s="559"/>
      <c r="H1068" s="559" t="str">
        <f>IFERROR(-PPMT(IF($K$46="Day",$F$45/'L1'!$D$12,IF($K$46="Week",$F$45/'L1'!$D$16,IF($K$46="Month",$F$45/'L1'!$D$17,IF($K$46="Year",$F$45,0)))),B1068,$F$46,$Q$45),"")</f>
        <v/>
      </c>
      <c r="I1068" s="559"/>
      <c r="J1068" s="559" t="str">
        <f t="shared" si="63"/>
        <v/>
      </c>
      <c r="K1068" s="559"/>
      <c r="L1068" s="559"/>
      <c r="M1068" s="559"/>
      <c r="N1068" s="559"/>
      <c r="O1068" s="559" t="str">
        <f t="shared" si="64"/>
        <v/>
      </c>
      <c r="P1068" s="560"/>
    </row>
    <row r="1069" spans="2:16">
      <c r="B1069" s="557" t="str">
        <f t="shared" si="61"/>
        <v/>
      </c>
      <c r="C1069" s="558"/>
      <c r="D1069" s="559" t="str">
        <f t="shared" si="62"/>
        <v/>
      </c>
      <c r="E1069" s="559"/>
      <c r="F1069" s="559" t="str">
        <f>IFERROR(IF(OR(D1069=0,D1069=""),"",-PMT($F$45/IF($K$46="Day",'L1'!$D$12,IF($K$46="Week",'L1'!$D$16,IF($K$46="Month",'L1'!$D$17,1))),$F$46,$D$62)),"")</f>
        <v/>
      </c>
      <c r="G1069" s="559"/>
      <c r="H1069" s="559" t="str">
        <f>IFERROR(-PPMT(IF($K$46="Day",$F$45/'L1'!$D$12,IF($K$46="Week",$F$45/'L1'!$D$16,IF($K$46="Month",$F$45/'L1'!$D$17,IF($K$46="Year",$F$45,0)))),B1069,$F$46,$Q$45),"")</f>
        <v/>
      </c>
      <c r="I1069" s="559"/>
      <c r="J1069" s="559" t="str">
        <f t="shared" si="63"/>
        <v/>
      </c>
      <c r="K1069" s="559"/>
      <c r="L1069" s="559"/>
      <c r="M1069" s="559"/>
      <c r="N1069" s="559"/>
      <c r="O1069" s="559" t="str">
        <f t="shared" si="64"/>
        <v/>
      </c>
      <c r="P1069" s="560"/>
    </row>
    <row r="1070" spans="2:16">
      <c r="B1070" s="557" t="str">
        <f t="shared" si="61"/>
        <v/>
      </c>
      <c r="C1070" s="558"/>
      <c r="D1070" s="559" t="str">
        <f t="shared" si="62"/>
        <v/>
      </c>
      <c r="E1070" s="559"/>
      <c r="F1070" s="559" t="str">
        <f>IFERROR(IF(OR(D1070=0,D1070=""),"",-PMT($F$45/IF($K$46="Day",'L1'!$D$12,IF($K$46="Week",'L1'!$D$16,IF($K$46="Month",'L1'!$D$17,1))),$F$46,$D$62)),"")</f>
        <v/>
      </c>
      <c r="G1070" s="559"/>
      <c r="H1070" s="559" t="str">
        <f>IFERROR(-PPMT(IF($K$46="Day",$F$45/'L1'!$D$12,IF($K$46="Week",$F$45/'L1'!$D$16,IF($K$46="Month",$F$45/'L1'!$D$17,IF($K$46="Year",$F$45,0)))),B1070,$F$46,$Q$45),"")</f>
        <v/>
      </c>
      <c r="I1070" s="559"/>
      <c r="J1070" s="559" t="str">
        <f t="shared" si="63"/>
        <v/>
      </c>
      <c r="K1070" s="559"/>
      <c r="L1070" s="559"/>
      <c r="M1070" s="559"/>
      <c r="N1070" s="559"/>
      <c r="O1070" s="559" t="str">
        <f t="shared" si="64"/>
        <v/>
      </c>
      <c r="P1070" s="560"/>
    </row>
    <row r="1071" spans="2:16">
      <c r="B1071" s="557" t="str">
        <f t="shared" si="61"/>
        <v/>
      </c>
      <c r="C1071" s="558"/>
      <c r="D1071" s="559" t="str">
        <f t="shared" si="62"/>
        <v/>
      </c>
      <c r="E1071" s="559"/>
      <c r="F1071" s="559" t="str">
        <f>IFERROR(IF(OR(D1071=0,D1071=""),"",-PMT($F$45/IF($K$46="Day",'L1'!$D$12,IF($K$46="Week",'L1'!$D$16,IF($K$46="Month",'L1'!$D$17,1))),$F$46,$D$62)),"")</f>
        <v/>
      </c>
      <c r="G1071" s="559"/>
      <c r="H1071" s="559" t="str">
        <f>IFERROR(-PPMT(IF($K$46="Day",$F$45/'L1'!$D$12,IF($K$46="Week",$F$45/'L1'!$D$16,IF($K$46="Month",$F$45/'L1'!$D$17,IF($K$46="Year",$F$45,0)))),B1071,$F$46,$Q$45),"")</f>
        <v/>
      </c>
      <c r="I1071" s="559"/>
      <c r="J1071" s="559" t="str">
        <f t="shared" si="63"/>
        <v/>
      </c>
      <c r="K1071" s="559"/>
      <c r="L1071" s="559"/>
      <c r="M1071" s="559"/>
      <c r="N1071" s="559"/>
      <c r="O1071" s="559" t="str">
        <f t="shared" si="64"/>
        <v/>
      </c>
      <c r="P1071" s="560"/>
    </row>
    <row r="1072" spans="2:16">
      <c r="B1072" s="557" t="str">
        <f t="shared" si="61"/>
        <v/>
      </c>
      <c r="C1072" s="558"/>
      <c r="D1072" s="559" t="str">
        <f t="shared" si="62"/>
        <v/>
      </c>
      <c r="E1072" s="559"/>
      <c r="F1072" s="559" t="str">
        <f>IFERROR(IF(OR(D1072=0,D1072=""),"",-PMT($F$45/IF($K$46="Day",'L1'!$D$12,IF($K$46="Week",'L1'!$D$16,IF($K$46="Month",'L1'!$D$17,1))),$F$46,$D$62)),"")</f>
        <v/>
      </c>
      <c r="G1072" s="559"/>
      <c r="H1072" s="559" t="str">
        <f>IFERROR(-PPMT(IF($K$46="Day",$F$45/'L1'!$D$12,IF($K$46="Week",$F$45/'L1'!$D$16,IF($K$46="Month",$F$45/'L1'!$D$17,IF($K$46="Year",$F$45,0)))),B1072,$F$46,$Q$45),"")</f>
        <v/>
      </c>
      <c r="I1072" s="559"/>
      <c r="J1072" s="559" t="str">
        <f t="shared" si="63"/>
        <v/>
      </c>
      <c r="K1072" s="559"/>
      <c r="L1072" s="559"/>
      <c r="M1072" s="559"/>
      <c r="N1072" s="559"/>
      <c r="O1072" s="559" t="str">
        <f t="shared" si="64"/>
        <v/>
      </c>
      <c r="P1072" s="560"/>
    </row>
    <row r="1073" spans="2:16">
      <c r="B1073" s="557" t="str">
        <f t="shared" si="61"/>
        <v/>
      </c>
      <c r="C1073" s="558"/>
      <c r="D1073" s="559" t="str">
        <f t="shared" si="62"/>
        <v/>
      </c>
      <c r="E1073" s="559"/>
      <c r="F1073" s="559" t="str">
        <f>IFERROR(IF(OR(D1073=0,D1073=""),"",-PMT($F$45/IF($K$46="Day",'L1'!$D$12,IF($K$46="Week",'L1'!$D$16,IF($K$46="Month",'L1'!$D$17,1))),$F$46,$D$62)),"")</f>
        <v/>
      </c>
      <c r="G1073" s="559"/>
      <c r="H1073" s="559" t="str">
        <f>IFERROR(-PPMT(IF($K$46="Day",$F$45/'L1'!$D$12,IF($K$46="Week",$F$45/'L1'!$D$16,IF($K$46="Month",$F$45/'L1'!$D$17,IF($K$46="Year",$F$45,0)))),B1073,$F$46,$Q$45),"")</f>
        <v/>
      </c>
      <c r="I1073" s="559"/>
      <c r="J1073" s="559" t="str">
        <f t="shared" si="63"/>
        <v/>
      </c>
      <c r="K1073" s="559"/>
      <c r="L1073" s="559"/>
      <c r="M1073" s="559"/>
      <c r="N1073" s="559"/>
      <c r="O1073" s="559" t="str">
        <f t="shared" si="64"/>
        <v/>
      </c>
      <c r="P1073" s="560"/>
    </row>
    <row r="1074" spans="2:16">
      <c r="B1074" s="557" t="str">
        <f t="shared" si="61"/>
        <v/>
      </c>
      <c r="C1074" s="558"/>
      <c r="D1074" s="559" t="str">
        <f t="shared" si="62"/>
        <v/>
      </c>
      <c r="E1074" s="559"/>
      <c r="F1074" s="559" t="str">
        <f>IFERROR(IF(OR(D1074=0,D1074=""),"",-PMT($F$45/IF($K$46="Day",'L1'!$D$12,IF($K$46="Week",'L1'!$D$16,IF($K$46="Month",'L1'!$D$17,1))),$F$46,$D$62)),"")</f>
        <v/>
      </c>
      <c r="G1074" s="559"/>
      <c r="H1074" s="559" t="str">
        <f>IFERROR(-PPMT(IF($K$46="Day",$F$45/'L1'!$D$12,IF($K$46="Week",$F$45/'L1'!$D$16,IF($K$46="Month",$F$45/'L1'!$D$17,IF($K$46="Year",$F$45,0)))),B1074,$F$46,$Q$45),"")</f>
        <v/>
      </c>
      <c r="I1074" s="559"/>
      <c r="J1074" s="559" t="str">
        <f t="shared" si="63"/>
        <v/>
      </c>
      <c r="K1074" s="559"/>
      <c r="L1074" s="559"/>
      <c r="M1074" s="559"/>
      <c r="N1074" s="559"/>
      <c r="O1074" s="559" t="str">
        <f t="shared" si="64"/>
        <v/>
      </c>
      <c r="P1074" s="560"/>
    </row>
    <row r="1075" spans="2:16">
      <c r="B1075" s="557" t="str">
        <f t="shared" si="61"/>
        <v/>
      </c>
      <c r="C1075" s="558"/>
      <c r="D1075" s="559" t="str">
        <f t="shared" si="62"/>
        <v/>
      </c>
      <c r="E1075" s="559"/>
      <c r="F1075" s="559" t="str">
        <f>IFERROR(IF(OR(D1075=0,D1075=""),"",-PMT($F$45/IF($K$46="Day",'L1'!$D$12,IF($K$46="Week",'L1'!$D$16,IF($K$46="Month",'L1'!$D$17,1))),$F$46,$D$62)),"")</f>
        <v/>
      </c>
      <c r="G1075" s="559"/>
      <c r="H1075" s="559" t="str">
        <f>IFERROR(-PPMT(IF($K$46="Day",$F$45/'L1'!$D$12,IF($K$46="Week",$F$45/'L1'!$D$16,IF($K$46="Month",$F$45/'L1'!$D$17,IF($K$46="Year",$F$45,0)))),B1075,$F$46,$Q$45),"")</f>
        <v/>
      </c>
      <c r="I1075" s="559"/>
      <c r="J1075" s="559" t="str">
        <f t="shared" si="63"/>
        <v/>
      </c>
      <c r="K1075" s="559"/>
      <c r="L1075" s="559"/>
      <c r="M1075" s="559"/>
      <c r="N1075" s="559"/>
      <c r="O1075" s="559" t="str">
        <f t="shared" si="64"/>
        <v/>
      </c>
      <c r="P1075" s="560"/>
    </row>
    <row r="1076" spans="2:16">
      <c r="B1076" s="557" t="str">
        <f t="shared" si="61"/>
        <v/>
      </c>
      <c r="C1076" s="558"/>
      <c r="D1076" s="559" t="str">
        <f t="shared" si="62"/>
        <v/>
      </c>
      <c r="E1076" s="559"/>
      <c r="F1076" s="559" t="str">
        <f>IFERROR(IF(OR(D1076=0,D1076=""),"",-PMT($F$45/IF($K$46="Day",'L1'!$D$12,IF($K$46="Week",'L1'!$D$16,IF($K$46="Month",'L1'!$D$17,1))),$F$46,$D$62)),"")</f>
        <v/>
      </c>
      <c r="G1076" s="559"/>
      <c r="H1076" s="559" t="str">
        <f>IFERROR(-PPMT(IF($K$46="Day",$F$45/'L1'!$D$12,IF($K$46="Week",$F$45/'L1'!$D$16,IF($K$46="Month",$F$45/'L1'!$D$17,IF($K$46="Year",$F$45,0)))),B1076,$F$46,$Q$45),"")</f>
        <v/>
      </c>
      <c r="I1076" s="559"/>
      <c r="J1076" s="559" t="str">
        <f t="shared" si="63"/>
        <v/>
      </c>
      <c r="K1076" s="559"/>
      <c r="L1076" s="559"/>
      <c r="M1076" s="559"/>
      <c r="N1076" s="559"/>
      <c r="O1076" s="559" t="str">
        <f t="shared" si="64"/>
        <v/>
      </c>
      <c r="P1076" s="560"/>
    </row>
    <row r="1077" spans="2:16">
      <c r="B1077" s="557" t="str">
        <f t="shared" si="61"/>
        <v/>
      </c>
      <c r="C1077" s="558"/>
      <c r="D1077" s="559" t="str">
        <f t="shared" si="62"/>
        <v/>
      </c>
      <c r="E1077" s="559"/>
      <c r="F1077" s="559" t="str">
        <f>IFERROR(IF(OR(D1077=0,D1077=""),"",-PMT($F$45/IF($K$46="Day",'L1'!$D$12,IF($K$46="Week",'L1'!$D$16,IF($K$46="Month",'L1'!$D$17,1))),$F$46,$D$62)),"")</f>
        <v/>
      </c>
      <c r="G1077" s="559"/>
      <c r="H1077" s="559" t="str">
        <f>IFERROR(-PPMT(IF($K$46="Day",$F$45/'L1'!$D$12,IF($K$46="Week",$F$45/'L1'!$D$16,IF($K$46="Month",$F$45/'L1'!$D$17,IF($K$46="Year",$F$45,0)))),B1077,$F$46,$Q$45),"")</f>
        <v/>
      </c>
      <c r="I1077" s="559"/>
      <c r="J1077" s="559" t="str">
        <f t="shared" si="63"/>
        <v/>
      </c>
      <c r="K1077" s="559"/>
      <c r="L1077" s="559"/>
      <c r="M1077" s="559"/>
      <c r="N1077" s="559"/>
      <c r="O1077" s="559" t="str">
        <f t="shared" si="64"/>
        <v/>
      </c>
      <c r="P1077" s="560"/>
    </row>
    <row r="1078" spans="2:16">
      <c r="B1078" s="557" t="str">
        <f t="shared" si="61"/>
        <v/>
      </c>
      <c r="C1078" s="558"/>
      <c r="D1078" s="559" t="str">
        <f t="shared" si="62"/>
        <v/>
      </c>
      <c r="E1078" s="559"/>
      <c r="F1078" s="559" t="str">
        <f>IFERROR(IF(OR(D1078=0,D1078=""),"",-PMT($F$45/IF($K$46="Day",'L1'!$D$12,IF($K$46="Week",'L1'!$D$16,IF($K$46="Month",'L1'!$D$17,1))),$F$46,$D$62)),"")</f>
        <v/>
      </c>
      <c r="G1078" s="559"/>
      <c r="H1078" s="559" t="str">
        <f>IFERROR(-PPMT(IF($K$46="Day",$F$45/'L1'!$D$12,IF($K$46="Week",$F$45/'L1'!$D$16,IF($K$46="Month",$F$45/'L1'!$D$17,IF($K$46="Year",$F$45,0)))),B1078,$F$46,$Q$45),"")</f>
        <v/>
      </c>
      <c r="I1078" s="559"/>
      <c r="J1078" s="559" t="str">
        <f t="shared" si="63"/>
        <v/>
      </c>
      <c r="K1078" s="559"/>
      <c r="L1078" s="559"/>
      <c r="M1078" s="559"/>
      <c r="N1078" s="559"/>
      <c r="O1078" s="559" t="str">
        <f t="shared" si="64"/>
        <v/>
      </c>
      <c r="P1078" s="560"/>
    </row>
    <row r="1079" spans="2:16">
      <c r="B1079" s="557" t="str">
        <f t="shared" si="61"/>
        <v/>
      </c>
      <c r="C1079" s="558"/>
      <c r="D1079" s="559" t="str">
        <f t="shared" si="62"/>
        <v/>
      </c>
      <c r="E1079" s="559"/>
      <c r="F1079" s="559" t="str">
        <f>IFERROR(IF(OR(D1079=0,D1079=""),"",-PMT($F$45/IF($K$46="Day",'L1'!$D$12,IF($K$46="Week",'L1'!$D$16,IF($K$46="Month",'L1'!$D$17,1))),$F$46,$D$62)),"")</f>
        <v/>
      </c>
      <c r="G1079" s="559"/>
      <c r="H1079" s="559" t="str">
        <f>IFERROR(-PPMT(IF($K$46="Day",$F$45/'L1'!$D$12,IF($K$46="Week",$F$45/'L1'!$D$16,IF($K$46="Month",$F$45/'L1'!$D$17,IF($K$46="Year",$F$45,0)))),B1079,$F$46,$Q$45),"")</f>
        <v/>
      </c>
      <c r="I1079" s="559"/>
      <c r="J1079" s="559" t="str">
        <f t="shared" si="63"/>
        <v/>
      </c>
      <c r="K1079" s="559"/>
      <c r="L1079" s="559"/>
      <c r="M1079" s="559"/>
      <c r="N1079" s="559"/>
      <c r="O1079" s="559" t="str">
        <f t="shared" si="64"/>
        <v/>
      </c>
      <c r="P1079" s="560"/>
    </row>
    <row r="1080" spans="2:16">
      <c r="B1080" s="557" t="str">
        <f t="shared" si="61"/>
        <v/>
      </c>
      <c r="C1080" s="558"/>
      <c r="D1080" s="559" t="str">
        <f t="shared" si="62"/>
        <v/>
      </c>
      <c r="E1080" s="559"/>
      <c r="F1080" s="559" t="str">
        <f>IFERROR(IF(OR(D1080=0,D1080=""),"",-PMT($F$45/IF($K$46="Day",'L1'!$D$12,IF($K$46="Week",'L1'!$D$16,IF($K$46="Month",'L1'!$D$17,1))),$F$46,$D$62)),"")</f>
        <v/>
      </c>
      <c r="G1080" s="559"/>
      <c r="H1080" s="559" t="str">
        <f>IFERROR(-PPMT(IF($K$46="Day",$F$45/'L1'!$D$12,IF($K$46="Week",$F$45/'L1'!$D$16,IF($K$46="Month",$F$45/'L1'!$D$17,IF($K$46="Year",$F$45,0)))),B1080,$F$46,$Q$45),"")</f>
        <v/>
      </c>
      <c r="I1080" s="559"/>
      <c r="J1080" s="559" t="str">
        <f t="shared" si="63"/>
        <v/>
      </c>
      <c r="K1080" s="559"/>
      <c r="L1080" s="559"/>
      <c r="M1080" s="559"/>
      <c r="N1080" s="559"/>
      <c r="O1080" s="559" t="str">
        <f t="shared" si="64"/>
        <v/>
      </c>
      <c r="P1080" s="560"/>
    </row>
    <row r="1081" spans="2:16">
      <c r="B1081" s="557" t="str">
        <f t="shared" si="61"/>
        <v/>
      </c>
      <c r="C1081" s="558"/>
      <c r="D1081" s="559" t="str">
        <f t="shared" si="62"/>
        <v/>
      </c>
      <c r="E1081" s="559"/>
      <c r="F1081" s="559" t="str">
        <f>IFERROR(IF(OR(D1081=0,D1081=""),"",-PMT($F$45/IF($K$46="Day",'L1'!$D$12,IF($K$46="Week",'L1'!$D$16,IF($K$46="Month",'L1'!$D$17,1))),$F$46,$D$62)),"")</f>
        <v/>
      </c>
      <c r="G1081" s="559"/>
      <c r="H1081" s="559" t="str">
        <f>IFERROR(-PPMT(IF($K$46="Day",$F$45/'L1'!$D$12,IF($K$46="Week",$F$45/'L1'!$D$16,IF($K$46="Month",$F$45/'L1'!$D$17,IF($K$46="Year",$F$45,0)))),B1081,$F$46,$Q$45),"")</f>
        <v/>
      </c>
      <c r="I1081" s="559"/>
      <c r="J1081" s="559" t="str">
        <f t="shared" si="63"/>
        <v/>
      </c>
      <c r="K1081" s="559"/>
      <c r="L1081" s="559"/>
      <c r="M1081" s="559"/>
      <c r="N1081" s="559"/>
      <c r="O1081" s="559" t="str">
        <f t="shared" si="64"/>
        <v/>
      </c>
      <c r="P1081" s="560"/>
    </row>
    <row r="1082" spans="2:16">
      <c r="B1082" s="557" t="str">
        <f t="shared" si="61"/>
        <v/>
      </c>
      <c r="C1082" s="558"/>
      <c r="D1082" s="559" t="str">
        <f t="shared" si="62"/>
        <v/>
      </c>
      <c r="E1082" s="559"/>
      <c r="F1082" s="559" t="str">
        <f>IFERROR(IF(OR(D1082=0,D1082=""),"",-PMT($F$45/IF($K$46="Day",'L1'!$D$12,IF($K$46="Week",'L1'!$D$16,IF($K$46="Month",'L1'!$D$17,1))),$F$46,$D$62)),"")</f>
        <v/>
      </c>
      <c r="G1082" s="559"/>
      <c r="H1082" s="559" t="str">
        <f>IFERROR(-PPMT(IF($K$46="Day",$F$45/'L1'!$D$12,IF($K$46="Week",$F$45/'L1'!$D$16,IF($K$46="Month",$F$45/'L1'!$D$17,IF($K$46="Year",$F$45,0)))),B1082,$F$46,$Q$45),"")</f>
        <v/>
      </c>
      <c r="I1082" s="559"/>
      <c r="J1082" s="559" t="str">
        <f t="shared" si="63"/>
        <v/>
      </c>
      <c r="K1082" s="559"/>
      <c r="L1082" s="559"/>
      <c r="M1082" s="559"/>
      <c r="N1082" s="559"/>
      <c r="O1082" s="559" t="str">
        <f t="shared" si="64"/>
        <v/>
      </c>
      <c r="P1082" s="560"/>
    </row>
    <row r="1083" spans="2:16">
      <c r="B1083" s="557" t="str">
        <f t="shared" si="61"/>
        <v/>
      </c>
      <c r="C1083" s="558"/>
      <c r="D1083" s="559" t="str">
        <f t="shared" si="62"/>
        <v/>
      </c>
      <c r="E1083" s="559"/>
      <c r="F1083" s="559" t="str">
        <f>IFERROR(IF(OR(D1083=0,D1083=""),"",-PMT($F$45/IF($K$46="Day",'L1'!$D$12,IF($K$46="Week",'L1'!$D$16,IF($K$46="Month",'L1'!$D$17,1))),$F$46,$D$62)),"")</f>
        <v/>
      </c>
      <c r="G1083" s="559"/>
      <c r="H1083" s="559" t="str">
        <f>IFERROR(-PPMT(IF($K$46="Day",$F$45/'L1'!$D$12,IF($K$46="Week",$F$45/'L1'!$D$16,IF($K$46="Month",$F$45/'L1'!$D$17,IF($K$46="Year",$F$45,0)))),B1083,$F$46,$Q$45),"")</f>
        <v/>
      </c>
      <c r="I1083" s="559"/>
      <c r="J1083" s="559" t="str">
        <f t="shared" si="63"/>
        <v/>
      </c>
      <c r="K1083" s="559"/>
      <c r="L1083" s="559"/>
      <c r="M1083" s="559"/>
      <c r="N1083" s="559"/>
      <c r="O1083" s="559" t="str">
        <f t="shared" si="64"/>
        <v/>
      </c>
      <c r="P1083" s="560"/>
    </row>
    <row r="1084" spans="2:16">
      <c r="B1084" s="557" t="str">
        <f t="shared" si="61"/>
        <v/>
      </c>
      <c r="C1084" s="558"/>
      <c r="D1084" s="559" t="str">
        <f t="shared" si="62"/>
        <v/>
      </c>
      <c r="E1084" s="559"/>
      <c r="F1084" s="559" t="str">
        <f>IFERROR(IF(OR(D1084=0,D1084=""),"",-PMT($F$45/IF($K$46="Day",'L1'!$D$12,IF($K$46="Week",'L1'!$D$16,IF($K$46="Month",'L1'!$D$17,1))),$F$46,$D$62)),"")</f>
        <v/>
      </c>
      <c r="G1084" s="559"/>
      <c r="H1084" s="559" t="str">
        <f>IFERROR(-PPMT(IF($K$46="Day",$F$45/'L1'!$D$12,IF($K$46="Week",$F$45/'L1'!$D$16,IF($K$46="Month",$F$45/'L1'!$D$17,IF($K$46="Year",$F$45,0)))),B1084,$F$46,$Q$45),"")</f>
        <v/>
      </c>
      <c r="I1084" s="559"/>
      <c r="J1084" s="559" t="str">
        <f t="shared" si="63"/>
        <v/>
      </c>
      <c r="K1084" s="559"/>
      <c r="L1084" s="559"/>
      <c r="M1084" s="559"/>
      <c r="N1084" s="559"/>
      <c r="O1084" s="559" t="str">
        <f t="shared" si="64"/>
        <v/>
      </c>
      <c r="P1084" s="560"/>
    </row>
    <row r="1085" spans="2:16">
      <c r="B1085" s="557" t="str">
        <f t="shared" si="61"/>
        <v/>
      </c>
      <c r="C1085" s="558"/>
      <c r="D1085" s="559" t="str">
        <f t="shared" si="62"/>
        <v/>
      </c>
      <c r="E1085" s="559"/>
      <c r="F1085" s="559" t="str">
        <f>IFERROR(IF(OR(D1085=0,D1085=""),"",-PMT($F$45/IF($K$46="Day",'L1'!$D$12,IF($K$46="Week",'L1'!$D$16,IF($K$46="Month",'L1'!$D$17,1))),$F$46,$D$62)),"")</f>
        <v/>
      </c>
      <c r="G1085" s="559"/>
      <c r="H1085" s="559" t="str">
        <f>IFERROR(-PPMT(IF($K$46="Day",$F$45/'L1'!$D$12,IF($K$46="Week",$F$45/'L1'!$D$16,IF($K$46="Month",$F$45/'L1'!$D$17,IF($K$46="Year",$F$45,0)))),B1085,$F$46,$Q$45),"")</f>
        <v/>
      </c>
      <c r="I1085" s="559"/>
      <c r="J1085" s="559" t="str">
        <f t="shared" si="63"/>
        <v/>
      </c>
      <c r="K1085" s="559"/>
      <c r="L1085" s="559"/>
      <c r="M1085" s="559"/>
      <c r="N1085" s="559"/>
      <c r="O1085" s="559" t="str">
        <f t="shared" si="64"/>
        <v/>
      </c>
      <c r="P1085" s="560"/>
    </row>
    <row r="1086" spans="2:16">
      <c r="B1086" s="557" t="str">
        <f t="shared" si="61"/>
        <v/>
      </c>
      <c r="C1086" s="558"/>
      <c r="D1086" s="559" t="str">
        <f t="shared" si="62"/>
        <v/>
      </c>
      <c r="E1086" s="559"/>
      <c r="F1086" s="559" t="str">
        <f>IFERROR(IF(OR(D1086=0,D1086=""),"",-PMT($F$45/IF($K$46="Day",'L1'!$D$12,IF($K$46="Week",'L1'!$D$16,IF($K$46="Month",'L1'!$D$17,1))),$F$46,$D$62)),"")</f>
        <v/>
      </c>
      <c r="G1086" s="559"/>
      <c r="H1086" s="559" t="str">
        <f>IFERROR(-PPMT(IF($K$46="Day",$F$45/'L1'!$D$12,IF($K$46="Week",$F$45/'L1'!$D$16,IF($K$46="Month",$F$45/'L1'!$D$17,IF($K$46="Year",$F$45,0)))),B1086,$F$46,$Q$45),"")</f>
        <v/>
      </c>
      <c r="I1086" s="559"/>
      <c r="J1086" s="559" t="str">
        <f t="shared" si="63"/>
        <v/>
      </c>
      <c r="K1086" s="559"/>
      <c r="L1086" s="559"/>
      <c r="M1086" s="559"/>
      <c r="N1086" s="559"/>
      <c r="O1086" s="559" t="str">
        <f t="shared" si="64"/>
        <v/>
      </c>
      <c r="P1086" s="560"/>
    </row>
    <row r="1087" spans="2:16">
      <c r="B1087" s="557" t="str">
        <f t="shared" si="61"/>
        <v/>
      </c>
      <c r="C1087" s="558"/>
      <c r="D1087" s="559" t="str">
        <f t="shared" si="62"/>
        <v/>
      </c>
      <c r="E1087" s="559"/>
      <c r="F1087" s="559" t="str">
        <f>IFERROR(IF(OR(D1087=0,D1087=""),"",-PMT($F$45/IF($K$46="Day",'L1'!$D$12,IF($K$46="Week",'L1'!$D$16,IF($K$46="Month",'L1'!$D$17,1))),$F$46,$D$62)),"")</f>
        <v/>
      </c>
      <c r="G1087" s="559"/>
      <c r="H1087" s="559" t="str">
        <f>IFERROR(-PPMT(IF($K$46="Day",$F$45/'L1'!$D$12,IF($K$46="Week",$F$45/'L1'!$D$16,IF($K$46="Month",$F$45/'L1'!$D$17,IF($K$46="Year",$F$45,0)))),B1087,$F$46,$Q$45),"")</f>
        <v/>
      </c>
      <c r="I1087" s="559"/>
      <c r="J1087" s="559" t="str">
        <f t="shared" si="63"/>
        <v/>
      </c>
      <c r="K1087" s="559"/>
      <c r="L1087" s="559"/>
      <c r="M1087" s="559"/>
      <c r="N1087" s="559"/>
      <c r="O1087" s="559" t="str">
        <f t="shared" si="64"/>
        <v/>
      </c>
      <c r="P1087" s="560"/>
    </row>
    <row r="1088" spans="2:16">
      <c r="B1088" s="557" t="str">
        <f t="shared" ref="B1088:B1151" si="65">IF(OR(D1088=0,D1088=""),"",B1087+1)</f>
        <v/>
      </c>
      <c r="C1088" s="558"/>
      <c r="D1088" s="559" t="str">
        <f t="shared" ref="D1088:D1151" si="66">IFERROR(IF(D1087-H1087&lt;=0,"",D1087-H1087),"")</f>
        <v/>
      </c>
      <c r="E1088" s="559"/>
      <c r="F1088" s="559" t="str">
        <f>IFERROR(IF(OR(D1088=0,D1088=""),"",-PMT($F$45/IF($K$46="Day",'L1'!$D$12,IF($K$46="Week",'L1'!$D$16,IF($K$46="Month",'L1'!$D$17,1))),$F$46,$D$62)),"")</f>
        <v/>
      </c>
      <c r="G1088" s="559"/>
      <c r="H1088" s="559" t="str">
        <f>IFERROR(-PPMT(IF($K$46="Day",$F$45/'L1'!$D$12,IF($K$46="Week",$F$45/'L1'!$D$16,IF($K$46="Month",$F$45/'L1'!$D$17,IF($K$46="Year",$F$45,0)))),B1088,$F$46,$Q$45),"")</f>
        <v/>
      </c>
      <c r="I1088" s="559"/>
      <c r="J1088" s="559" t="str">
        <f t="shared" ref="J1088:J1151" si="67">IFERROR(F1088-H1088,"")</f>
        <v/>
      </c>
      <c r="K1088" s="559"/>
      <c r="L1088" s="559"/>
      <c r="M1088" s="559"/>
      <c r="N1088" s="559"/>
      <c r="O1088" s="559" t="str">
        <f t="shared" ref="O1088:O1151" si="68">IFERROR(D1088-H1088,"")</f>
        <v/>
      </c>
      <c r="P1088" s="560"/>
    </row>
    <row r="1089" spans="2:16">
      <c r="B1089" s="557" t="str">
        <f t="shared" si="65"/>
        <v/>
      </c>
      <c r="C1089" s="558"/>
      <c r="D1089" s="559" t="str">
        <f t="shared" si="66"/>
        <v/>
      </c>
      <c r="E1089" s="559"/>
      <c r="F1089" s="559" t="str">
        <f>IFERROR(IF(OR(D1089=0,D1089=""),"",-PMT($F$45/IF($K$46="Day",'L1'!$D$12,IF($K$46="Week",'L1'!$D$16,IF($K$46="Month",'L1'!$D$17,1))),$F$46,$D$62)),"")</f>
        <v/>
      </c>
      <c r="G1089" s="559"/>
      <c r="H1089" s="559" t="str">
        <f>IFERROR(-PPMT(IF($K$46="Day",$F$45/'L1'!$D$12,IF($K$46="Week",$F$45/'L1'!$D$16,IF($K$46="Month",$F$45/'L1'!$D$17,IF($K$46="Year",$F$45,0)))),B1089,$F$46,$Q$45),"")</f>
        <v/>
      </c>
      <c r="I1089" s="559"/>
      <c r="J1089" s="559" t="str">
        <f t="shared" si="67"/>
        <v/>
      </c>
      <c r="K1089" s="559"/>
      <c r="L1089" s="559"/>
      <c r="M1089" s="559"/>
      <c r="N1089" s="559"/>
      <c r="O1089" s="559" t="str">
        <f t="shared" si="68"/>
        <v/>
      </c>
      <c r="P1089" s="560"/>
    </row>
    <row r="1090" spans="2:16">
      <c r="B1090" s="557" t="str">
        <f t="shared" si="65"/>
        <v/>
      </c>
      <c r="C1090" s="558"/>
      <c r="D1090" s="559" t="str">
        <f t="shared" si="66"/>
        <v/>
      </c>
      <c r="E1090" s="559"/>
      <c r="F1090" s="559" t="str">
        <f>IFERROR(IF(OR(D1090=0,D1090=""),"",-PMT($F$45/IF($K$46="Day",'L1'!$D$12,IF($K$46="Week",'L1'!$D$16,IF($K$46="Month",'L1'!$D$17,1))),$F$46,$D$62)),"")</f>
        <v/>
      </c>
      <c r="G1090" s="559"/>
      <c r="H1090" s="559" t="str">
        <f>IFERROR(-PPMT(IF($K$46="Day",$F$45/'L1'!$D$12,IF($K$46="Week",$F$45/'L1'!$D$16,IF($K$46="Month",$F$45/'L1'!$D$17,IF($K$46="Year",$F$45,0)))),B1090,$F$46,$Q$45),"")</f>
        <v/>
      </c>
      <c r="I1090" s="559"/>
      <c r="J1090" s="559" t="str">
        <f t="shared" si="67"/>
        <v/>
      </c>
      <c r="K1090" s="559"/>
      <c r="L1090" s="559"/>
      <c r="M1090" s="559"/>
      <c r="N1090" s="559"/>
      <c r="O1090" s="559" t="str">
        <f t="shared" si="68"/>
        <v/>
      </c>
      <c r="P1090" s="560"/>
    </row>
    <row r="1091" spans="2:16">
      <c r="B1091" s="557" t="str">
        <f t="shared" si="65"/>
        <v/>
      </c>
      <c r="C1091" s="558"/>
      <c r="D1091" s="559" t="str">
        <f t="shared" si="66"/>
        <v/>
      </c>
      <c r="E1091" s="559"/>
      <c r="F1091" s="559" t="str">
        <f>IFERROR(IF(OR(D1091=0,D1091=""),"",-PMT($F$45/IF($K$46="Day",'L1'!$D$12,IF($K$46="Week",'L1'!$D$16,IF($K$46="Month",'L1'!$D$17,1))),$F$46,$D$62)),"")</f>
        <v/>
      </c>
      <c r="G1091" s="559"/>
      <c r="H1091" s="559" t="str">
        <f>IFERROR(-PPMT(IF($K$46="Day",$F$45/'L1'!$D$12,IF($K$46="Week",$F$45/'L1'!$D$16,IF($K$46="Month",$F$45/'L1'!$D$17,IF($K$46="Year",$F$45,0)))),B1091,$F$46,$Q$45),"")</f>
        <v/>
      </c>
      <c r="I1091" s="559"/>
      <c r="J1091" s="559" t="str">
        <f t="shared" si="67"/>
        <v/>
      </c>
      <c r="K1091" s="559"/>
      <c r="L1091" s="559"/>
      <c r="M1091" s="559"/>
      <c r="N1091" s="559"/>
      <c r="O1091" s="559" t="str">
        <f t="shared" si="68"/>
        <v/>
      </c>
      <c r="P1091" s="560"/>
    </row>
    <row r="1092" spans="2:16">
      <c r="B1092" s="557" t="str">
        <f t="shared" si="65"/>
        <v/>
      </c>
      <c r="C1092" s="558"/>
      <c r="D1092" s="559" t="str">
        <f t="shared" si="66"/>
        <v/>
      </c>
      <c r="E1092" s="559"/>
      <c r="F1092" s="559" t="str">
        <f>IFERROR(IF(OR(D1092=0,D1092=""),"",-PMT($F$45/IF($K$46="Day",'L1'!$D$12,IF($K$46="Week",'L1'!$D$16,IF($K$46="Month",'L1'!$D$17,1))),$F$46,$D$62)),"")</f>
        <v/>
      </c>
      <c r="G1092" s="559"/>
      <c r="H1092" s="559" t="str">
        <f>IFERROR(-PPMT(IF($K$46="Day",$F$45/'L1'!$D$12,IF($K$46="Week",$F$45/'L1'!$D$16,IF($K$46="Month",$F$45/'L1'!$D$17,IF($K$46="Year",$F$45,0)))),B1092,$F$46,$Q$45),"")</f>
        <v/>
      </c>
      <c r="I1092" s="559"/>
      <c r="J1092" s="559" t="str">
        <f t="shared" si="67"/>
        <v/>
      </c>
      <c r="K1092" s="559"/>
      <c r="L1092" s="559"/>
      <c r="M1092" s="559"/>
      <c r="N1092" s="559"/>
      <c r="O1092" s="559" t="str">
        <f t="shared" si="68"/>
        <v/>
      </c>
      <c r="P1092" s="560"/>
    </row>
    <row r="1093" spans="2:16">
      <c r="B1093" s="557" t="str">
        <f t="shared" si="65"/>
        <v/>
      </c>
      <c r="C1093" s="558"/>
      <c r="D1093" s="559" t="str">
        <f t="shared" si="66"/>
        <v/>
      </c>
      <c r="E1093" s="559"/>
      <c r="F1093" s="559" t="str">
        <f>IFERROR(IF(OR(D1093=0,D1093=""),"",-PMT($F$45/IF($K$46="Day",'L1'!$D$12,IF($K$46="Week",'L1'!$D$16,IF($K$46="Month",'L1'!$D$17,1))),$F$46,$D$62)),"")</f>
        <v/>
      </c>
      <c r="G1093" s="559"/>
      <c r="H1093" s="559" t="str">
        <f>IFERROR(-PPMT(IF($K$46="Day",$F$45/'L1'!$D$12,IF($K$46="Week",$F$45/'L1'!$D$16,IF($K$46="Month",$F$45/'L1'!$D$17,IF($K$46="Year",$F$45,0)))),B1093,$F$46,$Q$45),"")</f>
        <v/>
      </c>
      <c r="I1093" s="559"/>
      <c r="J1093" s="559" t="str">
        <f t="shared" si="67"/>
        <v/>
      </c>
      <c r="K1093" s="559"/>
      <c r="L1093" s="559"/>
      <c r="M1093" s="559"/>
      <c r="N1093" s="559"/>
      <c r="O1093" s="559" t="str">
        <f t="shared" si="68"/>
        <v/>
      </c>
      <c r="P1093" s="560"/>
    </row>
    <row r="1094" spans="2:16">
      <c r="B1094" s="557" t="str">
        <f t="shared" si="65"/>
        <v/>
      </c>
      <c r="C1094" s="558"/>
      <c r="D1094" s="559" t="str">
        <f t="shared" si="66"/>
        <v/>
      </c>
      <c r="E1094" s="559"/>
      <c r="F1094" s="559" t="str">
        <f>IFERROR(IF(OR(D1094=0,D1094=""),"",-PMT($F$45/IF($K$46="Day",'L1'!$D$12,IF($K$46="Week",'L1'!$D$16,IF($K$46="Month",'L1'!$D$17,1))),$F$46,$D$62)),"")</f>
        <v/>
      </c>
      <c r="G1094" s="559"/>
      <c r="H1094" s="559" t="str">
        <f>IFERROR(-PPMT(IF($K$46="Day",$F$45/'L1'!$D$12,IF($K$46="Week",$F$45/'L1'!$D$16,IF($K$46="Month",$F$45/'L1'!$D$17,IF($K$46="Year",$F$45,0)))),B1094,$F$46,$Q$45),"")</f>
        <v/>
      </c>
      <c r="I1094" s="559"/>
      <c r="J1094" s="559" t="str">
        <f t="shared" si="67"/>
        <v/>
      </c>
      <c r="K1094" s="559"/>
      <c r="L1094" s="559"/>
      <c r="M1094" s="559"/>
      <c r="N1094" s="559"/>
      <c r="O1094" s="559" t="str">
        <f t="shared" si="68"/>
        <v/>
      </c>
      <c r="P1094" s="560"/>
    </row>
    <row r="1095" spans="2:16">
      <c r="B1095" s="557" t="str">
        <f t="shared" si="65"/>
        <v/>
      </c>
      <c r="C1095" s="558"/>
      <c r="D1095" s="559" t="str">
        <f t="shared" si="66"/>
        <v/>
      </c>
      <c r="E1095" s="559"/>
      <c r="F1095" s="559" t="str">
        <f>IFERROR(IF(OR(D1095=0,D1095=""),"",-PMT($F$45/IF($K$46="Day",'L1'!$D$12,IF($K$46="Week",'L1'!$D$16,IF($K$46="Month",'L1'!$D$17,1))),$F$46,$D$62)),"")</f>
        <v/>
      </c>
      <c r="G1095" s="559"/>
      <c r="H1095" s="559" t="str">
        <f>IFERROR(-PPMT(IF($K$46="Day",$F$45/'L1'!$D$12,IF($K$46="Week",$F$45/'L1'!$D$16,IF($K$46="Month",$F$45/'L1'!$D$17,IF($K$46="Year",$F$45,0)))),B1095,$F$46,$Q$45),"")</f>
        <v/>
      </c>
      <c r="I1095" s="559"/>
      <c r="J1095" s="559" t="str">
        <f t="shared" si="67"/>
        <v/>
      </c>
      <c r="K1095" s="559"/>
      <c r="L1095" s="559"/>
      <c r="M1095" s="559"/>
      <c r="N1095" s="559"/>
      <c r="O1095" s="559" t="str">
        <f t="shared" si="68"/>
        <v/>
      </c>
      <c r="P1095" s="560"/>
    </row>
    <row r="1096" spans="2:16">
      <c r="B1096" s="557" t="str">
        <f t="shared" si="65"/>
        <v/>
      </c>
      <c r="C1096" s="558"/>
      <c r="D1096" s="559" t="str">
        <f t="shared" si="66"/>
        <v/>
      </c>
      <c r="E1096" s="559"/>
      <c r="F1096" s="559" t="str">
        <f>IFERROR(IF(OR(D1096=0,D1096=""),"",-PMT($F$45/IF($K$46="Day",'L1'!$D$12,IF($K$46="Week",'L1'!$D$16,IF($K$46="Month",'L1'!$D$17,1))),$F$46,$D$62)),"")</f>
        <v/>
      </c>
      <c r="G1096" s="559"/>
      <c r="H1096" s="559" t="str">
        <f>IFERROR(-PPMT(IF($K$46="Day",$F$45/'L1'!$D$12,IF($K$46="Week",$F$45/'L1'!$D$16,IF($K$46="Month",$F$45/'L1'!$D$17,IF($K$46="Year",$F$45,0)))),B1096,$F$46,$Q$45),"")</f>
        <v/>
      </c>
      <c r="I1096" s="559"/>
      <c r="J1096" s="559" t="str">
        <f t="shared" si="67"/>
        <v/>
      </c>
      <c r="K1096" s="559"/>
      <c r="L1096" s="559"/>
      <c r="M1096" s="559"/>
      <c r="N1096" s="559"/>
      <c r="O1096" s="559" t="str">
        <f t="shared" si="68"/>
        <v/>
      </c>
      <c r="P1096" s="560"/>
    </row>
    <row r="1097" spans="2:16">
      <c r="B1097" s="557" t="str">
        <f t="shared" si="65"/>
        <v/>
      </c>
      <c r="C1097" s="558"/>
      <c r="D1097" s="559" t="str">
        <f t="shared" si="66"/>
        <v/>
      </c>
      <c r="E1097" s="559"/>
      <c r="F1097" s="559" t="str">
        <f>IFERROR(IF(OR(D1097=0,D1097=""),"",-PMT($F$45/IF($K$46="Day",'L1'!$D$12,IF($K$46="Week",'L1'!$D$16,IF($K$46="Month",'L1'!$D$17,1))),$F$46,$D$62)),"")</f>
        <v/>
      </c>
      <c r="G1097" s="559"/>
      <c r="H1097" s="559" t="str">
        <f>IFERROR(-PPMT(IF($K$46="Day",$F$45/'L1'!$D$12,IF($K$46="Week",$F$45/'L1'!$D$16,IF($K$46="Month",$F$45/'L1'!$D$17,IF($K$46="Year",$F$45,0)))),B1097,$F$46,$Q$45),"")</f>
        <v/>
      </c>
      <c r="I1097" s="559"/>
      <c r="J1097" s="559" t="str">
        <f t="shared" si="67"/>
        <v/>
      </c>
      <c r="K1097" s="559"/>
      <c r="L1097" s="559"/>
      <c r="M1097" s="559"/>
      <c r="N1097" s="559"/>
      <c r="O1097" s="559" t="str">
        <f t="shared" si="68"/>
        <v/>
      </c>
      <c r="P1097" s="560"/>
    </row>
    <row r="1098" spans="2:16">
      <c r="B1098" s="557" t="str">
        <f t="shared" si="65"/>
        <v/>
      </c>
      <c r="C1098" s="558"/>
      <c r="D1098" s="559" t="str">
        <f t="shared" si="66"/>
        <v/>
      </c>
      <c r="E1098" s="559"/>
      <c r="F1098" s="559" t="str">
        <f>IFERROR(IF(OR(D1098=0,D1098=""),"",-PMT($F$45/IF($K$46="Day",'L1'!$D$12,IF($K$46="Week",'L1'!$D$16,IF($K$46="Month",'L1'!$D$17,1))),$F$46,$D$62)),"")</f>
        <v/>
      </c>
      <c r="G1098" s="559"/>
      <c r="H1098" s="559" t="str">
        <f>IFERROR(-PPMT(IF($K$46="Day",$F$45/'L1'!$D$12,IF($K$46="Week",$F$45/'L1'!$D$16,IF($K$46="Month",$F$45/'L1'!$D$17,IF($K$46="Year",$F$45,0)))),B1098,$F$46,$Q$45),"")</f>
        <v/>
      </c>
      <c r="I1098" s="559"/>
      <c r="J1098" s="559" t="str">
        <f t="shared" si="67"/>
        <v/>
      </c>
      <c r="K1098" s="559"/>
      <c r="L1098" s="559"/>
      <c r="M1098" s="559"/>
      <c r="N1098" s="559"/>
      <c r="O1098" s="559" t="str">
        <f t="shared" si="68"/>
        <v/>
      </c>
      <c r="P1098" s="560"/>
    </row>
    <row r="1099" spans="2:16">
      <c r="B1099" s="557" t="str">
        <f t="shared" si="65"/>
        <v/>
      </c>
      <c r="C1099" s="558"/>
      <c r="D1099" s="559" t="str">
        <f t="shared" si="66"/>
        <v/>
      </c>
      <c r="E1099" s="559"/>
      <c r="F1099" s="559" t="str">
        <f>IFERROR(IF(OR(D1099=0,D1099=""),"",-PMT($F$45/IF($K$46="Day",'L1'!$D$12,IF($K$46="Week",'L1'!$D$16,IF($K$46="Month",'L1'!$D$17,1))),$F$46,$D$62)),"")</f>
        <v/>
      </c>
      <c r="G1099" s="559"/>
      <c r="H1099" s="559" t="str">
        <f>IFERROR(-PPMT(IF($K$46="Day",$F$45/'L1'!$D$12,IF($K$46="Week",$F$45/'L1'!$D$16,IF($K$46="Month",$F$45/'L1'!$D$17,IF($K$46="Year",$F$45,0)))),B1099,$F$46,$Q$45),"")</f>
        <v/>
      </c>
      <c r="I1099" s="559"/>
      <c r="J1099" s="559" t="str">
        <f t="shared" si="67"/>
        <v/>
      </c>
      <c r="K1099" s="559"/>
      <c r="L1099" s="559"/>
      <c r="M1099" s="559"/>
      <c r="N1099" s="559"/>
      <c r="O1099" s="559" t="str">
        <f t="shared" si="68"/>
        <v/>
      </c>
      <c r="P1099" s="560"/>
    </row>
    <row r="1100" spans="2:16">
      <c r="B1100" s="557" t="str">
        <f t="shared" si="65"/>
        <v/>
      </c>
      <c r="C1100" s="558"/>
      <c r="D1100" s="559" t="str">
        <f t="shared" si="66"/>
        <v/>
      </c>
      <c r="E1100" s="559"/>
      <c r="F1100" s="559" t="str">
        <f>IFERROR(IF(OR(D1100=0,D1100=""),"",-PMT($F$45/IF($K$46="Day",'L1'!$D$12,IF($K$46="Week",'L1'!$D$16,IF($K$46="Month",'L1'!$D$17,1))),$F$46,$D$62)),"")</f>
        <v/>
      </c>
      <c r="G1100" s="559"/>
      <c r="H1100" s="559" t="str">
        <f>IFERROR(-PPMT(IF($K$46="Day",$F$45/'L1'!$D$12,IF($K$46="Week",$F$45/'L1'!$D$16,IF($K$46="Month",$F$45/'L1'!$D$17,IF($K$46="Year",$F$45,0)))),B1100,$F$46,$Q$45),"")</f>
        <v/>
      </c>
      <c r="I1100" s="559"/>
      <c r="J1100" s="559" t="str">
        <f t="shared" si="67"/>
        <v/>
      </c>
      <c r="K1100" s="559"/>
      <c r="L1100" s="559"/>
      <c r="M1100" s="559"/>
      <c r="N1100" s="559"/>
      <c r="O1100" s="559" t="str">
        <f t="shared" si="68"/>
        <v/>
      </c>
      <c r="P1100" s="560"/>
    </row>
    <row r="1101" spans="2:16">
      <c r="B1101" s="557" t="str">
        <f t="shared" si="65"/>
        <v/>
      </c>
      <c r="C1101" s="558"/>
      <c r="D1101" s="559" t="str">
        <f t="shared" si="66"/>
        <v/>
      </c>
      <c r="E1101" s="559"/>
      <c r="F1101" s="559" t="str">
        <f>IFERROR(IF(OR(D1101=0,D1101=""),"",-PMT($F$45/IF($K$46="Day",'L1'!$D$12,IF($K$46="Week",'L1'!$D$16,IF($K$46="Month",'L1'!$D$17,1))),$F$46,$D$62)),"")</f>
        <v/>
      </c>
      <c r="G1101" s="559"/>
      <c r="H1101" s="559" t="str">
        <f>IFERROR(-PPMT(IF($K$46="Day",$F$45/'L1'!$D$12,IF($K$46="Week",$F$45/'L1'!$D$16,IF($K$46="Month",$F$45/'L1'!$D$17,IF($K$46="Year",$F$45,0)))),B1101,$F$46,$Q$45),"")</f>
        <v/>
      </c>
      <c r="I1101" s="559"/>
      <c r="J1101" s="559" t="str">
        <f t="shared" si="67"/>
        <v/>
      </c>
      <c r="K1101" s="559"/>
      <c r="L1101" s="559"/>
      <c r="M1101" s="559"/>
      <c r="N1101" s="559"/>
      <c r="O1101" s="559" t="str">
        <f t="shared" si="68"/>
        <v/>
      </c>
      <c r="P1101" s="560"/>
    </row>
    <row r="1102" spans="2:16">
      <c r="B1102" s="557" t="str">
        <f t="shared" si="65"/>
        <v/>
      </c>
      <c r="C1102" s="558"/>
      <c r="D1102" s="559" t="str">
        <f t="shared" si="66"/>
        <v/>
      </c>
      <c r="E1102" s="559"/>
      <c r="F1102" s="559" t="str">
        <f>IFERROR(IF(OR(D1102=0,D1102=""),"",-PMT($F$45/IF($K$46="Day",'L1'!$D$12,IF($K$46="Week",'L1'!$D$16,IF($K$46="Month",'L1'!$D$17,1))),$F$46,$D$62)),"")</f>
        <v/>
      </c>
      <c r="G1102" s="559"/>
      <c r="H1102" s="559" t="str">
        <f>IFERROR(-PPMT(IF($K$46="Day",$F$45/'L1'!$D$12,IF($K$46="Week",$F$45/'L1'!$D$16,IF($K$46="Month",$F$45/'L1'!$D$17,IF($K$46="Year",$F$45,0)))),B1102,$F$46,$Q$45),"")</f>
        <v/>
      </c>
      <c r="I1102" s="559"/>
      <c r="J1102" s="559" t="str">
        <f t="shared" si="67"/>
        <v/>
      </c>
      <c r="K1102" s="559"/>
      <c r="L1102" s="559"/>
      <c r="M1102" s="559"/>
      <c r="N1102" s="559"/>
      <c r="O1102" s="559" t="str">
        <f t="shared" si="68"/>
        <v/>
      </c>
      <c r="P1102" s="560"/>
    </row>
    <row r="1103" spans="2:16">
      <c r="B1103" s="557" t="str">
        <f t="shared" si="65"/>
        <v/>
      </c>
      <c r="C1103" s="558"/>
      <c r="D1103" s="559" t="str">
        <f t="shared" si="66"/>
        <v/>
      </c>
      <c r="E1103" s="559"/>
      <c r="F1103" s="559" t="str">
        <f>IFERROR(IF(OR(D1103=0,D1103=""),"",-PMT($F$45/IF($K$46="Day",'L1'!$D$12,IF($K$46="Week",'L1'!$D$16,IF($K$46="Month",'L1'!$D$17,1))),$F$46,$D$62)),"")</f>
        <v/>
      </c>
      <c r="G1103" s="559"/>
      <c r="H1103" s="559" t="str">
        <f>IFERROR(-PPMT(IF($K$46="Day",$F$45/'L1'!$D$12,IF($K$46="Week",$F$45/'L1'!$D$16,IF($K$46="Month",$F$45/'L1'!$D$17,IF($K$46="Year",$F$45,0)))),B1103,$F$46,$Q$45),"")</f>
        <v/>
      </c>
      <c r="I1103" s="559"/>
      <c r="J1103" s="559" t="str">
        <f t="shared" si="67"/>
        <v/>
      </c>
      <c r="K1103" s="559"/>
      <c r="L1103" s="559"/>
      <c r="M1103" s="559"/>
      <c r="N1103" s="559"/>
      <c r="O1103" s="559" t="str">
        <f t="shared" si="68"/>
        <v/>
      </c>
      <c r="P1103" s="560"/>
    </row>
    <row r="1104" spans="2:16">
      <c r="B1104" s="557" t="str">
        <f t="shared" si="65"/>
        <v/>
      </c>
      <c r="C1104" s="558"/>
      <c r="D1104" s="559" t="str">
        <f t="shared" si="66"/>
        <v/>
      </c>
      <c r="E1104" s="559"/>
      <c r="F1104" s="559" t="str">
        <f>IFERROR(IF(OR(D1104=0,D1104=""),"",-PMT($F$45/IF($K$46="Day",'L1'!$D$12,IF($K$46="Week",'L1'!$D$16,IF($K$46="Month",'L1'!$D$17,1))),$F$46,$D$62)),"")</f>
        <v/>
      </c>
      <c r="G1104" s="559"/>
      <c r="H1104" s="559" t="str">
        <f>IFERROR(-PPMT(IF($K$46="Day",$F$45/'L1'!$D$12,IF($K$46="Week",$F$45/'L1'!$D$16,IF($K$46="Month",$F$45/'L1'!$D$17,IF($K$46="Year",$F$45,0)))),B1104,$F$46,$Q$45),"")</f>
        <v/>
      </c>
      <c r="I1104" s="559"/>
      <c r="J1104" s="559" t="str">
        <f t="shared" si="67"/>
        <v/>
      </c>
      <c r="K1104" s="559"/>
      <c r="L1104" s="559"/>
      <c r="M1104" s="559"/>
      <c r="N1104" s="559"/>
      <c r="O1104" s="559" t="str">
        <f t="shared" si="68"/>
        <v/>
      </c>
      <c r="P1104" s="560"/>
    </row>
    <row r="1105" spans="2:16">
      <c r="B1105" s="557" t="str">
        <f t="shared" si="65"/>
        <v/>
      </c>
      <c r="C1105" s="558"/>
      <c r="D1105" s="559" t="str">
        <f t="shared" si="66"/>
        <v/>
      </c>
      <c r="E1105" s="559"/>
      <c r="F1105" s="559" t="str">
        <f>IFERROR(IF(OR(D1105=0,D1105=""),"",-PMT($F$45/IF($K$46="Day",'L1'!$D$12,IF($K$46="Week",'L1'!$D$16,IF($K$46="Month",'L1'!$D$17,1))),$F$46,$D$62)),"")</f>
        <v/>
      </c>
      <c r="G1105" s="559"/>
      <c r="H1105" s="559" t="str">
        <f>IFERROR(-PPMT(IF($K$46="Day",$F$45/'L1'!$D$12,IF($K$46="Week",$F$45/'L1'!$D$16,IF($K$46="Month",$F$45/'L1'!$D$17,IF($K$46="Year",$F$45,0)))),B1105,$F$46,$Q$45),"")</f>
        <v/>
      </c>
      <c r="I1105" s="559"/>
      <c r="J1105" s="559" t="str">
        <f t="shared" si="67"/>
        <v/>
      </c>
      <c r="K1105" s="559"/>
      <c r="L1105" s="559"/>
      <c r="M1105" s="559"/>
      <c r="N1105" s="559"/>
      <c r="O1105" s="559" t="str">
        <f t="shared" si="68"/>
        <v/>
      </c>
      <c r="P1105" s="560"/>
    </row>
    <row r="1106" spans="2:16">
      <c r="B1106" s="557" t="str">
        <f t="shared" si="65"/>
        <v/>
      </c>
      <c r="C1106" s="558"/>
      <c r="D1106" s="559" t="str">
        <f t="shared" si="66"/>
        <v/>
      </c>
      <c r="E1106" s="559"/>
      <c r="F1106" s="559" t="str">
        <f>IFERROR(IF(OR(D1106=0,D1106=""),"",-PMT($F$45/IF($K$46="Day",'L1'!$D$12,IF($K$46="Week",'L1'!$D$16,IF($K$46="Month",'L1'!$D$17,1))),$F$46,$D$62)),"")</f>
        <v/>
      </c>
      <c r="G1106" s="559"/>
      <c r="H1106" s="559" t="str">
        <f>IFERROR(-PPMT(IF($K$46="Day",$F$45/'L1'!$D$12,IF($K$46="Week",$F$45/'L1'!$D$16,IF($K$46="Month",$F$45/'L1'!$D$17,IF($K$46="Year",$F$45,0)))),B1106,$F$46,$Q$45),"")</f>
        <v/>
      </c>
      <c r="I1106" s="559"/>
      <c r="J1106" s="559" t="str">
        <f t="shared" si="67"/>
        <v/>
      </c>
      <c r="K1106" s="559"/>
      <c r="L1106" s="559"/>
      <c r="M1106" s="559"/>
      <c r="N1106" s="559"/>
      <c r="O1106" s="559" t="str">
        <f t="shared" si="68"/>
        <v/>
      </c>
      <c r="P1106" s="560"/>
    </row>
    <row r="1107" spans="2:16">
      <c r="B1107" s="557" t="str">
        <f t="shared" si="65"/>
        <v/>
      </c>
      <c r="C1107" s="558"/>
      <c r="D1107" s="559" t="str">
        <f t="shared" si="66"/>
        <v/>
      </c>
      <c r="E1107" s="559"/>
      <c r="F1107" s="559" t="str">
        <f>IFERROR(IF(OR(D1107=0,D1107=""),"",-PMT($F$45/IF($K$46="Day",'L1'!$D$12,IF($K$46="Week",'L1'!$D$16,IF($K$46="Month",'L1'!$D$17,1))),$F$46,$D$62)),"")</f>
        <v/>
      </c>
      <c r="G1107" s="559"/>
      <c r="H1107" s="559" t="str">
        <f>IFERROR(-PPMT(IF($K$46="Day",$F$45/'L1'!$D$12,IF($K$46="Week",$F$45/'L1'!$D$16,IF($K$46="Month",$F$45/'L1'!$D$17,IF($K$46="Year",$F$45,0)))),B1107,$F$46,$Q$45),"")</f>
        <v/>
      </c>
      <c r="I1107" s="559"/>
      <c r="J1107" s="559" t="str">
        <f t="shared" si="67"/>
        <v/>
      </c>
      <c r="K1107" s="559"/>
      <c r="L1107" s="559"/>
      <c r="M1107" s="559"/>
      <c r="N1107" s="559"/>
      <c r="O1107" s="559" t="str">
        <f t="shared" si="68"/>
        <v/>
      </c>
      <c r="P1107" s="560"/>
    </row>
    <row r="1108" spans="2:16">
      <c r="B1108" s="557" t="str">
        <f t="shared" si="65"/>
        <v/>
      </c>
      <c r="C1108" s="558"/>
      <c r="D1108" s="559" t="str">
        <f t="shared" si="66"/>
        <v/>
      </c>
      <c r="E1108" s="559"/>
      <c r="F1108" s="559" t="str">
        <f>IFERROR(IF(OR(D1108=0,D1108=""),"",-PMT($F$45/IF($K$46="Day",'L1'!$D$12,IF($K$46="Week",'L1'!$D$16,IF($K$46="Month",'L1'!$D$17,1))),$F$46,$D$62)),"")</f>
        <v/>
      </c>
      <c r="G1108" s="559"/>
      <c r="H1108" s="559" t="str">
        <f>IFERROR(-PPMT(IF($K$46="Day",$F$45/'L1'!$D$12,IF($K$46="Week",$F$45/'L1'!$D$16,IF($K$46="Month",$F$45/'L1'!$D$17,IF($K$46="Year",$F$45,0)))),B1108,$F$46,$Q$45),"")</f>
        <v/>
      </c>
      <c r="I1108" s="559"/>
      <c r="J1108" s="559" t="str">
        <f t="shared" si="67"/>
        <v/>
      </c>
      <c r="K1108" s="559"/>
      <c r="L1108" s="559"/>
      <c r="M1108" s="559"/>
      <c r="N1108" s="559"/>
      <c r="O1108" s="559" t="str">
        <f t="shared" si="68"/>
        <v/>
      </c>
      <c r="P1108" s="560"/>
    </row>
    <row r="1109" spans="2:16">
      <c r="B1109" s="557" t="str">
        <f t="shared" si="65"/>
        <v/>
      </c>
      <c r="C1109" s="558"/>
      <c r="D1109" s="559" t="str">
        <f t="shared" si="66"/>
        <v/>
      </c>
      <c r="E1109" s="559"/>
      <c r="F1109" s="559" t="str">
        <f>IFERROR(IF(OR(D1109=0,D1109=""),"",-PMT($F$45/IF($K$46="Day",'L1'!$D$12,IF($K$46="Week",'L1'!$D$16,IF($K$46="Month",'L1'!$D$17,1))),$F$46,$D$62)),"")</f>
        <v/>
      </c>
      <c r="G1109" s="559"/>
      <c r="H1109" s="559" t="str">
        <f>IFERROR(-PPMT(IF($K$46="Day",$F$45/'L1'!$D$12,IF($K$46="Week",$F$45/'L1'!$D$16,IF($K$46="Month",$F$45/'L1'!$D$17,IF($K$46="Year",$F$45,0)))),B1109,$F$46,$Q$45),"")</f>
        <v/>
      </c>
      <c r="I1109" s="559"/>
      <c r="J1109" s="559" t="str">
        <f t="shared" si="67"/>
        <v/>
      </c>
      <c r="K1109" s="559"/>
      <c r="L1109" s="559"/>
      <c r="M1109" s="559"/>
      <c r="N1109" s="559"/>
      <c r="O1109" s="559" t="str">
        <f t="shared" si="68"/>
        <v/>
      </c>
      <c r="P1109" s="560"/>
    </row>
    <row r="1110" spans="2:16">
      <c r="B1110" s="557" t="str">
        <f t="shared" si="65"/>
        <v/>
      </c>
      <c r="C1110" s="558"/>
      <c r="D1110" s="559" t="str">
        <f t="shared" si="66"/>
        <v/>
      </c>
      <c r="E1110" s="559"/>
      <c r="F1110" s="559" t="str">
        <f>IFERROR(IF(OR(D1110=0,D1110=""),"",-PMT($F$45/IF($K$46="Day",'L1'!$D$12,IF($K$46="Week",'L1'!$D$16,IF($K$46="Month",'L1'!$D$17,1))),$F$46,$D$62)),"")</f>
        <v/>
      </c>
      <c r="G1110" s="559"/>
      <c r="H1110" s="559" t="str">
        <f>IFERROR(-PPMT(IF($K$46="Day",$F$45/'L1'!$D$12,IF($K$46="Week",$F$45/'L1'!$D$16,IF($K$46="Month",$F$45/'L1'!$D$17,IF($K$46="Year",$F$45,0)))),B1110,$F$46,$Q$45),"")</f>
        <v/>
      </c>
      <c r="I1110" s="559"/>
      <c r="J1110" s="559" t="str">
        <f t="shared" si="67"/>
        <v/>
      </c>
      <c r="K1110" s="559"/>
      <c r="L1110" s="559"/>
      <c r="M1110" s="559"/>
      <c r="N1110" s="559"/>
      <c r="O1110" s="559" t="str">
        <f t="shared" si="68"/>
        <v/>
      </c>
      <c r="P1110" s="560"/>
    </row>
    <row r="1111" spans="2:16">
      <c r="B1111" s="557" t="str">
        <f t="shared" si="65"/>
        <v/>
      </c>
      <c r="C1111" s="558"/>
      <c r="D1111" s="559" t="str">
        <f t="shared" si="66"/>
        <v/>
      </c>
      <c r="E1111" s="559"/>
      <c r="F1111" s="559" t="str">
        <f>IFERROR(IF(OR(D1111=0,D1111=""),"",-PMT($F$45/IF($K$46="Day",'L1'!$D$12,IF($K$46="Week",'L1'!$D$16,IF($K$46="Month",'L1'!$D$17,1))),$F$46,$D$62)),"")</f>
        <v/>
      </c>
      <c r="G1111" s="559"/>
      <c r="H1111" s="559" t="str">
        <f>IFERROR(-PPMT(IF($K$46="Day",$F$45/'L1'!$D$12,IF($K$46="Week",$F$45/'L1'!$D$16,IF($K$46="Month",$F$45/'L1'!$D$17,IF($K$46="Year",$F$45,0)))),B1111,$F$46,$Q$45),"")</f>
        <v/>
      </c>
      <c r="I1111" s="559"/>
      <c r="J1111" s="559" t="str">
        <f t="shared" si="67"/>
        <v/>
      </c>
      <c r="K1111" s="559"/>
      <c r="L1111" s="559"/>
      <c r="M1111" s="559"/>
      <c r="N1111" s="559"/>
      <c r="O1111" s="559" t="str">
        <f t="shared" si="68"/>
        <v/>
      </c>
      <c r="P1111" s="560"/>
    </row>
    <row r="1112" spans="2:16">
      <c r="B1112" s="557" t="str">
        <f t="shared" si="65"/>
        <v/>
      </c>
      <c r="C1112" s="558"/>
      <c r="D1112" s="559" t="str">
        <f t="shared" si="66"/>
        <v/>
      </c>
      <c r="E1112" s="559"/>
      <c r="F1112" s="559" t="str">
        <f>IFERROR(IF(OR(D1112=0,D1112=""),"",-PMT($F$45/IF($K$46="Day",'L1'!$D$12,IF($K$46="Week",'L1'!$D$16,IF($K$46="Month",'L1'!$D$17,1))),$F$46,$D$62)),"")</f>
        <v/>
      </c>
      <c r="G1112" s="559"/>
      <c r="H1112" s="559" t="str">
        <f>IFERROR(-PPMT(IF($K$46="Day",$F$45/'L1'!$D$12,IF($K$46="Week",$F$45/'L1'!$D$16,IF($K$46="Month",$F$45/'L1'!$D$17,IF($K$46="Year",$F$45,0)))),B1112,$F$46,$Q$45),"")</f>
        <v/>
      </c>
      <c r="I1112" s="559"/>
      <c r="J1112" s="559" t="str">
        <f t="shared" si="67"/>
        <v/>
      </c>
      <c r="K1112" s="559"/>
      <c r="L1112" s="559"/>
      <c r="M1112" s="559"/>
      <c r="N1112" s="559"/>
      <c r="O1112" s="559" t="str">
        <f t="shared" si="68"/>
        <v/>
      </c>
      <c r="P1112" s="560"/>
    </row>
    <row r="1113" spans="2:16">
      <c r="B1113" s="557" t="str">
        <f t="shared" si="65"/>
        <v/>
      </c>
      <c r="C1113" s="558"/>
      <c r="D1113" s="559" t="str">
        <f t="shared" si="66"/>
        <v/>
      </c>
      <c r="E1113" s="559"/>
      <c r="F1113" s="559" t="str">
        <f>IFERROR(IF(OR(D1113=0,D1113=""),"",-PMT($F$45/IF($K$46="Day",'L1'!$D$12,IF($K$46="Week",'L1'!$D$16,IF($K$46="Month",'L1'!$D$17,1))),$F$46,$D$62)),"")</f>
        <v/>
      </c>
      <c r="G1113" s="559"/>
      <c r="H1113" s="559" t="str">
        <f>IFERROR(-PPMT(IF($K$46="Day",$F$45/'L1'!$D$12,IF($K$46="Week",$F$45/'L1'!$D$16,IF($K$46="Month",$F$45/'L1'!$D$17,IF($K$46="Year",$F$45,0)))),B1113,$F$46,$Q$45),"")</f>
        <v/>
      </c>
      <c r="I1113" s="559"/>
      <c r="J1113" s="559" t="str">
        <f t="shared" si="67"/>
        <v/>
      </c>
      <c r="K1113" s="559"/>
      <c r="L1113" s="559"/>
      <c r="M1113" s="559"/>
      <c r="N1113" s="559"/>
      <c r="O1113" s="559" t="str">
        <f t="shared" si="68"/>
        <v/>
      </c>
      <c r="P1113" s="560"/>
    </row>
    <row r="1114" spans="2:16">
      <c r="B1114" s="557" t="str">
        <f t="shared" si="65"/>
        <v/>
      </c>
      <c r="C1114" s="558"/>
      <c r="D1114" s="559" t="str">
        <f t="shared" si="66"/>
        <v/>
      </c>
      <c r="E1114" s="559"/>
      <c r="F1114" s="559" t="str">
        <f>IFERROR(IF(OR(D1114=0,D1114=""),"",-PMT($F$45/IF($K$46="Day",'L1'!$D$12,IF($K$46="Week",'L1'!$D$16,IF($K$46="Month",'L1'!$D$17,1))),$F$46,$D$62)),"")</f>
        <v/>
      </c>
      <c r="G1114" s="559"/>
      <c r="H1114" s="559" t="str">
        <f>IFERROR(-PPMT(IF($K$46="Day",$F$45/'L1'!$D$12,IF($K$46="Week",$F$45/'L1'!$D$16,IF($K$46="Month",$F$45/'L1'!$D$17,IF($K$46="Year",$F$45,0)))),B1114,$F$46,$Q$45),"")</f>
        <v/>
      </c>
      <c r="I1114" s="559"/>
      <c r="J1114" s="559" t="str">
        <f t="shared" si="67"/>
        <v/>
      </c>
      <c r="K1114" s="559"/>
      <c r="L1114" s="559"/>
      <c r="M1114" s="559"/>
      <c r="N1114" s="559"/>
      <c r="O1114" s="559" t="str">
        <f t="shared" si="68"/>
        <v/>
      </c>
      <c r="P1114" s="560"/>
    </row>
    <row r="1115" spans="2:16">
      <c r="B1115" s="557" t="str">
        <f t="shared" si="65"/>
        <v/>
      </c>
      <c r="C1115" s="558"/>
      <c r="D1115" s="559" t="str">
        <f t="shared" si="66"/>
        <v/>
      </c>
      <c r="E1115" s="559"/>
      <c r="F1115" s="559" t="str">
        <f>IFERROR(IF(OR(D1115=0,D1115=""),"",-PMT($F$45/IF($K$46="Day",'L1'!$D$12,IF($K$46="Week",'L1'!$D$16,IF($K$46="Month",'L1'!$D$17,1))),$F$46,$D$62)),"")</f>
        <v/>
      </c>
      <c r="G1115" s="559"/>
      <c r="H1115" s="559" t="str">
        <f>IFERROR(-PPMT(IF($K$46="Day",$F$45/'L1'!$D$12,IF($K$46="Week",$F$45/'L1'!$D$16,IF($K$46="Month",$F$45/'L1'!$D$17,IF($K$46="Year",$F$45,0)))),B1115,$F$46,$Q$45),"")</f>
        <v/>
      </c>
      <c r="I1115" s="559"/>
      <c r="J1115" s="559" t="str">
        <f t="shared" si="67"/>
        <v/>
      </c>
      <c r="K1115" s="559"/>
      <c r="L1115" s="559"/>
      <c r="M1115" s="559"/>
      <c r="N1115" s="559"/>
      <c r="O1115" s="559" t="str">
        <f t="shared" si="68"/>
        <v/>
      </c>
      <c r="P1115" s="560"/>
    </row>
    <row r="1116" spans="2:16">
      <c r="B1116" s="557" t="str">
        <f t="shared" si="65"/>
        <v/>
      </c>
      <c r="C1116" s="558"/>
      <c r="D1116" s="559" t="str">
        <f t="shared" si="66"/>
        <v/>
      </c>
      <c r="E1116" s="559"/>
      <c r="F1116" s="559" t="str">
        <f>IFERROR(IF(OR(D1116=0,D1116=""),"",-PMT($F$45/IF($K$46="Day",'L1'!$D$12,IF($K$46="Week",'L1'!$D$16,IF($K$46="Month",'L1'!$D$17,1))),$F$46,$D$62)),"")</f>
        <v/>
      </c>
      <c r="G1116" s="559"/>
      <c r="H1116" s="559" t="str">
        <f>IFERROR(-PPMT(IF($K$46="Day",$F$45/'L1'!$D$12,IF($K$46="Week",$F$45/'L1'!$D$16,IF($K$46="Month",$F$45/'L1'!$D$17,IF($K$46="Year",$F$45,0)))),B1116,$F$46,$Q$45),"")</f>
        <v/>
      </c>
      <c r="I1116" s="559"/>
      <c r="J1116" s="559" t="str">
        <f t="shared" si="67"/>
        <v/>
      </c>
      <c r="K1116" s="559"/>
      <c r="L1116" s="559"/>
      <c r="M1116" s="559"/>
      <c r="N1116" s="559"/>
      <c r="O1116" s="559" t="str">
        <f t="shared" si="68"/>
        <v/>
      </c>
      <c r="P1116" s="560"/>
    </row>
    <row r="1117" spans="2:16">
      <c r="B1117" s="557" t="str">
        <f t="shared" si="65"/>
        <v/>
      </c>
      <c r="C1117" s="558"/>
      <c r="D1117" s="559" t="str">
        <f t="shared" si="66"/>
        <v/>
      </c>
      <c r="E1117" s="559"/>
      <c r="F1117" s="559" t="str">
        <f>IFERROR(IF(OR(D1117=0,D1117=""),"",-PMT($F$45/IF($K$46="Day",'L1'!$D$12,IF($K$46="Week",'L1'!$D$16,IF($K$46="Month",'L1'!$D$17,1))),$F$46,$D$62)),"")</f>
        <v/>
      </c>
      <c r="G1117" s="559"/>
      <c r="H1117" s="559" t="str">
        <f>IFERROR(-PPMT(IF($K$46="Day",$F$45/'L1'!$D$12,IF($K$46="Week",$F$45/'L1'!$D$16,IF($K$46="Month",$F$45/'L1'!$D$17,IF($K$46="Year",$F$45,0)))),B1117,$F$46,$Q$45),"")</f>
        <v/>
      </c>
      <c r="I1117" s="559"/>
      <c r="J1117" s="559" t="str">
        <f t="shared" si="67"/>
        <v/>
      </c>
      <c r="K1117" s="559"/>
      <c r="L1117" s="559"/>
      <c r="M1117" s="559"/>
      <c r="N1117" s="559"/>
      <c r="O1117" s="559" t="str">
        <f t="shared" si="68"/>
        <v/>
      </c>
      <c r="P1117" s="560"/>
    </row>
    <row r="1118" spans="2:16">
      <c r="B1118" s="557" t="str">
        <f t="shared" si="65"/>
        <v/>
      </c>
      <c r="C1118" s="558"/>
      <c r="D1118" s="559" t="str">
        <f t="shared" si="66"/>
        <v/>
      </c>
      <c r="E1118" s="559"/>
      <c r="F1118" s="559" t="str">
        <f>IFERROR(IF(OR(D1118=0,D1118=""),"",-PMT($F$45/IF($K$46="Day",'L1'!$D$12,IF($K$46="Week",'L1'!$D$16,IF($K$46="Month",'L1'!$D$17,1))),$F$46,$D$62)),"")</f>
        <v/>
      </c>
      <c r="G1118" s="559"/>
      <c r="H1118" s="559" t="str">
        <f>IFERROR(-PPMT(IF($K$46="Day",$F$45/'L1'!$D$12,IF($K$46="Week",$F$45/'L1'!$D$16,IF($K$46="Month",$F$45/'L1'!$D$17,IF($K$46="Year",$F$45,0)))),B1118,$F$46,$Q$45),"")</f>
        <v/>
      </c>
      <c r="I1118" s="559"/>
      <c r="J1118" s="559" t="str">
        <f t="shared" si="67"/>
        <v/>
      </c>
      <c r="K1118" s="559"/>
      <c r="L1118" s="559"/>
      <c r="M1118" s="559"/>
      <c r="N1118" s="559"/>
      <c r="O1118" s="559" t="str">
        <f t="shared" si="68"/>
        <v/>
      </c>
      <c r="P1118" s="560"/>
    </row>
    <row r="1119" spans="2:16">
      <c r="B1119" s="557" t="str">
        <f t="shared" si="65"/>
        <v/>
      </c>
      <c r="C1119" s="558"/>
      <c r="D1119" s="559" t="str">
        <f t="shared" si="66"/>
        <v/>
      </c>
      <c r="E1119" s="559"/>
      <c r="F1119" s="559" t="str">
        <f>IFERROR(IF(OR(D1119=0,D1119=""),"",-PMT($F$45/IF($K$46="Day",'L1'!$D$12,IF($K$46="Week",'L1'!$D$16,IF($K$46="Month",'L1'!$D$17,1))),$F$46,$D$62)),"")</f>
        <v/>
      </c>
      <c r="G1119" s="559"/>
      <c r="H1119" s="559" t="str">
        <f>IFERROR(-PPMT(IF($K$46="Day",$F$45/'L1'!$D$12,IF($K$46="Week",$F$45/'L1'!$D$16,IF($K$46="Month",$F$45/'L1'!$D$17,IF($K$46="Year",$F$45,0)))),B1119,$F$46,$Q$45),"")</f>
        <v/>
      </c>
      <c r="I1119" s="559"/>
      <c r="J1119" s="559" t="str">
        <f t="shared" si="67"/>
        <v/>
      </c>
      <c r="K1119" s="559"/>
      <c r="L1119" s="559"/>
      <c r="M1119" s="559"/>
      <c r="N1119" s="559"/>
      <c r="O1119" s="559" t="str">
        <f t="shared" si="68"/>
        <v/>
      </c>
      <c r="P1119" s="560"/>
    </row>
    <row r="1120" spans="2:16">
      <c r="B1120" s="557" t="str">
        <f t="shared" si="65"/>
        <v/>
      </c>
      <c r="C1120" s="558"/>
      <c r="D1120" s="559" t="str">
        <f t="shared" si="66"/>
        <v/>
      </c>
      <c r="E1120" s="559"/>
      <c r="F1120" s="559" t="str">
        <f>IFERROR(IF(OR(D1120=0,D1120=""),"",-PMT($F$45/IF($K$46="Day",'L1'!$D$12,IF($K$46="Week",'L1'!$D$16,IF($K$46="Month",'L1'!$D$17,1))),$F$46,$D$62)),"")</f>
        <v/>
      </c>
      <c r="G1120" s="559"/>
      <c r="H1120" s="559" t="str">
        <f>IFERROR(-PPMT(IF($K$46="Day",$F$45/'L1'!$D$12,IF($K$46="Week",$F$45/'L1'!$D$16,IF($K$46="Month",$F$45/'L1'!$D$17,IF($K$46="Year",$F$45,0)))),B1120,$F$46,$Q$45),"")</f>
        <v/>
      </c>
      <c r="I1120" s="559"/>
      <c r="J1120" s="559" t="str">
        <f t="shared" si="67"/>
        <v/>
      </c>
      <c r="K1120" s="559"/>
      <c r="L1120" s="559"/>
      <c r="M1120" s="559"/>
      <c r="N1120" s="559"/>
      <c r="O1120" s="559" t="str">
        <f t="shared" si="68"/>
        <v/>
      </c>
      <c r="P1120" s="560"/>
    </row>
    <row r="1121" spans="2:16">
      <c r="B1121" s="557" t="str">
        <f t="shared" si="65"/>
        <v/>
      </c>
      <c r="C1121" s="558"/>
      <c r="D1121" s="559" t="str">
        <f t="shared" si="66"/>
        <v/>
      </c>
      <c r="E1121" s="559"/>
      <c r="F1121" s="559" t="str">
        <f>IFERROR(IF(OR(D1121=0,D1121=""),"",-PMT($F$45/IF($K$46="Day",'L1'!$D$12,IF($K$46="Week",'L1'!$D$16,IF($K$46="Month",'L1'!$D$17,1))),$F$46,$D$62)),"")</f>
        <v/>
      </c>
      <c r="G1121" s="559"/>
      <c r="H1121" s="559" t="str">
        <f>IFERROR(-PPMT(IF($K$46="Day",$F$45/'L1'!$D$12,IF($K$46="Week",$F$45/'L1'!$D$16,IF($K$46="Month",$F$45/'L1'!$D$17,IF($K$46="Year",$F$45,0)))),B1121,$F$46,$Q$45),"")</f>
        <v/>
      </c>
      <c r="I1121" s="559"/>
      <c r="J1121" s="559" t="str">
        <f t="shared" si="67"/>
        <v/>
      </c>
      <c r="K1121" s="559"/>
      <c r="L1121" s="559"/>
      <c r="M1121" s="559"/>
      <c r="N1121" s="559"/>
      <c r="O1121" s="559" t="str">
        <f t="shared" si="68"/>
        <v/>
      </c>
      <c r="P1121" s="560"/>
    </row>
    <row r="1122" spans="2:16">
      <c r="B1122" s="557" t="str">
        <f t="shared" si="65"/>
        <v/>
      </c>
      <c r="C1122" s="558"/>
      <c r="D1122" s="559" t="str">
        <f t="shared" si="66"/>
        <v/>
      </c>
      <c r="E1122" s="559"/>
      <c r="F1122" s="559" t="str">
        <f>IFERROR(IF(OR(D1122=0,D1122=""),"",-PMT($F$45/IF($K$46="Day",'L1'!$D$12,IF($K$46="Week",'L1'!$D$16,IF($K$46="Month",'L1'!$D$17,1))),$F$46,$D$62)),"")</f>
        <v/>
      </c>
      <c r="G1122" s="559"/>
      <c r="H1122" s="559" t="str">
        <f>IFERROR(-PPMT(IF($K$46="Day",$F$45/'L1'!$D$12,IF($K$46="Week",$F$45/'L1'!$D$16,IF($K$46="Month",$F$45/'L1'!$D$17,IF($K$46="Year",$F$45,0)))),B1122,$F$46,$Q$45),"")</f>
        <v/>
      </c>
      <c r="I1122" s="559"/>
      <c r="J1122" s="559" t="str">
        <f t="shared" si="67"/>
        <v/>
      </c>
      <c r="K1122" s="559"/>
      <c r="L1122" s="559"/>
      <c r="M1122" s="559"/>
      <c r="N1122" s="559"/>
      <c r="O1122" s="559" t="str">
        <f t="shared" si="68"/>
        <v/>
      </c>
      <c r="P1122" s="560"/>
    </row>
    <row r="1123" spans="2:16">
      <c r="B1123" s="557" t="str">
        <f t="shared" si="65"/>
        <v/>
      </c>
      <c r="C1123" s="558"/>
      <c r="D1123" s="559" t="str">
        <f t="shared" si="66"/>
        <v/>
      </c>
      <c r="E1123" s="559"/>
      <c r="F1123" s="559" t="str">
        <f>IFERROR(IF(OR(D1123=0,D1123=""),"",-PMT($F$45/IF($K$46="Day",'L1'!$D$12,IF($K$46="Week",'L1'!$D$16,IF($K$46="Month",'L1'!$D$17,1))),$F$46,$D$62)),"")</f>
        <v/>
      </c>
      <c r="G1123" s="559"/>
      <c r="H1123" s="559" t="str">
        <f>IFERROR(-PPMT(IF($K$46="Day",$F$45/'L1'!$D$12,IF($K$46="Week",$F$45/'L1'!$D$16,IF($K$46="Month",$F$45/'L1'!$D$17,IF($K$46="Year",$F$45,0)))),B1123,$F$46,$Q$45),"")</f>
        <v/>
      </c>
      <c r="I1123" s="559"/>
      <c r="J1123" s="559" t="str">
        <f t="shared" si="67"/>
        <v/>
      </c>
      <c r="K1123" s="559"/>
      <c r="L1123" s="559"/>
      <c r="M1123" s="559"/>
      <c r="N1123" s="559"/>
      <c r="O1123" s="559" t="str">
        <f t="shared" si="68"/>
        <v/>
      </c>
      <c r="P1123" s="560"/>
    </row>
    <row r="1124" spans="2:16">
      <c r="B1124" s="557" t="str">
        <f t="shared" si="65"/>
        <v/>
      </c>
      <c r="C1124" s="558"/>
      <c r="D1124" s="559" t="str">
        <f t="shared" si="66"/>
        <v/>
      </c>
      <c r="E1124" s="559"/>
      <c r="F1124" s="559" t="str">
        <f>IFERROR(IF(OR(D1124=0,D1124=""),"",-PMT($F$45/IF($K$46="Day",'L1'!$D$12,IF($K$46="Week",'L1'!$D$16,IF($K$46="Month",'L1'!$D$17,1))),$F$46,$D$62)),"")</f>
        <v/>
      </c>
      <c r="G1124" s="559"/>
      <c r="H1124" s="559" t="str">
        <f>IFERROR(-PPMT(IF($K$46="Day",$F$45/'L1'!$D$12,IF($K$46="Week",$F$45/'L1'!$D$16,IF($K$46="Month",$F$45/'L1'!$D$17,IF($K$46="Year",$F$45,0)))),B1124,$F$46,$Q$45),"")</f>
        <v/>
      </c>
      <c r="I1124" s="559"/>
      <c r="J1124" s="559" t="str">
        <f t="shared" si="67"/>
        <v/>
      </c>
      <c r="K1124" s="559"/>
      <c r="L1124" s="559"/>
      <c r="M1124" s="559"/>
      <c r="N1124" s="559"/>
      <c r="O1124" s="559" t="str">
        <f t="shared" si="68"/>
        <v/>
      </c>
      <c r="P1124" s="560"/>
    </row>
    <row r="1125" spans="2:16">
      <c r="B1125" s="557" t="str">
        <f t="shared" si="65"/>
        <v/>
      </c>
      <c r="C1125" s="558"/>
      <c r="D1125" s="559" t="str">
        <f t="shared" si="66"/>
        <v/>
      </c>
      <c r="E1125" s="559"/>
      <c r="F1125" s="559" t="str">
        <f>IFERROR(IF(OR(D1125=0,D1125=""),"",-PMT($F$45/IF($K$46="Day",'L1'!$D$12,IF($K$46="Week",'L1'!$D$16,IF($K$46="Month",'L1'!$D$17,1))),$F$46,$D$62)),"")</f>
        <v/>
      </c>
      <c r="G1125" s="559"/>
      <c r="H1125" s="559" t="str">
        <f>IFERROR(-PPMT(IF($K$46="Day",$F$45/'L1'!$D$12,IF($K$46="Week",$F$45/'L1'!$D$16,IF($K$46="Month",$F$45/'L1'!$D$17,IF($K$46="Year",$F$45,0)))),B1125,$F$46,$Q$45),"")</f>
        <v/>
      </c>
      <c r="I1125" s="559"/>
      <c r="J1125" s="559" t="str">
        <f t="shared" si="67"/>
        <v/>
      </c>
      <c r="K1125" s="559"/>
      <c r="L1125" s="559"/>
      <c r="M1125" s="559"/>
      <c r="N1125" s="559"/>
      <c r="O1125" s="559" t="str">
        <f t="shared" si="68"/>
        <v/>
      </c>
      <c r="P1125" s="560"/>
    </row>
    <row r="1126" spans="2:16">
      <c r="B1126" s="557" t="str">
        <f t="shared" si="65"/>
        <v/>
      </c>
      <c r="C1126" s="558"/>
      <c r="D1126" s="559" t="str">
        <f t="shared" si="66"/>
        <v/>
      </c>
      <c r="E1126" s="559"/>
      <c r="F1126" s="559" t="str">
        <f>IFERROR(IF(OR(D1126=0,D1126=""),"",-PMT($F$45/IF($K$46="Day",'L1'!$D$12,IF($K$46="Week",'L1'!$D$16,IF($K$46="Month",'L1'!$D$17,1))),$F$46,$D$62)),"")</f>
        <v/>
      </c>
      <c r="G1126" s="559"/>
      <c r="H1126" s="559" t="str">
        <f>IFERROR(-PPMT(IF($K$46="Day",$F$45/'L1'!$D$12,IF($K$46="Week",$F$45/'L1'!$D$16,IF($K$46="Month",$F$45/'L1'!$D$17,IF($K$46="Year",$F$45,0)))),B1126,$F$46,$Q$45),"")</f>
        <v/>
      </c>
      <c r="I1126" s="559"/>
      <c r="J1126" s="559" t="str">
        <f t="shared" si="67"/>
        <v/>
      </c>
      <c r="K1126" s="559"/>
      <c r="L1126" s="559"/>
      <c r="M1126" s="559"/>
      <c r="N1126" s="559"/>
      <c r="O1126" s="559" t="str">
        <f t="shared" si="68"/>
        <v/>
      </c>
      <c r="P1126" s="560"/>
    </row>
    <row r="1127" spans="2:16">
      <c r="B1127" s="557" t="str">
        <f t="shared" si="65"/>
        <v/>
      </c>
      <c r="C1127" s="558"/>
      <c r="D1127" s="559" t="str">
        <f t="shared" si="66"/>
        <v/>
      </c>
      <c r="E1127" s="559"/>
      <c r="F1127" s="559" t="str">
        <f>IFERROR(IF(OR(D1127=0,D1127=""),"",-PMT($F$45/IF($K$46="Day",'L1'!$D$12,IF($K$46="Week",'L1'!$D$16,IF($K$46="Month",'L1'!$D$17,1))),$F$46,$D$62)),"")</f>
        <v/>
      </c>
      <c r="G1127" s="559"/>
      <c r="H1127" s="559" t="str">
        <f>IFERROR(-PPMT(IF($K$46="Day",$F$45/'L1'!$D$12,IF($K$46="Week",$F$45/'L1'!$D$16,IF($K$46="Month",$F$45/'L1'!$D$17,IF($K$46="Year",$F$45,0)))),B1127,$F$46,$Q$45),"")</f>
        <v/>
      </c>
      <c r="I1127" s="559"/>
      <c r="J1127" s="559" t="str">
        <f t="shared" si="67"/>
        <v/>
      </c>
      <c r="K1127" s="559"/>
      <c r="L1127" s="559"/>
      <c r="M1127" s="559"/>
      <c r="N1127" s="559"/>
      <c r="O1127" s="559" t="str">
        <f t="shared" si="68"/>
        <v/>
      </c>
      <c r="P1127" s="560"/>
    </row>
    <row r="1128" spans="2:16">
      <c r="B1128" s="557" t="str">
        <f t="shared" si="65"/>
        <v/>
      </c>
      <c r="C1128" s="558"/>
      <c r="D1128" s="559" t="str">
        <f t="shared" si="66"/>
        <v/>
      </c>
      <c r="E1128" s="559"/>
      <c r="F1128" s="559" t="str">
        <f>IFERROR(IF(OR(D1128=0,D1128=""),"",-PMT($F$45/IF($K$46="Day",'L1'!$D$12,IF($K$46="Week",'L1'!$D$16,IF($K$46="Month",'L1'!$D$17,1))),$F$46,$D$62)),"")</f>
        <v/>
      </c>
      <c r="G1128" s="559"/>
      <c r="H1128" s="559" t="str">
        <f>IFERROR(-PPMT(IF($K$46="Day",$F$45/'L1'!$D$12,IF($K$46="Week",$F$45/'L1'!$D$16,IF($K$46="Month",$F$45/'L1'!$D$17,IF($K$46="Year",$F$45,0)))),B1128,$F$46,$Q$45),"")</f>
        <v/>
      </c>
      <c r="I1128" s="559"/>
      <c r="J1128" s="559" t="str">
        <f t="shared" si="67"/>
        <v/>
      </c>
      <c r="K1128" s="559"/>
      <c r="L1128" s="559"/>
      <c r="M1128" s="559"/>
      <c r="N1128" s="559"/>
      <c r="O1128" s="559" t="str">
        <f t="shared" si="68"/>
        <v/>
      </c>
      <c r="P1128" s="560"/>
    </row>
    <row r="1129" spans="2:16">
      <c r="B1129" s="557" t="str">
        <f t="shared" si="65"/>
        <v/>
      </c>
      <c r="C1129" s="558"/>
      <c r="D1129" s="559" t="str">
        <f t="shared" si="66"/>
        <v/>
      </c>
      <c r="E1129" s="559"/>
      <c r="F1129" s="559" t="str">
        <f>IFERROR(IF(OR(D1129=0,D1129=""),"",-PMT($F$45/IF($K$46="Day",'L1'!$D$12,IF($K$46="Week",'L1'!$D$16,IF($K$46="Month",'L1'!$D$17,1))),$F$46,$D$62)),"")</f>
        <v/>
      </c>
      <c r="G1129" s="559"/>
      <c r="H1129" s="559" t="str">
        <f>IFERROR(-PPMT(IF($K$46="Day",$F$45/'L1'!$D$12,IF($K$46="Week",$F$45/'L1'!$D$16,IF($K$46="Month",$F$45/'L1'!$D$17,IF($K$46="Year",$F$45,0)))),B1129,$F$46,$Q$45),"")</f>
        <v/>
      </c>
      <c r="I1129" s="559"/>
      <c r="J1129" s="559" t="str">
        <f t="shared" si="67"/>
        <v/>
      </c>
      <c r="K1129" s="559"/>
      <c r="L1129" s="559"/>
      <c r="M1129" s="559"/>
      <c r="N1129" s="559"/>
      <c r="O1129" s="559" t="str">
        <f t="shared" si="68"/>
        <v/>
      </c>
      <c r="P1129" s="560"/>
    </row>
    <row r="1130" spans="2:16">
      <c r="B1130" s="557" t="str">
        <f t="shared" si="65"/>
        <v/>
      </c>
      <c r="C1130" s="558"/>
      <c r="D1130" s="559" t="str">
        <f t="shared" si="66"/>
        <v/>
      </c>
      <c r="E1130" s="559"/>
      <c r="F1130" s="559" t="str">
        <f>IFERROR(IF(OR(D1130=0,D1130=""),"",-PMT($F$45/IF($K$46="Day",'L1'!$D$12,IF($K$46="Week",'L1'!$D$16,IF($K$46="Month",'L1'!$D$17,1))),$F$46,$D$62)),"")</f>
        <v/>
      </c>
      <c r="G1130" s="559"/>
      <c r="H1130" s="559" t="str">
        <f>IFERROR(-PPMT(IF($K$46="Day",$F$45/'L1'!$D$12,IF($K$46="Week",$F$45/'L1'!$D$16,IF($K$46="Month",$F$45/'L1'!$D$17,IF($K$46="Year",$F$45,0)))),B1130,$F$46,$Q$45),"")</f>
        <v/>
      </c>
      <c r="I1130" s="559"/>
      <c r="J1130" s="559" t="str">
        <f t="shared" si="67"/>
        <v/>
      </c>
      <c r="K1130" s="559"/>
      <c r="L1130" s="559"/>
      <c r="M1130" s="559"/>
      <c r="N1130" s="559"/>
      <c r="O1130" s="559" t="str">
        <f t="shared" si="68"/>
        <v/>
      </c>
      <c r="P1130" s="560"/>
    </row>
    <row r="1131" spans="2:16">
      <c r="B1131" s="557" t="str">
        <f t="shared" si="65"/>
        <v/>
      </c>
      <c r="C1131" s="558"/>
      <c r="D1131" s="559" t="str">
        <f t="shared" si="66"/>
        <v/>
      </c>
      <c r="E1131" s="559"/>
      <c r="F1131" s="559" t="str">
        <f>IFERROR(IF(OR(D1131=0,D1131=""),"",-PMT($F$45/IF($K$46="Day",'L1'!$D$12,IF($K$46="Week",'L1'!$D$16,IF($K$46="Month",'L1'!$D$17,1))),$F$46,$D$62)),"")</f>
        <v/>
      </c>
      <c r="G1131" s="559"/>
      <c r="H1131" s="559" t="str">
        <f>IFERROR(-PPMT(IF($K$46="Day",$F$45/'L1'!$D$12,IF($K$46="Week",$F$45/'L1'!$D$16,IF($K$46="Month",$F$45/'L1'!$D$17,IF($K$46="Year",$F$45,0)))),B1131,$F$46,$Q$45),"")</f>
        <v/>
      </c>
      <c r="I1131" s="559"/>
      <c r="J1131" s="559" t="str">
        <f t="shared" si="67"/>
        <v/>
      </c>
      <c r="K1131" s="559"/>
      <c r="L1131" s="559"/>
      <c r="M1131" s="559"/>
      <c r="N1131" s="559"/>
      <c r="O1131" s="559" t="str">
        <f t="shared" si="68"/>
        <v/>
      </c>
      <c r="P1131" s="560"/>
    </row>
    <row r="1132" spans="2:16">
      <c r="B1132" s="557" t="str">
        <f t="shared" si="65"/>
        <v/>
      </c>
      <c r="C1132" s="558"/>
      <c r="D1132" s="559" t="str">
        <f t="shared" si="66"/>
        <v/>
      </c>
      <c r="E1132" s="559"/>
      <c r="F1132" s="559" t="str">
        <f>IFERROR(IF(OR(D1132=0,D1132=""),"",-PMT($F$45/IF($K$46="Day",'L1'!$D$12,IF($K$46="Week",'L1'!$D$16,IF($K$46="Month",'L1'!$D$17,1))),$F$46,$D$62)),"")</f>
        <v/>
      </c>
      <c r="G1132" s="559"/>
      <c r="H1132" s="559" t="str">
        <f>IFERROR(-PPMT(IF($K$46="Day",$F$45/'L1'!$D$12,IF($K$46="Week",$F$45/'L1'!$D$16,IF($K$46="Month",$F$45/'L1'!$D$17,IF($K$46="Year",$F$45,0)))),B1132,$F$46,$Q$45),"")</f>
        <v/>
      </c>
      <c r="I1132" s="559"/>
      <c r="J1132" s="559" t="str">
        <f t="shared" si="67"/>
        <v/>
      </c>
      <c r="K1132" s="559"/>
      <c r="L1132" s="559"/>
      <c r="M1132" s="559"/>
      <c r="N1132" s="559"/>
      <c r="O1132" s="559" t="str">
        <f t="shared" si="68"/>
        <v/>
      </c>
      <c r="P1132" s="560"/>
    </row>
    <row r="1133" spans="2:16">
      <c r="B1133" s="557" t="str">
        <f t="shared" si="65"/>
        <v/>
      </c>
      <c r="C1133" s="558"/>
      <c r="D1133" s="559" t="str">
        <f t="shared" si="66"/>
        <v/>
      </c>
      <c r="E1133" s="559"/>
      <c r="F1133" s="559" t="str">
        <f>IFERROR(IF(OR(D1133=0,D1133=""),"",-PMT($F$45/IF($K$46="Day",'L1'!$D$12,IF($K$46="Week",'L1'!$D$16,IF($K$46="Month",'L1'!$D$17,1))),$F$46,$D$62)),"")</f>
        <v/>
      </c>
      <c r="G1133" s="559"/>
      <c r="H1133" s="559" t="str">
        <f>IFERROR(-PPMT(IF($K$46="Day",$F$45/'L1'!$D$12,IF($K$46="Week",$F$45/'L1'!$D$16,IF($K$46="Month",$F$45/'L1'!$D$17,IF($K$46="Year",$F$45,0)))),B1133,$F$46,$Q$45),"")</f>
        <v/>
      </c>
      <c r="I1133" s="559"/>
      <c r="J1133" s="559" t="str">
        <f t="shared" si="67"/>
        <v/>
      </c>
      <c r="K1133" s="559"/>
      <c r="L1133" s="559"/>
      <c r="M1133" s="559"/>
      <c r="N1133" s="559"/>
      <c r="O1133" s="559" t="str">
        <f t="shared" si="68"/>
        <v/>
      </c>
      <c r="P1133" s="560"/>
    </row>
    <row r="1134" spans="2:16">
      <c r="B1134" s="557" t="str">
        <f t="shared" si="65"/>
        <v/>
      </c>
      <c r="C1134" s="558"/>
      <c r="D1134" s="559" t="str">
        <f t="shared" si="66"/>
        <v/>
      </c>
      <c r="E1134" s="559"/>
      <c r="F1134" s="559" t="str">
        <f>IFERROR(IF(OR(D1134=0,D1134=""),"",-PMT($F$45/IF($K$46="Day",'L1'!$D$12,IF($K$46="Week",'L1'!$D$16,IF($K$46="Month",'L1'!$D$17,1))),$F$46,$D$62)),"")</f>
        <v/>
      </c>
      <c r="G1134" s="559"/>
      <c r="H1134" s="559" t="str">
        <f>IFERROR(-PPMT(IF($K$46="Day",$F$45/'L1'!$D$12,IF($K$46="Week",$F$45/'L1'!$D$16,IF($K$46="Month",$F$45/'L1'!$D$17,IF($K$46="Year",$F$45,0)))),B1134,$F$46,$Q$45),"")</f>
        <v/>
      </c>
      <c r="I1134" s="559"/>
      <c r="J1134" s="559" t="str">
        <f t="shared" si="67"/>
        <v/>
      </c>
      <c r="K1134" s="559"/>
      <c r="L1134" s="559"/>
      <c r="M1134" s="559"/>
      <c r="N1134" s="559"/>
      <c r="O1134" s="559" t="str">
        <f t="shared" si="68"/>
        <v/>
      </c>
      <c r="P1134" s="560"/>
    </row>
    <row r="1135" spans="2:16">
      <c r="B1135" s="557" t="str">
        <f t="shared" si="65"/>
        <v/>
      </c>
      <c r="C1135" s="558"/>
      <c r="D1135" s="559" t="str">
        <f t="shared" si="66"/>
        <v/>
      </c>
      <c r="E1135" s="559"/>
      <c r="F1135" s="559" t="str">
        <f>IFERROR(IF(OR(D1135=0,D1135=""),"",-PMT($F$45/IF($K$46="Day",'L1'!$D$12,IF($K$46="Week",'L1'!$D$16,IF($K$46="Month",'L1'!$D$17,1))),$F$46,$D$62)),"")</f>
        <v/>
      </c>
      <c r="G1135" s="559"/>
      <c r="H1135" s="559" t="str">
        <f>IFERROR(-PPMT(IF($K$46="Day",$F$45/'L1'!$D$12,IF($K$46="Week",$F$45/'L1'!$D$16,IF($K$46="Month",$F$45/'L1'!$D$17,IF($K$46="Year",$F$45,0)))),B1135,$F$46,$Q$45),"")</f>
        <v/>
      </c>
      <c r="I1135" s="559"/>
      <c r="J1135" s="559" t="str">
        <f t="shared" si="67"/>
        <v/>
      </c>
      <c r="K1135" s="559"/>
      <c r="L1135" s="559"/>
      <c r="M1135" s="559"/>
      <c r="N1135" s="559"/>
      <c r="O1135" s="559" t="str">
        <f t="shared" si="68"/>
        <v/>
      </c>
      <c r="P1135" s="560"/>
    </row>
    <row r="1136" spans="2:16">
      <c r="B1136" s="557" t="str">
        <f t="shared" si="65"/>
        <v/>
      </c>
      <c r="C1136" s="558"/>
      <c r="D1136" s="559" t="str">
        <f t="shared" si="66"/>
        <v/>
      </c>
      <c r="E1136" s="559"/>
      <c r="F1136" s="559" t="str">
        <f>IFERROR(IF(OR(D1136=0,D1136=""),"",-PMT($F$45/IF($K$46="Day",'L1'!$D$12,IF($K$46="Week",'L1'!$D$16,IF($K$46="Month",'L1'!$D$17,1))),$F$46,$D$62)),"")</f>
        <v/>
      </c>
      <c r="G1136" s="559"/>
      <c r="H1136" s="559" t="str">
        <f>IFERROR(-PPMT(IF($K$46="Day",$F$45/'L1'!$D$12,IF($K$46="Week",$F$45/'L1'!$D$16,IF($K$46="Month",$F$45/'L1'!$D$17,IF($K$46="Year",$F$45,0)))),B1136,$F$46,$Q$45),"")</f>
        <v/>
      </c>
      <c r="I1136" s="559"/>
      <c r="J1136" s="559" t="str">
        <f t="shared" si="67"/>
        <v/>
      </c>
      <c r="K1136" s="559"/>
      <c r="L1136" s="559"/>
      <c r="M1136" s="559"/>
      <c r="N1136" s="559"/>
      <c r="O1136" s="559" t="str">
        <f t="shared" si="68"/>
        <v/>
      </c>
      <c r="P1136" s="560"/>
    </row>
    <row r="1137" spans="2:16">
      <c r="B1137" s="557" t="str">
        <f t="shared" si="65"/>
        <v/>
      </c>
      <c r="C1137" s="558"/>
      <c r="D1137" s="559" t="str">
        <f t="shared" si="66"/>
        <v/>
      </c>
      <c r="E1137" s="559"/>
      <c r="F1137" s="559" t="str">
        <f>IFERROR(IF(OR(D1137=0,D1137=""),"",-PMT($F$45/IF($K$46="Day",'L1'!$D$12,IF($K$46="Week",'L1'!$D$16,IF($K$46="Month",'L1'!$D$17,1))),$F$46,$D$62)),"")</f>
        <v/>
      </c>
      <c r="G1137" s="559"/>
      <c r="H1137" s="559" t="str">
        <f>IFERROR(-PPMT(IF($K$46="Day",$F$45/'L1'!$D$12,IF($K$46="Week",$F$45/'L1'!$D$16,IF($K$46="Month",$F$45/'L1'!$D$17,IF($K$46="Year",$F$45,0)))),B1137,$F$46,$Q$45),"")</f>
        <v/>
      </c>
      <c r="I1137" s="559"/>
      <c r="J1137" s="559" t="str">
        <f t="shared" si="67"/>
        <v/>
      </c>
      <c r="K1137" s="559"/>
      <c r="L1137" s="559"/>
      <c r="M1137" s="559"/>
      <c r="N1137" s="559"/>
      <c r="O1137" s="559" t="str">
        <f t="shared" si="68"/>
        <v/>
      </c>
      <c r="P1137" s="560"/>
    </row>
    <row r="1138" spans="2:16">
      <c r="B1138" s="557" t="str">
        <f t="shared" si="65"/>
        <v/>
      </c>
      <c r="C1138" s="558"/>
      <c r="D1138" s="559" t="str">
        <f t="shared" si="66"/>
        <v/>
      </c>
      <c r="E1138" s="559"/>
      <c r="F1138" s="559" t="str">
        <f>IFERROR(IF(OR(D1138=0,D1138=""),"",-PMT($F$45/IF($K$46="Day",'L1'!$D$12,IF($K$46="Week",'L1'!$D$16,IF($K$46="Month",'L1'!$D$17,1))),$F$46,$D$62)),"")</f>
        <v/>
      </c>
      <c r="G1138" s="559"/>
      <c r="H1138" s="559" t="str">
        <f>IFERROR(-PPMT(IF($K$46="Day",$F$45/'L1'!$D$12,IF($K$46="Week",$F$45/'L1'!$D$16,IF($K$46="Month",$F$45/'L1'!$D$17,IF($K$46="Year",$F$45,0)))),B1138,$F$46,$Q$45),"")</f>
        <v/>
      </c>
      <c r="I1138" s="559"/>
      <c r="J1138" s="559" t="str">
        <f t="shared" si="67"/>
        <v/>
      </c>
      <c r="K1138" s="559"/>
      <c r="L1138" s="559"/>
      <c r="M1138" s="559"/>
      <c r="N1138" s="559"/>
      <c r="O1138" s="559" t="str">
        <f t="shared" si="68"/>
        <v/>
      </c>
      <c r="P1138" s="560"/>
    </row>
    <row r="1139" spans="2:16">
      <c r="B1139" s="557" t="str">
        <f t="shared" si="65"/>
        <v/>
      </c>
      <c r="C1139" s="558"/>
      <c r="D1139" s="559" t="str">
        <f t="shared" si="66"/>
        <v/>
      </c>
      <c r="E1139" s="559"/>
      <c r="F1139" s="559" t="str">
        <f>IFERROR(IF(OR(D1139=0,D1139=""),"",-PMT($F$45/IF($K$46="Day",'L1'!$D$12,IF($K$46="Week",'L1'!$D$16,IF($K$46="Month",'L1'!$D$17,1))),$F$46,$D$62)),"")</f>
        <v/>
      </c>
      <c r="G1139" s="559"/>
      <c r="H1139" s="559" t="str">
        <f>IFERROR(-PPMT(IF($K$46="Day",$F$45/'L1'!$D$12,IF($K$46="Week",$F$45/'L1'!$D$16,IF($K$46="Month",$F$45/'L1'!$D$17,IF($K$46="Year",$F$45,0)))),B1139,$F$46,$Q$45),"")</f>
        <v/>
      </c>
      <c r="I1139" s="559"/>
      <c r="J1139" s="559" t="str">
        <f t="shared" si="67"/>
        <v/>
      </c>
      <c r="K1139" s="559"/>
      <c r="L1139" s="559"/>
      <c r="M1139" s="559"/>
      <c r="N1139" s="559"/>
      <c r="O1139" s="559" t="str">
        <f t="shared" si="68"/>
        <v/>
      </c>
      <c r="P1139" s="560"/>
    </row>
    <row r="1140" spans="2:16">
      <c r="B1140" s="557" t="str">
        <f t="shared" si="65"/>
        <v/>
      </c>
      <c r="C1140" s="558"/>
      <c r="D1140" s="559" t="str">
        <f t="shared" si="66"/>
        <v/>
      </c>
      <c r="E1140" s="559"/>
      <c r="F1140" s="559" t="str">
        <f>IFERROR(IF(OR(D1140=0,D1140=""),"",-PMT($F$45/IF($K$46="Day",'L1'!$D$12,IF($K$46="Week",'L1'!$D$16,IF($K$46="Month",'L1'!$D$17,1))),$F$46,$D$62)),"")</f>
        <v/>
      </c>
      <c r="G1140" s="559"/>
      <c r="H1140" s="559" t="str">
        <f>IFERROR(-PPMT(IF($K$46="Day",$F$45/'L1'!$D$12,IF($K$46="Week",$F$45/'L1'!$D$16,IF($K$46="Month",$F$45/'L1'!$D$17,IF($K$46="Year",$F$45,0)))),B1140,$F$46,$Q$45),"")</f>
        <v/>
      </c>
      <c r="I1140" s="559"/>
      <c r="J1140" s="559" t="str">
        <f t="shared" si="67"/>
        <v/>
      </c>
      <c r="K1140" s="559"/>
      <c r="L1140" s="559"/>
      <c r="M1140" s="559"/>
      <c r="N1140" s="559"/>
      <c r="O1140" s="559" t="str">
        <f t="shared" si="68"/>
        <v/>
      </c>
      <c r="P1140" s="560"/>
    </row>
    <row r="1141" spans="2:16">
      <c r="B1141" s="557" t="str">
        <f t="shared" si="65"/>
        <v/>
      </c>
      <c r="C1141" s="558"/>
      <c r="D1141" s="559" t="str">
        <f t="shared" si="66"/>
        <v/>
      </c>
      <c r="E1141" s="559"/>
      <c r="F1141" s="559" t="str">
        <f>IFERROR(IF(OR(D1141=0,D1141=""),"",-PMT($F$45/IF($K$46="Day",'L1'!$D$12,IF($K$46="Week",'L1'!$D$16,IF($K$46="Month",'L1'!$D$17,1))),$F$46,$D$62)),"")</f>
        <v/>
      </c>
      <c r="G1141" s="559"/>
      <c r="H1141" s="559" t="str">
        <f>IFERROR(-PPMT(IF($K$46="Day",$F$45/'L1'!$D$12,IF($K$46="Week",$F$45/'L1'!$D$16,IF($K$46="Month",$F$45/'L1'!$D$17,IF($K$46="Year",$F$45,0)))),B1141,$F$46,$Q$45),"")</f>
        <v/>
      </c>
      <c r="I1141" s="559"/>
      <c r="J1141" s="559" t="str">
        <f t="shared" si="67"/>
        <v/>
      </c>
      <c r="K1141" s="559"/>
      <c r="L1141" s="559"/>
      <c r="M1141" s="559"/>
      <c r="N1141" s="559"/>
      <c r="O1141" s="559" t="str">
        <f t="shared" si="68"/>
        <v/>
      </c>
      <c r="P1141" s="560"/>
    </row>
    <row r="1142" spans="2:16">
      <c r="B1142" s="557" t="str">
        <f t="shared" si="65"/>
        <v/>
      </c>
      <c r="C1142" s="558"/>
      <c r="D1142" s="559" t="str">
        <f t="shared" si="66"/>
        <v/>
      </c>
      <c r="E1142" s="559"/>
      <c r="F1142" s="559" t="str">
        <f>IFERROR(IF(OR(D1142=0,D1142=""),"",-PMT($F$45/IF($K$46="Day",'L1'!$D$12,IF($K$46="Week",'L1'!$D$16,IF($K$46="Month",'L1'!$D$17,1))),$F$46,$D$62)),"")</f>
        <v/>
      </c>
      <c r="G1142" s="559"/>
      <c r="H1142" s="559" t="str">
        <f>IFERROR(-PPMT(IF($K$46="Day",$F$45/'L1'!$D$12,IF($K$46="Week",$F$45/'L1'!$D$16,IF($K$46="Month",$F$45/'L1'!$D$17,IF($K$46="Year",$F$45,0)))),B1142,$F$46,$Q$45),"")</f>
        <v/>
      </c>
      <c r="I1142" s="559"/>
      <c r="J1142" s="559" t="str">
        <f t="shared" si="67"/>
        <v/>
      </c>
      <c r="K1142" s="559"/>
      <c r="L1142" s="559"/>
      <c r="M1142" s="559"/>
      <c r="N1142" s="559"/>
      <c r="O1142" s="559" t="str">
        <f t="shared" si="68"/>
        <v/>
      </c>
      <c r="P1142" s="560"/>
    </row>
    <row r="1143" spans="2:16">
      <c r="B1143" s="557" t="str">
        <f t="shared" si="65"/>
        <v/>
      </c>
      <c r="C1143" s="558"/>
      <c r="D1143" s="559" t="str">
        <f t="shared" si="66"/>
        <v/>
      </c>
      <c r="E1143" s="559"/>
      <c r="F1143" s="559" t="str">
        <f>IFERROR(IF(OR(D1143=0,D1143=""),"",-PMT($F$45/IF($K$46="Day",'L1'!$D$12,IF($K$46="Week",'L1'!$D$16,IF($K$46="Month",'L1'!$D$17,1))),$F$46,$D$62)),"")</f>
        <v/>
      </c>
      <c r="G1143" s="559"/>
      <c r="H1143" s="559" t="str">
        <f>IFERROR(-PPMT(IF($K$46="Day",$F$45/'L1'!$D$12,IF($K$46="Week",$F$45/'L1'!$D$16,IF($K$46="Month",$F$45/'L1'!$D$17,IF($K$46="Year",$F$45,0)))),B1143,$F$46,$Q$45),"")</f>
        <v/>
      </c>
      <c r="I1143" s="559"/>
      <c r="J1143" s="559" t="str">
        <f t="shared" si="67"/>
        <v/>
      </c>
      <c r="K1143" s="559"/>
      <c r="L1143" s="559"/>
      <c r="M1143" s="559"/>
      <c r="N1143" s="559"/>
      <c r="O1143" s="559" t="str">
        <f t="shared" si="68"/>
        <v/>
      </c>
      <c r="P1143" s="560"/>
    </row>
    <row r="1144" spans="2:16">
      <c r="B1144" s="557" t="str">
        <f t="shared" si="65"/>
        <v/>
      </c>
      <c r="C1144" s="558"/>
      <c r="D1144" s="559" t="str">
        <f t="shared" si="66"/>
        <v/>
      </c>
      <c r="E1144" s="559"/>
      <c r="F1144" s="559" t="str">
        <f>IFERROR(IF(OR(D1144=0,D1144=""),"",-PMT($F$45/IF($K$46="Day",'L1'!$D$12,IF($K$46="Week",'L1'!$D$16,IF($K$46="Month",'L1'!$D$17,1))),$F$46,$D$62)),"")</f>
        <v/>
      </c>
      <c r="G1144" s="559"/>
      <c r="H1144" s="559" t="str">
        <f>IFERROR(-PPMT(IF($K$46="Day",$F$45/'L1'!$D$12,IF($K$46="Week",$F$45/'L1'!$D$16,IF($K$46="Month",$F$45/'L1'!$D$17,IF($K$46="Year",$F$45,0)))),B1144,$F$46,$Q$45),"")</f>
        <v/>
      </c>
      <c r="I1144" s="559"/>
      <c r="J1144" s="559" t="str">
        <f t="shared" si="67"/>
        <v/>
      </c>
      <c r="K1144" s="559"/>
      <c r="L1144" s="559"/>
      <c r="M1144" s="559"/>
      <c r="N1144" s="559"/>
      <c r="O1144" s="559" t="str">
        <f t="shared" si="68"/>
        <v/>
      </c>
      <c r="P1144" s="560"/>
    </row>
    <row r="1145" spans="2:16">
      <c r="B1145" s="557" t="str">
        <f t="shared" si="65"/>
        <v/>
      </c>
      <c r="C1145" s="558"/>
      <c r="D1145" s="559" t="str">
        <f t="shared" si="66"/>
        <v/>
      </c>
      <c r="E1145" s="559"/>
      <c r="F1145" s="559" t="str">
        <f>IFERROR(IF(OR(D1145=0,D1145=""),"",-PMT($F$45/IF($K$46="Day",'L1'!$D$12,IF($K$46="Week",'L1'!$D$16,IF($K$46="Month",'L1'!$D$17,1))),$F$46,$D$62)),"")</f>
        <v/>
      </c>
      <c r="G1145" s="559"/>
      <c r="H1145" s="559" t="str">
        <f>IFERROR(-PPMT(IF($K$46="Day",$F$45/'L1'!$D$12,IF($K$46="Week",$F$45/'L1'!$D$16,IF($K$46="Month",$F$45/'L1'!$D$17,IF($K$46="Year",$F$45,0)))),B1145,$F$46,$Q$45),"")</f>
        <v/>
      </c>
      <c r="I1145" s="559"/>
      <c r="J1145" s="559" t="str">
        <f t="shared" si="67"/>
        <v/>
      </c>
      <c r="K1145" s="559"/>
      <c r="L1145" s="559"/>
      <c r="M1145" s="559"/>
      <c r="N1145" s="559"/>
      <c r="O1145" s="559" t="str">
        <f t="shared" si="68"/>
        <v/>
      </c>
      <c r="P1145" s="560"/>
    </row>
    <row r="1146" spans="2:16">
      <c r="B1146" s="557" t="str">
        <f t="shared" si="65"/>
        <v/>
      </c>
      <c r="C1146" s="558"/>
      <c r="D1146" s="559" t="str">
        <f t="shared" si="66"/>
        <v/>
      </c>
      <c r="E1146" s="559"/>
      <c r="F1146" s="559" t="str">
        <f>IFERROR(IF(OR(D1146=0,D1146=""),"",-PMT($F$45/IF($K$46="Day",'L1'!$D$12,IF($K$46="Week",'L1'!$D$16,IF($K$46="Month",'L1'!$D$17,1))),$F$46,$D$62)),"")</f>
        <v/>
      </c>
      <c r="G1146" s="559"/>
      <c r="H1146" s="559" t="str">
        <f>IFERROR(-PPMT(IF($K$46="Day",$F$45/'L1'!$D$12,IF($K$46="Week",$F$45/'L1'!$D$16,IF($K$46="Month",$F$45/'L1'!$D$17,IF($K$46="Year",$F$45,0)))),B1146,$F$46,$Q$45),"")</f>
        <v/>
      </c>
      <c r="I1146" s="559"/>
      <c r="J1146" s="559" t="str">
        <f t="shared" si="67"/>
        <v/>
      </c>
      <c r="K1146" s="559"/>
      <c r="L1146" s="559"/>
      <c r="M1146" s="559"/>
      <c r="N1146" s="559"/>
      <c r="O1146" s="559" t="str">
        <f t="shared" si="68"/>
        <v/>
      </c>
      <c r="P1146" s="560"/>
    </row>
    <row r="1147" spans="2:16">
      <c r="B1147" s="557" t="str">
        <f t="shared" si="65"/>
        <v/>
      </c>
      <c r="C1147" s="558"/>
      <c r="D1147" s="559" t="str">
        <f t="shared" si="66"/>
        <v/>
      </c>
      <c r="E1147" s="559"/>
      <c r="F1147" s="559" t="str">
        <f>IFERROR(IF(OR(D1147=0,D1147=""),"",-PMT($F$45/IF($K$46="Day",'L1'!$D$12,IF($K$46="Week",'L1'!$D$16,IF($K$46="Month",'L1'!$D$17,1))),$F$46,$D$62)),"")</f>
        <v/>
      </c>
      <c r="G1147" s="559"/>
      <c r="H1147" s="559" t="str">
        <f>IFERROR(-PPMT(IF($K$46="Day",$F$45/'L1'!$D$12,IF($K$46="Week",$F$45/'L1'!$D$16,IF($K$46="Month",$F$45/'L1'!$D$17,IF($K$46="Year",$F$45,0)))),B1147,$F$46,$Q$45),"")</f>
        <v/>
      </c>
      <c r="I1147" s="559"/>
      <c r="J1147" s="559" t="str">
        <f t="shared" si="67"/>
        <v/>
      </c>
      <c r="K1147" s="559"/>
      <c r="L1147" s="559"/>
      <c r="M1147" s="559"/>
      <c r="N1147" s="559"/>
      <c r="O1147" s="559" t="str">
        <f t="shared" si="68"/>
        <v/>
      </c>
      <c r="P1147" s="560"/>
    </row>
    <row r="1148" spans="2:16">
      <c r="B1148" s="557" t="str">
        <f t="shared" si="65"/>
        <v/>
      </c>
      <c r="C1148" s="558"/>
      <c r="D1148" s="559" t="str">
        <f t="shared" si="66"/>
        <v/>
      </c>
      <c r="E1148" s="559"/>
      <c r="F1148" s="559" t="str">
        <f>IFERROR(IF(OR(D1148=0,D1148=""),"",-PMT($F$45/IF($K$46="Day",'L1'!$D$12,IF($K$46="Week",'L1'!$D$16,IF($K$46="Month",'L1'!$D$17,1))),$F$46,$D$62)),"")</f>
        <v/>
      </c>
      <c r="G1148" s="559"/>
      <c r="H1148" s="559" t="str">
        <f>IFERROR(-PPMT(IF($K$46="Day",$F$45/'L1'!$D$12,IF($K$46="Week",$F$45/'L1'!$D$16,IF($K$46="Month",$F$45/'L1'!$D$17,IF($K$46="Year",$F$45,0)))),B1148,$F$46,$Q$45),"")</f>
        <v/>
      </c>
      <c r="I1148" s="559"/>
      <c r="J1148" s="559" t="str">
        <f t="shared" si="67"/>
        <v/>
      </c>
      <c r="K1148" s="559"/>
      <c r="L1148" s="559"/>
      <c r="M1148" s="559"/>
      <c r="N1148" s="559"/>
      <c r="O1148" s="559" t="str">
        <f t="shared" si="68"/>
        <v/>
      </c>
      <c r="P1148" s="560"/>
    </row>
    <row r="1149" spans="2:16">
      <c r="B1149" s="557" t="str">
        <f t="shared" si="65"/>
        <v/>
      </c>
      <c r="C1149" s="558"/>
      <c r="D1149" s="559" t="str">
        <f t="shared" si="66"/>
        <v/>
      </c>
      <c r="E1149" s="559"/>
      <c r="F1149" s="559" t="str">
        <f>IFERROR(IF(OR(D1149=0,D1149=""),"",-PMT($F$45/IF($K$46="Day",'L1'!$D$12,IF($K$46="Week",'L1'!$D$16,IF($K$46="Month",'L1'!$D$17,1))),$F$46,$D$62)),"")</f>
        <v/>
      </c>
      <c r="G1149" s="559"/>
      <c r="H1149" s="559" t="str">
        <f>IFERROR(-PPMT(IF($K$46="Day",$F$45/'L1'!$D$12,IF($K$46="Week",$F$45/'L1'!$D$16,IF($K$46="Month",$F$45/'L1'!$D$17,IF($K$46="Year",$F$45,0)))),B1149,$F$46,$Q$45),"")</f>
        <v/>
      </c>
      <c r="I1149" s="559"/>
      <c r="J1149" s="559" t="str">
        <f t="shared" si="67"/>
        <v/>
      </c>
      <c r="K1149" s="559"/>
      <c r="L1149" s="559"/>
      <c r="M1149" s="559"/>
      <c r="N1149" s="559"/>
      <c r="O1149" s="559" t="str">
        <f t="shared" si="68"/>
        <v/>
      </c>
      <c r="P1149" s="560"/>
    </row>
    <row r="1150" spans="2:16">
      <c r="B1150" s="557" t="str">
        <f t="shared" si="65"/>
        <v/>
      </c>
      <c r="C1150" s="558"/>
      <c r="D1150" s="559" t="str">
        <f t="shared" si="66"/>
        <v/>
      </c>
      <c r="E1150" s="559"/>
      <c r="F1150" s="559" t="str">
        <f>IFERROR(IF(OR(D1150=0,D1150=""),"",-PMT($F$45/IF($K$46="Day",'L1'!$D$12,IF($K$46="Week",'L1'!$D$16,IF($K$46="Month",'L1'!$D$17,1))),$F$46,$D$62)),"")</f>
        <v/>
      </c>
      <c r="G1150" s="559"/>
      <c r="H1150" s="559" t="str">
        <f>IFERROR(-PPMT(IF($K$46="Day",$F$45/'L1'!$D$12,IF($K$46="Week",$F$45/'L1'!$D$16,IF($K$46="Month",$F$45/'L1'!$D$17,IF($K$46="Year",$F$45,0)))),B1150,$F$46,$Q$45),"")</f>
        <v/>
      </c>
      <c r="I1150" s="559"/>
      <c r="J1150" s="559" t="str">
        <f t="shared" si="67"/>
        <v/>
      </c>
      <c r="K1150" s="559"/>
      <c r="L1150" s="559"/>
      <c r="M1150" s="559"/>
      <c r="N1150" s="559"/>
      <c r="O1150" s="559" t="str">
        <f t="shared" si="68"/>
        <v/>
      </c>
      <c r="P1150" s="560"/>
    </row>
    <row r="1151" spans="2:16">
      <c r="B1151" s="557" t="str">
        <f t="shared" si="65"/>
        <v/>
      </c>
      <c r="C1151" s="558"/>
      <c r="D1151" s="559" t="str">
        <f t="shared" si="66"/>
        <v/>
      </c>
      <c r="E1151" s="559"/>
      <c r="F1151" s="559" t="str">
        <f>IFERROR(IF(OR(D1151=0,D1151=""),"",-PMT($F$45/IF($K$46="Day",'L1'!$D$12,IF($K$46="Week",'L1'!$D$16,IF($K$46="Month",'L1'!$D$17,1))),$F$46,$D$62)),"")</f>
        <v/>
      </c>
      <c r="G1151" s="559"/>
      <c r="H1151" s="559" t="str">
        <f>IFERROR(-PPMT(IF($K$46="Day",$F$45/'L1'!$D$12,IF($K$46="Week",$F$45/'L1'!$D$16,IF($K$46="Month",$F$45/'L1'!$D$17,IF($K$46="Year",$F$45,0)))),B1151,$F$46,$Q$45),"")</f>
        <v/>
      </c>
      <c r="I1151" s="559"/>
      <c r="J1151" s="559" t="str">
        <f t="shared" si="67"/>
        <v/>
      </c>
      <c r="K1151" s="559"/>
      <c r="L1151" s="559"/>
      <c r="M1151" s="559"/>
      <c r="N1151" s="559"/>
      <c r="O1151" s="559" t="str">
        <f t="shared" si="68"/>
        <v/>
      </c>
      <c r="P1151" s="560"/>
    </row>
    <row r="1152" spans="2:16">
      <c r="B1152" s="557" t="str">
        <f t="shared" ref="B1152:B1215" si="69">IF(OR(D1152=0,D1152=""),"",B1151+1)</f>
        <v/>
      </c>
      <c r="C1152" s="558"/>
      <c r="D1152" s="559" t="str">
        <f t="shared" ref="D1152:D1215" si="70">IFERROR(IF(D1151-H1151&lt;=0,"",D1151-H1151),"")</f>
        <v/>
      </c>
      <c r="E1152" s="559"/>
      <c r="F1152" s="559" t="str">
        <f>IFERROR(IF(OR(D1152=0,D1152=""),"",-PMT($F$45/IF($K$46="Day",'L1'!$D$12,IF($K$46="Week",'L1'!$D$16,IF($K$46="Month",'L1'!$D$17,1))),$F$46,$D$62)),"")</f>
        <v/>
      </c>
      <c r="G1152" s="559"/>
      <c r="H1152" s="559" t="str">
        <f>IFERROR(-PPMT(IF($K$46="Day",$F$45/'L1'!$D$12,IF($K$46="Week",$F$45/'L1'!$D$16,IF($K$46="Month",$F$45/'L1'!$D$17,IF($K$46="Year",$F$45,0)))),B1152,$F$46,$Q$45),"")</f>
        <v/>
      </c>
      <c r="I1152" s="559"/>
      <c r="J1152" s="559" t="str">
        <f t="shared" ref="J1152:J1215" si="71">IFERROR(F1152-H1152,"")</f>
        <v/>
      </c>
      <c r="K1152" s="559"/>
      <c r="L1152" s="559"/>
      <c r="M1152" s="559"/>
      <c r="N1152" s="559"/>
      <c r="O1152" s="559" t="str">
        <f t="shared" ref="O1152:O1215" si="72">IFERROR(D1152-H1152,"")</f>
        <v/>
      </c>
      <c r="P1152" s="560"/>
    </row>
    <row r="1153" spans="2:16">
      <c r="B1153" s="557" t="str">
        <f t="shared" si="69"/>
        <v/>
      </c>
      <c r="C1153" s="558"/>
      <c r="D1153" s="559" t="str">
        <f t="shared" si="70"/>
        <v/>
      </c>
      <c r="E1153" s="559"/>
      <c r="F1153" s="559" t="str">
        <f>IFERROR(IF(OR(D1153=0,D1153=""),"",-PMT($F$45/IF($K$46="Day",'L1'!$D$12,IF($K$46="Week",'L1'!$D$16,IF($K$46="Month",'L1'!$D$17,1))),$F$46,$D$62)),"")</f>
        <v/>
      </c>
      <c r="G1153" s="559"/>
      <c r="H1153" s="559" t="str">
        <f>IFERROR(-PPMT(IF($K$46="Day",$F$45/'L1'!$D$12,IF($K$46="Week",$F$45/'L1'!$D$16,IF($K$46="Month",$F$45/'L1'!$D$17,IF($K$46="Year",$F$45,0)))),B1153,$F$46,$Q$45),"")</f>
        <v/>
      </c>
      <c r="I1153" s="559"/>
      <c r="J1153" s="559" t="str">
        <f t="shared" si="71"/>
        <v/>
      </c>
      <c r="K1153" s="559"/>
      <c r="L1153" s="559"/>
      <c r="M1153" s="559"/>
      <c r="N1153" s="559"/>
      <c r="O1153" s="559" t="str">
        <f t="shared" si="72"/>
        <v/>
      </c>
      <c r="P1153" s="560"/>
    </row>
    <row r="1154" spans="2:16">
      <c r="B1154" s="557" t="str">
        <f t="shared" si="69"/>
        <v/>
      </c>
      <c r="C1154" s="558"/>
      <c r="D1154" s="559" t="str">
        <f t="shared" si="70"/>
        <v/>
      </c>
      <c r="E1154" s="559"/>
      <c r="F1154" s="559" t="str">
        <f>IFERROR(IF(OR(D1154=0,D1154=""),"",-PMT($F$45/IF($K$46="Day",'L1'!$D$12,IF($K$46="Week",'L1'!$D$16,IF($K$46="Month",'L1'!$D$17,1))),$F$46,$D$62)),"")</f>
        <v/>
      </c>
      <c r="G1154" s="559"/>
      <c r="H1154" s="559" t="str">
        <f>IFERROR(-PPMT(IF($K$46="Day",$F$45/'L1'!$D$12,IF($K$46="Week",$F$45/'L1'!$D$16,IF($K$46="Month",$F$45/'L1'!$D$17,IF($K$46="Year",$F$45,0)))),B1154,$F$46,$Q$45),"")</f>
        <v/>
      </c>
      <c r="I1154" s="559"/>
      <c r="J1154" s="559" t="str">
        <f t="shared" si="71"/>
        <v/>
      </c>
      <c r="K1154" s="559"/>
      <c r="L1154" s="559"/>
      <c r="M1154" s="559"/>
      <c r="N1154" s="559"/>
      <c r="O1154" s="559" t="str">
        <f t="shared" si="72"/>
        <v/>
      </c>
      <c r="P1154" s="560"/>
    </row>
    <row r="1155" spans="2:16">
      <c r="B1155" s="557" t="str">
        <f t="shared" si="69"/>
        <v/>
      </c>
      <c r="C1155" s="558"/>
      <c r="D1155" s="559" t="str">
        <f t="shared" si="70"/>
        <v/>
      </c>
      <c r="E1155" s="559"/>
      <c r="F1155" s="559" t="str">
        <f>IFERROR(IF(OR(D1155=0,D1155=""),"",-PMT($F$45/IF($K$46="Day",'L1'!$D$12,IF($K$46="Week",'L1'!$D$16,IF($K$46="Month",'L1'!$D$17,1))),$F$46,$D$62)),"")</f>
        <v/>
      </c>
      <c r="G1155" s="559"/>
      <c r="H1155" s="559" t="str">
        <f>IFERROR(-PPMT(IF($K$46="Day",$F$45/'L1'!$D$12,IF($K$46="Week",$F$45/'L1'!$D$16,IF($K$46="Month",$F$45/'L1'!$D$17,IF($K$46="Year",$F$45,0)))),B1155,$F$46,$Q$45),"")</f>
        <v/>
      </c>
      <c r="I1155" s="559"/>
      <c r="J1155" s="559" t="str">
        <f t="shared" si="71"/>
        <v/>
      </c>
      <c r="K1155" s="559"/>
      <c r="L1155" s="559"/>
      <c r="M1155" s="559"/>
      <c r="N1155" s="559"/>
      <c r="O1155" s="559" t="str">
        <f t="shared" si="72"/>
        <v/>
      </c>
      <c r="P1155" s="560"/>
    </row>
    <row r="1156" spans="2:16">
      <c r="B1156" s="557" t="str">
        <f t="shared" si="69"/>
        <v/>
      </c>
      <c r="C1156" s="558"/>
      <c r="D1156" s="559" t="str">
        <f t="shared" si="70"/>
        <v/>
      </c>
      <c r="E1156" s="559"/>
      <c r="F1156" s="559" t="str">
        <f>IFERROR(IF(OR(D1156=0,D1156=""),"",-PMT($F$45/IF($K$46="Day",'L1'!$D$12,IF($K$46="Week",'L1'!$D$16,IF($K$46="Month",'L1'!$D$17,1))),$F$46,$D$62)),"")</f>
        <v/>
      </c>
      <c r="G1156" s="559"/>
      <c r="H1156" s="559" t="str">
        <f>IFERROR(-PPMT(IF($K$46="Day",$F$45/'L1'!$D$12,IF($K$46="Week",$F$45/'L1'!$D$16,IF($K$46="Month",$F$45/'L1'!$D$17,IF($K$46="Year",$F$45,0)))),B1156,$F$46,$Q$45),"")</f>
        <v/>
      </c>
      <c r="I1156" s="559"/>
      <c r="J1156" s="559" t="str">
        <f t="shared" si="71"/>
        <v/>
      </c>
      <c r="K1156" s="559"/>
      <c r="L1156" s="559"/>
      <c r="M1156" s="559"/>
      <c r="N1156" s="559"/>
      <c r="O1156" s="559" t="str">
        <f t="shared" si="72"/>
        <v/>
      </c>
      <c r="P1156" s="560"/>
    </row>
    <row r="1157" spans="2:16">
      <c r="B1157" s="557" t="str">
        <f t="shared" si="69"/>
        <v/>
      </c>
      <c r="C1157" s="558"/>
      <c r="D1157" s="559" t="str">
        <f t="shared" si="70"/>
        <v/>
      </c>
      <c r="E1157" s="559"/>
      <c r="F1157" s="559" t="str">
        <f>IFERROR(IF(OR(D1157=0,D1157=""),"",-PMT($F$45/IF($K$46="Day",'L1'!$D$12,IF($K$46="Week",'L1'!$D$16,IF($K$46="Month",'L1'!$D$17,1))),$F$46,$D$62)),"")</f>
        <v/>
      </c>
      <c r="G1157" s="559"/>
      <c r="H1157" s="559" t="str">
        <f>IFERROR(-PPMT(IF($K$46="Day",$F$45/'L1'!$D$12,IF($K$46="Week",$F$45/'L1'!$D$16,IF($K$46="Month",$F$45/'L1'!$D$17,IF($K$46="Year",$F$45,0)))),B1157,$F$46,$Q$45),"")</f>
        <v/>
      </c>
      <c r="I1157" s="559"/>
      <c r="J1157" s="559" t="str">
        <f t="shared" si="71"/>
        <v/>
      </c>
      <c r="K1157" s="559"/>
      <c r="L1157" s="559"/>
      <c r="M1157" s="559"/>
      <c r="N1157" s="559"/>
      <c r="O1157" s="559" t="str">
        <f t="shared" si="72"/>
        <v/>
      </c>
      <c r="P1157" s="560"/>
    </row>
    <row r="1158" spans="2:16">
      <c r="B1158" s="557" t="str">
        <f t="shared" si="69"/>
        <v/>
      </c>
      <c r="C1158" s="558"/>
      <c r="D1158" s="559" t="str">
        <f t="shared" si="70"/>
        <v/>
      </c>
      <c r="E1158" s="559"/>
      <c r="F1158" s="559" t="str">
        <f>IFERROR(IF(OR(D1158=0,D1158=""),"",-PMT($F$45/IF($K$46="Day",'L1'!$D$12,IF($K$46="Week",'L1'!$D$16,IF($K$46="Month",'L1'!$D$17,1))),$F$46,$D$62)),"")</f>
        <v/>
      </c>
      <c r="G1158" s="559"/>
      <c r="H1158" s="559" t="str">
        <f>IFERROR(-PPMT(IF($K$46="Day",$F$45/'L1'!$D$12,IF($K$46="Week",$F$45/'L1'!$D$16,IF($K$46="Month",$F$45/'L1'!$D$17,IF($K$46="Year",$F$45,0)))),B1158,$F$46,$Q$45),"")</f>
        <v/>
      </c>
      <c r="I1158" s="559"/>
      <c r="J1158" s="559" t="str">
        <f t="shared" si="71"/>
        <v/>
      </c>
      <c r="K1158" s="559"/>
      <c r="L1158" s="559"/>
      <c r="M1158" s="559"/>
      <c r="N1158" s="559"/>
      <c r="O1158" s="559" t="str">
        <f t="shared" si="72"/>
        <v/>
      </c>
      <c r="P1158" s="560"/>
    </row>
    <row r="1159" spans="2:16">
      <c r="B1159" s="557" t="str">
        <f t="shared" si="69"/>
        <v/>
      </c>
      <c r="C1159" s="558"/>
      <c r="D1159" s="559" t="str">
        <f t="shared" si="70"/>
        <v/>
      </c>
      <c r="E1159" s="559"/>
      <c r="F1159" s="559" t="str">
        <f>IFERROR(IF(OR(D1159=0,D1159=""),"",-PMT($F$45/IF($K$46="Day",'L1'!$D$12,IF($K$46="Week",'L1'!$D$16,IF($K$46="Month",'L1'!$D$17,1))),$F$46,$D$62)),"")</f>
        <v/>
      </c>
      <c r="G1159" s="559"/>
      <c r="H1159" s="559" t="str">
        <f>IFERROR(-PPMT(IF($K$46="Day",$F$45/'L1'!$D$12,IF($K$46="Week",$F$45/'L1'!$D$16,IF($K$46="Month",$F$45/'L1'!$D$17,IF($K$46="Year",$F$45,0)))),B1159,$F$46,$Q$45),"")</f>
        <v/>
      </c>
      <c r="I1159" s="559"/>
      <c r="J1159" s="559" t="str">
        <f t="shared" si="71"/>
        <v/>
      </c>
      <c r="K1159" s="559"/>
      <c r="L1159" s="559"/>
      <c r="M1159" s="559"/>
      <c r="N1159" s="559"/>
      <c r="O1159" s="559" t="str">
        <f t="shared" si="72"/>
        <v/>
      </c>
      <c r="P1159" s="560"/>
    </row>
    <row r="1160" spans="2:16">
      <c r="B1160" s="557" t="str">
        <f t="shared" si="69"/>
        <v/>
      </c>
      <c r="C1160" s="558"/>
      <c r="D1160" s="559" t="str">
        <f t="shared" si="70"/>
        <v/>
      </c>
      <c r="E1160" s="559"/>
      <c r="F1160" s="559" t="str">
        <f>IFERROR(IF(OR(D1160=0,D1160=""),"",-PMT($F$45/IF($K$46="Day",'L1'!$D$12,IF($K$46="Week",'L1'!$D$16,IF($K$46="Month",'L1'!$D$17,1))),$F$46,$D$62)),"")</f>
        <v/>
      </c>
      <c r="G1160" s="559"/>
      <c r="H1160" s="559" t="str">
        <f>IFERROR(-PPMT(IF($K$46="Day",$F$45/'L1'!$D$12,IF($K$46="Week",$F$45/'L1'!$D$16,IF($K$46="Month",$F$45/'L1'!$D$17,IF($K$46="Year",$F$45,0)))),B1160,$F$46,$Q$45),"")</f>
        <v/>
      </c>
      <c r="I1160" s="559"/>
      <c r="J1160" s="559" t="str">
        <f t="shared" si="71"/>
        <v/>
      </c>
      <c r="K1160" s="559"/>
      <c r="L1160" s="559"/>
      <c r="M1160" s="559"/>
      <c r="N1160" s="559"/>
      <c r="O1160" s="559" t="str">
        <f t="shared" si="72"/>
        <v/>
      </c>
      <c r="P1160" s="560"/>
    </row>
    <row r="1161" spans="2:16">
      <c r="B1161" s="557" t="str">
        <f t="shared" si="69"/>
        <v/>
      </c>
      <c r="C1161" s="558"/>
      <c r="D1161" s="559" t="str">
        <f t="shared" si="70"/>
        <v/>
      </c>
      <c r="E1161" s="559"/>
      <c r="F1161" s="559" t="str">
        <f>IFERROR(IF(OR(D1161=0,D1161=""),"",-PMT($F$45/IF($K$46="Day",'L1'!$D$12,IF($K$46="Week",'L1'!$D$16,IF($K$46="Month",'L1'!$D$17,1))),$F$46,$D$62)),"")</f>
        <v/>
      </c>
      <c r="G1161" s="559"/>
      <c r="H1161" s="559" t="str">
        <f>IFERROR(-PPMT(IF($K$46="Day",$F$45/'L1'!$D$12,IF($K$46="Week",$F$45/'L1'!$D$16,IF($K$46="Month",$F$45/'L1'!$D$17,IF($K$46="Year",$F$45,0)))),B1161,$F$46,$Q$45),"")</f>
        <v/>
      </c>
      <c r="I1161" s="559"/>
      <c r="J1161" s="559" t="str">
        <f t="shared" si="71"/>
        <v/>
      </c>
      <c r="K1161" s="559"/>
      <c r="L1161" s="559"/>
      <c r="M1161" s="559"/>
      <c r="N1161" s="559"/>
      <c r="O1161" s="559" t="str">
        <f t="shared" si="72"/>
        <v/>
      </c>
      <c r="P1161" s="560"/>
    </row>
    <row r="1162" spans="2:16">
      <c r="B1162" s="557" t="str">
        <f t="shared" si="69"/>
        <v/>
      </c>
      <c r="C1162" s="558"/>
      <c r="D1162" s="559" t="str">
        <f t="shared" si="70"/>
        <v/>
      </c>
      <c r="E1162" s="559"/>
      <c r="F1162" s="559" t="str">
        <f>IFERROR(IF(OR(D1162=0,D1162=""),"",-PMT($F$45/IF($K$46="Day",'L1'!$D$12,IF($K$46="Week",'L1'!$D$16,IF($K$46="Month",'L1'!$D$17,1))),$F$46,$D$62)),"")</f>
        <v/>
      </c>
      <c r="G1162" s="559"/>
      <c r="H1162" s="559" t="str">
        <f>IFERROR(-PPMT(IF($K$46="Day",$F$45/'L1'!$D$12,IF($K$46="Week",$F$45/'L1'!$D$16,IF($K$46="Month",$F$45/'L1'!$D$17,IF($K$46="Year",$F$45,0)))),B1162,$F$46,$Q$45),"")</f>
        <v/>
      </c>
      <c r="I1162" s="559"/>
      <c r="J1162" s="559" t="str">
        <f t="shared" si="71"/>
        <v/>
      </c>
      <c r="K1162" s="559"/>
      <c r="L1162" s="559"/>
      <c r="M1162" s="559"/>
      <c r="N1162" s="559"/>
      <c r="O1162" s="559" t="str">
        <f t="shared" si="72"/>
        <v/>
      </c>
      <c r="P1162" s="560"/>
    </row>
    <row r="1163" spans="2:16">
      <c r="B1163" s="557" t="str">
        <f t="shared" si="69"/>
        <v/>
      </c>
      <c r="C1163" s="558"/>
      <c r="D1163" s="559" t="str">
        <f t="shared" si="70"/>
        <v/>
      </c>
      <c r="E1163" s="559"/>
      <c r="F1163" s="559" t="str">
        <f>IFERROR(IF(OR(D1163=0,D1163=""),"",-PMT($F$45/IF($K$46="Day",'L1'!$D$12,IF($K$46="Week",'L1'!$D$16,IF($K$46="Month",'L1'!$D$17,1))),$F$46,$D$62)),"")</f>
        <v/>
      </c>
      <c r="G1163" s="559"/>
      <c r="H1163" s="559" t="str">
        <f>IFERROR(-PPMT(IF($K$46="Day",$F$45/'L1'!$D$12,IF($K$46="Week",$F$45/'L1'!$D$16,IF($K$46="Month",$F$45/'L1'!$D$17,IF($K$46="Year",$F$45,0)))),B1163,$F$46,$Q$45),"")</f>
        <v/>
      </c>
      <c r="I1163" s="559"/>
      <c r="J1163" s="559" t="str">
        <f t="shared" si="71"/>
        <v/>
      </c>
      <c r="K1163" s="559"/>
      <c r="L1163" s="559"/>
      <c r="M1163" s="559"/>
      <c r="N1163" s="559"/>
      <c r="O1163" s="559" t="str">
        <f t="shared" si="72"/>
        <v/>
      </c>
      <c r="P1163" s="560"/>
    </row>
    <row r="1164" spans="2:16">
      <c r="B1164" s="557" t="str">
        <f t="shared" si="69"/>
        <v/>
      </c>
      <c r="C1164" s="558"/>
      <c r="D1164" s="559" t="str">
        <f t="shared" si="70"/>
        <v/>
      </c>
      <c r="E1164" s="559"/>
      <c r="F1164" s="559" t="str">
        <f>IFERROR(IF(OR(D1164=0,D1164=""),"",-PMT($F$45/IF($K$46="Day",'L1'!$D$12,IF($K$46="Week",'L1'!$D$16,IF($K$46="Month",'L1'!$D$17,1))),$F$46,$D$62)),"")</f>
        <v/>
      </c>
      <c r="G1164" s="559"/>
      <c r="H1164" s="559" t="str">
        <f>IFERROR(-PPMT(IF($K$46="Day",$F$45/'L1'!$D$12,IF($K$46="Week",$F$45/'L1'!$D$16,IF($K$46="Month",$F$45/'L1'!$D$17,IF($K$46="Year",$F$45,0)))),B1164,$F$46,$Q$45),"")</f>
        <v/>
      </c>
      <c r="I1164" s="559"/>
      <c r="J1164" s="559" t="str">
        <f t="shared" si="71"/>
        <v/>
      </c>
      <c r="K1164" s="559"/>
      <c r="L1164" s="559"/>
      <c r="M1164" s="559"/>
      <c r="N1164" s="559"/>
      <c r="O1164" s="559" t="str">
        <f t="shared" si="72"/>
        <v/>
      </c>
      <c r="P1164" s="560"/>
    </row>
    <row r="1165" spans="2:16">
      <c r="B1165" s="557" t="str">
        <f t="shared" si="69"/>
        <v/>
      </c>
      <c r="C1165" s="558"/>
      <c r="D1165" s="559" t="str">
        <f t="shared" si="70"/>
        <v/>
      </c>
      <c r="E1165" s="559"/>
      <c r="F1165" s="559" t="str">
        <f>IFERROR(IF(OR(D1165=0,D1165=""),"",-PMT($F$45/IF($K$46="Day",'L1'!$D$12,IF($K$46="Week",'L1'!$D$16,IF($K$46="Month",'L1'!$D$17,1))),$F$46,$D$62)),"")</f>
        <v/>
      </c>
      <c r="G1165" s="559"/>
      <c r="H1165" s="559" t="str">
        <f>IFERROR(-PPMT(IF($K$46="Day",$F$45/'L1'!$D$12,IF($K$46="Week",$F$45/'L1'!$D$16,IF($K$46="Month",$F$45/'L1'!$D$17,IF($K$46="Year",$F$45,0)))),B1165,$F$46,$Q$45),"")</f>
        <v/>
      </c>
      <c r="I1165" s="559"/>
      <c r="J1165" s="559" t="str">
        <f t="shared" si="71"/>
        <v/>
      </c>
      <c r="K1165" s="559"/>
      <c r="L1165" s="559"/>
      <c r="M1165" s="559"/>
      <c r="N1165" s="559"/>
      <c r="O1165" s="559" t="str">
        <f t="shared" si="72"/>
        <v/>
      </c>
      <c r="P1165" s="560"/>
    </row>
    <row r="1166" spans="2:16">
      <c r="B1166" s="557" t="str">
        <f t="shared" si="69"/>
        <v/>
      </c>
      <c r="C1166" s="558"/>
      <c r="D1166" s="559" t="str">
        <f t="shared" si="70"/>
        <v/>
      </c>
      <c r="E1166" s="559"/>
      <c r="F1166" s="559" t="str">
        <f>IFERROR(IF(OR(D1166=0,D1166=""),"",-PMT($F$45/IF($K$46="Day",'L1'!$D$12,IF($K$46="Week",'L1'!$D$16,IF($K$46="Month",'L1'!$D$17,1))),$F$46,$D$62)),"")</f>
        <v/>
      </c>
      <c r="G1166" s="559"/>
      <c r="H1166" s="559" t="str">
        <f>IFERROR(-PPMT(IF($K$46="Day",$F$45/'L1'!$D$12,IF($K$46="Week",$F$45/'L1'!$D$16,IF($K$46="Month",$F$45/'L1'!$D$17,IF($K$46="Year",$F$45,0)))),B1166,$F$46,$Q$45),"")</f>
        <v/>
      </c>
      <c r="I1166" s="559"/>
      <c r="J1166" s="559" t="str">
        <f t="shared" si="71"/>
        <v/>
      </c>
      <c r="K1166" s="559"/>
      <c r="L1166" s="559"/>
      <c r="M1166" s="559"/>
      <c r="N1166" s="559"/>
      <c r="O1166" s="559" t="str">
        <f t="shared" si="72"/>
        <v/>
      </c>
      <c r="P1166" s="560"/>
    </row>
    <row r="1167" spans="2:16">
      <c r="B1167" s="557" t="str">
        <f t="shared" si="69"/>
        <v/>
      </c>
      <c r="C1167" s="558"/>
      <c r="D1167" s="559" t="str">
        <f t="shared" si="70"/>
        <v/>
      </c>
      <c r="E1167" s="559"/>
      <c r="F1167" s="559" t="str">
        <f>IFERROR(IF(OR(D1167=0,D1167=""),"",-PMT($F$45/IF($K$46="Day",'L1'!$D$12,IF($K$46="Week",'L1'!$D$16,IF($K$46="Month",'L1'!$D$17,1))),$F$46,$D$62)),"")</f>
        <v/>
      </c>
      <c r="G1167" s="559"/>
      <c r="H1167" s="559" t="str">
        <f>IFERROR(-PPMT(IF($K$46="Day",$F$45/'L1'!$D$12,IF($K$46="Week",$F$45/'L1'!$D$16,IF($K$46="Month",$F$45/'L1'!$D$17,IF($K$46="Year",$F$45,0)))),B1167,$F$46,$Q$45),"")</f>
        <v/>
      </c>
      <c r="I1167" s="559"/>
      <c r="J1167" s="559" t="str">
        <f t="shared" si="71"/>
        <v/>
      </c>
      <c r="K1167" s="559"/>
      <c r="L1167" s="559"/>
      <c r="M1167" s="559"/>
      <c r="N1167" s="559"/>
      <c r="O1167" s="559" t="str">
        <f t="shared" si="72"/>
        <v/>
      </c>
      <c r="P1167" s="560"/>
    </row>
    <row r="1168" spans="2:16">
      <c r="B1168" s="557" t="str">
        <f t="shared" si="69"/>
        <v/>
      </c>
      <c r="C1168" s="558"/>
      <c r="D1168" s="559" t="str">
        <f t="shared" si="70"/>
        <v/>
      </c>
      <c r="E1168" s="559"/>
      <c r="F1168" s="559" t="str">
        <f>IFERROR(IF(OR(D1168=0,D1168=""),"",-PMT($F$45/IF($K$46="Day",'L1'!$D$12,IF($K$46="Week",'L1'!$D$16,IF($K$46="Month",'L1'!$D$17,1))),$F$46,$D$62)),"")</f>
        <v/>
      </c>
      <c r="G1168" s="559"/>
      <c r="H1168" s="559" t="str">
        <f>IFERROR(-PPMT(IF($K$46="Day",$F$45/'L1'!$D$12,IF($K$46="Week",$F$45/'L1'!$D$16,IF($K$46="Month",$F$45/'L1'!$D$17,IF($K$46="Year",$F$45,0)))),B1168,$F$46,$Q$45),"")</f>
        <v/>
      </c>
      <c r="I1168" s="559"/>
      <c r="J1168" s="559" t="str">
        <f t="shared" si="71"/>
        <v/>
      </c>
      <c r="K1168" s="559"/>
      <c r="L1168" s="559"/>
      <c r="M1168" s="559"/>
      <c r="N1168" s="559"/>
      <c r="O1168" s="559" t="str">
        <f t="shared" si="72"/>
        <v/>
      </c>
      <c r="P1168" s="560"/>
    </row>
    <row r="1169" spans="2:16">
      <c r="B1169" s="557" t="str">
        <f t="shared" si="69"/>
        <v/>
      </c>
      <c r="C1169" s="558"/>
      <c r="D1169" s="559" t="str">
        <f t="shared" si="70"/>
        <v/>
      </c>
      <c r="E1169" s="559"/>
      <c r="F1169" s="559" t="str">
        <f>IFERROR(IF(OR(D1169=0,D1169=""),"",-PMT($F$45/IF($K$46="Day",'L1'!$D$12,IF($K$46="Week",'L1'!$D$16,IF($K$46="Month",'L1'!$D$17,1))),$F$46,$D$62)),"")</f>
        <v/>
      </c>
      <c r="G1169" s="559"/>
      <c r="H1169" s="559" t="str">
        <f>IFERROR(-PPMT(IF($K$46="Day",$F$45/'L1'!$D$12,IF($K$46="Week",$F$45/'L1'!$D$16,IF($K$46="Month",$F$45/'L1'!$D$17,IF($K$46="Year",$F$45,0)))),B1169,$F$46,$Q$45),"")</f>
        <v/>
      </c>
      <c r="I1169" s="559"/>
      <c r="J1169" s="559" t="str">
        <f t="shared" si="71"/>
        <v/>
      </c>
      <c r="K1169" s="559"/>
      <c r="L1169" s="559"/>
      <c r="M1169" s="559"/>
      <c r="N1169" s="559"/>
      <c r="O1169" s="559" t="str">
        <f t="shared" si="72"/>
        <v/>
      </c>
      <c r="P1169" s="560"/>
    </row>
    <row r="1170" spans="2:16">
      <c r="B1170" s="557" t="str">
        <f t="shared" si="69"/>
        <v/>
      </c>
      <c r="C1170" s="558"/>
      <c r="D1170" s="559" t="str">
        <f t="shared" si="70"/>
        <v/>
      </c>
      <c r="E1170" s="559"/>
      <c r="F1170" s="559" t="str">
        <f>IFERROR(IF(OR(D1170=0,D1170=""),"",-PMT($F$45/IF($K$46="Day",'L1'!$D$12,IF($K$46="Week",'L1'!$D$16,IF($K$46="Month",'L1'!$D$17,1))),$F$46,$D$62)),"")</f>
        <v/>
      </c>
      <c r="G1170" s="559"/>
      <c r="H1170" s="559" t="str">
        <f>IFERROR(-PPMT(IF($K$46="Day",$F$45/'L1'!$D$12,IF($K$46="Week",$F$45/'L1'!$D$16,IF($K$46="Month",$F$45/'L1'!$D$17,IF($K$46="Year",$F$45,0)))),B1170,$F$46,$Q$45),"")</f>
        <v/>
      </c>
      <c r="I1170" s="559"/>
      <c r="J1170" s="559" t="str">
        <f t="shared" si="71"/>
        <v/>
      </c>
      <c r="K1170" s="559"/>
      <c r="L1170" s="559"/>
      <c r="M1170" s="559"/>
      <c r="N1170" s="559"/>
      <c r="O1170" s="559" t="str">
        <f t="shared" si="72"/>
        <v/>
      </c>
      <c r="P1170" s="560"/>
    </row>
    <row r="1171" spans="2:16">
      <c r="B1171" s="557" t="str">
        <f t="shared" si="69"/>
        <v/>
      </c>
      <c r="C1171" s="558"/>
      <c r="D1171" s="559" t="str">
        <f t="shared" si="70"/>
        <v/>
      </c>
      <c r="E1171" s="559"/>
      <c r="F1171" s="559" t="str">
        <f>IFERROR(IF(OR(D1171=0,D1171=""),"",-PMT($F$45/IF($K$46="Day",'L1'!$D$12,IF($K$46="Week",'L1'!$D$16,IF($K$46="Month",'L1'!$D$17,1))),$F$46,$D$62)),"")</f>
        <v/>
      </c>
      <c r="G1171" s="559"/>
      <c r="H1171" s="559" t="str">
        <f>IFERROR(-PPMT(IF($K$46="Day",$F$45/'L1'!$D$12,IF($K$46="Week",$F$45/'L1'!$D$16,IF($K$46="Month",$F$45/'L1'!$D$17,IF($K$46="Year",$F$45,0)))),B1171,$F$46,$Q$45),"")</f>
        <v/>
      </c>
      <c r="I1171" s="559"/>
      <c r="J1171" s="559" t="str">
        <f t="shared" si="71"/>
        <v/>
      </c>
      <c r="K1171" s="559"/>
      <c r="L1171" s="559"/>
      <c r="M1171" s="559"/>
      <c r="N1171" s="559"/>
      <c r="O1171" s="559" t="str">
        <f t="shared" si="72"/>
        <v/>
      </c>
      <c r="P1171" s="560"/>
    </row>
    <row r="1172" spans="2:16">
      <c r="B1172" s="557" t="str">
        <f t="shared" si="69"/>
        <v/>
      </c>
      <c r="C1172" s="558"/>
      <c r="D1172" s="559" t="str">
        <f t="shared" si="70"/>
        <v/>
      </c>
      <c r="E1172" s="559"/>
      <c r="F1172" s="559" t="str">
        <f>IFERROR(IF(OR(D1172=0,D1172=""),"",-PMT($F$45/IF($K$46="Day",'L1'!$D$12,IF($K$46="Week",'L1'!$D$16,IF($K$46="Month",'L1'!$D$17,1))),$F$46,$D$62)),"")</f>
        <v/>
      </c>
      <c r="G1172" s="559"/>
      <c r="H1172" s="559" t="str">
        <f>IFERROR(-PPMT(IF($K$46="Day",$F$45/'L1'!$D$12,IF($K$46="Week",$F$45/'L1'!$D$16,IF($K$46="Month",$F$45/'L1'!$D$17,IF($K$46="Year",$F$45,0)))),B1172,$F$46,$Q$45),"")</f>
        <v/>
      </c>
      <c r="I1172" s="559"/>
      <c r="J1172" s="559" t="str">
        <f t="shared" si="71"/>
        <v/>
      </c>
      <c r="K1172" s="559"/>
      <c r="L1172" s="559"/>
      <c r="M1172" s="559"/>
      <c r="N1172" s="559"/>
      <c r="O1172" s="559" t="str">
        <f t="shared" si="72"/>
        <v/>
      </c>
      <c r="P1172" s="560"/>
    </row>
    <row r="1173" spans="2:16">
      <c r="B1173" s="557" t="str">
        <f t="shared" si="69"/>
        <v/>
      </c>
      <c r="C1173" s="558"/>
      <c r="D1173" s="559" t="str">
        <f t="shared" si="70"/>
        <v/>
      </c>
      <c r="E1173" s="559"/>
      <c r="F1173" s="559" t="str">
        <f>IFERROR(IF(OR(D1173=0,D1173=""),"",-PMT($F$45/IF($K$46="Day",'L1'!$D$12,IF($K$46="Week",'L1'!$D$16,IF($K$46="Month",'L1'!$D$17,1))),$F$46,$D$62)),"")</f>
        <v/>
      </c>
      <c r="G1173" s="559"/>
      <c r="H1173" s="559" t="str">
        <f>IFERROR(-PPMT(IF($K$46="Day",$F$45/'L1'!$D$12,IF($K$46="Week",$F$45/'L1'!$D$16,IF($K$46="Month",$F$45/'L1'!$D$17,IF($K$46="Year",$F$45,0)))),B1173,$F$46,$Q$45),"")</f>
        <v/>
      </c>
      <c r="I1173" s="559"/>
      <c r="J1173" s="559" t="str">
        <f t="shared" si="71"/>
        <v/>
      </c>
      <c r="K1173" s="559"/>
      <c r="L1173" s="559"/>
      <c r="M1173" s="559"/>
      <c r="N1173" s="559"/>
      <c r="O1173" s="559" t="str">
        <f t="shared" si="72"/>
        <v/>
      </c>
      <c r="P1173" s="560"/>
    </row>
    <row r="1174" spans="2:16">
      <c r="B1174" s="557" t="str">
        <f t="shared" si="69"/>
        <v/>
      </c>
      <c r="C1174" s="558"/>
      <c r="D1174" s="559" t="str">
        <f t="shared" si="70"/>
        <v/>
      </c>
      <c r="E1174" s="559"/>
      <c r="F1174" s="559" t="str">
        <f>IFERROR(IF(OR(D1174=0,D1174=""),"",-PMT($F$45/IF($K$46="Day",'L1'!$D$12,IF($K$46="Week",'L1'!$D$16,IF($K$46="Month",'L1'!$D$17,1))),$F$46,$D$62)),"")</f>
        <v/>
      </c>
      <c r="G1174" s="559"/>
      <c r="H1174" s="559" t="str">
        <f>IFERROR(-PPMT(IF($K$46="Day",$F$45/'L1'!$D$12,IF($K$46="Week",$F$45/'L1'!$D$16,IF($K$46="Month",$F$45/'L1'!$D$17,IF($K$46="Year",$F$45,0)))),B1174,$F$46,$Q$45),"")</f>
        <v/>
      </c>
      <c r="I1174" s="559"/>
      <c r="J1174" s="559" t="str">
        <f t="shared" si="71"/>
        <v/>
      </c>
      <c r="K1174" s="559"/>
      <c r="L1174" s="559"/>
      <c r="M1174" s="559"/>
      <c r="N1174" s="559"/>
      <c r="O1174" s="559" t="str">
        <f t="shared" si="72"/>
        <v/>
      </c>
      <c r="P1174" s="560"/>
    </row>
    <row r="1175" spans="2:16">
      <c r="B1175" s="557" t="str">
        <f t="shared" si="69"/>
        <v/>
      </c>
      <c r="C1175" s="558"/>
      <c r="D1175" s="559" t="str">
        <f t="shared" si="70"/>
        <v/>
      </c>
      <c r="E1175" s="559"/>
      <c r="F1175" s="559" t="str">
        <f>IFERROR(IF(OR(D1175=0,D1175=""),"",-PMT($F$45/IF($K$46="Day",'L1'!$D$12,IF($K$46="Week",'L1'!$D$16,IF($K$46="Month",'L1'!$D$17,1))),$F$46,$D$62)),"")</f>
        <v/>
      </c>
      <c r="G1175" s="559"/>
      <c r="H1175" s="559" t="str">
        <f>IFERROR(-PPMT(IF($K$46="Day",$F$45/'L1'!$D$12,IF($K$46="Week",$F$45/'L1'!$D$16,IF($K$46="Month",$F$45/'L1'!$D$17,IF($K$46="Year",$F$45,0)))),B1175,$F$46,$Q$45),"")</f>
        <v/>
      </c>
      <c r="I1175" s="559"/>
      <c r="J1175" s="559" t="str">
        <f t="shared" si="71"/>
        <v/>
      </c>
      <c r="K1175" s="559"/>
      <c r="L1175" s="559"/>
      <c r="M1175" s="559"/>
      <c r="N1175" s="559"/>
      <c r="O1175" s="559" t="str">
        <f t="shared" si="72"/>
        <v/>
      </c>
      <c r="P1175" s="560"/>
    </row>
    <row r="1176" spans="2:16">
      <c r="B1176" s="557" t="str">
        <f t="shared" si="69"/>
        <v/>
      </c>
      <c r="C1176" s="558"/>
      <c r="D1176" s="559" t="str">
        <f t="shared" si="70"/>
        <v/>
      </c>
      <c r="E1176" s="559"/>
      <c r="F1176" s="559" t="str">
        <f>IFERROR(IF(OR(D1176=0,D1176=""),"",-PMT($F$45/IF($K$46="Day",'L1'!$D$12,IF($K$46="Week",'L1'!$D$16,IF($K$46="Month",'L1'!$D$17,1))),$F$46,$D$62)),"")</f>
        <v/>
      </c>
      <c r="G1176" s="559"/>
      <c r="H1176" s="559" t="str">
        <f>IFERROR(-PPMT(IF($K$46="Day",$F$45/'L1'!$D$12,IF($K$46="Week",$F$45/'L1'!$D$16,IF($K$46="Month",$F$45/'L1'!$D$17,IF($K$46="Year",$F$45,0)))),B1176,$F$46,$Q$45),"")</f>
        <v/>
      </c>
      <c r="I1176" s="559"/>
      <c r="J1176" s="559" t="str">
        <f t="shared" si="71"/>
        <v/>
      </c>
      <c r="K1176" s="559"/>
      <c r="L1176" s="559"/>
      <c r="M1176" s="559"/>
      <c r="N1176" s="559"/>
      <c r="O1176" s="559" t="str">
        <f t="shared" si="72"/>
        <v/>
      </c>
      <c r="P1176" s="560"/>
    </row>
    <row r="1177" spans="2:16">
      <c r="B1177" s="557" t="str">
        <f t="shared" si="69"/>
        <v/>
      </c>
      <c r="C1177" s="558"/>
      <c r="D1177" s="559" t="str">
        <f t="shared" si="70"/>
        <v/>
      </c>
      <c r="E1177" s="559"/>
      <c r="F1177" s="559" t="str">
        <f>IFERROR(IF(OR(D1177=0,D1177=""),"",-PMT($F$45/IF($K$46="Day",'L1'!$D$12,IF($K$46="Week",'L1'!$D$16,IF($K$46="Month",'L1'!$D$17,1))),$F$46,$D$62)),"")</f>
        <v/>
      </c>
      <c r="G1177" s="559"/>
      <c r="H1177" s="559" t="str">
        <f>IFERROR(-PPMT(IF($K$46="Day",$F$45/'L1'!$D$12,IF($K$46="Week",$F$45/'L1'!$D$16,IF($K$46="Month",$F$45/'L1'!$D$17,IF($K$46="Year",$F$45,0)))),B1177,$F$46,$Q$45),"")</f>
        <v/>
      </c>
      <c r="I1177" s="559"/>
      <c r="J1177" s="559" t="str">
        <f t="shared" si="71"/>
        <v/>
      </c>
      <c r="K1177" s="559"/>
      <c r="L1177" s="559"/>
      <c r="M1177" s="559"/>
      <c r="N1177" s="559"/>
      <c r="O1177" s="559" t="str">
        <f t="shared" si="72"/>
        <v/>
      </c>
      <c r="P1177" s="560"/>
    </row>
    <row r="1178" spans="2:16">
      <c r="B1178" s="557" t="str">
        <f t="shared" si="69"/>
        <v/>
      </c>
      <c r="C1178" s="558"/>
      <c r="D1178" s="559" t="str">
        <f t="shared" si="70"/>
        <v/>
      </c>
      <c r="E1178" s="559"/>
      <c r="F1178" s="559" t="str">
        <f>IFERROR(IF(OR(D1178=0,D1178=""),"",-PMT($F$45/IF($K$46="Day",'L1'!$D$12,IF($K$46="Week",'L1'!$D$16,IF($K$46="Month",'L1'!$D$17,1))),$F$46,$D$62)),"")</f>
        <v/>
      </c>
      <c r="G1178" s="559"/>
      <c r="H1178" s="559" t="str">
        <f>IFERROR(-PPMT(IF($K$46="Day",$F$45/'L1'!$D$12,IF($K$46="Week",$F$45/'L1'!$D$16,IF($K$46="Month",$F$45/'L1'!$D$17,IF($K$46="Year",$F$45,0)))),B1178,$F$46,$Q$45),"")</f>
        <v/>
      </c>
      <c r="I1178" s="559"/>
      <c r="J1178" s="559" t="str">
        <f t="shared" si="71"/>
        <v/>
      </c>
      <c r="K1178" s="559"/>
      <c r="L1178" s="559"/>
      <c r="M1178" s="559"/>
      <c r="N1178" s="559"/>
      <c r="O1178" s="559" t="str">
        <f t="shared" si="72"/>
        <v/>
      </c>
      <c r="P1178" s="560"/>
    </row>
    <row r="1179" spans="2:16">
      <c r="B1179" s="557" t="str">
        <f t="shared" si="69"/>
        <v/>
      </c>
      <c r="C1179" s="558"/>
      <c r="D1179" s="559" t="str">
        <f t="shared" si="70"/>
        <v/>
      </c>
      <c r="E1179" s="559"/>
      <c r="F1179" s="559" t="str">
        <f>IFERROR(IF(OR(D1179=0,D1179=""),"",-PMT($F$45/IF($K$46="Day",'L1'!$D$12,IF($K$46="Week",'L1'!$D$16,IF($K$46="Month",'L1'!$D$17,1))),$F$46,$D$62)),"")</f>
        <v/>
      </c>
      <c r="G1179" s="559"/>
      <c r="H1179" s="559" t="str">
        <f>IFERROR(-PPMT(IF($K$46="Day",$F$45/'L1'!$D$12,IF($K$46="Week",$F$45/'L1'!$D$16,IF($K$46="Month",$F$45/'L1'!$D$17,IF($K$46="Year",$F$45,0)))),B1179,$F$46,$Q$45),"")</f>
        <v/>
      </c>
      <c r="I1179" s="559"/>
      <c r="J1179" s="559" t="str">
        <f t="shared" si="71"/>
        <v/>
      </c>
      <c r="K1179" s="559"/>
      <c r="L1179" s="559"/>
      <c r="M1179" s="559"/>
      <c r="N1179" s="559"/>
      <c r="O1179" s="559" t="str">
        <f t="shared" si="72"/>
        <v/>
      </c>
      <c r="P1179" s="560"/>
    </row>
    <row r="1180" spans="2:16">
      <c r="B1180" s="557" t="str">
        <f t="shared" si="69"/>
        <v/>
      </c>
      <c r="C1180" s="558"/>
      <c r="D1180" s="559" t="str">
        <f t="shared" si="70"/>
        <v/>
      </c>
      <c r="E1180" s="559"/>
      <c r="F1180" s="559" t="str">
        <f>IFERROR(IF(OR(D1180=0,D1180=""),"",-PMT($F$45/IF($K$46="Day",'L1'!$D$12,IF($K$46="Week",'L1'!$D$16,IF($K$46="Month",'L1'!$D$17,1))),$F$46,$D$62)),"")</f>
        <v/>
      </c>
      <c r="G1180" s="559"/>
      <c r="H1180" s="559" t="str">
        <f>IFERROR(-PPMT(IF($K$46="Day",$F$45/'L1'!$D$12,IF($K$46="Week",$F$45/'L1'!$D$16,IF($K$46="Month",$F$45/'L1'!$D$17,IF($K$46="Year",$F$45,0)))),B1180,$F$46,$Q$45),"")</f>
        <v/>
      </c>
      <c r="I1180" s="559"/>
      <c r="J1180" s="559" t="str">
        <f t="shared" si="71"/>
        <v/>
      </c>
      <c r="K1180" s="559"/>
      <c r="L1180" s="559"/>
      <c r="M1180" s="559"/>
      <c r="N1180" s="559"/>
      <c r="O1180" s="559" t="str">
        <f t="shared" si="72"/>
        <v/>
      </c>
      <c r="P1180" s="560"/>
    </row>
    <row r="1181" spans="2:16">
      <c r="B1181" s="557" t="str">
        <f t="shared" si="69"/>
        <v/>
      </c>
      <c r="C1181" s="558"/>
      <c r="D1181" s="559" t="str">
        <f t="shared" si="70"/>
        <v/>
      </c>
      <c r="E1181" s="559"/>
      <c r="F1181" s="559" t="str">
        <f>IFERROR(IF(OR(D1181=0,D1181=""),"",-PMT($F$45/IF($K$46="Day",'L1'!$D$12,IF($K$46="Week",'L1'!$D$16,IF($K$46="Month",'L1'!$D$17,1))),$F$46,$D$62)),"")</f>
        <v/>
      </c>
      <c r="G1181" s="559"/>
      <c r="H1181" s="559" t="str">
        <f>IFERROR(-PPMT(IF($K$46="Day",$F$45/'L1'!$D$12,IF($K$46="Week",$F$45/'L1'!$D$16,IF($K$46="Month",$F$45/'L1'!$D$17,IF($K$46="Year",$F$45,0)))),B1181,$F$46,$Q$45),"")</f>
        <v/>
      </c>
      <c r="I1181" s="559"/>
      <c r="J1181" s="559" t="str">
        <f t="shared" si="71"/>
        <v/>
      </c>
      <c r="K1181" s="559"/>
      <c r="L1181" s="559"/>
      <c r="M1181" s="559"/>
      <c r="N1181" s="559"/>
      <c r="O1181" s="559" t="str">
        <f t="shared" si="72"/>
        <v/>
      </c>
      <c r="P1181" s="560"/>
    </row>
    <row r="1182" spans="2:16">
      <c r="B1182" s="557" t="str">
        <f t="shared" si="69"/>
        <v/>
      </c>
      <c r="C1182" s="558"/>
      <c r="D1182" s="559" t="str">
        <f t="shared" si="70"/>
        <v/>
      </c>
      <c r="E1182" s="559"/>
      <c r="F1182" s="559" t="str">
        <f>IFERROR(IF(OR(D1182=0,D1182=""),"",-PMT($F$45/IF($K$46="Day",'L1'!$D$12,IF($K$46="Week",'L1'!$D$16,IF($K$46="Month",'L1'!$D$17,1))),$F$46,$D$62)),"")</f>
        <v/>
      </c>
      <c r="G1182" s="559"/>
      <c r="H1182" s="559" t="str">
        <f>IFERROR(-PPMT(IF($K$46="Day",$F$45/'L1'!$D$12,IF($K$46="Week",$F$45/'L1'!$D$16,IF($K$46="Month",$F$45/'L1'!$D$17,IF($K$46="Year",$F$45,0)))),B1182,$F$46,$Q$45),"")</f>
        <v/>
      </c>
      <c r="I1182" s="559"/>
      <c r="J1182" s="559" t="str">
        <f t="shared" si="71"/>
        <v/>
      </c>
      <c r="K1182" s="559"/>
      <c r="L1182" s="559"/>
      <c r="M1182" s="559"/>
      <c r="N1182" s="559"/>
      <c r="O1182" s="559" t="str">
        <f t="shared" si="72"/>
        <v/>
      </c>
      <c r="P1182" s="560"/>
    </row>
    <row r="1183" spans="2:16">
      <c r="B1183" s="557" t="str">
        <f t="shared" si="69"/>
        <v/>
      </c>
      <c r="C1183" s="558"/>
      <c r="D1183" s="559" t="str">
        <f t="shared" si="70"/>
        <v/>
      </c>
      <c r="E1183" s="559"/>
      <c r="F1183" s="559" t="str">
        <f>IFERROR(IF(OR(D1183=0,D1183=""),"",-PMT($F$45/IF($K$46="Day",'L1'!$D$12,IF($K$46="Week",'L1'!$D$16,IF($K$46="Month",'L1'!$D$17,1))),$F$46,$D$62)),"")</f>
        <v/>
      </c>
      <c r="G1183" s="559"/>
      <c r="H1183" s="559" t="str">
        <f>IFERROR(-PPMT(IF($K$46="Day",$F$45/'L1'!$D$12,IF($K$46="Week",$F$45/'L1'!$D$16,IF($K$46="Month",$F$45/'L1'!$D$17,IF($K$46="Year",$F$45,0)))),B1183,$F$46,$Q$45),"")</f>
        <v/>
      </c>
      <c r="I1183" s="559"/>
      <c r="J1183" s="559" t="str">
        <f t="shared" si="71"/>
        <v/>
      </c>
      <c r="K1183" s="559"/>
      <c r="L1183" s="559"/>
      <c r="M1183" s="559"/>
      <c r="N1183" s="559"/>
      <c r="O1183" s="559" t="str">
        <f t="shared" si="72"/>
        <v/>
      </c>
      <c r="P1183" s="560"/>
    </row>
    <row r="1184" spans="2:16">
      <c r="B1184" s="557" t="str">
        <f t="shared" si="69"/>
        <v/>
      </c>
      <c r="C1184" s="558"/>
      <c r="D1184" s="559" t="str">
        <f t="shared" si="70"/>
        <v/>
      </c>
      <c r="E1184" s="559"/>
      <c r="F1184" s="559" t="str">
        <f>IFERROR(IF(OR(D1184=0,D1184=""),"",-PMT($F$45/IF($K$46="Day",'L1'!$D$12,IF($K$46="Week",'L1'!$D$16,IF($K$46="Month",'L1'!$D$17,1))),$F$46,$D$62)),"")</f>
        <v/>
      </c>
      <c r="G1184" s="559"/>
      <c r="H1184" s="559" t="str">
        <f>IFERROR(-PPMT(IF($K$46="Day",$F$45/'L1'!$D$12,IF($K$46="Week",$F$45/'L1'!$D$16,IF($K$46="Month",$F$45/'L1'!$D$17,IF($K$46="Year",$F$45,0)))),B1184,$F$46,$Q$45),"")</f>
        <v/>
      </c>
      <c r="I1184" s="559"/>
      <c r="J1184" s="559" t="str">
        <f t="shared" si="71"/>
        <v/>
      </c>
      <c r="K1184" s="559"/>
      <c r="L1184" s="559"/>
      <c r="M1184" s="559"/>
      <c r="N1184" s="559"/>
      <c r="O1184" s="559" t="str">
        <f t="shared" si="72"/>
        <v/>
      </c>
      <c r="P1184" s="560"/>
    </row>
    <row r="1185" spans="2:16">
      <c r="B1185" s="557" t="str">
        <f t="shared" si="69"/>
        <v/>
      </c>
      <c r="C1185" s="558"/>
      <c r="D1185" s="559" t="str">
        <f t="shared" si="70"/>
        <v/>
      </c>
      <c r="E1185" s="559"/>
      <c r="F1185" s="559" t="str">
        <f>IFERROR(IF(OR(D1185=0,D1185=""),"",-PMT($F$45/IF($K$46="Day",'L1'!$D$12,IF($K$46="Week",'L1'!$D$16,IF($K$46="Month",'L1'!$D$17,1))),$F$46,$D$62)),"")</f>
        <v/>
      </c>
      <c r="G1185" s="559"/>
      <c r="H1185" s="559" t="str">
        <f>IFERROR(-PPMT(IF($K$46="Day",$F$45/'L1'!$D$12,IF($K$46="Week",$F$45/'L1'!$D$16,IF($K$46="Month",$F$45/'L1'!$D$17,IF($K$46="Year",$F$45,0)))),B1185,$F$46,$Q$45),"")</f>
        <v/>
      </c>
      <c r="I1185" s="559"/>
      <c r="J1185" s="559" t="str">
        <f t="shared" si="71"/>
        <v/>
      </c>
      <c r="K1185" s="559"/>
      <c r="L1185" s="559"/>
      <c r="M1185" s="559"/>
      <c r="N1185" s="559"/>
      <c r="O1185" s="559" t="str">
        <f t="shared" si="72"/>
        <v/>
      </c>
      <c r="P1185" s="560"/>
    </row>
    <row r="1186" spans="2:16">
      <c r="B1186" s="557" t="str">
        <f t="shared" si="69"/>
        <v/>
      </c>
      <c r="C1186" s="558"/>
      <c r="D1186" s="559" t="str">
        <f t="shared" si="70"/>
        <v/>
      </c>
      <c r="E1186" s="559"/>
      <c r="F1186" s="559" t="str">
        <f>IFERROR(IF(OR(D1186=0,D1186=""),"",-PMT($F$45/IF($K$46="Day",'L1'!$D$12,IF($K$46="Week",'L1'!$D$16,IF($K$46="Month",'L1'!$D$17,1))),$F$46,$D$62)),"")</f>
        <v/>
      </c>
      <c r="G1186" s="559"/>
      <c r="H1186" s="559" t="str">
        <f>IFERROR(-PPMT(IF($K$46="Day",$F$45/'L1'!$D$12,IF($K$46="Week",$F$45/'L1'!$D$16,IF($K$46="Month",$F$45/'L1'!$D$17,IF($K$46="Year",$F$45,0)))),B1186,$F$46,$Q$45),"")</f>
        <v/>
      </c>
      <c r="I1186" s="559"/>
      <c r="J1186" s="559" t="str">
        <f t="shared" si="71"/>
        <v/>
      </c>
      <c r="K1186" s="559"/>
      <c r="L1186" s="559"/>
      <c r="M1186" s="559"/>
      <c r="N1186" s="559"/>
      <c r="O1186" s="559" t="str">
        <f t="shared" si="72"/>
        <v/>
      </c>
      <c r="P1186" s="560"/>
    </row>
    <row r="1187" spans="2:16">
      <c r="B1187" s="557" t="str">
        <f t="shared" si="69"/>
        <v/>
      </c>
      <c r="C1187" s="558"/>
      <c r="D1187" s="559" t="str">
        <f t="shared" si="70"/>
        <v/>
      </c>
      <c r="E1187" s="559"/>
      <c r="F1187" s="559" t="str">
        <f>IFERROR(IF(OR(D1187=0,D1187=""),"",-PMT($F$45/IF($K$46="Day",'L1'!$D$12,IF($K$46="Week",'L1'!$D$16,IF($K$46="Month",'L1'!$D$17,1))),$F$46,$D$62)),"")</f>
        <v/>
      </c>
      <c r="G1187" s="559"/>
      <c r="H1187" s="559" t="str">
        <f>IFERROR(-PPMT(IF($K$46="Day",$F$45/'L1'!$D$12,IF($K$46="Week",$F$45/'L1'!$D$16,IF($K$46="Month",$F$45/'L1'!$D$17,IF($K$46="Year",$F$45,0)))),B1187,$F$46,$Q$45),"")</f>
        <v/>
      </c>
      <c r="I1187" s="559"/>
      <c r="J1187" s="559" t="str">
        <f t="shared" si="71"/>
        <v/>
      </c>
      <c r="K1187" s="559"/>
      <c r="L1187" s="559"/>
      <c r="M1187" s="559"/>
      <c r="N1187" s="559"/>
      <c r="O1187" s="559" t="str">
        <f t="shared" si="72"/>
        <v/>
      </c>
      <c r="P1187" s="560"/>
    </row>
    <row r="1188" spans="2:16">
      <c r="B1188" s="557" t="str">
        <f t="shared" si="69"/>
        <v/>
      </c>
      <c r="C1188" s="558"/>
      <c r="D1188" s="559" t="str">
        <f t="shared" si="70"/>
        <v/>
      </c>
      <c r="E1188" s="559"/>
      <c r="F1188" s="559" t="str">
        <f>IFERROR(IF(OR(D1188=0,D1188=""),"",-PMT($F$45/IF($K$46="Day",'L1'!$D$12,IF($K$46="Week",'L1'!$D$16,IF($K$46="Month",'L1'!$D$17,1))),$F$46,$D$62)),"")</f>
        <v/>
      </c>
      <c r="G1188" s="559"/>
      <c r="H1188" s="559" t="str">
        <f>IFERROR(-PPMT(IF($K$46="Day",$F$45/'L1'!$D$12,IF($K$46="Week",$F$45/'L1'!$D$16,IF($K$46="Month",$F$45/'L1'!$D$17,IF($K$46="Year",$F$45,0)))),B1188,$F$46,$Q$45),"")</f>
        <v/>
      </c>
      <c r="I1188" s="559"/>
      <c r="J1188" s="559" t="str">
        <f t="shared" si="71"/>
        <v/>
      </c>
      <c r="K1188" s="559"/>
      <c r="L1188" s="559"/>
      <c r="M1188" s="559"/>
      <c r="N1188" s="559"/>
      <c r="O1188" s="559" t="str">
        <f t="shared" si="72"/>
        <v/>
      </c>
      <c r="P1188" s="560"/>
    </row>
    <row r="1189" spans="2:16">
      <c r="B1189" s="557" t="str">
        <f t="shared" si="69"/>
        <v/>
      </c>
      <c r="C1189" s="558"/>
      <c r="D1189" s="559" t="str">
        <f t="shared" si="70"/>
        <v/>
      </c>
      <c r="E1189" s="559"/>
      <c r="F1189" s="559" t="str">
        <f>IFERROR(IF(OR(D1189=0,D1189=""),"",-PMT($F$45/IF($K$46="Day",'L1'!$D$12,IF($K$46="Week",'L1'!$D$16,IF($K$46="Month",'L1'!$D$17,1))),$F$46,$D$62)),"")</f>
        <v/>
      </c>
      <c r="G1189" s="559"/>
      <c r="H1189" s="559" t="str">
        <f>IFERROR(-PPMT(IF($K$46="Day",$F$45/'L1'!$D$12,IF($K$46="Week",$F$45/'L1'!$D$16,IF($K$46="Month",$F$45/'L1'!$D$17,IF($K$46="Year",$F$45,0)))),B1189,$F$46,$Q$45),"")</f>
        <v/>
      </c>
      <c r="I1189" s="559"/>
      <c r="J1189" s="559" t="str">
        <f t="shared" si="71"/>
        <v/>
      </c>
      <c r="K1189" s="559"/>
      <c r="L1189" s="559"/>
      <c r="M1189" s="559"/>
      <c r="N1189" s="559"/>
      <c r="O1189" s="559" t="str">
        <f t="shared" si="72"/>
        <v/>
      </c>
      <c r="P1189" s="560"/>
    </row>
    <row r="1190" spans="2:16">
      <c r="B1190" s="557" t="str">
        <f t="shared" si="69"/>
        <v/>
      </c>
      <c r="C1190" s="558"/>
      <c r="D1190" s="559" t="str">
        <f t="shared" si="70"/>
        <v/>
      </c>
      <c r="E1190" s="559"/>
      <c r="F1190" s="559" t="str">
        <f>IFERROR(IF(OR(D1190=0,D1190=""),"",-PMT($F$45/IF($K$46="Day",'L1'!$D$12,IF($K$46="Week",'L1'!$D$16,IF($K$46="Month",'L1'!$D$17,1))),$F$46,$D$62)),"")</f>
        <v/>
      </c>
      <c r="G1190" s="559"/>
      <c r="H1190" s="559" t="str">
        <f>IFERROR(-PPMT(IF($K$46="Day",$F$45/'L1'!$D$12,IF($K$46="Week",$F$45/'L1'!$D$16,IF($K$46="Month",$F$45/'L1'!$D$17,IF($K$46="Year",$F$45,0)))),B1190,$F$46,$Q$45),"")</f>
        <v/>
      </c>
      <c r="I1190" s="559"/>
      <c r="J1190" s="559" t="str">
        <f t="shared" si="71"/>
        <v/>
      </c>
      <c r="K1190" s="559"/>
      <c r="L1190" s="559"/>
      <c r="M1190" s="559"/>
      <c r="N1190" s="559"/>
      <c r="O1190" s="559" t="str">
        <f t="shared" si="72"/>
        <v/>
      </c>
      <c r="P1190" s="560"/>
    </row>
    <row r="1191" spans="2:16">
      <c r="B1191" s="557" t="str">
        <f t="shared" si="69"/>
        <v/>
      </c>
      <c r="C1191" s="558"/>
      <c r="D1191" s="559" t="str">
        <f t="shared" si="70"/>
        <v/>
      </c>
      <c r="E1191" s="559"/>
      <c r="F1191" s="559" t="str">
        <f>IFERROR(IF(OR(D1191=0,D1191=""),"",-PMT($F$45/IF($K$46="Day",'L1'!$D$12,IF($K$46="Week",'L1'!$D$16,IF($K$46="Month",'L1'!$D$17,1))),$F$46,$D$62)),"")</f>
        <v/>
      </c>
      <c r="G1191" s="559"/>
      <c r="H1191" s="559" t="str">
        <f>IFERROR(-PPMT(IF($K$46="Day",$F$45/'L1'!$D$12,IF($K$46="Week",$F$45/'L1'!$D$16,IF($K$46="Month",$F$45/'L1'!$D$17,IF($K$46="Year",$F$45,0)))),B1191,$F$46,$Q$45),"")</f>
        <v/>
      </c>
      <c r="I1191" s="559"/>
      <c r="J1191" s="559" t="str">
        <f t="shared" si="71"/>
        <v/>
      </c>
      <c r="K1191" s="559"/>
      <c r="L1191" s="559"/>
      <c r="M1191" s="559"/>
      <c r="N1191" s="559"/>
      <c r="O1191" s="559" t="str">
        <f t="shared" si="72"/>
        <v/>
      </c>
      <c r="P1191" s="560"/>
    </row>
    <row r="1192" spans="2:16">
      <c r="B1192" s="557" t="str">
        <f t="shared" si="69"/>
        <v/>
      </c>
      <c r="C1192" s="558"/>
      <c r="D1192" s="559" t="str">
        <f t="shared" si="70"/>
        <v/>
      </c>
      <c r="E1192" s="559"/>
      <c r="F1192" s="559" t="str">
        <f>IFERROR(IF(OR(D1192=0,D1192=""),"",-PMT($F$45/IF($K$46="Day",'L1'!$D$12,IF($K$46="Week",'L1'!$D$16,IF($K$46="Month",'L1'!$D$17,1))),$F$46,$D$62)),"")</f>
        <v/>
      </c>
      <c r="G1192" s="559"/>
      <c r="H1192" s="559" t="str">
        <f>IFERROR(-PPMT(IF($K$46="Day",$F$45/'L1'!$D$12,IF($K$46="Week",$F$45/'L1'!$D$16,IF($K$46="Month",$F$45/'L1'!$D$17,IF($K$46="Year",$F$45,0)))),B1192,$F$46,$Q$45),"")</f>
        <v/>
      </c>
      <c r="I1192" s="559"/>
      <c r="J1192" s="559" t="str">
        <f t="shared" si="71"/>
        <v/>
      </c>
      <c r="K1192" s="559"/>
      <c r="L1192" s="559"/>
      <c r="M1192" s="559"/>
      <c r="N1192" s="559"/>
      <c r="O1192" s="559" t="str">
        <f t="shared" si="72"/>
        <v/>
      </c>
      <c r="P1192" s="560"/>
    </row>
    <row r="1193" spans="2:16">
      <c r="B1193" s="557" t="str">
        <f t="shared" si="69"/>
        <v/>
      </c>
      <c r="C1193" s="558"/>
      <c r="D1193" s="559" t="str">
        <f t="shared" si="70"/>
        <v/>
      </c>
      <c r="E1193" s="559"/>
      <c r="F1193" s="559" t="str">
        <f>IFERROR(IF(OR(D1193=0,D1193=""),"",-PMT($F$45/IF($K$46="Day",'L1'!$D$12,IF($K$46="Week",'L1'!$D$16,IF($K$46="Month",'L1'!$D$17,1))),$F$46,$D$62)),"")</f>
        <v/>
      </c>
      <c r="G1193" s="559"/>
      <c r="H1193" s="559" t="str">
        <f>IFERROR(-PPMT(IF($K$46="Day",$F$45/'L1'!$D$12,IF($K$46="Week",$F$45/'L1'!$D$16,IF($K$46="Month",$F$45/'L1'!$D$17,IF($K$46="Year",$F$45,0)))),B1193,$F$46,$Q$45),"")</f>
        <v/>
      </c>
      <c r="I1193" s="559"/>
      <c r="J1193" s="559" t="str">
        <f t="shared" si="71"/>
        <v/>
      </c>
      <c r="K1193" s="559"/>
      <c r="L1193" s="559"/>
      <c r="M1193" s="559"/>
      <c r="N1193" s="559"/>
      <c r="O1193" s="559" t="str">
        <f t="shared" si="72"/>
        <v/>
      </c>
      <c r="P1193" s="560"/>
    </row>
    <row r="1194" spans="2:16">
      <c r="B1194" s="557" t="str">
        <f t="shared" si="69"/>
        <v/>
      </c>
      <c r="C1194" s="558"/>
      <c r="D1194" s="559" t="str">
        <f t="shared" si="70"/>
        <v/>
      </c>
      <c r="E1194" s="559"/>
      <c r="F1194" s="559" t="str">
        <f>IFERROR(IF(OR(D1194=0,D1194=""),"",-PMT($F$45/IF($K$46="Day",'L1'!$D$12,IF($K$46="Week",'L1'!$D$16,IF($K$46="Month",'L1'!$D$17,1))),$F$46,$D$62)),"")</f>
        <v/>
      </c>
      <c r="G1194" s="559"/>
      <c r="H1194" s="559" t="str">
        <f>IFERROR(-PPMT(IF($K$46="Day",$F$45/'L1'!$D$12,IF($K$46="Week",$F$45/'L1'!$D$16,IF($K$46="Month",$F$45/'L1'!$D$17,IF($K$46="Year",$F$45,0)))),B1194,$F$46,$Q$45),"")</f>
        <v/>
      </c>
      <c r="I1194" s="559"/>
      <c r="J1194" s="559" t="str">
        <f t="shared" si="71"/>
        <v/>
      </c>
      <c r="K1194" s="559"/>
      <c r="L1194" s="559"/>
      <c r="M1194" s="559"/>
      <c r="N1194" s="559"/>
      <c r="O1194" s="559" t="str">
        <f t="shared" si="72"/>
        <v/>
      </c>
      <c r="P1194" s="560"/>
    </row>
    <row r="1195" spans="2:16">
      <c r="B1195" s="557" t="str">
        <f t="shared" si="69"/>
        <v/>
      </c>
      <c r="C1195" s="558"/>
      <c r="D1195" s="559" t="str">
        <f t="shared" si="70"/>
        <v/>
      </c>
      <c r="E1195" s="559"/>
      <c r="F1195" s="559" t="str">
        <f>IFERROR(IF(OR(D1195=0,D1195=""),"",-PMT($F$45/IF($K$46="Day",'L1'!$D$12,IF($K$46="Week",'L1'!$D$16,IF($K$46="Month",'L1'!$D$17,1))),$F$46,$D$62)),"")</f>
        <v/>
      </c>
      <c r="G1195" s="559"/>
      <c r="H1195" s="559" t="str">
        <f>IFERROR(-PPMT(IF($K$46="Day",$F$45/'L1'!$D$12,IF($K$46="Week",$F$45/'L1'!$D$16,IF($K$46="Month",$F$45/'L1'!$D$17,IF($K$46="Year",$F$45,0)))),B1195,$F$46,$Q$45),"")</f>
        <v/>
      </c>
      <c r="I1195" s="559"/>
      <c r="J1195" s="559" t="str">
        <f t="shared" si="71"/>
        <v/>
      </c>
      <c r="K1195" s="559"/>
      <c r="L1195" s="559"/>
      <c r="M1195" s="559"/>
      <c r="N1195" s="559"/>
      <c r="O1195" s="559" t="str">
        <f t="shared" si="72"/>
        <v/>
      </c>
      <c r="P1195" s="560"/>
    </row>
    <row r="1196" spans="2:16">
      <c r="B1196" s="557" t="str">
        <f t="shared" si="69"/>
        <v/>
      </c>
      <c r="C1196" s="558"/>
      <c r="D1196" s="559" t="str">
        <f t="shared" si="70"/>
        <v/>
      </c>
      <c r="E1196" s="559"/>
      <c r="F1196" s="559" t="str">
        <f>IFERROR(IF(OR(D1196=0,D1196=""),"",-PMT($F$45/IF($K$46="Day",'L1'!$D$12,IF($K$46="Week",'L1'!$D$16,IF($K$46="Month",'L1'!$D$17,1))),$F$46,$D$62)),"")</f>
        <v/>
      </c>
      <c r="G1196" s="559"/>
      <c r="H1196" s="559" t="str">
        <f>IFERROR(-PPMT(IF($K$46="Day",$F$45/'L1'!$D$12,IF($K$46="Week",$F$45/'L1'!$D$16,IF($K$46="Month",$F$45/'L1'!$D$17,IF($K$46="Year",$F$45,0)))),B1196,$F$46,$Q$45),"")</f>
        <v/>
      </c>
      <c r="I1196" s="559"/>
      <c r="J1196" s="559" t="str">
        <f t="shared" si="71"/>
        <v/>
      </c>
      <c r="K1196" s="559"/>
      <c r="L1196" s="559"/>
      <c r="M1196" s="559"/>
      <c r="N1196" s="559"/>
      <c r="O1196" s="559" t="str">
        <f t="shared" si="72"/>
        <v/>
      </c>
      <c r="P1196" s="560"/>
    </row>
    <row r="1197" spans="2:16">
      <c r="B1197" s="557" t="str">
        <f t="shared" si="69"/>
        <v/>
      </c>
      <c r="C1197" s="558"/>
      <c r="D1197" s="559" t="str">
        <f t="shared" si="70"/>
        <v/>
      </c>
      <c r="E1197" s="559"/>
      <c r="F1197" s="559" t="str">
        <f>IFERROR(IF(OR(D1197=0,D1197=""),"",-PMT($F$45/IF($K$46="Day",'L1'!$D$12,IF($K$46="Week",'L1'!$D$16,IF($K$46="Month",'L1'!$D$17,1))),$F$46,$D$62)),"")</f>
        <v/>
      </c>
      <c r="G1197" s="559"/>
      <c r="H1197" s="559" t="str">
        <f>IFERROR(-PPMT(IF($K$46="Day",$F$45/'L1'!$D$12,IF($K$46="Week",$F$45/'L1'!$D$16,IF($K$46="Month",$F$45/'L1'!$D$17,IF($K$46="Year",$F$45,0)))),B1197,$F$46,$Q$45),"")</f>
        <v/>
      </c>
      <c r="I1197" s="559"/>
      <c r="J1197" s="559" t="str">
        <f t="shared" si="71"/>
        <v/>
      </c>
      <c r="K1197" s="559"/>
      <c r="L1197" s="559"/>
      <c r="M1197" s="559"/>
      <c r="N1197" s="559"/>
      <c r="O1197" s="559" t="str">
        <f t="shared" si="72"/>
        <v/>
      </c>
      <c r="P1197" s="560"/>
    </row>
    <row r="1198" spans="2:16">
      <c r="B1198" s="557" t="str">
        <f t="shared" si="69"/>
        <v/>
      </c>
      <c r="C1198" s="558"/>
      <c r="D1198" s="559" t="str">
        <f t="shared" si="70"/>
        <v/>
      </c>
      <c r="E1198" s="559"/>
      <c r="F1198" s="559" t="str">
        <f>IFERROR(IF(OR(D1198=0,D1198=""),"",-PMT($F$45/IF($K$46="Day",'L1'!$D$12,IF($K$46="Week",'L1'!$D$16,IF($K$46="Month",'L1'!$D$17,1))),$F$46,$D$62)),"")</f>
        <v/>
      </c>
      <c r="G1198" s="559"/>
      <c r="H1198" s="559" t="str">
        <f>IFERROR(-PPMT(IF($K$46="Day",$F$45/'L1'!$D$12,IF($K$46="Week",$F$45/'L1'!$D$16,IF($K$46="Month",$F$45/'L1'!$D$17,IF($K$46="Year",$F$45,0)))),B1198,$F$46,$Q$45),"")</f>
        <v/>
      </c>
      <c r="I1198" s="559"/>
      <c r="J1198" s="559" t="str">
        <f t="shared" si="71"/>
        <v/>
      </c>
      <c r="K1198" s="559"/>
      <c r="L1198" s="559"/>
      <c r="M1198" s="559"/>
      <c r="N1198" s="559"/>
      <c r="O1198" s="559" t="str">
        <f t="shared" si="72"/>
        <v/>
      </c>
      <c r="P1198" s="560"/>
    </row>
    <row r="1199" spans="2:16">
      <c r="B1199" s="557" t="str">
        <f t="shared" si="69"/>
        <v/>
      </c>
      <c r="C1199" s="558"/>
      <c r="D1199" s="559" t="str">
        <f t="shared" si="70"/>
        <v/>
      </c>
      <c r="E1199" s="559"/>
      <c r="F1199" s="559" t="str">
        <f>IFERROR(IF(OR(D1199=0,D1199=""),"",-PMT($F$45/IF($K$46="Day",'L1'!$D$12,IF($K$46="Week",'L1'!$D$16,IF($K$46="Month",'L1'!$D$17,1))),$F$46,$D$62)),"")</f>
        <v/>
      </c>
      <c r="G1199" s="559"/>
      <c r="H1199" s="559" t="str">
        <f>IFERROR(-PPMT(IF($K$46="Day",$F$45/'L1'!$D$12,IF($K$46="Week",$F$45/'L1'!$D$16,IF($K$46="Month",$F$45/'L1'!$D$17,IF($K$46="Year",$F$45,0)))),B1199,$F$46,$Q$45),"")</f>
        <v/>
      </c>
      <c r="I1199" s="559"/>
      <c r="J1199" s="559" t="str">
        <f t="shared" si="71"/>
        <v/>
      </c>
      <c r="K1199" s="559"/>
      <c r="L1199" s="559"/>
      <c r="M1199" s="559"/>
      <c r="N1199" s="559"/>
      <c r="O1199" s="559" t="str">
        <f t="shared" si="72"/>
        <v/>
      </c>
      <c r="P1199" s="560"/>
    </row>
    <row r="1200" spans="2:16">
      <c r="B1200" s="557" t="str">
        <f t="shared" si="69"/>
        <v/>
      </c>
      <c r="C1200" s="558"/>
      <c r="D1200" s="559" t="str">
        <f t="shared" si="70"/>
        <v/>
      </c>
      <c r="E1200" s="559"/>
      <c r="F1200" s="559" t="str">
        <f>IFERROR(IF(OR(D1200=0,D1200=""),"",-PMT($F$45/IF($K$46="Day",'L1'!$D$12,IF($K$46="Week",'L1'!$D$16,IF($K$46="Month",'L1'!$D$17,1))),$F$46,$D$62)),"")</f>
        <v/>
      </c>
      <c r="G1200" s="559"/>
      <c r="H1200" s="559" t="str">
        <f>IFERROR(-PPMT(IF($K$46="Day",$F$45/'L1'!$D$12,IF($K$46="Week",$F$45/'L1'!$D$16,IF($K$46="Month",$F$45/'L1'!$D$17,IF($K$46="Year",$F$45,0)))),B1200,$F$46,$Q$45),"")</f>
        <v/>
      </c>
      <c r="I1200" s="559"/>
      <c r="J1200" s="559" t="str">
        <f t="shared" si="71"/>
        <v/>
      </c>
      <c r="K1200" s="559"/>
      <c r="L1200" s="559"/>
      <c r="M1200" s="559"/>
      <c r="N1200" s="559"/>
      <c r="O1200" s="559" t="str">
        <f t="shared" si="72"/>
        <v/>
      </c>
      <c r="P1200" s="560"/>
    </row>
    <row r="1201" spans="2:16">
      <c r="B1201" s="557" t="str">
        <f t="shared" si="69"/>
        <v/>
      </c>
      <c r="C1201" s="558"/>
      <c r="D1201" s="559" t="str">
        <f t="shared" si="70"/>
        <v/>
      </c>
      <c r="E1201" s="559"/>
      <c r="F1201" s="559" t="str">
        <f>IFERROR(IF(OR(D1201=0,D1201=""),"",-PMT($F$45/IF($K$46="Day",'L1'!$D$12,IF($K$46="Week",'L1'!$D$16,IF($K$46="Month",'L1'!$D$17,1))),$F$46,$D$62)),"")</f>
        <v/>
      </c>
      <c r="G1201" s="559"/>
      <c r="H1201" s="559" t="str">
        <f>IFERROR(-PPMT(IF($K$46="Day",$F$45/'L1'!$D$12,IF($K$46="Week",$F$45/'L1'!$D$16,IF($K$46="Month",$F$45/'L1'!$D$17,IF($K$46="Year",$F$45,0)))),B1201,$F$46,$Q$45),"")</f>
        <v/>
      </c>
      <c r="I1201" s="559"/>
      <c r="J1201" s="559" t="str">
        <f t="shared" si="71"/>
        <v/>
      </c>
      <c r="K1201" s="559"/>
      <c r="L1201" s="559"/>
      <c r="M1201" s="559"/>
      <c r="N1201" s="559"/>
      <c r="O1201" s="559" t="str">
        <f t="shared" si="72"/>
        <v/>
      </c>
      <c r="P1201" s="560"/>
    </row>
    <row r="1202" spans="2:16">
      <c r="B1202" s="557" t="str">
        <f t="shared" si="69"/>
        <v/>
      </c>
      <c r="C1202" s="558"/>
      <c r="D1202" s="559" t="str">
        <f t="shared" si="70"/>
        <v/>
      </c>
      <c r="E1202" s="559"/>
      <c r="F1202" s="559" t="str">
        <f>IFERROR(IF(OR(D1202=0,D1202=""),"",-PMT($F$45/IF($K$46="Day",'L1'!$D$12,IF($K$46="Week",'L1'!$D$16,IF($K$46="Month",'L1'!$D$17,1))),$F$46,$D$62)),"")</f>
        <v/>
      </c>
      <c r="G1202" s="559"/>
      <c r="H1202" s="559" t="str">
        <f>IFERROR(-PPMT(IF($K$46="Day",$F$45/'L1'!$D$12,IF($K$46="Week",$F$45/'L1'!$D$16,IF($K$46="Month",$F$45/'L1'!$D$17,IF($K$46="Year",$F$45,0)))),B1202,$F$46,$Q$45),"")</f>
        <v/>
      </c>
      <c r="I1202" s="559"/>
      <c r="J1202" s="559" t="str">
        <f t="shared" si="71"/>
        <v/>
      </c>
      <c r="K1202" s="559"/>
      <c r="L1202" s="559"/>
      <c r="M1202" s="559"/>
      <c r="N1202" s="559"/>
      <c r="O1202" s="559" t="str">
        <f t="shared" si="72"/>
        <v/>
      </c>
      <c r="P1202" s="560"/>
    </row>
    <row r="1203" spans="2:16">
      <c r="B1203" s="557" t="str">
        <f t="shared" si="69"/>
        <v/>
      </c>
      <c r="C1203" s="558"/>
      <c r="D1203" s="559" t="str">
        <f t="shared" si="70"/>
        <v/>
      </c>
      <c r="E1203" s="559"/>
      <c r="F1203" s="559" t="str">
        <f>IFERROR(IF(OR(D1203=0,D1203=""),"",-PMT($F$45/IF($K$46="Day",'L1'!$D$12,IF($K$46="Week",'L1'!$D$16,IF($K$46="Month",'L1'!$D$17,1))),$F$46,$D$62)),"")</f>
        <v/>
      </c>
      <c r="G1203" s="559"/>
      <c r="H1203" s="559" t="str">
        <f>IFERROR(-PPMT(IF($K$46="Day",$F$45/'L1'!$D$12,IF($K$46="Week",$F$45/'L1'!$D$16,IF($K$46="Month",$F$45/'L1'!$D$17,IF($K$46="Year",$F$45,0)))),B1203,$F$46,$Q$45),"")</f>
        <v/>
      </c>
      <c r="I1203" s="559"/>
      <c r="J1203" s="559" t="str">
        <f t="shared" si="71"/>
        <v/>
      </c>
      <c r="K1203" s="559"/>
      <c r="L1203" s="559"/>
      <c r="M1203" s="559"/>
      <c r="N1203" s="559"/>
      <c r="O1203" s="559" t="str">
        <f t="shared" si="72"/>
        <v/>
      </c>
      <c r="P1203" s="560"/>
    </row>
    <row r="1204" spans="2:16">
      <c r="B1204" s="557" t="str">
        <f t="shared" si="69"/>
        <v/>
      </c>
      <c r="C1204" s="558"/>
      <c r="D1204" s="559" t="str">
        <f t="shared" si="70"/>
        <v/>
      </c>
      <c r="E1204" s="559"/>
      <c r="F1204" s="559" t="str">
        <f>IFERROR(IF(OR(D1204=0,D1204=""),"",-PMT($F$45/IF($K$46="Day",'L1'!$D$12,IF($K$46="Week",'L1'!$D$16,IF($K$46="Month",'L1'!$D$17,1))),$F$46,$D$62)),"")</f>
        <v/>
      </c>
      <c r="G1204" s="559"/>
      <c r="H1204" s="559" t="str">
        <f>IFERROR(-PPMT(IF($K$46="Day",$F$45/'L1'!$D$12,IF($K$46="Week",$F$45/'L1'!$D$16,IF($K$46="Month",$F$45/'L1'!$D$17,IF($K$46="Year",$F$45,0)))),B1204,$F$46,$Q$45),"")</f>
        <v/>
      </c>
      <c r="I1204" s="559"/>
      <c r="J1204" s="559" t="str">
        <f t="shared" si="71"/>
        <v/>
      </c>
      <c r="K1204" s="559"/>
      <c r="L1204" s="559"/>
      <c r="M1204" s="559"/>
      <c r="N1204" s="559"/>
      <c r="O1204" s="559" t="str">
        <f t="shared" si="72"/>
        <v/>
      </c>
      <c r="P1204" s="560"/>
    </row>
    <row r="1205" spans="2:16">
      <c r="B1205" s="557" t="str">
        <f t="shared" si="69"/>
        <v/>
      </c>
      <c r="C1205" s="558"/>
      <c r="D1205" s="559" t="str">
        <f t="shared" si="70"/>
        <v/>
      </c>
      <c r="E1205" s="559"/>
      <c r="F1205" s="559" t="str">
        <f>IFERROR(IF(OR(D1205=0,D1205=""),"",-PMT($F$45/IF($K$46="Day",'L1'!$D$12,IF($K$46="Week",'L1'!$D$16,IF($K$46="Month",'L1'!$D$17,1))),$F$46,$D$62)),"")</f>
        <v/>
      </c>
      <c r="G1205" s="559"/>
      <c r="H1205" s="559" t="str">
        <f>IFERROR(-PPMT(IF($K$46="Day",$F$45/'L1'!$D$12,IF($K$46="Week",$F$45/'L1'!$D$16,IF($K$46="Month",$F$45/'L1'!$D$17,IF($K$46="Year",$F$45,0)))),B1205,$F$46,$Q$45),"")</f>
        <v/>
      </c>
      <c r="I1205" s="559"/>
      <c r="J1205" s="559" t="str">
        <f t="shared" si="71"/>
        <v/>
      </c>
      <c r="K1205" s="559"/>
      <c r="L1205" s="559"/>
      <c r="M1205" s="559"/>
      <c r="N1205" s="559"/>
      <c r="O1205" s="559" t="str">
        <f t="shared" si="72"/>
        <v/>
      </c>
      <c r="P1205" s="560"/>
    </row>
    <row r="1206" spans="2:16">
      <c r="B1206" s="557" t="str">
        <f t="shared" si="69"/>
        <v/>
      </c>
      <c r="C1206" s="558"/>
      <c r="D1206" s="559" t="str">
        <f t="shared" si="70"/>
        <v/>
      </c>
      <c r="E1206" s="559"/>
      <c r="F1206" s="559" t="str">
        <f>IFERROR(IF(OR(D1206=0,D1206=""),"",-PMT($F$45/IF($K$46="Day",'L1'!$D$12,IF($K$46="Week",'L1'!$D$16,IF($K$46="Month",'L1'!$D$17,1))),$F$46,$D$62)),"")</f>
        <v/>
      </c>
      <c r="G1206" s="559"/>
      <c r="H1206" s="559" t="str">
        <f>IFERROR(-PPMT(IF($K$46="Day",$F$45/'L1'!$D$12,IF($K$46="Week",$F$45/'L1'!$D$16,IF($K$46="Month",$F$45/'L1'!$D$17,IF($K$46="Year",$F$45,0)))),B1206,$F$46,$Q$45),"")</f>
        <v/>
      </c>
      <c r="I1206" s="559"/>
      <c r="J1206" s="559" t="str">
        <f t="shared" si="71"/>
        <v/>
      </c>
      <c r="K1206" s="559"/>
      <c r="L1206" s="559"/>
      <c r="M1206" s="559"/>
      <c r="N1206" s="559"/>
      <c r="O1206" s="559" t="str">
        <f t="shared" si="72"/>
        <v/>
      </c>
      <c r="P1206" s="560"/>
    </row>
    <row r="1207" spans="2:16">
      <c r="B1207" s="557" t="str">
        <f t="shared" si="69"/>
        <v/>
      </c>
      <c r="C1207" s="558"/>
      <c r="D1207" s="559" t="str">
        <f t="shared" si="70"/>
        <v/>
      </c>
      <c r="E1207" s="559"/>
      <c r="F1207" s="559" t="str">
        <f>IFERROR(IF(OR(D1207=0,D1207=""),"",-PMT($F$45/IF($K$46="Day",'L1'!$D$12,IF($K$46="Week",'L1'!$D$16,IF($K$46="Month",'L1'!$D$17,1))),$F$46,$D$62)),"")</f>
        <v/>
      </c>
      <c r="G1207" s="559"/>
      <c r="H1207" s="559" t="str">
        <f>IFERROR(-PPMT(IF($K$46="Day",$F$45/'L1'!$D$12,IF($K$46="Week",$F$45/'L1'!$D$16,IF($K$46="Month",$F$45/'L1'!$D$17,IF($K$46="Year",$F$45,0)))),B1207,$F$46,$Q$45),"")</f>
        <v/>
      </c>
      <c r="I1207" s="559"/>
      <c r="J1207" s="559" t="str">
        <f t="shared" si="71"/>
        <v/>
      </c>
      <c r="K1207" s="559"/>
      <c r="L1207" s="559"/>
      <c r="M1207" s="559"/>
      <c r="N1207" s="559"/>
      <c r="O1207" s="559" t="str">
        <f t="shared" si="72"/>
        <v/>
      </c>
      <c r="P1207" s="560"/>
    </row>
    <row r="1208" spans="2:16">
      <c r="B1208" s="557" t="str">
        <f t="shared" si="69"/>
        <v/>
      </c>
      <c r="C1208" s="558"/>
      <c r="D1208" s="559" t="str">
        <f t="shared" si="70"/>
        <v/>
      </c>
      <c r="E1208" s="559"/>
      <c r="F1208" s="559" t="str">
        <f>IFERROR(IF(OR(D1208=0,D1208=""),"",-PMT($F$45/IF($K$46="Day",'L1'!$D$12,IF($K$46="Week",'L1'!$D$16,IF($K$46="Month",'L1'!$D$17,1))),$F$46,$D$62)),"")</f>
        <v/>
      </c>
      <c r="G1208" s="559"/>
      <c r="H1208" s="559" t="str">
        <f>IFERROR(-PPMT(IF($K$46="Day",$F$45/'L1'!$D$12,IF($K$46="Week",$F$45/'L1'!$D$16,IF($K$46="Month",$F$45/'L1'!$D$17,IF($K$46="Year",$F$45,0)))),B1208,$F$46,$Q$45),"")</f>
        <v/>
      </c>
      <c r="I1208" s="559"/>
      <c r="J1208" s="559" t="str">
        <f t="shared" si="71"/>
        <v/>
      </c>
      <c r="K1208" s="559"/>
      <c r="L1208" s="559"/>
      <c r="M1208" s="559"/>
      <c r="N1208" s="559"/>
      <c r="O1208" s="559" t="str">
        <f t="shared" si="72"/>
        <v/>
      </c>
      <c r="P1208" s="560"/>
    </row>
    <row r="1209" spans="2:16">
      <c r="B1209" s="557" t="str">
        <f t="shared" si="69"/>
        <v/>
      </c>
      <c r="C1209" s="558"/>
      <c r="D1209" s="559" t="str">
        <f t="shared" si="70"/>
        <v/>
      </c>
      <c r="E1209" s="559"/>
      <c r="F1209" s="559" t="str">
        <f>IFERROR(IF(OR(D1209=0,D1209=""),"",-PMT($F$45/IF($K$46="Day",'L1'!$D$12,IF($K$46="Week",'L1'!$D$16,IF($K$46="Month",'L1'!$D$17,1))),$F$46,$D$62)),"")</f>
        <v/>
      </c>
      <c r="G1209" s="559"/>
      <c r="H1209" s="559" t="str">
        <f>IFERROR(-PPMT(IF($K$46="Day",$F$45/'L1'!$D$12,IF($K$46="Week",$F$45/'L1'!$D$16,IF($K$46="Month",$F$45/'L1'!$D$17,IF($K$46="Year",$F$45,0)))),B1209,$F$46,$Q$45),"")</f>
        <v/>
      </c>
      <c r="I1209" s="559"/>
      <c r="J1209" s="559" t="str">
        <f t="shared" si="71"/>
        <v/>
      </c>
      <c r="K1209" s="559"/>
      <c r="L1209" s="559"/>
      <c r="M1209" s="559"/>
      <c r="N1209" s="559"/>
      <c r="O1209" s="559" t="str">
        <f t="shared" si="72"/>
        <v/>
      </c>
      <c r="P1209" s="560"/>
    </row>
    <row r="1210" spans="2:16">
      <c r="B1210" s="557" t="str">
        <f t="shared" si="69"/>
        <v/>
      </c>
      <c r="C1210" s="558"/>
      <c r="D1210" s="559" t="str">
        <f t="shared" si="70"/>
        <v/>
      </c>
      <c r="E1210" s="559"/>
      <c r="F1210" s="559" t="str">
        <f>IFERROR(IF(OR(D1210=0,D1210=""),"",-PMT($F$45/IF($K$46="Day",'L1'!$D$12,IF($K$46="Week",'L1'!$D$16,IF($K$46="Month",'L1'!$D$17,1))),$F$46,$D$62)),"")</f>
        <v/>
      </c>
      <c r="G1210" s="559"/>
      <c r="H1210" s="559" t="str">
        <f>IFERROR(-PPMT(IF($K$46="Day",$F$45/'L1'!$D$12,IF($K$46="Week",$F$45/'L1'!$D$16,IF($K$46="Month",$F$45/'L1'!$D$17,IF($K$46="Year",$F$45,0)))),B1210,$F$46,$Q$45),"")</f>
        <v/>
      </c>
      <c r="I1210" s="559"/>
      <c r="J1210" s="559" t="str">
        <f t="shared" si="71"/>
        <v/>
      </c>
      <c r="K1210" s="559"/>
      <c r="L1210" s="559"/>
      <c r="M1210" s="559"/>
      <c r="N1210" s="559"/>
      <c r="O1210" s="559" t="str">
        <f t="shared" si="72"/>
        <v/>
      </c>
      <c r="P1210" s="560"/>
    </row>
    <row r="1211" spans="2:16">
      <c r="B1211" s="557" t="str">
        <f t="shared" si="69"/>
        <v/>
      </c>
      <c r="C1211" s="558"/>
      <c r="D1211" s="559" t="str">
        <f t="shared" si="70"/>
        <v/>
      </c>
      <c r="E1211" s="559"/>
      <c r="F1211" s="559" t="str">
        <f>IFERROR(IF(OR(D1211=0,D1211=""),"",-PMT($F$45/IF($K$46="Day",'L1'!$D$12,IF($K$46="Week",'L1'!$D$16,IF($K$46="Month",'L1'!$D$17,1))),$F$46,$D$62)),"")</f>
        <v/>
      </c>
      <c r="G1211" s="559"/>
      <c r="H1211" s="559" t="str">
        <f>IFERROR(-PPMT(IF($K$46="Day",$F$45/'L1'!$D$12,IF($K$46="Week",$F$45/'L1'!$D$16,IF($K$46="Month",$F$45/'L1'!$D$17,IF($K$46="Year",$F$45,0)))),B1211,$F$46,$Q$45),"")</f>
        <v/>
      </c>
      <c r="I1211" s="559"/>
      <c r="J1211" s="559" t="str">
        <f t="shared" si="71"/>
        <v/>
      </c>
      <c r="K1211" s="559"/>
      <c r="L1211" s="559"/>
      <c r="M1211" s="559"/>
      <c r="N1211" s="559"/>
      <c r="O1211" s="559" t="str">
        <f t="shared" si="72"/>
        <v/>
      </c>
      <c r="P1211" s="560"/>
    </row>
    <row r="1212" spans="2:16">
      <c r="B1212" s="557" t="str">
        <f t="shared" si="69"/>
        <v/>
      </c>
      <c r="C1212" s="558"/>
      <c r="D1212" s="559" t="str">
        <f t="shared" si="70"/>
        <v/>
      </c>
      <c r="E1212" s="559"/>
      <c r="F1212" s="559" t="str">
        <f>IFERROR(IF(OR(D1212=0,D1212=""),"",-PMT($F$45/IF($K$46="Day",'L1'!$D$12,IF($K$46="Week",'L1'!$D$16,IF($K$46="Month",'L1'!$D$17,1))),$F$46,$D$62)),"")</f>
        <v/>
      </c>
      <c r="G1212" s="559"/>
      <c r="H1212" s="559" t="str">
        <f>IFERROR(-PPMT(IF($K$46="Day",$F$45/'L1'!$D$12,IF($K$46="Week",$F$45/'L1'!$D$16,IF($K$46="Month",$F$45/'L1'!$D$17,IF($K$46="Year",$F$45,0)))),B1212,$F$46,$Q$45),"")</f>
        <v/>
      </c>
      <c r="I1212" s="559"/>
      <c r="J1212" s="559" t="str">
        <f t="shared" si="71"/>
        <v/>
      </c>
      <c r="K1212" s="559"/>
      <c r="L1212" s="559"/>
      <c r="M1212" s="559"/>
      <c r="N1212" s="559"/>
      <c r="O1212" s="559" t="str">
        <f t="shared" si="72"/>
        <v/>
      </c>
      <c r="P1212" s="560"/>
    </row>
    <row r="1213" spans="2:16">
      <c r="B1213" s="557" t="str">
        <f t="shared" si="69"/>
        <v/>
      </c>
      <c r="C1213" s="558"/>
      <c r="D1213" s="559" t="str">
        <f t="shared" si="70"/>
        <v/>
      </c>
      <c r="E1213" s="559"/>
      <c r="F1213" s="559" t="str">
        <f>IFERROR(IF(OR(D1213=0,D1213=""),"",-PMT($F$45/IF($K$46="Day",'L1'!$D$12,IF($K$46="Week",'L1'!$D$16,IF($K$46="Month",'L1'!$D$17,1))),$F$46,$D$62)),"")</f>
        <v/>
      </c>
      <c r="G1213" s="559"/>
      <c r="H1213" s="559" t="str">
        <f>IFERROR(-PPMT(IF($K$46="Day",$F$45/'L1'!$D$12,IF($K$46="Week",$F$45/'L1'!$D$16,IF($K$46="Month",$F$45/'L1'!$D$17,IF($K$46="Year",$F$45,0)))),B1213,$F$46,$Q$45),"")</f>
        <v/>
      </c>
      <c r="I1213" s="559"/>
      <c r="J1213" s="559" t="str">
        <f t="shared" si="71"/>
        <v/>
      </c>
      <c r="K1213" s="559"/>
      <c r="L1213" s="559"/>
      <c r="M1213" s="559"/>
      <c r="N1213" s="559"/>
      <c r="O1213" s="559" t="str">
        <f t="shared" si="72"/>
        <v/>
      </c>
      <c r="P1213" s="560"/>
    </row>
    <row r="1214" spans="2:16">
      <c r="B1214" s="557" t="str">
        <f t="shared" si="69"/>
        <v/>
      </c>
      <c r="C1214" s="558"/>
      <c r="D1214" s="559" t="str">
        <f t="shared" si="70"/>
        <v/>
      </c>
      <c r="E1214" s="559"/>
      <c r="F1214" s="559" t="str">
        <f>IFERROR(IF(OR(D1214=0,D1214=""),"",-PMT($F$45/IF($K$46="Day",'L1'!$D$12,IF($K$46="Week",'L1'!$D$16,IF($K$46="Month",'L1'!$D$17,1))),$F$46,$D$62)),"")</f>
        <v/>
      </c>
      <c r="G1214" s="559"/>
      <c r="H1214" s="559" t="str">
        <f>IFERROR(-PPMT(IF($K$46="Day",$F$45/'L1'!$D$12,IF($K$46="Week",$F$45/'L1'!$D$16,IF($K$46="Month",$F$45/'L1'!$D$17,IF($K$46="Year",$F$45,0)))),B1214,$F$46,$Q$45),"")</f>
        <v/>
      </c>
      <c r="I1214" s="559"/>
      <c r="J1214" s="559" t="str">
        <f t="shared" si="71"/>
        <v/>
      </c>
      <c r="K1214" s="559"/>
      <c r="L1214" s="559"/>
      <c r="M1214" s="559"/>
      <c r="N1214" s="559"/>
      <c r="O1214" s="559" t="str">
        <f t="shared" si="72"/>
        <v/>
      </c>
      <c r="P1214" s="560"/>
    </row>
    <row r="1215" spans="2:16">
      <c r="B1215" s="557" t="str">
        <f t="shared" si="69"/>
        <v/>
      </c>
      <c r="C1215" s="558"/>
      <c r="D1215" s="559" t="str">
        <f t="shared" si="70"/>
        <v/>
      </c>
      <c r="E1215" s="559"/>
      <c r="F1215" s="559" t="str">
        <f>IFERROR(IF(OR(D1215=0,D1215=""),"",-PMT($F$45/IF($K$46="Day",'L1'!$D$12,IF($K$46="Week",'L1'!$D$16,IF($K$46="Month",'L1'!$D$17,1))),$F$46,$D$62)),"")</f>
        <v/>
      </c>
      <c r="G1215" s="559"/>
      <c r="H1215" s="559" t="str">
        <f>IFERROR(-PPMT(IF($K$46="Day",$F$45/'L1'!$D$12,IF($K$46="Week",$F$45/'L1'!$D$16,IF($K$46="Month",$F$45/'L1'!$D$17,IF($K$46="Year",$F$45,0)))),B1215,$F$46,$Q$45),"")</f>
        <v/>
      </c>
      <c r="I1215" s="559"/>
      <c r="J1215" s="559" t="str">
        <f t="shared" si="71"/>
        <v/>
      </c>
      <c r="K1215" s="559"/>
      <c r="L1215" s="559"/>
      <c r="M1215" s="559"/>
      <c r="N1215" s="559"/>
      <c r="O1215" s="559" t="str">
        <f t="shared" si="72"/>
        <v/>
      </c>
      <c r="P1215" s="560"/>
    </row>
    <row r="1216" spans="2:16">
      <c r="B1216" s="557" t="str">
        <f t="shared" ref="B1216:B1279" si="73">IF(OR(D1216=0,D1216=""),"",B1215+1)</f>
        <v/>
      </c>
      <c r="C1216" s="558"/>
      <c r="D1216" s="559" t="str">
        <f t="shared" ref="D1216:D1279" si="74">IFERROR(IF(D1215-H1215&lt;=0,"",D1215-H1215),"")</f>
        <v/>
      </c>
      <c r="E1216" s="559"/>
      <c r="F1216" s="559" t="str">
        <f>IFERROR(IF(OR(D1216=0,D1216=""),"",-PMT($F$45/IF($K$46="Day",'L1'!$D$12,IF($K$46="Week",'L1'!$D$16,IF($K$46="Month",'L1'!$D$17,1))),$F$46,$D$62)),"")</f>
        <v/>
      </c>
      <c r="G1216" s="559"/>
      <c r="H1216" s="559" t="str">
        <f>IFERROR(-PPMT(IF($K$46="Day",$F$45/'L1'!$D$12,IF($K$46="Week",$F$45/'L1'!$D$16,IF($K$46="Month",$F$45/'L1'!$D$17,IF($K$46="Year",$F$45,0)))),B1216,$F$46,$Q$45),"")</f>
        <v/>
      </c>
      <c r="I1216" s="559"/>
      <c r="J1216" s="559" t="str">
        <f t="shared" ref="J1216:J1279" si="75">IFERROR(F1216-H1216,"")</f>
        <v/>
      </c>
      <c r="K1216" s="559"/>
      <c r="L1216" s="559"/>
      <c r="M1216" s="559"/>
      <c r="N1216" s="559"/>
      <c r="O1216" s="559" t="str">
        <f t="shared" ref="O1216:O1279" si="76">IFERROR(D1216-H1216,"")</f>
        <v/>
      </c>
      <c r="P1216" s="560"/>
    </row>
    <row r="1217" spans="2:16">
      <c r="B1217" s="557" t="str">
        <f t="shared" si="73"/>
        <v/>
      </c>
      <c r="C1217" s="558"/>
      <c r="D1217" s="559" t="str">
        <f t="shared" si="74"/>
        <v/>
      </c>
      <c r="E1217" s="559"/>
      <c r="F1217" s="559" t="str">
        <f>IFERROR(IF(OR(D1217=0,D1217=""),"",-PMT($F$45/IF($K$46="Day",'L1'!$D$12,IF($K$46="Week",'L1'!$D$16,IF($K$46="Month",'L1'!$D$17,1))),$F$46,$D$62)),"")</f>
        <v/>
      </c>
      <c r="G1217" s="559"/>
      <c r="H1217" s="559" t="str">
        <f>IFERROR(-PPMT(IF($K$46="Day",$F$45/'L1'!$D$12,IF($K$46="Week",$F$45/'L1'!$D$16,IF($K$46="Month",$F$45/'L1'!$D$17,IF($K$46="Year",$F$45,0)))),B1217,$F$46,$Q$45),"")</f>
        <v/>
      </c>
      <c r="I1217" s="559"/>
      <c r="J1217" s="559" t="str">
        <f t="shared" si="75"/>
        <v/>
      </c>
      <c r="K1217" s="559"/>
      <c r="L1217" s="559"/>
      <c r="M1217" s="559"/>
      <c r="N1217" s="559"/>
      <c r="O1217" s="559" t="str">
        <f t="shared" si="76"/>
        <v/>
      </c>
      <c r="P1217" s="560"/>
    </row>
    <row r="1218" spans="2:16">
      <c r="B1218" s="557" t="str">
        <f t="shared" si="73"/>
        <v/>
      </c>
      <c r="C1218" s="558"/>
      <c r="D1218" s="559" t="str">
        <f t="shared" si="74"/>
        <v/>
      </c>
      <c r="E1218" s="559"/>
      <c r="F1218" s="559" t="str">
        <f>IFERROR(IF(OR(D1218=0,D1218=""),"",-PMT($F$45/IF($K$46="Day",'L1'!$D$12,IF($K$46="Week",'L1'!$D$16,IF($K$46="Month",'L1'!$D$17,1))),$F$46,$D$62)),"")</f>
        <v/>
      </c>
      <c r="G1218" s="559"/>
      <c r="H1218" s="559" t="str">
        <f>IFERROR(-PPMT(IF($K$46="Day",$F$45/'L1'!$D$12,IF($K$46="Week",$F$45/'L1'!$D$16,IF($K$46="Month",$F$45/'L1'!$D$17,IF($K$46="Year",$F$45,0)))),B1218,$F$46,$Q$45),"")</f>
        <v/>
      </c>
      <c r="I1218" s="559"/>
      <c r="J1218" s="559" t="str">
        <f t="shared" si="75"/>
        <v/>
      </c>
      <c r="K1218" s="559"/>
      <c r="L1218" s="559"/>
      <c r="M1218" s="559"/>
      <c r="N1218" s="559"/>
      <c r="O1218" s="559" t="str">
        <f t="shared" si="76"/>
        <v/>
      </c>
      <c r="P1218" s="560"/>
    </row>
    <row r="1219" spans="2:16">
      <c r="B1219" s="557" t="str">
        <f t="shared" si="73"/>
        <v/>
      </c>
      <c r="C1219" s="558"/>
      <c r="D1219" s="559" t="str">
        <f t="shared" si="74"/>
        <v/>
      </c>
      <c r="E1219" s="559"/>
      <c r="F1219" s="559" t="str">
        <f>IFERROR(IF(OR(D1219=0,D1219=""),"",-PMT($F$45/IF($K$46="Day",'L1'!$D$12,IF($K$46="Week",'L1'!$D$16,IF($K$46="Month",'L1'!$D$17,1))),$F$46,$D$62)),"")</f>
        <v/>
      </c>
      <c r="G1219" s="559"/>
      <c r="H1219" s="559" t="str">
        <f>IFERROR(-PPMT(IF($K$46="Day",$F$45/'L1'!$D$12,IF($K$46="Week",$F$45/'L1'!$D$16,IF($K$46="Month",$F$45/'L1'!$D$17,IF($K$46="Year",$F$45,0)))),B1219,$F$46,$Q$45),"")</f>
        <v/>
      </c>
      <c r="I1219" s="559"/>
      <c r="J1219" s="559" t="str">
        <f t="shared" si="75"/>
        <v/>
      </c>
      <c r="K1219" s="559"/>
      <c r="L1219" s="559"/>
      <c r="M1219" s="559"/>
      <c r="N1219" s="559"/>
      <c r="O1219" s="559" t="str">
        <f t="shared" si="76"/>
        <v/>
      </c>
      <c r="P1219" s="560"/>
    </row>
    <row r="1220" spans="2:16">
      <c r="B1220" s="557" t="str">
        <f t="shared" si="73"/>
        <v/>
      </c>
      <c r="C1220" s="558"/>
      <c r="D1220" s="559" t="str">
        <f t="shared" si="74"/>
        <v/>
      </c>
      <c r="E1220" s="559"/>
      <c r="F1220" s="559" t="str">
        <f>IFERROR(IF(OR(D1220=0,D1220=""),"",-PMT($F$45/IF($K$46="Day",'L1'!$D$12,IF($K$46="Week",'L1'!$D$16,IF($K$46="Month",'L1'!$D$17,1))),$F$46,$D$62)),"")</f>
        <v/>
      </c>
      <c r="G1220" s="559"/>
      <c r="H1220" s="559" t="str">
        <f>IFERROR(-PPMT(IF($K$46="Day",$F$45/'L1'!$D$12,IF($K$46="Week",$F$45/'L1'!$D$16,IF($K$46="Month",$F$45/'L1'!$D$17,IF($K$46="Year",$F$45,0)))),B1220,$F$46,$Q$45),"")</f>
        <v/>
      </c>
      <c r="I1220" s="559"/>
      <c r="J1220" s="559" t="str">
        <f t="shared" si="75"/>
        <v/>
      </c>
      <c r="K1220" s="559"/>
      <c r="L1220" s="559"/>
      <c r="M1220" s="559"/>
      <c r="N1220" s="559"/>
      <c r="O1220" s="559" t="str">
        <f t="shared" si="76"/>
        <v/>
      </c>
      <c r="P1220" s="560"/>
    </row>
    <row r="1221" spans="2:16">
      <c r="B1221" s="557" t="str">
        <f t="shared" si="73"/>
        <v/>
      </c>
      <c r="C1221" s="558"/>
      <c r="D1221" s="559" t="str">
        <f t="shared" si="74"/>
        <v/>
      </c>
      <c r="E1221" s="559"/>
      <c r="F1221" s="559" t="str">
        <f>IFERROR(IF(OR(D1221=0,D1221=""),"",-PMT($F$45/IF($K$46="Day",'L1'!$D$12,IF($K$46="Week",'L1'!$D$16,IF($K$46="Month",'L1'!$D$17,1))),$F$46,$D$62)),"")</f>
        <v/>
      </c>
      <c r="G1221" s="559"/>
      <c r="H1221" s="559" t="str">
        <f>IFERROR(-PPMT(IF($K$46="Day",$F$45/'L1'!$D$12,IF($K$46="Week",$F$45/'L1'!$D$16,IF($K$46="Month",$F$45/'L1'!$D$17,IF($K$46="Year",$F$45,0)))),B1221,$F$46,$Q$45),"")</f>
        <v/>
      </c>
      <c r="I1221" s="559"/>
      <c r="J1221" s="559" t="str">
        <f t="shared" si="75"/>
        <v/>
      </c>
      <c r="K1221" s="559"/>
      <c r="L1221" s="559"/>
      <c r="M1221" s="559"/>
      <c r="N1221" s="559"/>
      <c r="O1221" s="559" t="str">
        <f t="shared" si="76"/>
        <v/>
      </c>
      <c r="P1221" s="560"/>
    </row>
    <row r="1222" spans="2:16">
      <c r="B1222" s="557" t="str">
        <f t="shared" si="73"/>
        <v/>
      </c>
      <c r="C1222" s="558"/>
      <c r="D1222" s="559" t="str">
        <f t="shared" si="74"/>
        <v/>
      </c>
      <c r="E1222" s="559"/>
      <c r="F1222" s="559" t="str">
        <f>IFERROR(IF(OR(D1222=0,D1222=""),"",-PMT($F$45/IF($K$46="Day",'L1'!$D$12,IF($K$46="Week",'L1'!$D$16,IF($K$46="Month",'L1'!$D$17,1))),$F$46,$D$62)),"")</f>
        <v/>
      </c>
      <c r="G1222" s="559"/>
      <c r="H1222" s="559" t="str">
        <f>IFERROR(-PPMT(IF($K$46="Day",$F$45/'L1'!$D$12,IF($K$46="Week",$F$45/'L1'!$D$16,IF($K$46="Month",$F$45/'L1'!$D$17,IF($K$46="Year",$F$45,0)))),B1222,$F$46,$Q$45),"")</f>
        <v/>
      </c>
      <c r="I1222" s="559"/>
      <c r="J1222" s="559" t="str">
        <f t="shared" si="75"/>
        <v/>
      </c>
      <c r="K1222" s="559"/>
      <c r="L1222" s="559"/>
      <c r="M1222" s="559"/>
      <c r="N1222" s="559"/>
      <c r="O1222" s="559" t="str">
        <f t="shared" si="76"/>
        <v/>
      </c>
      <c r="P1222" s="560"/>
    </row>
    <row r="1223" spans="2:16">
      <c r="B1223" s="557" t="str">
        <f t="shared" si="73"/>
        <v/>
      </c>
      <c r="C1223" s="558"/>
      <c r="D1223" s="559" t="str">
        <f t="shared" si="74"/>
        <v/>
      </c>
      <c r="E1223" s="559"/>
      <c r="F1223" s="559" t="str">
        <f>IFERROR(IF(OR(D1223=0,D1223=""),"",-PMT($F$45/IF($K$46="Day",'L1'!$D$12,IF($K$46="Week",'L1'!$D$16,IF($K$46="Month",'L1'!$D$17,1))),$F$46,$D$62)),"")</f>
        <v/>
      </c>
      <c r="G1223" s="559"/>
      <c r="H1223" s="559" t="str">
        <f>IFERROR(-PPMT(IF($K$46="Day",$F$45/'L1'!$D$12,IF($K$46="Week",$F$45/'L1'!$D$16,IF($K$46="Month",$F$45/'L1'!$D$17,IF($K$46="Year",$F$45,0)))),B1223,$F$46,$Q$45),"")</f>
        <v/>
      </c>
      <c r="I1223" s="559"/>
      <c r="J1223" s="559" t="str">
        <f t="shared" si="75"/>
        <v/>
      </c>
      <c r="K1223" s="559"/>
      <c r="L1223" s="559"/>
      <c r="M1223" s="559"/>
      <c r="N1223" s="559"/>
      <c r="O1223" s="559" t="str">
        <f t="shared" si="76"/>
        <v/>
      </c>
      <c r="P1223" s="560"/>
    </row>
    <row r="1224" spans="2:16">
      <c r="B1224" s="557" t="str">
        <f t="shared" si="73"/>
        <v/>
      </c>
      <c r="C1224" s="558"/>
      <c r="D1224" s="559" t="str">
        <f t="shared" si="74"/>
        <v/>
      </c>
      <c r="E1224" s="559"/>
      <c r="F1224" s="559" t="str">
        <f>IFERROR(IF(OR(D1224=0,D1224=""),"",-PMT($F$45/IF($K$46="Day",'L1'!$D$12,IF($K$46="Week",'L1'!$D$16,IF($K$46="Month",'L1'!$D$17,1))),$F$46,$D$62)),"")</f>
        <v/>
      </c>
      <c r="G1224" s="559"/>
      <c r="H1224" s="559" t="str">
        <f>IFERROR(-PPMT(IF($K$46="Day",$F$45/'L1'!$D$12,IF($K$46="Week",$F$45/'L1'!$D$16,IF($K$46="Month",$F$45/'L1'!$D$17,IF($K$46="Year",$F$45,0)))),B1224,$F$46,$Q$45),"")</f>
        <v/>
      </c>
      <c r="I1224" s="559"/>
      <c r="J1224" s="559" t="str">
        <f t="shared" si="75"/>
        <v/>
      </c>
      <c r="K1224" s="559"/>
      <c r="L1224" s="559"/>
      <c r="M1224" s="559"/>
      <c r="N1224" s="559"/>
      <c r="O1224" s="559" t="str">
        <f t="shared" si="76"/>
        <v/>
      </c>
      <c r="P1224" s="560"/>
    </row>
    <row r="1225" spans="2:16">
      <c r="B1225" s="557" t="str">
        <f t="shared" si="73"/>
        <v/>
      </c>
      <c r="C1225" s="558"/>
      <c r="D1225" s="559" t="str">
        <f t="shared" si="74"/>
        <v/>
      </c>
      <c r="E1225" s="559"/>
      <c r="F1225" s="559" t="str">
        <f>IFERROR(IF(OR(D1225=0,D1225=""),"",-PMT($F$45/IF($K$46="Day",'L1'!$D$12,IF($K$46="Week",'L1'!$D$16,IF($K$46="Month",'L1'!$D$17,1))),$F$46,$D$62)),"")</f>
        <v/>
      </c>
      <c r="G1225" s="559"/>
      <c r="H1225" s="559" t="str">
        <f>IFERROR(-PPMT(IF($K$46="Day",$F$45/'L1'!$D$12,IF($K$46="Week",$F$45/'L1'!$D$16,IF($K$46="Month",$F$45/'L1'!$D$17,IF($K$46="Year",$F$45,0)))),B1225,$F$46,$Q$45),"")</f>
        <v/>
      </c>
      <c r="I1225" s="559"/>
      <c r="J1225" s="559" t="str">
        <f t="shared" si="75"/>
        <v/>
      </c>
      <c r="K1225" s="559"/>
      <c r="L1225" s="559"/>
      <c r="M1225" s="559"/>
      <c r="N1225" s="559"/>
      <c r="O1225" s="559" t="str">
        <f t="shared" si="76"/>
        <v/>
      </c>
      <c r="P1225" s="560"/>
    </row>
    <row r="1226" spans="2:16">
      <c r="B1226" s="557" t="str">
        <f t="shared" si="73"/>
        <v/>
      </c>
      <c r="C1226" s="558"/>
      <c r="D1226" s="559" t="str">
        <f t="shared" si="74"/>
        <v/>
      </c>
      <c r="E1226" s="559"/>
      <c r="F1226" s="559" t="str">
        <f>IFERROR(IF(OR(D1226=0,D1226=""),"",-PMT($F$45/IF($K$46="Day",'L1'!$D$12,IF($K$46="Week",'L1'!$D$16,IF($K$46="Month",'L1'!$D$17,1))),$F$46,$D$62)),"")</f>
        <v/>
      </c>
      <c r="G1226" s="559"/>
      <c r="H1226" s="559" t="str">
        <f>IFERROR(-PPMT(IF($K$46="Day",$F$45/'L1'!$D$12,IF($K$46="Week",$F$45/'L1'!$D$16,IF($K$46="Month",$F$45/'L1'!$D$17,IF($K$46="Year",$F$45,0)))),B1226,$F$46,$Q$45),"")</f>
        <v/>
      </c>
      <c r="I1226" s="559"/>
      <c r="J1226" s="559" t="str">
        <f t="shared" si="75"/>
        <v/>
      </c>
      <c r="K1226" s="559"/>
      <c r="L1226" s="559"/>
      <c r="M1226" s="559"/>
      <c r="N1226" s="559"/>
      <c r="O1226" s="559" t="str">
        <f t="shared" si="76"/>
        <v/>
      </c>
      <c r="P1226" s="560"/>
    </row>
    <row r="1227" spans="2:16">
      <c r="B1227" s="557" t="str">
        <f t="shared" si="73"/>
        <v/>
      </c>
      <c r="C1227" s="558"/>
      <c r="D1227" s="559" t="str">
        <f t="shared" si="74"/>
        <v/>
      </c>
      <c r="E1227" s="559"/>
      <c r="F1227" s="559" t="str">
        <f>IFERROR(IF(OR(D1227=0,D1227=""),"",-PMT($F$45/IF($K$46="Day",'L1'!$D$12,IF($K$46="Week",'L1'!$D$16,IF($K$46="Month",'L1'!$D$17,1))),$F$46,$D$62)),"")</f>
        <v/>
      </c>
      <c r="G1227" s="559"/>
      <c r="H1227" s="559" t="str">
        <f>IFERROR(-PPMT(IF($K$46="Day",$F$45/'L1'!$D$12,IF($K$46="Week",$F$45/'L1'!$D$16,IF($K$46="Month",$F$45/'L1'!$D$17,IF($K$46="Year",$F$45,0)))),B1227,$F$46,$Q$45),"")</f>
        <v/>
      </c>
      <c r="I1227" s="559"/>
      <c r="J1227" s="559" t="str">
        <f t="shared" si="75"/>
        <v/>
      </c>
      <c r="K1227" s="559"/>
      <c r="L1227" s="559"/>
      <c r="M1227" s="559"/>
      <c r="N1227" s="559"/>
      <c r="O1227" s="559" t="str">
        <f t="shared" si="76"/>
        <v/>
      </c>
      <c r="P1227" s="560"/>
    </row>
    <row r="1228" spans="2:16">
      <c r="B1228" s="557" t="str">
        <f t="shared" si="73"/>
        <v/>
      </c>
      <c r="C1228" s="558"/>
      <c r="D1228" s="559" t="str">
        <f t="shared" si="74"/>
        <v/>
      </c>
      <c r="E1228" s="559"/>
      <c r="F1228" s="559" t="str">
        <f>IFERROR(IF(OR(D1228=0,D1228=""),"",-PMT($F$45/IF($K$46="Day",'L1'!$D$12,IF($K$46="Week",'L1'!$D$16,IF($K$46="Month",'L1'!$D$17,1))),$F$46,$D$62)),"")</f>
        <v/>
      </c>
      <c r="G1228" s="559"/>
      <c r="H1228" s="559" t="str">
        <f>IFERROR(-PPMT(IF($K$46="Day",$F$45/'L1'!$D$12,IF($K$46="Week",$F$45/'L1'!$D$16,IF($K$46="Month",$F$45/'L1'!$D$17,IF($K$46="Year",$F$45,0)))),B1228,$F$46,$Q$45),"")</f>
        <v/>
      </c>
      <c r="I1228" s="559"/>
      <c r="J1228" s="559" t="str">
        <f t="shared" si="75"/>
        <v/>
      </c>
      <c r="K1228" s="559"/>
      <c r="L1228" s="559"/>
      <c r="M1228" s="559"/>
      <c r="N1228" s="559"/>
      <c r="O1228" s="559" t="str">
        <f t="shared" si="76"/>
        <v/>
      </c>
      <c r="P1228" s="560"/>
    </row>
    <row r="1229" spans="2:16">
      <c r="B1229" s="557" t="str">
        <f t="shared" si="73"/>
        <v/>
      </c>
      <c r="C1229" s="558"/>
      <c r="D1229" s="559" t="str">
        <f t="shared" si="74"/>
        <v/>
      </c>
      <c r="E1229" s="559"/>
      <c r="F1229" s="559" t="str">
        <f>IFERROR(IF(OR(D1229=0,D1229=""),"",-PMT($F$45/IF($K$46="Day",'L1'!$D$12,IF($K$46="Week",'L1'!$D$16,IF($K$46="Month",'L1'!$D$17,1))),$F$46,$D$62)),"")</f>
        <v/>
      </c>
      <c r="G1229" s="559"/>
      <c r="H1229" s="559" t="str">
        <f>IFERROR(-PPMT(IF($K$46="Day",$F$45/'L1'!$D$12,IF($K$46="Week",$F$45/'L1'!$D$16,IF($K$46="Month",$F$45/'L1'!$D$17,IF($K$46="Year",$F$45,0)))),B1229,$F$46,$Q$45),"")</f>
        <v/>
      </c>
      <c r="I1229" s="559"/>
      <c r="J1229" s="559" t="str">
        <f t="shared" si="75"/>
        <v/>
      </c>
      <c r="K1229" s="559"/>
      <c r="L1229" s="559"/>
      <c r="M1229" s="559"/>
      <c r="N1229" s="559"/>
      <c r="O1229" s="559" t="str">
        <f t="shared" si="76"/>
        <v/>
      </c>
      <c r="P1229" s="560"/>
    </row>
    <row r="1230" spans="2:16">
      <c r="B1230" s="557" t="str">
        <f t="shared" si="73"/>
        <v/>
      </c>
      <c r="C1230" s="558"/>
      <c r="D1230" s="559" t="str">
        <f t="shared" si="74"/>
        <v/>
      </c>
      <c r="E1230" s="559"/>
      <c r="F1230" s="559" t="str">
        <f>IFERROR(IF(OR(D1230=0,D1230=""),"",-PMT($F$45/IF($K$46="Day",'L1'!$D$12,IF($K$46="Week",'L1'!$D$16,IF($K$46="Month",'L1'!$D$17,1))),$F$46,$D$62)),"")</f>
        <v/>
      </c>
      <c r="G1230" s="559"/>
      <c r="H1230" s="559" t="str">
        <f>IFERROR(-PPMT(IF($K$46="Day",$F$45/'L1'!$D$12,IF($K$46="Week",$F$45/'L1'!$D$16,IF($K$46="Month",$F$45/'L1'!$D$17,IF($K$46="Year",$F$45,0)))),B1230,$F$46,$Q$45),"")</f>
        <v/>
      </c>
      <c r="I1230" s="559"/>
      <c r="J1230" s="559" t="str">
        <f t="shared" si="75"/>
        <v/>
      </c>
      <c r="K1230" s="559"/>
      <c r="L1230" s="559"/>
      <c r="M1230" s="559"/>
      <c r="N1230" s="559"/>
      <c r="O1230" s="559" t="str">
        <f t="shared" si="76"/>
        <v/>
      </c>
      <c r="P1230" s="560"/>
    </row>
    <row r="1231" spans="2:16">
      <c r="B1231" s="557" t="str">
        <f t="shared" si="73"/>
        <v/>
      </c>
      <c r="C1231" s="558"/>
      <c r="D1231" s="559" t="str">
        <f t="shared" si="74"/>
        <v/>
      </c>
      <c r="E1231" s="559"/>
      <c r="F1231" s="559" t="str">
        <f>IFERROR(IF(OR(D1231=0,D1231=""),"",-PMT($F$45/IF($K$46="Day",'L1'!$D$12,IF($K$46="Week",'L1'!$D$16,IF($K$46="Month",'L1'!$D$17,1))),$F$46,$D$62)),"")</f>
        <v/>
      </c>
      <c r="G1231" s="559"/>
      <c r="H1231" s="559" t="str">
        <f>IFERROR(-PPMT(IF($K$46="Day",$F$45/'L1'!$D$12,IF($K$46="Week",$F$45/'L1'!$D$16,IF($K$46="Month",$F$45/'L1'!$D$17,IF($K$46="Year",$F$45,0)))),B1231,$F$46,$Q$45),"")</f>
        <v/>
      </c>
      <c r="I1231" s="559"/>
      <c r="J1231" s="559" t="str">
        <f t="shared" si="75"/>
        <v/>
      </c>
      <c r="K1231" s="559"/>
      <c r="L1231" s="559"/>
      <c r="M1231" s="559"/>
      <c r="N1231" s="559"/>
      <c r="O1231" s="559" t="str">
        <f t="shared" si="76"/>
        <v/>
      </c>
      <c r="P1231" s="560"/>
    </row>
    <row r="1232" spans="2:16">
      <c r="B1232" s="557" t="str">
        <f t="shared" si="73"/>
        <v/>
      </c>
      <c r="C1232" s="558"/>
      <c r="D1232" s="559" t="str">
        <f t="shared" si="74"/>
        <v/>
      </c>
      <c r="E1232" s="559"/>
      <c r="F1232" s="559" t="str">
        <f>IFERROR(IF(OR(D1232=0,D1232=""),"",-PMT($F$45/IF($K$46="Day",'L1'!$D$12,IF($K$46="Week",'L1'!$D$16,IF($K$46="Month",'L1'!$D$17,1))),$F$46,$D$62)),"")</f>
        <v/>
      </c>
      <c r="G1232" s="559"/>
      <c r="H1232" s="559" t="str">
        <f>IFERROR(-PPMT(IF($K$46="Day",$F$45/'L1'!$D$12,IF($K$46="Week",$F$45/'L1'!$D$16,IF($K$46="Month",$F$45/'L1'!$D$17,IF($K$46="Year",$F$45,0)))),B1232,$F$46,$Q$45),"")</f>
        <v/>
      </c>
      <c r="I1232" s="559"/>
      <c r="J1232" s="559" t="str">
        <f t="shared" si="75"/>
        <v/>
      </c>
      <c r="K1232" s="559"/>
      <c r="L1232" s="559"/>
      <c r="M1232" s="559"/>
      <c r="N1232" s="559"/>
      <c r="O1232" s="559" t="str">
        <f t="shared" si="76"/>
        <v/>
      </c>
      <c r="P1232" s="560"/>
    </row>
    <row r="1233" spans="2:16">
      <c r="B1233" s="557" t="str">
        <f t="shared" si="73"/>
        <v/>
      </c>
      <c r="C1233" s="558"/>
      <c r="D1233" s="559" t="str">
        <f t="shared" si="74"/>
        <v/>
      </c>
      <c r="E1233" s="559"/>
      <c r="F1233" s="559" t="str">
        <f>IFERROR(IF(OR(D1233=0,D1233=""),"",-PMT($F$45/IF($K$46="Day",'L1'!$D$12,IF($K$46="Week",'L1'!$D$16,IF($K$46="Month",'L1'!$D$17,1))),$F$46,$D$62)),"")</f>
        <v/>
      </c>
      <c r="G1233" s="559"/>
      <c r="H1233" s="559" t="str">
        <f>IFERROR(-PPMT(IF($K$46="Day",$F$45/'L1'!$D$12,IF($K$46="Week",$F$45/'L1'!$D$16,IF($K$46="Month",$F$45/'L1'!$D$17,IF($K$46="Year",$F$45,0)))),B1233,$F$46,$Q$45),"")</f>
        <v/>
      </c>
      <c r="I1233" s="559"/>
      <c r="J1233" s="559" t="str">
        <f t="shared" si="75"/>
        <v/>
      </c>
      <c r="K1233" s="559"/>
      <c r="L1233" s="559"/>
      <c r="M1233" s="559"/>
      <c r="N1233" s="559"/>
      <c r="O1233" s="559" t="str">
        <f t="shared" si="76"/>
        <v/>
      </c>
      <c r="P1233" s="560"/>
    </row>
    <row r="1234" spans="2:16">
      <c r="B1234" s="557" t="str">
        <f t="shared" si="73"/>
        <v/>
      </c>
      <c r="C1234" s="558"/>
      <c r="D1234" s="559" t="str">
        <f t="shared" si="74"/>
        <v/>
      </c>
      <c r="E1234" s="559"/>
      <c r="F1234" s="559" t="str">
        <f>IFERROR(IF(OR(D1234=0,D1234=""),"",-PMT($F$45/IF($K$46="Day",'L1'!$D$12,IF($K$46="Week",'L1'!$D$16,IF($K$46="Month",'L1'!$D$17,1))),$F$46,$D$62)),"")</f>
        <v/>
      </c>
      <c r="G1234" s="559"/>
      <c r="H1234" s="559" t="str">
        <f>IFERROR(-PPMT(IF($K$46="Day",$F$45/'L1'!$D$12,IF($K$46="Week",$F$45/'L1'!$D$16,IF($K$46="Month",$F$45/'L1'!$D$17,IF($K$46="Year",$F$45,0)))),B1234,$F$46,$Q$45),"")</f>
        <v/>
      </c>
      <c r="I1234" s="559"/>
      <c r="J1234" s="559" t="str">
        <f t="shared" si="75"/>
        <v/>
      </c>
      <c r="K1234" s="559"/>
      <c r="L1234" s="559"/>
      <c r="M1234" s="559"/>
      <c r="N1234" s="559"/>
      <c r="O1234" s="559" t="str">
        <f t="shared" si="76"/>
        <v/>
      </c>
      <c r="P1234" s="560"/>
    </row>
    <row r="1235" spans="2:16">
      <c r="B1235" s="557" t="str">
        <f t="shared" si="73"/>
        <v/>
      </c>
      <c r="C1235" s="558"/>
      <c r="D1235" s="559" t="str">
        <f t="shared" si="74"/>
        <v/>
      </c>
      <c r="E1235" s="559"/>
      <c r="F1235" s="559" t="str">
        <f>IFERROR(IF(OR(D1235=0,D1235=""),"",-PMT($F$45/IF($K$46="Day",'L1'!$D$12,IF($K$46="Week",'L1'!$D$16,IF($K$46="Month",'L1'!$D$17,1))),$F$46,$D$62)),"")</f>
        <v/>
      </c>
      <c r="G1235" s="559"/>
      <c r="H1235" s="559" t="str">
        <f>IFERROR(-PPMT(IF($K$46="Day",$F$45/'L1'!$D$12,IF($K$46="Week",$F$45/'L1'!$D$16,IF($K$46="Month",$F$45/'L1'!$D$17,IF($K$46="Year",$F$45,0)))),B1235,$F$46,$Q$45),"")</f>
        <v/>
      </c>
      <c r="I1235" s="559"/>
      <c r="J1235" s="559" t="str">
        <f t="shared" si="75"/>
        <v/>
      </c>
      <c r="K1235" s="559"/>
      <c r="L1235" s="559"/>
      <c r="M1235" s="559"/>
      <c r="N1235" s="559"/>
      <c r="O1235" s="559" t="str">
        <f t="shared" si="76"/>
        <v/>
      </c>
      <c r="P1235" s="560"/>
    </row>
    <row r="1236" spans="2:16">
      <c r="B1236" s="557" t="str">
        <f t="shared" si="73"/>
        <v/>
      </c>
      <c r="C1236" s="558"/>
      <c r="D1236" s="559" t="str">
        <f t="shared" si="74"/>
        <v/>
      </c>
      <c r="E1236" s="559"/>
      <c r="F1236" s="559" t="str">
        <f>IFERROR(IF(OR(D1236=0,D1236=""),"",-PMT($F$45/IF($K$46="Day",'L1'!$D$12,IF($K$46="Week",'L1'!$D$16,IF($K$46="Month",'L1'!$D$17,1))),$F$46,$D$62)),"")</f>
        <v/>
      </c>
      <c r="G1236" s="559"/>
      <c r="H1236" s="559" t="str">
        <f>IFERROR(-PPMT(IF($K$46="Day",$F$45/'L1'!$D$12,IF($K$46="Week",$F$45/'L1'!$D$16,IF($K$46="Month",$F$45/'L1'!$D$17,IF($K$46="Year",$F$45,0)))),B1236,$F$46,$Q$45),"")</f>
        <v/>
      </c>
      <c r="I1236" s="559"/>
      <c r="J1236" s="559" t="str">
        <f t="shared" si="75"/>
        <v/>
      </c>
      <c r="K1236" s="559"/>
      <c r="L1236" s="559"/>
      <c r="M1236" s="559"/>
      <c r="N1236" s="559"/>
      <c r="O1236" s="559" t="str">
        <f t="shared" si="76"/>
        <v/>
      </c>
      <c r="P1236" s="560"/>
    </row>
    <row r="1237" spans="2:16">
      <c r="B1237" s="557" t="str">
        <f t="shared" si="73"/>
        <v/>
      </c>
      <c r="C1237" s="558"/>
      <c r="D1237" s="559" t="str">
        <f t="shared" si="74"/>
        <v/>
      </c>
      <c r="E1237" s="559"/>
      <c r="F1237" s="559" t="str">
        <f>IFERROR(IF(OR(D1237=0,D1237=""),"",-PMT($F$45/IF($K$46="Day",'L1'!$D$12,IF($K$46="Week",'L1'!$D$16,IF($K$46="Month",'L1'!$D$17,1))),$F$46,$D$62)),"")</f>
        <v/>
      </c>
      <c r="G1237" s="559"/>
      <c r="H1237" s="559" t="str">
        <f>IFERROR(-PPMT(IF($K$46="Day",$F$45/'L1'!$D$12,IF($K$46="Week",$F$45/'L1'!$D$16,IF($K$46="Month",$F$45/'L1'!$D$17,IF($K$46="Year",$F$45,0)))),B1237,$F$46,$Q$45),"")</f>
        <v/>
      </c>
      <c r="I1237" s="559"/>
      <c r="J1237" s="559" t="str">
        <f t="shared" si="75"/>
        <v/>
      </c>
      <c r="K1237" s="559"/>
      <c r="L1237" s="559"/>
      <c r="M1237" s="559"/>
      <c r="N1237" s="559"/>
      <c r="O1237" s="559" t="str">
        <f t="shared" si="76"/>
        <v/>
      </c>
      <c r="P1237" s="560"/>
    </row>
    <row r="1238" spans="2:16">
      <c r="B1238" s="557" t="str">
        <f t="shared" si="73"/>
        <v/>
      </c>
      <c r="C1238" s="558"/>
      <c r="D1238" s="559" t="str">
        <f t="shared" si="74"/>
        <v/>
      </c>
      <c r="E1238" s="559"/>
      <c r="F1238" s="559" t="str">
        <f>IFERROR(IF(OR(D1238=0,D1238=""),"",-PMT($F$45/IF($K$46="Day",'L1'!$D$12,IF($K$46="Week",'L1'!$D$16,IF($K$46="Month",'L1'!$D$17,1))),$F$46,$D$62)),"")</f>
        <v/>
      </c>
      <c r="G1238" s="559"/>
      <c r="H1238" s="559" t="str">
        <f>IFERROR(-PPMT(IF($K$46="Day",$F$45/'L1'!$D$12,IF($K$46="Week",$F$45/'L1'!$D$16,IF($K$46="Month",$F$45/'L1'!$D$17,IF($K$46="Year",$F$45,0)))),B1238,$F$46,$Q$45),"")</f>
        <v/>
      </c>
      <c r="I1238" s="559"/>
      <c r="J1238" s="559" t="str">
        <f t="shared" si="75"/>
        <v/>
      </c>
      <c r="K1238" s="559"/>
      <c r="L1238" s="559"/>
      <c r="M1238" s="559"/>
      <c r="N1238" s="559"/>
      <c r="O1238" s="559" t="str">
        <f t="shared" si="76"/>
        <v/>
      </c>
      <c r="P1238" s="560"/>
    </row>
    <row r="1239" spans="2:16">
      <c r="B1239" s="557" t="str">
        <f t="shared" si="73"/>
        <v/>
      </c>
      <c r="C1239" s="558"/>
      <c r="D1239" s="559" t="str">
        <f t="shared" si="74"/>
        <v/>
      </c>
      <c r="E1239" s="559"/>
      <c r="F1239" s="559" t="str">
        <f>IFERROR(IF(OR(D1239=0,D1239=""),"",-PMT($F$45/IF($K$46="Day",'L1'!$D$12,IF($K$46="Week",'L1'!$D$16,IF($K$46="Month",'L1'!$D$17,1))),$F$46,$D$62)),"")</f>
        <v/>
      </c>
      <c r="G1239" s="559"/>
      <c r="H1239" s="559" t="str">
        <f>IFERROR(-PPMT(IF($K$46="Day",$F$45/'L1'!$D$12,IF($K$46="Week",$F$45/'L1'!$D$16,IF($K$46="Month",$F$45/'L1'!$D$17,IF($K$46="Year",$F$45,0)))),B1239,$F$46,$Q$45),"")</f>
        <v/>
      </c>
      <c r="I1239" s="559"/>
      <c r="J1239" s="559" t="str">
        <f t="shared" si="75"/>
        <v/>
      </c>
      <c r="K1239" s="559"/>
      <c r="L1239" s="559"/>
      <c r="M1239" s="559"/>
      <c r="N1239" s="559"/>
      <c r="O1239" s="559" t="str">
        <f t="shared" si="76"/>
        <v/>
      </c>
      <c r="P1239" s="560"/>
    </row>
    <row r="1240" spans="2:16">
      <c r="B1240" s="557" t="str">
        <f t="shared" si="73"/>
        <v/>
      </c>
      <c r="C1240" s="558"/>
      <c r="D1240" s="559" t="str">
        <f t="shared" si="74"/>
        <v/>
      </c>
      <c r="E1240" s="559"/>
      <c r="F1240" s="559" t="str">
        <f>IFERROR(IF(OR(D1240=0,D1240=""),"",-PMT($F$45/IF($K$46="Day",'L1'!$D$12,IF($K$46="Week",'L1'!$D$16,IF($K$46="Month",'L1'!$D$17,1))),$F$46,$D$62)),"")</f>
        <v/>
      </c>
      <c r="G1240" s="559"/>
      <c r="H1240" s="559" t="str">
        <f>IFERROR(-PPMT(IF($K$46="Day",$F$45/'L1'!$D$12,IF($K$46="Week",$F$45/'L1'!$D$16,IF($K$46="Month",$F$45/'L1'!$D$17,IF($K$46="Year",$F$45,0)))),B1240,$F$46,$Q$45),"")</f>
        <v/>
      </c>
      <c r="I1240" s="559"/>
      <c r="J1240" s="559" t="str">
        <f t="shared" si="75"/>
        <v/>
      </c>
      <c r="K1240" s="559"/>
      <c r="L1240" s="559"/>
      <c r="M1240" s="559"/>
      <c r="N1240" s="559"/>
      <c r="O1240" s="559" t="str">
        <f t="shared" si="76"/>
        <v/>
      </c>
      <c r="P1240" s="560"/>
    </row>
    <row r="1241" spans="2:16">
      <c r="B1241" s="557" t="str">
        <f t="shared" si="73"/>
        <v/>
      </c>
      <c r="C1241" s="558"/>
      <c r="D1241" s="559" t="str">
        <f t="shared" si="74"/>
        <v/>
      </c>
      <c r="E1241" s="559"/>
      <c r="F1241" s="559" t="str">
        <f>IFERROR(IF(OR(D1241=0,D1241=""),"",-PMT($F$45/IF($K$46="Day",'L1'!$D$12,IF($K$46="Week",'L1'!$D$16,IF($K$46="Month",'L1'!$D$17,1))),$F$46,$D$62)),"")</f>
        <v/>
      </c>
      <c r="G1241" s="559"/>
      <c r="H1241" s="559" t="str">
        <f>IFERROR(-PPMT(IF($K$46="Day",$F$45/'L1'!$D$12,IF($K$46="Week",$F$45/'L1'!$D$16,IF($K$46="Month",$F$45/'L1'!$D$17,IF($K$46="Year",$F$45,0)))),B1241,$F$46,$Q$45),"")</f>
        <v/>
      </c>
      <c r="I1241" s="559"/>
      <c r="J1241" s="559" t="str">
        <f t="shared" si="75"/>
        <v/>
      </c>
      <c r="K1241" s="559"/>
      <c r="L1241" s="559"/>
      <c r="M1241" s="559"/>
      <c r="N1241" s="559"/>
      <c r="O1241" s="559" t="str">
        <f t="shared" si="76"/>
        <v/>
      </c>
      <c r="P1241" s="560"/>
    </row>
    <row r="1242" spans="2:16">
      <c r="B1242" s="557" t="str">
        <f t="shared" si="73"/>
        <v/>
      </c>
      <c r="C1242" s="558"/>
      <c r="D1242" s="559" t="str">
        <f t="shared" si="74"/>
        <v/>
      </c>
      <c r="E1242" s="559"/>
      <c r="F1242" s="559" t="str">
        <f>IFERROR(IF(OR(D1242=0,D1242=""),"",-PMT($F$45/IF($K$46="Day",'L1'!$D$12,IF($K$46="Week",'L1'!$D$16,IF($K$46="Month",'L1'!$D$17,1))),$F$46,$D$62)),"")</f>
        <v/>
      </c>
      <c r="G1242" s="559"/>
      <c r="H1242" s="559" t="str">
        <f>IFERROR(-PPMT(IF($K$46="Day",$F$45/'L1'!$D$12,IF($K$46="Week",$F$45/'L1'!$D$16,IF($K$46="Month",$F$45/'L1'!$D$17,IF($K$46="Year",$F$45,0)))),B1242,$F$46,$Q$45),"")</f>
        <v/>
      </c>
      <c r="I1242" s="559"/>
      <c r="J1242" s="559" t="str">
        <f t="shared" si="75"/>
        <v/>
      </c>
      <c r="K1242" s="559"/>
      <c r="L1242" s="559"/>
      <c r="M1242" s="559"/>
      <c r="N1242" s="559"/>
      <c r="O1242" s="559" t="str">
        <f t="shared" si="76"/>
        <v/>
      </c>
      <c r="P1242" s="560"/>
    </row>
    <row r="1243" spans="2:16">
      <c r="B1243" s="557" t="str">
        <f t="shared" si="73"/>
        <v/>
      </c>
      <c r="C1243" s="558"/>
      <c r="D1243" s="559" t="str">
        <f t="shared" si="74"/>
        <v/>
      </c>
      <c r="E1243" s="559"/>
      <c r="F1243" s="559" t="str">
        <f>IFERROR(IF(OR(D1243=0,D1243=""),"",-PMT($F$45/IF($K$46="Day",'L1'!$D$12,IF($K$46="Week",'L1'!$D$16,IF($K$46="Month",'L1'!$D$17,1))),$F$46,$D$62)),"")</f>
        <v/>
      </c>
      <c r="G1243" s="559"/>
      <c r="H1243" s="559" t="str">
        <f>IFERROR(-PPMT(IF($K$46="Day",$F$45/'L1'!$D$12,IF($K$46="Week",$F$45/'L1'!$D$16,IF($K$46="Month",$F$45/'L1'!$D$17,IF($K$46="Year",$F$45,0)))),B1243,$F$46,$Q$45),"")</f>
        <v/>
      </c>
      <c r="I1243" s="559"/>
      <c r="J1243" s="559" t="str">
        <f t="shared" si="75"/>
        <v/>
      </c>
      <c r="K1243" s="559"/>
      <c r="L1243" s="559"/>
      <c r="M1243" s="559"/>
      <c r="N1243" s="559"/>
      <c r="O1243" s="559" t="str">
        <f t="shared" si="76"/>
        <v/>
      </c>
      <c r="P1243" s="560"/>
    </row>
    <row r="1244" spans="2:16">
      <c r="B1244" s="557" t="str">
        <f t="shared" si="73"/>
        <v/>
      </c>
      <c r="C1244" s="558"/>
      <c r="D1244" s="559" t="str">
        <f t="shared" si="74"/>
        <v/>
      </c>
      <c r="E1244" s="559"/>
      <c r="F1244" s="559" t="str">
        <f>IFERROR(IF(OR(D1244=0,D1244=""),"",-PMT($F$45/IF($K$46="Day",'L1'!$D$12,IF($K$46="Week",'L1'!$D$16,IF($K$46="Month",'L1'!$D$17,1))),$F$46,$D$62)),"")</f>
        <v/>
      </c>
      <c r="G1244" s="559"/>
      <c r="H1244" s="559" t="str">
        <f>IFERROR(-PPMT(IF($K$46="Day",$F$45/'L1'!$D$12,IF($K$46="Week",$F$45/'L1'!$D$16,IF($K$46="Month",$F$45/'L1'!$D$17,IF($K$46="Year",$F$45,0)))),B1244,$F$46,$Q$45),"")</f>
        <v/>
      </c>
      <c r="I1244" s="559"/>
      <c r="J1244" s="559" t="str">
        <f t="shared" si="75"/>
        <v/>
      </c>
      <c r="K1244" s="559"/>
      <c r="L1244" s="559"/>
      <c r="M1244" s="559"/>
      <c r="N1244" s="559"/>
      <c r="O1244" s="559" t="str">
        <f t="shared" si="76"/>
        <v/>
      </c>
      <c r="P1244" s="560"/>
    </row>
    <row r="1245" spans="2:16">
      <c r="B1245" s="557" t="str">
        <f t="shared" si="73"/>
        <v/>
      </c>
      <c r="C1245" s="558"/>
      <c r="D1245" s="559" t="str">
        <f t="shared" si="74"/>
        <v/>
      </c>
      <c r="E1245" s="559"/>
      <c r="F1245" s="559" t="str">
        <f>IFERROR(IF(OR(D1245=0,D1245=""),"",-PMT($F$45/IF($K$46="Day",'L1'!$D$12,IF($K$46="Week",'L1'!$D$16,IF($K$46="Month",'L1'!$D$17,1))),$F$46,$D$62)),"")</f>
        <v/>
      </c>
      <c r="G1245" s="559"/>
      <c r="H1245" s="559" t="str">
        <f>IFERROR(-PPMT(IF($K$46="Day",$F$45/'L1'!$D$12,IF($K$46="Week",$F$45/'L1'!$D$16,IF($K$46="Month",$F$45/'L1'!$D$17,IF($K$46="Year",$F$45,0)))),B1245,$F$46,$Q$45),"")</f>
        <v/>
      </c>
      <c r="I1245" s="559"/>
      <c r="J1245" s="559" t="str">
        <f t="shared" si="75"/>
        <v/>
      </c>
      <c r="K1245" s="559"/>
      <c r="L1245" s="559"/>
      <c r="M1245" s="559"/>
      <c r="N1245" s="559"/>
      <c r="O1245" s="559" t="str">
        <f t="shared" si="76"/>
        <v/>
      </c>
      <c r="P1245" s="560"/>
    </row>
    <row r="1246" spans="2:16">
      <c r="B1246" s="557" t="str">
        <f t="shared" si="73"/>
        <v/>
      </c>
      <c r="C1246" s="558"/>
      <c r="D1246" s="559" t="str">
        <f t="shared" si="74"/>
        <v/>
      </c>
      <c r="E1246" s="559"/>
      <c r="F1246" s="559" t="str">
        <f>IFERROR(IF(OR(D1246=0,D1246=""),"",-PMT($F$45/IF($K$46="Day",'L1'!$D$12,IF($K$46="Week",'L1'!$D$16,IF($K$46="Month",'L1'!$D$17,1))),$F$46,$D$62)),"")</f>
        <v/>
      </c>
      <c r="G1246" s="559"/>
      <c r="H1246" s="559" t="str">
        <f>IFERROR(-PPMT(IF($K$46="Day",$F$45/'L1'!$D$12,IF($K$46="Week",$F$45/'L1'!$D$16,IF($K$46="Month",$F$45/'L1'!$D$17,IF($K$46="Year",$F$45,0)))),B1246,$F$46,$Q$45),"")</f>
        <v/>
      </c>
      <c r="I1246" s="559"/>
      <c r="J1246" s="559" t="str">
        <f t="shared" si="75"/>
        <v/>
      </c>
      <c r="K1246" s="559"/>
      <c r="L1246" s="559"/>
      <c r="M1246" s="559"/>
      <c r="N1246" s="559"/>
      <c r="O1246" s="559" t="str">
        <f t="shared" si="76"/>
        <v/>
      </c>
      <c r="P1246" s="560"/>
    </row>
    <row r="1247" spans="2:16">
      <c r="B1247" s="557" t="str">
        <f t="shared" si="73"/>
        <v/>
      </c>
      <c r="C1247" s="558"/>
      <c r="D1247" s="559" t="str">
        <f t="shared" si="74"/>
        <v/>
      </c>
      <c r="E1247" s="559"/>
      <c r="F1247" s="559" t="str">
        <f>IFERROR(IF(OR(D1247=0,D1247=""),"",-PMT($F$45/IF($K$46="Day",'L1'!$D$12,IF($K$46="Week",'L1'!$D$16,IF($K$46="Month",'L1'!$D$17,1))),$F$46,$D$62)),"")</f>
        <v/>
      </c>
      <c r="G1247" s="559"/>
      <c r="H1247" s="559" t="str">
        <f>IFERROR(-PPMT(IF($K$46="Day",$F$45/'L1'!$D$12,IF($K$46="Week",$F$45/'L1'!$D$16,IF($K$46="Month",$F$45/'L1'!$D$17,IF($K$46="Year",$F$45,0)))),B1247,$F$46,$Q$45),"")</f>
        <v/>
      </c>
      <c r="I1247" s="559"/>
      <c r="J1247" s="559" t="str">
        <f t="shared" si="75"/>
        <v/>
      </c>
      <c r="K1247" s="559"/>
      <c r="L1247" s="559"/>
      <c r="M1247" s="559"/>
      <c r="N1247" s="559"/>
      <c r="O1247" s="559" t="str">
        <f t="shared" si="76"/>
        <v/>
      </c>
      <c r="P1247" s="560"/>
    </row>
    <row r="1248" spans="2:16">
      <c r="B1248" s="557" t="str">
        <f t="shared" si="73"/>
        <v/>
      </c>
      <c r="C1248" s="558"/>
      <c r="D1248" s="559" t="str">
        <f t="shared" si="74"/>
        <v/>
      </c>
      <c r="E1248" s="559"/>
      <c r="F1248" s="559" t="str">
        <f>IFERROR(IF(OR(D1248=0,D1248=""),"",-PMT($F$45/IF($K$46="Day",'L1'!$D$12,IF($K$46="Week",'L1'!$D$16,IF($K$46="Month",'L1'!$D$17,1))),$F$46,$D$62)),"")</f>
        <v/>
      </c>
      <c r="G1248" s="559"/>
      <c r="H1248" s="559" t="str">
        <f>IFERROR(-PPMT(IF($K$46="Day",$F$45/'L1'!$D$12,IF($K$46="Week",$F$45/'L1'!$D$16,IF($K$46="Month",$F$45/'L1'!$D$17,IF($K$46="Year",$F$45,0)))),B1248,$F$46,$Q$45),"")</f>
        <v/>
      </c>
      <c r="I1248" s="559"/>
      <c r="J1248" s="559" t="str">
        <f t="shared" si="75"/>
        <v/>
      </c>
      <c r="K1248" s="559"/>
      <c r="L1248" s="559"/>
      <c r="M1248" s="559"/>
      <c r="N1248" s="559"/>
      <c r="O1248" s="559" t="str">
        <f t="shared" si="76"/>
        <v/>
      </c>
      <c r="P1248" s="560"/>
    </row>
    <row r="1249" spans="2:16">
      <c r="B1249" s="557" t="str">
        <f t="shared" si="73"/>
        <v/>
      </c>
      <c r="C1249" s="558"/>
      <c r="D1249" s="559" t="str">
        <f t="shared" si="74"/>
        <v/>
      </c>
      <c r="E1249" s="559"/>
      <c r="F1249" s="559" t="str">
        <f>IFERROR(IF(OR(D1249=0,D1249=""),"",-PMT($F$45/IF($K$46="Day",'L1'!$D$12,IF($K$46="Week",'L1'!$D$16,IF($K$46="Month",'L1'!$D$17,1))),$F$46,$D$62)),"")</f>
        <v/>
      </c>
      <c r="G1249" s="559"/>
      <c r="H1249" s="559" t="str">
        <f>IFERROR(-PPMT(IF($K$46="Day",$F$45/'L1'!$D$12,IF($K$46="Week",$F$45/'L1'!$D$16,IF($K$46="Month",$F$45/'L1'!$D$17,IF($K$46="Year",$F$45,0)))),B1249,$F$46,$Q$45),"")</f>
        <v/>
      </c>
      <c r="I1249" s="559"/>
      <c r="J1249" s="559" t="str">
        <f t="shared" si="75"/>
        <v/>
      </c>
      <c r="K1249" s="559"/>
      <c r="L1249" s="559"/>
      <c r="M1249" s="559"/>
      <c r="N1249" s="559"/>
      <c r="O1249" s="559" t="str">
        <f t="shared" si="76"/>
        <v/>
      </c>
      <c r="P1249" s="560"/>
    </row>
    <row r="1250" spans="2:16">
      <c r="B1250" s="557" t="str">
        <f t="shared" si="73"/>
        <v/>
      </c>
      <c r="C1250" s="558"/>
      <c r="D1250" s="559" t="str">
        <f t="shared" si="74"/>
        <v/>
      </c>
      <c r="E1250" s="559"/>
      <c r="F1250" s="559" t="str">
        <f>IFERROR(IF(OR(D1250=0,D1250=""),"",-PMT($F$45/IF($K$46="Day",'L1'!$D$12,IF($K$46="Week",'L1'!$D$16,IF($K$46="Month",'L1'!$D$17,1))),$F$46,$D$62)),"")</f>
        <v/>
      </c>
      <c r="G1250" s="559"/>
      <c r="H1250" s="559" t="str">
        <f>IFERROR(-PPMT(IF($K$46="Day",$F$45/'L1'!$D$12,IF($K$46="Week",$F$45/'L1'!$D$16,IF($K$46="Month",$F$45/'L1'!$D$17,IF($K$46="Year",$F$45,0)))),B1250,$F$46,$Q$45),"")</f>
        <v/>
      </c>
      <c r="I1250" s="559"/>
      <c r="J1250" s="559" t="str">
        <f t="shared" si="75"/>
        <v/>
      </c>
      <c r="K1250" s="559"/>
      <c r="L1250" s="559"/>
      <c r="M1250" s="559"/>
      <c r="N1250" s="559"/>
      <c r="O1250" s="559" t="str">
        <f t="shared" si="76"/>
        <v/>
      </c>
      <c r="P1250" s="560"/>
    </row>
    <row r="1251" spans="2:16">
      <c r="B1251" s="557" t="str">
        <f t="shared" si="73"/>
        <v/>
      </c>
      <c r="C1251" s="558"/>
      <c r="D1251" s="559" t="str">
        <f t="shared" si="74"/>
        <v/>
      </c>
      <c r="E1251" s="559"/>
      <c r="F1251" s="559" t="str">
        <f>IFERROR(IF(OR(D1251=0,D1251=""),"",-PMT($F$45/IF($K$46="Day",'L1'!$D$12,IF($K$46="Week",'L1'!$D$16,IF($K$46="Month",'L1'!$D$17,1))),$F$46,$D$62)),"")</f>
        <v/>
      </c>
      <c r="G1251" s="559"/>
      <c r="H1251" s="559" t="str">
        <f>IFERROR(-PPMT(IF($K$46="Day",$F$45/'L1'!$D$12,IF($K$46="Week",$F$45/'L1'!$D$16,IF($K$46="Month",$F$45/'L1'!$D$17,IF($K$46="Year",$F$45,0)))),B1251,$F$46,$Q$45),"")</f>
        <v/>
      </c>
      <c r="I1251" s="559"/>
      <c r="J1251" s="559" t="str">
        <f t="shared" si="75"/>
        <v/>
      </c>
      <c r="K1251" s="559"/>
      <c r="L1251" s="559"/>
      <c r="M1251" s="559"/>
      <c r="N1251" s="559"/>
      <c r="O1251" s="559" t="str">
        <f t="shared" si="76"/>
        <v/>
      </c>
      <c r="P1251" s="560"/>
    </row>
    <row r="1252" spans="2:16">
      <c r="B1252" s="557" t="str">
        <f t="shared" si="73"/>
        <v/>
      </c>
      <c r="C1252" s="558"/>
      <c r="D1252" s="559" t="str">
        <f t="shared" si="74"/>
        <v/>
      </c>
      <c r="E1252" s="559"/>
      <c r="F1252" s="559" t="str">
        <f>IFERROR(IF(OR(D1252=0,D1252=""),"",-PMT($F$45/IF($K$46="Day",'L1'!$D$12,IF($K$46="Week",'L1'!$D$16,IF($K$46="Month",'L1'!$D$17,1))),$F$46,$D$62)),"")</f>
        <v/>
      </c>
      <c r="G1252" s="559"/>
      <c r="H1252" s="559" t="str">
        <f>IFERROR(-PPMT(IF($K$46="Day",$F$45/'L1'!$D$12,IF($K$46="Week",$F$45/'L1'!$D$16,IF($K$46="Month",$F$45/'L1'!$D$17,IF($K$46="Year",$F$45,0)))),B1252,$F$46,$Q$45),"")</f>
        <v/>
      </c>
      <c r="I1252" s="559"/>
      <c r="J1252" s="559" t="str">
        <f t="shared" si="75"/>
        <v/>
      </c>
      <c r="K1252" s="559"/>
      <c r="L1252" s="559"/>
      <c r="M1252" s="559"/>
      <c r="N1252" s="559"/>
      <c r="O1252" s="559" t="str">
        <f t="shared" si="76"/>
        <v/>
      </c>
      <c r="P1252" s="560"/>
    </row>
    <row r="1253" spans="2:16">
      <c r="B1253" s="557" t="str">
        <f t="shared" si="73"/>
        <v/>
      </c>
      <c r="C1253" s="558"/>
      <c r="D1253" s="559" t="str">
        <f t="shared" si="74"/>
        <v/>
      </c>
      <c r="E1253" s="559"/>
      <c r="F1253" s="559" t="str">
        <f>IFERROR(IF(OR(D1253=0,D1253=""),"",-PMT($F$45/IF($K$46="Day",'L1'!$D$12,IF($K$46="Week",'L1'!$D$16,IF($K$46="Month",'L1'!$D$17,1))),$F$46,$D$62)),"")</f>
        <v/>
      </c>
      <c r="G1253" s="559"/>
      <c r="H1253" s="559" t="str">
        <f>IFERROR(-PPMT(IF($K$46="Day",$F$45/'L1'!$D$12,IF($K$46="Week",$F$45/'L1'!$D$16,IF($K$46="Month",$F$45/'L1'!$D$17,IF($K$46="Year",$F$45,0)))),B1253,$F$46,$Q$45),"")</f>
        <v/>
      </c>
      <c r="I1253" s="559"/>
      <c r="J1253" s="559" t="str">
        <f t="shared" si="75"/>
        <v/>
      </c>
      <c r="K1253" s="559"/>
      <c r="L1253" s="559"/>
      <c r="M1253" s="559"/>
      <c r="N1253" s="559"/>
      <c r="O1253" s="559" t="str">
        <f t="shared" si="76"/>
        <v/>
      </c>
      <c r="P1253" s="560"/>
    </row>
    <row r="1254" spans="2:16">
      <c r="B1254" s="557" t="str">
        <f t="shared" si="73"/>
        <v/>
      </c>
      <c r="C1254" s="558"/>
      <c r="D1254" s="559" t="str">
        <f t="shared" si="74"/>
        <v/>
      </c>
      <c r="E1254" s="559"/>
      <c r="F1254" s="559" t="str">
        <f>IFERROR(IF(OR(D1254=0,D1254=""),"",-PMT($F$45/IF($K$46="Day",'L1'!$D$12,IF($K$46="Week",'L1'!$D$16,IF($K$46="Month",'L1'!$D$17,1))),$F$46,$D$62)),"")</f>
        <v/>
      </c>
      <c r="G1254" s="559"/>
      <c r="H1254" s="559" t="str">
        <f>IFERROR(-PPMT(IF($K$46="Day",$F$45/'L1'!$D$12,IF($K$46="Week",$F$45/'L1'!$D$16,IF($K$46="Month",$F$45/'L1'!$D$17,IF($K$46="Year",$F$45,0)))),B1254,$F$46,$Q$45),"")</f>
        <v/>
      </c>
      <c r="I1254" s="559"/>
      <c r="J1254" s="559" t="str">
        <f t="shared" si="75"/>
        <v/>
      </c>
      <c r="K1254" s="559"/>
      <c r="L1254" s="559"/>
      <c r="M1254" s="559"/>
      <c r="N1254" s="559"/>
      <c r="O1254" s="559" t="str">
        <f t="shared" si="76"/>
        <v/>
      </c>
      <c r="P1254" s="560"/>
    </row>
    <row r="1255" spans="2:16">
      <c r="B1255" s="557" t="str">
        <f t="shared" si="73"/>
        <v/>
      </c>
      <c r="C1255" s="558"/>
      <c r="D1255" s="559" t="str">
        <f t="shared" si="74"/>
        <v/>
      </c>
      <c r="E1255" s="559"/>
      <c r="F1255" s="559" t="str">
        <f>IFERROR(IF(OR(D1255=0,D1255=""),"",-PMT($F$45/IF($K$46="Day",'L1'!$D$12,IF($K$46="Week",'L1'!$D$16,IF($K$46="Month",'L1'!$D$17,1))),$F$46,$D$62)),"")</f>
        <v/>
      </c>
      <c r="G1255" s="559"/>
      <c r="H1255" s="559" t="str">
        <f>IFERROR(-PPMT(IF($K$46="Day",$F$45/'L1'!$D$12,IF($K$46="Week",$F$45/'L1'!$D$16,IF($K$46="Month",$F$45/'L1'!$D$17,IF($K$46="Year",$F$45,0)))),B1255,$F$46,$Q$45),"")</f>
        <v/>
      </c>
      <c r="I1255" s="559"/>
      <c r="J1255" s="559" t="str">
        <f t="shared" si="75"/>
        <v/>
      </c>
      <c r="K1255" s="559"/>
      <c r="L1255" s="559"/>
      <c r="M1255" s="559"/>
      <c r="N1255" s="559"/>
      <c r="O1255" s="559" t="str">
        <f t="shared" si="76"/>
        <v/>
      </c>
      <c r="P1255" s="560"/>
    </row>
    <row r="1256" spans="2:16">
      <c r="B1256" s="557" t="str">
        <f t="shared" si="73"/>
        <v/>
      </c>
      <c r="C1256" s="558"/>
      <c r="D1256" s="559" t="str">
        <f t="shared" si="74"/>
        <v/>
      </c>
      <c r="E1256" s="559"/>
      <c r="F1256" s="559" t="str">
        <f>IFERROR(IF(OR(D1256=0,D1256=""),"",-PMT($F$45/IF($K$46="Day",'L1'!$D$12,IF($K$46="Week",'L1'!$D$16,IF($K$46="Month",'L1'!$D$17,1))),$F$46,$D$62)),"")</f>
        <v/>
      </c>
      <c r="G1256" s="559"/>
      <c r="H1256" s="559" t="str">
        <f>IFERROR(-PPMT(IF($K$46="Day",$F$45/'L1'!$D$12,IF($K$46="Week",$F$45/'L1'!$D$16,IF($K$46="Month",$F$45/'L1'!$D$17,IF($K$46="Year",$F$45,0)))),B1256,$F$46,$Q$45),"")</f>
        <v/>
      </c>
      <c r="I1256" s="559"/>
      <c r="J1256" s="559" t="str">
        <f t="shared" si="75"/>
        <v/>
      </c>
      <c r="K1256" s="559"/>
      <c r="L1256" s="559"/>
      <c r="M1256" s="559"/>
      <c r="N1256" s="559"/>
      <c r="O1256" s="559" t="str">
        <f t="shared" si="76"/>
        <v/>
      </c>
      <c r="P1256" s="560"/>
    </row>
    <row r="1257" spans="2:16">
      <c r="B1257" s="557" t="str">
        <f t="shared" si="73"/>
        <v/>
      </c>
      <c r="C1257" s="558"/>
      <c r="D1257" s="559" t="str">
        <f t="shared" si="74"/>
        <v/>
      </c>
      <c r="E1257" s="559"/>
      <c r="F1257" s="559" t="str">
        <f>IFERROR(IF(OR(D1257=0,D1257=""),"",-PMT($F$45/IF($K$46="Day",'L1'!$D$12,IF($K$46="Week",'L1'!$D$16,IF($K$46="Month",'L1'!$D$17,1))),$F$46,$D$62)),"")</f>
        <v/>
      </c>
      <c r="G1257" s="559"/>
      <c r="H1257" s="559" t="str">
        <f>IFERROR(-PPMT(IF($K$46="Day",$F$45/'L1'!$D$12,IF($K$46="Week",$F$45/'L1'!$D$16,IF($K$46="Month",$F$45/'L1'!$D$17,IF($K$46="Year",$F$45,0)))),B1257,$F$46,$Q$45),"")</f>
        <v/>
      </c>
      <c r="I1257" s="559"/>
      <c r="J1257" s="559" t="str">
        <f t="shared" si="75"/>
        <v/>
      </c>
      <c r="K1257" s="559"/>
      <c r="L1257" s="559"/>
      <c r="M1257" s="559"/>
      <c r="N1257" s="559"/>
      <c r="O1257" s="559" t="str">
        <f t="shared" si="76"/>
        <v/>
      </c>
      <c r="P1257" s="560"/>
    </row>
    <row r="1258" spans="2:16">
      <c r="B1258" s="557" t="str">
        <f t="shared" si="73"/>
        <v/>
      </c>
      <c r="C1258" s="558"/>
      <c r="D1258" s="559" t="str">
        <f t="shared" si="74"/>
        <v/>
      </c>
      <c r="E1258" s="559"/>
      <c r="F1258" s="559" t="str">
        <f>IFERROR(IF(OR(D1258=0,D1258=""),"",-PMT($F$45/IF($K$46="Day",'L1'!$D$12,IF($K$46="Week",'L1'!$D$16,IF($K$46="Month",'L1'!$D$17,1))),$F$46,$D$62)),"")</f>
        <v/>
      </c>
      <c r="G1258" s="559"/>
      <c r="H1258" s="559" t="str">
        <f>IFERROR(-PPMT(IF($K$46="Day",$F$45/'L1'!$D$12,IF($K$46="Week",$F$45/'L1'!$D$16,IF($K$46="Month",$F$45/'L1'!$D$17,IF($K$46="Year",$F$45,0)))),B1258,$F$46,$Q$45),"")</f>
        <v/>
      </c>
      <c r="I1258" s="559"/>
      <c r="J1258" s="559" t="str">
        <f t="shared" si="75"/>
        <v/>
      </c>
      <c r="K1258" s="559"/>
      <c r="L1258" s="559"/>
      <c r="M1258" s="559"/>
      <c r="N1258" s="559"/>
      <c r="O1258" s="559" t="str">
        <f t="shared" si="76"/>
        <v/>
      </c>
      <c r="P1258" s="560"/>
    </row>
    <row r="1259" spans="2:16">
      <c r="B1259" s="557" t="str">
        <f t="shared" si="73"/>
        <v/>
      </c>
      <c r="C1259" s="558"/>
      <c r="D1259" s="559" t="str">
        <f t="shared" si="74"/>
        <v/>
      </c>
      <c r="E1259" s="559"/>
      <c r="F1259" s="559" t="str">
        <f>IFERROR(IF(OR(D1259=0,D1259=""),"",-PMT($F$45/IF($K$46="Day",'L1'!$D$12,IF($K$46="Week",'L1'!$D$16,IF($K$46="Month",'L1'!$D$17,1))),$F$46,$D$62)),"")</f>
        <v/>
      </c>
      <c r="G1259" s="559"/>
      <c r="H1259" s="559" t="str">
        <f>IFERROR(-PPMT(IF($K$46="Day",$F$45/'L1'!$D$12,IF($K$46="Week",$F$45/'L1'!$D$16,IF($K$46="Month",$F$45/'L1'!$D$17,IF($K$46="Year",$F$45,0)))),B1259,$F$46,$Q$45),"")</f>
        <v/>
      </c>
      <c r="I1259" s="559"/>
      <c r="J1259" s="559" t="str">
        <f t="shared" si="75"/>
        <v/>
      </c>
      <c r="K1259" s="559"/>
      <c r="L1259" s="559"/>
      <c r="M1259" s="559"/>
      <c r="N1259" s="559"/>
      <c r="O1259" s="559" t="str">
        <f t="shared" si="76"/>
        <v/>
      </c>
      <c r="P1259" s="560"/>
    </row>
    <row r="1260" spans="2:16">
      <c r="B1260" s="557" t="str">
        <f t="shared" si="73"/>
        <v/>
      </c>
      <c r="C1260" s="558"/>
      <c r="D1260" s="559" t="str">
        <f t="shared" si="74"/>
        <v/>
      </c>
      <c r="E1260" s="559"/>
      <c r="F1260" s="559" t="str">
        <f>IFERROR(IF(OR(D1260=0,D1260=""),"",-PMT($F$45/IF($K$46="Day",'L1'!$D$12,IF($K$46="Week",'L1'!$D$16,IF($K$46="Month",'L1'!$D$17,1))),$F$46,$D$62)),"")</f>
        <v/>
      </c>
      <c r="G1260" s="559"/>
      <c r="H1260" s="559" t="str">
        <f>IFERROR(-PPMT(IF($K$46="Day",$F$45/'L1'!$D$12,IF($K$46="Week",$F$45/'L1'!$D$16,IF($K$46="Month",$F$45/'L1'!$D$17,IF($K$46="Year",$F$45,0)))),B1260,$F$46,$Q$45),"")</f>
        <v/>
      </c>
      <c r="I1260" s="559"/>
      <c r="J1260" s="559" t="str">
        <f t="shared" si="75"/>
        <v/>
      </c>
      <c r="K1260" s="559"/>
      <c r="L1260" s="559"/>
      <c r="M1260" s="559"/>
      <c r="N1260" s="559"/>
      <c r="O1260" s="559" t="str">
        <f t="shared" si="76"/>
        <v/>
      </c>
      <c r="P1260" s="560"/>
    </row>
    <row r="1261" spans="2:16">
      <c r="B1261" s="557" t="str">
        <f t="shared" si="73"/>
        <v/>
      </c>
      <c r="C1261" s="558"/>
      <c r="D1261" s="559" t="str">
        <f t="shared" si="74"/>
        <v/>
      </c>
      <c r="E1261" s="559"/>
      <c r="F1261" s="559" t="str">
        <f>IFERROR(IF(OR(D1261=0,D1261=""),"",-PMT($F$45/IF($K$46="Day",'L1'!$D$12,IF($K$46="Week",'L1'!$D$16,IF($K$46="Month",'L1'!$D$17,1))),$F$46,$D$62)),"")</f>
        <v/>
      </c>
      <c r="G1261" s="559"/>
      <c r="H1261" s="559" t="str">
        <f>IFERROR(-PPMT(IF($K$46="Day",$F$45/'L1'!$D$12,IF($K$46="Week",$F$45/'L1'!$D$16,IF($K$46="Month",$F$45/'L1'!$D$17,IF($K$46="Year",$F$45,0)))),B1261,$F$46,$Q$45),"")</f>
        <v/>
      </c>
      <c r="I1261" s="559"/>
      <c r="J1261" s="559" t="str">
        <f t="shared" si="75"/>
        <v/>
      </c>
      <c r="K1261" s="559"/>
      <c r="L1261" s="559"/>
      <c r="M1261" s="559"/>
      <c r="N1261" s="559"/>
      <c r="O1261" s="559" t="str">
        <f t="shared" si="76"/>
        <v/>
      </c>
      <c r="P1261" s="560"/>
    </row>
    <row r="1262" spans="2:16">
      <c r="B1262" s="557" t="str">
        <f t="shared" si="73"/>
        <v/>
      </c>
      <c r="C1262" s="558"/>
      <c r="D1262" s="559" t="str">
        <f t="shared" si="74"/>
        <v/>
      </c>
      <c r="E1262" s="559"/>
      <c r="F1262" s="559" t="str">
        <f>IFERROR(IF(OR(D1262=0,D1262=""),"",-PMT($F$45/IF($K$46="Day",'L1'!$D$12,IF($K$46="Week",'L1'!$D$16,IF($K$46="Month",'L1'!$D$17,1))),$F$46,$D$62)),"")</f>
        <v/>
      </c>
      <c r="G1262" s="559"/>
      <c r="H1262" s="559" t="str">
        <f>IFERROR(-PPMT(IF($K$46="Day",$F$45/'L1'!$D$12,IF($K$46="Week",$F$45/'L1'!$D$16,IF($K$46="Month",$F$45/'L1'!$D$17,IF($K$46="Year",$F$45,0)))),B1262,$F$46,$Q$45),"")</f>
        <v/>
      </c>
      <c r="I1262" s="559"/>
      <c r="J1262" s="559" t="str">
        <f t="shared" si="75"/>
        <v/>
      </c>
      <c r="K1262" s="559"/>
      <c r="L1262" s="559"/>
      <c r="M1262" s="559"/>
      <c r="N1262" s="559"/>
      <c r="O1262" s="559" t="str">
        <f t="shared" si="76"/>
        <v/>
      </c>
      <c r="P1262" s="560"/>
    </row>
    <row r="1263" spans="2:16">
      <c r="B1263" s="557" t="str">
        <f t="shared" si="73"/>
        <v/>
      </c>
      <c r="C1263" s="558"/>
      <c r="D1263" s="559" t="str">
        <f t="shared" si="74"/>
        <v/>
      </c>
      <c r="E1263" s="559"/>
      <c r="F1263" s="559" t="str">
        <f>IFERROR(IF(OR(D1263=0,D1263=""),"",-PMT($F$45/IF($K$46="Day",'L1'!$D$12,IF($K$46="Week",'L1'!$D$16,IF($K$46="Month",'L1'!$D$17,1))),$F$46,$D$62)),"")</f>
        <v/>
      </c>
      <c r="G1263" s="559"/>
      <c r="H1263" s="559" t="str">
        <f>IFERROR(-PPMT(IF($K$46="Day",$F$45/'L1'!$D$12,IF($K$46="Week",$F$45/'L1'!$D$16,IF($K$46="Month",$F$45/'L1'!$D$17,IF($K$46="Year",$F$45,0)))),B1263,$F$46,$Q$45),"")</f>
        <v/>
      </c>
      <c r="I1263" s="559"/>
      <c r="J1263" s="559" t="str">
        <f t="shared" si="75"/>
        <v/>
      </c>
      <c r="K1263" s="559"/>
      <c r="L1263" s="559"/>
      <c r="M1263" s="559"/>
      <c r="N1263" s="559"/>
      <c r="O1263" s="559" t="str">
        <f t="shared" si="76"/>
        <v/>
      </c>
      <c r="P1263" s="560"/>
    </row>
    <row r="1264" spans="2:16">
      <c r="B1264" s="557" t="str">
        <f t="shared" si="73"/>
        <v/>
      </c>
      <c r="C1264" s="558"/>
      <c r="D1264" s="559" t="str">
        <f t="shared" si="74"/>
        <v/>
      </c>
      <c r="E1264" s="559"/>
      <c r="F1264" s="559" t="str">
        <f>IFERROR(IF(OR(D1264=0,D1264=""),"",-PMT($F$45/IF($K$46="Day",'L1'!$D$12,IF($K$46="Week",'L1'!$D$16,IF($K$46="Month",'L1'!$D$17,1))),$F$46,$D$62)),"")</f>
        <v/>
      </c>
      <c r="G1264" s="559"/>
      <c r="H1264" s="559" t="str">
        <f>IFERROR(-PPMT(IF($K$46="Day",$F$45/'L1'!$D$12,IF($K$46="Week",$F$45/'L1'!$D$16,IF($K$46="Month",$F$45/'L1'!$D$17,IF($K$46="Year",$F$45,0)))),B1264,$F$46,$Q$45),"")</f>
        <v/>
      </c>
      <c r="I1264" s="559"/>
      <c r="J1264" s="559" t="str">
        <f t="shared" si="75"/>
        <v/>
      </c>
      <c r="K1264" s="559"/>
      <c r="L1264" s="559"/>
      <c r="M1264" s="559"/>
      <c r="N1264" s="559"/>
      <c r="O1264" s="559" t="str">
        <f t="shared" si="76"/>
        <v/>
      </c>
      <c r="P1264" s="560"/>
    </row>
    <row r="1265" spans="2:16">
      <c r="B1265" s="557" t="str">
        <f t="shared" si="73"/>
        <v/>
      </c>
      <c r="C1265" s="558"/>
      <c r="D1265" s="559" t="str">
        <f t="shared" si="74"/>
        <v/>
      </c>
      <c r="E1265" s="559"/>
      <c r="F1265" s="559" t="str">
        <f>IFERROR(IF(OR(D1265=0,D1265=""),"",-PMT($F$45/IF($K$46="Day",'L1'!$D$12,IF($K$46="Week",'L1'!$D$16,IF($K$46="Month",'L1'!$D$17,1))),$F$46,$D$62)),"")</f>
        <v/>
      </c>
      <c r="G1265" s="559"/>
      <c r="H1265" s="559" t="str">
        <f>IFERROR(-PPMT(IF($K$46="Day",$F$45/'L1'!$D$12,IF($K$46="Week",$F$45/'L1'!$D$16,IF($K$46="Month",$F$45/'L1'!$D$17,IF($K$46="Year",$F$45,0)))),B1265,$F$46,$Q$45),"")</f>
        <v/>
      </c>
      <c r="I1265" s="559"/>
      <c r="J1265" s="559" t="str">
        <f t="shared" si="75"/>
        <v/>
      </c>
      <c r="K1265" s="559"/>
      <c r="L1265" s="559"/>
      <c r="M1265" s="559"/>
      <c r="N1265" s="559"/>
      <c r="O1265" s="559" t="str">
        <f t="shared" si="76"/>
        <v/>
      </c>
      <c r="P1265" s="560"/>
    </row>
    <row r="1266" spans="2:16">
      <c r="B1266" s="557" t="str">
        <f t="shared" si="73"/>
        <v/>
      </c>
      <c r="C1266" s="558"/>
      <c r="D1266" s="559" t="str">
        <f t="shared" si="74"/>
        <v/>
      </c>
      <c r="E1266" s="559"/>
      <c r="F1266" s="559" t="str">
        <f>IFERROR(IF(OR(D1266=0,D1266=""),"",-PMT($F$45/IF($K$46="Day",'L1'!$D$12,IF($K$46="Week",'L1'!$D$16,IF($K$46="Month",'L1'!$D$17,1))),$F$46,$D$62)),"")</f>
        <v/>
      </c>
      <c r="G1266" s="559"/>
      <c r="H1266" s="559" t="str">
        <f>IFERROR(-PPMT(IF($K$46="Day",$F$45/'L1'!$D$12,IF($K$46="Week",$F$45/'L1'!$D$16,IF($K$46="Month",$F$45/'L1'!$D$17,IF($K$46="Year",$F$45,0)))),B1266,$F$46,$Q$45),"")</f>
        <v/>
      </c>
      <c r="I1266" s="559"/>
      <c r="J1266" s="559" t="str">
        <f t="shared" si="75"/>
        <v/>
      </c>
      <c r="K1266" s="559"/>
      <c r="L1266" s="559"/>
      <c r="M1266" s="559"/>
      <c r="N1266" s="559"/>
      <c r="O1266" s="559" t="str">
        <f t="shared" si="76"/>
        <v/>
      </c>
      <c r="P1266" s="560"/>
    </row>
    <row r="1267" spans="2:16">
      <c r="B1267" s="557" t="str">
        <f t="shared" si="73"/>
        <v/>
      </c>
      <c r="C1267" s="558"/>
      <c r="D1267" s="559" t="str">
        <f t="shared" si="74"/>
        <v/>
      </c>
      <c r="E1267" s="559"/>
      <c r="F1267" s="559" t="str">
        <f>IFERROR(IF(OR(D1267=0,D1267=""),"",-PMT($F$45/IF($K$46="Day",'L1'!$D$12,IF($K$46="Week",'L1'!$D$16,IF($K$46="Month",'L1'!$D$17,1))),$F$46,$D$62)),"")</f>
        <v/>
      </c>
      <c r="G1267" s="559"/>
      <c r="H1267" s="559" t="str">
        <f>IFERROR(-PPMT(IF($K$46="Day",$F$45/'L1'!$D$12,IF($K$46="Week",$F$45/'L1'!$D$16,IF($K$46="Month",$F$45/'L1'!$D$17,IF($K$46="Year",$F$45,0)))),B1267,$F$46,$Q$45),"")</f>
        <v/>
      </c>
      <c r="I1267" s="559"/>
      <c r="J1267" s="559" t="str">
        <f t="shared" si="75"/>
        <v/>
      </c>
      <c r="K1267" s="559"/>
      <c r="L1267" s="559"/>
      <c r="M1267" s="559"/>
      <c r="N1267" s="559"/>
      <c r="O1267" s="559" t="str">
        <f t="shared" si="76"/>
        <v/>
      </c>
      <c r="P1267" s="560"/>
    </row>
    <row r="1268" spans="2:16">
      <c r="B1268" s="557" t="str">
        <f t="shared" si="73"/>
        <v/>
      </c>
      <c r="C1268" s="558"/>
      <c r="D1268" s="559" t="str">
        <f t="shared" si="74"/>
        <v/>
      </c>
      <c r="E1268" s="559"/>
      <c r="F1268" s="559" t="str">
        <f>IFERROR(IF(OR(D1268=0,D1268=""),"",-PMT($F$45/IF($K$46="Day",'L1'!$D$12,IF($K$46="Week",'L1'!$D$16,IF($K$46="Month",'L1'!$D$17,1))),$F$46,$D$62)),"")</f>
        <v/>
      </c>
      <c r="G1268" s="559"/>
      <c r="H1268" s="559" t="str">
        <f>IFERROR(-PPMT(IF($K$46="Day",$F$45/'L1'!$D$12,IF($K$46="Week",$F$45/'L1'!$D$16,IF($K$46="Month",$F$45/'L1'!$D$17,IF($K$46="Year",$F$45,0)))),B1268,$F$46,$Q$45),"")</f>
        <v/>
      </c>
      <c r="I1268" s="559"/>
      <c r="J1268" s="559" t="str">
        <f t="shared" si="75"/>
        <v/>
      </c>
      <c r="K1268" s="559"/>
      <c r="L1268" s="559"/>
      <c r="M1268" s="559"/>
      <c r="N1268" s="559"/>
      <c r="O1268" s="559" t="str">
        <f t="shared" si="76"/>
        <v/>
      </c>
      <c r="P1268" s="560"/>
    </row>
    <row r="1269" spans="2:16">
      <c r="B1269" s="557" t="str">
        <f t="shared" si="73"/>
        <v/>
      </c>
      <c r="C1269" s="558"/>
      <c r="D1269" s="559" t="str">
        <f t="shared" si="74"/>
        <v/>
      </c>
      <c r="E1269" s="559"/>
      <c r="F1269" s="559" t="str">
        <f>IFERROR(IF(OR(D1269=0,D1269=""),"",-PMT($F$45/IF($K$46="Day",'L1'!$D$12,IF($K$46="Week",'L1'!$D$16,IF($K$46="Month",'L1'!$D$17,1))),$F$46,$D$62)),"")</f>
        <v/>
      </c>
      <c r="G1269" s="559"/>
      <c r="H1269" s="559" t="str">
        <f>IFERROR(-PPMT(IF($K$46="Day",$F$45/'L1'!$D$12,IF($K$46="Week",$F$45/'L1'!$D$16,IF($K$46="Month",$F$45/'L1'!$D$17,IF($K$46="Year",$F$45,0)))),B1269,$F$46,$Q$45),"")</f>
        <v/>
      </c>
      <c r="I1269" s="559"/>
      <c r="J1269" s="559" t="str">
        <f t="shared" si="75"/>
        <v/>
      </c>
      <c r="K1269" s="559"/>
      <c r="L1269" s="559"/>
      <c r="M1269" s="559"/>
      <c r="N1269" s="559"/>
      <c r="O1269" s="559" t="str">
        <f t="shared" si="76"/>
        <v/>
      </c>
      <c r="P1269" s="560"/>
    </row>
    <row r="1270" spans="2:16">
      <c r="B1270" s="557" t="str">
        <f t="shared" si="73"/>
        <v/>
      </c>
      <c r="C1270" s="558"/>
      <c r="D1270" s="559" t="str">
        <f t="shared" si="74"/>
        <v/>
      </c>
      <c r="E1270" s="559"/>
      <c r="F1270" s="559" t="str">
        <f>IFERROR(IF(OR(D1270=0,D1270=""),"",-PMT($F$45/IF($K$46="Day",'L1'!$D$12,IF($K$46="Week",'L1'!$D$16,IF($K$46="Month",'L1'!$D$17,1))),$F$46,$D$62)),"")</f>
        <v/>
      </c>
      <c r="G1270" s="559"/>
      <c r="H1270" s="559" t="str">
        <f>IFERROR(-PPMT(IF($K$46="Day",$F$45/'L1'!$D$12,IF($K$46="Week",$F$45/'L1'!$D$16,IF($K$46="Month",$F$45/'L1'!$D$17,IF($K$46="Year",$F$45,0)))),B1270,$F$46,$Q$45),"")</f>
        <v/>
      </c>
      <c r="I1270" s="559"/>
      <c r="J1270" s="559" t="str">
        <f t="shared" si="75"/>
        <v/>
      </c>
      <c r="K1270" s="559"/>
      <c r="L1270" s="559"/>
      <c r="M1270" s="559"/>
      <c r="N1270" s="559"/>
      <c r="O1270" s="559" t="str">
        <f t="shared" si="76"/>
        <v/>
      </c>
      <c r="P1270" s="560"/>
    </row>
    <row r="1271" spans="2:16">
      <c r="B1271" s="557" t="str">
        <f t="shared" si="73"/>
        <v/>
      </c>
      <c r="C1271" s="558"/>
      <c r="D1271" s="559" t="str">
        <f t="shared" si="74"/>
        <v/>
      </c>
      <c r="E1271" s="559"/>
      <c r="F1271" s="559" t="str">
        <f>IFERROR(IF(OR(D1271=0,D1271=""),"",-PMT($F$45/IF($K$46="Day",'L1'!$D$12,IF($K$46="Week",'L1'!$D$16,IF($K$46="Month",'L1'!$D$17,1))),$F$46,$D$62)),"")</f>
        <v/>
      </c>
      <c r="G1271" s="559"/>
      <c r="H1271" s="559" t="str">
        <f>IFERROR(-PPMT(IF($K$46="Day",$F$45/'L1'!$D$12,IF($K$46="Week",$F$45/'L1'!$D$16,IF($K$46="Month",$F$45/'L1'!$D$17,IF($K$46="Year",$F$45,0)))),B1271,$F$46,$Q$45),"")</f>
        <v/>
      </c>
      <c r="I1271" s="559"/>
      <c r="J1271" s="559" t="str">
        <f t="shared" si="75"/>
        <v/>
      </c>
      <c r="K1271" s="559"/>
      <c r="L1271" s="559"/>
      <c r="M1271" s="559"/>
      <c r="N1271" s="559"/>
      <c r="O1271" s="559" t="str">
        <f t="shared" si="76"/>
        <v/>
      </c>
      <c r="P1271" s="560"/>
    </row>
    <row r="1272" spans="2:16">
      <c r="B1272" s="557" t="str">
        <f t="shared" si="73"/>
        <v/>
      </c>
      <c r="C1272" s="558"/>
      <c r="D1272" s="559" t="str">
        <f t="shared" si="74"/>
        <v/>
      </c>
      <c r="E1272" s="559"/>
      <c r="F1272" s="559" t="str">
        <f>IFERROR(IF(OR(D1272=0,D1272=""),"",-PMT($F$45/IF($K$46="Day",'L1'!$D$12,IF($K$46="Week",'L1'!$D$16,IF($K$46="Month",'L1'!$D$17,1))),$F$46,$D$62)),"")</f>
        <v/>
      </c>
      <c r="G1272" s="559"/>
      <c r="H1272" s="559" t="str">
        <f>IFERROR(-PPMT(IF($K$46="Day",$F$45/'L1'!$D$12,IF($K$46="Week",$F$45/'L1'!$D$16,IF($K$46="Month",$F$45/'L1'!$D$17,IF($K$46="Year",$F$45,0)))),B1272,$F$46,$Q$45),"")</f>
        <v/>
      </c>
      <c r="I1272" s="559"/>
      <c r="J1272" s="559" t="str">
        <f t="shared" si="75"/>
        <v/>
      </c>
      <c r="K1272" s="559"/>
      <c r="L1272" s="559"/>
      <c r="M1272" s="559"/>
      <c r="N1272" s="559"/>
      <c r="O1272" s="559" t="str">
        <f t="shared" si="76"/>
        <v/>
      </c>
      <c r="P1272" s="560"/>
    </row>
    <row r="1273" spans="2:16">
      <c r="B1273" s="557" t="str">
        <f t="shared" si="73"/>
        <v/>
      </c>
      <c r="C1273" s="558"/>
      <c r="D1273" s="559" t="str">
        <f t="shared" si="74"/>
        <v/>
      </c>
      <c r="E1273" s="559"/>
      <c r="F1273" s="559" t="str">
        <f>IFERROR(IF(OR(D1273=0,D1273=""),"",-PMT($F$45/IF($K$46="Day",'L1'!$D$12,IF($K$46="Week",'L1'!$D$16,IF($K$46="Month",'L1'!$D$17,1))),$F$46,$D$62)),"")</f>
        <v/>
      </c>
      <c r="G1273" s="559"/>
      <c r="H1273" s="559" t="str">
        <f>IFERROR(-PPMT(IF($K$46="Day",$F$45/'L1'!$D$12,IF($K$46="Week",$F$45/'L1'!$D$16,IF($K$46="Month",$F$45/'L1'!$D$17,IF($K$46="Year",$F$45,0)))),B1273,$F$46,$Q$45),"")</f>
        <v/>
      </c>
      <c r="I1273" s="559"/>
      <c r="J1273" s="559" t="str">
        <f t="shared" si="75"/>
        <v/>
      </c>
      <c r="K1273" s="559"/>
      <c r="L1273" s="559"/>
      <c r="M1273" s="559"/>
      <c r="N1273" s="559"/>
      <c r="O1273" s="559" t="str">
        <f t="shared" si="76"/>
        <v/>
      </c>
      <c r="P1273" s="560"/>
    </row>
    <row r="1274" spans="2:16">
      <c r="B1274" s="557" t="str">
        <f t="shared" si="73"/>
        <v/>
      </c>
      <c r="C1274" s="558"/>
      <c r="D1274" s="559" t="str">
        <f t="shared" si="74"/>
        <v/>
      </c>
      <c r="E1274" s="559"/>
      <c r="F1274" s="559" t="str">
        <f>IFERROR(IF(OR(D1274=0,D1274=""),"",-PMT($F$45/IF($K$46="Day",'L1'!$D$12,IF($K$46="Week",'L1'!$D$16,IF($K$46="Month",'L1'!$D$17,1))),$F$46,$D$62)),"")</f>
        <v/>
      </c>
      <c r="G1274" s="559"/>
      <c r="H1274" s="559" t="str">
        <f>IFERROR(-PPMT(IF($K$46="Day",$F$45/'L1'!$D$12,IF($K$46="Week",$F$45/'L1'!$D$16,IF($K$46="Month",$F$45/'L1'!$D$17,IF($K$46="Year",$F$45,0)))),B1274,$F$46,$Q$45),"")</f>
        <v/>
      </c>
      <c r="I1274" s="559"/>
      <c r="J1274" s="559" t="str">
        <f t="shared" si="75"/>
        <v/>
      </c>
      <c r="K1274" s="559"/>
      <c r="L1274" s="559"/>
      <c r="M1274" s="559"/>
      <c r="N1274" s="559"/>
      <c r="O1274" s="559" t="str">
        <f t="shared" si="76"/>
        <v/>
      </c>
      <c r="P1274" s="560"/>
    </row>
    <row r="1275" spans="2:16">
      <c r="B1275" s="557" t="str">
        <f t="shared" si="73"/>
        <v/>
      </c>
      <c r="C1275" s="558"/>
      <c r="D1275" s="559" t="str">
        <f t="shared" si="74"/>
        <v/>
      </c>
      <c r="E1275" s="559"/>
      <c r="F1275" s="559" t="str">
        <f>IFERROR(IF(OR(D1275=0,D1275=""),"",-PMT($F$45/IF($K$46="Day",'L1'!$D$12,IF($K$46="Week",'L1'!$D$16,IF($K$46="Month",'L1'!$D$17,1))),$F$46,$D$62)),"")</f>
        <v/>
      </c>
      <c r="G1275" s="559"/>
      <c r="H1275" s="559" t="str">
        <f>IFERROR(-PPMT(IF($K$46="Day",$F$45/'L1'!$D$12,IF($K$46="Week",$F$45/'L1'!$D$16,IF($K$46="Month",$F$45/'L1'!$D$17,IF($K$46="Year",$F$45,0)))),B1275,$F$46,$Q$45),"")</f>
        <v/>
      </c>
      <c r="I1275" s="559"/>
      <c r="J1275" s="559" t="str">
        <f t="shared" si="75"/>
        <v/>
      </c>
      <c r="K1275" s="559"/>
      <c r="L1275" s="559"/>
      <c r="M1275" s="559"/>
      <c r="N1275" s="559"/>
      <c r="O1275" s="559" t="str">
        <f t="shared" si="76"/>
        <v/>
      </c>
      <c r="P1275" s="560"/>
    </row>
    <row r="1276" spans="2:16">
      <c r="B1276" s="557" t="str">
        <f t="shared" si="73"/>
        <v/>
      </c>
      <c r="C1276" s="558"/>
      <c r="D1276" s="559" t="str">
        <f t="shared" si="74"/>
        <v/>
      </c>
      <c r="E1276" s="559"/>
      <c r="F1276" s="559" t="str">
        <f>IFERROR(IF(OR(D1276=0,D1276=""),"",-PMT($F$45/IF($K$46="Day",'L1'!$D$12,IF($K$46="Week",'L1'!$D$16,IF($K$46="Month",'L1'!$D$17,1))),$F$46,$D$62)),"")</f>
        <v/>
      </c>
      <c r="G1276" s="559"/>
      <c r="H1276" s="559" t="str">
        <f>IFERROR(-PPMT(IF($K$46="Day",$F$45/'L1'!$D$12,IF($K$46="Week",$F$45/'L1'!$D$16,IF($K$46="Month",$F$45/'L1'!$D$17,IF($K$46="Year",$F$45,0)))),B1276,$F$46,$Q$45),"")</f>
        <v/>
      </c>
      <c r="I1276" s="559"/>
      <c r="J1276" s="559" t="str">
        <f t="shared" si="75"/>
        <v/>
      </c>
      <c r="K1276" s="559"/>
      <c r="L1276" s="559"/>
      <c r="M1276" s="559"/>
      <c r="N1276" s="559"/>
      <c r="O1276" s="559" t="str">
        <f t="shared" si="76"/>
        <v/>
      </c>
      <c r="P1276" s="560"/>
    </row>
    <row r="1277" spans="2:16">
      <c r="B1277" s="557" t="str">
        <f t="shared" si="73"/>
        <v/>
      </c>
      <c r="C1277" s="558"/>
      <c r="D1277" s="559" t="str">
        <f t="shared" si="74"/>
        <v/>
      </c>
      <c r="E1277" s="559"/>
      <c r="F1277" s="559" t="str">
        <f>IFERROR(IF(OR(D1277=0,D1277=""),"",-PMT($F$45/IF($K$46="Day",'L1'!$D$12,IF($K$46="Week",'L1'!$D$16,IF($K$46="Month",'L1'!$D$17,1))),$F$46,$D$62)),"")</f>
        <v/>
      </c>
      <c r="G1277" s="559"/>
      <c r="H1277" s="559" t="str">
        <f>IFERROR(-PPMT(IF($K$46="Day",$F$45/'L1'!$D$12,IF($K$46="Week",$F$45/'L1'!$D$16,IF($K$46="Month",$F$45/'L1'!$D$17,IF($K$46="Year",$F$45,0)))),B1277,$F$46,$Q$45),"")</f>
        <v/>
      </c>
      <c r="I1277" s="559"/>
      <c r="J1277" s="559" t="str">
        <f t="shared" si="75"/>
        <v/>
      </c>
      <c r="K1277" s="559"/>
      <c r="L1277" s="559"/>
      <c r="M1277" s="559"/>
      <c r="N1277" s="559"/>
      <c r="O1277" s="559" t="str">
        <f t="shared" si="76"/>
        <v/>
      </c>
      <c r="P1277" s="560"/>
    </row>
    <row r="1278" spans="2:16">
      <c r="B1278" s="557" t="str">
        <f t="shared" si="73"/>
        <v/>
      </c>
      <c r="C1278" s="558"/>
      <c r="D1278" s="559" t="str">
        <f t="shared" si="74"/>
        <v/>
      </c>
      <c r="E1278" s="559"/>
      <c r="F1278" s="559" t="str">
        <f>IFERROR(IF(OR(D1278=0,D1278=""),"",-PMT($F$45/IF($K$46="Day",'L1'!$D$12,IF($K$46="Week",'L1'!$D$16,IF($K$46="Month",'L1'!$D$17,1))),$F$46,$D$62)),"")</f>
        <v/>
      </c>
      <c r="G1278" s="559"/>
      <c r="H1278" s="559" t="str">
        <f>IFERROR(-PPMT(IF($K$46="Day",$F$45/'L1'!$D$12,IF($K$46="Week",$F$45/'L1'!$D$16,IF($K$46="Month",$F$45/'L1'!$D$17,IF($K$46="Year",$F$45,0)))),B1278,$F$46,$Q$45),"")</f>
        <v/>
      </c>
      <c r="I1278" s="559"/>
      <c r="J1278" s="559" t="str">
        <f t="shared" si="75"/>
        <v/>
      </c>
      <c r="K1278" s="559"/>
      <c r="L1278" s="559"/>
      <c r="M1278" s="559"/>
      <c r="N1278" s="559"/>
      <c r="O1278" s="559" t="str">
        <f t="shared" si="76"/>
        <v/>
      </c>
      <c r="P1278" s="560"/>
    </row>
    <row r="1279" spans="2:16">
      <c r="B1279" s="557" t="str">
        <f t="shared" si="73"/>
        <v/>
      </c>
      <c r="C1279" s="558"/>
      <c r="D1279" s="559" t="str">
        <f t="shared" si="74"/>
        <v/>
      </c>
      <c r="E1279" s="559"/>
      <c r="F1279" s="559" t="str">
        <f>IFERROR(IF(OR(D1279=0,D1279=""),"",-PMT($F$45/IF($K$46="Day",'L1'!$D$12,IF($K$46="Week",'L1'!$D$16,IF($K$46="Month",'L1'!$D$17,1))),$F$46,$D$62)),"")</f>
        <v/>
      </c>
      <c r="G1279" s="559"/>
      <c r="H1279" s="559" t="str">
        <f>IFERROR(-PPMT(IF($K$46="Day",$F$45/'L1'!$D$12,IF($K$46="Week",$F$45/'L1'!$D$16,IF($K$46="Month",$F$45/'L1'!$D$17,IF($K$46="Year",$F$45,0)))),B1279,$F$46,$Q$45),"")</f>
        <v/>
      </c>
      <c r="I1279" s="559"/>
      <c r="J1279" s="559" t="str">
        <f t="shared" si="75"/>
        <v/>
      </c>
      <c r="K1279" s="559"/>
      <c r="L1279" s="559"/>
      <c r="M1279" s="559"/>
      <c r="N1279" s="559"/>
      <c r="O1279" s="559" t="str">
        <f t="shared" si="76"/>
        <v/>
      </c>
      <c r="P1279" s="560"/>
    </row>
    <row r="1280" spans="2:16">
      <c r="B1280" s="557" t="str">
        <f t="shared" ref="B1280:B1343" si="77">IF(OR(D1280=0,D1280=""),"",B1279+1)</f>
        <v/>
      </c>
      <c r="C1280" s="558"/>
      <c r="D1280" s="559" t="str">
        <f t="shared" ref="D1280:D1343" si="78">IFERROR(IF(D1279-H1279&lt;=0,"",D1279-H1279),"")</f>
        <v/>
      </c>
      <c r="E1280" s="559"/>
      <c r="F1280" s="559" t="str">
        <f>IFERROR(IF(OR(D1280=0,D1280=""),"",-PMT($F$45/IF($K$46="Day",'L1'!$D$12,IF($K$46="Week",'L1'!$D$16,IF($K$46="Month",'L1'!$D$17,1))),$F$46,$D$62)),"")</f>
        <v/>
      </c>
      <c r="G1280" s="559"/>
      <c r="H1280" s="559" t="str">
        <f>IFERROR(-PPMT(IF($K$46="Day",$F$45/'L1'!$D$12,IF($K$46="Week",$F$45/'L1'!$D$16,IF($K$46="Month",$F$45/'L1'!$D$17,IF($K$46="Year",$F$45,0)))),B1280,$F$46,$Q$45),"")</f>
        <v/>
      </c>
      <c r="I1280" s="559"/>
      <c r="J1280" s="559" t="str">
        <f t="shared" ref="J1280:J1343" si="79">IFERROR(F1280-H1280,"")</f>
        <v/>
      </c>
      <c r="K1280" s="559"/>
      <c r="L1280" s="559"/>
      <c r="M1280" s="559"/>
      <c r="N1280" s="559"/>
      <c r="O1280" s="559" t="str">
        <f t="shared" ref="O1280:O1343" si="80">IFERROR(D1280-H1280,"")</f>
        <v/>
      </c>
      <c r="P1280" s="560"/>
    </row>
    <row r="1281" spans="2:16">
      <c r="B1281" s="557" t="str">
        <f t="shared" si="77"/>
        <v/>
      </c>
      <c r="C1281" s="558"/>
      <c r="D1281" s="559" t="str">
        <f t="shared" si="78"/>
        <v/>
      </c>
      <c r="E1281" s="559"/>
      <c r="F1281" s="559" t="str">
        <f>IFERROR(IF(OR(D1281=0,D1281=""),"",-PMT($F$45/IF($K$46="Day",'L1'!$D$12,IF($K$46="Week",'L1'!$D$16,IF($K$46="Month",'L1'!$D$17,1))),$F$46,$D$62)),"")</f>
        <v/>
      </c>
      <c r="G1281" s="559"/>
      <c r="H1281" s="559" t="str">
        <f>IFERROR(-PPMT(IF($K$46="Day",$F$45/'L1'!$D$12,IF($K$46="Week",$F$45/'L1'!$D$16,IF($K$46="Month",$F$45/'L1'!$D$17,IF($K$46="Year",$F$45,0)))),B1281,$F$46,$Q$45),"")</f>
        <v/>
      </c>
      <c r="I1281" s="559"/>
      <c r="J1281" s="559" t="str">
        <f t="shared" si="79"/>
        <v/>
      </c>
      <c r="K1281" s="559"/>
      <c r="L1281" s="559"/>
      <c r="M1281" s="559"/>
      <c r="N1281" s="559"/>
      <c r="O1281" s="559" t="str">
        <f t="shared" si="80"/>
        <v/>
      </c>
      <c r="P1281" s="560"/>
    </row>
    <row r="1282" spans="2:16">
      <c r="B1282" s="557" t="str">
        <f t="shared" si="77"/>
        <v/>
      </c>
      <c r="C1282" s="558"/>
      <c r="D1282" s="559" t="str">
        <f t="shared" si="78"/>
        <v/>
      </c>
      <c r="E1282" s="559"/>
      <c r="F1282" s="559" t="str">
        <f>IFERROR(IF(OR(D1282=0,D1282=""),"",-PMT($F$45/IF($K$46="Day",'L1'!$D$12,IF($K$46="Week",'L1'!$D$16,IF($K$46="Month",'L1'!$D$17,1))),$F$46,$D$62)),"")</f>
        <v/>
      </c>
      <c r="G1282" s="559"/>
      <c r="H1282" s="559" t="str">
        <f>IFERROR(-PPMT(IF($K$46="Day",$F$45/'L1'!$D$12,IF($K$46="Week",$F$45/'L1'!$D$16,IF($K$46="Month",$F$45/'L1'!$D$17,IF($K$46="Year",$F$45,0)))),B1282,$F$46,$Q$45),"")</f>
        <v/>
      </c>
      <c r="I1282" s="559"/>
      <c r="J1282" s="559" t="str">
        <f t="shared" si="79"/>
        <v/>
      </c>
      <c r="K1282" s="559"/>
      <c r="L1282" s="559"/>
      <c r="M1282" s="559"/>
      <c r="N1282" s="559"/>
      <c r="O1282" s="559" t="str">
        <f t="shared" si="80"/>
        <v/>
      </c>
      <c r="P1282" s="560"/>
    </row>
    <row r="1283" spans="2:16">
      <c r="B1283" s="557" t="str">
        <f t="shared" si="77"/>
        <v/>
      </c>
      <c r="C1283" s="558"/>
      <c r="D1283" s="559" t="str">
        <f t="shared" si="78"/>
        <v/>
      </c>
      <c r="E1283" s="559"/>
      <c r="F1283" s="559" t="str">
        <f>IFERROR(IF(OR(D1283=0,D1283=""),"",-PMT($F$45/IF($K$46="Day",'L1'!$D$12,IF($K$46="Week",'L1'!$D$16,IF($K$46="Month",'L1'!$D$17,1))),$F$46,$D$62)),"")</f>
        <v/>
      </c>
      <c r="G1283" s="559"/>
      <c r="H1283" s="559" t="str">
        <f>IFERROR(-PPMT(IF($K$46="Day",$F$45/'L1'!$D$12,IF($K$46="Week",$F$45/'L1'!$D$16,IF($K$46="Month",$F$45/'L1'!$D$17,IF($K$46="Year",$F$45,0)))),B1283,$F$46,$Q$45),"")</f>
        <v/>
      </c>
      <c r="I1283" s="559"/>
      <c r="J1283" s="559" t="str">
        <f t="shared" si="79"/>
        <v/>
      </c>
      <c r="K1283" s="559"/>
      <c r="L1283" s="559"/>
      <c r="M1283" s="559"/>
      <c r="N1283" s="559"/>
      <c r="O1283" s="559" t="str">
        <f t="shared" si="80"/>
        <v/>
      </c>
      <c r="P1283" s="560"/>
    </row>
    <row r="1284" spans="2:16">
      <c r="B1284" s="557" t="str">
        <f t="shared" si="77"/>
        <v/>
      </c>
      <c r="C1284" s="558"/>
      <c r="D1284" s="559" t="str">
        <f t="shared" si="78"/>
        <v/>
      </c>
      <c r="E1284" s="559"/>
      <c r="F1284" s="559" t="str">
        <f>IFERROR(IF(OR(D1284=0,D1284=""),"",-PMT($F$45/IF($K$46="Day",'L1'!$D$12,IF($K$46="Week",'L1'!$D$16,IF($K$46="Month",'L1'!$D$17,1))),$F$46,$D$62)),"")</f>
        <v/>
      </c>
      <c r="G1284" s="559"/>
      <c r="H1284" s="559" t="str">
        <f>IFERROR(-PPMT(IF($K$46="Day",$F$45/'L1'!$D$12,IF($K$46="Week",$F$45/'L1'!$D$16,IF($K$46="Month",$F$45/'L1'!$D$17,IF($K$46="Year",$F$45,0)))),B1284,$F$46,$Q$45),"")</f>
        <v/>
      </c>
      <c r="I1284" s="559"/>
      <c r="J1284" s="559" t="str">
        <f t="shared" si="79"/>
        <v/>
      </c>
      <c r="K1284" s="559"/>
      <c r="L1284" s="559"/>
      <c r="M1284" s="559"/>
      <c r="N1284" s="559"/>
      <c r="O1284" s="559" t="str">
        <f t="shared" si="80"/>
        <v/>
      </c>
      <c r="P1284" s="560"/>
    </row>
    <row r="1285" spans="2:16">
      <c r="B1285" s="557" t="str">
        <f t="shared" si="77"/>
        <v/>
      </c>
      <c r="C1285" s="558"/>
      <c r="D1285" s="559" t="str">
        <f t="shared" si="78"/>
        <v/>
      </c>
      <c r="E1285" s="559"/>
      <c r="F1285" s="559" t="str">
        <f>IFERROR(IF(OR(D1285=0,D1285=""),"",-PMT($F$45/IF($K$46="Day",'L1'!$D$12,IF($K$46="Week",'L1'!$D$16,IF($K$46="Month",'L1'!$D$17,1))),$F$46,$D$62)),"")</f>
        <v/>
      </c>
      <c r="G1285" s="559"/>
      <c r="H1285" s="559" t="str">
        <f>IFERROR(-PPMT(IF($K$46="Day",$F$45/'L1'!$D$12,IF($K$46="Week",$F$45/'L1'!$D$16,IF($K$46="Month",$F$45/'L1'!$D$17,IF($K$46="Year",$F$45,0)))),B1285,$F$46,$Q$45),"")</f>
        <v/>
      </c>
      <c r="I1285" s="559"/>
      <c r="J1285" s="559" t="str">
        <f t="shared" si="79"/>
        <v/>
      </c>
      <c r="K1285" s="559"/>
      <c r="L1285" s="559"/>
      <c r="M1285" s="559"/>
      <c r="N1285" s="559"/>
      <c r="O1285" s="559" t="str">
        <f t="shared" si="80"/>
        <v/>
      </c>
      <c r="P1285" s="560"/>
    </row>
    <row r="1286" spans="2:16">
      <c r="B1286" s="557" t="str">
        <f t="shared" si="77"/>
        <v/>
      </c>
      <c r="C1286" s="558"/>
      <c r="D1286" s="559" t="str">
        <f t="shared" si="78"/>
        <v/>
      </c>
      <c r="E1286" s="559"/>
      <c r="F1286" s="559" t="str">
        <f>IFERROR(IF(OR(D1286=0,D1286=""),"",-PMT($F$45/IF($K$46="Day",'L1'!$D$12,IF($K$46="Week",'L1'!$D$16,IF($K$46="Month",'L1'!$D$17,1))),$F$46,$D$62)),"")</f>
        <v/>
      </c>
      <c r="G1286" s="559"/>
      <c r="H1286" s="559" t="str">
        <f>IFERROR(-PPMT(IF($K$46="Day",$F$45/'L1'!$D$12,IF($K$46="Week",$F$45/'L1'!$D$16,IF($K$46="Month",$F$45/'L1'!$D$17,IF($K$46="Year",$F$45,0)))),B1286,$F$46,$Q$45),"")</f>
        <v/>
      </c>
      <c r="I1286" s="559"/>
      <c r="J1286" s="559" t="str">
        <f t="shared" si="79"/>
        <v/>
      </c>
      <c r="K1286" s="559"/>
      <c r="L1286" s="559"/>
      <c r="M1286" s="559"/>
      <c r="N1286" s="559"/>
      <c r="O1286" s="559" t="str">
        <f t="shared" si="80"/>
        <v/>
      </c>
      <c r="P1286" s="560"/>
    </row>
    <row r="1287" spans="2:16">
      <c r="B1287" s="557" t="str">
        <f t="shared" si="77"/>
        <v/>
      </c>
      <c r="C1287" s="558"/>
      <c r="D1287" s="559" t="str">
        <f t="shared" si="78"/>
        <v/>
      </c>
      <c r="E1287" s="559"/>
      <c r="F1287" s="559" t="str">
        <f>IFERROR(IF(OR(D1287=0,D1287=""),"",-PMT($F$45/IF($K$46="Day",'L1'!$D$12,IF($K$46="Week",'L1'!$D$16,IF($K$46="Month",'L1'!$D$17,1))),$F$46,$D$62)),"")</f>
        <v/>
      </c>
      <c r="G1287" s="559"/>
      <c r="H1287" s="559" t="str">
        <f>IFERROR(-PPMT(IF($K$46="Day",$F$45/'L1'!$D$12,IF($K$46="Week",$F$45/'L1'!$D$16,IF($K$46="Month",$F$45/'L1'!$D$17,IF($K$46="Year",$F$45,0)))),B1287,$F$46,$Q$45),"")</f>
        <v/>
      </c>
      <c r="I1287" s="559"/>
      <c r="J1287" s="559" t="str">
        <f t="shared" si="79"/>
        <v/>
      </c>
      <c r="K1287" s="559"/>
      <c r="L1287" s="559"/>
      <c r="M1287" s="559"/>
      <c r="N1287" s="559"/>
      <c r="O1287" s="559" t="str">
        <f t="shared" si="80"/>
        <v/>
      </c>
      <c r="P1287" s="560"/>
    </row>
    <row r="1288" spans="2:16">
      <c r="B1288" s="557" t="str">
        <f t="shared" si="77"/>
        <v/>
      </c>
      <c r="C1288" s="558"/>
      <c r="D1288" s="559" t="str">
        <f t="shared" si="78"/>
        <v/>
      </c>
      <c r="E1288" s="559"/>
      <c r="F1288" s="559" t="str">
        <f>IFERROR(IF(OR(D1288=0,D1288=""),"",-PMT($F$45/IF($K$46="Day",'L1'!$D$12,IF($K$46="Week",'L1'!$D$16,IF($K$46="Month",'L1'!$D$17,1))),$F$46,$D$62)),"")</f>
        <v/>
      </c>
      <c r="G1288" s="559"/>
      <c r="H1288" s="559" t="str">
        <f>IFERROR(-PPMT(IF($K$46="Day",$F$45/'L1'!$D$12,IF($K$46="Week",$F$45/'L1'!$D$16,IF($K$46="Month",$F$45/'L1'!$D$17,IF($K$46="Year",$F$45,0)))),B1288,$F$46,$Q$45),"")</f>
        <v/>
      </c>
      <c r="I1288" s="559"/>
      <c r="J1288" s="559" t="str">
        <f t="shared" si="79"/>
        <v/>
      </c>
      <c r="K1288" s="559"/>
      <c r="L1288" s="559"/>
      <c r="M1288" s="559"/>
      <c r="N1288" s="559"/>
      <c r="O1288" s="559" t="str">
        <f t="shared" si="80"/>
        <v/>
      </c>
      <c r="P1288" s="560"/>
    </row>
    <row r="1289" spans="2:16">
      <c r="B1289" s="557" t="str">
        <f t="shared" si="77"/>
        <v/>
      </c>
      <c r="C1289" s="558"/>
      <c r="D1289" s="559" t="str">
        <f t="shared" si="78"/>
        <v/>
      </c>
      <c r="E1289" s="559"/>
      <c r="F1289" s="559" t="str">
        <f>IFERROR(IF(OR(D1289=0,D1289=""),"",-PMT($F$45/IF($K$46="Day",'L1'!$D$12,IF($K$46="Week",'L1'!$D$16,IF($K$46="Month",'L1'!$D$17,1))),$F$46,$D$62)),"")</f>
        <v/>
      </c>
      <c r="G1289" s="559"/>
      <c r="H1289" s="559" t="str">
        <f>IFERROR(-PPMT(IF($K$46="Day",$F$45/'L1'!$D$12,IF($K$46="Week",$F$45/'L1'!$D$16,IF($K$46="Month",$F$45/'L1'!$D$17,IF($K$46="Year",$F$45,0)))),B1289,$F$46,$Q$45),"")</f>
        <v/>
      </c>
      <c r="I1289" s="559"/>
      <c r="J1289" s="559" t="str">
        <f t="shared" si="79"/>
        <v/>
      </c>
      <c r="K1289" s="559"/>
      <c r="L1289" s="559"/>
      <c r="M1289" s="559"/>
      <c r="N1289" s="559"/>
      <c r="O1289" s="559" t="str">
        <f t="shared" si="80"/>
        <v/>
      </c>
      <c r="P1289" s="560"/>
    </row>
    <row r="1290" spans="2:16">
      <c r="B1290" s="557" t="str">
        <f t="shared" si="77"/>
        <v/>
      </c>
      <c r="C1290" s="558"/>
      <c r="D1290" s="559" t="str">
        <f t="shared" si="78"/>
        <v/>
      </c>
      <c r="E1290" s="559"/>
      <c r="F1290" s="559" t="str">
        <f>IFERROR(IF(OR(D1290=0,D1290=""),"",-PMT($F$45/IF($K$46="Day",'L1'!$D$12,IF($K$46="Week",'L1'!$D$16,IF($K$46="Month",'L1'!$D$17,1))),$F$46,$D$62)),"")</f>
        <v/>
      </c>
      <c r="G1290" s="559"/>
      <c r="H1290" s="559" t="str">
        <f>IFERROR(-PPMT(IF($K$46="Day",$F$45/'L1'!$D$12,IF($K$46="Week",$F$45/'L1'!$D$16,IF($K$46="Month",$F$45/'L1'!$D$17,IF($K$46="Year",$F$45,0)))),B1290,$F$46,$Q$45),"")</f>
        <v/>
      </c>
      <c r="I1290" s="559"/>
      <c r="J1290" s="559" t="str">
        <f t="shared" si="79"/>
        <v/>
      </c>
      <c r="K1290" s="559"/>
      <c r="L1290" s="559"/>
      <c r="M1290" s="559"/>
      <c r="N1290" s="559"/>
      <c r="O1290" s="559" t="str">
        <f t="shared" si="80"/>
        <v/>
      </c>
      <c r="P1290" s="560"/>
    </row>
    <row r="1291" spans="2:16">
      <c r="B1291" s="557" t="str">
        <f t="shared" si="77"/>
        <v/>
      </c>
      <c r="C1291" s="558"/>
      <c r="D1291" s="559" t="str">
        <f t="shared" si="78"/>
        <v/>
      </c>
      <c r="E1291" s="559"/>
      <c r="F1291" s="559" t="str">
        <f>IFERROR(IF(OR(D1291=0,D1291=""),"",-PMT($F$45/IF($K$46="Day",'L1'!$D$12,IF($K$46="Week",'L1'!$D$16,IF($K$46="Month",'L1'!$D$17,1))),$F$46,$D$62)),"")</f>
        <v/>
      </c>
      <c r="G1291" s="559"/>
      <c r="H1291" s="559" t="str">
        <f>IFERROR(-PPMT(IF($K$46="Day",$F$45/'L1'!$D$12,IF($K$46="Week",$F$45/'L1'!$D$16,IF($K$46="Month",$F$45/'L1'!$D$17,IF($K$46="Year",$F$45,0)))),B1291,$F$46,$Q$45),"")</f>
        <v/>
      </c>
      <c r="I1291" s="559"/>
      <c r="J1291" s="559" t="str">
        <f t="shared" si="79"/>
        <v/>
      </c>
      <c r="K1291" s="559"/>
      <c r="L1291" s="559"/>
      <c r="M1291" s="559"/>
      <c r="N1291" s="559"/>
      <c r="O1291" s="559" t="str">
        <f t="shared" si="80"/>
        <v/>
      </c>
      <c r="P1291" s="560"/>
    </row>
    <row r="1292" spans="2:16">
      <c r="B1292" s="557" t="str">
        <f t="shared" si="77"/>
        <v/>
      </c>
      <c r="C1292" s="558"/>
      <c r="D1292" s="559" t="str">
        <f t="shared" si="78"/>
        <v/>
      </c>
      <c r="E1292" s="559"/>
      <c r="F1292" s="559" t="str">
        <f>IFERROR(IF(OR(D1292=0,D1292=""),"",-PMT($F$45/IF($K$46="Day",'L1'!$D$12,IF($K$46="Week",'L1'!$D$16,IF($K$46="Month",'L1'!$D$17,1))),$F$46,$D$62)),"")</f>
        <v/>
      </c>
      <c r="G1292" s="559"/>
      <c r="H1292" s="559" t="str">
        <f>IFERROR(-PPMT(IF($K$46="Day",$F$45/'L1'!$D$12,IF($K$46="Week",$F$45/'L1'!$D$16,IF($K$46="Month",$F$45/'L1'!$D$17,IF($K$46="Year",$F$45,0)))),B1292,$F$46,$Q$45),"")</f>
        <v/>
      </c>
      <c r="I1292" s="559"/>
      <c r="J1292" s="559" t="str">
        <f t="shared" si="79"/>
        <v/>
      </c>
      <c r="K1292" s="559"/>
      <c r="L1292" s="559"/>
      <c r="M1292" s="559"/>
      <c r="N1292" s="559"/>
      <c r="O1292" s="559" t="str">
        <f t="shared" si="80"/>
        <v/>
      </c>
      <c r="P1292" s="560"/>
    </row>
    <row r="1293" spans="2:16">
      <c r="B1293" s="557" t="str">
        <f t="shared" si="77"/>
        <v/>
      </c>
      <c r="C1293" s="558"/>
      <c r="D1293" s="559" t="str">
        <f t="shared" si="78"/>
        <v/>
      </c>
      <c r="E1293" s="559"/>
      <c r="F1293" s="559" t="str">
        <f>IFERROR(IF(OR(D1293=0,D1293=""),"",-PMT($F$45/IF($K$46="Day",'L1'!$D$12,IF($K$46="Week",'L1'!$D$16,IF($K$46="Month",'L1'!$D$17,1))),$F$46,$D$62)),"")</f>
        <v/>
      </c>
      <c r="G1293" s="559"/>
      <c r="H1293" s="559" t="str">
        <f>IFERROR(-PPMT(IF($K$46="Day",$F$45/'L1'!$D$12,IF($K$46="Week",$F$45/'L1'!$D$16,IF($K$46="Month",$F$45/'L1'!$D$17,IF($K$46="Year",$F$45,0)))),B1293,$F$46,$Q$45),"")</f>
        <v/>
      </c>
      <c r="I1293" s="559"/>
      <c r="J1293" s="559" t="str">
        <f t="shared" si="79"/>
        <v/>
      </c>
      <c r="K1293" s="559"/>
      <c r="L1293" s="559"/>
      <c r="M1293" s="559"/>
      <c r="N1293" s="559"/>
      <c r="O1293" s="559" t="str">
        <f t="shared" si="80"/>
        <v/>
      </c>
      <c r="P1293" s="560"/>
    </row>
    <row r="1294" spans="2:16">
      <c r="B1294" s="557" t="str">
        <f t="shared" si="77"/>
        <v/>
      </c>
      <c r="C1294" s="558"/>
      <c r="D1294" s="559" t="str">
        <f t="shared" si="78"/>
        <v/>
      </c>
      <c r="E1294" s="559"/>
      <c r="F1294" s="559" t="str">
        <f>IFERROR(IF(OR(D1294=0,D1294=""),"",-PMT($F$45/IF($K$46="Day",'L1'!$D$12,IF($K$46="Week",'L1'!$D$16,IF($K$46="Month",'L1'!$D$17,1))),$F$46,$D$62)),"")</f>
        <v/>
      </c>
      <c r="G1294" s="559"/>
      <c r="H1294" s="559" t="str">
        <f>IFERROR(-PPMT(IF($K$46="Day",$F$45/'L1'!$D$12,IF($K$46="Week",$F$45/'L1'!$D$16,IF($K$46="Month",$F$45/'L1'!$D$17,IF($K$46="Year",$F$45,0)))),B1294,$F$46,$Q$45),"")</f>
        <v/>
      </c>
      <c r="I1294" s="559"/>
      <c r="J1294" s="559" t="str">
        <f t="shared" si="79"/>
        <v/>
      </c>
      <c r="K1294" s="559"/>
      <c r="L1294" s="559"/>
      <c r="M1294" s="559"/>
      <c r="N1294" s="559"/>
      <c r="O1294" s="559" t="str">
        <f t="shared" si="80"/>
        <v/>
      </c>
      <c r="P1294" s="560"/>
    </row>
    <row r="1295" spans="2:16">
      <c r="B1295" s="557" t="str">
        <f t="shared" si="77"/>
        <v/>
      </c>
      <c r="C1295" s="558"/>
      <c r="D1295" s="559" t="str">
        <f t="shared" si="78"/>
        <v/>
      </c>
      <c r="E1295" s="559"/>
      <c r="F1295" s="559" t="str">
        <f>IFERROR(IF(OR(D1295=0,D1295=""),"",-PMT($F$45/IF($K$46="Day",'L1'!$D$12,IF($K$46="Week",'L1'!$D$16,IF($K$46="Month",'L1'!$D$17,1))),$F$46,$D$62)),"")</f>
        <v/>
      </c>
      <c r="G1295" s="559"/>
      <c r="H1295" s="559" t="str">
        <f>IFERROR(-PPMT(IF($K$46="Day",$F$45/'L1'!$D$12,IF($K$46="Week",$F$45/'L1'!$D$16,IF($K$46="Month",$F$45/'L1'!$D$17,IF($K$46="Year",$F$45,0)))),B1295,$F$46,$Q$45),"")</f>
        <v/>
      </c>
      <c r="I1295" s="559"/>
      <c r="J1295" s="559" t="str">
        <f t="shared" si="79"/>
        <v/>
      </c>
      <c r="K1295" s="559"/>
      <c r="L1295" s="559"/>
      <c r="M1295" s="559"/>
      <c r="N1295" s="559"/>
      <c r="O1295" s="559" t="str">
        <f t="shared" si="80"/>
        <v/>
      </c>
      <c r="P1295" s="560"/>
    </row>
    <row r="1296" spans="2:16">
      <c r="B1296" s="557" t="str">
        <f t="shared" si="77"/>
        <v/>
      </c>
      <c r="C1296" s="558"/>
      <c r="D1296" s="559" t="str">
        <f t="shared" si="78"/>
        <v/>
      </c>
      <c r="E1296" s="559"/>
      <c r="F1296" s="559" t="str">
        <f>IFERROR(IF(OR(D1296=0,D1296=""),"",-PMT($F$45/IF($K$46="Day",'L1'!$D$12,IF($K$46="Week",'L1'!$D$16,IF($K$46="Month",'L1'!$D$17,1))),$F$46,$D$62)),"")</f>
        <v/>
      </c>
      <c r="G1296" s="559"/>
      <c r="H1296" s="559" t="str">
        <f>IFERROR(-PPMT(IF($K$46="Day",$F$45/'L1'!$D$12,IF($K$46="Week",$F$45/'L1'!$D$16,IF($K$46="Month",$F$45/'L1'!$D$17,IF($K$46="Year",$F$45,0)))),B1296,$F$46,$Q$45),"")</f>
        <v/>
      </c>
      <c r="I1296" s="559"/>
      <c r="J1296" s="559" t="str">
        <f t="shared" si="79"/>
        <v/>
      </c>
      <c r="K1296" s="559"/>
      <c r="L1296" s="559"/>
      <c r="M1296" s="559"/>
      <c r="N1296" s="559"/>
      <c r="O1296" s="559" t="str">
        <f t="shared" si="80"/>
        <v/>
      </c>
      <c r="P1296" s="560"/>
    </row>
    <row r="1297" spans="2:16">
      <c r="B1297" s="557" t="str">
        <f t="shared" si="77"/>
        <v/>
      </c>
      <c r="C1297" s="558"/>
      <c r="D1297" s="559" t="str">
        <f t="shared" si="78"/>
        <v/>
      </c>
      <c r="E1297" s="559"/>
      <c r="F1297" s="559" t="str">
        <f>IFERROR(IF(OR(D1297=0,D1297=""),"",-PMT($F$45/IF($K$46="Day",'L1'!$D$12,IF($K$46="Week",'L1'!$D$16,IF($K$46="Month",'L1'!$D$17,1))),$F$46,$D$62)),"")</f>
        <v/>
      </c>
      <c r="G1297" s="559"/>
      <c r="H1297" s="559" t="str">
        <f>IFERROR(-PPMT(IF($K$46="Day",$F$45/'L1'!$D$12,IF($K$46="Week",$F$45/'L1'!$D$16,IF($K$46="Month",$F$45/'L1'!$D$17,IF($K$46="Year",$F$45,0)))),B1297,$F$46,$Q$45),"")</f>
        <v/>
      </c>
      <c r="I1297" s="559"/>
      <c r="J1297" s="559" t="str">
        <f t="shared" si="79"/>
        <v/>
      </c>
      <c r="K1297" s="559"/>
      <c r="L1297" s="559"/>
      <c r="M1297" s="559"/>
      <c r="N1297" s="559"/>
      <c r="O1297" s="559" t="str">
        <f t="shared" si="80"/>
        <v/>
      </c>
      <c r="P1297" s="560"/>
    </row>
    <row r="1298" spans="2:16">
      <c r="B1298" s="557" t="str">
        <f t="shared" si="77"/>
        <v/>
      </c>
      <c r="C1298" s="558"/>
      <c r="D1298" s="559" t="str">
        <f t="shared" si="78"/>
        <v/>
      </c>
      <c r="E1298" s="559"/>
      <c r="F1298" s="559" t="str">
        <f>IFERROR(IF(OR(D1298=0,D1298=""),"",-PMT($F$45/IF($K$46="Day",'L1'!$D$12,IF($K$46="Week",'L1'!$D$16,IF($K$46="Month",'L1'!$D$17,1))),$F$46,$D$62)),"")</f>
        <v/>
      </c>
      <c r="G1298" s="559"/>
      <c r="H1298" s="559" t="str">
        <f>IFERROR(-PPMT(IF($K$46="Day",$F$45/'L1'!$D$12,IF($K$46="Week",$F$45/'L1'!$D$16,IF($K$46="Month",$F$45/'L1'!$D$17,IF($K$46="Year",$F$45,0)))),B1298,$F$46,$Q$45),"")</f>
        <v/>
      </c>
      <c r="I1298" s="559"/>
      <c r="J1298" s="559" t="str">
        <f t="shared" si="79"/>
        <v/>
      </c>
      <c r="K1298" s="559"/>
      <c r="L1298" s="559"/>
      <c r="M1298" s="559"/>
      <c r="N1298" s="559"/>
      <c r="O1298" s="559" t="str">
        <f t="shared" si="80"/>
        <v/>
      </c>
      <c r="P1298" s="560"/>
    </row>
    <row r="1299" spans="2:16">
      <c r="B1299" s="557" t="str">
        <f t="shared" si="77"/>
        <v/>
      </c>
      <c r="C1299" s="558"/>
      <c r="D1299" s="559" t="str">
        <f t="shared" si="78"/>
        <v/>
      </c>
      <c r="E1299" s="559"/>
      <c r="F1299" s="559" t="str">
        <f>IFERROR(IF(OR(D1299=0,D1299=""),"",-PMT($F$45/IF($K$46="Day",'L1'!$D$12,IF($K$46="Week",'L1'!$D$16,IF($K$46="Month",'L1'!$D$17,1))),$F$46,$D$62)),"")</f>
        <v/>
      </c>
      <c r="G1299" s="559"/>
      <c r="H1299" s="559" t="str">
        <f>IFERROR(-PPMT(IF($K$46="Day",$F$45/'L1'!$D$12,IF($K$46="Week",$F$45/'L1'!$D$16,IF($K$46="Month",$F$45/'L1'!$D$17,IF($K$46="Year",$F$45,0)))),B1299,$F$46,$Q$45),"")</f>
        <v/>
      </c>
      <c r="I1299" s="559"/>
      <c r="J1299" s="559" t="str">
        <f t="shared" si="79"/>
        <v/>
      </c>
      <c r="K1299" s="559"/>
      <c r="L1299" s="559"/>
      <c r="M1299" s="559"/>
      <c r="N1299" s="559"/>
      <c r="O1299" s="559" t="str">
        <f t="shared" si="80"/>
        <v/>
      </c>
      <c r="P1299" s="560"/>
    </row>
    <row r="1300" spans="2:16">
      <c r="B1300" s="557" t="str">
        <f t="shared" si="77"/>
        <v/>
      </c>
      <c r="C1300" s="558"/>
      <c r="D1300" s="559" t="str">
        <f t="shared" si="78"/>
        <v/>
      </c>
      <c r="E1300" s="559"/>
      <c r="F1300" s="559" t="str">
        <f>IFERROR(IF(OR(D1300=0,D1300=""),"",-PMT($F$45/IF($K$46="Day",'L1'!$D$12,IF($K$46="Week",'L1'!$D$16,IF($K$46="Month",'L1'!$D$17,1))),$F$46,$D$62)),"")</f>
        <v/>
      </c>
      <c r="G1300" s="559"/>
      <c r="H1300" s="559" t="str">
        <f>IFERROR(-PPMT(IF($K$46="Day",$F$45/'L1'!$D$12,IF($K$46="Week",$F$45/'L1'!$D$16,IF($K$46="Month",$F$45/'L1'!$D$17,IF($K$46="Year",$F$45,0)))),B1300,$F$46,$Q$45),"")</f>
        <v/>
      </c>
      <c r="I1300" s="559"/>
      <c r="J1300" s="559" t="str">
        <f t="shared" si="79"/>
        <v/>
      </c>
      <c r="K1300" s="559"/>
      <c r="L1300" s="559"/>
      <c r="M1300" s="559"/>
      <c r="N1300" s="559"/>
      <c r="O1300" s="559" t="str">
        <f t="shared" si="80"/>
        <v/>
      </c>
      <c r="P1300" s="560"/>
    </row>
    <row r="1301" spans="2:16">
      <c r="B1301" s="557" t="str">
        <f t="shared" si="77"/>
        <v/>
      </c>
      <c r="C1301" s="558"/>
      <c r="D1301" s="559" t="str">
        <f t="shared" si="78"/>
        <v/>
      </c>
      <c r="E1301" s="559"/>
      <c r="F1301" s="559" t="str">
        <f>IFERROR(IF(OR(D1301=0,D1301=""),"",-PMT($F$45/IF($K$46="Day",'L1'!$D$12,IF($K$46="Week",'L1'!$D$16,IF($K$46="Month",'L1'!$D$17,1))),$F$46,$D$62)),"")</f>
        <v/>
      </c>
      <c r="G1301" s="559"/>
      <c r="H1301" s="559" t="str">
        <f>IFERROR(-PPMT(IF($K$46="Day",$F$45/'L1'!$D$12,IF($K$46="Week",$F$45/'L1'!$D$16,IF($K$46="Month",$F$45/'L1'!$D$17,IF($K$46="Year",$F$45,0)))),B1301,$F$46,$Q$45),"")</f>
        <v/>
      </c>
      <c r="I1301" s="559"/>
      <c r="J1301" s="559" t="str">
        <f t="shared" si="79"/>
        <v/>
      </c>
      <c r="K1301" s="559"/>
      <c r="L1301" s="559"/>
      <c r="M1301" s="559"/>
      <c r="N1301" s="559"/>
      <c r="O1301" s="559" t="str">
        <f t="shared" si="80"/>
        <v/>
      </c>
      <c r="P1301" s="560"/>
    </row>
    <row r="1302" spans="2:16">
      <c r="B1302" s="557" t="str">
        <f t="shared" si="77"/>
        <v/>
      </c>
      <c r="C1302" s="558"/>
      <c r="D1302" s="559" t="str">
        <f t="shared" si="78"/>
        <v/>
      </c>
      <c r="E1302" s="559"/>
      <c r="F1302" s="559" t="str">
        <f>IFERROR(IF(OR(D1302=0,D1302=""),"",-PMT($F$45/IF($K$46="Day",'L1'!$D$12,IF($K$46="Week",'L1'!$D$16,IF($K$46="Month",'L1'!$D$17,1))),$F$46,$D$62)),"")</f>
        <v/>
      </c>
      <c r="G1302" s="559"/>
      <c r="H1302" s="559" t="str">
        <f>IFERROR(-PPMT(IF($K$46="Day",$F$45/'L1'!$D$12,IF($K$46="Week",$F$45/'L1'!$D$16,IF($K$46="Month",$F$45/'L1'!$D$17,IF($K$46="Year",$F$45,0)))),B1302,$F$46,$Q$45),"")</f>
        <v/>
      </c>
      <c r="I1302" s="559"/>
      <c r="J1302" s="559" t="str">
        <f t="shared" si="79"/>
        <v/>
      </c>
      <c r="K1302" s="559"/>
      <c r="L1302" s="559"/>
      <c r="M1302" s="559"/>
      <c r="N1302" s="559"/>
      <c r="O1302" s="559" t="str">
        <f t="shared" si="80"/>
        <v/>
      </c>
      <c r="P1302" s="560"/>
    </row>
    <row r="1303" spans="2:16">
      <c r="B1303" s="557" t="str">
        <f t="shared" si="77"/>
        <v/>
      </c>
      <c r="C1303" s="558"/>
      <c r="D1303" s="559" t="str">
        <f t="shared" si="78"/>
        <v/>
      </c>
      <c r="E1303" s="559"/>
      <c r="F1303" s="559" t="str">
        <f>IFERROR(IF(OR(D1303=0,D1303=""),"",-PMT($F$45/IF($K$46="Day",'L1'!$D$12,IF($K$46="Week",'L1'!$D$16,IF($K$46="Month",'L1'!$D$17,1))),$F$46,$D$62)),"")</f>
        <v/>
      </c>
      <c r="G1303" s="559"/>
      <c r="H1303" s="559" t="str">
        <f>IFERROR(-PPMT(IF($K$46="Day",$F$45/'L1'!$D$12,IF($K$46="Week",$F$45/'L1'!$D$16,IF($K$46="Month",$F$45/'L1'!$D$17,IF($K$46="Year",$F$45,0)))),B1303,$F$46,$Q$45),"")</f>
        <v/>
      </c>
      <c r="I1303" s="559"/>
      <c r="J1303" s="559" t="str">
        <f t="shared" si="79"/>
        <v/>
      </c>
      <c r="K1303" s="559"/>
      <c r="L1303" s="559"/>
      <c r="M1303" s="559"/>
      <c r="N1303" s="559"/>
      <c r="O1303" s="559" t="str">
        <f t="shared" si="80"/>
        <v/>
      </c>
      <c r="P1303" s="560"/>
    </row>
    <row r="1304" spans="2:16">
      <c r="B1304" s="557" t="str">
        <f t="shared" si="77"/>
        <v/>
      </c>
      <c r="C1304" s="558"/>
      <c r="D1304" s="559" t="str">
        <f t="shared" si="78"/>
        <v/>
      </c>
      <c r="E1304" s="559"/>
      <c r="F1304" s="559" t="str">
        <f>IFERROR(IF(OR(D1304=0,D1304=""),"",-PMT($F$45/IF($K$46="Day",'L1'!$D$12,IF($K$46="Week",'L1'!$D$16,IF($K$46="Month",'L1'!$D$17,1))),$F$46,$D$62)),"")</f>
        <v/>
      </c>
      <c r="G1304" s="559"/>
      <c r="H1304" s="559" t="str">
        <f>IFERROR(-PPMT(IF($K$46="Day",$F$45/'L1'!$D$12,IF($K$46="Week",$F$45/'L1'!$D$16,IF($K$46="Month",$F$45/'L1'!$D$17,IF($K$46="Year",$F$45,0)))),B1304,$F$46,$Q$45),"")</f>
        <v/>
      </c>
      <c r="I1304" s="559"/>
      <c r="J1304" s="559" t="str">
        <f t="shared" si="79"/>
        <v/>
      </c>
      <c r="K1304" s="559"/>
      <c r="L1304" s="559"/>
      <c r="M1304" s="559"/>
      <c r="N1304" s="559"/>
      <c r="O1304" s="559" t="str">
        <f t="shared" si="80"/>
        <v/>
      </c>
      <c r="P1304" s="560"/>
    </row>
    <row r="1305" spans="2:16">
      <c r="B1305" s="557" t="str">
        <f t="shared" si="77"/>
        <v/>
      </c>
      <c r="C1305" s="558"/>
      <c r="D1305" s="559" t="str">
        <f t="shared" si="78"/>
        <v/>
      </c>
      <c r="E1305" s="559"/>
      <c r="F1305" s="559" t="str">
        <f>IFERROR(IF(OR(D1305=0,D1305=""),"",-PMT($F$45/IF($K$46="Day",'L1'!$D$12,IF($K$46="Week",'L1'!$D$16,IF($K$46="Month",'L1'!$D$17,1))),$F$46,$D$62)),"")</f>
        <v/>
      </c>
      <c r="G1305" s="559"/>
      <c r="H1305" s="559" t="str">
        <f>IFERROR(-PPMT(IF($K$46="Day",$F$45/'L1'!$D$12,IF($K$46="Week",$F$45/'L1'!$D$16,IF($K$46="Month",$F$45/'L1'!$D$17,IF($K$46="Year",$F$45,0)))),B1305,$F$46,$Q$45),"")</f>
        <v/>
      </c>
      <c r="I1305" s="559"/>
      <c r="J1305" s="559" t="str">
        <f t="shared" si="79"/>
        <v/>
      </c>
      <c r="K1305" s="559"/>
      <c r="L1305" s="559"/>
      <c r="M1305" s="559"/>
      <c r="N1305" s="559"/>
      <c r="O1305" s="559" t="str">
        <f t="shared" si="80"/>
        <v/>
      </c>
      <c r="P1305" s="560"/>
    </row>
    <row r="1306" spans="2:16">
      <c r="B1306" s="557" t="str">
        <f t="shared" si="77"/>
        <v/>
      </c>
      <c r="C1306" s="558"/>
      <c r="D1306" s="559" t="str">
        <f t="shared" si="78"/>
        <v/>
      </c>
      <c r="E1306" s="559"/>
      <c r="F1306" s="559" t="str">
        <f>IFERROR(IF(OR(D1306=0,D1306=""),"",-PMT($F$45/IF($K$46="Day",'L1'!$D$12,IF($K$46="Week",'L1'!$D$16,IF($K$46="Month",'L1'!$D$17,1))),$F$46,$D$62)),"")</f>
        <v/>
      </c>
      <c r="G1306" s="559"/>
      <c r="H1306" s="559" t="str">
        <f>IFERROR(-PPMT(IF($K$46="Day",$F$45/'L1'!$D$12,IF($K$46="Week",$F$45/'L1'!$D$16,IF($K$46="Month",$F$45/'L1'!$D$17,IF($K$46="Year",$F$45,0)))),B1306,$F$46,$Q$45),"")</f>
        <v/>
      </c>
      <c r="I1306" s="559"/>
      <c r="J1306" s="559" t="str">
        <f t="shared" si="79"/>
        <v/>
      </c>
      <c r="K1306" s="559"/>
      <c r="L1306" s="559"/>
      <c r="M1306" s="559"/>
      <c r="N1306" s="559"/>
      <c r="O1306" s="559" t="str">
        <f t="shared" si="80"/>
        <v/>
      </c>
      <c r="P1306" s="560"/>
    </row>
    <row r="1307" spans="2:16">
      <c r="B1307" s="557" t="str">
        <f t="shared" si="77"/>
        <v/>
      </c>
      <c r="C1307" s="558"/>
      <c r="D1307" s="559" t="str">
        <f t="shared" si="78"/>
        <v/>
      </c>
      <c r="E1307" s="559"/>
      <c r="F1307" s="559" t="str">
        <f>IFERROR(IF(OR(D1307=0,D1307=""),"",-PMT($F$45/IF($K$46="Day",'L1'!$D$12,IF($K$46="Week",'L1'!$D$16,IF($K$46="Month",'L1'!$D$17,1))),$F$46,$D$62)),"")</f>
        <v/>
      </c>
      <c r="G1307" s="559"/>
      <c r="H1307" s="559" t="str">
        <f>IFERROR(-PPMT(IF($K$46="Day",$F$45/'L1'!$D$12,IF($K$46="Week",$F$45/'L1'!$D$16,IF($K$46="Month",$F$45/'L1'!$D$17,IF($K$46="Year",$F$45,0)))),B1307,$F$46,$Q$45),"")</f>
        <v/>
      </c>
      <c r="I1307" s="559"/>
      <c r="J1307" s="559" t="str">
        <f t="shared" si="79"/>
        <v/>
      </c>
      <c r="K1307" s="559"/>
      <c r="L1307" s="559"/>
      <c r="M1307" s="559"/>
      <c r="N1307" s="559"/>
      <c r="O1307" s="559" t="str">
        <f t="shared" si="80"/>
        <v/>
      </c>
      <c r="P1307" s="560"/>
    </row>
    <row r="1308" spans="2:16">
      <c r="B1308" s="557" t="str">
        <f t="shared" si="77"/>
        <v/>
      </c>
      <c r="C1308" s="558"/>
      <c r="D1308" s="559" t="str">
        <f t="shared" si="78"/>
        <v/>
      </c>
      <c r="E1308" s="559"/>
      <c r="F1308" s="559" t="str">
        <f>IFERROR(IF(OR(D1308=0,D1308=""),"",-PMT($F$45/IF($K$46="Day",'L1'!$D$12,IF($K$46="Week",'L1'!$D$16,IF($K$46="Month",'L1'!$D$17,1))),$F$46,$D$62)),"")</f>
        <v/>
      </c>
      <c r="G1308" s="559"/>
      <c r="H1308" s="559" t="str">
        <f>IFERROR(-PPMT(IF($K$46="Day",$F$45/'L1'!$D$12,IF($K$46="Week",$F$45/'L1'!$D$16,IF($K$46="Month",$F$45/'L1'!$D$17,IF($K$46="Year",$F$45,0)))),B1308,$F$46,$Q$45),"")</f>
        <v/>
      </c>
      <c r="I1308" s="559"/>
      <c r="J1308" s="559" t="str">
        <f t="shared" si="79"/>
        <v/>
      </c>
      <c r="K1308" s="559"/>
      <c r="L1308" s="559"/>
      <c r="M1308" s="559"/>
      <c r="N1308" s="559"/>
      <c r="O1308" s="559" t="str">
        <f t="shared" si="80"/>
        <v/>
      </c>
      <c r="P1308" s="560"/>
    </row>
    <row r="1309" spans="2:16">
      <c r="B1309" s="557" t="str">
        <f t="shared" si="77"/>
        <v/>
      </c>
      <c r="C1309" s="558"/>
      <c r="D1309" s="559" t="str">
        <f t="shared" si="78"/>
        <v/>
      </c>
      <c r="E1309" s="559"/>
      <c r="F1309" s="559" t="str">
        <f>IFERROR(IF(OR(D1309=0,D1309=""),"",-PMT($F$45/IF($K$46="Day",'L1'!$D$12,IF($K$46="Week",'L1'!$D$16,IF($K$46="Month",'L1'!$D$17,1))),$F$46,$D$62)),"")</f>
        <v/>
      </c>
      <c r="G1309" s="559"/>
      <c r="H1309" s="559" t="str">
        <f>IFERROR(-PPMT(IF($K$46="Day",$F$45/'L1'!$D$12,IF($K$46="Week",$F$45/'L1'!$D$16,IF($K$46="Month",$F$45/'L1'!$D$17,IF($K$46="Year",$F$45,0)))),B1309,$F$46,$Q$45),"")</f>
        <v/>
      </c>
      <c r="I1309" s="559"/>
      <c r="J1309" s="559" t="str">
        <f t="shared" si="79"/>
        <v/>
      </c>
      <c r="K1309" s="559"/>
      <c r="L1309" s="559"/>
      <c r="M1309" s="559"/>
      <c r="N1309" s="559"/>
      <c r="O1309" s="559" t="str">
        <f t="shared" si="80"/>
        <v/>
      </c>
      <c r="P1309" s="560"/>
    </row>
    <row r="1310" spans="2:16">
      <c r="B1310" s="557" t="str">
        <f t="shared" si="77"/>
        <v/>
      </c>
      <c r="C1310" s="558"/>
      <c r="D1310" s="559" t="str">
        <f t="shared" si="78"/>
        <v/>
      </c>
      <c r="E1310" s="559"/>
      <c r="F1310" s="559" t="str">
        <f>IFERROR(IF(OR(D1310=0,D1310=""),"",-PMT($F$45/IF($K$46="Day",'L1'!$D$12,IF($K$46="Week",'L1'!$D$16,IF($K$46="Month",'L1'!$D$17,1))),$F$46,$D$62)),"")</f>
        <v/>
      </c>
      <c r="G1310" s="559"/>
      <c r="H1310" s="559" t="str">
        <f>IFERROR(-PPMT(IF($K$46="Day",$F$45/'L1'!$D$12,IF($K$46="Week",$F$45/'L1'!$D$16,IF($K$46="Month",$F$45/'L1'!$D$17,IF($K$46="Year",$F$45,0)))),B1310,$F$46,$Q$45),"")</f>
        <v/>
      </c>
      <c r="I1310" s="559"/>
      <c r="J1310" s="559" t="str">
        <f t="shared" si="79"/>
        <v/>
      </c>
      <c r="K1310" s="559"/>
      <c r="L1310" s="559"/>
      <c r="M1310" s="559"/>
      <c r="N1310" s="559"/>
      <c r="O1310" s="559" t="str">
        <f t="shared" si="80"/>
        <v/>
      </c>
      <c r="P1310" s="560"/>
    </row>
    <row r="1311" spans="2:16">
      <c r="B1311" s="557" t="str">
        <f t="shared" si="77"/>
        <v/>
      </c>
      <c r="C1311" s="558"/>
      <c r="D1311" s="559" t="str">
        <f t="shared" si="78"/>
        <v/>
      </c>
      <c r="E1311" s="559"/>
      <c r="F1311" s="559" t="str">
        <f>IFERROR(IF(OR(D1311=0,D1311=""),"",-PMT($F$45/IF($K$46="Day",'L1'!$D$12,IF($K$46="Week",'L1'!$D$16,IF($K$46="Month",'L1'!$D$17,1))),$F$46,$D$62)),"")</f>
        <v/>
      </c>
      <c r="G1311" s="559"/>
      <c r="H1311" s="559" t="str">
        <f>IFERROR(-PPMT(IF($K$46="Day",$F$45/'L1'!$D$12,IF($K$46="Week",$F$45/'L1'!$D$16,IF($K$46="Month",$F$45/'L1'!$D$17,IF($K$46="Year",$F$45,0)))),B1311,$F$46,$Q$45),"")</f>
        <v/>
      </c>
      <c r="I1311" s="559"/>
      <c r="J1311" s="559" t="str">
        <f t="shared" si="79"/>
        <v/>
      </c>
      <c r="K1311" s="559"/>
      <c r="L1311" s="559"/>
      <c r="M1311" s="559"/>
      <c r="N1311" s="559"/>
      <c r="O1311" s="559" t="str">
        <f t="shared" si="80"/>
        <v/>
      </c>
      <c r="P1311" s="560"/>
    </row>
    <row r="1312" spans="2:16">
      <c r="B1312" s="557" t="str">
        <f t="shared" si="77"/>
        <v/>
      </c>
      <c r="C1312" s="558"/>
      <c r="D1312" s="559" t="str">
        <f t="shared" si="78"/>
        <v/>
      </c>
      <c r="E1312" s="559"/>
      <c r="F1312" s="559" t="str">
        <f>IFERROR(IF(OR(D1312=0,D1312=""),"",-PMT($F$45/IF($K$46="Day",'L1'!$D$12,IF($K$46="Week",'L1'!$D$16,IF($K$46="Month",'L1'!$D$17,1))),$F$46,$D$62)),"")</f>
        <v/>
      </c>
      <c r="G1312" s="559"/>
      <c r="H1312" s="559" t="str">
        <f>IFERROR(-PPMT(IF($K$46="Day",$F$45/'L1'!$D$12,IF($K$46="Week",$F$45/'L1'!$D$16,IF($K$46="Month",$F$45/'L1'!$D$17,IF($K$46="Year",$F$45,0)))),B1312,$F$46,$Q$45),"")</f>
        <v/>
      </c>
      <c r="I1312" s="559"/>
      <c r="J1312" s="559" t="str">
        <f t="shared" si="79"/>
        <v/>
      </c>
      <c r="K1312" s="559"/>
      <c r="L1312" s="559"/>
      <c r="M1312" s="559"/>
      <c r="N1312" s="559"/>
      <c r="O1312" s="559" t="str">
        <f t="shared" si="80"/>
        <v/>
      </c>
      <c r="P1312" s="560"/>
    </row>
    <row r="1313" spans="2:16">
      <c r="B1313" s="557" t="str">
        <f t="shared" si="77"/>
        <v/>
      </c>
      <c r="C1313" s="558"/>
      <c r="D1313" s="559" t="str">
        <f t="shared" si="78"/>
        <v/>
      </c>
      <c r="E1313" s="559"/>
      <c r="F1313" s="559" t="str">
        <f>IFERROR(IF(OR(D1313=0,D1313=""),"",-PMT($F$45/IF($K$46="Day",'L1'!$D$12,IF($K$46="Week",'L1'!$D$16,IF($K$46="Month",'L1'!$D$17,1))),$F$46,$D$62)),"")</f>
        <v/>
      </c>
      <c r="G1313" s="559"/>
      <c r="H1313" s="559" t="str">
        <f>IFERROR(-PPMT(IF($K$46="Day",$F$45/'L1'!$D$12,IF($K$46="Week",$F$45/'L1'!$D$16,IF($K$46="Month",$F$45/'L1'!$D$17,IF($K$46="Year",$F$45,0)))),B1313,$F$46,$Q$45),"")</f>
        <v/>
      </c>
      <c r="I1313" s="559"/>
      <c r="J1313" s="559" t="str">
        <f t="shared" si="79"/>
        <v/>
      </c>
      <c r="K1313" s="559"/>
      <c r="L1313" s="559"/>
      <c r="M1313" s="559"/>
      <c r="N1313" s="559"/>
      <c r="O1313" s="559" t="str">
        <f t="shared" si="80"/>
        <v/>
      </c>
      <c r="P1313" s="560"/>
    </row>
    <row r="1314" spans="2:16">
      <c r="B1314" s="557" t="str">
        <f t="shared" si="77"/>
        <v/>
      </c>
      <c r="C1314" s="558"/>
      <c r="D1314" s="559" t="str">
        <f t="shared" si="78"/>
        <v/>
      </c>
      <c r="E1314" s="559"/>
      <c r="F1314" s="559" t="str">
        <f>IFERROR(IF(OR(D1314=0,D1314=""),"",-PMT($F$45/IF($K$46="Day",'L1'!$D$12,IF($K$46="Week",'L1'!$D$16,IF($K$46="Month",'L1'!$D$17,1))),$F$46,$D$62)),"")</f>
        <v/>
      </c>
      <c r="G1314" s="559"/>
      <c r="H1314" s="559" t="str">
        <f>IFERROR(-PPMT(IF($K$46="Day",$F$45/'L1'!$D$12,IF($K$46="Week",$F$45/'L1'!$D$16,IF($K$46="Month",$F$45/'L1'!$D$17,IF($K$46="Year",$F$45,0)))),B1314,$F$46,$Q$45),"")</f>
        <v/>
      </c>
      <c r="I1314" s="559"/>
      <c r="J1314" s="559" t="str">
        <f t="shared" si="79"/>
        <v/>
      </c>
      <c r="K1314" s="559"/>
      <c r="L1314" s="559"/>
      <c r="M1314" s="559"/>
      <c r="N1314" s="559"/>
      <c r="O1314" s="559" t="str">
        <f t="shared" si="80"/>
        <v/>
      </c>
      <c r="P1314" s="560"/>
    </row>
    <row r="1315" spans="2:16">
      <c r="B1315" s="557" t="str">
        <f t="shared" si="77"/>
        <v/>
      </c>
      <c r="C1315" s="558"/>
      <c r="D1315" s="559" t="str">
        <f t="shared" si="78"/>
        <v/>
      </c>
      <c r="E1315" s="559"/>
      <c r="F1315" s="559" t="str">
        <f>IFERROR(IF(OR(D1315=0,D1315=""),"",-PMT($F$45/IF($K$46="Day",'L1'!$D$12,IF($K$46="Week",'L1'!$D$16,IF($K$46="Month",'L1'!$D$17,1))),$F$46,$D$62)),"")</f>
        <v/>
      </c>
      <c r="G1315" s="559"/>
      <c r="H1315" s="559" t="str">
        <f>IFERROR(-PPMT(IF($K$46="Day",$F$45/'L1'!$D$12,IF($K$46="Week",$F$45/'L1'!$D$16,IF($K$46="Month",$F$45/'L1'!$D$17,IF($K$46="Year",$F$45,0)))),B1315,$F$46,$Q$45),"")</f>
        <v/>
      </c>
      <c r="I1315" s="559"/>
      <c r="J1315" s="559" t="str">
        <f t="shared" si="79"/>
        <v/>
      </c>
      <c r="K1315" s="559"/>
      <c r="L1315" s="559"/>
      <c r="M1315" s="559"/>
      <c r="N1315" s="559"/>
      <c r="O1315" s="559" t="str">
        <f t="shared" si="80"/>
        <v/>
      </c>
      <c r="P1315" s="560"/>
    </row>
    <row r="1316" spans="2:16">
      <c r="B1316" s="557" t="str">
        <f t="shared" si="77"/>
        <v/>
      </c>
      <c r="C1316" s="558"/>
      <c r="D1316" s="559" t="str">
        <f t="shared" si="78"/>
        <v/>
      </c>
      <c r="E1316" s="559"/>
      <c r="F1316" s="559" t="str">
        <f>IFERROR(IF(OR(D1316=0,D1316=""),"",-PMT($F$45/IF($K$46="Day",'L1'!$D$12,IF($K$46="Week",'L1'!$D$16,IF($K$46="Month",'L1'!$D$17,1))),$F$46,$D$62)),"")</f>
        <v/>
      </c>
      <c r="G1316" s="559"/>
      <c r="H1316" s="559" t="str">
        <f>IFERROR(-PPMT(IF($K$46="Day",$F$45/'L1'!$D$12,IF($K$46="Week",$F$45/'L1'!$D$16,IF($K$46="Month",$F$45/'L1'!$D$17,IF($K$46="Year",$F$45,0)))),B1316,$F$46,$Q$45),"")</f>
        <v/>
      </c>
      <c r="I1316" s="559"/>
      <c r="J1316" s="559" t="str">
        <f t="shared" si="79"/>
        <v/>
      </c>
      <c r="K1316" s="559"/>
      <c r="L1316" s="559"/>
      <c r="M1316" s="559"/>
      <c r="N1316" s="559"/>
      <c r="O1316" s="559" t="str">
        <f t="shared" si="80"/>
        <v/>
      </c>
      <c r="P1316" s="560"/>
    </row>
    <row r="1317" spans="2:16">
      <c r="B1317" s="557" t="str">
        <f t="shared" si="77"/>
        <v/>
      </c>
      <c r="C1317" s="558"/>
      <c r="D1317" s="559" t="str">
        <f t="shared" si="78"/>
        <v/>
      </c>
      <c r="E1317" s="559"/>
      <c r="F1317" s="559" t="str">
        <f>IFERROR(IF(OR(D1317=0,D1317=""),"",-PMT($F$45/IF($K$46="Day",'L1'!$D$12,IF($K$46="Week",'L1'!$D$16,IF($K$46="Month",'L1'!$D$17,1))),$F$46,$D$62)),"")</f>
        <v/>
      </c>
      <c r="G1317" s="559"/>
      <c r="H1317" s="559" t="str">
        <f>IFERROR(-PPMT(IF($K$46="Day",$F$45/'L1'!$D$12,IF($K$46="Week",$F$45/'L1'!$D$16,IF($K$46="Month",$F$45/'L1'!$D$17,IF($K$46="Year",$F$45,0)))),B1317,$F$46,$Q$45),"")</f>
        <v/>
      </c>
      <c r="I1317" s="559"/>
      <c r="J1317" s="559" t="str">
        <f t="shared" si="79"/>
        <v/>
      </c>
      <c r="K1317" s="559"/>
      <c r="L1317" s="559"/>
      <c r="M1317" s="559"/>
      <c r="N1317" s="559"/>
      <c r="O1317" s="559" t="str">
        <f t="shared" si="80"/>
        <v/>
      </c>
      <c r="P1317" s="560"/>
    </row>
    <row r="1318" spans="2:16">
      <c r="B1318" s="557" t="str">
        <f t="shared" si="77"/>
        <v/>
      </c>
      <c r="C1318" s="558"/>
      <c r="D1318" s="559" t="str">
        <f t="shared" si="78"/>
        <v/>
      </c>
      <c r="E1318" s="559"/>
      <c r="F1318" s="559" t="str">
        <f>IFERROR(IF(OR(D1318=0,D1318=""),"",-PMT($F$45/IF($K$46="Day",'L1'!$D$12,IF($K$46="Week",'L1'!$D$16,IF($K$46="Month",'L1'!$D$17,1))),$F$46,$D$62)),"")</f>
        <v/>
      </c>
      <c r="G1318" s="559"/>
      <c r="H1318" s="559" t="str">
        <f>IFERROR(-PPMT(IF($K$46="Day",$F$45/'L1'!$D$12,IF($K$46="Week",$F$45/'L1'!$D$16,IF($K$46="Month",$F$45/'L1'!$D$17,IF($K$46="Year",$F$45,0)))),B1318,$F$46,$Q$45),"")</f>
        <v/>
      </c>
      <c r="I1318" s="559"/>
      <c r="J1318" s="559" t="str">
        <f t="shared" si="79"/>
        <v/>
      </c>
      <c r="K1318" s="559"/>
      <c r="L1318" s="559"/>
      <c r="M1318" s="559"/>
      <c r="N1318" s="559"/>
      <c r="O1318" s="559" t="str">
        <f t="shared" si="80"/>
        <v/>
      </c>
      <c r="P1318" s="560"/>
    </row>
    <row r="1319" spans="2:16">
      <c r="B1319" s="557" t="str">
        <f t="shared" si="77"/>
        <v/>
      </c>
      <c r="C1319" s="558"/>
      <c r="D1319" s="559" t="str">
        <f t="shared" si="78"/>
        <v/>
      </c>
      <c r="E1319" s="559"/>
      <c r="F1319" s="559" t="str">
        <f>IFERROR(IF(OR(D1319=0,D1319=""),"",-PMT($F$45/IF($K$46="Day",'L1'!$D$12,IF($K$46="Week",'L1'!$D$16,IF($K$46="Month",'L1'!$D$17,1))),$F$46,$D$62)),"")</f>
        <v/>
      </c>
      <c r="G1319" s="559"/>
      <c r="H1319" s="559" t="str">
        <f>IFERROR(-PPMT(IF($K$46="Day",$F$45/'L1'!$D$12,IF($K$46="Week",$F$45/'L1'!$D$16,IF($K$46="Month",$F$45/'L1'!$D$17,IF($K$46="Year",$F$45,0)))),B1319,$F$46,$Q$45),"")</f>
        <v/>
      </c>
      <c r="I1319" s="559"/>
      <c r="J1319" s="559" t="str">
        <f t="shared" si="79"/>
        <v/>
      </c>
      <c r="K1319" s="559"/>
      <c r="L1319" s="559"/>
      <c r="M1319" s="559"/>
      <c r="N1319" s="559"/>
      <c r="O1319" s="559" t="str">
        <f t="shared" si="80"/>
        <v/>
      </c>
      <c r="P1319" s="560"/>
    </row>
    <row r="1320" spans="2:16">
      <c r="B1320" s="557" t="str">
        <f t="shared" si="77"/>
        <v/>
      </c>
      <c r="C1320" s="558"/>
      <c r="D1320" s="559" t="str">
        <f t="shared" si="78"/>
        <v/>
      </c>
      <c r="E1320" s="559"/>
      <c r="F1320" s="559" t="str">
        <f>IFERROR(IF(OR(D1320=0,D1320=""),"",-PMT($F$45/IF($K$46="Day",'L1'!$D$12,IF($K$46="Week",'L1'!$D$16,IF($K$46="Month",'L1'!$D$17,1))),$F$46,$D$62)),"")</f>
        <v/>
      </c>
      <c r="G1320" s="559"/>
      <c r="H1320" s="559" t="str">
        <f>IFERROR(-PPMT(IF($K$46="Day",$F$45/'L1'!$D$12,IF($K$46="Week",$F$45/'L1'!$D$16,IF($K$46="Month",$F$45/'L1'!$D$17,IF($K$46="Year",$F$45,0)))),B1320,$F$46,$Q$45),"")</f>
        <v/>
      </c>
      <c r="I1320" s="559"/>
      <c r="J1320" s="559" t="str">
        <f t="shared" si="79"/>
        <v/>
      </c>
      <c r="K1320" s="559"/>
      <c r="L1320" s="559"/>
      <c r="M1320" s="559"/>
      <c r="N1320" s="559"/>
      <c r="O1320" s="559" t="str">
        <f t="shared" si="80"/>
        <v/>
      </c>
      <c r="P1320" s="560"/>
    </row>
    <row r="1321" spans="2:16">
      <c r="B1321" s="557" t="str">
        <f t="shared" si="77"/>
        <v/>
      </c>
      <c r="C1321" s="558"/>
      <c r="D1321" s="559" t="str">
        <f t="shared" si="78"/>
        <v/>
      </c>
      <c r="E1321" s="559"/>
      <c r="F1321" s="559" t="str">
        <f>IFERROR(IF(OR(D1321=0,D1321=""),"",-PMT($F$45/IF($K$46="Day",'L1'!$D$12,IF($K$46="Week",'L1'!$D$16,IF($K$46="Month",'L1'!$D$17,1))),$F$46,$D$62)),"")</f>
        <v/>
      </c>
      <c r="G1321" s="559"/>
      <c r="H1321" s="559" t="str">
        <f>IFERROR(-PPMT(IF($K$46="Day",$F$45/'L1'!$D$12,IF($K$46="Week",$F$45/'L1'!$D$16,IF($K$46="Month",$F$45/'L1'!$D$17,IF($K$46="Year",$F$45,0)))),B1321,$F$46,$Q$45),"")</f>
        <v/>
      </c>
      <c r="I1321" s="559"/>
      <c r="J1321" s="559" t="str">
        <f t="shared" si="79"/>
        <v/>
      </c>
      <c r="K1321" s="559"/>
      <c r="L1321" s="559"/>
      <c r="M1321" s="559"/>
      <c r="N1321" s="559"/>
      <c r="O1321" s="559" t="str">
        <f t="shared" si="80"/>
        <v/>
      </c>
      <c r="P1321" s="560"/>
    </row>
    <row r="1322" spans="2:16">
      <c r="B1322" s="557" t="str">
        <f t="shared" si="77"/>
        <v/>
      </c>
      <c r="C1322" s="558"/>
      <c r="D1322" s="559" t="str">
        <f t="shared" si="78"/>
        <v/>
      </c>
      <c r="E1322" s="559"/>
      <c r="F1322" s="559" t="str">
        <f>IFERROR(IF(OR(D1322=0,D1322=""),"",-PMT($F$45/IF($K$46="Day",'L1'!$D$12,IF($K$46="Week",'L1'!$D$16,IF($K$46="Month",'L1'!$D$17,1))),$F$46,$D$62)),"")</f>
        <v/>
      </c>
      <c r="G1322" s="559"/>
      <c r="H1322" s="559" t="str">
        <f>IFERROR(-PPMT(IF($K$46="Day",$F$45/'L1'!$D$12,IF($K$46="Week",$F$45/'L1'!$D$16,IF($K$46="Month",$F$45/'L1'!$D$17,IF($K$46="Year",$F$45,0)))),B1322,$F$46,$Q$45),"")</f>
        <v/>
      </c>
      <c r="I1322" s="559"/>
      <c r="J1322" s="559" t="str">
        <f t="shared" si="79"/>
        <v/>
      </c>
      <c r="K1322" s="559"/>
      <c r="L1322" s="559"/>
      <c r="M1322" s="559"/>
      <c r="N1322" s="559"/>
      <c r="O1322" s="559" t="str">
        <f t="shared" si="80"/>
        <v/>
      </c>
      <c r="P1322" s="560"/>
    </row>
    <row r="1323" spans="2:16">
      <c r="B1323" s="557" t="str">
        <f t="shared" si="77"/>
        <v/>
      </c>
      <c r="C1323" s="558"/>
      <c r="D1323" s="559" t="str">
        <f t="shared" si="78"/>
        <v/>
      </c>
      <c r="E1323" s="559"/>
      <c r="F1323" s="559" t="str">
        <f>IFERROR(IF(OR(D1323=0,D1323=""),"",-PMT($F$45/IF($K$46="Day",'L1'!$D$12,IF($K$46="Week",'L1'!$D$16,IF($K$46="Month",'L1'!$D$17,1))),$F$46,$D$62)),"")</f>
        <v/>
      </c>
      <c r="G1323" s="559"/>
      <c r="H1323" s="559" t="str">
        <f>IFERROR(-PPMT(IF($K$46="Day",$F$45/'L1'!$D$12,IF($K$46="Week",$F$45/'L1'!$D$16,IF($K$46="Month",$F$45/'L1'!$D$17,IF($K$46="Year",$F$45,0)))),B1323,$F$46,$Q$45),"")</f>
        <v/>
      </c>
      <c r="I1323" s="559"/>
      <c r="J1323" s="559" t="str">
        <f t="shared" si="79"/>
        <v/>
      </c>
      <c r="K1323" s="559"/>
      <c r="L1323" s="559"/>
      <c r="M1323" s="559"/>
      <c r="N1323" s="559"/>
      <c r="O1323" s="559" t="str">
        <f t="shared" si="80"/>
        <v/>
      </c>
      <c r="P1323" s="560"/>
    </row>
    <row r="1324" spans="2:16">
      <c r="B1324" s="557" t="str">
        <f t="shared" si="77"/>
        <v/>
      </c>
      <c r="C1324" s="558"/>
      <c r="D1324" s="559" t="str">
        <f t="shared" si="78"/>
        <v/>
      </c>
      <c r="E1324" s="559"/>
      <c r="F1324" s="559" t="str">
        <f>IFERROR(IF(OR(D1324=0,D1324=""),"",-PMT($F$45/IF($K$46="Day",'L1'!$D$12,IF($K$46="Week",'L1'!$D$16,IF($K$46="Month",'L1'!$D$17,1))),$F$46,$D$62)),"")</f>
        <v/>
      </c>
      <c r="G1324" s="559"/>
      <c r="H1324" s="559" t="str">
        <f>IFERROR(-PPMT(IF($K$46="Day",$F$45/'L1'!$D$12,IF($K$46="Week",$F$45/'L1'!$D$16,IF($K$46="Month",$F$45/'L1'!$D$17,IF($K$46="Year",$F$45,0)))),B1324,$F$46,$Q$45),"")</f>
        <v/>
      </c>
      <c r="I1324" s="559"/>
      <c r="J1324" s="559" t="str">
        <f t="shared" si="79"/>
        <v/>
      </c>
      <c r="K1324" s="559"/>
      <c r="L1324" s="559"/>
      <c r="M1324" s="559"/>
      <c r="N1324" s="559"/>
      <c r="O1324" s="559" t="str">
        <f t="shared" si="80"/>
        <v/>
      </c>
      <c r="P1324" s="560"/>
    </row>
    <row r="1325" spans="2:16">
      <c r="B1325" s="557" t="str">
        <f t="shared" si="77"/>
        <v/>
      </c>
      <c r="C1325" s="558"/>
      <c r="D1325" s="559" t="str">
        <f t="shared" si="78"/>
        <v/>
      </c>
      <c r="E1325" s="559"/>
      <c r="F1325" s="559" t="str">
        <f>IFERROR(IF(OR(D1325=0,D1325=""),"",-PMT($F$45/IF($K$46="Day",'L1'!$D$12,IF($K$46="Week",'L1'!$D$16,IF($K$46="Month",'L1'!$D$17,1))),$F$46,$D$62)),"")</f>
        <v/>
      </c>
      <c r="G1325" s="559"/>
      <c r="H1325" s="559" t="str">
        <f>IFERROR(-PPMT(IF($K$46="Day",$F$45/'L1'!$D$12,IF($K$46="Week",$F$45/'L1'!$D$16,IF($K$46="Month",$F$45/'L1'!$D$17,IF($K$46="Year",$F$45,0)))),B1325,$F$46,$Q$45),"")</f>
        <v/>
      </c>
      <c r="I1325" s="559"/>
      <c r="J1325" s="559" t="str">
        <f t="shared" si="79"/>
        <v/>
      </c>
      <c r="K1325" s="559"/>
      <c r="L1325" s="559"/>
      <c r="M1325" s="559"/>
      <c r="N1325" s="559"/>
      <c r="O1325" s="559" t="str">
        <f t="shared" si="80"/>
        <v/>
      </c>
      <c r="P1325" s="560"/>
    </row>
    <row r="1326" spans="2:16">
      <c r="B1326" s="557" t="str">
        <f t="shared" si="77"/>
        <v/>
      </c>
      <c r="C1326" s="558"/>
      <c r="D1326" s="559" t="str">
        <f t="shared" si="78"/>
        <v/>
      </c>
      <c r="E1326" s="559"/>
      <c r="F1326" s="559" t="str">
        <f>IFERROR(IF(OR(D1326=0,D1326=""),"",-PMT($F$45/IF($K$46="Day",'L1'!$D$12,IF($K$46="Week",'L1'!$D$16,IF($K$46="Month",'L1'!$D$17,1))),$F$46,$D$62)),"")</f>
        <v/>
      </c>
      <c r="G1326" s="559"/>
      <c r="H1326" s="559" t="str">
        <f>IFERROR(-PPMT(IF($K$46="Day",$F$45/'L1'!$D$12,IF($K$46="Week",$F$45/'L1'!$D$16,IF($K$46="Month",$F$45/'L1'!$D$17,IF($K$46="Year",$F$45,0)))),B1326,$F$46,$Q$45),"")</f>
        <v/>
      </c>
      <c r="I1326" s="559"/>
      <c r="J1326" s="559" t="str">
        <f t="shared" si="79"/>
        <v/>
      </c>
      <c r="K1326" s="559"/>
      <c r="L1326" s="559"/>
      <c r="M1326" s="559"/>
      <c r="N1326" s="559"/>
      <c r="O1326" s="559" t="str">
        <f t="shared" si="80"/>
        <v/>
      </c>
      <c r="P1326" s="560"/>
    </row>
    <row r="1327" spans="2:16">
      <c r="B1327" s="557" t="str">
        <f t="shared" si="77"/>
        <v/>
      </c>
      <c r="C1327" s="558"/>
      <c r="D1327" s="559" t="str">
        <f t="shared" si="78"/>
        <v/>
      </c>
      <c r="E1327" s="559"/>
      <c r="F1327" s="559" t="str">
        <f>IFERROR(IF(OR(D1327=0,D1327=""),"",-PMT($F$45/IF($K$46="Day",'L1'!$D$12,IF($K$46="Week",'L1'!$D$16,IF($K$46="Month",'L1'!$D$17,1))),$F$46,$D$62)),"")</f>
        <v/>
      </c>
      <c r="G1327" s="559"/>
      <c r="H1327" s="559" t="str">
        <f>IFERROR(-PPMT(IF($K$46="Day",$F$45/'L1'!$D$12,IF($K$46="Week",$F$45/'L1'!$D$16,IF($K$46="Month",$F$45/'L1'!$D$17,IF($K$46="Year",$F$45,0)))),B1327,$F$46,$Q$45),"")</f>
        <v/>
      </c>
      <c r="I1327" s="559"/>
      <c r="J1327" s="559" t="str">
        <f t="shared" si="79"/>
        <v/>
      </c>
      <c r="K1327" s="559"/>
      <c r="L1327" s="559"/>
      <c r="M1327" s="559"/>
      <c r="N1327" s="559"/>
      <c r="O1327" s="559" t="str">
        <f t="shared" si="80"/>
        <v/>
      </c>
      <c r="P1327" s="560"/>
    </row>
    <row r="1328" spans="2:16">
      <c r="B1328" s="557" t="str">
        <f t="shared" si="77"/>
        <v/>
      </c>
      <c r="C1328" s="558"/>
      <c r="D1328" s="559" t="str">
        <f t="shared" si="78"/>
        <v/>
      </c>
      <c r="E1328" s="559"/>
      <c r="F1328" s="559" t="str">
        <f>IFERROR(IF(OR(D1328=0,D1328=""),"",-PMT($F$45/IF($K$46="Day",'L1'!$D$12,IF($K$46="Week",'L1'!$D$16,IF($K$46="Month",'L1'!$D$17,1))),$F$46,$D$62)),"")</f>
        <v/>
      </c>
      <c r="G1328" s="559"/>
      <c r="H1328" s="559" t="str">
        <f>IFERROR(-PPMT(IF($K$46="Day",$F$45/'L1'!$D$12,IF($K$46="Week",$F$45/'L1'!$D$16,IF($K$46="Month",$F$45/'L1'!$D$17,IF($K$46="Year",$F$45,0)))),B1328,$F$46,$Q$45),"")</f>
        <v/>
      </c>
      <c r="I1328" s="559"/>
      <c r="J1328" s="559" t="str">
        <f t="shared" si="79"/>
        <v/>
      </c>
      <c r="K1328" s="559"/>
      <c r="L1328" s="559"/>
      <c r="M1328" s="559"/>
      <c r="N1328" s="559"/>
      <c r="O1328" s="559" t="str">
        <f t="shared" si="80"/>
        <v/>
      </c>
      <c r="P1328" s="560"/>
    </row>
    <row r="1329" spans="2:16">
      <c r="B1329" s="557" t="str">
        <f t="shared" si="77"/>
        <v/>
      </c>
      <c r="C1329" s="558"/>
      <c r="D1329" s="559" t="str">
        <f t="shared" si="78"/>
        <v/>
      </c>
      <c r="E1329" s="559"/>
      <c r="F1329" s="559" t="str">
        <f>IFERROR(IF(OR(D1329=0,D1329=""),"",-PMT($F$45/IF($K$46="Day",'L1'!$D$12,IF($K$46="Week",'L1'!$D$16,IF($K$46="Month",'L1'!$D$17,1))),$F$46,$D$62)),"")</f>
        <v/>
      </c>
      <c r="G1329" s="559"/>
      <c r="H1329" s="559" t="str">
        <f>IFERROR(-PPMT(IF($K$46="Day",$F$45/'L1'!$D$12,IF($K$46="Week",$F$45/'L1'!$D$16,IF($K$46="Month",$F$45/'L1'!$D$17,IF($K$46="Year",$F$45,0)))),B1329,$F$46,$Q$45),"")</f>
        <v/>
      </c>
      <c r="I1329" s="559"/>
      <c r="J1329" s="559" t="str">
        <f t="shared" si="79"/>
        <v/>
      </c>
      <c r="K1329" s="559"/>
      <c r="L1329" s="559"/>
      <c r="M1329" s="559"/>
      <c r="N1329" s="559"/>
      <c r="O1329" s="559" t="str">
        <f t="shared" si="80"/>
        <v/>
      </c>
      <c r="P1329" s="560"/>
    </row>
    <row r="1330" spans="2:16">
      <c r="B1330" s="557" t="str">
        <f t="shared" si="77"/>
        <v/>
      </c>
      <c r="C1330" s="558"/>
      <c r="D1330" s="559" t="str">
        <f t="shared" si="78"/>
        <v/>
      </c>
      <c r="E1330" s="559"/>
      <c r="F1330" s="559" t="str">
        <f>IFERROR(IF(OR(D1330=0,D1330=""),"",-PMT($F$45/IF($K$46="Day",'L1'!$D$12,IF($K$46="Week",'L1'!$D$16,IF($K$46="Month",'L1'!$D$17,1))),$F$46,$D$62)),"")</f>
        <v/>
      </c>
      <c r="G1330" s="559"/>
      <c r="H1330" s="559" t="str">
        <f>IFERROR(-PPMT(IF($K$46="Day",$F$45/'L1'!$D$12,IF($K$46="Week",$F$45/'L1'!$D$16,IF($K$46="Month",$F$45/'L1'!$D$17,IF($K$46="Year",$F$45,0)))),B1330,$F$46,$Q$45),"")</f>
        <v/>
      </c>
      <c r="I1330" s="559"/>
      <c r="J1330" s="559" t="str">
        <f t="shared" si="79"/>
        <v/>
      </c>
      <c r="K1330" s="559"/>
      <c r="L1330" s="559"/>
      <c r="M1330" s="559"/>
      <c r="N1330" s="559"/>
      <c r="O1330" s="559" t="str">
        <f t="shared" si="80"/>
        <v/>
      </c>
      <c r="P1330" s="560"/>
    </row>
    <row r="1331" spans="2:16">
      <c r="B1331" s="557" t="str">
        <f t="shared" si="77"/>
        <v/>
      </c>
      <c r="C1331" s="558"/>
      <c r="D1331" s="559" t="str">
        <f t="shared" si="78"/>
        <v/>
      </c>
      <c r="E1331" s="559"/>
      <c r="F1331" s="559" t="str">
        <f>IFERROR(IF(OR(D1331=0,D1331=""),"",-PMT($F$45/IF($K$46="Day",'L1'!$D$12,IF($K$46="Week",'L1'!$D$16,IF($K$46="Month",'L1'!$D$17,1))),$F$46,$D$62)),"")</f>
        <v/>
      </c>
      <c r="G1331" s="559"/>
      <c r="H1331" s="559" t="str">
        <f>IFERROR(-PPMT(IF($K$46="Day",$F$45/'L1'!$D$12,IF($K$46="Week",$F$45/'L1'!$D$16,IF($K$46="Month",$F$45/'L1'!$D$17,IF($K$46="Year",$F$45,0)))),B1331,$F$46,$Q$45),"")</f>
        <v/>
      </c>
      <c r="I1331" s="559"/>
      <c r="J1331" s="559" t="str">
        <f t="shared" si="79"/>
        <v/>
      </c>
      <c r="K1331" s="559"/>
      <c r="L1331" s="559"/>
      <c r="M1331" s="559"/>
      <c r="N1331" s="559"/>
      <c r="O1331" s="559" t="str">
        <f t="shared" si="80"/>
        <v/>
      </c>
      <c r="P1331" s="560"/>
    </row>
    <row r="1332" spans="2:16">
      <c r="B1332" s="557" t="str">
        <f t="shared" si="77"/>
        <v/>
      </c>
      <c r="C1332" s="558"/>
      <c r="D1332" s="559" t="str">
        <f t="shared" si="78"/>
        <v/>
      </c>
      <c r="E1332" s="559"/>
      <c r="F1332" s="559" t="str">
        <f>IFERROR(IF(OR(D1332=0,D1332=""),"",-PMT($F$45/IF($K$46="Day",'L1'!$D$12,IF($K$46="Week",'L1'!$D$16,IF($K$46="Month",'L1'!$D$17,1))),$F$46,$D$62)),"")</f>
        <v/>
      </c>
      <c r="G1332" s="559"/>
      <c r="H1332" s="559" t="str">
        <f>IFERROR(-PPMT(IF($K$46="Day",$F$45/'L1'!$D$12,IF($K$46="Week",$F$45/'L1'!$D$16,IF($K$46="Month",$F$45/'L1'!$D$17,IF($K$46="Year",$F$45,0)))),B1332,$F$46,$Q$45),"")</f>
        <v/>
      </c>
      <c r="I1332" s="559"/>
      <c r="J1332" s="559" t="str">
        <f t="shared" si="79"/>
        <v/>
      </c>
      <c r="K1332" s="559"/>
      <c r="L1332" s="559"/>
      <c r="M1332" s="559"/>
      <c r="N1332" s="559"/>
      <c r="O1332" s="559" t="str">
        <f t="shared" si="80"/>
        <v/>
      </c>
      <c r="P1332" s="560"/>
    </row>
    <row r="1333" spans="2:16">
      <c r="B1333" s="557" t="str">
        <f t="shared" si="77"/>
        <v/>
      </c>
      <c r="C1333" s="558"/>
      <c r="D1333" s="559" t="str">
        <f t="shared" si="78"/>
        <v/>
      </c>
      <c r="E1333" s="559"/>
      <c r="F1333" s="559" t="str">
        <f>IFERROR(IF(OR(D1333=0,D1333=""),"",-PMT($F$45/IF($K$46="Day",'L1'!$D$12,IF($K$46="Week",'L1'!$D$16,IF($K$46="Month",'L1'!$D$17,1))),$F$46,$D$62)),"")</f>
        <v/>
      </c>
      <c r="G1333" s="559"/>
      <c r="H1333" s="559" t="str">
        <f>IFERROR(-PPMT(IF($K$46="Day",$F$45/'L1'!$D$12,IF($K$46="Week",$F$45/'L1'!$D$16,IF($K$46="Month",$F$45/'L1'!$D$17,IF($K$46="Year",$F$45,0)))),B1333,$F$46,$Q$45),"")</f>
        <v/>
      </c>
      <c r="I1333" s="559"/>
      <c r="J1333" s="559" t="str">
        <f t="shared" si="79"/>
        <v/>
      </c>
      <c r="K1333" s="559"/>
      <c r="L1333" s="559"/>
      <c r="M1333" s="559"/>
      <c r="N1333" s="559"/>
      <c r="O1333" s="559" t="str">
        <f t="shared" si="80"/>
        <v/>
      </c>
      <c r="P1333" s="560"/>
    </row>
    <row r="1334" spans="2:16">
      <c r="B1334" s="557" t="str">
        <f t="shared" si="77"/>
        <v/>
      </c>
      <c r="C1334" s="558"/>
      <c r="D1334" s="559" t="str">
        <f t="shared" si="78"/>
        <v/>
      </c>
      <c r="E1334" s="559"/>
      <c r="F1334" s="559" t="str">
        <f>IFERROR(IF(OR(D1334=0,D1334=""),"",-PMT($F$45/IF($K$46="Day",'L1'!$D$12,IF($K$46="Week",'L1'!$D$16,IF($K$46="Month",'L1'!$D$17,1))),$F$46,$D$62)),"")</f>
        <v/>
      </c>
      <c r="G1334" s="559"/>
      <c r="H1334" s="559" t="str">
        <f>IFERROR(-PPMT(IF($K$46="Day",$F$45/'L1'!$D$12,IF($K$46="Week",$F$45/'L1'!$D$16,IF($K$46="Month",$F$45/'L1'!$D$17,IF($K$46="Year",$F$45,0)))),B1334,$F$46,$Q$45),"")</f>
        <v/>
      </c>
      <c r="I1334" s="559"/>
      <c r="J1334" s="559" t="str">
        <f t="shared" si="79"/>
        <v/>
      </c>
      <c r="K1334" s="559"/>
      <c r="L1334" s="559"/>
      <c r="M1334" s="559"/>
      <c r="N1334" s="559"/>
      <c r="O1334" s="559" t="str">
        <f t="shared" si="80"/>
        <v/>
      </c>
      <c r="P1334" s="560"/>
    </row>
    <row r="1335" spans="2:16">
      <c r="B1335" s="557" t="str">
        <f t="shared" si="77"/>
        <v/>
      </c>
      <c r="C1335" s="558"/>
      <c r="D1335" s="559" t="str">
        <f t="shared" si="78"/>
        <v/>
      </c>
      <c r="E1335" s="559"/>
      <c r="F1335" s="559" t="str">
        <f>IFERROR(IF(OR(D1335=0,D1335=""),"",-PMT($F$45/IF($K$46="Day",'L1'!$D$12,IF($K$46="Week",'L1'!$D$16,IF($K$46="Month",'L1'!$D$17,1))),$F$46,$D$62)),"")</f>
        <v/>
      </c>
      <c r="G1335" s="559"/>
      <c r="H1335" s="559" t="str">
        <f>IFERROR(-PPMT(IF($K$46="Day",$F$45/'L1'!$D$12,IF($K$46="Week",$F$45/'L1'!$D$16,IF($K$46="Month",$F$45/'L1'!$D$17,IF($K$46="Year",$F$45,0)))),B1335,$F$46,$Q$45),"")</f>
        <v/>
      </c>
      <c r="I1335" s="559"/>
      <c r="J1335" s="559" t="str">
        <f t="shared" si="79"/>
        <v/>
      </c>
      <c r="K1335" s="559"/>
      <c r="L1335" s="559"/>
      <c r="M1335" s="559"/>
      <c r="N1335" s="559"/>
      <c r="O1335" s="559" t="str">
        <f t="shared" si="80"/>
        <v/>
      </c>
      <c r="P1335" s="560"/>
    </row>
    <row r="1336" spans="2:16">
      <c r="B1336" s="557" t="str">
        <f t="shared" si="77"/>
        <v/>
      </c>
      <c r="C1336" s="558"/>
      <c r="D1336" s="559" t="str">
        <f t="shared" si="78"/>
        <v/>
      </c>
      <c r="E1336" s="559"/>
      <c r="F1336" s="559" t="str">
        <f>IFERROR(IF(OR(D1336=0,D1336=""),"",-PMT($F$45/IF($K$46="Day",'L1'!$D$12,IF($K$46="Week",'L1'!$D$16,IF($K$46="Month",'L1'!$D$17,1))),$F$46,$D$62)),"")</f>
        <v/>
      </c>
      <c r="G1336" s="559"/>
      <c r="H1336" s="559" t="str">
        <f>IFERROR(-PPMT(IF($K$46="Day",$F$45/'L1'!$D$12,IF($K$46="Week",$F$45/'L1'!$D$16,IF($K$46="Month",$F$45/'L1'!$D$17,IF($K$46="Year",$F$45,0)))),B1336,$F$46,$Q$45),"")</f>
        <v/>
      </c>
      <c r="I1336" s="559"/>
      <c r="J1336" s="559" t="str">
        <f t="shared" si="79"/>
        <v/>
      </c>
      <c r="K1336" s="559"/>
      <c r="L1336" s="559"/>
      <c r="M1336" s="559"/>
      <c r="N1336" s="559"/>
      <c r="O1336" s="559" t="str">
        <f t="shared" si="80"/>
        <v/>
      </c>
      <c r="P1336" s="560"/>
    </row>
    <row r="1337" spans="2:16">
      <c r="B1337" s="557" t="str">
        <f t="shared" si="77"/>
        <v/>
      </c>
      <c r="C1337" s="558"/>
      <c r="D1337" s="559" t="str">
        <f t="shared" si="78"/>
        <v/>
      </c>
      <c r="E1337" s="559"/>
      <c r="F1337" s="559" t="str">
        <f>IFERROR(IF(OR(D1337=0,D1337=""),"",-PMT($F$45/IF($K$46="Day",'L1'!$D$12,IF($K$46="Week",'L1'!$D$16,IF($K$46="Month",'L1'!$D$17,1))),$F$46,$D$62)),"")</f>
        <v/>
      </c>
      <c r="G1337" s="559"/>
      <c r="H1337" s="559" t="str">
        <f>IFERROR(-PPMT(IF($K$46="Day",$F$45/'L1'!$D$12,IF($K$46="Week",$F$45/'L1'!$D$16,IF($K$46="Month",$F$45/'L1'!$D$17,IF($K$46="Year",$F$45,0)))),B1337,$F$46,$Q$45),"")</f>
        <v/>
      </c>
      <c r="I1337" s="559"/>
      <c r="J1337" s="559" t="str">
        <f t="shared" si="79"/>
        <v/>
      </c>
      <c r="K1337" s="559"/>
      <c r="L1337" s="559"/>
      <c r="M1337" s="559"/>
      <c r="N1337" s="559"/>
      <c r="O1337" s="559" t="str">
        <f t="shared" si="80"/>
        <v/>
      </c>
      <c r="P1337" s="560"/>
    </row>
    <row r="1338" spans="2:16">
      <c r="B1338" s="557" t="str">
        <f t="shared" si="77"/>
        <v/>
      </c>
      <c r="C1338" s="558"/>
      <c r="D1338" s="559" t="str">
        <f t="shared" si="78"/>
        <v/>
      </c>
      <c r="E1338" s="559"/>
      <c r="F1338" s="559" t="str">
        <f>IFERROR(IF(OR(D1338=0,D1338=""),"",-PMT($F$45/IF($K$46="Day",'L1'!$D$12,IF($K$46="Week",'L1'!$D$16,IF($K$46="Month",'L1'!$D$17,1))),$F$46,$D$62)),"")</f>
        <v/>
      </c>
      <c r="G1338" s="559"/>
      <c r="H1338" s="559" t="str">
        <f>IFERROR(-PPMT(IF($K$46="Day",$F$45/'L1'!$D$12,IF($K$46="Week",$F$45/'L1'!$D$16,IF($K$46="Month",$F$45/'L1'!$D$17,IF($K$46="Year",$F$45,0)))),B1338,$F$46,$Q$45),"")</f>
        <v/>
      </c>
      <c r="I1338" s="559"/>
      <c r="J1338" s="559" t="str">
        <f t="shared" si="79"/>
        <v/>
      </c>
      <c r="K1338" s="559"/>
      <c r="L1338" s="559"/>
      <c r="M1338" s="559"/>
      <c r="N1338" s="559"/>
      <c r="O1338" s="559" t="str">
        <f t="shared" si="80"/>
        <v/>
      </c>
      <c r="P1338" s="560"/>
    </row>
    <row r="1339" spans="2:16">
      <c r="B1339" s="557" t="str">
        <f t="shared" si="77"/>
        <v/>
      </c>
      <c r="C1339" s="558"/>
      <c r="D1339" s="559" t="str">
        <f t="shared" si="78"/>
        <v/>
      </c>
      <c r="E1339" s="559"/>
      <c r="F1339" s="559" t="str">
        <f>IFERROR(IF(OR(D1339=0,D1339=""),"",-PMT($F$45/IF($K$46="Day",'L1'!$D$12,IF($K$46="Week",'L1'!$D$16,IF($K$46="Month",'L1'!$D$17,1))),$F$46,$D$62)),"")</f>
        <v/>
      </c>
      <c r="G1339" s="559"/>
      <c r="H1339" s="559" t="str">
        <f>IFERROR(-PPMT(IF($K$46="Day",$F$45/'L1'!$D$12,IF($K$46="Week",$F$45/'L1'!$D$16,IF($K$46="Month",$F$45/'L1'!$D$17,IF($K$46="Year",$F$45,0)))),B1339,$F$46,$Q$45),"")</f>
        <v/>
      </c>
      <c r="I1339" s="559"/>
      <c r="J1339" s="559" t="str">
        <f t="shared" si="79"/>
        <v/>
      </c>
      <c r="K1339" s="559"/>
      <c r="L1339" s="559"/>
      <c r="M1339" s="559"/>
      <c r="N1339" s="559"/>
      <c r="O1339" s="559" t="str">
        <f t="shared" si="80"/>
        <v/>
      </c>
      <c r="P1339" s="560"/>
    </row>
    <row r="1340" spans="2:16">
      <c r="B1340" s="557" t="str">
        <f t="shared" si="77"/>
        <v/>
      </c>
      <c r="C1340" s="558"/>
      <c r="D1340" s="559" t="str">
        <f t="shared" si="78"/>
        <v/>
      </c>
      <c r="E1340" s="559"/>
      <c r="F1340" s="559" t="str">
        <f>IFERROR(IF(OR(D1340=0,D1340=""),"",-PMT($F$45/IF($K$46="Day",'L1'!$D$12,IF($K$46="Week",'L1'!$D$16,IF($K$46="Month",'L1'!$D$17,1))),$F$46,$D$62)),"")</f>
        <v/>
      </c>
      <c r="G1340" s="559"/>
      <c r="H1340" s="559" t="str">
        <f>IFERROR(-PPMT(IF($K$46="Day",$F$45/'L1'!$D$12,IF($K$46="Week",$F$45/'L1'!$D$16,IF($K$46="Month",$F$45/'L1'!$D$17,IF($K$46="Year",$F$45,0)))),B1340,$F$46,$Q$45),"")</f>
        <v/>
      </c>
      <c r="I1340" s="559"/>
      <c r="J1340" s="559" t="str">
        <f t="shared" si="79"/>
        <v/>
      </c>
      <c r="K1340" s="559"/>
      <c r="L1340" s="559"/>
      <c r="M1340" s="559"/>
      <c r="N1340" s="559"/>
      <c r="O1340" s="559" t="str">
        <f t="shared" si="80"/>
        <v/>
      </c>
      <c r="P1340" s="560"/>
    </row>
    <row r="1341" spans="2:16">
      <c r="B1341" s="557" t="str">
        <f t="shared" si="77"/>
        <v/>
      </c>
      <c r="C1341" s="558"/>
      <c r="D1341" s="559" t="str">
        <f t="shared" si="78"/>
        <v/>
      </c>
      <c r="E1341" s="559"/>
      <c r="F1341" s="559" t="str">
        <f>IFERROR(IF(OR(D1341=0,D1341=""),"",-PMT($F$45/IF($K$46="Day",'L1'!$D$12,IF($K$46="Week",'L1'!$D$16,IF($K$46="Month",'L1'!$D$17,1))),$F$46,$D$62)),"")</f>
        <v/>
      </c>
      <c r="G1341" s="559"/>
      <c r="H1341" s="559" t="str">
        <f>IFERROR(-PPMT(IF($K$46="Day",$F$45/'L1'!$D$12,IF($K$46="Week",$F$45/'L1'!$D$16,IF($K$46="Month",$F$45/'L1'!$D$17,IF($K$46="Year",$F$45,0)))),B1341,$F$46,$Q$45),"")</f>
        <v/>
      </c>
      <c r="I1341" s="559"/>
      <c r="J1341" s="559" t="str">
        <f t="shared" si="79"/>
        <v/>
      </c>
      <c r="K1341" s="559"/>
      <c r="L1341" s="559"/>
      <c r="M1341" s="559"/>
      <c r="N1341" s="559"/>
      <c r="O1341" s="559" t="str">
        <f t="shared" si="80"/>
        <v/>
      </c>
      <c r="P1341" s="560"/>
    </row>
    <row r="1342" spans="2:16">
      <c r="B1342" s="557" t="str">
        <f t="shared" si="77"/>
        <v/>
      </c>
      <c r="C1342" s="558"/>
      <c r="D1342" s="559" t="str">
        <f t="shared" si="78"/>
        <v/>
      </c>
      <c r="E1342" s="559"/>
      <c r="F1342" s="559" t="str">
        <f>IFERROR(IF(OR(D1342=0,D1342=""),"",-PMT($F$45/IF($K$46="Day",'L1'!$D$12,IF($K$46="Week",'L1'!$D$16,IF($K$46="Month",'L1'!$D$17,1))),$F$46,$D$62)),"")</f>
        <v/>
      </c>
      <c r="G1342" s="559"/>
      <c r="H1342" s="559" t="str">
        <f>IFERROR(-PPMT(IF($K$46="Day",$F$45/'L1'!$D$12,IF($K$46="Week",$F$45/'L1'!$D$16,IF($K$46="Month",$F$45/'L1'!$D$17,IF($K$46="Year",$F$45,0)))),B1342,$F$46,$Q$45),"")</f>
        <v/>
      </c>
      <c r="I1342" s="559"/>
      <c r="J1342" s="559" t="str">
        <f t="shared" si="79"/>
        <v/>
      </c>
      <c r="K1342" s="559"/>
      <c r="L1342" s="559"/>
      <c r="M1342" s="559"/>
      <c r="N1342" s="559"/>
      <c r="O1342" s="559" t="str">
        <f t="shared" si="80"/>
        <v/>
      </c>
      <c r="P1342" s="560"/>
    </row>
    <row r="1343" spans="2:16">
      <c r="B1343" s="557" t="str">
        <f t="shared" si="77"/>
        <v/>
      </c>
      <c r="C1343" s="558"/>
      <c r="D1343" s="559" t="str">
        <f t="shared" si="78"/>
        <v/>
      </c>
      <c r="E1343" s="559"/>
      <c r="F1343" s="559" t="str">
        <f>IFERROR(IF(OR(D1343=0,D1343=""),"",-PMT($F$45/IF($K$46="Day",'L1'!$D$12,IF($K$46="Week",'L1'!$D$16,IF($K$46="Month",'L1'!$D$17,1))),$F$46,$D$62)),"")</f>
        <v/>
      </c>
      <c r="G1343" s="559"/>
      <c r="H1343" s="559" t="str">
        <f>IFERROR(-PPMT(IF($K$46="Day",$F$45/'L1'!$D$12,IF($K$46="Week",$F$45/'L1'!$D$16,IF($K$46="Month",$F$45/'L1'!$D$17,IF($K$46="Year",$F$45,0)))),B1343,$F$46,$Q$45),"")</f>
        <v/>
      </c>
      <c r="I1343" s="559"/>
      <c r="J1343" s="559" t="str">
        <f t="shared" si="79"/>
        <v/>
      </c>
      <c r="K1343" s="559"/>
      <c r="L1343" s="559"/>
      <c r="M1343" s="559"/>
      <c r="N1343" s="559"/>
      <c r="O1343" s="559" t="str">
        <f t="shared" si="80"/>
        <v/>
      </c>
      <c r="P1343" s="560"/>
    </row>
    <row r="1344" spans="2:16">
      <c r="B1344" s="557" t="str">
        <f t="shared" ref="B1344:B1407" si="81">IF(OR(D1344=0,D1344=""),"",B1343+1)</f>
        <v/>
      </c>
      <c r="C1344" s="558"/>
      <c r="D1344" s="559" t="str">
        <f t="shared" ref="D1344:D1407" si="82">IFERROR(IF(D1343-H1343&lt;=0,"",D1343-H1343),"")</f>
        <v/>
      </c>
      <c r="E1344" s="559"/>
      <c r="F1344" s="559" t="str">
        <f>IFERROR(IF(OR(D1344=0,D1344=""),"",-PMT($F$45/IF($K$46="Day",'L1'!$D$12,IF($K$46="Week",'L1'!$D$16,IF($K$46="Month",'L1'!$D$17,1))),$F$46,$D$62)),"")</f>
        <v/>
      </c>
      <c r="G1344" s="559"/>
      <c r="H1344" s="559" t="str">
        <f>IFERROR(-PPMT(IF($K$46="Day",$F$45/'L1'!$D$12,IF($K$46="Week",$F$45/'L1'!$D$16,IF($K$46="Month",$F$45/'L1'!$D$17,IF($K$46="Year",$F$45,0)))),B1344,$F$46,$Q$45),"")</f>
        <v/>
      </c>
      <c r="I1344" s="559"/>
      <c r="J1344" s="559" t="str">
        <f t="shared" ref="J1344:J1407" si="83">IFERROR(F1344-H1344,"")</f>
        <v/>
      </c>
      <c r="K1344" s="559"/>
      <c r="L1344" s="559"/>
      <c r="M1344" s="559"/>
      <c r="N1344" s="559"/>
      <c r="O1344" s="559" t="str">
        <f t="shared" ref="O1344:O1407" si="84">IFERROR(D1344-H1344,"")</f>
        <v/>
      </c>
      <c r="P1344" s="560"/>
    </row>
    <row r="1345" spans="2:16">
      <c r="B1345" s="557" t="str">
        <f t="shared" si="81"/>
        <v/>
      </c>
      <c r="C1345" s="558"/>
      <c r="D1345" s="559" t="str">
        <f t="shared" si="82"/>
        <v/>
      </c>
      <c r="E1345" s="559"/>
      <c r="F1345" s="559" t="str">
        <f>IFERROR(IF(OR(D1345=0,D1345=""),"",-PMT($F$45/IF($K$46="Day",'L1'!$D$12,IF($K$46="Week",'L1'!$D$16,IF($K$46="Month",'L1'!$D$17,1))),$F$46,$D$62)),"")</f>
        <v/>
      </c>
      <c r="G1345" s="559"/>
      <c r="H1345" s="559" t="str">
        <f>IFERROR(-PPMT(IF($K$46="Day",$F$45/'L1'!$D$12,IF($K$46="Week",$F$45/'L1'!$D$16,IF($K$46="Month",$F$45/'L1'!$D$17,IF($K$46="Year",$F$45,0)))),B1345,$F$46,$Q$45),"")</f>
        <v/>
      </c>
      <c r="I1345" s="559"/>
      <c r="J1345" s="559" t="str">
        <f t="shared" si="83"/>
        <v/>
      </c>
      <c r="K1345" s="559"/>
      <c r="L1345" s="559"/>
      <c r="M1345" s="559"/>
      <c r="N1345" s="559"/>
      <c r="O1345" s="559" t="str">
        <f t="shared" si="84"/>
        <v/>
      </c>
      <c r="P1345" s="560"/>
    </row>
    <row r="1346" spans="2:16">
      <c r="B1346" s="557" t="str">
        <f t="shared" si="81"/>
        <v/>
      </c>
      <c r="C1346" s="558"/>
      <c r="D1346" s="559" t="str">
        <f t="shared" si="82"/>
        <v/>
      </c>
      <c r="E1346" s="559"/>
      <c r="F1346" s="559" t="str">
        <f>IFERROR(IF(OR(D1346=0,D1346=""),"",-PMT($F$45/IF($K$46="Day",'L1'!$D$12,IF($K$46="Week",'L1'!$D$16,IF($K$46="Month",'L1'!$D$17,1))),$F$46,$D$62)),"")</f>
        <v/>
      </c>
      <c r="G1346" s="559"/>
      <c r="H1346" s="559" t="str">
        <f>IFERROR(-PPMT(IF($K$46="Day",$F$45/'L1'!$D$12,IF($K$46="Week",$F$45/'L1'!$D$16,IF($K$46="Month",$F$45/'L1'!$D$17,IF($K$46="Year",$F$45,0)))),B1346,$F$46,$Q$45),"")</f>
        <v/>
      </c>
      <c r="I1346" s="559"/>
      <c r="J1346" s="559" t="str">
        <f t="shared" si="83"/>
        <v/>
      </c>
      <c r="K1346" s="559"/>
      <c r="L1346" s="559"/>
      <c r="M1346" s="559"/>
      <c r="N1346" s="559"/>
      <c r="O1346" s="559" t="str">
        <f t="shared" si="84"/>
        <v/>
      </c>
      <c r="P1346" s="560"/>
    </row>
    <row r="1347" spans="2:16">
      <c r="B1347" s="557" t="str">
        <f t="shared" si="81"/>
        <v/>
      </c>
      <c r="C1347" s="558"/>
      <c r="D1347" s="559" t="str">
        <f t="shared" si="82"/>
        <v/>
      </c>
      <c r="E1347" s="559"/>
      <c r="F1347" s="559" t="str">
        <f>IFERROR(IF(OR(D1347=0,D1347=""),"",-PMT($F$45/IF($K$46="Day",'L1'!$D$12,IF($K$46="Week",'L1'!$D$16,IF($K$46="Month",'L1'!$D$17,1))),$F$46,$D$62)),"")</f>
        <v/>
      </c>
      <c r="G1347" s="559"/>
      <c r="H1347" s="559" t="str">
        <f>IFERROR(-PPMT(IF($K$46="Day",$F$45/'L1'!$D$12,IF($K$46="Week",$F$45/'L1'!$D$16,IF($K$46="Month",$F$45/'L1'!$D$17,IF($K$46="Year",$F$45,0)))),B1347,$F$46,$Q$45),"")</f>
        <v/>
      </c>
      <c r="I1347" s="559"/>
      <c r="J1347" s="559" t="str">
        <f t="shared" si="83"/>
        <v/>
      </c>
      <c r="K1347" s="559"/>
      <c r="L1347" s="559"/>
      <c r="M1347" s="559"/>
      <c r="N1347" s="559"/>
      <c r="O1347" s="559" t="str">
        <f t="shared" si="84"/>
        <v/>
      </c>
      <c r="P1347" s="560"/>
    </row>
    <row r="1348" spans="2:16">
      <c r="B1348" s="557" t="str">
        <f t="shared" si="81"/>
        <v/>
      </c>
      <c r="C1348" s="558"/>
      <c r="D1348" s="559" t="str">
        <f t="shared" si="82"/>
        <v/>
      </c>
      <c r="E1348" s="559"/>
      <c r="F1348" s="559" t="str">
        <f>IFERROR(IF(OR(D1348=0,D1348=""),"",-PMT($F$45/IF($K$46="Day",'L1'!$D$12,IF($K$46="Week",'L1'!$D$16,IF($K$46="Month",'L1'!$D$17,1))),$F$46,$D$62)),"")</f>
        <v/>
      </c>
      <c r="G1348" s="559"/>
      <c r="H1348" s="559" t="str">
        <f>IFERROR(-PPMT(IF($K$46="Day",$F$45/'L1'!$D$12,IF($K$46="Week",$F$45/'L1'!$D$16,IF($K$46="Month",$F$45/'L1'!$D$17,IF($K$46="Year",$F$45,0)))),B1348,$F$46,$Q$45),"")</f>
        <v/>
      </c>
      <c r="I1348" s="559"/>
      <c r="J1348" s="559" t="str">
        <f t="shared" si="83"/>
        <v/>
      </c>
      <c r="K1348" s="559"/>
      <c r="L1348" s="559"/>
      <c r="M1348" s="559"/>
      <c r="N1348" s="559"/>
      <c r="O1348" s="559" t="str">
        <f t="shared" si="84"/>
        <v/>
      </c>
      <c r="P1348" s="560"/>
    </row>
    <row r="1349" spans="2:16">
      <c r="B1349" s="557" t="str">
        <f t="shared" si="81"/>
        <v/>
      </c>
      <c r="C1349" s="558"/>
      <c r="D1349" s="559" t="str">
        <f t="shared" si="82"/>
        <v/>
      </c>
      <c r="E1349" s="559"/>
      <c r="F1349" s="559" t="str">
        <f>IFERROR(IF(OR(D1349=0,D1349=""),"",-PMT($F$45/IF($K$46="Day",'L1'!$D$12,IF($K$46="Week",'L1'!$D$16,IF($K$46="Month",'L1'!$D$17,1))),$F$46,$D$62)),"")</f>
        <v/>
      </c>
      <c r="G1349" s="559"/>
      <c r="H1349" s="559" t="str">
        <f>IFERROR(-PPMT(IF($K$46="Day",$F$45/'L1'!$D$12,IF($K$46="Week",$F$45/'L1'!$D$16,IF($K$46="Month",$F$45/'L1'!$D$17,IF($K$46="Year",$F$45,0)))),B1349,$F$46,$Q$45),"")</f>
        <v/>
      </c>
      <c r="I1349" s="559"/>
      <c r="J1349" s="559" t="str">
        <f t="shared" si="83"/>
        <v/>
      </c>
      <c r="K1349" s="559"/>
      <c r="L1349" s="559"/>
      <c r="M1349" s="559"/>
      <c r="N1349" s="559"/>
      <c r="O1349" s="559" t="str">
        <f t="shared" si="84"/>
        <v/>
      </c>
      <c r="P1349" s="560"/>
    </row>
    <row r="1350" spans="2:16">
      <c r="B1350" s="557" t="str">
        <f t="shared" si="81"/>
        <v/>
      </c>
      <c r="C1350" s="558"/>
      <c r="D1350" s="559" t="str">
        <f t="shared" si="82"/>
        <v/>
      </c>
      <c r="E1350" s="559"/>
      <c r="F1350" s="559" t="str">
        <f>IFERROR(IF(OR(D1350=0,D1350=""),"",-PMT($F$45/IF($K$46="Day",'L1'!$D$12,IF($K$46="Week",'L1'!$D$16,IF($K$46="Month",'L1'!$D$17,1))),$F$46,$D$62)),"")</f>
        <v/>
      </c>
      <c r="G1350" s="559"/>
      <c r="H1350" s="559" t="str">
        <f>IFERROR(-PPMT(IF($K$46="Day",$F$45/'L1'!$D$12,IF($K$46="Week",$F$45/'L1'!$D$16,IF($K$46="Month",$F$45/'L1'!$D$17,IF($K$46="Year",$F$45,0)))),B1350,$F$46,$Q$45),"")</f>
        <v/>
      </c>
      <c r="I1350" s="559"/>
      <c r="J1350" s="559" t="str">
        <f t="shared" si="83"/>
        <v/>
      </c>
      <c r="K1350" s="559"/>
      <c r="L1350" s="559"/>
      <c r="M1350" s="559"/>
      <c r="N1350" s="559"/>
      <c r="O1350" s="559" t="str">
        <f t="shared" si="84"/>
        <v/>
      </c>
      <c r="P1350" s="560"/>
    </row>
    <row r="1351" spans="2:16">
      <c r="B1351" s="557" t="str">
        <f t="shared" si="81"/>
        <v/>
      </c>
      <c r="C1351" s="558"/>
      <c r="D1351" s="559" t="str">
        <f t="shared" si="82"/>
        <v/>
      </c>
      <c r="E1351" s="559"/>
      <c r="F1351" s="559" t="str">
        <f>IFERROR(IF(OR(D1351=0,D1351=""),"",-PMT($F$45/IF($K$46="Day",'L1'!$D$12,IF($K$46="Week",'L1'!$D$16,IF($K$46="Month",'L1'!$D$17,1))),$F$46,$D$62)),"")</f>
        <v/>
      </c>
      <c r="G1351" s="559"/>
      <c r="H1351" s="559" t="str">
        <f>IFERROR(-PPMT(IF($K$46="Day",$F$45/'L1'!$D$12,IF($K$46="Week",$F$45/'L1'!$D$16,IF($K$46="Month",$F$45/'L1'!$D$17,IF($K$46="Year",$F$45,0)))),B1351,$F$46,$Q$45),"")</f>
        <v/>
      </c>
      <c r="I1351" s="559"/>
      <c r="J1351" s="559" t="str">
        <f t="shared" si="83"/>
        <v/>
      </c>
      <c r="K1351" s="559"/>
      <c r="L1351" s="559"/>
      <c r="M1351" s="559"/>
      <c r="N1351" s="559"/>
      <c r="O1351" s="559" t="str">
        <f t="shared" si="84"/>
        <v/>
      </c>
      <c r="P1351" s="560"/>
    </row>
    <row r="1352" spans="2:16">
      <c r="B1352" s="557" t="str">
        <f t="shared" si="81"/>
        <v/>
      </c>
      <c r="C1352" s="558"/>
      <c r="D1352" s="559" t="str">
        <f t="shared" si="82"/>
        <v/>
      </c>
      <c r="E1352" s="559"/>
      <c r="F1352" s="559" t="str">
        <f>IFERROR(IF(OR(D1352=0,D1352=""),"",-PMT($F$45/IF($K$46="Day",'L1'!$D$12,IF($K$46="Week",'L1'!$D$16,IF($K$46="Month",'L1'!$D$17,1))),$F$46,$D$62)),"")</f>
        <v/>
      </c>
      <c r="G1352" s="559"/>
      <c r="H1352" s="559" t="str">
        <f>IFERROR(-PPMT(IF($K$46="Day",$F$45/'L1'!$D$12,IF($K$46="Week",$F$45/'L1'!$D$16,IF($K$46="Month",$F$45/'L1'!$D$17,IF($K$46="Year",$F$45,0)))),B1352,$F$46,$Q$45),"")</f>
        <v/>
      </c>
      <c r="I1352" s="559"/>
      <c r="J1352" s="559" t="str">
        <f t="shared" si="83"/>
        <v/>
      </c>
      <c r="K1352" s="559"/>
      <c r="L1352" s="559"/>
      <c r="M1352" s="559"/>
      <c r="N1352" s="559"/>
      <c r="O1352" s="559" t="str">
        <f t="shared" si="84"/>
        <v/>
      </c>
      <c r="P1352" s="560"/>
    </row>
    <row r="1353" spans="2:16">
      <c r="B1353" s="557" t="str">
        <f t="shared" si="81"/>
        <v/>
      </c>
      <c r="C1353" s="558"/>
      <c r="D1353" s="559" t="str">
        <f t="shared" si="82"/>
        <v/>
      </c>
      <c r="E1353" s="559"/>
      <c r="F1353" s="559" t="str">
        <f>IFERROR(IF(OR(D1353=0,D1353=""),"",-PMT($F$45/IF($K$46="Day",'L1'!$D$12,IF($K$46="Week",'L1'!$D$16,IF($K$46="Month",'L1'!$D$17,1))),$F$46,$D$62)),"")</f>
        <v/>
      </c>
      <c r="G1353" s="559"/>
      <c r="H1353" s="559" t="str">
        <f>IFERROR(-PPMT(IF($K$46="Day",$F$45/'L1'!$D$12,IF($K$46="Week",$F$45/'L1'!$D$16,IF($K$46="Month",$F$45/'L1'!$D$17,IF($K$46="Year",$F$45,0)))),B1353,$F$46,$Q$45),"")</f>
        <v/>
      </c>
      <c r="I1353" s="559"/>
      <c r="J1353" s="559" t="str">
        <f t="shared" si="83"/>
        <v/>
      </c>
      <c r="K1353" s="559"/>
      <c r="L1353" s="559"/>
      <c r="M1353" s="559"/>
      <c r="N1353" s="559"/>
      <c r="O1353" s="559" t="str">
        <f t="shared" si="84"/>
        <v/>
      </c>
      <c r="P1353" s="560"/>
    </row>
    <row r="1354" spans="2:16">
      <c r="B1354" s="557" t="str">
        <f t="shared" si="81"/>
        <v/>
      </c>
      <c r="C1354" s="558"/>
      <c r="D1354" s="559" t="str">
        <f t="shared" si="82"/>
        <v/>
      </c>
      <c r="E1354" s="559"/>
      <c r="F1354" s="559" t="str">
        <f>IFERROR(IF(OR(D1354=0,D1354=""),"",-PMT($F$45/IF($K$46="Day",'L1'!$D$12,IF($K$46="Week",'L1'!$D$16,IF($K$46="Month",'L1'!$D$17,1))),$F$46,$D$62)),"")</f>
        <v/>
      </c>
      <c r="G1354" s="559"/>
      <c r="H1354" s="559" t="str">
        <f>IFERROR(-PPMT(IF($K$46="Day",$F$45/'L1'!$D$12,IF($K$46="Week",$F$45/'L1'!$D$16,IF($K$46="Month",$F$45/'L1'!$D$17,IF($K$46="Year",$F$45,0)))),B1354,$F$46,$Q$45),"")</f>
        <v/>
      </c>
      <c r="I1354" s="559"/>
      <c r="J1354" s="559" t="str">
        <f t="shared" si="83"/>
        <v/>
      </c>
      <c r="K1354" s="559"/>
      <c r="L1354" s="559"/>
      <c r="M1354" s="559"/>
      <c r="N1354" s="559"/>
      <c r="O1354" s="559" t="str">
        <f t="shared" si="84"/>
        <v/>
      </c>
      <c r="P1354" s="560"/>
    </row>
    <row r="1355" spans="2:16">
      <c r="B1355" s="557" t="str">
        <f t="shared" si="81"/>
        <v/>
      </c>
      <c r="C1355" s="558"/>
      <c r="D1355" s="559" t="str">
        <f t="shared" si="82"/>
        <v/>
      </c>
      <c r="E1355" s="559"/>
      <c r="F1355" s="559" t="str">
        <f>IFERROR(IF(OR(D1355=0,D1355=""),"",-PMT($F$45/IF($K$46="Day",'L1'!$D$12,IF($K$46="Week",'L1'!$D$16,IF($K$46="Month",'L1'!$D$17,1))),$F$46,$D$62)),"")</f>
        <v/>
      </c>
      <c r="G1355" s="559"/>
      <c r="H1355" s="559" t="str">
        <f>IFERROR(-PPMT(IF($K$46="Day",$F$45/'L1'!$D$12,IF($K$46="Week",$F$45/'L1'!$D$16,IF($K$46="Month",$F$45/'L1'!$D$17,IF($K$46="Year",$F$45,0)))),B1355,$F$46,$Q$45),"")</f>
        <v/>
      </c>
      <c r="I1355" s="559"/>
      <c r="J1355" s="559" t="str">
        <f t="shared" si="83"/>
        <v/>
      </c>
      <c r="K1355" s="559"/>
      <c r="L1355" s="559"/>
      <c r="M1355" s="559"/>
      <c r="N1355" s="559"/>
      <c r="O1355" s="559" t="str">
        <f t="shared" si="84"/>
        <v/>
      </c>
      <c r="P1355" s="560"/>
    </row>
    <row r="1356" spans="2:16">
      <c r="B1356" s="557" t="str">
        <f t="shared" si="81"/>
        <v/>
      </c>
      <c r="C1356" s="558"/>
      <c r="D1356" s="559" t="str">
        <f t="shared" si="82"/>
        <v/>
      </c>
      <c r="E1356" s="559"/>
      <c r="F1356" s="559" t="str">
        <f>IFERROR(IF(OR(D1356=0,D1356=""),"",-PMT($F$45/IF($K$46="Day",'L1'!$D$12,IF($K$46="Week",'L1'!$D$16,IF($K$46="Month",'L1'!$D$17,1))),$F$46,$D$62)),"")</f>
        <v/>
      </c>
      <c r="G1356" s="559"/>
      <c r="H1356" s="559" t="str">
        <f>IFERROR(-PPMT(IF($K$46="Day",$F$45/'L1'!$D$12,IF($K$46="Week",$F$45/'L1'!$D$16,IF($K$46="Month",$F$45/'L1'!$D$17,IF($K$46="Year",$F$45,0)))),B1356,$F$46,$Q$45),"")</f>
        <v/>
      </c>
      <c r="I1356" s="559"/>
      <c r="J1356" s="559" t="str">
        <f t="shared" si="83"/>
        <v/>
      </c>
      <c r="K1356" s="559"/>
      <c r="L1356" s="559"/>
      <c r="M1356" s="559"/>
      <c r="N1356" s="559"/>
      <c r="O1356" s="559" t="str">
        <f t="shared" si="84"/>
        <v/>
      </c>
      <c r="P1356" s="560"/>
    </row>
    <row r="1357" spans="2:16">
      <c r="B1357" s="557" t="str">
        <f t="shared" si="81"/>
        <v/>
      </c>
      <c r="C1357" s="558"/>
      <c r="D1357" s="559" t="str">
        <f t="shared" si="82"/>
        <v/>
      </c>
      <c r="E1357" s="559"/>
      <c r="F1357" s="559" t="str">
        <f>IFERROR(IF(OR(D1357=0,D1357=""),"",-PMT($F$45/IF($K$46="Day",'L1'!$D$12,IF($K$46="Week",'L1'!$D$16,IF($K$46="Month",'L1'!$D$17,1))),$F$46,$D$62)),"")</f>
        <v/>
      </c>
      <c r="G1357" s="559"/>
      <c r="H1357" s="559" t="str">
        <f>IFERROR(-PPMT(IF($K$46="Day",$F$45/'L1'!$D$12,IF($K$46="Week",$F$45/'L1'!$D$16,IF($K$46="Month",$F$45/'L1'!$D$17,IF($K$46="Year",$F$45,0)))),B1357,$F$46,$Q$45),"")</f>
        <v/>
      </c>
      <c r="I1357" s="559"/>
      <c r="J1357" s="559" t="str">
        <f t="shared" si="83"/>
        <v/>
      </c>
      <c r="K1357" s="559"/>
      <c r="L1357" s="559"/>
      <c r="M1357" s="559"/>
      <c r="N1357" s="559"/>
      <c r="O1357" s="559" t="str">
        <f t="shared" si="84"/>
        <v/>
      </c>
      <c r="P1357" s="560"/>
    </row>
    <row r="1358" spans="2:16">
      <c r="B1358" s="557" t="str">
        <f t="shared" si="81"/>
        <v/>
      </c>
      <c r="C1358" s="558"/>
      <c r="D1358" s="559" t="str">
        <f t="shared" si="82"/>
        <v/>
      </c>
      <c r="E1358" s="559"/>
      <c r="F1358" s="559" t="str">
        <f>IFERROR(IF(OR(D1358=0,D1358=""),"",-PMT($F$45/IF($K$46="Day",'L1'!$D$12,IF($K$46="Week",'L1'!$D$16,IF($K$46="Month",'L1'!$D$17,1))),$F$46,$D$62)),"")</f>
        <v/>
      </c>
      <c r="G1358" s="559"/>
      <c r="H1358" s="559" t="str">
        <f>IFERROR(-PPMT(IF($K$46="Day",$F$45/'L1'!$D$12,IF($K$46="Week",$F$45/'L1'!$D$16,IF($K$46="Month",$F$45/'L1'!$D$17,IF($K$46="Year",$F$45,0)))),B1358,$F$46,$Q$45),"")</f>
        <v/>
      </c>
      <c r="I1358" s="559"/>
      <c r="J1358" s="559" t="str">
        <f t="shared" si="83"/>
        <v/>
      </c>
      <c r="K1358" s="559"/>
      <c r="L1358" s="559"/>
      <c r="M1358" s="559"/>
      <c r="N1358" s="559"/>
      <c r="O1358" s="559" t="str">
        <f t="shared" si="84"/>
        <v/>
      </c>
      <c r="P1358" s="560"/>
    </row>
    <row r="1359" spans="2:16">
      <c r="B1359" s="557" t="str">
        <f t="shared" si="81"/>
        <v/>
      </c>
      <c r="C1359" s="558"/>
      <c r="D1359" s="559" t="str">
        <f t="shared" si="82"/>
        <v/>
      </c>
      <c r="E1359" s="559"/>
      <c r="F1359" s="559" t="str">
        <f>IFERROR(IF(OR(D1359=0,D1359=""),"",-PMT($F$45/IF($K$46="Day",'L1'!$D$12,IF($K$46="Week",'L1'!$D$16,IF($K$46="Month",'L1'!$D$17,1))),$F$46,$D$62)),"")</f>
        <v/>
      </c>
      <c r="G1359" s="559"/>
      <c r="H1359" s="559" t="str">
        <f>IFERROR(-PPMT(IF($K$46="Day",$F$45/'L1'!$D$12,IF($K$46="Week",$F$45/'L1'!$D$16,IF($K$46="Month",$F$45/'L1'!$D$17,IF($K$46="Year",$F$45,0)))),B1359,$F$46,$Q$45),"")</f>
        <v/>
      </c>
      <c r="I1359" s="559"/>
      <c r="J1359" s="559" t="str">
        <f t="shared" si="83"/>
        <v/>
      </c>
      <c r="K1359" s="559"/>
      <c r="L1359" s="559"/>
      <c r="M1359" s="559"/>
      <c r="N1359" s="559"/>
      <c r="O1359" s="559" t="str">
        <f t="shared" si="84"/>
        <v/>
      </c>
      <c r="P1359" s="560"/>
    </row>
    <row r="1360" spans="2:16">
      <c r="B1360" s="557" t="str">
        <f t="shared" si="81"/>
        <v/>
      </c>
      <c r="C1360" s="558"/>
      <c r="D1360" s="559" t="str">
        <f t="shared" si="82"/>
        <v/>
      </c>
      <c r="E1360" s="559"/>
      <c r="F1360" s="559" t="str">
        <f>IFERROR(IF(OR(D1360=0,D1360=""),"",-PMT($F$45/IF($K$46="Day",'L1'!$D$12,IF($K$46="Week",'L1'!$D$16,IF($K$46="Month",'L1'!$D$17,1))),$F$46,$D$62)),"")</f>
        <v/>
      </c>
      <c r="G1360" s="559"/>
      <c r="H1360" s="559" t="str">
        <f>IFERROR(-PPMT(IF($K$46="Day",$F$45/'L1'!$D$12,IF($K$46="Week",$F$45/'L1'!$D$16,IF($K$46="Month",$F$45/'L1'!$D$17,IF($K$46="Year",$F$45,0)))),B1360,$F$46,$Q$45),"")</f>
        <v/>
      </c>
      <c r="I1360" s="559"/>
      <c r="J1360" s="559" t="str">
        <f t="shared" si="83"/>
        <v/>
      </c>
      <c r="K1360" s="559"/>
      <c r="L1360" s="559"/>
      <c r="M1360" s="559"/>
      <c r="N1360" s="559"/>
      <c r="O1360" s="559" t="str">
        <f t="shared" si="84"/>
        <v/>
      </c>
      <c r="P1360" s="560"/>
    </row>
    <row r="1361" spans="2:16">
      <c r="B1361" s="557" t="str">
        <f t="shared" si="81"/>
        <v/>
      </c>
      <c r="C1361" s="558"/>
      <c r="D1361" s="559" t="str">
        <f t="shared" si="82"/>
        <v/>
      </c>
      <c r="E1361" s="559"/>
      <c r="F1361" s="559" t="str">
        <f>IFERROR(IF(OR(D1361=0,D1361=""),"",-PMT($F$45/IF($K$46="Day",'L1'!$D$12,IF($K$46="Week",'L1'!$D$16,IF($K$46="Month",'L1'!$D$17,1))),$F$46,$D$62)),"")</f>
        <v/>
      </c>
      <c r="G1361" s="559"/>
      <c r="H1361" s="559" t="str">
        <f>IFERROR(-PPMT(IF($K$46="Day",$F$45/'L1'!$D$12,IF($K$46="Week",$F$45/'L1'!$D$16,IF($K$46="Month",$F$45/'L1'!$D$17,IF($K$46="Year",$F$45,0)))),B1361,$F$46,$Q$45),"")</f>
        <v/>
      </c>
      <c r="I1361" s="559"/>
      <c r="J1361" s="559" t="str">
        <f t="shared" si="83"/>
        <v/>
      </c>
      <c r="K1361" s="559"/>
      <c r="L1361" s="559"/>
      <c r="M1361" s="559"/>
      <c r="N1361" s="559"/>
      <c r="O1361" s="559" t="str">
        <f t="shared" si="84"/>
        <v/>
      </c>
      <c r="P1361" s="560"/>
    </row>
    <row r="1362" spans="2:16">
      <c r="B1362" s="557" t="str">
        <f t="shared" si="81"/>
        <v/>
      </c>
      <c r="C1362" s="558"/>
      <c r="D1362" s="559" t="str">
        <f t="shared" si="82"/>
        <v/>
      </c>
      <c r="E1362" s="559"/>
      <c r="F1362" s="559" t="str">
        <f>IFERROR(IF(OR(D1362=0,D1362=""),"",-PMT($F$45/IF($K$46="Day",'L1'!$D$12,IF($K$46="Week",'L1'!$D$16,IF($K$46="Month",'L1'!$D$17,1))),$F$46,$D$62)),"")</f>
        <v/>
      </c>
      <c r="G1362" s="559"/>
      <c r="H1362" s="559" t="str">
        <f>IFERROR(-PPMT(IF($K$46="Day",$F$45/'L1'!$D$12,IF($K$46="Week",$F$45/'L1'!$D$16,IF($K$46="Month",$F$45/'L1'!$D$17,IF($K$46="Year",$F$45,0)))),B1362,$F$46,$Q$45),"")</f>
        <v/>
      </c>
      <c r="I1362" s="559"/>
      <c r="J1362" s="559" t="str">
        <f t="shared" si="83"/>
        <v/>
      </c>
      <c r="K1362" s="559"/>
      <c r="L1362" s="559"/>
      <c r="M1362" s="559"/>
      <c r="N1362" s="559"/>
      <c r="O1362" s="559" t="str">
        <f t="shared" si="84"/>
        <v/>
      </c>
      <c r="P1362" s="560"/>
    </row>
    <row r="1363" spans="2:16">
      <c r="B1363" s="557" t="str">
        <f t="shared" si="81"/>
        <v/>
      </c>
      <c r="C1363" s="558"/>
      <c r="D1363" s="559" t="str">
        <f t="shared" si="82"/>
        <v/>
      </c>
      <c r="E1363" s="559"/>
      <c r="F1363" s="559" t="str">
        <f>IFERROR(IF(OR(D1363=0,D1363=""),"",-PMT($F$45/IF($K$46="Day",'L1'!$D$12,IF($K$46="Week",'L1'!$D$16,IF($K$46="Month",'L1'!$D$17,1))),$F$46,$D$62)),"")</f>
        <v/>
      </c>
      <c r="G1363" s="559"/>
      <c r="H1363" s="559" t="str">
        <f>IFERROR(-PPMT(IF($K$46="Day",$F$45/'L1'!$D$12,IF($K$46="Week",$F$45/'L1'!$D$16,IF($K$46="Month",$F$45/'L1'!$D$17,IF($K$46="Year",$F$45,0)))),B1363,$F$46,$Q$45),"")</f>
        <v/>
      </c>
      <c r="I1363" s="559"/>
      <c r="J1363" s="559" t="str">
        <f t="shared" si="83"/>
        <v/>
      </c>
      <c r="K1363" s="559"/>
      <c r="L1363" s="559"/>
      <c r="M1363" s="559"/>
      <c r="N1363" s="559"/>
      <c r="O1363" s="559" t="str">
        <f t="shared" si="84"/>
        <v/>
      </c>
      <c r="P1363" s="560"/>
    </row>
    <row r="1364" spans="2:16">
      <c r="B1364" s="557" t="str">
        <f t="shared" si="81"/>
        <v/>
      </c>
      <c r="C1364" s="558"/>
      <c r="D1364" s="559" t="str">
        <f t="shared" si="82"/>
        <v/>
      </c>
      <c r="E1364" s="559"/>
      <c r="F1364" s="559" t="str">
        <f>IFERROR(IF(OR(D1364=0,D1364=""),"",-PMT($F$45/IF($K$46="Day",'L1'!$D$12,IF($K$46="Week",'L1'!$D$16,IF($K$46="Month",'L1'!$D$17,1))),$F$46,$D$62)),"")</f>
        <v/>
      </c>
      <c r="G1364" s="559"/>
      <c r="H1364" s="559" t="str">
        <f>IFERROR(-PPMT(IF($K$46="Day",$F$45/'L1'!$D$12,IF($K$46="Week",$F$45/'L1'!$D$16,IF($K$46="Month",$F$45/'L1'!$D$17,IF($K$46="Year",$F$45,0)))),B1364,$F$46,$Q$45),"")</f>
        <v/>
      </c>
      <c r="I1364" s="559"/>
      <c r="J1364" s="559" t="str">
        <f t="shared" si="83"/>
        <v/>
      </c>
      <c r="K1364" s="559"/>
      <c r="L1364" s="559"/>
      <c r="M1364" s="559"/>
      <c r="N1364" s="559"/>
      <c r="O1364" s="559" t="str">
        <f t="shared" si="84"/>
        <v/>
      </c>
      <c r="P1364" s="560"/>
    </row>
    <row r="1365" spans="2:16">
      <c r="B1365" s="557" t="str">
        <f t="shared" si="81"/>
        <v/>
      </c>
      <c r="C1365" s="558"/>
      <c r="D1365" s="559" t="str">
        <f t="shared" si="82"/>
        <v/>
      </c>
      <c r="E1365" s="559"/>
      <c r="F1365" s="559" t="str">
        <f>IFERROR(IF(OR(D1365=0,D1365=""),"",-PMT($F$45/IF($K$46="Day",'L1'!$D$12,IF($K$46="Week",'L1'!$D$16,IF($K$46="Month",'L1'!$D$17,1))),$F$46,$D$62)),"")</f>
        <v/>
      </c>
      <c r="G1365" s="559"/>
      <c r="H1365" s="559" t="str">
        <f>IFERROR(-PPMT(IF($K$46="Day",$F$45/'L1'!$D$12,IF($K$46="Week",$F$45/'L1'!$D$16,IF($K$46="Month",$F$45/'L1'!$D$17,IF($K$46="Year",$F$45,0)))),B1365,$F$46,$Q$45),"")</f>
        <v/>
      </c>
      <c r="I1365" s="559"/>
      <c r="J1365" s="559" t="str">
        <f t="shared" si="83"/>
        <v/>
      </c>
      <c r="K1365" s="559"/>
      <c r="L1365" s="559"/>
      <c r="M1365" s="559"/>
      <c r="N1365" s="559"/>
      <c r="O1365" s="559" t="str">
        <f t="shared" si="84"/>
        <v/>
      </c>
      <c r="P1365" s="560"/>
    </row>
    <row r="1366" spans="2:16">
      <c r="B1366" s="557" t="str">
        <f t="shared" si="81"/>
        <v/>
      </c>
      <c r="C1366" s="558"/>
      <c r="D1366" s="559" t="str">
        <f t="shared" si="82"/>
        <v/>
      </c>
      <c r="E1366" s="559"/>
      <c r="F1366" s="559" t="str">
        <f>IFERROR(IF(OR(D1366=0,D1366=""),"",-PMT($F$45/IF($K$46="Day",'L1'!$D$12,IF($K$46="Week",'L1'!$D$16,IF($K$46="Month",'L1'!$D$17,1))),$F$46,$D$62)),"")</f>
        <v/>
      </c>
      <c r="G1366" s="559"/>
      <c r="H1366" s="559" t="str">
        <f>IFERROR(-PPMT(IF($K$46="Day",$F$45/'L1'!$D$12,IF($K$46="Week",$F$45/'L1'!$D$16,IF($K$46="Month",$F$45/'L1'!$D$17,IF($K$46="Year",$F$45,0)))),B1366,$F$46,$Q$45),"")</f>
        <v/>
      </c>
      <c r="I1366" s="559"/>
      <c r="J1366" s="559" t="str">
        <f t="shared" si="83"/>
        <v/>
      </c>
      <c r="K1366" s="559"/>
      <c r="L1366" s="559"/>
      <c r="M1366" s="559"/>
      <c r="N1366" s="559"/>
      <c r="O1366" s="559" t="str">
        <f t="shared" si="84"/>
        <v/>
      </c>
      <c r="P1366" s="560"/>
    </row>
    <row r="1367" spans="2:16">
      <c r="B1367" s="557" t="str">
        <f t="shared" si="81"/>
        <v/>
      </c>
      <c r="C1367" s="558"/>
      <c r="D1367" s="559" t="str">
        <f t="shared" si="82"/>
        <v/>
      </c>
      <c r="E1367" s="559"/>
      <c r="F1367" s="559" t="str">
        <f>IFERROR(IF(OR(D1367=0,D1367=""),"",-PMT($F$45/IF($K$46="Day",'L1'!$D$12,IF($K$46="Week",'L1'!$D$16,IF($K$46="Month",'L1'!$D$17,1))),$F$46,$D$62)),"")</f>
        <v/>
      </c>
      <c r="G1367" s="559"/>
      <c r="H1367" s="559" t="str">
        <f>IFERROR(-PPMT(IF($K$46="Day",$F$45/'L1'!$D$12,IF($K$46="Week",$F$45/'L1'!$D$16,IF($K$46="Month",$F$45/'L1'!$D$17,IF($K$46="Year",$F$45,0)))),B1367,$F$46,$Q$45),"")</f>
        <v/>
      </c>
      <c r="I1367" s="559"/>
      <c r="J1367" s="559" t="str">
        <f t="shared" si="83"/>
        <v/>
      </c>
      <c r="K1367" s="559"/>
      <c r="L1367" s="559"/>
      <c r="M1367" s="559"/>
      <c r="N1367" s="559"/>
      <c r="O1367" s="559" t="str">
        <f t="shared" si="84"/>
        <v/>
      </c>
      <c r="P1367" s="560"/>
    </row>
    <row r="1368" spans="2:16">
      <c r="B1368" s="557" t="str">
        <f t="shared" si="81"/>
        <v/>
      </c>
      <c r="C1368" s="558"/>
      <c r="D1368" s="559" t="str">
        <f t="shared" si="82"/>
        <v/>
      </c>
      <c r="E1368" s="559"/>
      <c r="F1368" s="559" t="str">
        <f>IFERROR(IF(OR(D1368=0,D1368=""),"",-PMT($F$45/IF($K$46="Day",'L1'!$D$12,IF($K$46="Week",'L1'!$D$16,IF($K$46="Month",'L1'!$D$17,1))),$F$46,$D$62)),"")</f>
        <v/>
      </c>
      <c r="G1368" s="559"/>
      <c r="H1368" s="559" t="str">
        <f>IFERROR(-PPMT(IF($K$46="Day",$F$45/'L1'!$D$12,IF($K$46="Week",$F$45/'L1'!$D$16,IF($K$46="Month",$F$45/'L1'!$D$17,IF($K$46="Year",$F$45,0)))),B1368,$F$46,$Q$45),"")</f>
        <v/>
      </c>
      <c r="I1368" s="559"/>
      <c r="J1368" s="559" t="str">
        <f t="shared" si="83"/>
        <v/>
      </c>
      <c r="K1368" s="559"/>
      <c r="L1368" s="559"/>
      <c r="M1368" s="559"/>
      <c r="N1368" s="559"/>
      <c r="O1368" s="559" t="str">
        <f t="shared" si="84"/>
        <v/>
      </c>
      <c r="P1368" s="560"/>
    </row>
    <row r="1369" spans="2:16">
      <c r="B1369" s="557" t="str">
        <f t="shared" si="81"/>
        <v/>
      </c>
      <c r="C1369" s="558"/>
      <c r="D1369" s="559" t="str">
        <f t="shared" si="82"/>
        <v/>
      </c>
      <c r="E1369" s="559"/>
      <c r="F1369" s="559" t="str">
        <f>IFERROR(IF(OR(D1369=0,D1369=""),"",-PMT($F$45/IF($K$46="Day",'L1'!$D$12,IF($K$46="Week",'L1'!$D$16,IF($K$46="Month",'L1'!$D$17,1))),$F$46,$D$62)),"")</f>
        <v/>
      </c>
      <c r="G1369" s="559"/>
      <c r="H1369" s="559" t="str">
        <f>IFERROR(-PPMT(IF($K$46="Day",$F$45/'L1'!$D$12,IF($K$46="Week",$F$45/'L1'!$D$16,IF($K$46="Month",$F$45/'L1'!$D$17,IF($K$46="Year",$F$45,0)))),B1369,$F$46,$Q$45),"")</f>
        <v/>
      </c>
      <c r="I1369" s="559"/>
      <c r="J1369" s="559" t="str">
        <f t="shared" si="83"/>
        <v/>
      </c>
      <c r="K1369" s="559"/>
      <c r="L1369" s="559"/>
      <c r="M1369" s="559"/>
      <c r="N1369" s="559"/>
      <c r="O1369" s="559" t="str">
        <f t="shared" si="84"/>
        <v/>
      </c>
      <c r="P1369" s="560"/>
    </row>
    <row r="1370" spans="2:16">
      <c r="B1370" s="557" t="str">
        <f t="shared" si="81"/>
        <v/>
      </c>
      <c r="C1370" s="558"/>
      <c r="D1370" s="559" t="str">
        <f t="shared" si="82"/>
        <v/>
      </c>
      <c r="E1370" s="559"/>
      <c r="F1370" s="559" t="str">
        <f>IFERROR(IF(OR(D1370=0,D1370=""),"",-PMT($F$45/IF($K$46="Day",'L1'!$D$12,IF($K$46="Week",'L1'!$D$16,IF($K$46="Month",'L1'!$D$17,1))),$F$46,$D$62)),"")</f>
        <v/>
      </c>
      <c r="G1370" s="559"/>
      <c r="H1370" s="559" t="str">
        <f>IFERROR(-PPMT(IF($K$46="Day",$F$45/'L1'!$D$12,IF($K$46="Week",$F$45/'L1'!$D$16,IF($K$46="Month",$F$45/'L1'!$D$17,IF($K$46="Year",$F$45,0)))),B1370,$F$46,$Q$45),"")</f>
        <v/>
      </c>
      <c r="I1370" s="559"/>
      <c r="J1370" s="559" t="str">
        <f t="shared" si="83"/>
        <v/>
      </c>
      <c r="K1370" s="559"/>
      <c r="L1370" s="559"/>
      <c r="M1370" s="559"/>
      <c r="N1370" s="559"/>
      <c r="O1370" s="559" t="str">
        <f t="shared" si="84"/>
        <v/>
      </c>
      <c r="P1370" s="560"/>
    </row>
    <row r="1371" spans="2:16">
      <c r="B1371" s="557" t="str">
        <f t="shared" si="81"/>
        <v/>
      </c>
      <c r="C1371" s="558"/>
      <c r="D1371" s="559" t="str">
        <f t="shared" si="82"/>
        <v/>
      </c>
      <c r="E1371" s="559"/>
      <c r="F1371" s="559" t="str">
        <f>IFERROR(IF(OR(D1371=0,D1371=""),"",-PMT($F$45/IF($K$46="Day",'L1'!$D$12,IF($K$46="Week",'L1'!$D$16,IF($K$46="Month",'L1'!$D$17,1))),$F$46,$D$62)),"")</f>
        <v/>
      </c>
      <c r="G1371" s="559"/>
      <c r="H1371" s="559" t="str">
        <f>IFERROR(-PPMT(IF($K$46="Day",$F$45/'L1'!$D$12,IF($K$46="Week",$F$45/'L1'!$D$16,IF($K$46="Month",$F$45/'L1'!$D$17,IF($K$46="Year",$F$45,0)))),B1371,$F$46,$Q$45),"")</f>
        <v/>
      </c>
      <c r="I1371" s="559"/>
      <c r="J1371" s="559" t="str">
        <f t="shared" si="83"/>
        <v/>
      </c>
      <c r="K1371" s="559"/>
      <c r="L1371" s="559"/>
      <c r="M1371" s="559"/>
      <c r="N1371" s="559"/>
      <c r="O1371" s="559" t="str">
        <f t="shared" si="84"/>
        <v/>
      </c>
      <c r="P1371" s="560"/>
    </row>
    <row r="1372" spans="2:16">
      <c r="B1372" s="557" t="str">
        <f t="shared" si="81"/>
        <v/>
      </c>
      <c r="C1372" s="558"/>
      <c r="D1372" s="559" t="str">
        <f t="shared" si="82"/>
        <v/>
      </c>
      <c r="E1372" s="559"/>
      <c r="F1372" s="559" t="str">
        <f>IFERROR(IF(OR(D1372=0,D1372=""),"",-PMT($F$45/IF($K$46="Day",'L1'!$D$12,IF($K$46="Week",'L1'!$D$16,IF($K$46="Month",'L1'!$D$17,1))),$F$46,$D$62)),"")</f>
        <v/>
      </c>
      <c r="G1372" s="559"/>
      <c r="H1372" s="559" t="str">
        <f>IFERROR(-PPMT(IF($K$46="Day",$F$45/'L1'!$D$12,IF($K$46="Week",$F$45/'L1'!$D$16,IF($K$46="Month",$F$45/'L1'!$D$17,IF($K$46="Year",$F$45,0)))),B1372,$F$46,$Q$45),"")</f>
        <v/>
      </c>
      <c r="I1372" s="559"/>
      <c r="J1372" s="559" t="str">
        <f t="shared" si="83"/>
        <v/>
      </c>
      <c r="K1372" s="559"/>
      <c r="L1372" s="559"/>
      <c r="M1372" s="559"/>
      <c r="N1372" s="559"/>
      <c r="O1372" s="559" t="str">
        <f t="shared" si="84"/>
        <v/>
      </c>
      <c r="P1372" s="560"/>
    </row>
    <row r="1373" spans="2:16">
      <c r="B1373" s="557" t="str">
        <f t="shared" si="81"/>
        <v/>
      </c>
      <c r="C1373" s="558"/>
      <c r="D1373" s="559" t="str">
        <f t="shared" si="82"/>
        <v/>
      </c>
      <c r="E1373" s="559"/>
      <c r="F1373" s="559" t="str">
        <f>IFERROR(IF(OR(D1373=0,D1373=""),"",-PMT($F$45/IF($K$46="Day",'L1'!$D$12,IF($K$46="Week",'L1'!$D$16,IF($K$46="Month",'L1'!$D$17,1))),$F$46,$D$62)),"")</f>
        <v/>
      </c>
      <c r="G1373" s="559"/>
      <c r="H1373" s="559" t="str">
        <f>IFERROR(-PPMT(IF($K$46="Day",$F$45/'L1'!$D$12,IF($K$46="Week",$F$45/'L1'!$D$16,IF($K$46="Month",$F$45/'L1'!$D$17,IF($K$46="Year",$F$45,0)))),B1373,$F$46,$Q$45),"")</f>
        <v/>
      </c>
      <c r="I1373" s="559"/>
      <c r="J1373" s="559" t="str">
        <f t="shared" si="83"/>
        <v/>
      </c>
      <c r="K1373" s="559"/>
      <c r="L1373" s="559"/>
      <c r="M1373" s="559"/>
      <c r="N1373" s="559"/>
      <c r="O1373" s="559" t="str">
        <f t="shared" si="84"/>
        <v/>
      </c>
      <c r="P1373" s="560"/>
    </row>
    <row r="1374" spans="2:16">
      <c r="B1374" s="557" t="str">
        <f t="shared" si="81"/>
        <v/>
      </c>
      <c r="C1374" s="558"/>
      <c r="D1374" s="559" t="str">
        <f t="shared" si="82"/>
        <v/>
      </c>
      <c r="E1374" s="559"/>
      <c r="F1374" s="559" t="str">
        <f>IFERROR(IF(OR(D1374=0,D1374=""),"",-PMT($F$45/IF($K$46="Day",'L1'!$D$12,IF($K$46="Week",'L1'!$D$16,IF($K$46="Month",'L1'!$D$17,1))),$F$46,$D$62)),"")</f>
        <v/>
      </c>
      <c r="G1374" s="559"/>
      <c r="H1374" s="559" t="str">
        <f>IFERROR(-PPMT(IF($K$46="Day",$F$45/'L1'!$D$12,IF($K$46="Week",$F$45/'L1'!$D$16,IF($K$46="Month",$F$45/'L1'!$D$17,IF($K$46="Year",$F$45,0)))),B1374,$F$46,$Q$45),"")</f>
        <v/>
      </c>
      <c r="I1374" s="559"/>
      <c r="J1374" s="559" t="str">
        <f t="shared" si="83"/>
        <v/>
      </c>
      <c r="K1374" s="559"/>
      <c r="L1374" s="559"/>
      <c r="M1374" s="559"/>
      <c r="N1374" s="559"/>
      <c r="O1374" s="559" t="str">
        <f t="shared" si="84"/>
        <v/>
      </c>
      <c r="P1374" s="560"/>
    </row>
    <row r="1375" spans="2:16">
      <c r="B1375" s="557" t="str">
        <f t="shared" si="81"/>
        <v/>
      </c>
      <c r="C1375" s="558"/>
      <c r="D1375" s="559" t="str">
        <f t="shared" si="82"/>
        <v/>
      </c>
      <c r="E1375" s="559"/>
      <c r="F1375" s="559" t="str">
        <f>IFERROR(IF(OR(D1375=0,D1375=""),"",-PMT($F$45/IF($K$46="Day",'L1'!$D$12,IF($K$46="Week",'L1'!$D$16,IF($K$46="Month",'L1'!$D$17,1))),$F$46,$D$62)),"")</f>
        <v/>
      </c>
      <c r="G1375" s="559"/>
      <c r="H1375" s="559" t="str">
        <f>IFERROR(-PPMT(IF($K$46="Day",$F$45/'L1'!$D$12,IF($K$46="Week",$F$45/'L1'!$D$16,IF($K$46="Month",$F$45/'L1'!$D$17,IF($K$46="Year",$F$45,0)))),B1375,$F$46,$Q$45),"")</f>
        <v/>
      </c>
      <c r="I1375" s="559"/>
      <c r="J1375" s="559" t="str">
        <f t="shared" si="83"/>
        <v/>
      </c>
      <c r="K1375" s="559"/>
      <c r="L1375" s="559"/>
      <c r="M1375" s="559"/>
      <c r="N1375" s="559"/>
      <c r="O1375" s="559" t="str">
        <f t="shared" si="84"/>
        <v/>
      </c>
      <c r="P1375" s="560"/>
    </row>
    <row r="1376" spans="2:16">
      <c r="B1376" s="557" t="str">
        <f t="shared" si="81"/>
        <v/>
      </c>
      <c r="C1376" s="558"/>
      <c r="D1376" s="559" t="str">
        <f t="shared" si="82"/>
        <v/>
      </c>
      <c r="E1376" s="559"/>
      <c r="F1376" s="559" t="str">
        <f>IFERROR(IF(OR(D1376=0,D1376=""),"",-PMT($F$45/IF($K$46="Day",'L1'!$D$12,IF($K$46="Week",'L1'!$D$16,IF($K$46="Month",'L1'!$D$17,1))),$F$46,$D$62)),"")</f>
        <v/>
      </c>
      <c r="G1376" s="559"/>
      <c r="H1376" s="559" t="str">
        <f>IFERROR(-PPMT(IF($K$46="Day",$F$45/'L1'!$D$12,IF($K$46="Week",$F$45/'L1'!$D$16,IF($K$46="Month",$F$45/'L1'!$D$17,IF($K$46="Year",$F$45,0)))),B1376,$F$46,$Q$45),"")</f>
        <v/>
      </c>
      <c r="I1376" s="559"/>
      <c r="J1376" s="559" t="str">
        <f t="shared" si="83"/>
        <v/>
      </c>
      <c r="K1376" s="559"/>
      <c r="L1376" s="559"/>
      <c r="M1376" s="559"/>
      <c r="N1376" s="559"/>
      <c r="O1376" s="559" t="str">
        <f t="shared" si="84"/>
        <v/>
      </c>
      <c r="P1376" s="560"/>
    </row>
    <row r="1377" spans="2:16">
      <c r="B1377" s="557" t="str">
        <f t="shared" si="81"/>
        <v/>
      </c>
      <c r="C1377" s="558"/>
      <c r="D1377" s="559" t="str">
        <f t="shared" si="82"/>
        <v/>
      </c>
      <c r="E1377" s="559"/>
      <c r="F1377" s="559" t="str">
        <f>IFERROR(IF(OR(D1377=0,D1377=""),"",-PMT($F$45/IF($K$46="Day",'L1'!$D$12,IF($K$46="Week",'L1'!$D$16,IF($K$46="Month",'L1'!$D$17,1))),$F$46,$D$62)),"")</f>
        <v/>
      </c>
      <c r="G1377" s="559"/>
      <c r="H1377" s="559" t="str">
        <f>IFERROR(-PPMT(IF($K$46="Day",$F$45/'L1'!$D$12,IF($K$46="Week",$F$45/'L1'!$D$16,IF($K$46="Month",$F$45/'L1'!$D$17,IF($K$46="Year",$F$45,0)))),B1377,$F$46,$Q$45),"")</f>
        <v/>
      </c>
      <c r="I1377" s="559"/>
      <c r="J1377" s="559" t="str">
        <f t="shared" si="83"/>
        <v/>
      </c>
      <c r="K1377" s="559"/>
      <c r="L1377" s="559"/>
      <c r="M1377" s="559"/>
      <c r="N1377" s="559"/>
      <c r="O1377" s="559" t="str">
        <f t="shared" si="84"/>
        <v/>
      </c>
      <c r="P1377" s="560"/>
    </row>
    <row r="1378" spans="2:16">
      <c r="B1378" s="557" t="str">
        <f t="shared" si="81"/>
        <v/>
      </c>
      <c r="C1378" s="558"/>
      <c r="D1378" s="559" t="str">
        <f t="shared" si="82"/>
        <v/>
      </c>
      <c r="E1378" s="559"/>
      <c r="F1378" s="559" t="str">
        <f>IFERROR(IF(OR(D1378=0,D1378=""),"",-PMT($F$45/IF($K$46="Day",'L1'!$D$12,IF($K$46="Week",'L1'!$D$16,IF($K$46="Month",'L1'!$D$17,1))),$F$46,$D$62)),"")</f>
        <v/>
      </c>
      <c r="G1378" s="559"/>
      <c r="H1378" s="559" t="str">
        <f>IFERROR(-PPMT(IF($K$46="Day",$F$45/'L1'!$D$12,IF($K$46="Week",$F$45/'L1'!$D$16,IF($K$46="Month",$F$45/'L1'!$D$17,IF($K$46="Year",$F$45,0)))),B1378,$F$46,$Q$45),"")</f>
        <v/>
      </c>
      <c r="I1378" s="559"/>
      <c r="J1378" s="559" t="str">
        <f t="shared" si="83"/>
        <v/>
      </c>
      <c r="K1378" s="559"/>
      <c r="L1378" s="559"/>
      <c r="M1378" s="559"/>
      <c r="N1378" s="559"/>
      <c r="O1378" s="559" t="str">
        <f t="shared" si="84"/>
        <v/>
      </c>
      <c r="P1378" s="560"/>
    </row>
    <row r="1379" spans="2:16">
      <c r="B1379" s="557" t="str">
        <f t="shared" si="81"/>
        <v/>
      </c>
      <c r="C1379" s="558"/>
      <c r="D1379" s="559" t="str">
        <f t="shared" si="82"/>
        <v/>
      </c>
      <c r="E1379" s="559"/>
      <c r="F1379" s="559" t="str">
        <f>IFERROR(IF(OR(D1379=0,D1379=""),"",-PMT($F$45/IF($K$46="Day",'L1'!$D$12,IF($K$46="Week",'L1'!$D$16,IF($K$46="Month",'L1'!$D$17,1))),$F$46,$D$62)),"")</f>
        <v/>
      </c>
      <c r="G1379" s="559"/>
      <c r="H1379" s="559" t="str">
        <f>IFERROR(-PPMT(IF($K$46="Day",$F$45/'L1'!$D$12,IF($K$46="Week",$F$45/'L1'!$D$16,IF($K$46="Month",$F$45/'L1'!$D$17,IF($K$46="Year",$F$45,0)))),B1379,$F$46,$Q$45),"")</f>
        <v/>
      </c>
      <c r="I1379" s="559"/>
      <c r="J1379" s="559" t="str">
        <f t="shared" si="83"/>
        <v/>
      </c>
      <c r="K1379" s="559"/>
      <c r="L1379" s="559"/>
      <c r="M1379" s="559"/>
      <c r="N1379" s="559"/>
      <c r="O1379" s="559" t="str">
        <f t="shared" si="84"/>
        <v/>
      </c>
      <c r="P1379" s="560"/>
    </row>
    <row r="1380" spans="2:16">
      <c r="B1380" s="557" t="str">
        <f t="shared" si="81"/>
        <v/>
      </c>
      <c r="C1380" s="558"/>
      <c r="D1380" s="559" t="str">
        <f t="shared" si="82"/>
        <v/>
      </c>
      <c r="E1380" s="559"/>
      <c r="F1380" s="559" t="str">
        <f>IFERROR(IF(OR(D1380=0,D1380=""),"",-PMT($F$45/IF($K$46="Day",'L1'!$D$12,IF($K$46="Week",'L1'!$D$16,IF($K$46="Month",'L1'!$D$17,1))),$F$46,$D$62)),"")</f>
        <v/>
      </c>
      <c r="G1380" s="559"/>
      <c r="H1380" s="559" t="str">
        <f>IFERROR(-PPMT(IF($K$46="Day",$F$45/'L1'!$D$12,IF($K$46="Week",$F$45/'L1'!$D$16,IF($K$46="Month",$F$45/'L1'!$D$17,IF($K$46="Year",$F$45,0)))),B1380,$F$46,$Q$45),"")</f>
        <v/>
      </c>
      <c r="I1380" s="559"/>
      <c r="J1380" s="559" t="str">
        <f t="shared" si="83"/>
        <v/>
      </c>
      <c r="K1380" s="559"/>
      <c r="L1380" s="559"/>
      <c r="M1380" s="559"/>
      <c r="N1380" s="559"/>
      <c r="O1380" s="559" t="str">
        <f t="shared" si="84"/>
        <v/>
      </c>
      <c r="P1380" s="560"/>
    </row>
    <row r="1381" spans="2:16">
      <c r="B1381" s="557" t="str">
        <f t="shared" si="81"/>
        <v/>
      </c>
      <c r="C1381" s="558"/>
      <c r="D1381" s="559" t="str">
        <f t="shared" si="82"/>
        <v/>
      </c>
      <c r="E1381" s="559"/>
      <c r="F1381" s="559" t="str">
        <f>IFERROR(IF(OR(D1381=0,D1381=""),"",-PMT($F$45/IF($K$46="Day",'L1'!$D$12,IF($K$46="Week",'L1'!$D$16,IF($K$46="Month",'L1'!$D$17,1))),$F$46,$D$62)),"")</f>
        <v/>
      </c>
      <c r="G1381" s="559"/>
      <c r="H1381" s="559" t="str">
        <f>IFERROR(-PPMT(IF($K$46="Day",$F$45/'L1'!$D$12,IF($K$46="Week",$F$45/'L1'!$D$16,IF($K$46="Month",$F$45/'L1'!$D$17,IF($K$46="Year",$F$45,0)))),B1381,$F$46,$Q$45),"")</f>
        <v/>
      </c>
      <c r="I1381" s="559"/>
      <c r="J1381" s="559" t="str">
        <f t="shared" si="83"/>
        <v/>
      </c>
      <c r="K1381" s="559"/>
      <c r="L1381" s="559"/>
      <c r="M1381" s="559"/>
      <c r="N1381" s="559"/>
      <c r="O1381" s="559" t="str">
        <f t="shared" si="84"/>
        <v/>
      </c>
      <c r="P1381" s="560"/>
    </row>
    <row r="1382" spans="2:16">
      <c r="B1382" s="557" t="str">
        <f t="shared" si="81"/>
        <v/>
      </c>
      <c r="C1382" s="558"/>
      <c r="D1382" s="559" t="str">
        <f t="shared" si="82"/>
        <v/>
      </c>
      <c r="E1382" s="559"/>
      <c r="F1382" s="559" t="str">
        <f>IFERROR(IF(OR(D1382=0,D1382=""),"",-PMT($F$45/IF($K$46="Day",'L1'!$D$12,IF($K$46="Week",'L1'!$D$16,IF($K$46="Month",'L1'!$D$17,1))),$F$46,$D$62)),"")</f>
        <v/>
      </c>
      <c r="G1382" s="559"/>
      <c r="H1382" s="559" t="str">
        <f>IFERROR(-PPMT(IF($K$46="Day",$F$45/'L1'!$D$12,IF($K$46="Week",$F$45/'L1'!$D$16,IF($K$46="Month",$F$45/'L1'!$D$17,IF($K$46="Year",$F$45,0)))),B1382,$F$46,$Q$45),"")</f>
        <v/>
      </c>
      <c r="I1382" s="559"/>
      <c r="J1382" s="559" t="str">
        <f t="shared" si="83"/>
        <v/>
      </c>
      <c r="K1382" s="559"/>
      <c r="L1382" s="559"/>
      <c r="M1382" s="559"/>
      <c r="N1382" s="559"/>
      <c r="O1382" s="559" t="str">
        <f t="shared" si="84"/>
        <v/>
      </c>
      <c r="P1382" s="560"/>
    </row>
    <row r="1383" spans="2:16">
      <c r="B1383" s="557" t="str">
        <f t="shared" si="81"/>
        <v/>
      </c>
      <c r="C1383" s="558"/>
      <c r="D1383" s="559" t="str">
        <f t="shared" si="82"/>
        <v/>
      </c>
      <c r="E1383" s="559"/>
      <c r="F1383" s="559" t="str">
        <f>IFERROR(IF(OR(D1383=0,D1383=""),"",-PMT($F$45/IF($K$46="Day",'L1'!$D$12,IF($K$46="Week",'L1'!$D$16,IF($K$46="Month",'L1'!$D$17,1))),$F$46,$D$62)),"")</f>
        <v/>
      </c>
      <c r="G1383" s="559"/>
      <c r="H1383" s="559" t="str">
        <f>IFERROR(-PPMT(IF($K$46="Day",$F$45/'L1'!$D$12,IF($K$46="Week",$F$45/'L1'!$D$16,IF($K$46="Month",$F$45/'L1'!$D$17,IF($K$46="Year",$F$45,0)))),B1383,$F$46,$Q$45),"")</f>
        <v/>
      </c>
      <c r="I1383" s="559"/>
      <c r="J1383" s="559" t="str">
        <f t="shared" si="83"/>
        <v/>
      </c>
      <c r="K1383" s="559"/>
      <c r="L1383" s="559"/>
      <c r="M1383" s="559"/>
      <c r="N1383" s="559"/>
      <c r="O1383" s="559" t="str">
        <f t="shared" si="84"/>
        <v/>
      </c>
      <c r="P1383" s="560"/>
    </row>
    <row r="1384" spans="2:16">
      <c r="B1384" s="557" t="str">
        <f t="shared" si="81"/>
        <v/>
      </c>
      <c r="C1384" s="558"/>
      <c r="D1384" s="559" t="str">
        <f t="shared" si="82"/>
        <v/>
      </c>
      <c r="E1384" s="559"/>
      <c r="F1384" s="559" t="str">
        <f>IFERROR(IF(OR(D1384=0,D1384=""),"",-PMT($F$45/IF($K$46="Day",'L1'!$D$12,IF($K$46="Week",'L1'!$D$16,IF($K$46="Month",'L1'!$D$17,1))),$F$46,$D$62)),"")</f>
        <v/>
      </c>
      <c r="G1384" s="559"/>
      <c r="H1384" s="559" t="str">
        <f>IFERROR(-PPMT(IF($K$46="Day",$F$45/'L1'!$D$12,IF($K$46="Week",$F$45/'L1'!$D$16,IF($K$46="Month",$F$45/'L1'!$D$17,IF($K$46="Year",$F$45,0)))),B1384,$F$46,$Q$45),"")</f>
        <v/>
      </c>
      <c r="I1384" s="559"/>
      <c r="J1384" s="559" t="str">
        <f t="shared" si="83"/>
        <v/>
      </c>
      <c r="K1384" s="559"/>
      <c r="L1384" s="559"/>
      <c r="M1384" s="559"/>
      <c r="N1384" s="559"/>
      <c r="O1384" s="559" t="str">
        <f t="shared" si="84"/>
        <v/>
      </c>
      <c r="P1384" s="560"/>
    </row>
    <row r="1385" spans="2:16">
      <c r="B1385" s="557" t="str">
        <f t="shared" si="81"/>
        <v/>
      </c>
      <c r="C1385" s="558"/>
      <c r="D1385" s="559" t="str">
        <f t="shared" si="82"/>
        <v/>
      </c>
      <c r="E1385" s="559"/>
      <c r="F1385" s="559" t="str">
        <f>IFERROR(IF(OR(D1385=0,D1385=""),"",-PMT($F$45/IF($K$46="Day",'L1'!$D$12,IF($K$46="Week",'L1'!$D$16,IF($K$46="Month",'L1'!$D$17,1))),$F$46,$D$62)),"")</f>
        <v/>
      </c>
      <c r="G1385" s="559"/>
      <c r="H1385" s="559" t="str">
        <f>IFERROR(-PPMT(IF($K$46="Day",$F$45/'L1'!$D$12,IF($K$46="Week",$F$45/'L1'!$D$16,IF($K$46="Month",$F$45/'L1'!$D$17,IF($K$46="Year",$F$45,0)))),B1385,$F$46,$Q$45),"")</f>
        <v/>
      </c>
      <c r="I1385" s="559"/>
      <c r="J1385" s="559" t="str">
        <f t="shared" si="83"/>
        <v/>
      </c>
      <c r="K1385" s="559"/>
      <c r="L1385" s="559"/>
      <c r="M1385" s="559"/>
      <c r="N1385" s="559"/>
      <c r="O1385" s="559" t="str">
        <f t="shared" si="84"/>
        <v/>
      </c>
      <c r="P1385" s="560"/>
    </row>
    <row r="1386" spans="2:16">
      <c r="B1386" s="557" t="str">
        <f t="shared" si="81"/>
        <v/>
      </c>
      <c r="C1386" s="558"/>
      <c r="D1386" s="559" t="str">
        <f t="shared" si="82"/>
        <v/>
      </c>
      <c r="E1386" s="559"/>
      <c r="F1386" s="559" t="str">
        <f>IFERROR(IF(OR(D1386=0,D1386=""),"",-PMT($F$45/IF($K$46="Day",'L1'!$D$12,IF($K$46="Week",'L1'!$D$16,IF($K$46="Month",'L1'!$D$17,1))),$F$46,$D$62)),"")</f>
        <v/>
      </c>
      <c r="G1386" s="559"/>
      <c r="H1386" s="559" t="str">
        <f>IFERROR(-PPMT(IF($K$46="Day",$F$45/'L1'!$D$12,IF($K$46="Week",$F$45/'L1'!$D$16,IF($K$46="Month",$F$45/'L1'!$D$17,IF($K$46="Year",$F$45,0)))),B1386,$F$46,$Q$45),"")</f>
        <v/>
      </c>
      <c r="I1386" s="559"/>
      <c r="J1386" s="559" t="str">
        <f t="shared" si="83"/>
        <v/>
      </c>
      <c r="K1386" s="559"/>
      <c r="L1386" s="559"/>
      <c r="M1386" s="559"/>
      <c r="N1386" s="559"/>
      <c r="O1386" s="559" t="str">
        <f t="shared" si="84"/>
        <v/>
      </c>
      <c r="P1386" s="560"/>
    </row>
    <row r="1387" spans="2:16">
      <c r="B1387" s="557" t="str">
        <f t="shared" si="81"/>
        <v/>
      </c>
      <c r="C1387" s="558"/>
      <c r="D1387" s="559" t="str">
        <f t="shared" si="82"/>
        <v/>
      </c>
      <c r="E1387" s="559"/>
      <c r="F1387" s="559" t="str">
        <f>IFERROR(IF(OR(D1387=0,D1387=""),"",-PMT($F$45/IF($K$46="Day",'L1'!$D$12,IF($K$46="Week",'L1'!$D$16,IF($K$46="Month",'L1'!$D$17,1))),$F$46,$D$62)),"")</f>
        <v/>
      </c>
      <c r="G1387" s="559"/>
      <c r="H1387" s="559" t="str">
        <f>IFERROR(-PPMT(IF($K$46="Day",$F$45/'L1'!$D$12,IF($K$46="Week",$F$45/'L1'!$D$16,IF($K$46="Month",$F$45/'L1'!$D$17,IF($K$46="Year",$F$45,0)))),B1387,$F$46,$Q$45),"")</f>
        <v/>
      </c>
      <c r="I1387" s="559"/>
      <c r="J1387" s="559" t="str">
        <f t="shared" si="83"/>
        <v/>
      </c>
      <c r="K1387" s="559"/>
      <c r="L1387" s="559"/>
      <c r="M1387" s="559"/>
      <c r="N1387" s="559"/>
      <c r="O1387" s="559" t="str">
        <f t="shared" si="84"/>
        <v/>
      </c>
      <c r="P1387" s="560"/>
    </row>
    <row r="1388" spans="2:16">
      <c r="B1388" s="557" t="str">
        <f t="shared" si="81"/>
        <v/>
      </c>
      <c r="C1388" s="558"/>
      <c r="D1388" s="559" t="str">
        <f t="shared" si="82"/>
        <v/>
      </c>
      <c r="E1388" s="559"/>
      <c r="F1388" s="559" t="str">
        <f>IFERROR(IF(OR(D1388=0,D1388=""),"",-PMT($F$45/IF($K$46="Day",'L1'!$D$12,IF($K$46="Week",'L1'!$D$16,IF($K$46="Month",'L1'!$D$17,1))),$F$46,$D$62)),"")</f>
        <v/>
      </c>
      <c r="G1388" s="559"/>
      <c r="H1388" s="559" t="str">
        <f>IFERROR(-PPMT(IF($K$46="Day",$F$45/'L1'!$D$12,IF($K$46="Week",$F$45/'L1'!$D$16,IF($K$46="Month",$F$45/'L1'!$D$17,IF($K$46="Year",$F$45,0)))),B1388,$F$46,$Q$45),"")</f>
        <v/>
      </c>
      <c r="I1388" s="559"/>
      <c r="J1388" s="559" t="str">
        <f t="shared" si="83"/>
        <v/>
      </c>
      <c r="K1388" s="559"/>
      <c r="L1388" s="559"/>
      <c r="M1388" s="559"/>
      <c r="N1388" s="559"/>
      <c r="O1388" s="559" t="str">
        <f t="shared" si="84"/>
        <v/>
      </c>
      <c r="P1388" s="560"/>
    </row>
    <row r="1389" spans="2:16">
      <c r="B1389" s="557" t="str">
        <f t="shared" si="81"/>
        <v/>
      </c>
      <c r="C1389" s="558"/>
      <c r="D1389" s="559" t="str">
        <f t="shared" si="82"/>
        <v/>
      </c>
      <c r="E1389" s="559"/>
      <c r="F1389" s="559" t="str">
        <f>IFERROR(IF(OR(D1389=0,D1389=""),"",-PMT($F$45/IF($K$46="Day",'L1'!$D$12,IF($K$46="Week",'L1'!$D$16,IF($K$46="Month",'L1'!$D$17,1))),$F$46,$D$62)),"")</f>
        <v/>
      </c>
      <c r="G1389" s="559"/>
      <c r="H1389" s="559" t="str">
        <f>IFERROR(-PPMT(IF($K$46="Day",$F$45/'L1'!$D$12,IF($K$46="Week",$F$45/'L1'!$D$16,IF($K$46="Month",$F$45/'L1'!$D$17,IF($K$46="Year",$F$45,0)))),B1389,$F$46,$Q$45),"")</f>
        <v/>
      </c>
      <c r="I1389" s="559"/>
      <c r="J1389" s="559" t="str">
        <f t="shared" si="83"/>
        <v/>
      </c>
      <c r="K1389" s="559"/>
      <c r="L1389" s="559"/>
      <c r="M1389" s="559"/>
      <c r="N1389" s="559"/>
      <c r="O1389" s="559" t="str">
        <f t="shared" si="84"/>
        <v/>
      </c>
      <c r="P1389" s="560"/>
    </row>
    <row r="1390" spans="2:16">
      <c r="B1390" s="557" t="str">
        <f t="shared" si="81"/>
        <v/>
      </c>
      <c r="C1390" s="558"/>
      <c r="D1390" s="559" t="str">
        <f t="shared" si="82"/>
        <v/>
      </c>
      <c r="E1390" s="559"/>
      <c r="F1390" s="559" t="str">
        <f>IFERROR(IF(OR(D1390=0,D1390=""),"",-PMT($F$45/IF($K$46="Day",'L1'!$D$12,IF($K$46="Week",'L1'!$D$16,IF($K$46="Month",'L1'!$D$17,1))),$F$46,$D$62)),"")</f>
        <v/>
      </c>
      <c r="G1390" s="559"/>
      <c r="H1390" s="559" t="str">
        <f>IFERROR(-PPMT(IF($K$46="Day",$F$45/'L1'!$D$12,IF($K$46="Week",$F$45/'L1'!$D$16,IF($K$46="Month",$F$45/'L1'!$D$17,IF($K$46="Year",$F$45,0)))),B1390,$F$46,$Q$45),"")</f>
        <v/>
      </c>
      <c r="I1390" s="559"/>
      <c r="J1390" s="559" t="str">
        <f t="shared" si="83"/>
        <v/>
      </c>
      <c r="K1390" s="559"/>
      <c r="L1390" s="559"/>
      <c r="M1390" s="559"/>
      <c r="N1390" s="559"/>
      <c r="O1390" s="559" t="str">
        <f t="shared" si="84"/>
        <v/>
      </c>
      <c r="P1390" s="560"/>
    </row>
    <row r="1391" spans="2:16">
      <c r="B1391" s="557" t="str">
        <f t="shared" si="81"/>
        <v/>
      </c>
      <c r="C1391" s="558"/>
      <c r="D1391" s="559" t="str">
        <f t="shared" si="82"/>
        <v/>
      </c>
      <c r="E1391" s="559"/>
      <c r="F1391" s="559" t="str">
        <f>IFERROR(IF(OR(D1391=0,D1391=""),"",-PMT($F$45/IF($K$46="Day",'L1'!$D$12,IF($K$46="Week",'L1'!$D$16,IF($K$46="Month",'L1'!$D$17,1))),$F$46,$D$62)),"")</f>
        <v/>
      </c>
      <c r="G1391" s="559"/>
      <c r="H1391" s="559" t="str">
        <f>IFERROR(-PPMT(IF($K$46="Day",$F$45/'L1'!$D$12,IF($K$46="Week",$F$45/'L1'!$D$16,IF($K$46="Month",$F$45/'L1'!$D$17,IF($K$46="Year",$F$45,0)))),B1391,$F$46,$Q$45),"")</f>
        <v/>
      </c>
      <c r="I1391" s="559"/>
      <c r="J1391" s="559" t="str">
        <f t="shared" si="83"/>
        <v/>
      </c>
      <c r="K1391" s="559"/>
      <c r="L1391" s="559"/>
      <c r="M1391" s="559"/>
      <c r="N1391" s="559"/>
      <c r="O1391" s="559" t="str">
        <f t="shared" si="84"/>
        <v/>
      </c>
      <c r="P1391" s="560"/>
    </row>
    <row r="1392" spans="2:16">
      <c r="B1392" s="557" t="str">
        <f t="shared" si="81"/>
        <v/>
      </c>
      <c r="C1392" s="558"/>
      <c r="D1392" s="559" t="str">
        <f t="shared" si="82"/>
        <v/>
      </c>
      <c r="E1392" s="559"/>
      <c r="F1392" s="559" t="str">
        <f>IFERROR(IF(OR(D1392=0,D1392=""),"",-PMT($F$45/IF($K$46="Day",'L1'!$D$12,IF($K$46="Week",'L1'!$D$16,IF($K$46="Month",'L1'!$D$17,1))),$F$46,$D$62)),"")</f>
        <v/>
      </c>
      <c r="G1392" s="559"/>
      <c r="H1392" s="559" t="str">
        <f>IFERROR(-PPMT(IF($K$46="Day",$F$45/'L1'!$D$12,IF($K$46="Week",$F$45/'L1'!$D$16,IF($K$46="Month",$F$45/'L1'!$D$17,IF($K$46="Year",$F$45,0)))),B1392,$F$46,$Q$45),"")</f>
        <v/>
      </c>
      <c r="I1392" s="559"/>
      <c r="J1392" s="559" t="str">
        <f t="shared" si="83"/>
        <v/>
      </c>
      <c r="K1392" s="559"/>
      <c r="L1392" s="559"/>
      <c r="M1392" s="559"/>
      <c r="N1392" s="559"/>
      <c r="O1392" s="559" t="str">
        <f t="shared" si="84"/>
        <v/>
      </c>
      <c r="P1392" s="560"/>
    </row>
    <row r="1393" spans="2:16">
      <c r="B1393" s="557" t="str">
        <f t="shared" si="81"/>
        <v/>
      </c>
      <c r="C1393" s="558"/>
      <c r="D1393" s="559" t="str">
        <f t="shared" si="82"/>
        <v/>
      </c>
      <c r="E1393" s="559"/>
      <c r="F1393" s="559" t="str">
        <f>IFERROR(IF(OR(D1393=0,D1393=""),"",-PMT($F$45/IF($K$46="Day",'L1'!$D$12,IF($K$46="Week",'L1'!$D$16,IF($K$46="Month",'L1'!$D$17,1))),$F$46,$D$62)),"")</f>
        <v/>
      </c>
      <c r="G1393" s="559"/>
      <c r="H1393" s="559" t="str">
        <f>IFERROR(-PPMT(IF($K$46="Day",$F$45/'L1'!$D$12,IF($K$46="Week",$F$45/'L1'!$D$16,IF($K$46="Month",$F$45/'L1'!$D$17,IF($K$46="Year",$F$45,0)))),B1393,$F$46,$Q$45),"")</f>
        <v/>
      </c>
      <c r="I1393" s="559"/>
      <c r="J1393" s="559" t="str">
        <f t="shared" si="83"/>
        <v/>
      </c>
      <c r="K1393" s="559"/>
      <c r="L1393" s="559"/>
      <c r="M1393" s="559"/>
      <c r="N1393" s="559"/>
      <c r="O1393" s="559" t="str">
        <f t="shared" si="84"/>
        <v/>
      </c>
      <c r="P1393" s="560"/>
    </row>
    <row r="1394" spans="2:16">
      <c r="B1394" s="557" t="str">
        <f t="shared" si="81"/>
        <v/>
      </c>
      <c r="C1394" s="558"/>
      <c r="D1394" s="559" t="str">
        <f t="shared" si="82"/>
        <v/>
      </c>
      <c r="E1394" s="559"/>
      <c r="F1394" s="559" t="str">
        <f>IFERROR(IF(OR(D1394=0,D1394=""),"",-PMT($F$45/IF($K$46="Day",'L1'!$D$12,IF($K$46="Week",'L1'!$D$16,IF($K$46="Month",'L1'!$D$17,1))),$F$46,$D$62)),"")</f>
        <v/>
      </c>
      <c r="G1394" s="559"/>
      <c r="H1394" s="559" t="str">
        <f>IFERROR(-PPMT(IF($K$46="Day",$F$45/'L1'!$D$12,IF($K$46="Week",$F$45/'L1'!$D$16,IF($K$46="Month",$F$45/'L1'!$D$17,IF($K$46="Year",$F$45,0)))),B1394,$F$46,$Q$45),"")</f>
        <v/>
      </c>
      <c r="I1394" s="559"/>
      <c r="J1394" s="559" t="str">
        <f t="shared" si="83"/>
        <v/>
      </c>
      <c r="K1394" s="559"/>
      <c r="L1394" s="559"/>
      <c r="M1394" s="559"/>
      <c r="N1394" s="559"/>
      <c r="O1394" s="559" t="str">
        <f t="shared" si="84"/>
        <v/>
      </c>
      <c r="P1394" s="560"/>
    </row>
    <row r="1395" spans="2:16">
      <c r="B1395" s="557" t="str">
        <f t="shared" si="81"/>
        <v/>
      </c>
      <c r="C1395" s="558"/>
      <c r="D1395" s="559" t="str">
        <f t="shared" si="82"/>
        <v/>
      </c>
      <c r="E1395" s="559"/>
      <c r="F1395" s="559" t="str">
        <f>IFERROR(IF(OR(D1395=0,D1395=""),"",-PMT($F$45/IF($K$46="Day",'L1'!$D$12,IF($K$46="Week",'L1'!$D$16,IF($K$46="Month",'L1'!$D$17,1))),$F$46,$D$62)),"")</f>
        <v/>
      </c>
      <c r="G1395" s="559"/>
      <c r="H1395" s="559" t="str">
        <f>IFERROR(-PPMT(IF($K$46="Day",$F$45/'L1'!$D$12,IF($K$46="Week",$F$45/'L1'!$D$16,IF($K$46="Month",$F$45/'L1'!$D$17,IF($K$46="Year",$F$45,0)))),B1395,$F$46,$Q$45),"")</f>
        <v/>
      </c>
      <c r="I1395" s="559"/>
      <c r="J1395" s="559" t="str">
        <f t="shared" si="83"/>
        <v/>
      </c>
      <c r="K1395" s="559"/>
      <c r="L1395" s="559"/>
      <c r="M1395" s="559"/>
      <c r="N1395" s="559"/>
      <c r="O1395" s="559" t="str">
        <f t="shared" si="84"/>
        <v/>
      </c>
      <c r="P1395" s="560"/>
    </row>
    <row r="1396" spans="2:16">
      <c r="B1396" s="557" t="str">
        <f t="shared" si="81"/>
        <v/>
      </c>
      <c r="C1396" s="558"/>
      <c r="D1396" s="559" t="str">
        <f t="shared" si="82"/>
        <v/>
      </c>
      <c r="E1396" s="559"/>
      <c r="F1396" s="559" t="str">
        <f>IFERROR(IF(OR(D1396=0,D1396=""),"",-PMT($F$45/IF($K$46="Day",'L1'!$D$12,IF($K$46="Week",'L1'!$D$16,IF($K$46="Month",'L1'!$D$17,1))),$F$46,$D$62)),"")</f>
        <v/>
      </c>
      <c r="G1396" s="559"/>
      <c r="H1396" s="559" t="str">
        <f>IFERROR(-PPMT(IF($K$46="Day",$F$45/'L1'!$D$12,IF($K$46="Week",$F$45/'L1'!$D$16,IF($K$46="Month",$F$45/'L1'!$D$17,IF($K$46="Year",$F$45,0)))),B1396,$F$46,$Q$45),"")</f>
        <v/>
      </c>
      <c r="I1396" s="559"/>
      <c r="J1396" s="559" t="str">
        <f t="shared" si="83"/>
        <v/>
      </c>
      <c r="K1396" s="559"/>
      <c r="L1396" s="559"/>
      <c r="M1396" s="559"/>
      <c r="N1396" s="559"/>
      <c r="O1396" s="559" t="str">
        <f t="shared" si="84"/>
        <v/>
      </c>
      <c r="P1396" s="560"/>
    </row>
    <row r="1397" spans="2:16">
      <c r="B1397" s="557" t="str">
        <f t="shared" si="81"/>
        <v/>
      </c>
      <c r="C1397" s="558"/>
      <c r="D1397" s="559" t="str">
        <f t="shared" si="82"/>
        <v/>
      </c>
      <c r="E1397" s="559"/>
      <c r="F1397" s="559" t="str">
        <f>IFERROR(IF(OR(D1397=0,D1397=""),"",-PMT($F$45/IF($K$46="Day",'L1'!$D$12,IF($K$46="Week",'L1'!$D$16,IF($K$46="Month",'L1'!$D$17,1))),$F$46,$D$62)),"")</f>
        <v/>
      </c>
      <c r="G1397" s="559"/>
      <c r="H1397" s="559" t="str">
        <f>IFERROR(-PPMT(IF($K$46="Day",$F$45/'L1'!$D$12,IF($K$46="Week",$F$45/'L1'!$D$16,IF($K$46="Month",$F$45/'L1'!$D$17,IF($K$46="Year",$F$45,0)))),B1397,$F$46,$Q$45),"")</f>
        <v/>
      </c>
      <c r="I1397" s="559"/>
      <c r="J1397" s="559" t="str">
        <f t="shared" si="83"/>
        <v/>
      </c>
      <c r="K1397" s="559"/>
      <c r="L1397" s="559"/>
      <c r="M1397" s="559"/>
      <c r="N1397" s="559"/>
      <c r="O1397" s="559" t="str">
        <f t="shared" si="84"/>
        <v/>
      </c>
      <c r="P1397" s="560"/>
    </row>
    <row r="1398" spans="2:16">
      <c r="B1398" s="557" t="str">
        <f t="shared" si="81"/>
        <v/>
      </c>
      <c r="C1398" s="558"/>
      <c r="D1398" s="559" t="str">
        <f t="shared" si="82"/>
        <v/>
      </c>
      <c r="E1398" s="559"/>
      <c r="F1398" s="559" t="str">
        <f>IFERROR(IF(OR(D1398=0,D1398=""),"",-PMT($F$45/IF($K$46="Day",'L1'!$D$12,IF($K$46="Week",'L1'!$D$16,IF($K$46="Month",'L1'!$D$17,1))),$F$46,$D$62)),"")</f>
        <v/>
      </c>
      <c r="G1398" s="559"/>
      <c r="H1398" s="559" t="str">
        <f>IFERROR(-PPMT(IF($K$46="Day",$F$45/'L1'!$D$12,IF($K$46="Week",$F$45/'L1'!$D$16,IF($K$46="Month",$F$45/'L1'!$D$17,IF($K$46="Year",$F$45,0)))),B1398,$F$46,$Q$45),"")</f>
        <v/>
      </c>
      <c r="I1398" s="559"/>
      <c r="J1398" s="559" t="str">
        <f t="shared" si="83"/>
        <v/>
      </c>
      <c r="K1398" s="559"/>
      <c r="L1398" s="559"/>
      <c r="M1398" s="559"/>
      <c r="N1398" s="559"/>
      <c r="O1398" s="559" t="str">
        <f t="shared" si="84"/>
        <v/>
      </c>
      <c r="P1398" s="560"/>
    </row>
    <row r="1399" spans="2:16">
      <c r="B1399" s="557" t="str">
        <f t="shared" si="81"/>
        <v/>
      </c>
      <c r="C1399" s="558"/>
      <c r="D1399" s="559" t="str">
        <f t="shared" si="82"/>
        <v/>
      </c>
      <c r="E1399" s="559"/>
      <c r="F1399" s="559" t="str">
        <f>IFERROR(IF(OR(D1399=0,D1399=""),"",-PMT($F$45/IF($K$46="Day",'L1'!$D$12,IF($K$46="Week",'L1'!$D$16,IF($K$46="Month",'L1'!$D$17,1))),$F$46,$D$62)),"")</f>
        <v/>
      </c>
      <c r="G1399" s="559"/>
      <c r="H1399" s="559" t="str">
        <f>IFERROR(-PPMT(IF($K$46="Day",$F$45/'L1'!$D$12,IF($K$46="Week",$F$45/'L1'!$D$16,IF($K$46="Month",$F$45/'L1'!$D$17,IF($K$46="Year",$F$45,0)))),B1399,$F$46,$Q$45),"")</f>
        <v/>
      </c>
      <c r="I1399" s="559"/>
      <c r="J1399" s="559" t="str">
        <f t="shared" si="83"/>
        <v/>
      </c>
      <c r="K1399" s="559"/>
      <c r="L1399" s="559"/>
      <c r="M1399" s="559"/>
      <c r="N1399" s="559"/>
      <c r="O1399" s="559" t="str">
        <f t="shared" si="84"/>
        <v/>
      </c>
      <c r="P1399" s="560"/>
    </row>
    <row r="1400" spans="2:16">
      <c r="B1400" s="557" t="str">
        <f t="shared" si="81"/>
        <v/>
      </c>
      <c r="C1400" s="558"/>
      <c r="D1400" s="559" t="str">
        <f t="shared" si="82"/>
        <v/>
      </c>
      <c r="E1400" s="559"/>
      <c r="F1400" s="559" t="str">
        <f>IFERROR(IF(OR(D1400=0,D1400=""),"",-PMT($F$45/IF($K$46="Day",'L1'!$D$12,IF($K$46="Week",'L1'!$D$16,IF($K$46="Month",'L1'!$D$17,1))),$F$46,$D$62)),"")</f>
        <v/>
      </c>
      <c r="G1400" s="559"/>
      <c r="H1400" s="559" t="str">
        <f>IFERROR(-PPMT(IF($K$46="Day",$F$45/'L1'!$D$12,IF($K$46="Week",$F$45/'L1'!$D$16,IF($K$46="Month",$F$45/'L1'!$D$17,IF($K$46="Year",$F$45,0)))),B1400,$F$46,$Q$45),"")</f>
        <v/>
      </c>
      <c r="I1400" s="559"/>
      <c r="J1400" s="559" t="str">
        <f t="shared" si="83"/>
        <v/>
      </c>
      <c r="K1400" s="559"/>
      <c r="L1400" s="559"/>
      <c r="M1400" s="559"/>
      <c r="N1400" s="559"/>
      <c r="O1400" s="559" t="str">
        <f t="shared" si="84"/>
        <v/>
      </c>
      <c r="P1400" s="560"/>
    </row>
    <row r="1401" spans="2:16">
      <c r="B1401" s="557" t="str">
        <f t="shared" si="81"/>
        <v/>
      </c>
      <c r="C1401" s="558"/>
      <c r="D1401" s="559" t="str">
        <f t="shared" si="82"/>
        <v/>
      </c>
      <c r="E1401" s="559"/>
      <c r="F1401" s="559" t="str">
        <f>IFERROR(IF(OR(D1401=0,D1401=""),"",-PMT($F$45/IF($K$46="Day",'L1'!$D$12,IF($K$46="Week",'L1'!$D$16,IF($K$46="Month",'L1'!$D$17,1))),$F$46,$D$62)),"")</f>
        <v/>
      </c>
      <c r="G1401" s="559"/>
      <c r="H1401" s="559" t="str">
        <f>IFERROR(-PPMT(IF($K$46="Day",$F$45/'L1'!$D$12,IF($K$46="Week",$F$45/'L1'!$D$16,IF($K$46="Month",$F$45/'L1'!$D$17,IF($K$46="Year",$F$45,0)))),B1401,$F$46,$Q$45),"")</f>
        <v/>
      </c>
      <c r="I1401" s="559"/>
      <c r="J1401" s="559" t="str">
        <f t="shared" si="83"/>
        <v/>
      </c>
      <c r="K1401" s="559"/>
      <c r="L1401" s="559"/>
      <c r="M1401" s="559"/>
      <c r="N1401" s="559"/>
      <c r="O1401" s="559" t="str">
        <f t="shared" si="84"/>
        <v/>
      </c>
      <c r="P1401" s="560"/>
    </row>
    <row r="1402" spans="2:16">
      <c r="B1402" s="557" t="str">
        <f t="shared" si="81"/>
        <v/>
      </c>
      <c r="C1402" s="558"/>
      <c r="D1402" s="559" t="str">
        <f t="shared" si="82"/>
        <v/>
      </c>
      <c r="E1402" s="559"/>
      <c r="F1402" s="559" t="str">
        <f>IFERROR(IF(OR(D1402=0,D1402=""),"",-PMT($F$45/IF($K$46="Day",'L1'!$D$12,IF($K$46="Week",'L1'!$D$16,IF($K$46="Month",'L1'!$D$17,1))),$F$46,$D$62)),"")</f>
        <v/>
      </c>
      <c r="G1402" s="559"/>
      <c r="H1402" s="559" t="str">
        <f>IFERROR(-PPMT(IF($K$46="Day",$F$45/'L1'!$D$12,IF($K$46="Week",$F$45/'L1'!$D$16,IF($K$46="Month",$F$45/'L1'!$D$17,IF($K$46="Year",$F$45,0)))),B1402,$F$46,$Q$45),"")</f>
        <v/>
      </c>
      <c r="I1402" s="559"/>
      <c r="J1402" s="559" t="str">
        <f t="shared" si="83"/>
        <v/>
      </c>
      <c r="K1402" s="559"/>
      <c r="L1402" s="559"/>
      <c r="M1402" s="559"/>
      <c r="N1402" s="559"/>
      <c r="O1402" s="559" t="str">
        <f t="shared" si="84"/>
        <v/>
      </c>
      <c r="P1402" s="560"/>
    </row>
    <row r="1403" spans="2:16">
      <c r="B1403" s="557" t="str">
        <f t="shared" si="81"/>
        <v/>
      </c>
      <c r="C1403" s="558"/>
      <c r="D1403" s="559" t="str">
        <f t="shared" si="82"/>
        <v/>
      </c>
      <c r="E1403" s="559"/>
      <c r="F1403" s="559" t="str">
        <f>IFERROR(IF(OR(D1403=0,D1403=""),"",-PMT($F$45/IF($K$46="Day",'L1'!$D$12,IF($K$46="Week",'L1'!$D$16,IF($K$46="Month",'L1'!$D$17,1))),$F$46,$D$62)),"")</f>
        <v/>
      </c>
      <c r="G1403" s="559"/>
      <c r="H1403" s="559" t="str">
        <f>IFERROR(-PPMT(IF($K$46="Day",$F$45/'L1'!$D$12,IF($K$46="Week",$F$45/'L1'!$D$16,IF($K$46="Month",$F$45/'L1'!$D$17,IF($K$46="Year",$F$45,0)))),B1403,$F$46,$Q$45),"")</f>
        <v/>
      </c>
      <c r="I1403" s="559"/>
      <c r="J1403" s="559" t="str">
        <f t="shared" si="83"/>
        <v/>
      </c>
      <c r="K1403" s="559"/>
      <c r="L1403" s="559"/>
      <c r="M1403" s="559"/>
      <c r="N1403" s="559"/>
      <c r="O1403" s="559" t="str">
        <f t="shared" si="84"/>
        <v/>
      </c>
      <c r="P1403" s="560"/>
    </row>
    <row r="1404" spans="2:16">
      <c r="B1404" s="557" t="str">
        <f t="shared" si="81"/>
        <v/>
      </c>
      <c r="C1404" s="558"/>
      <c r="D1404" s="559" t="str">
        <f t="shared" si="82"/>
        <v/>
      </c>
      <c r="E1404" s="559"/>
      <c r="F1404" s="559" t="str">
        <f>IFERROR(IF(OR(D1404=0,D1404=""),"",-PMT($F$45/IF($K$46="Day",'L1'!$D$12,IF($K$46="Week",'L1'!$D$16,IF($K$46="Month",'L1'!$D$17,1))),$F$46,$D$62)),"")</f>
        <v/>
      </c>
      <c r="G1404" s="559"/>
      <c r="H1404" s="559" t="str">
        <f>IFERROR(-PPMT(IF($K$46="Day",$F$45/'L1'!$D$12,IF($K$46="Week",$F$45/'L1'!$D$16,IF($K$46="Month",$F$45/'L1'!$D$17,IF($K$46="Year",$F$45,0)))),B1404,$F$46,$Q$45),"")</f>
        <v/>
      </c>
      <c r="I1404" s="559"/>
      <c r="J1404" s="559" t="str">
        <f t="shared" si="83"/>
        <v/>
      </c>
      <c r="K1404" s="559"/>
      <c r="L1404" s="559"/>
      <c r="M1404" s="559"/>
      <c r="N1404" s="559"/>
      <c r="O1404" s="559" t="str">
        <f t="shared" si="84"/>
        <v/>
      </c>
      <c r="P1404" s="560"/>
    </row>
    <row r="1405" spans="2:16">
      <c r="B1405" s="557" t="str">
        <f t="shared" si="81"/>
        <v/>
      </c>
      <c r="C1405" s="558"/>
      <c r="D1405" s="559" t="str">
        <f t="shared" si="82"/>
        <v/>
      </c>
      <c r="E1405" s="559"/>
      <c r="F1405" s="559" t="str">
        <f>IFERROR(IF(OR(D1405=0,D1405=""),"",-PMT($F$45/IF($K$46="Day",'L1'!$D$12,IF($K$46="Week",'L1'!$D$16,IF($K$46="Month",'L1'!$D$17,1))),$F$46,$D$62)),"")</f>
        <v/>
      </c>
      <c r="G1405" s="559"/>
      <c r="H1405" s="559" t="str">
        <f>IFERROR(-PPMT(IF($K$46="Day",$F$45/'L1'!$D$12,IF($K$46="Week",$F$45/'L1'!$D$16,IF($K$46="Month",$F$45/'L1'!$D$17,IF($K$46="Year",$F$45,0)))),B1405,$F$46,$Q$45),"")</f>
        <v/>
      </c>
      <c r="I1405" s="559"/>
      <c r="J1405" s="559" t="str">
        <f t="shared" si="83"/>
        <v/>
      </c>
      <c r="K1405" s="559"/>
      <c r="L1405" s="559"/>
      <c r="M1405" s="559"/>
      <c r="N1405" s="559"/>
      <c r="O1405" s="559" t="str">
        <f t="shared" si="84"/>
        <v/>
      </c>
      <c r="P1405" s="560"/>
    </row>
    <row r="1406" spans="2:16">
      <c r="B1406" s="557" t="str">
        <f t="shared" si="81"/>
        <v/>
      </c>
      <c r="C1406" s="558"/>
      <c r="D1406" s="559" t="str">
        <f t="shared" si="82"/>
        <v/>
      </c>
      <c r="E1406" s="559"/>
      <c r="F1406" s="559" t="str">
        <f>IFERROR(IF(OR(D1406=0,D1406=""),"",-PMT($F$45/IF($K$46="Day",'L1'!$D$12,IF($K$46="Week",'L1'!$D$16,IF($K$46="Month",'L1'!$D$17,1))),$F$46,$D$62)),"")</f>
        <v/>
      </c>
      <c r="G1406" s="559"/>
      <c r="H1406" s="559" t="str">
        <f>IFERROR(-PPMT(IF($K$46="Day",$F$45/'L1'!$D$12,IF($K$46="Week",$F$45/'L1'!$D$16,IF($K$46="Month",$F$45/'L1'!$D$17,IF($K$46="Year",$F$45,0)))),B1406,$F$46,$Q$45),"")</f>
        <v/>
      </c>
      <c r="I1406" s="559"/>
      <c r="J1406" s="559" t="str">
        <f t="shared" si="83"/>
        <v/>
      </c>
      <c r="K1406" s="559"/>
      <c r="L1406" s="559"/>
      <c r="M1406" s="559"/>
      <c r="N1406" s="559"/>
      <c r="O1406" s="559" t="str">
        <f t="shared" si="84"/>
        <v/>
      </c>
      <c r="P1406" s="560"/>
    </row>
    <row r="1407" spans="2:16">
      <c r="B1407" s="557" t="str">
        <f t="shared" si="81"/>
        <v/>
      </c>
      <c r="C1407" s="558"/>
      <c r="D1407" s="559" t="str">
        <f t="shared" si="82"/>
        <v/>
      </c>
      <c r="E1407" s="559"/>
      <c r="F1407" s="559" t="str">
        <f>IFERROR(IF(OR(D1407=0,D1407=""),"",-PMT($F$45/IF($K$46="Day",'L1'!$D$12,IF($K$46="Week",'L1'!$D$16,IF($K$46="Month",'L1'!$D$17,1))),$F$46,$D$62)),"")</f>
        <v/>
      </c>
      <c r="G1407" s="559"/>
      <c r="H1407" s="559" t="str">
        <f>IFERROR(-PPMT(IF($K$46="Day",$F$45/'L1'!$D$12,IF($K$46="Week",$F$45/'L1'!$D$16,IF($K$46="Month",$F$45/'L1'!$D$17,IF($K$46="Year",$F$45,0)))),B1407,$F$46,$Q$45),"")</f>
        <v/>
      </c>
      <c r="I1407" s="559"/>
      <c r="J1407" s="559" t="str">
        <f t="shared" si="83"/>
        <v/>
      </c>
      <c r="K1407" s="559"/>
      <c r="L1407" s="559"/>
      <c r="M1407" s="559"/>
      <c r="N1407" s="559"/>
      <c r="O1407" s="559" t="str">
        <f t="shared" si="84"/>
        <v/>
      </c>
      <c r="P1407" s="560"/>
    </row>
    <row r="1408" spans="2:16">
      <c r="B1408" s="557" t="str">
        <f t="shared" ref="B1408:B1471" si="85">IF(OR(D1408=0,D1408=""),"",B1407+1)</f>
        <v/>
      </c>
      <c r="C1408" s="558"/>
      <c r="D1408" s="559" t="str">
        <f t="shared" ref="D1408:D1471" si="86">IFERROR(IF(D1407-H1407&lt;=0,"",D1407-H1407),"")</f>
        <v/>
      </c>
      <c r="E1408" s="559"/>
      <c r="F1408" s="559" t="str">
        <f>IFERROR(IF(OR(D1408=0,D1408=""),"",-PMT($F$45/IF($K$46="Day",'L1'!$D$12,IF($K$46="Week",'L1'!$D$16,IF($K$46="Month",'L1'!$D$17,1))),$F$46,$D$62)),"")</f>
        <v/>
      </c>
      <c r="G1408" s="559"/>
      <c r="H1408" s="559" t="str">
        <f>IFERROR(-PPMT(IF($K$46="Day",$F$45/'L1'!$D$12,IF($K$46="Week",$F$45/'L1'!$D$16,IF($K$46="Month",$F$45/'L1'!$D$17,IF($K$46="Year",$F$45,0)))),B1408,$F$46,$Q$45),"")</f>
        <v/>
      </c>
      <c r="I1408" s="559"/>
      <c r="J1408" s="559" t="str">
        <f t="shared" ref="J1408:J1471" si="87">IFERROR(F1408-H1408,"")</f>
        <v/>
      </c>
      <c r="K1408" s="559"/>
      <c r="L1408" s="559"/>
      <c r="M1408" s="559"/>
      <c r="N1408" s="559"/>
      <c r="O1408" s="559" t="str">
        <f t="shared" ref="O1408:O1471" si="88">IFERROR(D1408-H1408,"")</f>
        <v/>
      </c>
      <c r="P1408" s="560"/>
    </row>
    <row r="1409" spans="2:16">
      <c r="B1409" s="557" t="str">
        <f t="shared" si="85"/>
        <v/>
      </c>
      <c r="C1409" s="558"/>
      <c r="D1409" s="559" t="str">
        <f t="shared" si="86"/>
        <v/>
      </c>
      <c r="E1409" s="559"/>
      <c r="F1409" s="559" t="str">
        <f>IFERROR(IF(OR(D1409=0,D1409=""),"",-PMT($F$45/IF($K$46="Day",'L1'!$D$12,IF($K$46="Week",'L1'!$D$16,IF($K$46="Month",'L1'!$D$17,1))),$F$46,$D$62)),"")</f>
        <v/>
      </c>
      <c r="G1409" s="559"/>
      <c r="H1409" s="559" t="str">
        <f>IFERROR(-PPMT(IF($K$46="Day",$F$45/'L1'!$D$12,IF($K$46="Week",$F$45/'L1'!$D$16,IF($K$46="Month",$F$45/'L1'!$D$17,IF($K$46="Year",$F$45,0)))),B1409,$F$46,$Q$45),"")</f>
        <v/>
      </c>
      <c r="I1409" s="559"/>
      <c r="J1409" s="559" t="str">
        <f t="shared" si="87"/>
        <v/>
      </c>
      <c r="K1409" s="559"/>
      <c r="L1409" s="559"/>
      <c r="M1409" s="559"/>
      <c r="N1409" s="559"/>
      <c r="O1409" s="559" t="str">
        <f t="shared" si="88"/>
        <v/>
      </c>
      <c r="P1409" s="560"/>
    </row>
    <row r="1410" spans="2:16">
      <c r="B1410" s="557" t="str">
        <f t="shared" si="85"/>
        <v/>
      </c>
      <c r="C1410" s="558"/>
      <c r="D1410" s="559" t="str">
        <f t="shared" si="86"/>
        <v/>
      </c>
      <c r="E1410" s="559"/>
      <c r="F1410" s="559" t="str">
        <f>IFERROR(IF(OR(D1410=0,D1410=""),"",-PMT($F$45/IF($K$46="Day",'L1'!$D$12,IF($K$46="Week",'L1'!$D$16,IF($K$46="Month",'L1'!$D$17,1))),$F$46,$D$62)),"")</f>
        <v/>
      </c>
      <c r="G1410" s="559"/>
      <c r="H1410" s="559" t="str">
        <f>IFERROR(-PPMT(IF($K$46="Day",$F$45/'L1'!$D$12,IF($K$46="Week",$F$45/'L1'!$D$16,IF($K$46="Month",$F$45/'L1'!$D$17,IF($K$46="Year",$F$45,0)))),B1410,$F$46,$Q$45),"")</f>
        <v/>
      </c>
      <c r="I1410" s="559"/>
      <c r="J1410" s="559" t="str">
        <f t="shared" si="87"/>
        <v/>
      </c>
      <c r="K1410" s="559"/>
      <c r="L1410" s="559"/>
      <c r="M1410" s="559"/>
      <c r="N1410" s="559"/>
      <c r="O1410" s="559" t="str">
        <f t="shared" si="88"/>
        <v/>
      </c>
      <c r="P1410" s="560"/>
    </row>
    <row r="1411" spans="2:16">
      <c r="B1411" s="557" t="str">
        <f t="shared" si="85"/>
        <v/>
      </c>
      <c r="C1411" s="558"/>
      <c r="D1411" s="559" t="str">
        <f t="shared" si="86"/>
        <v/>
      </c>
      <c r="E1411" s="559"/>
      <c r="F1411" s="559" t="str">
        <f>IFERROR(IF(OR(D1411=0,D1411=""),"",-PMT($F$45/IF($K$46="Day",'L1'!$D$12,IF($K$46="Week",'L1'!$D$16,IF($K$46="Month",'L1'!$D$17,1))),$F$46,$D$62)),"")</f>
        <v/>
      </c>
      <c r="G1411" s="559"/>
      <c r="H1411" s="559" t="str">
        <f>IFERROR(-PPMT(IF($K$46="Day",$F$45/'L1'!$D$12,IF($K$46="Week",$F$45/'L1'!$D$16,IF($K$46="Month",$F$45/'L1'!$D$17,IF($K$46="Year",$F$45,0)))),B1411,$F$46,$Q$45),"")</f>
        <v/>
      </c>
      <c r="I1411" s="559"/>
      <c r="J1411" s="559" t="str">
        <f t="shared" si="87"/>
        <v/>
      </c>
      <c r="K1411" s="559"/>
      <c r="L1411" s="559"/>
      <c r="M1411" s="559"/>
      <c r="N1411" s="559"/>
      <c r="O1411" s="559" t="str">
        <f t="shared" si="88"/>
        <v/>
      </c>
      <c r="P1411" s="560"/>
    </row>
    <row r="1412" spans="2:16">
      <c r="B1412" s="557" t="str">
        <f t="shared" si="85"/>
        <v/>
      </c>
      <c r="C1412" s="558"/>
      <c r="D1412" s="559" t="str">
        <f t="shared" si="86"/>
        <v/>
      </c>
      <c r="E1412" s="559"/>
      <c r="F1412" s="559" t="str">
        <f>IFERROR(IF(OR(D1412=0,D1412=""),"",-PMT($F$45/IF($K$46="Day",'L1'!$D$12,IF($K$46="Week",'L1'!$D$16,IF($K$46="Month",'L1'!$D$17,1))),$F$46,$D$62)),"")</f>
        <v/>
      </c>
      <c r="G1412" s="559"/>
      <c r="H1412" s="559" t="str">
        <f>IFERROR(-PPMT(IF($K$46="Day",$F$45/'L1'!$D$12,IF($K$46="Week",$F$45/'L1'!$D$16,IF($K$46="Month",$F$45/'L1'!$D$17,IF($K$46="Year",$F$45,0)))),B1412,$F$46,$Q$45),"")</f>
        <v/>
      </c>
      <c r="I1412" s="559"/>
      <c r="J1412" s="559" t="str">
        <f t="shared" si="87"/>
        <v/>
      </c>
      <c r="K1412" s="559"/>
      <c r="L1412" s="559"/>
      <c r="M1412" s="559"/>
      <c r="N1412" s="559"/>
      <c r="O1412" s="559" t="str">
        <f t="shared" si="88"/>
        <v/>
      </c>
      <c r="P1412" s="560"/>
    </row>
    <row r="1413" spans="2:16">
      <c r="B1413" s="557" t="str">
        <f t="shared" si="85"/>
        <v/>
      </c>
      <c r="C1413" s="558"/>
      <c r="D1413" s="559" t="str">
        <f t="shared" si="86"/>
        <v/>
      </c>
      <c r="E1413" s="559"/>
      <c r="F1413" s="559" t="str">
        <f>IFERROR(IF(OR(D1413=0,D1413=""),"",-PMT($F$45/IF($K$46="Day",'L1'!$D$12,IF($K$46="Week",'L1'!$D$16,IF($K$46="Month",'L1'!$D$17,1))),$F$46,$D$62)),"")</f>
        <v/>
      </c>
      <c r="G1413" s="559"/>
      <c r="H1413" s="559" t="str">
        <f>IFERROR(-PPMT(IF($K$46="Day",$F$45/'L1'!$D$12,IF($K$46="Week",$F$45/'L1'!$D$16,IF($K$46="Month",$F$45/'L1'!$D$17,IF($K$46="Year",$F$45,0)))),B1413,$F$46,$Q$45),"")</f>
        <v/>
      </c>
      <c r="I1413" s="559"/>
      <c r="J1413" s="559" t="str">
        <f t="shared" si="87"/>
        <v/>
      </c>
      <c r="K1413" s="559"/>
      <c r="L1413" s="559"/>
      <c r="M1413" s="559"/>
      <c r="N1413" s="559"/>
      <c r="O1413" s="559" t="str">
        <f t="shared" si="88"/>
        <v/>
      </c>
      <c r="P1413" s="560"/>
    </row>
    <row r="1414" spans="2:16">
      <c r="B1414" s="557" t="str">
        <f t="shared" si="85"/>
        <v/>
      </c>
      <c r="C1414" s="558"/>
      <c r="D1414" s="559" t="str">
        <f t="shared" si="86"/>
        <v/>
      </c>
      <c r="E1414" s="559"/>
      <c r="F1414" s="559" t="str">
        <f>IFERROR(IF(OR(D1414=0,D1414=""),"",-PMT($F$45/IF($K$46="Day",'L1'!$D$12,IF($K$46="Week",'L1'!$D$16,IF($K$46="Month",'L1'!$D$17,1))),$F$46,$D$62)),"")</f>
        <v/>
      </c>
      <c r="G1414" s="559"/>
      <c r="H1414" s="559" t="str">
        <f>IFERROR(-PPMT(IF($K$46="Day",$F$45/'L1'!$D$12,IF($K$46="Week",$F$45/'L1'!$D$16,IF($K$46="Month",$F$45/'L1'!$D$17,IF($K$46="Year",$F$45,0)))),B1414,$F$46,$Q$45),"")</f>
        <v/>
      </c>
      <c r="I1414" s="559"/>
      <c r="J1414" s="559" t="str">
        <f t="shared" si="87"/>
        <v/>
      </c>
      <c r="K1414" s="559"/>
      <c r="L1414" s="559"/>
      <c r="M1414" s="559"/>
      <c r="N1414" s="559"/>
      <c r="O1414" s="559" t="str">
        <f t="shared" si="88"/>
        <v/>
      </c>
      <c r="P1414" s="560"/>
    </row>
    <row r="1415" spans="2:16">
      <c r="B1415" s="557" t="str">
        <f t="shared" si="85"/>
        <v/>
      </c>
      <c r="C1415" s="558"/>
      <c r="D1415" s="559" t="str">
        <f t="shared" si="86"/>
        <v/>
      </c>
      <c r="E1415" s="559"/>
      <c r="F1415" s="559" t="str">
        <f>IFERROR(IF(OR(D1415=0,D1415=""),"",-PMT($F$45/IF($K$46="Day",'L1'!$D$12,IF($K$46="Week",'L1'!$D$16,IF($K$46="Month",'L1'!$D$17,1))),$F$46,$D$62)),"")</f>
        <v/>
      </c>
      <c r="G1415" s="559"/>
      <c r="H1415" s="559" t="str">
        <f>IFERROR(-PPMT(IF($K$46="Day",$F$45/'L1'!$D$12,IF($K$46="Week",$F$45/'L1'!$D$16,IF($K$46="Month",$F$45/'L1'!$D$17,IF($K$46="Year",$F$45,0)))),B1415,$F$46,$Q$45),"")</f>
        <v/>
      </c>
      <c r="I1415" s="559"/>
      <c r="J1415" s="559" t="str">
        <f t="shared" si="87"/>
        <v/>
      </c>
      <c r="K1415" s="559"/>
      <c r="L1415" s="559"/>
      <c r="M1415" s="559"/>
      <c r="N1415" s="559"/>
      <c r="O1415" s="559" t="str">
        <f t="shared" si="88"/>
        <v/>
      </c>
      <c r="P1415" s="560"/>
    </row>
    <row r="1416" spans="2:16">
      <c r="B1416" s="557" t="str">
        <f t="shared" si="85"/>
        <v/>
      </c>
      <c r="C1416" s="558"/>
      <c r="D1416" s="559" t="str">
        <f t="shared" si="86"/>
        <v/>
      </c>
      <c r="E1416" s="559"/>
      <c r="F1416" s="559" t="str">
        <f>IFERROR(IF(OR(D1416=0,D1416=""),"",-PMT($F$45/IF($K$46="Day",'L1'!$D$12,IF($K$46="Week",'L1'!$D$16,IF($K$46="Month",'L1'!$D$17,1))),$F$46,$D$62)),"")</f>
        <v/>
      </c>
      <c r="G1416" s="559"/>
      <c r="H1416" s="559" t="str">
        <f>IFERROR(-PPMT(IF($K$46="Day",$F$45/'L1'!$D$12,IF($K$46="Week",$F$45/'L1'!$D$16,IF($K$46="Month",$F$45/'L1'!$D$17,IF($K$46="Year",$F$45,0)))),B1416,$F$46,$Q$45),"")</f>
        <v/>
      </c>
      <c r="I1416" s="559"/>
      <c r="J1416" s="559" t="str">
        <f t="shared" si="87"/>
        <v/>
      </c>
      <c r="K1416" s="559"/>
      <c r="L1416" s="559"/>
      <c r="M1416" s="559"/>
      <c r="N1416" s="559"/>
      <c r="O1416" s="559" t="str">
        <f t="shared" si="88"/>
        <v/>
      </c>
      <c r="P1416" s="560"/>
    </row>
    <row r="1417" spans="2:16">
      <c r="B1417" s="557" t="str">
        <f t="shared" si="85"/>
        <v/>
      </c>
      <c r="C1417" s="558"/>
      <c r="D1417" s="559" t="str">
        <f t="shared" si="86"/>
        <v/>
      </c>
      <c r="E1417" s="559"/>
      <c r="F1417" s="559" t="str">
        <f>IFERROR(IF(OR(D1417=0,D1417=""),"",-PMT($F$45/IF($K$46="Day",'L1'!$D$12,IF($K$46="Week",'L1'!$D$16,IF($K$46="Month",'L1'!$D$17,1))),$F$46,$D$62)),"")</f>
        <v/>
      </c>
      <c r="G1417" s="559"/>
      <c r="H1417" s="559" t="str">
        <f>IFERROR(-PPMT(IF($K$46="Day",$F$45/'L1'!$D$12,IF($K$46="Week",$F$45/'L1'!$D$16,IF($K$46="Month",$F$45/'L1'!$D$17,IF($K$46="Year",$F$45,0)))),B1417,$F$46,$Q$45),"")</f>
        <v/>
      </c>
      <c r="I1417" s="559"/>
      <c r="J1417" s="559" t="str">
        <f t="shared" si="87"/>
        <v/>
      </c>
      <c r="K1417" s="559"/>
      <c r="L1417" s="559"/>
      <c r="M1417" s="559"/>
      <c r="N1417" s="559"/>
      <c r="O1417" s="559" t="str">
        <f t="shared" si="88"/>
        <v/>
      </c>
      <c r="P1417" s="560"/>
    </row>
    <row r="1418" spans="2:16">
      <c r="B1418" s="557" t="str">
        <f t="shared" si="85"/>
        <v/>
      </c>
      <c r="C1418" s="558"/>
      <c r="D1418" s="559" t="str">
        <f t="shared" si="86"/>
        <v/>
      </c>
      <c r="E1418" s="559"/>
      <c r="F1418" s="559" t="str">
        <f>IFERROR(IF(OR(D1418=0,D1418=""),"",-PMT($F$45/IF($K$46="Day",'L1'!$D$12,IF($K$46="Week",'L1'!$D$16,IF($K$46="Month",'L1'!$D$17,1))),$F$46,$D$62)),"")</f>
        <v/>
      </c>
      <c r="G1418" s="559"/>
      <c r="H1418" s="559" t="str">
        <f>IFERROR(-PPMT(IF($K$46="Day",$F$45/'L1'!$D$12,IF($K$46="Week",$F$45/'L1'!$D$16,IF($K$46="Month",$F$45/'L1'!$D$17,IF($K$46="Year",$F$45,0)))),B1418,$F$46,$Q$45),"")</f>
        <v/>
      </c>
      <c r="I1418" s="559"/>
      <c r="J1418" s="559" t="str">
        <f t="shared" si="87"/>
        <v/>
      </c>
      <c r="K1418" s="559"/>
      <c r="L1418" s="559"/>
      <c r="M1418" s="559"/>
      <c r="N1418" s="559"/>
      <c r="O1418" s="559" t="str">
        <f t="shared" si="88"/>
        <v/>
      </c>
      <c r="P1418" s="560"/>
    </row>
    <row r="1419" spans="2:16">
      <c r="B1419" s="557" t="str">
        <f t="shared" si="85"/>
        <v/>
      </c>
      <c r="C1419" s="558"/>
      <c r="D1419" s="559" t="str">
        <f t="shared" si="86"/>
        <v/>
      </c>
      <c r="E1419" s="559"/>
      <c r="F1419" s="559" t="str">
        <f>IFERROR(IF(OR(D1419=0,D1419=""),"",-PMT($F$45/IF($K$46="Day",'L1'!$D$12,IF($K$46="Week",'L1'!$D$16,IF($K$46="Month",'L1'!$D$17,1))),$F$46,$D$62)),"")</f>
        <v/>
      </c>
      <c r="G1419" s="559"/>
      <c r="H1419" s="559" t="str">
        <f>IFERROR(-PPMT(IF($K$46="Day",$F$45/'L1'!$D$12,IF($K$46="Week",$F$45/'L1'!$D$16,IF($K$46="Month",$F$45/'L1'!$D$17,IF($K$46="Year",$F$45,0)))),B1419,$F$46,$Q$45),"")</f>
        <v/>
      </c>
      <c r="I1419" s="559"/>
      <c r="J1419" s="559" t="str">
        <f t="shared" si="87"/>
        <v/>
      </c>
      <c r="K1419" s="559"/>
      <c r="L1419" s="559"/>
      <c r="M1419" s="559"/>
      <c r="N1419" s="559"/>
      <c r="O1419" s="559" t="str">
        <f t="shared" si="88"/>
        <v/>
      </c>
      <c r="P1419" s="560"/>
    </row>
    <row r="1420" spans="2:16">
      <c r="B1420" s="557" t="str">
        <f t="shared" si="85"/>
        <v/>
      </c>
      <c r="C1420" s="558"/>
      <c r="D1420" s="559" t="str">
        <f t="shared" si="86"/>
        <v/>
      </c>
      <c r="E1420" s="559"/>
      <c r="F1420" s="559" t="str">
        <f>IFERROR(IF(OR(D1420=0,D1420=""),"",-PMT($F$45/IF($K$46="Day",'L1'!$D$12,IF($K$46="Week",'L1'!$D$16,IF($K$46="Month",'L1'!$D$17,1))),$F$46,$D$62)),"")</f>
        <v/>
      </c>
      <c r="G1420" s="559"/>
      <c r="H1420" s="559" t="str">
        <f>IFERROR(-PPMT(IF($K$46="Day",$F$45/'L1'!$D$12,IF($K$46="Week",$F$45/'L1'!$D$16,IF($K$46="Month",$F$45/'L1'!$D$17,IF($K$46="Year",$F$45,0)))),B1420,$F$46,$Q$45),"")</f>
        <v/>
      </c>
      <c r="I1420" s="559"/>
      <c r="J1420" s="559" t="str">
        <f t="shared" si="87"/>
        <v/>
      </c>
      <c r="K1420" s="559"/>
      <c r="L1420" s="559"/>
      <c r="M1420" s="559"/>
      <c r="N1420" s="559"/>
      <c r="O1420" s="559" t="str">
        <f t="shared" si="88"/>
        <v/>
      </c>
      <c r="P1420" s="560"/>
    </row>
    <row r="1421" spans="2:16">
      <c r="B1421" s="557" t="str">
        <f t="shared" si="85"/>
        <v/>
      </c>
      <c r="C1421" s="558"/>
      <c r="D1421" s="559" t="str">
        <f t="shared" si="86"/>
        <v/>
      </c>
      <c r="E1421" s="559"/>
      <c r="F1421" s="559" t="str">
        <f>IFERROR(IF(OR(D1421=0,D1421=""),"",-PMT($F$45/IF($K$46="Day",'L1'!$D$12,IF($K$46="Week",'L1'!$D$16,IF($K$46="Month",'L1'!$D$17,1))),$F$46,$D$62)),"")</f>
        <v/>
      </c>
      <c r="G1421" s="559"/>
      <c r="H1421" s="559" t="str">
        <f>IFERROR(-PPMT(IF($K$46="Day",$F$45/'L1'!$D$12,IF($K$46="Week",$F$45/'L1'!$D$16,IF($K$46="Month",$F$45/'L1'!$D$17,IF($K$46="Year",$F$45,0)))),B1421,$F$46,$Q$45),"")</f>
        <v/>
      </c>
      <c r="I1421" s="559"/>
      <c r="J1421" s="559" t="str">
        <f t="shared" si="87"/>
        <v/>
      </c>
      <c r="K1421" s="559"/>
      <c r="L1421" s="559"/>
      <c r="M1421" s="559"/>
      <c r="N1421" s="559"/>
      <c r="O1421" s="559" t="str">
        <f t="shared" si="88"/>
        <v/>
      </c>
      <c r="P1421" s="560"/>
    </row>
    <row r="1422" spans="2:16">
      <c r="B1422" s="557" t="str">
        <f t="shared" si="85"/>
        <v/>
      </c>
      <c r="C1422" s="558"/>
      <c r="D1422" s="559" t="str">
        <f t="shared" si="86"/>
        <v/>
      </c>
      <c r="E1422" s="559"/>
      <c r="F1422" s="559" t="str">
        <f>IFERROR(IF(OR(D1422=0,D1422=""),"",-PMT($F$45/IF($K$46="Day",'L1'!$D$12,IF($K$46="Week",'L1'!$D$16,IF($K$46="Month",'L1'!$D$17,1))),$F$46,$D$62)),"")</f>
        <v/>
      </c>
      <c r="G1422" s="559"/>
      <c r="H1422" s="559" t="str">
        <f>IFERROR(-PPMT(IF($K$46="Day",$F$45/'L1'!$D$12,IF($K$46="Week",$F$45/'L1'!$D$16,IF($K$46="Month",$F$45/'L1'!$D$17,IF($K$46="Year",$F$45,0)))),B1422,$F$46,$Q$45),"")</f>
        <v/>
      </c>
      <c r="I1422" s="559"/>
      <c r="J1422" s="559" t="str">
        <f t="shared" si="87"/>
        <v/>
      </c>
      <c r="K1422" s="559"/>
      <c r="L1422" s="559"/>
      <c r="M1422" s="559"/>
      <c r="N1422" s="559"/>
      <c r="O1422" s="559" t="str">
        <f t="shared" si="88"/>
        <v/>
      </c>
      <c r="P1422" s="560"/>
    </row>
    <row r="1423" spans="2:16">
      <c r="B1423" s="557" t="str">
        <f t="shared" si="85"/>
        <v/>
      </c>
      <c r="C1423" s="558"/>
      <c r="D1423" s="559" t="str">
        <f t="shared" si="86"/>
        <v/>
      </c>
      <c r="E1423" s="559"/>
      <c r="F1423" s="559" t="str">
        <f>IFERROR(IF(OR(D1423=0,D1423=""),"",-PMT($F$45/IF($K$46="Day",'L1'!$D$12,IF($K$46="Week",'L1'!$D$16,IF($K$46="Month",'L1'!$D$17,1))),$F$46,$D$62)),"")</f>
        <v/>
      </c>
      <c r="G1423" s="559"/>
      <c r="H1423" s="559" t="str">
        <f>IFERROR(-PPMT(IF($K$46="Day",$F$45/'L1'!$D$12,IF($K$46="Week",$F$45/'L1'!$D$16,IF($K$46="Month",$F$45/'L1'!$D$17,IF($K$46="Year",$F$45,0)))),B1423,$F$46,$Q$45),"")</f>
        <v/>
      </c>
      <c r="I1423" s="559"/>
      <c r="J1423" s="559" t="str">
        <f t="shared" si="87"/>
        <v/>
      </c>
      <c r="K1423" s="559"/>
      <c r="L1423" s="559"/>
      <c r="M1423" s="559"/>
      <c r="N1423" s="559"/>
      <c r="O1423" s="559" t="str">
        <f t="shared" si="88"/>
        <v/>
      </c>
      <c r="P1423" s="560"/>
    </row>
    <row r="1424" spans="2:16">
      <c r="B1424" s="557" t="str">
        <f t="shared" si="85"/>
        <v/>
      </c>
      <c r="C1424" s="558"/>
      <c r="D1424" s="559" t="str">
        <f t="shared" si="86"/>
        <v/>
      </c>
      <c r="E1424" s="559"/>
      <c r="F1424" s="559" t="str">
        <f>IFERROR(IF(OR(D1424=0,D1424=""),"",-PMT($F$45/IF($K$46="Day",'L1'!$D$12,IF($K$46="Week",'L1'!$D$16,IF($K$46="Month",'L1'!$D$17,1))),$F$46,$D$62)),"")</f>
        <v/>
      </c>
      <c r="G1424" s="559"/>
      <c r="H1424" s="559" t="str">
        <f>IFERROR(-PPMT(IF($K$46="Day",$F$45/'L1'!$D$12,IF($K$46="Week",$F$45/'L1'!$D$16,IF($K$46="Month",$F$45/'L1'!$D$17,IF($K$46="Year",$F$45,0)))),B1424,$F$46,$Q$45),"")</f>
        <v/>
      </c>
      <c r="I1424" s="559"/>
      <c r="J1424" s="559" t="str">
        <f t="shared" si="87"/>
        <v/>
      </c>
      <c r="K1424" s="559"/>
      <c r="L1424" s="559"/>
      <c r="M1424" s="559"/>
      <c r="N1424" s="559"/>
      <c r="O1424" s="559" t="str">
        <f t="shared" si="88"/>
        <v/>
      </c>
      <c r="P1424" s="560"/>
    </row>
    <row r="1425" spans="2:16">
      <c r="B1425" s="557" t="str">
        <f t="shared" si="85"/>
        <v/>
      </c>
      <c r="C1425" s="558"/>
      <c r="D1425" s="559" t="str">
        <f t="shared" si="86"/>
        <v/>
      </c>
      <c r="E1425" s="559"/>
      <c r="F1425" s="559" t="str">
        <f>IFERROR(IF(OR(D1425=0,D1425=""),"",-PMT($F$45/IF($K$46="Day",'L1'!$D$12,IF($K$46="Week",'L1'!$D$16,IF($K$46="Month",'L1'!$D$17,1))),$F$46,$D$62)),"")</f>
        <v/>
      </c>
      <c r="G1425" s="559"/>
      <c r="H1425" s="559" t="str">
        <f>IFERROR(-PPMT(IF($K$46="Day",$F$45/'L1'!$D$12,IF($K$46="Week",$F$45/'L1'!$D$16,IF($K$46="Month",$F$45/'L1'!$D$17,IF($K$46="Year",$F$45,0)))),B1425,$F$46,$Q$45),"")</f>
        <v/>
      </c>
      <c r="I1425" s="559"/>
      <c r="J1425" s="559" t="str">
        <f t="shared" si="87"/>
        <v/>
      </c>
      <c r="K1425" s="559"/>
      <c r="L1425" s="559"/>
      <c r="M1425" s="559"/>
      <c r="N1425" s="559"/>
      <c r="O1425" s="559" t="str">
        <f t="shared" si="88"/>
        <v/>
      </c>
      <c r="P1425" s="560"/>
    </row>
    <row r="1426" spans="2:16">
      <c r="B1426" s="557" t="str">
        <f t="shared" si="85"/>
        <v/>
      </c>
      <c r="C1426" s="558"/>
      <c r="D1426" s="559" t="str">
        <f t="shared" si="86"/>
        <v/>
      </c>
      <c r="E1426" s="559"/>
      <c r="F1426" s="559" t="str">
        <f>IFERROR(IF(OR(D1426=0,D1426=""),"",-PMT($F$45/IF($K$46="Day",'L1'!$D$12,IF($K$46="Week",'L1'!$D$16,IF($K$46="Month",'L1'!$D$17,1))),$F$46,$D$62)),"")</f>
        <v/>
      </c>
      <c r="G1426" s="559"/>
      <c r="H1426" s="559" t="str">
        <f>IFERROR(-PPMT(IF($K$46="Day",$F$45/'L1'!$D$12,IF($K$46="Week",$F$45/'L1'!$D$16,IF($K$46="Month",$F$45/'L1'!$D$17,IF($K$46="Year",$F$45,0)))),B1426,$F$46,$Q$45),"")</f>
        <v/>
      </c>
      <c r="I1426" s="559"/>
      <c r="J1426" s="559" t="str">
        <f t="shared" si="87"/>
        <v/>
      </c>
      <c r="K1426" s="559"/>
      <c r="L1426" s="559"/>
      <c r="M1426" s="559"/>
      <c r="N1426" s="559"/>
      <c r="O1426" s="559" t="str">
        <f t="shared" si="88"/>
        <v/>
      </c>
      <c r="P1426" s="560"/>
    </row>
    <row r="1427" spans="2:16">
      <c r="B1427" s="557" t="str">
        <f t="shared" si="85"/>
        <v/>
      </c>
      <c r="C1427" s="558"/>
      <c r="D1427" s="559" t="str">
        <f t="shared" si="86"/>
        <v/>
      </c>
      <c r="E1427" s="559"/>
      <c r="F1427" s="559" t="str">
        <f>IFERROR(IF(OR(D1427=0,D1427=""),"",-PMT($F$45/IF($K$46="Day",'L1'!$D$12,IF($K$46="Week",'L1'!$D$16,IF($K$46="Month",'L1'!$D$17,1))),$F$46,$D$62)),"")</f>
        <v/>
      </c>
      <c r="G1427" s="559"/>
      <c r="H1427" s="559" t="str">
        <f>IFERROR(-PPMT(IF($K$46="Day",$F$45/'L1'!$D$12,IF($K$46="Week",$F$45/'L1'!$D$16,IF($K$46="Month",$F$45/'L1'!$D$17,IF($K$46="Year",$F$45,0)))),B1427,$F$46,$Q$45),"")</f>
        <v/>
      </c>
      <c r="I1427" s="559"/>
      <c r="J1427" s="559" t="str">
        <f t="shared" si="87"/>
        <v/>
      </c>
      <c r="K1427" s="559"/>
      <c r="L1427" s="559"/>
      <c r="M1427" s="559"/>
      <c r="N1427" s="559"/>
      <c r="O1427" s="559" t="str">
        <f t="shared" si="88"/>
        <v/>
      </c>
      <c r="P1427" s="560"/>
    </row>
    <row r="1428" spans="2:16">
      <c r="B1428" s="557" t="str">
        <f t="shared" si="85"/>
        <v/>
      </c>
      <c r="C1428" s="558"/>
      <c r="D1428" s="559" t="str">
        <f t="shared" si="86"/>
        <v/>
      </c>
      <c r="E1428" s="559"/>
      <c r="F1428" s="559" t="str">
        <f>IFERROR(IF(OR(D1428=0,D1428=""),"",-PMT($F$45/IF($K$46="Day",'L1'!$D$12,IF($K$46="Week",'L1'!$D$16,IF($K$46="Month",'L1'!$D$17,1))),$F$46,$D$62)),"")</f>
        <v/>
      </c>
      <c r="G1428" s="559"/>
      <c r="H1428" s="559" t="str">
        <f>IFERROR(-PPMT(IF($K$46="Day",$F$45/'L1'!$D$12,IF($K$46="Week",$F$45/'L1'!$D$16,IF($K$46="Month",$F$45/'L1'!$D$17,IF($K$46="Year",$F$45,0)))),B1428,$F$46,$Q$45),"")</f>
        <v/>
      </c>
      <c r="I1428" s="559"/>
      <c r="J1428" s="559" t="str">
        <f t="shared" si="87"/>
        <v/>
      </c>
      <c r="K1428" s="559"/>
      <c r="L1428" s="559"/>
      <c r="M1428" s="559"/>
      <c r="N1428" s="559"/>
      <c r="O1428" s="559" t="str">
        <f t="shared" si="88"/>
        <v/>
      </c>
      <c r="P1428" s="560"/>
    </row>
    <row r="1429" spans="2:16">
      <c r="B1429" s="557" t="str">
        <f t="shared" si="85"/>
        <v/>
      </c>
      <c r="C1429" s="558"/>
      <c r="D1429" s="559" t="str">
        <f t="shared" si="86"/>
        <v/>
      </c>
      <c r="E1429" s="559"/>
      <c r="F1429" s="559" t="str">
        <f>IFERROR(IF(OR(D1429=0,D1429=""),"",-PMT($F$45/IF($K$46="Day",'L1'!$D$12,IF($K$46="Week",'L1'!$D$16,IF($K$46="Month",'L1'!$D$17,1))),$F$46,$D$62)),"")</f>
        <v/>
      </c>
      <c r="G1429" s="559"/>
      <c r="H1429" s="559" t="str">
        <f>IFERROR(-PPMT(IF($K$46="Day",$F$45/'L1'!$D$12,IF($K$46="Week",$F$45/'L1'!$D$16,IF($K$46="Month",$F$45/'L1'!$D$17,IF($K$46="Year",$F$45,0)))),B1429,$F$46,$Q$45),"")</f>
        <v/>
      </c>
      <c r="I1429" s="559"/>
      <c r="J1429" s="559" t="str">
        <f t="shared" si="87"/>
        <v/>
      </c>
      <c r="K1429" s="559"/>
      <c r="L1429" s="559"/>
      <c r="M1429" s="559"/>
      <c r="N1429" s="559"/>
      <c r="O1429" s="559" t="str">
        <f t="shared" si="88"/>
        <v/>
      </c>
      <c r="P1429" s="560"/>
    </row>
    <row r="1430" spans="2:16">
      <c r="B1430" s="557" t="str">
        <f t="shared" si="85"/>
        <v/>
      </c>
      <c r="C1430" s="558"/>
      <c r="D1430" s="559" t="str">
        <f t="shared" si="86"/>
        <v/>
      </c>
      <c r="E1430" s="559"/>
      <c r="F1430" s="559" t="str">
        <f>IFERROR(IF(OR(D1430=0,D1430=""),"",-PMT($F$45/IF($K$46="Day",'L1'!$D$12,IF($K$46="Week",'L1'!$D$16,IF($K$46="Month",'L1'!$D$17,1))),$F$46,$D$62)),"")</f>
        <v/>
      </c>
      <c r="G1430" s="559"/>
      <c r="H1430" s="559" t="str">
        <f>IFERROR(-PPMT(IF($K$46="Day",$F$45/'L1'!$D$12,IF($K$46="Week",$F$45/'L1'!$D$16,IF($K$46="Month",$F$45/'L1'!$D$17,IF($K$46="Year",$F$45,0)))),B1430,$F$46,$Q$45),"")</f>
        <v/>
      </c>
      <c r="I1430" s="559"/>
      <c r="J1430" s="559" t="str">
        <f t="shared" si="87"/>
        <v/>
      </c>
      <c r="K1430" s="559"/>
      <c r="L1430" s="559"/>
      <c r="M1430" s="559"/>
      <c r="N1430" s="559"/>
      <c r="O1430" s="559" t="str">
        <f t="shared" si="88"/>
        <v/>
      </c>
      <c r="P1430" s="560"/>
    </row>
    <row r="1431" spans="2:16">
      <c r="B1431" s="557" t="str">
        <f t="shared" si="85"/>
        <v/>
      </c>
      <c r="C1431" s="558"/>
      <c r="D1431" s="559" t="str">
        <f t="shared" si="86"/>
        <v/>
      </c>
      <c r="E1431" s="559"/>
      <c r="F1431" s="559" t="str">
        <f>IFERROR(IF(OR(D1431=0,D1431=""),"",-PMT($F$45/IF($K$46="Day",'L1'!$D$12,IF($K$46="Week",'L1'!$D$16,IF($K$46="Month",'L1'!$D$17,1))),$F$46,$D$62)),"")</f>
        <v/>
      </c>
      <c r="G1431" s="559"/>
      <c r="H1431" s="559" t="str">
        <f>IFERROR(-PPMT(IF($K$46="Day",$F$45/'L1'!$D$12,IF($K$46="Week",$F$45/'L1'!$D$16,IF($K$46="Month",$F$45/'L1'!$D$17,IF($K$46="Year",$F$45,0)))),B1431,$F$46,$Q$45),"")</f>
        <v/>
      </c>
      <c r="I1431" s="559"/>
      <c r="J1431" s="559" t="str">
        <f t="shared" si="87"/>
        <v/>
      </c>
      <c r="K1431" s="559"/>
      <c r="L1431" s="559"/>
      <c r="M1431" s="559"/>
      <c r="N1431" s="559"/>
      <c r="O1431" s="559" t="str">
        <f t="shared" si="88"/>
        <v/>
      </c>
      <c r="P1431" s="560"/>
    </row>
    <row r="1432" spans="2:16">
      <c r="B1432" s="557" t="str">
        <f t="shared" si="85"/>
        <v/>
      </c>
      <c r="C1432" s="558"/>
      <c r="D1432" s="559" t="str">
        <f t="shared" si="86"/>
        <v/>
      </c>
      <c r="E1432" s="559"/>
      <c r="F1432" s="559" t="str">
        <f>IFERROR(IF(OR(D1432=0,D1432=""),"",-PMT($F$45/IF($K$46="Day",'L1'!$D$12,IF($K$46="Week",'L1'!$D$16,IF($K$46="Month",'L1'!$D$17,1))),$F$46,$D$62)),"")</f>
        <v/>
      </c>
      <c r="G1432" s="559"/>
      <c r="H1432" s="559" t="str">
        <f>IFERROR(-PPMT(IF($K$46="Day",$F$45/'L1'!$D$12,IF($K$46="Week",$F$45/'L1'!$D$16,IF($K$46="Month",$F$45/'L1'!$D$17,IF($K$46="Year",$F$45,0)))),B1432,$F$46,$Q$45),"")</f>
        <v/>
      </c>
      <c r="I1432" s="559"/>
      <c r="J1432" s="559" t="str">
        <f t="shared" si="87"/>
        <v/>
      </c>
      <c r="K1432" s="559"/>
      <c r="L1432" s="559"/>
      <c r="M1432" s="559"/>
      <c r="N1432" s="559"/>
      <c r="O1432" s="559" t="str">
        <f t="shared" si="88"/>
        <v/>
      </c>
      <c r="P1432" s="560"/>
    </row>
    <row r="1433" spans="2:16">
      <c r="B1433" s="557" t="str">
        <f t="shared" si="85"/>
        <v/>
      </c>
      <c r="C1433" s="558"/>
      <c r="D1433" s="559" t="str">
        <f t="shared" si="86"/>
        <v/>
      </c>
      <c r="E1433" s="559"/>
      <c r="F1433" s="559" t="str">
        <f>IFERROR(IF(OR(D1433=0,D1433=""),"",-PMT($F$45/IF($K$46="Day",'L1'!$D$12,IF($K$46="Week",'L1'!$D$16,IF($K$46="Month",'L1'!$D$17,1))),$F$46,$D$62)),"")</f>
        <v/>
      </c>
      <c r="G1433" s="559"/>
      <c r="H1433" s="559" t="str">
        <f>IFERROR(-PPMT(IF($K$46="Day",$F$45/'L1'!$D$12,IF($K$46="Week",$F$45/'L1'!$D$16,IF($K$46="Month",$F$45/'L1'!$D$17,IF($K$46="Year",$F$45,0)))),B1433,$F$46,$Q$45),"")</f>
        <v/>
      </c>
      <c r="I1433" s="559"/>
      <c r="J1433" s="559" t="str">
        <f t="shared" si="87"/>
        <v/>
      </c>
      <c r="K1433" s="559"/>
      <c r="L1433" s="559"/>
      <c r="M1433" s="559"/>
      <c r="N1433" s="559"/>
      <c r="O1433" s="559" t="str">
        <f t="shared" si="88"/>
        <v/>
      </c>
      <c r="P1433" s="560"/>
    </row>
    <row r="1434" spans="2:16">
      <c r="B1434" s="557" t="str">
        <f t="shared" si="85"/>
        <v/>
      </c>
      <c r="C1434" s="558"/>
      <c r="D1434" s="559" t="str">
        <f t="shared" si="86"/>
        <v/>
      </c>
      <c r="E1434" s="559"/>
      <c r="F1434" s="559" t="str">
        <f>IFERROR(IF(OR(D1434=0,D1434=""),"",-PMT($F$45/IF($K$46="Day",'L1'!$D$12,IF($K$46="Week",'L1'!$D$16,IF($K$46="Month",'L1'!$D$17,1))),$F$46,$D$62)),"")</f>
        <v/>
      </c>
      <c r="G1434" s="559"/>
      <c r="H1434" s="559" t="str">
        <f>IFERROR(-PPMT(IF($K$46="Day",$F$45/'L1'!$D$12,IF($K$46="Week",$F$45/'L1'!$D$16,IF($K$46="Month",$F$45/'L1'!$D$17,IF($K$46="Year",$F$45,0)))),B1434,$F$46,$Q$45),"")</f>
        <v/>
      </c>
      <c r="I1434" s="559"/>
      <c r="J1434" s="559" t="str">
        <f t="shared" si="87"/>
        <v/>
      </c>
      <c r="K1434" s="559"/>
      <c r="L1434" s="559"/>
      <c r="M1434" s="559"/>
      <c r="N1434" s="559"/>
      <c r="O1434" s="559" t="str">
        <f t="shared" si="88"/>
        <v/>
      </c>
      <c r="P1434" s="560"/>
    </row>
    <row r="1435" spans="2:16">
      <c r="B1435" s="557" t="str">
        <f t="shared" si="85"/>
        <v/>
      </c>
      <c r="C1435" s="558"/>
      <c r="D1435" s="559" t="str">
        <f t="shared" si="86"/>
        <v/>
      </c>
      <c r="E1435" s="559"/>
      <c r="F1435" s="559" t="str">
        <f>IFERROR(IF(OR(D1435=0,D1435=""),"",-PMT($F$45/IF($K$46="Day",'L1'!$D$12,IF($K$46="Week",'L1'!$D$16,IF($K$46="Month",'L1'!$D$17,1))),$F$46,$D$62)),"")</f>
        <v/>
      </c>
      <c r="G1435" s="559"/>
      <c r="H1435" s="559" t="str">
        <f>IFERROR(-PPMT(IF($K$46="Day",$F$45/'L1'!$D$12,IF($K$46="Week",$F$45/'L1'!$D$16,IF($K$46="Month",$F$45/'L1'!$D$17,IF($K$46="Year",$F$45,0)))),B1435,$F$46,$Q$45),"")</f>
        <v/>
      </c>
      <c r="I1435" s="559"/>
      <c r="J1435" s="559" t="str">
        <f t="shared" si="87"/>
        <v/>
      </c>
      <c r="K1435" s="559"/>
      <c r="L1435" s="559"/>
      <c r="M1435" s="559"/>
      <c r="N1435" s="559"/>
      <c r="O1435" s="559" t="str">
        <f t="shared" si="88"/>
        <v/>
      </c>
      <c r="P1435" s="560"/>
    </row>
    <row r="1436" spans="2:16">
      <c r="B1436" s="557" t="str">
        <f t="shared" si="85"/>
        <v/>
      </c>
      <c r="C1436" s="558"/>
      <c r="D1436" s="559" t="str">
        <f t="shared" si="86"/>
        <v/>
      </c>
      <c r="E1436" s="559"/>
      <c r="F1436" s="559" t="str">
        <f>IFERROR(IF(OR(D1436=0,D1436=""),"",-PMT($F$45/IF($K$46="Day",'L1'!$D$12,IF($K$46="Week",'L1'!$D$16,IF($K$46="Month",'L1'!$D$17,1))),$F$46,$D$62)),"")</f>
        <v/>
      </c>
      <c r="G1436" s="559"/>
      <c r="H1436" s="559" t="str">
        <f>IFERROR(-PPMT(IF($K$46="Day",$F$45/'L1'!$D$12,IF($K$46="Week",$F$45/'L1'!$D$16,IF($K$46="Month",$F$45/'L1'!$D$17,IF($K$46="Year",$F$45,0)))),B1436,$F$46,$Q$45),"")</f>
        <v/>
      </c>
      <c r="I1436" s="559"/>
      <c r="J1436" s="559" t="str">
        <f t="shared" si="87"/>
        <v/>
      </c>
      <c r="K1436" s="559"/>
      <c r="L1436" s="559"/>
      <c r="M1436" s="559"/>
      <c r="N1436" s="559"/>
      <c r="O1436" s="559" t="str">
        <f t="shared" si="88"/>
        <v/>
      </c>
      <c r="P1436" s="560"/>
    </row>
    <row r="1437" spans="2:16">
      <c r="B1437" s="557" t="str">
        <f t="shared" si="85"/>
        <v/>
      </c>
      <c r="C1437" s="558"/>
      <c r="D1437" s="559" t="str">
        <f t="shared" si="86"/>
        <v/>
      </c>
      <c r="E1437" s="559"/>
      <c r="F1437" s="559" t="str">
        <f>IFERROR(IF(OR(D1437=0,D1437=""),"",-PMT($F$45/IF($K$46="Day",'L1'!$D$12,IF($K$46="Week",'L1'!$D$16,IF($K$46="Month",'L1'!$D$17,1))),$F$46,$D$62)),"")</f>
        <v/>
      </c>
      <c r="G1437" s="559"/>
      <c r="H1437" s="559" t="str">
        <f>IFERROR(-PPMT(IF($K$46="Day",$F$45/'L1'!$D$12,IF($K$46="Week",$F$45/'L1'!$D$16,IF($K$46="Month",$F$45/'L1'!$D$17,IF($K$46="Year",$F$45,0)))),B1437,$F$46,$Q$45),"")</f>
        <v/>
      </c>
      <c r="I1437" s="559"/>
      <c r="J1437" s="559" t="str">
        <f t="shared" si="87"/>
        <v/>
      </c>
      <c r="K1437" s="559"/>
      <c r="L1437" s="559"/>
      <c r="M1437" s="559"/>
      <c r="N1437" s="559"/>
      <c r="O1437" s="559" t="str">
        <f t="shared" si="88"/>
        <v/>
      </c>
      <c r="P1437" s="560"/>
    </row>
    <row r="1438" spans="2:16">
      <c r="B1438" s="557" t="str">
        <f t="shared" si="85"/>
        <v/>
      </c>
      <c r="C1438" s="558"/>
      <c r="D1438" s="559" t="str">
        <f t="shared" si="86"/>
        <v/>
      </c>
      <c r="E1438" s="559"/>
      <c r="F1438" s="559" t="str">
        <f>IFERROR(IF(OR(D1438=0,D1438=""),"",-PMT($F$45/IF($K$46="Day",'L1'!$D$12,IF($K$46="Week",'L1'!$D$16,IF($K$46="Month",'L1'!$D$17,1))),$F$46,$D$62)),"")</f>
        <v/>
      </c>
      <c r="G1438" s="559"/>
      <c r="H1438" s="559" t="str">
        <f>IFERROR(-PPMT(IF($K$46="Day",$F$45/'L1'!$D$12,IF($K$46="Week",$F$45/'L1'!$D$16,IF($K$46="Month",$F$45/'L1'!$D$17,IF($K$46="Year",$F$45,0)))),B1438,$F$46,$Q$45),"")</f>
        <v/>
      </c>
      <c r="I1438" s="559"/>
      <c r="J1438" s="559" t="str">
        <f t="shared" si="87"/>
        <v/>
      </c>
      <c r="K1438" s="559"/>
      <c r="L1438" s="559"/>
      <c r="M1438" s="559"/>
      <c r="N1438" s="559"/>
      <c r="O1438" s="559" t="str">
        <f t="shared" si="88"/>
        <v/>
      </c>
      <c r="P1438" s="560"/>
    </row>
    <row r="1439" spans="2:16">
      <c r="B1439" s="557" t="str">
        <f t="shared" si="85"/>
        <v/>
      </c>
      <c r="C1439" s="558"/>
      <c r="D1439" s="559" t="str">
        <f t="shared" si="86"/>
        <v/>
      </c>
      <c r="E1439" s="559"/>
      <c r="F1439" s="559" t="str">
        <f>IFERROR(IF(OR(D1439=0,D1439=""),"",-PMT($F$45/IF($K$46="Day",'L1'!$D$12,IF($K$46="Week",'L1'!$D$16,IF($K$46="Month",'L1'!$D$17,1))),$F$46,$D$62)),"")</f>
        <v/>
      </c>
      <c r="G1439" s="559"/>
      <c r="H1439" s="559" t="str">
        <f>IFERROR(-PPMT(IF($K$46="Day",$F$45/'L1'!$D$12,IF($K$46="Week",$F$45/'L1'!$D$16,IF($K$46="Month",$F$45/'L1'!$D$17,IF($K$46="Year",$F$45,0)))),B1439,$F$46,$Q$45),"")</f>
        <v/>
      </c>
      <c r="I1439" s="559"/>
      <c r="J1439" s="559" t="str">
        <f t="shared" si="87"/>
        <v/>
      </c>
      <c r="K1439" s="559"/>
      <c r="L1439" s="559"/>
      <c r="M1439" s="559"/>
      <c r="N1439" s="559"/>
      <c r="O1439" s="559" t="str">
        <f t="shared" si="88"/>
        <v/>
      </c>
      <c r="P1439" s="560"/>
    </row>
    <row r="1440" spans="2:16">
      <c r="B1440" s="557" t="str">
        <f t="shared" si="85"/>
        <v/>
      </c>
      <c r="C1440" s="558"/>
      <c r="D1440" s="559" t="str">
        <f t="shared" si="86"/>
        <v/>
      </c>
      <c r="E1440" s="559"/>
      <c r="F1440" s="559" t="str">
        <f>IFERROR(IF(OR(D1440=0,D1440=""),"",-PMT($F$45/IF($K$46="Day",'L1'!$D$12,IF($K$46="Week",'L1'!$D$16,IF($K$46="Month",'L1'!$D$17,1))),$F$46,$D$62)),"")</f>
        <v/>
      </c>
      <c r="G1440" s="559"/>
      <c r="H1440" s="559" t="str">
        <f>IFERROR(-PPMT(IF($K$46="Day",$F$45/'L1'!$D$12,IF($K$46="Week",$F$45/'L1'!$D$16,IF($K$46="Month",$F$45/'L1'!$D$17,IF($K$46="Year",$F$45,0)))),B1440,$F$46,$Q$45),"")</f>
        <v/>
      </c>
      <c r="I1440" s="559"/>
      <c r="J1440" s="559" t="str">
        <f t="shared" si="87"/>
        <v/>
      </c>
      <c r="K1440" s="559"/>
      <c r="L1440" s="559"/>
      <c r="M1440" s="559"/>
      <c r="N1440" s="559"/>
      <c r="O1440" s="559" t="str">
        <f t="shared" si="88"/>
        <v/>
      </c>
      <c r="P1440" s="560"/>
    </row>
    <row r="1441" spans="2:16">
      <c r="B1441" s="557" t="str">
        <f t="shared" si="85"/>
        <v/>
      </c>
      <c r="C1441" s="558"/>
      <c r="D1441" s="559" t="str">
        <f t="shared" si="86"/>
        <v/>
      </c>
      <c r="E1441" s="559"/>
      <c r="F1441" s="559" t="str">
        <f>IFERROR(IF(OR(D1441=0,D1441=""),"",-PMT($F$45/IF($K$46="Day",'L1'!$D$12,IF($K$46="Week",'L1'!$D$16,IF($K$46="Month",'L1'!$D$17,1))),$F$46,$D$62)),"")</f>
        <v/>
      </c>
      <c r="G1441" s="559"/>
      <c r="H1441" s="559" t="str">
        <f>IFERROR(-PPMT(IF($K$46="Day",$F$45/'L1'!$D$12,IF($K$46="Week",$F$45/'L1'!$D$16,IF($K$46="Month",$F$45/'L1'!$D$17,IF($K$46="Year",$F$45,0)))),B1441,$F$46,$Q$45),"")</f>
        <v/>
      </c>
      <c r="I1441" s="559"/>
      <c r="J1441" s="559" t="str">
        <f t="shared" si="87"/>
        <v/>
      </c>
      <c r="K1441" s="559"/>
      <c r="L1441" s="559"/>
      <c r="M1441" s="559"/>
      <c r="N1441" s="559"/>
      <c r="O1441" s="559" t="str">
        <f t="shared" si="88"/>
        <v/>
      </c>
      <c r="P1441" s="560"/>
    </row>
    <row r="1442" spans="2:16">
      <c r="B1442" s="557" t="str">
        <f t="shared" si="85"/>
        <v/>
      </c>
      <c r="C1442" s="558"/>
      <c r="D1442" s="559" t="str">
        <f t="shared" si="86"/>
        <v/>
      </c>
      <c r="E1442" s="559"/>
      <c r="F1442" s="559" t="str">
        <f>IFERROR(IF(OR(D1442=0,D1442=""),"",-PMT($F$45/IF($K$46="Day",'L1'!$D$12,IF($K$46="Week",'L1'!$D$16,IF($K$46="Month",'L1'!$D$17,1))),$F$46,$D$62)),"")</f>
        <v/>
      </c>
      <c r="G1442" s="559"/>
      <c r="H1442" s="559" t="str">
        <f>IFERROR(-PPMT(IF($K$46="Day",$F$45/'L1'!$D$12,IF($K$46="Week",$F$45/'L1'!$D$16,IF($K$46="Month",$F$45/'L1'!$D$17,IF($K$46="Year",$F$45,0)))),B1442,$F$46,$Q$45),"")</f>
        <v/>
      </c>
      <c r="I1442" s="559"/>
      <c r="J1442" s="559" t="str">
        <f t="shared" si="87"/>
        <v/>
      </c>
      <c r="K1442" s="559"/>
      <c r="L1442" s="559"/>
      <c r="M1442" s="559"/>
      <c r="N1442" s="559"/>
      <c r="O1442" s="559" t="str">
        <f t="shared" si="88"/>
        <v/>
      </c>
      <c r="P1442" s="560"/>
    </row>
    <row r="1443" spans="2:16">
      <c r="B1443" s="557" t="str">
        <f t="shared" si="85"/>
        <v/>
      </c>
      <c r="C1443" s="558"/>
      <c r="D1443" s="559" t="str">
        <f t="shared" si="86"/>
        <v/>
      </c>
      <c r="E1443" s="559"/>
      <c r="F1443" s="559" t="str">
        <f>IFERROR(IF(OR(D1443=0,D1443=""),"",-PMT($F$45/IF($K$46="Day",'L1'!$D$12,IF($K$46="Week",'L1'!$D$16,IF($K$46="Month",'L1'!$D$17,1))),$F$46,$D$62)),"")</f>
        <v/>
      </c>
      <c r="G1443" s="559"/>
      <c r="H1443" s="559" t="str">
        <f>IFERROR(-PPMT(IF($K$46="Day",$F$45/'L1'!$D$12,IF($K$46="Week",$F$45/'L1'!$D$16,IF($K$46="Month",$F$45/'L1'!$D$17,IF($K$46="Year",$F$45,0)))),B1443,$F$46,$Q$45),"")</f>
        <v/>
      </c>
      <c r="I1443" s="559"/>
      <c r="J1443" s="559" t="str">
        <f t="shared" si="87"/>
        <v/>
      </c>
      <c r="K1443" s="559"/>
      <c r="L1443" s="559"/>
      <c r="M1443" s="559"/>
      <c r="N1443" s="559"/>
      <c r="O1443" s="559" t="str">
        <f t="shared" si="88"/>
        <v/>
      </c>
      <c r="P1443" s="560"/>
    </row>
    <row r="1444" spans="2:16">
      <c r="B1444" s="557" t="str">
        <f t="shared" si="85"/>
        <v/>
      </c>
      <c r="C1444" s="558"/>
      <c r="D1444" s="559" t="str">
        <f t="shared" si="86"/>
        <v/>
      </c>
      <c r="E1444" s="559"/>
      <c r="F1444" s="559" t="str">
        <f>IFERROR(IF(OR(D1444=0,D1444=""),"",-PMT($F$45/IF($K$46="Day",'L1'!$D$12,IF($K$46="Week",'L1'!$D$16,IF($K$46="Month",'L1'!$D$17,1))),$F$46,$D$62)),"")</f>
        <v/>
      </c>
      <c r="G1444" s="559"/>
      <c r="H1444" s="559" t="str">
        <f>IFERROR(-PPMT(IF($K$46="Day",$F$45/'L1'!$D$12,IF($K$46="Week",$F$45/'L1'!$D$16,IF($K$46="Month",$F$45/'L1'!$D$17,IF($K$46="Year",$F$45,0)))),B1444,$F$46,$Q$45),"")</f>
        <v/>
      </c>
      <c r="I1444" s="559"/>
      <c r="J1444" s="559" t="str">
        <f t="shared" si="87"/>
        <v/>
      </c>
      <c r="K1444" s="559"/>
      <c r="L1444" s="559"/>
      <c r="M1444" s="559"/>
      <c r="N1444" s="559"/>
      <c r="O1444" s="559" t="str">
        <f t="shared" si="88"/>
        <v/>
      </c>
      <c r="P1444" s="560"/>
    </row>
    <row r="1445" spans="2:16">
      <c r="B1445" s="557" t="str">
        <f t="shared" si="85"/>
        <v/>
      </c>
      <c r="C1445" s="558"/>
      <c r="D1445" s="559" t="str">
        <f t="shared" si="86"/>
        <v/>
      </c>
      <c r="E1445" s="559"/>
      <c r="F1445" s="559" t="str">
        <f>IFERROR(IF(OR(D1445=0,D1445=""),"",-PMT($F$45/IF($K$46="Day",'L1'!$D$12,IF($K$46="Week",'L1'!$D$16,IF($K$46="Month",'L1'!$D$17,1))),$F$46,$D$62)),"")</f>
        <v/>
      </c>
      <c r="G1445" s="559"/>
      <c r="H1445" s="559" t="str">
        <f>IFERROR(-PPMT(IF($K$46="Day",$F$45/'L1'!$D$12,IF($K$46="Week",$F$45/'L1'!$D$16,IF($K$46="Month",$F$45/'L1'!$D$17,IF($K$46="Year",$F$45,0)))),B1445,$F$46,$Q$45),"")</f>
        <v/>
      </c>
      <c r="I1445" s="559"/>
      <c r="J1445" s="559" t="str">
        <f t="shared" si="87"/>
        <v/>
      </c>
      <c r="K1445" s="559"/>
      <c r="L1445" s="559"/>
      <c r="M1445" s="559"/>
      <c r="N1445" s="559"/>
      <c r="O1445" s="559" t="str">
        <f t="shared" si="88"/>
        <v/>
      </c>
      <c r="P1445" s="560"/>
    </row>
    <row r="1446" spans="2:16">
      <c r="B1446" s="557" t="str">
        <f t="shared" si="85"/>
        <v/>
      </c>
      <c r="C1446" s="558"/>
      <c r="D1446" s="559" t="str">
        <f t="shared" si="86"/>
        <v/>
      </c>
      <c r="E1446" s="559"/>
      <c r="F1446" s="559" t="str">
        <f>IFERROR(IF(OR(D1446=0,D1446=""),"",-PMT($F$45/IF($K$46="Day",'L1'!$D$12,IF($K$46="Week",'L1'!$D$16,IF($K$46="Month",'L1'!$D$17,1))),$F$46,$D$62)),"")</f>
        <v/>
      </c>
      <c r="G1446" s="559"/>
      <c r="H1446" s="559" t="str">
        <f>IFERROR(-PPMT(IF($K$46="Day",$F$45/'L1'!$D$12,IF($K$46="Week",$F$45/'L1'!$D$16,IF($K$46="Month",$F$45/'L1'!$D$17,IF($K$46="Year",$F$45,0)))),B1446,$F$46,$Q$45),"")</f>
        <v/>
      </c>
      <c r="I1446" s="559"/>
      <c r="J1446" s="559" t="str">
        <f t="shared" si="87"/>
        <v/>
      </c>
      <c r="K1446" s="559"/>
      <c r="L1446" s="559"/>
      <c r="M1446" s="559"/>
      <c r="N1446" s="559"/>
      <c r="O1446" s="559" t="str">
        <f t="shared" si="88"/>
        <v/>
      </c>
      <c r="P1446" s="560"/>
    </row>
    <row r="1447" spans="2:16">
      <c r="B1447" s="557" t="str">
        <f t="shared" si="85"/>
        <v/>
      </c>
      <c r="C1447" s="558"/>
      <c r="D1447" s="559" t="str">
        <f t="shared" si="86"/>
        <v/>
      </c>
      <c r="E1447" s="559"/>
      <c r="F1447" s="559" t="str">
        <f>IFERROR(IF(OR(D1447=0,D1447=""),"",-PMT($F$45/IF($K$46="Day",'L1'!$D$12,IF($K$46="Week",'L1'!$D$16,IF($K$46="Month",'L1'!$D$17,1))),$F$46,$D$62)),"")</f>
        <v/>
      </c>
      <c r="G1447" s="559"/>
      <c r="H1447" s="559" t="str">
        <f>IFERROR(-PPMT(IF($K$46="Day",$F$45/'L1'!$D$12,IF($K$46="Week",$F$45/'L1'!$D$16,IF($K$46="Month",$F$45/'L1'!$D$17,IF($K$46="Year",$F$45,0)))),B1447,$F$46,$Q$45),"")</f>
        <v/>
      </c>
      <c r="I1447" s="559"/>
      <c r="J1447" s="559" t="str">
        <f t="shared" si="87"/>
        <v/>
      </c>
      <c r="K1447" s="559"/>
      <c r="L1447" s="559"/>
      <c r="M1447" s="559"/>
      <c r="N1447" s="559"/>
      <c r="O1447" s="559" t="str">
        <f t="shared" si="88"/>
        <v/>
      </c>
      <c r="P1447" s="560"/>
    </row>
    <row r="1448" spans="2:16">
      <c r="B1448" s="557" t="str">
        <f t="shared" si="85"/>
        <v/>
      </c>
      <c r="C1448" s="558"/>
      <c r="D1448" s="559" t="str">
        <f t="shared" si="86"/>
        <v/>
      </c>
      <c r="E1448" s="559"/>
      <c r="F1448" s="559" t="str">
        <f>IFERROR(IF(OR(D1448=0,D1448=""),"",-PMT($F$45/IF($K$46="Day",'L1'!$D$12,IF($K$46="Week",'L1'!$D$16,IF($K$46="Month",'L1'!$D$17,1))),$F$46,$D$62)),"")</f>
        <v/>
      </c>
      <c r="G1448" s="559"/>
      <c r="H1448" s="559" t="str">
        <f>IFERROR(-PPMT(IF($K$46="Day",$F$45/'L1'!$D$12,IF($K$46="Week",$F$45/'L1'!$D$16,IF($K$46="Month",$F$45/'L1'!$D$17,IF($K$46="Year",$F$45,0)))),B1448,$F$46,$Q$45),"")</f>
        <v/>
      </c>
      <c r="I1448" s="559"/>
      <c r="J1448" s="559" t="str">
        <f t="shared" si="87"/>
        <v/>
      </c>
      <c r="K1448" s="559"/>
      <c r="L1448" s="559"/>
      <c r="M1448" s="559"/>
      <c r="N1448" s="559"/>
      <c r="O1448" s="559" t="str">
        <f t="shared" si="88"/>
        <v/>
      </c>
      <c r="P1448" s="560"/>
    </row>
    <row r="1449" spans="2:16">
      <c r="B1449" s="557" t="str">
        <f t="shared" si="85"/>
        <v/>
      </c>
      <c r="C1449" s="558"/>
      <c r="D1449" s="559" t="str">
        <f t="shared" si="86"/>
        <v/>
      </c>
      <c r="E1449" s="559"/>
      <c r="F1449" s="559" t="str">
        <f>IFERROR(IF(OR(D1449=0,D1449=""),"",-PMT($F$45/IF($K$46="Day",'L1'!$D$12,IF($K$46="Week",'L1'!$D$16,IF($K$46="Month",'L1'!$D$17,1))),$F$46,$D$62)),"")</f>
        <v/>
      </c>
      <c r="G1449" s="559"/>
      <c r="H1449" s="559" t="str">
        <f>IFERROR(-PPMT(IF($K$46="Day",$F$45/'L1'!$D$12,IF($K$46="Week",$F$45/'L1'!$D$16,IF($K$46="Month",$F$45/'L1'!$D$17,IF($K$46="Year",$F$45,0)))),B1449,$F$46,$Q$45),"")</f>
        <v/>
      </c>
      <c r="I1449" s="559"/>
      <c r="J1449" s="559" t="str">
        <f t="shared" si="87"/>
        <v/>
      </c>
      <c r="K1449" s="559"/>
      <c r="L1449" s="559"/>
      <c r="M1449" s="559"/>
      <c r="N1449" s="559"/>
      <c r="O1449" s="559" t="str">
        <f t="shared" si="88"/>
        <v/>
      </c>
      <c r="P1449" s="560"/>
    </row>
    <row r="1450" spans="2:16">
      <c r="B1450" s="557" t="str">
        <f t="shared" si="85"/>
        <v/>
      </c>
      <c r="C1450" s="558"/>
      <c r="D1450" s="559" t="str">
        <f t="shared" si="86"/>
        <v/>
      </c>
      <c r="E1450" s="559"/>
      <c r="F1450" s="559" t="str">
        <f>IFERROR(IF(OR(D1450=0,D1450=""),"",-PMT($F$45/IF($K$46="Day",'L1'!$D$12,IF($K$46="Week",'L1'!$D$16,IF($K$46="Month",'L1'!$D$17,1))),$F$46,$D$62)),"")</f>
        <v/>
      </c>
      <c r="G1450" s="559"/>
      <c r="H1450" s="559" t="str">
        <f>IFERROR(-PPMT(IF($K$46="Day",$F$45/'L1'!$D$12,IF($K$46="Week",$F$45/'L1'!$D$16,IF($K$46="Month",$F$45/'L1'!$D$17,IF($K$46="Year",$F$45,0)))),B1450,$F$46,$Q$45),"")</f>
        <v/>
      </c>
      <c r="I1450" s="559"/>
      <c r="J1450" s="559" t="str">
        <f t="shared" si="87"/>
        <v/>
      </c>
      <c r="K1450" s="559"/>
      <c r="L1450" s="559"/>
      <c r="M1450" s="559"/>
      <c r="N1450" s="559"/>
      <c r="O1450" s="559" t="str">
        <f t="shared" si="88"/>
        <v/>
      </c>
      <c r="P1450" s="560"/>
    </row>
    <row r="1451" spans="2:16">
      <c r="B1451" s="557" t="str">
        <f t="shared" si="85"/>
        <v/>
      </c>
      <c r="C1451" s="558"/>
      <c r="D1451" s="559" t="str">
        <f t="shared" si="86"/>
        <v/>
      </c>
      <c r="E1451" s="559"/>
      <c r="F1451" s="559" t="str">
        <f>IFERROR(IF(OR(D1451=0,D1451=""),"",-PMT($F$45/IF($K$46="Day",'L1'!$D$12,IF($K$46="Week",'L1'!$D$16,IF($K$46="Month",'L1'!$D$17,1))),$F$46,$D$62)),"")</f>
        <v/>
      </c>
      <c r="G1451" s="559"/>
      <c r="H1451" s="559" t="str">
        <f>IFERROR(-PPMT(IF($K$46="Day",$F$45/'L1'!$D$12,IF($K$46="Week",$F$45/'L1'!$D$16,IF($K$46="Month",$F$45/'L1'!$D$17,IF($K$46="Year",$F$45,0)))),B1451,$F$46,$Q$45),"")</f>
        <v/>
      </c>
      <c r="I1451" s="559"/>
      <c r="J1451" s="559" t="str">
        <f t="shared" si="87"/>
        <v/>
      </c>
      <c r="K1451" s="559"/>
      <c r="L1451" s="559"/>
      <c r="M1451" s="559"/>
      <c r="N1451" s="559"/>
      <c r="O1451" s="559" t="str">
        <f t="shared" si="88"/>
        <v/>
      </c>
      <c r="P1451" s="560"/>
    </row>
    <row r="1452" spans="2:16">
      <c r="B1452" s="557" t="str">
        <f t="shared" si="85"/>
        <v/>
      </c>
      <c r="C1452" s="558"/>
      <c r="D1452" s="559" t="str">
        <f t="shared" si="86"/>
        <v/>
      </c>
      <c r="E1452" s="559"/>
      <c r="F1452" s="559" t="str">
        <f>IFERROR(IF(OR(D1452=0,D1452=""),"",-PMT($F$45/IF($K$46="Day",'L1'!$D$12,IF($K$46="Week",'L1'!$D$16,IF($K$46="Month",'L1'!$D$17,1))),$F$46,$D$62)),"")</f>
        <v/>
      </c>
      <c r="G1452" s="559"/>
      <c r="H1452" s="559" t="str">
        <f>IFERROR(-PPMT(IF($K$46="Day",$F$45/'L1'!$D$12,IF($K$46="Week",$F$45/'L1'!$D$16,IF($K$46="Month",$F$45/'L1'!$D$17,IF($K$46="Year",$F$45,0)))),B1452,$F$46,$Q$45),"")</f>
        <v/>
      </c>
      <c r="I1452" s="559"/>
      <c r="J1452" s="559" t="str">
        <f t="shared" si="87"/>
        <v/>
      </c>
      <c r="K1452" s="559"/>
      <c r="L1452" s="559"/>
      <c r="M1452" s="559"/>
      <c r="N1452" s="559"/>
      <c r="O1452" s="559" t="str">
        <f t="shared" si="88"/>
        <v/>
      </c>
      <c r="P1452" s="560"/>
    </row>
    <row r="1453" spans="2:16">
      <c r="B1453" s="557" t="str">
        <f t="shared" si="85"/>
        <v/>
      </c>
      <c r="C1453" s="558"/>
      <c r="D1453" s="559" t="str">
        <f t="shared" si="86"/>
        <v/>
      </c>
      <c r="E1453" s="559"/>
      <c r="F1453" s="559" t="str">
        <f>IFERROR(IF(OR(D1453=0,D1453=""),"",-PMT($F$45/IF($K$46="Day",'L1'!$D$12,IF($K$46="Week",'L1'!$D$16,IF($K$46="Month",'L1'!$D$17,1))),$F$46,$D$62)),"")</f>
        <v/>
      </c>
      <c r="G1453" s="559"/>
      <c r="H1453" s="559" t="str">
        <f>IFERROR(-PPMT(IF($K$46="Day",$F$45/'L1'!$D$12,IF($K$46="Week",$F$45/'L1'!$D$16,IF($K$46="Month",$F$45/'L1'!$D$17,IF($K$46="Year",$F$45,0)))),B1453,$F$46,$Q$45),"")</f>
        <v/>
      </c>
      <c r="I1453" s="559"/>
      <c r="J1453" s="559" t="str">
        <f t="shared" si="87"/>
        <v/>
      </c>
      <c r="K1453" s="559"/>
      <c r="L1453" s="559"/>
      <c r="M1453" s="559"/>
      <c r="N1453" s="559"/>
      <c r="O1453" s="559" t="str">
        <f t="shared" si="88"/>
        <v/>
      </c>
      <c r="P1453" s="560"/>
    </row>
    <row r="1454" spans="2:16">
      <c r="B1454" s="557" t="str">
        <f t="shared" si="85"/>
        <v/>
      </c>
      <c r="C1454" s="558"/>
      <c r="D1454" s="559" t="str">
        <f t="shared" si="86"/>
        <v/>
      </c>
      <c r="E1454" s="559"/>
      <c r="F1454" s="559" t="str">
        <f>IFERROR(IF(OR(D1454=0,D1454=""),"",-PMT($F$45/IF($K$46="Day",'L1'!$D$12,IF($K$46="Week",'L1'!$D$16,IF($K$46="Month",'L1'!$D$17,1))),$F$46,$D$62)),"")</f>
        <v/>
      </c>
      <c r="G1454" s="559"/>
      <c r="H1454" s="559" t="str">
        <f>IFERROR(-PPMT(IF($K$46="Day",$F$45/'L1'!$D$12,IF($K$46="Week",$F$45/'L1'!$D$16,IF($K$46="Month",$F$45/'L1'!$D$17,IF($K$46="Year",$F$45,0)))),B1454,$F$46,$Q$45),"")</f>
        <v/>
      </c>
      <c r="I1454" s="559"/>
      <c r="J1454" s="559" t="str">
        <f t="shared" si="87"/>
        <v/>
      </c>
      <c r="K1454" s="559"/>
      <c r="L1454" s="559"/>
      <c r="M1454" s="559"/>
      <c r="N1454" s="559"/>
      <c r="O1454" s="559" t="str">
        <f t="shared" si="88"/>
        <v/>
      </c>
      <c r="P1454" s="560"/>
    </row>
    <row r="1455" spans="2:16">
      <c r="B1455" s="557" t="str">
        <f t="shared" si="85"/>
        <v/>
      </c>
      <c r="C1455" s="558"/>
      <c r="D1455" s="559" t="str">
        <f t="shared" si="86"/>
        <v/>
      </c>
      <c r="E1455" s="559"/>
      <c r="F1455" s="559" t="str">
        <f>IFERROR(IF(OR(D1455=0,D1455=""),"",-PMT($F$45/IF($K$46="Day",'L1'!$D$12,IF($K$46="Week",'L1'!$D$16,IF($K$46="Month",'L1'!$D$17,1))),$F$46,$D$62)),"")</f>
        <v/>
      </c>
      <c r="G1455" s="559"/>
      <c r="H1455" s="559" t="str">
        <f>IFERROR(-PPMT(IF($K$46="Day",$F$45/'L1'!$D$12,IF($K$46="Week",$F$45/'L1'!$D$16,IF($K$46="Month",$F$45/'L1'!$D$17,IF($K$46="Year",$F$45,0)))),B1455,$F$46,$Q$45),"")</f>
        <v/>
      </c>
      <c r="I1455" s="559"/>
      <c r="J1455" s="559" t="str">
        <f t="shared" si="87"/>
        <v/>
      </c>
      <c r="K1455" s="559"/>
      <c r="L1455" s="559"/>
      <c r="M1455" s="559"/>
      <c r="N1455" s="559"/>
      <c r="O1455" s="559" t="str">
        <f t="shared" si="88"/>
        <v/>
      </c>
      <c r="P1455" s="560"/>
    </row>
    <row r="1456" spans="2:16">
      <c r="B1456" s="557" t="str">
        <f t="shared" si="85"/>
        <v/>
      </c>
      <c r="C1456" s="558"/>
      <c r="D1456" s="559" t="str">
        <f t="shared" si="86"/>
        <v/>
      </c>
      <c r="E1456" s="559"/>
      <c r="F1456" s="559" t="str">
        <f>IFERROR(IF(OR(D1456=0,D1456=""),"",-PMT($F$45/IF($K$46="Day",'L1'!$D$12,IF($K$46="Week",'L1'!$D$16,IF($K$46="Month",'L1'!$D$17,1))),$F$46,$D$62)),"")</f>
        <v/>
      </c>
      <c r="G1456" s="559"/>
      <c r="H1456" s="559" t="str">
        <f>IFERROR(-PPMT(IF($K$46="Day",$F$45/'L1'!$D$12,IF($K$46="Week",$F$45/'L1'!$D$16,IF($K$46="Month",$F$45/'L1'!$D$17,IF($K$46="Year",$F$45,0)))),B1456,$F$46,$Q$45),"")</f>
        <v/>
      </c>
      <c r="I1456" s="559"/>
      <c r="J1456" s="559" t="str">
        <f t="shared" si="87"/>
        <v/>
      </c>
      <c r="K1456" s="559"/>
      <c r="L1456" s="559"/>
      <c r="M1456" s="559"/>
      <c r="N1456" s="559"/>
      <c r="O1456" s="559" t="str">
        <f t="shared" si="88"/>
        <v/>
      </c>
      <c r="P1456" s="560"/>
    </row>
    <row r="1457" spans="2:16">
      <c r="B1457" s="557" t="str">
        <f t="shared" si="85"/>
        <v/>
      </c>
      <c r="C1457" s="558"/>
      <c r="D1457" s="559" t="str">
        <f t="shared" si="86"/>
        <v/>
      </c>
      <c r="E1457" s="559"/>
      <c r="F1457" s="559" t="str">
        <f>IFERROR(IF(OR(D1457=0,D1457=""),"",-PMT($F$45/IF($K$46="Day",'L1'!$D$12,IF($K$46="Week",'L1'!$D$16,IF($K$46="Month",'L1'!$D$17,1))),$F$46,$D$62)),"")</f>
        <v/>
      </c>
      <c r="G1457" s="559"/>
      <c r="H1457" s="559" t="str">
        <f>IFERROR(-PPMT(IF($K$46="Day",$F$45/'L1'!$D$12,IF($K$46="Week",$F$45/'L1'!$D$16,IF($K$46="Month",$F$45/'L1'!$D$17,IF($K$46="Year",$F$45,0)))),B1457,$F$46,$Q$45),"")</f>
        <v/>
      </c>
      <c r="I1457" s="559"/>
      <c r="J1457" s="559" t="str">
        <f t="shared" si="87"/>
        <v/>
      </c>
      <c r="K1457" s="559"/>
      <c r="L1457" s="559"/>
      <c r="M1457" s="559"/>
      <c r="N1457" s="559"/>
      <c r="O1457" s="559" t="str">
        <f t="shared" si="88"/>
        <v/>
      </c>
      <c r="P1457" s="560"/>
    </row>
    <row r="1458" spans="2:16">
      <c r="B1458" s="557" t="str">
        <f t="shared" si="85"/>
        <v/>
      </c>
      <c r="C1458" s="558"/>
      <c r="D1458" s="559" t="str">
        <f t="shared" si="86"/>
        <v/>
      </c>
      <c r="E1458" s="559"/>
      <c r="F1458" s="559" t="str">
        <f>IFERROR(IF(OR(D1458=0,D1458=""),"",-PMT($F$45/IF($K$46="Day",'L1'!$D$12,IF($K$46="Week",'L1'!$D$16,IF($K$46="Month",'L1'!$D$17,1))),$F$46,$D$62)),"")</f>
        <v/>
      </c>
      <c r="G1458" s="559"/>
      <c r="H1458" s="559" t="str">
        <f>IFERROR(-PPMT(IF($K$46="Day",$F$45/'L1'!$D$12,IF($K$46="Week",$F$45/'L1'!$D$16,IF($K$46="Month",$F$45/'L1'!$D$17,IF($K$46="Year",$F$45,0)))),B1458,$F$46,$Q$45),"")</f>
        <v/>
      </c>
      <c r="I1458" s="559"/>
      <c r="J1458" s="559" t="str">
        <f t="shared" si="87"/>
        <v/>
      </c>
      <c r="K1458" s="559"/>
      <c r="L1458" s="559"/>
      <c r="M1458" s="559"/>
      <c r="N1458" s="559"/>
      <c r="O1458" s="559" t="str">
        <f t="shared" si="88"/>
        <v/>
      </c>
      <c r="P1458" s="560"/>
    </row>
    <row r="1459" spans="2:16">
      <c r="B1459" s="557" t="str">
        <f t="shared" si="85"/>
        <v/>
      </c>
      <c r="C1459" s="558"/>
      <c r="D1459" s="559" t="str">
        <f t="shared" si="86"/>
        <v/>
      </c>
      <c r="E1459" s="559"/>
      <c r="F1459" s="559" t="str">
        <f>IFERROR(IF(OR(D1459=0,D1459=""),"",-PMT($F$45/IF($K$46="Day",'L1'!$D$12,IF($K$46="Week",'L1'!$D$16,IF($K$46="Month",'L1'!$D$17,1))),$F$46,$D$62)),"")</f>
        <v/>
      </c>
      <c r="G1459" s="559"/>
      <c r="H1459" s="559" t="str">
        <f>IFERROR(-PPMT(IF($K$46="Day",$F$45/'L1'!$D$12,IF($K$46="Week",$F$45/'L1'!$D$16,IF($K$46="Month",$F$45/'L1'!$D$17,IF($K$46="Year",$F$45,0)))),B1459,$F$46,$Q$45),"")</f>
        <v/>
      </c>
      <c r="I1459" s="559"/>
      <c r="J1459" s="559" t="str">
        <f t="shared" si="87"/>
        <v/>
      </c>
      <c r="K1459" s="559"/>
      <c r="L1459" s="559"/>
      <c r="M1459" s="559"/>
      <c r="N1459" s="559"/>
      <c r="O1459" s="559" t="str">
        <f t="shared" si="88"/>
        <v/>
      </c>
      <c r="P1459" s="560"/>
    </row>
    <row r="1460" spans="2:16">
      <c r="B1460" s="557" t="str">
        <f t="shared" si="85"/>
        <v/>
      </c>
      <c r="C1460" s="558"/>
      <c r="D1460" s="559" t="str">
        <f t="shared" si="86"/>
        <v/>
      </c>
      <c r="E1460" s="559"/>
      <c r="F1460" s="559" t="str">
        <f>IFERROR(IF(OR(D1460=0,D1460=""),"",-PMT($F$45/IF($K$46="Day",'L1'!$D$12,IF($K$46="Week",'L1'!$D$16,IF($K$46="Month",'L1'!$D$17,1))),$F$46,$D$62)),"")</f>
        <v/>
      </c>
      <c r="G1460" s="559"/>
      <c r="H1460" s="559" t="str">
        <f>IFERROR(-PPMT(IF($K$46="Day",$F$45/'L1'!$D$12,IF($K$46="Week",$F$45/'L1'!$D$16,IF($K$46="Month",$F$45/'L1'!$D$17,IF($K$46="Year",$F$45,0)))),B1460,$F$46,$Q$45),"")</f>
        <v/>
      </c>
      <c r="I1460" s="559"/>
      <c r="J1460" s="559" t="str">
        <f t="shared" si="87"/>
        <v/>
      </c>
      <c r="K1460" s="559"/>
      <c r="L1460" s="559"/>
      <c r="M1460" s="559"/>
      <c r="N1460" s="559"/>
      <c r="O1460" s="559" t="str">
        <f t="shared" si="88"/>
        <v/>
      </c>
      <c r="P1460" s="560"/>
    </row>
    <row r="1461" spans="2:16">
      <c r="B1461" s="557" t="str">
        <f t="shared" si="85"/>
        <v/>
      </c>
      <c r="C1461" s="558"/>
      <c r="D1461" s="559" t="str">
        <f t="shared" si="86"/>
        <v/>
      </c>
      <c r="E1461" s="559"/>
      <c r="F1461" s="559" t="str">
        <f>IFERROR(IF(OR(D1461=0,D1461=""),"",-PMT($F$45/IF($K$46="Day",'L1'!$D$12,IF($K$46="Week",'L1'!$D$16,IF($K$46="Month",'L1'!$D$17,1))),$F$46,$D$62)),"")</f>
        <v/>
      </c>
      <c r="G1461" s="559"/>
      <c r="H1461" s="559" t="str">
        <f>IFERROR(-PPMT(IF($K$46="Day",$F$45/'L1'!$D$12,IF($K$46="Week",$F$45/'L1'!$D$16,IF($K$46="Month",$F$45/'L1'!$D$17,IF($K$46="Year",$F$45,0)))),B1461,$F$46,$Q$45),"")</f>
        <v/>
      </c>
      <c r="I1461" s="559"/>
      <c r="J1461" s="559" t="str">
        <f t="shared" si="87"/>
        <v/>
      </c>
      <c r="K1461" s="559"/>
      <c r="L1461" s="559"/>
      <c r="M1461" s="559"/>
      <c r="N1461" s="559"/>
      <c r="O1461" s="559" t="str">
        <f t="shared" si="88"/>
        <v/>
      </c>
      <c r="P1461" s="560"/>
    </row>
    <row r="1462" spans="2:16">
      <c r="B1462" s="557" t="str">
        <f t="shared" si="85"/>
        <v/>
      </c>
      <c r="C1462" s="558"/>
      <c r="D1462" s="559" t="str">
        <f t="shared" si="86"/>
        <v/>
      </c>
      <c r="E1462" s="559"/>
      <c r="F1462" s="559" t="str">
        <f>IFERROR(IF(OR(D1462=0,D1462=""),"",-PMT($F$45/IF($K$46="Day",'L1'!$D$12,IF($K$46="Week",'L1'!$D$16,IF($K$46="Month",'L1'!$D$17,1))),$F$46,$D$62)),"")</f>
        <v/>
      </c>
      <c r="G1462" s="559"/>
      <c r="H1462" s="559" t="str">
        <f>IFERROR(-PPMT(IF($K$46="Day",$F$45/'L1'!$D$12,IF($K$46="Week",$F$45/'L1'!$D$16,IF($K$46="Month",$F$45/'L1'!$D$17,IF($K$46="Year",$F$45,0)))),B1462,$F$46,$Q$45),"")</f>
        <v/>
      </c>
      <c r="I1462" s="559"/>
      <c r="J1462" s="559" t="str">
        <f t="shared" si="87"/>
        <v/>
      </c>
      <c r="K1462" s="559"/>
      <c r="L1462" s="559"/>
      <c r="M1462" s="559"/>
      <c r="N1462" s="559"/>
      <c r="O1462" s="559" t="str">
        <f t="shared" si="88"/>
        <v/>
      </c>
      <c r="P1462" s="560"/>
    </row>
    <row r="1463" spans="2:16">
      <c r="B1463" s="557" t="str">
        <f t="shared" si="85"/>
        <v/>
      </c>
      <c r="C1463" s="558"/>
      <c r="D1463" s="559" t="str">
        <f t="shared" si="86"/>
        <v/>
      </c>
      <c r="E1463" s="559"/>
      <c r="F1463" s="559" t="str">
        <f>IFERROR(IF(OR(D1463=0,D1463=""),"",-PMT($F$45/IF($K$46="Day",'L1'!$D$12,IF($K$46="Week",'L1'!$D$16,IF($K$46="Month",'L1'!$D$17,1))),$F$46,$D$62)),"")</f>
        <v/>
      </c>
      <c r="G1463" s="559"/>
      <c r="H1463" s="559" t="str">
        <f>IFERROR(-PPMT(IF($K$46="Day",$F$45/'L1'!$D$12,IF($K$46="Week",$F$45/'L1'!$D$16,IF($K$46="Month",$F$45/'L1'!$D$17,IF($K$46="Year",$F$45,0)))),B1463,$F$46,$Q$45),"")</f>
        <v/>
      </c>
      <c r="I1463" s="559"/>
      <c r="J1463" s="559" t="str">
        <f t="shared" si="87"/>
        <v/>
      </c>
      <c r="K1463" s="559"/>
      <c r="L1463" s="559"/>
      <c r="M1463" s="559"/>
      <c r="N1463" s="559"/>
      <c r="O1463" s="559" t="str">
        <f t="shared" si="88"/>
        <v/>
      </c>
      <c r="P1463" s="560"/>
    </row>
    <row r="1464" spans="2:16">
      <c r="B1464" s="557" t="str">
        <f t="shared" si="85"/>
        <v/>
      </c>
      <c r="C1464" s="558"/>
      <c r="D1464" s="559" t="str">
        <f t="shared" si="86"/>
        <v/>
      </c>
      <c r="E1464" s="559"/>
      <c r="F1464" s="559" t="str">
        <f>IFERROR(IF(OR(D1464=0,D1464=""),"",-PMT($F$45/IF($K$46="Day",'L1'!$D$12,IF($K$46="Week",'L1'!$D$16,IF($K$46="Month",'L1'!$D$17,1))),$F$46,$D$62)),"")</f>
        <v/>
      </c>
      <c r="G1464" s="559"/>
      <c r="H1464" s="559" t="str">
        <f>IFERROR(-PPMT(IF($K$46="Day",$F$45/'L1'!$D$12,IF($K$46="Week",$F$45/'L1'!$D$16,IF($K$46="Month",$F$45/'L1'!$D$17,IF($K$46="Year",$F$45,0)))),B1464,$F$46,$Q$45),"")</f>
        <v/>
      </c>
      <c r="I1464" s="559"/>
      <c r="J1464" s="559" t="str">
        <f t="shared" si="87"/>
        <v/>
      </c>
      <c r="K1464" s="559"/>
      <c r="L1464" s="559"/>
      <c r="M1464" s="559"/>
      <c r="N1464" s="559"/>
      <c r="O1464" s="559" t="str">
        <f t="shared" si="88"/>
        <v/>
      </c>
      <c r="P1464" s="560"/>
    </row>
    <row r="1465" spans="2:16">
      <c r="B1465" s="557" t="str">
        <f t="shared" si="85"/>
        <v/>
      </c>
      <c r="C1465" s="558"/>
      <c r="D1465" s="559" t="str">
        <f t="shared" si="86"/>
        <v/>
      </c>
      <c r="E1465" s="559"/>
      <c r="F1465" s="559" t="str">
        <f>IFERROR(IF(OR(D1465=0,D1465=""),"",-PMT($F$45/IF($K$46="Day",'L1'!$D$12,IF($K$46="Week",'L1'!$D$16,IF($K$46="Month",'L1'!$D$17,1))),$F$46,$D$62)),"")</f>
        <v/>
      </c>
      <c r="G1465" s="559"/>
      <c r="H1465" s="559" t="str">
        <f>IFERROR(-PPMT(IF($K$46="Day",$F$45/'L1'!$D$12,IF($K$46="Week",$F$45/'L1'!$D$16,IF($K$46="Month",$F$45/'L1'!$D$17,IF($K$46="Year",$F$45,0)))),B1465,$F$46,$Q$45),"")</f>
        <v/>
      </c>
      <c r="I1465" s="559"/>
      <c r="J1465" s="559" t="str">
        <f t="shared" si="87"/>
        <v/>
      </c>
      <c r="K1465" s="559"/>
      <c r="L1465" s="559"/>
      <c r="M1465" s="559"/>
      <c r="N1465" s="559"/>
      <c r="O1465" s="559" t="str">
        <f t="shared" si="88"/>
        <v/>
      </c>
      <c r="P1465" s="560"/>
    </row>
    <row r="1466" spans="2:16">
      <c r="B1466" s="557" t="str">
        <f t="shared" si="85"/>
        <v/>
      </c>
      <c r="C1466" s="558"/>
      <c r="D1466" s="559" t="str">
        <f t="shared" si="86"/>
        <v/>
      </c>
      <c r="E1466" s="559"/>
      <c r="F1466" s="559" t="str">
        <f>IFERROR(IF(OR(D1466=0,D1466=""),"",-PMT($F$45/IF($K$46="Day",'L1'!$D$12,IF($K$46="Week",'L1'!$D$16,IF($K$46="Month",'L1'!$D$17,1))),$F$46,$D$62)),"")</f>
        <v/>
      </c>
      <c r="G1466" s="559"/>
      <c r="H1466" s="559" t="str">
        <f>IFERROR(-PPMT(IF($K$46="Day",$F$45/'L1'!$D$12,IF($K$46="Week",$F$45/'L1'!$D$16,IF($K$46="Month",$F$45/'L1'!$D$17,IF($K$46="Year",$F$45,0)))),B1466,$F$46,$Q$45),"")</f>
        <v/>
      </c>
      <c r="I1466" s="559"/>
      <c r="J1466" s="559" t="str">
        <f t="shared" si="87"/>
        <v/>
      </c>
      <c r="K1466" s="559"/>
      <c r="L1466" s="559"/>
      <c r="M1466" s="559"/>
      <c r="N1466" s="559"/>
      <c r="O1466" s="559" t="str">
        <f t="shared" si="88"/>
        <v/>
      </c>
      <c r="P1466" s="560"/>
    </row>
    <row r="1467" spans="2:16">
      <c r="B1467" s="557" t="str">
        <f t="shared" si="85"/>
        <v/>
      </c>
      <c r="C1467" s="558"/>
      <c r="D1467" s="559" t="str">
        <f t="shared" si="86"/>
        <v/>
      </c>
      <c r="E1467" s="559"/>
      <c r="F1467" s="559" t="str">
        <f>IFERROR(IF(OR(D1467=0,D1467=""),"",-PMT($F$45/IF($K$46="Day",'L1'!$D$12,IF($K$46="Week",'L1'!$D$16,IF($K$46="Month",'L1'!$D$17,1))),$F$46,$D$62)),"")</f>
        <v/>
      </c>
      <c r="G1467" s="559"/>
      <c r="H1467" s="559" t="str">
        <f>IFERROR(-PPMT(IF($K$46="Day",$F$45/'L1'!$D$12,IF($K$46="Week",$F$45/'L1'!$D$16,IF($K$46="Month",$F$45/'L1'!$D$17,IF($K$46="Year",$F$45,0)))),B1467,$F$46,$Q$45),"")</f>
        <v/>
      </c>
      <c r="I1467" s="559"/>
      <c r="J1467" s="559" t="str">
        <f t="shared" si="87"/>
        <v/>
      </c>
      <c r="K1467" s="559"/>
      <c r="L1467" s="559"/>
      <c r="M1467" s="559"/>
      <c r="N1467" s="559"/>
      <c r="O1467" s="559" t="str">
        <f t="shared" si="88"/>
        <v/>
      </c>
      <c r="P1467" s="560"/>
    </row>
    <row r="1468" spans="2:16">
      <c r="B1468" s="557" t="str">
        <f t="shared" si="85"/>
        <v/>
      </c>
      <c r="C1468" s="558"/>
      <c r="D1468" s="559" t="str">
        <f t="shared" si="86"/>
        <v/>
      </c>
      <c r="E1468" s="559"/>
      <c r="F1468" s="559" t="str">
        <f>IFERROR(IF(OR(D1468=0,D1468=""),"",-PMT($F$45/IF($K$46="Day",'L1'!$D$12,IF($K$46="Week",'L1'!$D$16,IF($K$46="Month",'L1'!$D$17,1))),$F$46,$D$62)),"")</f>
        <v/>
      </c>
      <c r="G1468" s="559"/>
      <c r="H1468" s="559" t="str">
        <f>IFERROR(-PPMT(IF($K$46="Day",$F$45/'L1'!$D$12,IF($K$46="Week",$F$45/'L1'!$D$16,IF($K$46="Month",$F$45/'L1'!$D$17,IF($K$46="Year",$F$45,0)))),B1468,$F$46,$Q$45),"")</f>
        <v/>
      </c>
      <c r="I1468" s="559"/>
      <c r="J1468" s="559" t="str">
        <f t="shared" si="87"/>
        <v/>
      </c>
      <c r="K1468" s="559"/>
      <c r="L1468" s="559"/>
      <c r="M1468" s="559"/>
      <c r="N1468" s="559"/>
      <c r="O1468" s="559" t="str">
        <f t="shared" si="88"/>
        <v/>
      </c>
      <c r="P1468" s="560"/>
    </row>
    <row r="1469" spans="2:16">
      <c r="B1469" s="557" t="str">
        <f t="shared" si="85"/>
        <v/>
      </c>
      <c r="C1469" s="558"/>
      <c r="D1469" s="559" t="str">
        <f t="shared" si="86"/>
        <v/>
      </c>
      <c r="E1469" s="559"/>
      <c r="F1469" s="559" t="str">
        <f>IFERROR(IF(OR(D1469=0,D1469=""),"",-PMT($F$45/IF($K$46="Day",'L1'!$D$12,IF($K$46="Week",'L1'!$D$16,IF($K$46="Month",'L1'!$D$17,1))),$F$46,$D$62)),"")</f>
        <v/>
      </c>
      <c r="G1469" s="559"/>
      <c r="H1469" s="559" t="str">
        <f>IFERROR(-PPMT(IF($K$46="Day",$F$45/'L1'!$D$12,IF($K$46="Week",$F$45/'L1'!$D$16,IF($K$46="Month",$F$45/'L1'!$D$17,IF($K$46="Year",$F$45,0)))),B1469,$F$46,$Q$45),"")</f>
        <v/>
      </c>
      <c r="I1469" s="559"/>
      <c r="J1469" s="559" t="str">
        <f t="shared" si="87"/>
        <v/>
      </c>
      <c r="K1469" s="559"/>
      <c r="L1469" s="559"/>
      <c r="M1469" s="559"/>
      <c r="N1469" s="559"/>
      <c r="O1469" s="559" t="str">
        <f t="shared" si="88"/>
        <v/>
      </c>
      <c r="P1469" s="560"/>
    </row>
    <row r="1470" spans="2:16">
      <c r="B1470" s="557" t="str">
        <f t="shared" si="85"/>
        <v/>
      </c>
      <c r="C1470" s="558"/>
      <c r="D1470" s="559" t="str">
        <f t="shared" si="86"/>
        <v/>
      </c>
      <c r="E1470" s="559"/>
      <c r="F1470" s="559" t="str">
        <f>IFERROR(IF(OR(D1470=0,D1470=""),"",-PMT($F$45/IF($K$46="Day",'L1'!$D$12,IF($K$46="Week",'L1'!$D$16,IF($K$46="Month",'L1'!$D$17,1))),$F$46,$D$62)),"")</f>
        <v/>
      </c>
      <c r="G1470" s="559"/>
      <c r="H1470" s="559" t="str">
        <f>IFERROR(-PPMT(IF($K$46="Day",$F$45/'L1'!$D$12,IF($K$46="Week",$F$45/'L1'!$D$16,IF($K$46="Month",$F$45/'L1'!$D$17,IF($K$46="Year",$F$45,0)))),B1470,$F$46,$Q$45),"")</f>
        <v/>
      </c>
      <c r="I1470" s="559"/>
      <c r="J1470" s="559" t="str">
        <f t="shared" si="87"/>
        <v/>
      </c>
      <c r="K1470" s="559"/>
      <c r="L1470" s="559"/>
      <c r="M1470" s="559"/>
      <c r="N1470" s="559"/>
      <c r="O1470" s="559" t="str">
        <f t="shared" si="88"/>
        <v/>
      </c>
      <c r="P1470" s="560"/>
    </row>
    <row r="1471" spans="2:16">
      <c r="B1471" s="557" t="str">
        <f t="shared" si="85"/>
        <v/>
      </c>
      <c r="C1471" s="558"/>
      <c r="D1471" s="559" t="str">
        <f t="shared" si="86"/>
        <v/>
      </c>
      <c r="E1471" s="559"/>
      <c r="F1471" s="559" t="str">
        <f>IFERROR(IF(OR(D1471=0,D1471=""),"",-PMT($F$45/IF($K$46="Day",'L1'!$D$12,IF($K$46="Week",'L1'!$D$16,IF($K$46="Month",'L1'!$D$17,1))),$F$46,$D$62)),"")</f>
        <v/>
      </c>
      <c r="G1471" s="559"/>
      <c r="H1471" s="559" t="str">
        <f>IFERROR(-PPMT(IF($K$46="Day",$F$45/'L1'!$D$12,IF($K$46="Week",$F$45/'L1'!$D$16,IF($K$46="Month",$F$45/'L1'!$D$17,IF($K$46="Year",$F$45,0)))),B1471,$F$46,$Q$45),"")</f>
        <v/>
      </c>
      <c r="I1471" s="559"/>
      <c r="J1471" s="559" t="str">
        <f t="shared" si="87"/>
        <v/>
      </c>
      <c r="K1471" s="559"/>
      <c r="L1471" s="559"/>
      <c r="M1471" s="559"/>
      <c r="N1471" s="559"/>
      <c r="O1471" s="559" t="str">
        <f t="shared" si="88"/>
        <v/>
      </c>
      <c r="P1471" s="560"/>
    </row>
    <row r="1472" spans="2:16">
      <c r="B1472" s="557" t="str">
        <f t="shared" ref="B1472:B1535" si="89">IF(OR(D1472=0,D1472=""),"",B1471+1)</f>
        <v/>
      </c>
      <c r="C1472" s="558"/>
      <c r="D1472" s="559" t="str">
        <f t="shared" ref="D1472:D1535" si="90">IFERROR(IF(D1471-H1471&lt;=0,"",D1471-H1471),"")</f>
        <v/>
      </c>
      <c r="E1472" s="559"/>
      <c r="F1472" s="559" t="str">
        <f>IFERROR(IF(OR(D1472=0,D1472=""),"",-PMT($F$45/IF($K$46="Day",'L1'!$D$12,IF($K$46="Week",'L1'!$D$16,IF($K$46="Month",'L1'!$D$17,1))),$F$46,$D$62)),"")</f>
        <v/>
      </c>
      <c r="G1472" s="559"/>
      <c r="H1472" s="559" t="str">
        <f>IFERROR(-PPMT(IF($K$46="Day",$F$45/'L1'!$D$12,IF($K$46="Week",$F$45/'L1'!$D$16,IF($K$46="Month",$F$45/'L1'!$D$17,IF($K$46="Year",$F$45,0)))),B1472,$F$46,$Q$45),"")</f>
        <v/>
      </c>
      <c r="I1472" s="559"/>
      <c r="J1472" s="559" t="str">
        <f t="shared" ref="J1472:J1535" si="91">IFERROR(F1472-H1472,"")</f>
        <v/>
      </c>
      <c r="K1472" s="559"/>
      <c r="L1472" s="559"/>
      <c r="M1472" s="559"/>
      <c r="N1472" s="559"/>
      <c r="O1472" s="559" t="str">
        <f t="shared" ref="O1472:O1535" si="92">IFERROR(D1472-H1472,"")</f>
        <v/>
      </c>
      <c r="P1472" s="560"/>
    </row>
    <row r="1473" spans="2:16">
      <c r="B1473" s="557" t="str">
        <f t="shared" si="89"/>
        <v/>
      </c>
      <c r="C1473" s="558"/>
      <c r="D1473" s="559" t="str">
        <f t="shared" si="90"/>
        <v/>
      </c>
      <c r="E1473" s="559"/>
      <c r="F1473" s="559" t="str">
        <f>IFERROR(IF(OR(D1473=0,D1473=""),"",-PMT($F$45/IF($K$46="Day",'L1'!$D$12,IF($K$46="Week",'L1'!$D$16,IF($K$46="Month",'L1'!$D$17,1))),$F$46,$D$62)),"")</f>
        <v/>
      </c>
      <c r="G1473" s="559"/>
      <c r="H1473" s="559" t="str">
        <f>IFERROR(-PPMT(IF($K$46="Day",$F$45/'L1'!$D$12,IF($K$46="Week",$F$45/'L1'!$D$16,IF($K$46="Month",$F$45/'L1'!$D$17,IF($K$46="Year",$F$45,0)))),B1473,$F$46,$Q$45),"")</f>
        <v/>
      </c>
      <c r="I1473" s="559"/>
      <c r="J1473" s="559" t="str">
        <f t="shared" si="91"/>
        <v/>
      </c>
      <c r="K1473" s="559"/>
      <c r="L1473" s="559"/>
      <c r="M1473" s="559"/>
      <c r="N1473" s="559"/>
      <c r="O1473" s="559" t="str">
        <f t="shared" si="92"/>
        <v/>
      </c>
      <c r="P1473" s="560"/>
    </row>
    <row r="1474" spans="2:16">
      <c r="B1474" s="557" t="str">
        <f t="shared" si="89"/>
        <v/>
      </c>
      <c r="C1474" s="558"/>
      <c r="D1474" s="559" t="str">
        <f t="shared" si="90"/>
        <v/>
      </c>
      <c r="E1474" s="559"/>
      <c r="F1474" s="559" t="str">
        <f>IFERROR(IF(OR(D1474=0,D1474=""),"",-PMT($F$45/IF($K$46="Day",'L1'!$D$12,IF($K$46="Week",'L1'!$D$16,IF($K$46="Month",'L1'!$D$17,1))),$F$46,$D$62)),"")</f>
        <v/>
      </c>
      <c r="G1474" s="559"/>
      <c r="H1474" s="559" t="str">
        <f>IFERROR(-PPMT(IF($K$46="Day",$F$45/'L1'!$D$12,IF($K$46="Week",$F$45/'L1'!$D$16,IF($K$46="Month",$F$45/'L1'!$D$17,IF($K$46="Year",$F$45,0)))),B1474,$F$46,$Q$45),"")</f>
        <v/>
      </c>
      <c r="I1474" s="559"/>
      <c r="J1474" s="559" t="str">
        <f t="shared" si="91"/>
        <v/>
      </c>
      <c r="K1474" s="559"/>
      <c r="L1474" s="559"/>
      <c r="M1474" s="559"/>
      <c r="N1474" s="559"/>
      <c r="O1474" s="559" t="str">
        <f t="shared" si="92"/>
        <v/>
      </c>
      <c r="P1474" s="560"/>
    </row>
    <row r="1475" spans="2:16">
      <c r="B1475" s="557" t="str">
        <f t="shared" si="89"/>
        <v/>
      </c>
      <c r="C1475" s="558"/>
      <c r="D1475" s="559" t="str">
        <f t="shared" si="90"/>
        <v/>
      </c>
      <c r="E1475" s="559"/>
      <c r="F1475" s="559" t="str">
        <f>IFERROR(IF(OR(D1475=0,D1475=""),"",-PMT($F$45/IF($K$46="Day",'L1'!$D$12,IF($K$46="Week",'L1'!$D$16,IF($K$46="Month",'L1'!$D$17,1))),$F$46,$D$62)),"")</f>
        <v/>
      </c>
      <c r="G1475" s="559"/>
      <c r="H1475" s="559" t="str">
        <f>IFERROR(-PPMT(IF($K$46="Day",$F$45/'L1'!$D$12,IF($K$46="Week",$F$45/'L1'!$D$16,IF($K$46="Month",$F$45/'L1'!$D$17,IF($K$46="Year",$F$45,0)))),B1475,$F$46,$Q$45),"")</f>
        <v/>
      </c>
      <c r="I1475" s="559"/>
      <c r="J1475" s="559" t="str">
        <f t="shared" si="91"/>
        <v/>
      </c>
      <c r="K1475" s="559"/>
      <c r="L1475" s="559"/>
      <c r="M1475" s="559"/>
      <c r="N1475" s="559"/>
      <c r="O1475" s="559" t="str">
        <f t="shared" si="92"/>
        <v/>
      </c>
      <c r="P1475" s="560"/>
    </row>
    <row r="1476" spans="2:16">
      <c r="B1476" s="557" t="str">
        <f t="shared" si="89"/>
        <v/>
      </c>
      <c r="C1476" s="558"/>
      <c r="D1476" s="559" t="str">
        <f t="shared" si="90"/>
        <v/>
      </c>
      <c r="E1476" s="559"/>
      <c r="F1476" s="559" t="str">
        <f>IFERROR(IF(OR(D1476=0,D1476=""),"",-PMT($F$45/IF($K$46="Day",'L1'!$D$12,IF($K$46="Week",'L1'!$D$16,IF($K$46="Month",'L1'!$D$17,1))),$F$46,$D$62)),"")</f>
        <v/>
      </c>
      <c r="G1476" s="559"/>
      <c r="H1476" s="559" t="str">
        <f>IFERROR(-PPMT(IF($K$46="Day",$F$45/'L1'!$D$12,IF($K$46="Week",$F$45/'L1'!$D$16,IF($K$46="Month",$F$45/'L1'!$D$17,IF($K$46="Year",$F$45,0)))),B1476,$F$46,$Q$45),"")</f>
        <v/>
      </c>
      <c r="I1476" s="559"/>
      <c r="J1476" s="559" t="str">
        <f t="shared" si="91"/>
        <v/>
      </c>
      <c r="K1476" s="559"/>
      <c r="L1476" s="559"/>
      <c r="M1476" s="559"/>
      <c r="N1476" s="559"/>
      <c r="O1476" s="559" t="str">
        <f t="shared" si="92"/>
        <v/>
      </c>
      <c r="P1476" s="560"/>
    </row>
    <row r="1477" spans="2:16">
      <c r="B1477" s="557" t="str">
        <f t="shared" si="89"/>
        <v/>
      </c>
      <c r="C1477" s="558"/>
      <c r="D1477" s="559" t="str">
        <f t="shared" si="90"/>
        <v/>
      </c>
      <c r="E1477" s="559"/>
      <c r="F1477" s="559" t="str">
        <f>IFERROR(IF(OR(D1477=0,D1477=""),"",-PMT($F$45/IF($K$46="Day",'L1'!$D$12,IF($K$46="Week",'L1'!$D$16,IF($K$46="Month",'L1'!$D$17,1))),$F$46,$D$62)),"")</f>
        <v/>
      </c>
      <c r="G1477" s="559"/>
      <c r="H1477" s="559" t="str">
        <f>IFERROR(-PPMT(IF($K$46="Day",$F$45/'L1'!$D$12,IF($K$46="Week",$F$45/'L1'!$D$16,IF($K$46="Month",$F$45/'L1'!$D$17,IF($K$46="Year",$F$45,0)))),B1477,$F$46,$Q$45),"")</f>
        <v/>
      </c>
      <c r="I1477" s="559"/>
      <c r="J1477" s="559" t="str">
        <f t="shared" si="91"/>
        <v/>
      </c>
      <c r="K1477" s="559"/>
      <c r="L1477" s="559"/>
      <c r="M1477" s="559"/>
      <c r="N1477" s="559"/>
      <c r="O1477" s="559" t="str">
        <f t="shared" si="92"/>
        <v/>
      </c>
      <c r="P1477" s="560"/>
    </row>
    <row r="1478" spans="2:16">
      <c r="B1478" s="557" t="str">
        <f t="shared" si="89"/>
        <v/>
      </c>
      <c r="C1478" s="558"/>
      <c r="D1478" s="559" t="str">
        <f t="shared" si="90"/>
        <v/>
      </c>
      <c r="E1478" s="559"/>
      <c r="F1478" s="559" t="str">
        <f>IFERROR(IF(OR(D1478=0,D1478=""),"",-PMT($F$45/IF($K$46="Day",'L1'!$D$12,IF($K$46="Week",'L1'!$D$16,IF($K$46="Month",'L1'!$D$17,1))),$F$46,$D$62)),"")</f>
        <v/>
      </c>
      <c r="G1478" s="559"/>
      <c r="H1478" s="559" t="str">
        <f>IFERROR(-PPMT(IF($K$46="Day",$F$45/'L1'!$D$12,IF($K$46="Week",$F$45/'L1'!$D$16,IF($K$46="Month",$F$45/'L1'!$D$17,IF($K$46="Year",$F$45,0)))),B1478,$F$46,$Q$45),"")</f>
        <v/>
      </c>
      <c r="I1478" s="559"/>
      <c r="J1478" s="559" t="str">
        <f t="shared" si="91"/>
        <v/>
      </c>
      <c r="K1478" s="559"/>
      <c r="L1478" s="559"/>
      <c r="M1478" s="559"/>
      <c r="N1478" s="559"/>
      <c r="O1478" s="559" t="str">
        <f t="shared" si="92"/>
        <v/>
      </c>
      <c r="P1478" s="560"/>
    </row>
    <row r="1479" spans="2:16">
      <c r="B1479" s="557" t="str">
        <f t="shared" si="89"/>
        <v/>
      </c>
      <c r="C1479" s="558"/>
      <c r="D1479" s="559" t="str">
        <f t="shared" si="90"/>
        <v/>
      </c>
      <c r="E1479" s="559"/>
      <c r="F1479" s="559" t="str">
        <f>IFERROR(IF(OR(D1479=0,D1479=""),"",-PMT($F$45/IF($K$46="Day",'L1'!$D$12,IF($K$46="Week",'L1'!$D$16,IF($K$46="Month",'L1'!$D$17,1))),$F$46,$D$62)),"")</f>
        <v/>
      </c>
      <c r="G1479" s="559"/>
      <c r="H1479" s="559" t="str">
        <f>IFERROR(-PPMT(IF($K$46="Day",$F$45/'L1'!$D$12,IF($K$46="Week",$F$45/'L1'!$D$16,IF($K$46="Month",$F$45/'L1'!$D$17,IF($K$46="Year",$F$45,0)))),B1479,$F$46,$Q$45),"")</f>
        <v/>
      </c>
      <c r="I1479" s="559"/>
      <c r="J1479" s="559" t="str">
        <f t="shared" si="91"/>
        <v/>
      </c>
      <c r="K1479" s="559"/>
      <c r="L1479" s="559"/>
      <c r="M1479" s="559"/>
      <c r="N1479" s="559"/>
      <c r="O1479" s="559" t="str">
        <f t="shared" si="92"/>
        <v/>
      </c>
      <c r="P1479" s="560"/>
    </row>
    <row r="1480" spans="2:16">
      <c r="B1480" s="557" t="str">
        <f t="shared" si="89"/>
        <v/>
      </c>
      <c r="C1480" s="558"/>
      <c r="D1480" s="559" t="str">
        <f t="shared" si="90"/>
        <v/>
      </c>
      <c r="E1480" s="559"/>
      <c r="F1480" s="559" t="str">
        <f>IFERROR(IF(OR(D1480=0,D1480=""),"",-PMT($F$45/IF($K$46="Day",'L1'!$D$12,IF($K$46="Week",'L1'!$D$16,IF($K$46="Month",'L1'!$D$17,1))),$F$46,$D$62)),"")</f>
        <v/>
      </c>
      <c r="G1480" s="559"/>
      <c r="H1480" s="559" t="str">
        <f>IFERROR(-PPMT(IF($K$46="Day",$F$45/'L1'!$D$12,IF($K$46="Week",$F$45/'L1'!$D$16,IF($K$46="Month",$F$45/'L1'!$D$17,IF($K$46="Year",$F$45,0)))),B1480,$F$46,$Q$45),"")</f>
        <v/>
      </c>
      <c r="I1480" s="559"/>
      <c r="J1480" s="559" t="str">
        <f t="shared" si="91"/>
        <v/>
      </c>
      <c r="K1480" s="559"/>
      <c r="L1480" s="559"/>
      <c r="M1480" s="559"/>
      <c r="N1480" s="559"/>
      <c r="O1480" s="559" t="str">
        <f t="shared" si="92"/>
        <v/>
      </c>
      <c r="P1480" s="560"/>
    </row>
    <row r="1481" spans="2:16">
      <c r="B1481" s="557" t="str">
        <f t="shared" si="89"/>
        <v/>
      </c>
      <c r="C1481" s="558"/>
      <c r="D1481" s="559" t="str">
        <f t="shared" si="90"/>
        <v/>
      </c>
      <c r="E1481" s="559"/>
      <c r="F1481" s="559" t="str">
        <f>IFERROR(IF(OR(D1481=0,D1481=""),"",-PMT($F$45/IF($K$46="Day",'L1'!$D$12,IF($K$46="Week",'L1'!$D$16,IF($K$46="Month",'L1'!$D$17,1))),$F$46,$D$62)),"")</f>
        <v/>
      </c>
      <c r="G1481" s="559"/>
      <c r="H1481" s="559" t="str">
        <f>IFERROR(-PPMT(IF($K$46="Day",$F$45/'L1'!$D$12,IF($K$46="Week",$F$45/'L1'!$D$16,IF($K$46="Month",$F$45/'L1'!$D$17,IF($K$46="Year",$F$45,0)))),B1481,$F$46,$Q$45),"")</f>
        <v/>
      </c>
      <c r="I1481" s="559"/>
      <c r="J1481" s="559" t="str">
        <f t="shared" si="91"/>
        <v/>
      </c>
      <c r="K1481" s="559"/>
      <c r="L1481" s="559"/>
      <c r="M1481" s="559"/>
      <c r="N1481" s="559"/>
      <c r="O1481" s="559" t="str">
        <f t="shared" si="92"/>
        <v/>
      </c>
      <c r="P1481" s="560"/>
    </row>
    <row r="1482" spans="2:16">
      <c r="B1482" s="557" t="str">
        <f t="shared" si="89"/>
        <v/>
      </c>
      <c r="C1482" s="558"/>
      <c r="D1482" s="559" t="str">
        <f t="shared" si="90"/>
        <v/>
      </c>
      <c r="E1482" s="559"/>
      <c r="F1482" s="559" t="str">
        <f>IFERROR(IF(OR(D1482=0,D1482=""),"",-PMT($F$45/IF($K$46="Day",'L1'!$D$12,IF($K$46="Week",'L1'!$D$16,IF($K$46="Month",'L1'!$D$17,1))),$F$46,$D$62)),"")</f>
        <v/>
      </c>
      <c r="G1482" s="559"/>
      <c r="H1482" s="559" t="str">
        <f>IFERROR(-PPMT(IF($K$46="Day",$F$45/'L1'!$D$12,IF($K$46="Week",$F$45/'L1'!$D$16,IF($K$46="Month",$F$45/'L1'!$D$17,IF($K$46="Year",$F$45,0)))),B1482,$F$46,$Q$45),"")</f>
        <v/>
      </c>
      <c r="I1482" s="559"/>
      <c r="J1482" s="559" t="str">
        <f t="shared" si="91"/>
        <v/>
      </c>
      <c r="K1482" s="559"/>
      <c r="L1482" s="559"/>
      <c r="M1482" s="559"/>
      <c r="N1482" s="559"/>
      <c r="O1482" s="559" t="str">
        <f t="shared" si="92"/>
        <v/>
      </c>
      <c r="P1482" s="560"/>
    </row>
    <row r="1483" spans="2:16">
      <c r="B1483" s="557" t="str">
        <f t="shared" si="89"/>
        <v/>
      </c>
      <c r="C1483" s="558"/>
      <c r="D1483" s="559" t="str">
        <f t="shared" si="90"/>
        <v/>
      </c>
      <c r="E1483" s="559"/>
      <c r="F1483" s="559" t="str">
        <f>IFERROR(IF(OR(D1483=0,D1483=""),"",-PMT($F$45/IF($K$46="Day",'L1'!$D$12,IF($K$46="Week",'L1'!$D$16,IF($K$46="Month",'L1'!$D$17,1))),$F$46,$D$62)),"")</f>
        <v/>
      </c>
      <c r="G1483" s="559"/>
      <c r="H1483" s="559" t="str">
        <f>IFERROR(-PPMT(IF($K$46="Day",$F$45/'L1'!$D$12,IF($K$46="Week",$F$45/'L1'!$D$16,IF($K$46="Month",$F$45/'L1'!$D$17,IF($K$46="Year",$F$45,0)))),B1483,$F$46,$Q$45),"")</f>
        <v/>
      </c>
      <c r="I1483" s="559"/>
      <c r="J1483" s="559" t="str">
        <f t="shared" si="91"/>
        <v/>
      </c>
      <c r="K1483" s="559"/>
      <c r="L1483" s="559"/>
      <c r="M1483" s="559"/>
      <c r="N1483" s="559"/>
      <c r="O1483" s="559" t="str">
        <f t="shared" si="92"/>
        <v/>
      </c>
      <c r="P1483" s="560"/>
    </row>
    <row r="1484" spans="2:16">
      <c r="B1484" s="557" t="str">
        <f t="shared" si="89"/>
        <v/>
      </c>
      <c r="C1484" s="558"/>
      <c r="D1484" s="559" t="str">
        <f t="shared" si="90"/>
        <v/>
      </c>
      <c r="E1484" s="559"/>
      <c r="F1484" s="559" t="str">
        <f>IFERROR(IF(OR(D1484=0,D1484=""),"",-PMT($F$45/IF($K$46="Day",'L1'!$D$12,IF($K$46="Week",'L1'!$D$16,IF($K$46="Month",'L1'!$D$17,1))),$F$46,$D$62)),"")</f>
        <v/>
      </c>
      <c r="G1484" s="559"/>
      <c r="H1484" s="559" t="str">
        <f>IFERROR(-PPMT(IF($K$46="Day",$F$45/'L1'!$D$12,IF($K$46="Week",$F$45/'L1'!$D$16,IF($K$46="Month",$F$45/'L1'!$D$17,IF($K$46="Year",$F$45,0)))),B1484,$F$46,$Q$45),"")</f>
        <v/>
      </c>
      <c r="I1484" s="559"/>
      <c r="J1484" s="559" t="str">
        <f t="shared" si="91"/>
        <v/>
      </c>
      <c r="K1484" s="559"/>
      <c r="L1484" s="559"/>
      <c r="M1484" s="559"/>
      <c r="N1484" s="559"/>
      <c r="O1484" s="559" t="str">
        <f t="shared" si="92"/>
        <v/>
      </c>
      <c r="P1484" s="560"/>
    </row>
    <row r="1485" spans="2:16">
      <c r="B1485" s="557" t="str">
        <f t="shared" si="89"/>
        <v/>
      </c>
      <c r="C1485" s="558"/>
      <c r="D1485" s="559" t="str">
        <f t="shared" si="90"/>
        <v/>
      </c>
      <c r="E1485" s="559"/>
      <c r="F1485" s="559" t="str">
        <f>IFERROR(IF(OR(D1485=0,D1485=""),"",-PMT($F$45/IF($K$46="Day",'L1'!$D$12,IF($K$46="Week",'L1'!$D$16,IF($K$46="Month",'L1'!$D$17,1))),$F$46,$D$62)),"")</f>
        <v/>
      </c>
      <c r="G1485" s="559"/>
      <c r="H1485" s="559" t="str">
        <f>IFERROR(-PPMT(IF($K$46="Day",$F$45/'L1'!$D$12,IF($K$46="Week",$F$45/'L1'!$D$16,IF($K$46="Month",$F$45/'L1'!$D$17,IF($K$46="Year",$F$45,0)))),B1485,$F$46,$Q$45),"")</f>
        <v/>
      </c>
      <c r="I1485" s="559"/>
      <c r="J1485" s="559" t="str">
        <f t="shared" si="91"/>
        <v/>
      </c>
      <c r="K1485" s="559"/>
      <c r="L1485" s="559"/>
      <c r="M1485" s="559"/>
      <c r="N1485" s="559"/>
      <c r="O1485" s="559" t="str">
        <f t="shared" si="92"/>
        <v/>
      </c>
      <c r="P1485" s="560"/>
    </row>
    <row r="1486" spans="2:16">
      <c r="B1486" s="557" t="str">
        <f t="shared" si="89"/>
        <v/>
      </c>
      <c r="C1486" s="558"/>
      <c r="D1486" s="559" t="str">
        <f t="shared" si="90"/>
        <v/>
      </c>
      <c r="E1486" s="559"/>
      <c r="F1486" s="559" t="str">
        <f>IFERROR(IF(OR(D1486=0,D1486=""),"",-PMT($F$45/IF($K$46="Day",'L1'!$D$12,IF($K$46="Week",'L1'!$D$16,IF($K$46="Month",'L1'!$D$17,1))),$F$46,$D$62)),"")</f>
        <v/>
      </c>
      <c r="G1486" s="559"/>
      <c r="H1486" s="559" t="str">
        <f>IFERROR(-PPMT(IF($K$46="Day",$F$45/'L1'!$D$12,IF($K$46="Week",$F$45/'L1'!$D$16,IF($K$46="Month",$F$45/'L1'!$D$17,IF($K$46="Year",$F$45,0)))),B1486,$F$46,$Q$45),"")</f>
        <v/>
      </c>
      <c r="I1486" s="559"/>
      <c r="J1486" s="559" t="str">
        <f t="shared" si="91"/>
        <v/>
      </c>
      <c r="K1486" s="559"/>
      <c r="L1486" s="559"/>
      <c r="M1486" s="559"/>
      <c r="N1486" s="559"/>
      <c r="O1486" s="559" t="str">
        <f t="shared" si="92"/>
        <v/>
      </c>
      <c r="P1486" s="560"/>
    </row>
    <row r="1487" spans="2:16">
      <c r="B1487" s="557" t="str">
        <f t="shared" si="89"/>
        <v/>
      </c>
      <c r="C1487" s="558"/>
      <c r="D1487" s="559" t="str">
        <f t="shared" si="90"/>
        <v/>
      </c>
      <c r="E1487" s="559"/>
      <c r="F1487" s="559" t="str">
        <f>IFERROR(IF(OR(D1487=0,D1487=""),"",-PMT($F$45/IF($K$46="Day",'L1'!$D$12,IF($K$46="Week",'L1'!$D$16,IF($K$46="Month",'L1'!$D$17,1))),$F$46,$D$62)),"")</f>
        <v/>
      </c>
      <c r="G1487" s="559"/>
      <c r="H1487" s="559" t="str">
        <f>IFERROR(-PPMT(IF($K$46="Day",$F$45/'L1'!$D$12,IF($K$46="Week",$F$45/'L1'!$D$16,IF($K$46="Month",$F$45/'L1'!$D$17,IF($K$46="Year",$F$45,0)))),B1487,$F$46,$Q$45),"")</f>
        <v/>
      </c>
      <c r="I1487" s="559"/>
      <c r="J1487" s="559" t="str">
        <f t="shared" si="91"/>
        <v/>
      </c>
      <c r="K1487" s="559"/>
      <c r="L1487" s="559"/>
      <c r="M1487" s="559"/>
      <c r="N1487" s="559"/>
      <c r="O1487" s="559" t="str">
        <f t="shared" si="92"/>
        <v/>
      </c>
      <c r="P1487" s="560"/>
    </row>
    <row r="1488" spans="2:16">
      <c r="B1488" s="557" t="str">
        <f t="shared" si="89"/>
        <v/>
      </c>
      <c r="C1488" s="558"/>
      <c r="D1488" s="559" t="str">
        <f t="shared" si="90"/>
        <v/>
      </c>
      <c r="E1488" s="559"/>
      <c r="F1488" s="559" t="str">
        <f>IFERROR(IF(OR(D1488=0,D1488=""),"",-PMT($F$45/IF($K$46="Day",'L1'!$D$12,IF($K$46="Week",'L1'!$D$16,IF($K$46="Month",'L1'!$D$17,1))),$F$46,$D$62)),"")</f>
        <v/>
      </c>
      <c r="G1488" s="559"/>
      <c r="H1488" s="559" t="str">
        <f>IFERROR(-PPMT(IF($K$46="Day",$F$45/'L1'!$D$12,IF($K$46="Week",$F$45/'L1'!$D$16,IF($K$46="Month",$F$45/'L1'!$D$17,IF($K$46="Year",$F$45,0)))),B1488,$F$46,$Q$45),"")</f>
        <v/>
      </c>
      <c r="I1488" s="559"/>
      <c r="J1488" s="559" t="str">
        <f t="shared" si="91"/>
        <v/>
      </c>
      <c r="K1488" s="559"/>
      <c r="L1488" s="559"/>
      <c r="M1488" s="559"/>
      <c r="N1488" s="559"/>
      <c r="O1488" s="559" t="str">
        <f t="shared" si="92"/>
        <v/>
      </c>
      <c r="P1488" s="560"/>
    </row>
    <row r="1489" spans="2:16">
      <c r="B1489" s="557" t="str">
        <f t="shared" si="89"/>
        <v/>
      </c>
      <c r="C1489" s="558"/>
      <c r="D1489" s="559" t="str">
        <f t="shared" si="90"/>
        <v/>
      </c>
      <c r="E1489" s="559"/>
      <c r="F1489" s="559" t="str">
        <f>IFERROR(IF(OR(D1489=0,D1489=""),"",-PMT($F$45/IF($K$46="Day",'L1'!$D$12,IF($K$46="Week",'L1'!$D$16,IF($K$46="Month",'L1'!$D$17,1))),$F$46,$D$62)),"")</f>
        <v/>
      </c>
      <c r="G1489" s="559"/>
      <c r="H1489" s="559" t="str">
        <f>IFERROR(-PPMT(IF($K$46="Day",$F$45/'L1'!$D$12,IF($K$46="Week",$F$45/'L1'!$D$16,IF($K$46="Month",$F$45/'L1'!$D$17,IF($K$46="Year",$F$45,0)))),B1489,$F$46,$Q$45),"")</f>
        <v/>
      </c>
      <c r="I1489" s="559"/>
      <c r="J1489" s="559" t="str">
        <f t="shared" si="91"/>
        <v/>
      </c>
      <c r="K1489" s="559"/>
      <c r="L1489" s="559"/>
      <c r="M1489" s="559"/>
      <c r="N1489" s="559"/>
      <c r="O1489" s="559" t="str">
        <f t="shared" si="92"/>
        <v/>
      </c>
      <c r="P1489" s="560"/>
    </row>
    <row r="1490" spans="2:16">
      <c r="B1490" s="557" t="str">
        <f t="shared" si="89"/>
        <v/>
      </c>
      <c r="C1490" s="558"/>
      <c r="D1490" s="559" t="str">
        <f t="shared" si="90"/>
        <v/>
      </c>
      <c r="E1490" s="559"/>
      <c r="F1490" s="559" t="str">
        <f>IFERROR(IF(OR(D1490=0,D1490=""),"",-PMT($F$45/IF($K$46="Day",'L1'!$D$12,IF($K$46="Week",'L1'!$D$16,IF($K$46="Month",'L1'!$D$17,1))),$F$46,$D$62)),"")</f>
        <v/>
      </c>
      <c r="G1490" s="559"/>
      <c r="H1490" s="559" t="str">
        <f>IFERROR(-PPMT(IF($K$46="Day",$F$45/'L1'!$D$12,IF($K$46="Week",$F$45/'L1'!$D$16,IF($K$46="Month",$F$45/'L1'!$D$17,IF($K$46="Year",$F$45,0)))),B1490,$F$46,$Q$45),"")</f>
        <v/>
      </c>
      <c r="I1490" s="559"/>
      <c r="J1490" s="559" t="str">
        <f t="shared" si="91"/>
        <v/>
      </c>
      <c r="K1490" s="559"/>
      <c r="L1490" s="559"/>
      <c r="M1490" s="559"/>
      <c r="N1490" s="559"/>
      <c r="O1490" s="559" t="str">
        <f t="shared" si="92"/>
        <v/>
      </c>
      <c r="P1490" s="560"/>
    </row>
    <row r="1491" spans="2:16">
      <c r="B1491" s="557" t="str">
        <f t="shared" si="89"/>
        <v/>
      </c>
      <c r="C1491" s="558"/>
      <c r="D1491" s="559" t="str">
        <f t="shared" si="90"/>
        <v/>
      </c>
      <c r="E1491" s="559"/>
      <c r="F1491" s="559" t="str">
        <f>IFERROR(IF(OR(D1491=0,D1491=""),"",-PMT($F$45/IF($K$46="Day",'L1'!$D$12,IF($K$46="Week",'L1'!$D$16,IF($K$46="Month",'L1'!$D$17,1))),$F$46,$D$62)),"")</f>
        <v/>
      </c>
      <c r="G1491" s="559"/>
      <c r="H1491" s="559" t="str">
        <f>IFERROR(-PPMT(IF($K$46="Day",$F$45/'L1'!$D$12,IF($K$46="Week",$F$45/'L1'!$D$16,IF($K$46="Month",$F$45/'L1'!$D$17,IF($K$46="Year",$F$45,0)))),B1491,$F$46,$Q$45),"")</f>
        <v/>
      </c>
      <c r="I1491" s="559"/>
      <c r="J1491" s="559" t="str">
        <f t="shared" si="91"/>
        <v/>
      </c>
      <c r="K1491" s="559"/>
      <c r="L1491" s="559"/>
      <c r="M1491" s="559"/>
      <c r="N1491" s="559"/>
      <c r="O1491" s="559" t="str">
        <f t="shared" si="92"/>
        <v/>
      </c>
      <c r="P1491" s="560"/>
    </row>
    <row r="1492" spans="2:16">
      <c r="B1492" s="557" t="str">
        <f t="shared" si="89"/>
        <v/>
      </c>
      <c r="C1492" s="558"/>
      <c r="D1492" s="559" t="str">
        <f t="shared" si="90"/>
        <v/>
      </c>
      <c r="E1492" s="559"/>
      <c r="F1492" s="559" t="str">
        <f>IFERROR(IF(OR(D1492=0,D1492=""),"",-PMT($F$45/IF($K$46="Day",'L1'!$D$12,IF($K$46="Week",'L1'!$D$16,IF($K$46="Month",'L1'!$D$17,1))),$F$46,$D$62)),"")</f>
        <v/>
      </c>
      <c r="G1492" s="559"/>
      <c r="H1492" s="559" t="str">
        <f>IFERROR(-PPMT(IF($K$46="Day",$F$45/'L1'!$D$12,IF($K$46="Week",$F$45/'L1'!$D$16,IF($K$46="Month",$F$45/'L1'!$D$17,IF($K$46="Year",$F$45,0)))),B1492,$F$46,$Q$45),"")</f>
        <v/>
      </c>
      <c r="I1492" s="559"/>
      <c r="J1492" s="559" t="str">
        <f t="shared" si="91"/>
        <v/>
      </c>
      <c r="K1492" s="559"/>
      <c r="L1492" s="559"/>
      <c r="M1492" s="559"/>
      <c r="N1492" s="559"/>
      <c r="O1492" s="559" t="str">
        <f t="shared" si="92"/>
        <v/>
      </c>
      <c r="P1492" s="560"/>
    </row>
    <row r="1493" spans="2:16">
      <c r="B1493" s="557" t="str">
        <f t="shared" si="89"/>
        <v/>
      </c>
      <c r="C1493" s="558"/>
      <c r="D1493" s="559" t="str">
        <f t="shared" si="90"/>
        <v/>
      </c>
      <c r="E1493" s="559"/>
      <c r="F1493" s="559" t="str">
        <f>IFERROR(IF(OR(D1493=0,D1493=""),"",-PMT($F$45/IF($K$46="Day",'L1'!$D$12,IF($K$46="Week",'L1'!$D$16,IF($K$46="Month",'L1'!$D$17,1))),$F$46,$D$62)),"")</f>
        <v/>
      </c>
      <c r="G1493" s="559"/>
      <c r="H1493" s="559" t="str">
        <f>IFERROR(-PPMT(IF($K$46="Day",$F$45/'L1'!$D$12,IF($K$46="Week",$F$45/'L1'!$D$16,IF($K$46="Month",$F$45/'L1'!$D$17,IF($K$46="Year",$F$45,0)))),B1493,$F$46,$Q$45),"")</f>
        <v/>
      </c>
      <c r="I1493" s="559"/>
      <c r="J1493" s="559" t="str">
        <f t="shared" si="91"/>
        <v/>
      </c>
      <c r="K1493" s="559"/>
      <c r="L1493" s="559"/>
      <c r="M1493" s="559"/>
      <c r="N1493" s="559"/>
      <c r="O1493" s="559" t="str">
        <f t="shared" si="92"/>
        <v/>
      </c>
      <c r="P1493" s="560"/>
    </row>
    <row r="1494" spans="2:16">
      <c r="B1494" s="557" t="str">
        <f t="shared" si="89"/>
        <v/>
      </c>
      <c r="C1494" s="558"/>
      <c r="D1494" s="559" t="str">
        <f t="shared" si="90"/>
        <v/>
      </c>
      <c r="E1494" s="559"/>
      <c r="F1494" s="559" t="str">
        <f>IFERROR(IF(OR(D1494=0,D1494=""),"",-PMT($F$45/IF($K$46="Day",'L1'!$D$12,IF($K$46="Week",'L1'!$D$16,IF($K$46="Month",'L1'!$D$17,1))),$F$46,$D$62)),"")</f>
        <v/>
      </c>
      <c r="G1494" s="559"/>
      <c r="H1494" s="559" t="str">
        <f>IFERROR(-PPMT(IF($K$46="Day",$F$45/'L1'!$D$12,IF($K$46="Week",$F$45/'L1'!$D$16,IF($K$46="Month",$F$45/'L1'!$D$17,IF($K$46="Year",$F$45,0)))),B1494,$F$46,$Q$45),"")</f>
        <v/>
      </c>
      <c r="I1494" s="559"/>
      <c r="J1494" s="559" t="str">
        <f t="shared" si="91"/>
        <v/>
      </c>
      <c r="K1494" s="559"/>
      <c r="L1494" s="559"/>
      <c r="M1494" s="559"/>
      <c r="N1494" s="559"/>
      <c r="O1494" s="559" t="str">
        <f t="shared" si="92"/>
        <v/>
      </c>
      <c r="P1494" s="560"/>
    </row>
    <row r="1495" spans="2:16">
      <c r="B1495" s="557" t="str">
        <f t="shared" si="89"/>
        <v/>
      </c>
      <c r="C1495" s="558"/>
      <c r="D1495" s="559" t="str">
        <f t="shared" si="90"/>
        <v/>
      </c>
      <c r="E1495" s="559"/>
      <c r="F1495" s="559" t="str">
        <f>IFERROR(IF(OR(D1495=0,D1495=""),"",-PMT($F$45/IF($K$46="Day",'L1'!$D$12,IF($K$46="Week",'L1'!$D$16,IF($K$46="Month",'L1'!$D$17,1))),$F$46,$D$62)),"")</f>
        <v/>
      </c>
      <c r="G1495" s="559"/>
      <c r="H1495" s="559" t="str">
        <f>IFERROR(-PPMT(IF($K$46="Day",$F$45/'L1'!$D$12,IF($K$46="Week",$F$45/'L1'!$D$16,IF($K$46="Month",$F$45/'L1'!$D$17,IF($K$46="Year",$F$45,0)))),B1495,$F$46,$Q$45),"")</f>
        <v/>
      </c>
      <c r="I1495" s="559"/>
      <c r="J1495" s="559" t="str">
        <f t="shared" si="91"/>
        <v/>
      </c>
      <c r="K1495" s="559"/>
      <c r="L1495" s="559"/>
      <c r="M1495" s="559"/>
      <c r="N1495" s="559"/>
      <c r="O1495" s="559" t="str">
        <f t="shared" si="92"/>
        <v/>
      </c>
      <c r="P1495" s="560"/>
    </row>
    <row r="1496" spans="2:16">
      <c r="B1496" s="557" t="str">
        <f t="shared" si="89"/>
        <v/>
      </c>
      <c r="C1496" s="558"/>
      <c r="D1496" s="559" t="str">
        <f t="shared" si="90"/>
        <v/>
      </c>
      <c r="E1496" s="559"/>
      <c r="F1496" s="559" t="str">
        <f>IFERROR(IF(OR(D1496=0,D1496=""),"",-PMT($F$45/IF($K$46="Day",'L1'!$D$12,IF($K$46="Week",'L1'!$D$16,IF($K$46="Month",'L1'!$D$17,1))),$F$46,$D$62)),"")</f>
        <v/>
      </c>
      <c r="G1496" s="559"/>
      <c r="H1496" s="559" t="str">
        <f>IFERROR(-PPMT(IF($K$46="Day",$F$45/'L1'!$D$12,IF($K$46="Week",$F$45/'L1'!$D$16,IF($K$46="Month",$F$45/'L1'!$D$17,IF($K$46="Year",$F$45,0)))),B1496,$F$46,$Q$45),"")</f>
        <v/>
      </c>
      <c r="I1496" s="559"/>
      <c r="J1496" s="559" t="str">
        <f t="shared" si="91"/>
        <v/>
      </c>
      <c r="K1496" s="559"/>
      <c r="L1496" s="559"/>
      <c r="M1496" s="559"/>
      <c r="N1496" s="559"/>
      <c r="O1496" s="559" t="str">
        <f t="shared" si="92"/>
        <v/>
      </c>
      <c r="P1496" s="560"/>
    </row>
    <row r="1497" spans="2:16">
      <c r="B1497" s="557" t="str">
        <f t="shared" si="89"/>
        <v/>
      </c>
      <c r="C1497" s="558"/>
      <c r="D1497" s="559" t="str">
        <f t="shared" si="90"/>
        <v/>
      </c>
      <c r="E1497" s="559"/>
      <c r="F1497" s="559" t="str">
        <f>IFERROR(IF(OR(D1497=0,D1497=""),"",-PMT($F$45/IF($K$46="Day",'L1'!$D$12,IF($K$46="Week",'L1'!$D$16,IF($K$46="Month",'L1'!$D$17,1))),$F$46,$D$62)),"")</f>
        <v/>
      </c>
      <c r="G1497" s="559"/>
      <c r="H1497" s="559" t="str">
        <f>IFERROR(-PPMT(IF($K$46="Day",$F$45/'L1'!$D$12,IF($K$46="Week",$F$45/'L1'!$D$16,IF($K$46="Month",$F$45/'L1'!$D$17,IF($K$46="Year",$F$45,0)))),B1497,$F$46,$Q$45),"")</f>
        <v/>
      </c>
      <c r="I1497" s="559"/>
      <c r="J1497" s="559" t="str">
        <f t="shared" si="91"/>
        <v/>
      </c>
      <c r="K1497" s="559"/>
      <c r="L1497" s="559"/>
      <c r="M1497" s="559"/>
      <c r="N1497" s="559"/>
      <c r="O1497" s="559" t="str">
        <f t="shared" si="92"/>
        <v/>
      </c>
      <c r="P1497" s="560"/>
    </row>
    <row r="1498" spans="2:16">
      <c r="B1498" s="557" t="str">
        <f t="shared" si="89"/>
        <v/>
      </c>
      <c r="C1498" s="558"/>
      <c r="D1498" s="559" t="str">
        <f t="shared" si="90"/>
        <v/>
      </c>
      <c r="E1498" s="559"/>
      <c r="F1498" s="559" t="str">
        <f>IFERROR(IF(OR(D1498=0,D1498=""),"",-PMT($F$45/IF($K$46="Day",'L1'!$D$12,IF($K$46="Week",'L1'!$D$16,IF($K$46="Month",'L1'!$D$17,1))),$F$46,$D$62)),"")</f>
        <v/>
      </c>
      <c r="G1498" s="559"/>
      <c r="H1498" s="559" t="str">
        <f>IFERROR(-PPMT(IF($K$46="Day",$F$45/'L1'!$D$12,IF($K$46="Week",$F$45/'L1'!$D$16,IF($K$46="Month",$F$45/'L1'!$D$17,IF($K$46="Year",$F$45,0)))),B1498,$F$46,$Q$45),"")</f>
        <v/>
      </c>
      <c r="I1498" s="559"/>
      <c r="J1498" s="559" t="str">
        <f t="shared" si="91"/>
        <v/>
      </c>
      <c r="K1498" s="559"/>
      <c r="L1498" s="559"/>
      <c r="M1498" s="559"/>
      <c r="N1498" s="559"/>
      <c r="O1498" s="559" t="str">
        <f t="shared" si="92"/>
        <v/>
      </c>
      <c r="P1498" s="560"/>
    </row>
    <row r="1499" spans="2:16">
      <c r="B1499" s="557" t="str">
        <f t="shared" si="89"/>
        <v/>
      </c>
      <c r="C1499" s="558"/>
      <c r="D1499" s="559" t="str">
        <f t="shared" si="90"/>
        <v/>
      </c>
      <c r="E1499" s="559"/>
      <c r="F1499" s="559" t="str">
        <f>IFERROR(IF(OR(D1499=0,D1499=""),"",-PMT($F$45/IF($K$46="Day",'L1'!$D$12,IF($K$46="Week",'L1'!$D$16,IF($K$46="Month",'L1'!$D$17,1))),$F$46,$D$62)),"")</f>
        <v/>
      </c>
      <c r="G1499" s="559"/>
      <c r="H1499" s="559" t="str">
        <f>IFERROR(-PPMT(IF($K$46="Day",$F$45/'L1'!$D$12,IF($K$46="Week",$F$45/'L1'!$D$16,IF($K$46="Month",$F$45/'L1'!$D$17,IF($K$46="Year",$F$45,0)))),B1499,$F$46,$Q$45),"")</f>
        <v/>
      </c>
      <c r="I1499" s="559"/>
      <c r="J1499" s="559" t="str">
        <f t="shared" si="91"/>
        <v/>
      </c>
      <c r="K1499" s="559"/>
      <c r="L1499" s="559"/>
      <c r="M1499" s="559"/>
      <c r="N1499" s="559"/>
      <c r="O1499" s="559" t="str">
        <f t="shared" si="92"/>
        <v/>
      </c>
      <c r="P1499" s="560"/>
    </row>
    <row r="1500" spans="2:16">
      <c r="B1500" s="557" t="str">
        <f t="shared" si="89"/>
        <v/>
      </c>
      <c r="C1500" s="558"/>
      <c r="D1500" s="559" t="str">
        <f t="shared" si="90"/>
        <v/>
      </c>
      <c r="E1500" s="559"/>
      <c r="F1500" s="559" t="str">
        <f>IFERROR(IF(OR(D1500=0,D1500=""),"",-PMT($F$45/IF($K$46="Day",'L1'!$D$12,IF($K$46="Week",'L1'!$D$16,IF($K$46="Month",'L1'!$D$17,1))),$F$46,$D$62)),"")</f>
        <v/>
      </c>
      <c r="G1500" s="559"/>
      <c r="H1500" s="559" t="str">
        <f>IFERROR(-PPMT(IF($K$46="Day",$F$45/'L1'!$D$12,IF($K$46="Week",$F$45/'L1'!$D$16,IF($K$46="Month",$F$45/'L1'!$D$17,IF($K$46="Year",$F$45,0)))),B1500,$F$46,$Q$45),"")</f>
        <v/>
      </c>
      <c r="I1500" s="559"/>
      <c r="J1500" s="559" t="str">
        <f t="shared" si="91"/>
        <v/>
      </c>
      <c r="K1500" s="559"/>
      <c r="L1500" s="559"/>
      <c r="M1500" s="559"/>
      <c r="N1500" s="559"/>
      <c r="O1500" s="559" t="str">
        <f t="shared" si="92"/>
        <v/>
      </c>
      <c r="P1500" s="560"/>
    </row>
    <row r="1501" spans="2:16">
      <c r="B1501" s="557" t="str">
        <f t="shared" si="89"/>
        <v/>
      </c>
      <c r="C1501" s="558"/>
      <c r="D1501" s="559" t="str">
        <f t="shared" si="90"/>
        <v/>
      </c>
      <c r="E1501" s="559"/>
      <c r="F1501" s="559" t="str">
        <f>IFERROR(IF(OR(D1501=0,D1501=""),"",-PMT($F$45/IF($K$46="Day",'L1'!$D$12,IF($K$46="Week",'L1'!$D$16,IF($K$46="Month",'L1'!$D$17,1))),$F$46,$D$62)),"")</f>
        <v/>
      </c>
      <c r="G1501" s="559"/>
      <c r="H1501" s="559" t="str">
        <f>IFERROR(-PPMT(IF($K$46="Day",$F$45/'L1'!$D$12,IF($K$46="Week",$F$45/'L1'!$D$16,IF($K$46="Month",$F$45/'L1'!$D$17,IF($K$46="Year",$F$45,0)))),B1501,$F$46,$Q$45),"")</f>
        <v/>
      </c>
      <c r="I1501" s="559"/>
      <c r="J1501" s="559" t="str">
        <f t="shared" si="91"/>
        <v/>
      </c>
      <c r="K1501" s="559"/>
      <c r="L1501" s="559"/>
      <c r="M1501" s="559"/>
      <c r="N1501" s="559"/>
      <c r="O1501" s="559" t="str">
        <f t="shared" si="92"/>
        <v/>
      </c>
      <c r="P1501" s="560"/>
    </row>
    <row r="1502" spans="2:16">
      <c r="B1502" s="557" t="str">
        <f t="shared" si="89"/>
        <v/>
      </c>
      <c r="C1502" s="558"/>
      <c r="D1502" s="559" t="str">
        <f t="shared" si="90"/>
        <v/>
      </c>
      <c r="E1502" s="559"/>
      <c r="F1502" s="559" t="str">
        <f>IFERROR(IF(OR(D1502=0,D1502=""),"",-PMT($F$45/IF($K$46="Day",'L1'!$D$12,IF($K$46="Week",'L1'!$D$16,IF($K$46="Month",'L1'!$D$17,1))),$F$46,$D$62)),"")</f>
        <v/>
      </c>
      <c r="G1502" s="559"/>
      <c r="H1502" s="559" t="str">
        <f>IFERROR(-PPMT(IF($K$46="Day",$F$45/'L1'!$D$12,IF($K$46="Week",$F$45/'L1'!$D$16,IF($K$46="Month",$F$45/'L1'!$D$17,IF($K$46="Year",$F$45,0)))),B1502,$F$46,$Q$45),"")</f>
        <v/>
      </c>
      <c r="I1502" s="559"/>
      <c r="J1502" s="559" t="str">
        <f t="shared" si="91"/>
        <v/>
      </c>
      <c r="K1502" s="559"/>
      <c r="L1502" s="559"/>
      <c r="M1502" s="559"/>
      <c r="N1502" s="559"/>
      <c r="O1502" s="559" t="str">
        <f t="shared" si="92"/>
        <v/>
      </c>
      <c r="P1502" s="560"/>
    </row>
    <row r="1503" spans="2:16">
      <c r="B1503" s="557" t="str">
        <f t="shared" si="89"/>
        <v/>
      </c>
      <c r="C1503" s="558"/>
      <c r="D1503" s="559" t="str">
        <f t="shared" si="90"/>
        <v/>
      </c>
      <c r="E1503" s="559"/>
      <c r="F1503" s="559" t="str">
        <f>IFERROR(IF(OR(D1503=0,D1503=""),"",-PMT($F$45/IF($K$46="Day",'L1'!$D$12,IF($K$46="Week",'L1'!$D$16,IF($K$46="Month",'L1'!$D$17,1))),$F$46,$D$62)),"")</f>
        <v/>
      </c>
      <c r="G1503" s="559"/>
      <c r="H1503" s="559" t="str">
        <f>IFERROR(-PPMT(IF($K$46="Day",$F$45/'L1'!$D$12,IF($K$46="Week",$F$45/'L1'!$D$16,IF($K$46="Month",$F$45/'L1'!$D$17,IF($K$46="Year",$F$45,0)))),B1503,$F$46,$Q$45),"")</f>
        <v/>
      </c>
      <c r="I1503" s="559"/>
      <c r="J1503" s="559" t="str">
        <f t="shared" si="91"/>
        <v/>
      </c>
      <c r="K1503" s="559"/>
      <c r="L1503" s="559"/>
      <c r="M1503" s="559"/>
      <c r="N1503" s="559"/>
      <c r="O1503" s="559" t="str">
        <f t="shared" si="92"/>
        <v/>
      </c>
      <c r="P1503" s="560"/>
    </row>
    <row r="1504" spans="2:16">
      <c r="B1504" s="557" t="str">
        <f t="shared" si="89"/>
        <v/>
      </c>
      <c r="C1504" s="558"/>
      <c r="D1504" s="559" t="str">
        <f t="shared" si="90"/>
        <v/>
      </c>
      <c r="E1504" s="559"/>
      <c r="F1504" s="559" t="str">
        <f>IFERROR(IF(OR(D1504=0,D1504=""),"",-PMT($F$45/IF($K$46="Day",'L1'!$D$12,IF($K$46="Week",'L1'!$D$16,IF($K$46="Month",'L1'!$D$17,1))),$F$46,$D$62)),"")</f>
        <v/>
      </c>
      <c r="G1504" s="559"/>
      <c r="H1504" s="559" t="str">
        <f>IFERROR(-PPMT(IF($K$46="Day",$F$45/'L1'!$D$12,IF($K$46="Week",$F$45/'L1'!$D$16,IF($K$46="Month",$F$45/'L1'!$D$17,IF($K$46="Year",$F$45,0)))),B1504,$F$46,$Q$45),"")</f>
        <v/>
      </c>
      <c r="I1504" s="559"/>
      <c r="J1504" s="559" t="str">
        <f t="shared" si="91"/>
        <v/>
      </c>
      <c r="K1504" s="559"/>
      <c r="L1504" s="559"/>
      <c r="M1504" s="559"/>
      <c r="N1504" s="559"/>
      <c r="O1504" s="559" t="str">
        <f t="shared" si="92"/>
        <v/>
      </c>
      <c r="P1504" s="560"/>
    </row>
    <row r="1505" spans="2:16">
      <c r="B1505" s="557" t="str">
        <f t="shared" si="89"/>
        <v/>
      </c>
      <c r="C1505" s="558"/>
      <c r="D1505" s="559" t="str">
        <f t="shared" si="90"/>
        <v/>
      </c>
      <c r="E1505" s="559"/>
      <c r="F1505" s="559" t="str">
        <f>IFERROR(IF(OR(D1505=0,D1505=""),"",-PMT($F$45/IF($K$46="Day",'L1'!$D$12,IF($K$46="Week",'L1'!$D$16,IF($K$46="Month",'L1'!$D$17,1))),$F$46,$D$62)),"")</f>
        <v/>
      </c>
      <c r="G1505" s="559"/>
      <c r="H1505" s="559" t="str">
        <f>IFERROR(-PPMT(IF($K$46="Day",$F$45/'L1'!$D$12,IF($K$46="Week",$F$45/'L1'!$D$16,IF($K$46="Month",$F$45/'L1'!$D$17,IF($K$46="Year",$F$45,0)))),B1505,$F$46,$Q$45),"")</f>
        <v/>
      </c>
      <c r="I1505" s="559"/>
      <c r="J1505" s="559" t="str">
        <f t="shared" si="91"/>
        <v/>
      </c>
      <c r="K1505" s="559"/>
      <c r="L1505" s="559"/>
      <c r="M1505" s="559"/>
      <c r="N1505" s="559"/>
      <c r="O1505" s="559" t="str">
        <f t="shared" si="92"/>
        <v/>
      </c>
      <c r="P1505" s="560"/>
    </row>
    <row r="1506" spans="2:16">
      <c r="B1506" s="557" t="str">
        <f t="shared" si="89"/>
        <v/>
      </c>
      <c r="C1506" s="558"/>
      <c r="D1506" s="559" t="str">
        <f t="shared" si="90"/>
        <v/>
      </c>
      <c r="E1506" s="559"/>
      <c r="F1506" s="559" t="str">
        <f>IFERROR(IF(OR(D1506=0,D1506=""),"",-PMT($F$45/IF($K$46="Day",'L1'!$D$12,IF($K$46="Week",'L1'!$D$16,IF($K$46="Month",'L1'!$D$17,1))),$F$46,$D$62)),"")</f>
        <v/>
      </c>
      <c r="G1506" s="559"/>
      <c r="H1506" s="559" t="str">
        <f>IFERROR(-PPMT(IF($K$46="Day",$F$45/'L1'!$D$12,IF($K$46="Week",$F$45/'L1'!$D$16,IF($K$46="Month",$F$45/'L1'!$D$17,IF($K$46="Year",$F$45,0)))),B1506,$F$46,$Q$45),"")</f>
        <v/>
      </c>
      <c r="I1506" s="559"/>
      <c r="J1506" s="559" t="str">
        <f t="shared" si="91"/>
        <v/>
      </c>
      <c r="K1506" s="559"/>
      <c r="L1506" s="559"/>
      <c r="M1506" s="559"/>
      <c r="N1506" s="559"/>
      <c r="O1506" s="559" t="str">
        <f t="shared" si="92"/>
        <v/>
      </c>
      <c r="P1506" s="560"/>
    </row>
    <row r="1507" spans="2:16">
      <c r="B1507" s="557" t="str">
        <f t="shared" si="89"/>
        <v/>
      </c>
      <c r="C1507" s="558"/>
      <c r="D1507" s="559" t="str">
        <f t="shared" si="90"/>
        <v/>
      </c>
      <c r="E1507" s="559"/>
      <c r="F1507" s="559" t="str">
        <f>IFERROR(IF(OR(D1507=0,D1507=""),"",-PMT($F$45/IF($K$46="Day",'L1'!$D$12,IF($K$46="Week",'L1'!$D$16,IF($K$46="Month",'L1'!$D$17,1))),$F$46,$D$62)),"")</f>
        <v/>
      </c>
      <c r="G1507" s="559"/>
      <c r="H1507" s="559" t="str">
        <f>IFERROR(-PPMT(IF($K$46="Day",$F$45/'L1'!$D$12,IF($K$46="Week",$F$45/'L1'!$D$16,IF($K$46="Month",$F$45/'L1'!$D$17,IF($K$46="Year",$F$45,0)))),B1507,$F$46,$Q$45),"")</f>
        <v/>
      </c>
      <c r="I1507" s="559"/>
      <c r="J1507" s="559" t="str">
        <f t="shared" si="91"/>
        <v/>
      </c>
      <c r="K1507" s="559"/>
      <c r="L1507" s="559"/>
      <c r="M1507" s="559"/>
      <c r="N1507" s="559"/>
      <c r="O1507" s="559" t="str">
        <f t="shared" si="92"/>
        <v/>
      </c>
      <c r="P1507" s="560"/>
    </row>
    <row r="1508" spans="2:16">
      <c r="B1508" s="557" t="str">
        <f t="shared" si="89"/>
        <v/>
      </c>
      <c r="C1508" s="558"/>
      <c r="D1508" s="559" t="str">
        <f t="shared" si="90"/>
        <v/>
      </c>
      <c r="E1508" s="559"/>
      <c r="F1508" s="559" t="str">
        <f>IFERROR(IF(OR(D1508=0,D1508=""),"",-PMT($F$45/IF($K$46="Day",'L1'!$D$12,IF($K$46="Week",'L1'!$D$16,IF($K$46="Month",'L1'!$D$17,1))),$F$46,$D$62)),"")</f>
        <v/>
      </c>
      <c r="G1508" s="559"/>
      <c r="H1508" s="559" t="str">
        <f>IFERROR(-PPMT(IF($K$46="Day",$F$45/'L1'!$D$12,IF($K$46="Week",$F$45/'L1'!$D$16,IF($K$46="Month",$F$45/'L1'!$D$17,IF($K$46="Year",$F$45,0)))),B1508,$F$46,$Q$45),"")</f>
        <v/>
      </c>
      <c r="I1508" s="559"/>
      <c r="J1508" s="559" t="str">
        <f t="shared" si="91"/>
        <v/>
      </c>
      <c r="K1508" s="559"/>
      <c r="L1508" s="559"/>
      <c r="M1508" s="559"/>
      <c r="N1508" s="559"/>
      <c r="O1508" s="559" t="str">
        <f t="shared" si="92"/>
        <v/>
      </c>
      <c r="P1508" s="560"/>
    </row>
    <row r="1509" spans="2:16">
      <c r="B1509" s="557" t="str">
        <f t="shared" si="89"/>
        <v/>
      </c>
      <c r="C1509" s="558"/>
      <c r="D1509" s="559" t="str">
        <f t="shared" si="90"/>
        <v/>
      </c>
      <c r="E1509" s="559"/>
      <c r="F1509" s="559" t="str">
        <f>IFERROR(IF(OR(D1509=0,D1509=""),"",-PMT($F$45/IF($K$46="Day",'L1'!$D$12,IF($K$46="Week",'L1'!$D$16,IF($K$46="Month",'L1'!$D$17,1))),$F$46,$D$62)),"")</f>
        <v/>
      </c>
      <c r="G1509" s="559"/>
      <c r="H1509" s="559" t="str">
        <f>IFERROR(-PPMT(IF($K$46="Day",$F$45/'L1'!$D$12,IF($K$46="Week",$F$45/'L1'!$D$16,IF($K$46="Month",$F$45/'L1'!$D$17,IF($K$46="Year",$F$45,0)))),B1509,$F$46,$Q$45),"")</f>
        <v/>
      </c>
      <c r="I1509" s="559"/>
      <c r="J1509" s="559" t="str">
        <f t="shared" si="91"/>
        <v/>
      </c>
      <c r="K1509" s="559"/>
      <c r="L1509" s="559"/>
      <c r="M1509" s="559"/>
      <c r="N1509" s="559"/>
      <c r="O1509" s="559" t="str">
        <f t="shared" si="92"/>
        <v/>
      </c>
      <c r="P1509" s="560"/>
    </row>
    <row r="1510" spans="2:16">
      <c r="B1510" s="557" t="str">
        <f t="shared" si="89"/>
        <v/>
      </c>
      <c r="C1510" s="558"/>
      <c r="D1510" s="559" t="str">
        <f t="shared" si="90"/>
        <v/>
      </c>
      <c r="E1510" s="559"/>
      <c r="F1510" s="559" t="str">
        <f>IFERROR(IF(OR(D1510=0,D1510=""),"",-PMT($F$45/IF($K$46="Day",'L1'!$D$12,IF($K$46="Week",'L1'!$D$16,IF($K$46="Month",'L1'!$D$17,1))),$F$46,$D$62)),"")</f>
        <v/>
      </c>
      <c r="G1510" s="559"/>
      <c r="H1510" s="559" t="str">
        <f>IFERROR(-PPMT(IF($K$46="Day",$F$45/'L1'!$D$12,IF($K$46="Week",$F$45/'L1'!$D$16,IF($K$46="Month",$F$45/'L1'!$D$17,IF($K$46="Year",$F$45,0)))),B1510,$F$46,$Q$45),"")</f>
        <v/>
      </c>
      <c r="I1510" s="559"/>
      <c r="J1510" s="559" t="str">
        <f t="shared" si="91"/>
        <v/>
      </c>
      <c r="K1510" s="559"/>
      <c r="L1510" s="559"/>
      <c r="M1510" s="559"/>
      <c r="N1510" s="559"/>
      <c r="O1510" s="559" t="str">
        <f t="shared" si="92"/>
        <v/>
      </c>
      <c r="P1510" s="560"/>
    </row>
    <row r="1511" spans="2:16">
      <c r="B1511" s="557" t="str">
        <f t="shared" si="89"/>
        <v/>
      </c>
      <c r="C1511" s="558"/>
      <c r="D1511" s="559" t="str">
        <f t="shared" si="90"/>
        <v/>
      </c>
      <c r="E1511" s="559"/>
      <c r="F1511" s="559" t="str">
        <f>IFERROR(IF(OR(D1511=0,D1511=""),"",-PMT($F$45/IF($K$46="Day",'L1'!$D$12,IF($K$46="Week",'L1'!$D$16,IF($K$46="Month",'L1'!$D$17,1))),$F$46,$D$62)),"")</f>
        <v/>
      </c>
      <c r="G1511" s="559"/>
      <c r="H1511" s="559" t="str">
        <f>IFERROR(-PPMT(IF($K$46="Day",$F$45/'L1'!$D$12,IF($K$46="Week",$F$45/'L1'!$D$16,IF($K$46="Month",$F$45/'L1'!$D$17,IF($K$46="Year",$F$45,0)))),B1511,$F$46,$Q$45),"")</f>
        <v/>
      </c>
      <c r="I1511" s="559"/>
      <c r="J1511" s="559" t="str">
        <f t="shared" si="91"/>
        <v/>
      </c>
      <c r="K1511" s="559"/>
      <c r="L1511" s="559"/>
      <c r="M1511" s="559"/>
      <c r="N1511" s="559"/>
      <c r="O1511" s="559" t="str">
        <f t="shared" si="92"/>
        <v/>
      </c>
      <c r="P1511" s="560"/>
    </row>
    <row r="1512" spans="2:16">
      <c r="B1512" s="557" t="str">
        <f t="shared" si="89"/>
        <v/>
      </c>
      <c r="C1512" s="558"/>
      <c r="D1512" s="559" t="str">
        <f t="shared" si="90"/>
        <v/>
      </c>
      <c r="E1512" s="559"/>
      <c r="F1512" s="559" t="str">
        <f>IFERROR(IF(OR(D1512=0,D1512=""),"",-PMT($F$45/IF($K$46="Day",'L1'!$D$12,IF($K$46="Week",'L1'!$D$16,IF($K$46="Month",'L1'!$D$17,1))),$F$46,$D$62)),"")</f>
        <v/>
      </c>
      <c r="G1512" s="559"/>
      <c r="H1512" s="559" t="str">
        <f>IFERROR(-PPMT(IF($K$46="Day",$F$45/'L1'!$D$12,IF($K$46="Week",$F$45/'L1'!$D$16,IF($K$46="Month",$F$45/'L1'!$D$17,IF($K$46="Year",$F$45,0)))),B1512,$F$46,$Q$45),"")</f>
        <v/>
      </c>
      <c r="I1512" s="559"/>
      <c r="J1512" s="559" t="str">
        <f t="shared" si="91"/>
        <v/>
      </c>
      <c r="K1512" s="559"/>
      <c r="L1512" s="559"/>
      <c r="M1512" s="559"/>
      <c r="N1512" s="559"/>
      <c r="O1512" s="559" t="str">
        <f t="shared" si="92"/>
        <v/>
      </c>
      <c r="P1512" s="560"/>
    </row>
    <row r="1513" spans="2:16">
      <c r="B1513" s="557" t="str">
        <f t="shared" si="89"/>
        <v/>
      </c>
      <c r="C1513" s="558"/>
      <c r="D1513" s="559" t="str">
        <f t="shared" si="90"/>
        <v/>
      </c>
      <c r="E1513" s="559"/>
      <c r="F1513" s="559" t="str">
        <f>IFERROR(IF(OR(D1513=0,D1513=""),"",-PMT($F$45/IF($K$46="Day",'L1'!$D$12,IF($K$46="Week",'L1'!$D$16,IF($K$46="Month",'L1'!$D$17,1))),$F$46,$D$62)),"")</f>
        <v/>
      </c>
      <c r="G1513" s="559"/>
      <c r="H1513" s="559" t="str">
        <f>IFERROR(-PPMT(IF($K$46="Day",$F$45/'L1'!$D$12,IF($K$46="Week",$F$45/'L1'!$D$16,IF($K$46="Month",$F$45/'L1'!$D$17,IF($K$46="Year",$F$45,0)))),B1513,$F$46,$Q$45),"")</f>
        <v/>
      </c>
      <c r="I1513" s="559"/>
      <c r="J1513" s="559" t="str">
        <f t="shared" si="91"/>
        <v/>
      </c>
      <c r="K1513" s="559"/>
      <c r="L1513" s="559"/>
      <c r="M1513" s="559"/>
      <c r="N1513" s="559"/>
      <c r="O1513" s="559" t="str">
        <f t="shared" si="92"/>
        <v/>
      </c>
      <c r="P1513" s="560"/>
    </row>
    <row r="1514" spans="2:16">
      <c r="B1514" s="557" t="str">
        <f t="shared" si="89"/>
        <v/>
      </c>
      <c r="C1514" s="558"/>
      <c r="D1514" s="559" t="str">
        <f t="shared" si="90"/>
        <v/>
      </c>
      <c r="E1514" s="559"/>
      <c r="F1514" s="559" t="str">
        <f>IFERROR(IF(OR(D1514=0,D1514=""),"",-PMT($F$45/IF($K$46="Day",'L1'!$D$12,IF($K$46="Week",'L1'!$D$16,IF($K$46="Month",'L1'!$D$17,1))),$F$46,$D$62)),"")</f>
        <v/>
      </c>
      <c r="G1514" s="559"/>
      <c r="H1514" s="559" t="str">
        <f>IFERROR(-PPMT(IF($K$46="Day",$F$45/'L1'!$D$12,IF($K$46="Week",$F$45/'L1'!$D$16,IF($K$46="Month",$F$45/'L1'!$D$17,IF($K$46="Year",$F$45,0)))),B1514,$F$46,$Q$45),"")</f>
        <v/>
      </c>
      <c r="I1514" s="559"/>
      <c r="J1514" s="559" t="str">
        <f t="shared" si="91"/>
        <v/>
      </c>
      <c r="K1514" s="559"/>
      <c r="L1514" s="559"/>
      <c r="M1514" s="559"/>
      <c r="N1514" s="559"/>
      <c r="O1514" s="559" t="str">
        <f t="shared" si="92"/>
        <v/>
      </c>
      <c r="P1514" s="560"/>
    </row>
    <row r="1515" spans="2:16">
      <c r="B1515" s="557" t="str">
        <f t="shared" si="89"/>
        <v/>
      </c>
      <c r="C1515" s="558"/>
      <c r="D1515" s="559" t="str">
        <f t="shared" si="90"/>
        <v/>
      </c>
      <c r="E1515" s="559"/>
      <c r="F1515" s="559" t="str">
        <f>IFERROR(IF(OR(D1515=0,D1515=""),"",-PMT($F$45/IF($K$46="Day",'L1'!$D$12,IF($K$46="Week",'L1'!$D$16,IF($K$46="Month",'L1'!$D$17,1))),$F$46,$D$62)),"")</f>
        <v/>
      </c>
      <c r="G1515" s="559"/>
      <c r="H1515" s="559" t="str">
        <f>IFERROR(-PPMT(IF($K$46="Day",$F$45/'L1'!$D$12,IF($K$46="Week",$F$45/'L1'!$D$16,IF($K$46="Month",$F$45/'L1'!$D$17,IF($K$46="Year",$F$45,0)))),B1515,$F$46,$Q$45),"")</f>
        <v/>
      </c>
      <c r="I1515" s="559"/>
      <c r="J1515" s="559" t="str">
        <f t="shared" si="91"/>
        <v/>
      </c>
      <c r="K1515" s="559"/>
      <c r="L1515" s="559"/>
      <c r="M1515" s="559"/>
      <c r="N1515" s="559"/>
      <c r="O1515" s="559" t="str">
        <f t="shared" si="92"/>
        <v/>
      </c>
      <c r="P1515" s="560"/>
    </row>
    <row r="1516" spans="2:16">
      <c r="B1516" s="557" t="str">
        <f t="shared" si="89"/>
        <v/>
      </c>
      <c r="C1516" s="558"/>
      <c r="D1516" s="559" t="str">
        <f t="shared" si="90"/>
        <v/>
      </c>
      <c r="E1516" s="559"/>
      <c r="F1516" s="559" t="str">
        <f>IFERROR(IF(OR(D1516=0,D1516=""),"",-PMT($F$45/IF($K$46="Day",'L1'!$D$12,IF($K$46="Week",'L1'!$D$16,IF($K$46="Month",'L1'!$D$17,1))),$F$46,$D$62)),"")</f>
        <v/>
      </c>
      <c r="G1516" s="559"/>
      <c r="H1516" s="559" t="str">
        <f>IFERROR(-PPMT(IF($K$46="Day",$F$45/'L1'!$D$12,IF($K$46="Week",$F$45/'L1'!$D$16,IF($K$46="Month",$F$45/'L1'!$D$17,IF($K$46="Year",$F$45,0)))),B1516,$F$46,$Q$45),"")</f>
        <v/>
      </c>
      <c r="I1516" s="559"/>
      <c r="J1516" s="559" t="str">
        <f t="shared" si="91"/>
        <v/>
      </c>
      <c r="K1516" s="559"/>
      <c r="L1516" s="559"/>
      <c r="M1516" s="559"/>
      <c r="N1516" s="559"/>
      <c r="O1516" s="559" t="str">
        <f t="shared" si="92"/>
        <v/>
      </c>
      <c r="P1516" s="560"/>
    </row>
    <row r="1517" spans="2:16">
      <c r="B1517" s="557" t="str">
        <f t="shared" si="89"/>
        <v/>
      </c>
      <c r="C1517" s="558"/>
      <c r="D1517" s="559" t="str">
        <f t="shared" si="90"/>
        <v/>
      </c>
      <c r="E1517" s="559"/>
      <c r="F1517" s="559" t="str">
        <f>IFERROR(IF(OR(D1517=0,D1517=""),"",-PMT($F$45/IF($K$46="Day",'L1'!$D$12,IF($K$46="Week",'L1'!$D$16,IF($K$46="Month",'L1'!$D$17,1))),$F$46,$D$62)),"")</f>
        <v/>
      </c>
      <c r="G1517" s="559"/>
      <c r="H1517" s="559" t="str">
        <f>IFERROR(-PPMT(IF($K$46="Day",$F$45/'L1'!$D$12,IF($K$46="Week",$F$45/'L1'!$D$16,IF($K$46="Month",$F$45/'L1'!$D$17,IF($K$46="Year",$F$45,0)))),B1517,$F$46,$Q$45),"")</f>
        <v/>
      </c>
      <c r="I1517" s="559"/>
      <c r="J1517" s="559" t="str">
        <f t="shared" si="91"/>
        <v/>
      </c>
      <c r="K1517" s="559"/>
      <c r="L1517" s="559"/>
      <c r="M1517" s="559"/>
      <c r="N1517" s="559"/>
      <c r="O1517" s="559" t="str">
        <f t="shared" si="92"/>
        <v/>
      </c>
      <c r="P1517" s="560"/>
    </row>
    <row r="1518" spans="2:16">
      <c r="B1518" s="557" t="str">
        <f t="shared" si="89"/>
        <v/>
      </c>
      <c r="C1518" s="558"/>
      <c r="D1518" s="559" t="str">
        <f t="shared" si="90"/>
        <v/>
      </c>
      <c r="E1518" s="559"/>
      <c r="F1518" s="559" t="str">
        <f>IFERROR(IF(OR(D1518=0,D1518=""),"",-PMT($F$45/IF($K$46="Day",'L1'!$D$12,IF($K$46="Week",'L1'!$D$16,IF($K$46="Month",'L1'!$D$17,1))),$F$46,$D$62)),"")</f>
        <v/>
      </c>
      <c r="G1518" s="559"/>
      <c r="H1518" s="559" t="str">
        <f>IFERROR(-PPMT(IF($K$46="Day",$F$45/'L1'!$D$12,IF($K$46="Week",$F$45/'L1'!$D$16,IF($K$46="Month",$F$45/'L1'!$D$17,IF($K$46="Year",$F$45,0)))),B1518,$F$46,$Q$45),"")</f>
        <v/>
      </c>
      <c r="I1518" s="559"/>
      <c r="J1518" s="559" t="str">
        <f t="shared" si="91"/>
        <v/>
      </c>
      <c r="K1518" s="559"/>
      <c r="L1518" s="559"/>
      <c r="M1518" s="559"/>
      <c r="N1518" s="559"/>
      <c r="O1518" s="559" t="str">
        <f t="shared" si="92"/>
        <v/>
      </c>
      <c r="P1518" s="560"/>
    </row>
    <row r="1519" spans="2:16">
      <c r="B1519" s="557" t="str">
        <f t="shared" si="89"/>
        <v/>
      </c>
      <c r="C1519" s="558"/>
      <c r="D1519" s="559" t="str">
        <f t="shared" si="90"/>
        <v/>
      </c>
      <c r="E1519" s="559"/>
      <c r="F1519" s="559" t="str">
        <f>IFERROR(IF(OR(D1519=0,D1519=""),"",-PMT($F$45/IF($K$46="Day",'L1'!$D$12,IF($K$46="Week",'L1'!$D$16,IF($K$46="Month",'L1'!$D$17,1))),$F$46,$D$62)),"")</f>
        <v/>
      </c>
      <c r="G1519" s="559"/>
      <c r="H1519" s="559" t="str">
        <f>IFERROR(-PPMT(IF($K$46="Day",$F$45/'L1'!$D$12,IF($K$46="Week",$F$45/'L1'!$D$16,IF($K$46="Month",$F$45/'L1'!$D$17,IF($K$46="Year",$F$45,0)))),B1519,$F$46,$Q$45),"")</f>
        <v/>
      </c>
      <c r="I1519" s="559"/>
      <c r="J1519" s="559" t="str">
        <f t="shared" si="91"/>
        <v/>
      </c>
      <c r="K1519" s="559"/>
      <c r="L1519" s="559"/>
      <c r="M1519" s="559"/>
      <c r="N1519" s="559"/>
      <c r="O1519" s="559" t="str">
        <f t="shared" si="92"/>
        <v/>
      </c>
      <c r="P1519" s="560"/>
    </row>
    <row r="1520" spans="2:16">
      <c r="B1520" s="557" t="str">
        <f t="shared" si="89"/>
        <v/>
      </c>
      <c r="C1520" s="558"/>
      <c r="D1520" s="559" t="str">
        <f t="shared" si="90"/>
        <v/>
      </c>
      <c r="E1520" s="559"/>
      <c r="F1520" s="559" t="str">
        <f>IFERROR(IF(OR(D1520=0,D1520=""),"",-PMT($F$45/IF($K$46="Day",'L1'!$D$12,IF($K$46="Week",'L1'!$D$16,IF($K$46="Month",'L1'!$D$17,1))),$F$46,$D$62)),"")</f>
        <v/>
      </c>
      <c r="G1520" s="559"/>
      <c r="H1520" s="559" t="str">
        <f>IFERROR(-PPMT(IF($K$46="Day",$F$45/'L1'!$D$12,IF($K$46="Week",$F$45/'L1'!$D$16,IF($K$46="Month",$F$45/'L1'!$D$17,IF($K$46="Year",$F$45,0)))),B1520,$F$46,$Q$45),"")</f>
        <v/>
      </c>
      <c r="I1520" s="559"/>
      <c r="J1520" s="559" t="str">
        <f t="shared" si="91"/>
        <v/>
      </c>
      <c r="K1520" s="559"/>
      <c r="L1520" s="559"/>
      <c r="M1520" s="559"/>
      <c r="N1520" s="559"/>
      <c r="O1520" s="559" t="str">
        <f t="shared" si="92"/>
        <v/>
      </c>
      <c r="P1520" s="560"/>
    </row>
    <row r="1521" spans="2:16">
      <c r="B1521" s="557" t="str">
        <f t="shared" si="89"/>
        <v/>
      </c>
      <c r="C1521" s="558"/>
      <c r="D1521" s="559" t="str">
        <f t="shared" si="90"/>
        <v/>
      </c>
      <c r="E1521" s="559"/>
      <c r="F1521" s="559" t="str">
        <f>IFERROR(IF(OR(D1521=0,D1521=""),"",-PMT($F$45/IF($K$46="Day",'L1'!$D$12,IF($K$46="Week",'L1'!$D$16,IF($K$46="Month",'L1'!$D$17,1))),$F$46,$D$62)),"")</f>
        <v/>
      </c>
      <c r="G1521" s="559"/>
      <c r="H1521" s="559" t="str">
        <f>IFERROR(-PPMT(IF($K$46="Day",$F$45/'L1'!$D$12,IF($K$46="Week",$F$45/'L1'!$D$16,IF($K$46="Month",$F$45/'L1'!$D$17,IF($K$46="Year",$F$45,0)))),B1521,$F$46,$Q$45),"")</f>
        <v/>
      </c>
      <c r="I1521" s="559"/>
      <c r="J1521" s="559" t="str">
        <f t="shared" si="91"/>
        <v/>
      </c>
      <c r="K1521" s="559"/>
      <c r="L1521" s="559"/>
      <c r="M1521" s="559"/>
      <c r="N1521" s="559"/>
      <c r="O1521" s="559" t="str">
        <f t="shared" si="92"/>
        <v/>
      </c>
      <c r="P1521" s="560"/>
    </row>
    <row r="1522" spans="2:16">
      <c r="B1522" s="557" t="str">
        <f t="shared" si="89"/>
        <v/>
      </c>
      <c r="C1522" s="558"/>
      <c r="D1522" s="559" t="str">
        <f t="shared" si="90"/>
        <v/>
      </c>
      <c r="E1522" s="559"/>
      <c r="F1522" s="559" t="str">
        <f>IFERROR(IF(OR(D1522=0,D1522=""),"",-PMT($F$45/IF($K$46="Day",'L1'!$D$12,IF($K$46="Week",'L1'!$D$16,IF($K$46="Month",'L1'!$D$17,1))),$F$46,$D$62)),"")</f>
        <v/>
      </c>
      <c r="G1522" s="559"/>
      <c r="H1522" s="559" t="str">
        <f>IFERROR(-PPMT(IF($K$46="Day",$F$45/'L1'!$D$12,IF($K$46="Week",$F$45/'L1'!$D$16,IF($K$46="Month",$F$45/'L1'!$D$17,IF($K$46="Year",$F$45,0)))),B1522,$F$46,$Q$45),"")</f>
        <v/>
      </c>
      <c r="I1522" s="559"/>
      <c r="J1522" s="559" t="str">
        <f t="shared" si="91"/>
        <v/>
      </c>
      <c r="K1522" s="559"/>
      <c r="L1522" s="559"/>
      <c r="M1522" s="559"/>
      <c r="N1522" s="559"/>
      <c r="O1522" s="559" t="str">
        <f t="shared" si="92"/>
        <v/>
      </c>
      <c r="P1522" s="560"/>
    </row>
    <row r="1523" spans="2:16">
      <c r="B1523" s="557" t="str">
        <f t="shared" si="89"/>
        <v/>
      </c>
      <c r="C1523" s="558"/>
      <c r="D1523" s="559" t="str">
        <f t="shared" si="90"/>
        <v/>
      </c>
      <c r="E1523" s="559"/>
      <c r="F1523" s="559" t="str">
        <f>IFERROR(IF(OR(D1523=0,D1523=""),"",-PMT($F$45/IF($K$46="Day",'L1'!$D$12,IF($K$46="Week",'L1'!$D$16,IF($K$46="Month",'L1'!$D$17,1))),$F$46,$D$62)),"")</f>
        <v/>
      </c>
      <c r="G1523" s="559"/>
      <c r="H1523" s="559" t="str">
        <f>IFERROR(-PPMT(IF($K$46="Day",$F$45/'L1'!$D$12,IF($K$46="Week",$F$45/'L1'!$D$16,IF($K$46="Month",$F$45/'L1'!$D$17,IF($K$46="Year",$F$45,0)))),B1523,$F$46,$Q$45),"")</f>
        <v/>
      </c>
      <c r="I1523" s="559"/>
      <c r="J1523" s="559" t="str">
        <f t="shared" si="91"/>
        <v/>
      </c>
      <c r="K1523" s="559"/>
      <c r="L1523" s="559"/>
      <c r="M1523" s="559"/>
      <c r="N1523" s="559"/>
      <c r="O1523" s="559" t="str">
        <f t="shared" si="92"/>
        <v/>
      </c>
      <c r="P1523" s="560"/>
    </row>
    <row r="1524" spans="2:16">
      <c r="B1524" s="557" t="str">
        <f t="shared" si="89"/>
        <v/>
      </c>
      <c r="C1524" s="558"/>
      <c r="D1524" s="559" t="str">
        <f t="shared" si="90"/>
        <v/>
      </c>
      <c r="E1524" s="559"/>
      <c r="F1524" s="559" t="str">
        <f>IFERROR(IF(OR(D1524=0,D1524=""),"",-PMT($F$45/IF($K$46="Day",'L1'!$D$12,IF($K$46="Week",'L1'!$D$16,IF($K$46="Month",'L1'!$D$17,1))),$F$46,$D$62)),"")</f>
        <v/>
      </c>
      <c r="G1524" s="559"/>
      <c r="H1524" s="559" t="str">
        <f>IFERROR(-PPMT(IF($K$46="Day",$F$45/'L1'!$D$12,IF($K$46="Week",$F$45/'L1'!$D$16,IF($K$46="Month",$F$45/'L1'!$D$17,IF($K$46="Year",$F$45,0)))),B1524,$F$46,$Q$45),"")</f>
        <v/>
      </c>
      <c r="I1524" s="559"/>
      <c r="J1524" s="559" t="str">
        <f t="shared" si="91"/>
        <v/>
      </c>
      <c r="K1524" s="559"/>
      <c r="L1524" s="559"/>
      <c r="M1524" s="559"/>
      <c r="N1524" s="559"/>
      <c r="O1524" s="559" t="str">
        <f t="shared" si="92"/>
        <v/>
      </c>
      <c r="P1524" s="560"/>
    </row>
    <row r="1525" spans="2:16">
      <c r="B1525" s="557" t="str">
        <f t="shared" si="89"/>
        <v/>
      </c>
      <c r="C1525" s="558"/>
      <c r="D1525" s="559" t="str">
        <f t="shared" si="90"/>
        <v/>
      </c>
      <c r="E1525" s="559"/>
      <c r="F1525" s="559" t="str">
        <f>IFERROR(IF(OR(D1525=0,D1525=""),"",-PMT($F$45/IF($K$46="Day",'L1'!$D$12,IF($K$46="Week",'L1'!$D$16,IF($K$46="Month",'L1'!$D$17,1))),$F$46,$D$62)),"")</f>
        <v/>
      </c>
      <c r="G1525" s="559"/>
      <c r="H1525" s="559" t="str">
        <f>IFERROR(-PPMT(IF($K$46="Day",$F$45/'L1'!$D$12,IF($K$46="Week",$F$45/'L1'!$D$16,IF($K$46="Month",$F$45/'L1'!$D$17,IF($K$46="Year",$F$45,0)))),B1525,$F$46,$Q$45),"")</f>
        <v/>
      </c>
      <c r="I1525" s="559"/>
      <c r="J1525" s="559" t="str">
        <f t="shared" si="91"/>
        <v/>
      </c>
      <c r="K1525" s="559"/>
      <c r="L1525" s="559"/>
      <c r="M1525" s="559"/>
      <c r="N1525" s="559"/>
      <c r="O1525" s="559" t="str">
        <f t="shared" si="92"/>
        <v/>
      </c>
      <c r="P1525" s="560"/>
    </row>
    <row r="1526" spans="2:16">
      <c r="B1526" s="557" t="str">
        <f t="shared" si="89"/>
        <v/>
      </c>
      <c r="C1526" s="558"/>
      <c r="D1526" s="559" t="str">
        <f t="shared" si="90"/>
        <v/>
      </c>
      <c r="E1526" s="559"/>
      <c r="F1526" s="559" t="str">
        <f>IFERROR(IF(OR(D1526=0,D1526=""),"",-PMT($F$45/IF($K$46="Day",'L1'!$D$12,IF($K$46="Week",'L1'!$D$16,IF($K$46="Month",'L1'!$D$17,1))),$F$46,$D$62)),"")</f>
        <v/>
      </c>
      <c r="G1526" s="559"/>
      <c r="H1526" s="559" t="str">
        <f>IFERROR(-PPMT(IF($K$46="Day",$F$45/'L1'!$D$12,IF($K$46="Week",$F$45/'L1'!$D$16,IF($K$46="Month",$F$45/'L1'!$D$17,IF($K$46="Year",$F$45,0)))),B1526,$F$46,$Q$45),"")</f>
        <v/>
      </c>
      <c r="I1526" s="559"/>
      <c r="J1526" s="559" t="str">
        <f t="shared" si="91"/>
        <v/>
      </c>
      <c r="K1526" s="559"/>
      <c r="L1526" s="559"/>
      <c r="M1526" s="559"/>
      <c r="N1526" s="559"/>
      <c r="O1526" s="559" t="str">
        <f t="shared" si="92"/>
        <v/>
      </c>
      <c r="P1526" s="560"/>
    </row>
    <row r="1527" spans="2:16">
      <c r="B1527" s="557" t="str">
        <f t="shared" si="89"/>
        <v/>
      </c>
      <c r="C1527" s="558"/>
      <c r="D1527" s="559" t="str">
        <f t="shared" si="90"/>
        <v/>
      </c>
      <c r="E1527" s="559"/>
      <c r="F1527" s="559" t="str">
        <f>IFERROR(IF(OR(D1527=0,D1527=""),"",-PMT($F$45/IF($K$46="Day",'L1'!$D$12,IF($K$46="Week",'L1'!$D$16,IF($K$46="Month",'L1'!$D$17,1))),$F$46,$D$62)),"")</f>
        <v/>
      </c>
      <c r="G1527" s="559"/>
      <c r="H1527" s="559" t="str">
        <f>IFERROR(-PPMT(IF($K$46="Day",$F$45/'L1'!$D$12,IF($K$46="Week",$F$45/'L1'!$D$16,IF($K$46="Month",$F$45/'L1'!$D$17,IF($K$46="Year",$F$45,0)))),B1527,$F$46,$Q$45),"")</f>
        <v/>
      </c>
      <c r="I1527" s="559"/>
      <c r="J1527" s="559" t="str">
        <f t="shared" si="91"/>
        <v/>
      </c>
      <c r="K1527" s="559"/>
      <c r="L1527" s="559"/>
      <c r="M1527" s="559"/>
      <c r="N1527" s="559"/>
      <c r="O1527" s="559" t="str">
        <f t="shared" si="92"/>
        <v/>
      </c>
      <c r="P1527" s="560"/>
    </row>
    <row r="1528" spans="2:16">
      <c r="B1528" s="557" t="str">
        <f t="shared" si="89"/>
        <v/>
      </c>
      <c r="C1528" s="558"/>
      <c r="D1528" s="559" t="str">
        <f t="shared" si="90"/>
        <v/>
      </c>
      <c r="E1528" s="559"/>
      <c r="F1528" s="559" t="str">
        <f>IFERROR(IF(OR(D1528=0,D1528=""),"",-PMT($F$45/IF($K$46="Day",'L1'!$D$12,IF($K$46="Week",'L1'!$D$16,IF($K$46="Month",'L1'!$D$17,1))),$F$46,$D$62)),"")</f>
        <v/>
      </c>
      <c r="G1528" s="559"/>
      <c r="H1528" s="559" t="str">
        <f>IFERROR(-PPMT(IF($K$46="Day",$F$45/'L1'!$D$12,IF($K$46="Week",$F$45/'L1'!$D$16,IF($K$46="Month",$F$45/'L1'!$D$17,IF($K$46="Year",$F$45,0)))),B1528,$F$46,$Q$45),"")</f>
        <v/>
      </c>
      <c r="I1528" s="559"/>
      <c r="J1528" s="559" t="str">
        <f t="shared" si="91"/>
        <v/>
      </c>
      <c r="K1528" s="559"/>
      <c r="L1528" s="559"/>
      <c r="M1528" s="559"/>
      <c r="N1528" s="559"/>
      <c r="O1528" s="559" t="str">
        <f t="shared" si="92"/>
        <v/>
      </c>
      <c r="P1528" s="560"/>
    </row>
    <row r="1529" spans="2:16">
      <c r="B1529" s="557" t="str">
        <f t="shared" si="89"/>
        <v/>
      </c>
      <c r="C1529" s="558"/>
      <c r="D1529" s="559" t="str">
        <f t="shared" si="90"/>
        <v/>
      </c>
      <c r="E1529" s="559"/>
      <c r="F1529" s="559" t="str">
        <f>IFERROR(IF(OR(D1529=0,D1529=""),"",-PMT($F$45/IF($K$46="Day",'L1'!$D$12,IF($K$46="Week",'L1'!$D$16,IF($K$46="Month",'L1'!$D$17,1))),$F$46,$D$62)),"")</f>
        <v/>
      </c>
      <c r="G1529" s="559"/>
      <c r="H1529" s="559" t="str">
        <f>IFERROR(-PPMT(IF($K$46="Day",$F$45/'L1'!$D$12,IF($K$46="Week",$F$45/'L1'!$D$16,IF($K$46="Month",$F$45/'L1'!$D$17,IF($K$46="Year",$F$45,0)))),B1529,$F$46,$Q$45),"")</f>
        <v/>
      </c>
      <c r="I1529" s="559"/>
      <c r="J1529" s="559" t="str">
        <f t="shared" si="91"/>
        <v/>
      </c>
      <c r="K1529" s="559"/>
      <c r="L1529" s="559"/>
      <c r="M1529" s="559"/>
      <c r="N1529" s="559"/>
      <c r="O1529" s="559" t="str">
        <f t="shared" si="92"/>
        <v/>
      </c>
      <c r="P1529" s="560"/>
    </row>
    <row r="1530" spans="2:16">
      <c r="B1530" s="557" t="str">
        <f t="shared" si="89"/>
        <v/>
      </c>
      <c r="C1530" s="558"/>
      <c r="D1530" s="559" t="str">
        <f t="shared" si="90"/>
        <v/>
      </c>
      <c r="E1530" s="559"/>
      <c r="F1530" s="559" t="str">
        <f>IFERROR(IF(OR(D1530=0,D1530=""),"",-PMT($F$45/IF($K$46="Day",'L1'!$D$12,IF($K$46="Week",'L1'!$D$16,IF($K$46="Month",'L1'!$D$17,1))),$F$46,$D$62)),"")</f>
        <v/>
      </c>
      <c r="G1530" s="559"/>
      <c r="H1530" s="559" t="str">
        <f>IFERROR(-PPMT(IF($K$46="Day",$F$45/'L1'!$D$12,IF($K$46="Week",$F$45/'L1'!$D$16,IF($K$46="Month",$F$45/'L1'!$D$17,IF($K$46="Year",$F$45,0)))),B1530,$F$46,$Q$45),"")</f>
        <v/>
      </c>
      <c r="I1530" s="559"/>
      <c r="J1530" s="559" t="str">
        <f t="shared" si="91"/>
        <v/>
      </c>
      <c r="K1530" s="559"/>
      <c r="L1530" s="559"/>
      <c r="M1530" s="559"/>
      <c r="N1530" s="559"/>
      <c r="O1530" s="559" t="str">
        <f t="shared" si="92"/>
        <v/>
      </c>
      <c r="P1530" s="560"/>
    </row>
    <row r="1531" spans="2:16">
      <c r="B1531" s="557" t="str">
        <f t="shared" si="89"/>
        <v/>
      </c>
      <c r="C1531" s="558"/>
      <c r="D1531" s="559" t="str">
        <f t="shared" si="90"/>
        <v/>
      </c>
      <c r="E1531" s="559"/>
      <c r="F1531" s="559" t="str">
        <f>IFERROR(IF(OR(D1531=0,D1531=""),"",-PMT($F$45/IF($K$46="Day",'L1'!$D$12,IF($K$46="Week",'L1'!$D$16,IF($K$46="Month",'L1'!$D$17,1))),$F$46,$D$62)),"")</f>
        <v/>
      </c>
      <c r="G1531" s="559"/>
      <c r="H1531" s="559" t="str">
        <f>IFERROR(-PPMT(IF($K$46="Day",$F$45/'L1'!$D$12,IF($K$46="Week",$F$45/'L1'!$D$16,IF($K$46="Month",$F$45/'L1'!$D$17,IF($K$46="Year",$F$45,0)))),B1531,$F$46,$Q$45),"")</f>
        <v/>
      </c>
      <c r="I1531" s="559"/>
      <c r="J1531" s="559" t="str">
        <f t="shared" si="91"/>
        <v/>
      </c>
      <c r="K1531" s="559"/>
      <c r="L1531" s="559"/>
      <c r="M1531" s="559"/>
      <c r="N1531" s="559"/>
      <c r="O1531" s="559" t="str">
        <f t="shared" si="92"/>
        <v/>
      </c>
      <c r="P1531" s="560"/>
    </row>
    <row r="1532" spans="2:16">
      <c r="B1532" s="557" t="str">
        <f t="shared" si="89"/>
        <v/>
      </c>
      <c r="C1532" s="558"/>
      <c r="D1532" s="559" t="str">
        <f t="shared" si="90"/>
        <v/>
      </c>
      <c r="E1532" s="559"/>
      <c r="F1532" s="559" t="str">
        <f>IFERROR(IF(OR(D1532=0,D1532=""),"",-PMT($F$45/IF($K$46="Day",'L1'!$D$12,IF($K$46="Week",'L1'!$D$16,IF($K$46="Month",'L1'!$D$17,1))),$F$46,$D$62)),"")</f>
        <v/>
      </c>
      <c r="G1532" s="559"/>
      <c r="H1532" s="559" t="str">
        <f>IFERROR(-PPMT(IF($K$46="Day",$F$45/'L1'!$D$12,IF($K$46="Week",$F$45/'L1'!$D$16,IF($K$46="Month",$F$45/'L1'!$D$17,IF($K$46="Year",$F$45,0)))),B1532,$F$46,$Q$45),"")</f>
        <v/>
      </c>
      <c r="I1532" s="559"/>
      <c r="J1532" s="559" t="str">
        <f t="shared" si="91"/>
        <v/>
      </c>
      <c r="K1532" s="559"/>
      <c r="L1532" s="559"/>
      <c r="M1532" s="559"/>
      <c r="N1532" s="559"/>
      <c r="O1532" s="559" t="str">
        <f t="shared" si="92"/>
        <v/>
      </c>
      <c r="P1532" s="560"/>
    </row>
    <row r="1533" spans="2:16">
      <c r="B1533" s="557" t="str">
        <f t="shared" si="89"/>
        <v/>
      </c>
      <c r="C1533" s="558"/>
      <c r="D1533" s="559" t="str">
        <f t="shared" si="90"/>
        <v/>
      </c>
      <c r="E1533" s="559"/>
      <c r="F1533" s="559" t="str">
        <f>IFERROR(IF(OR(D1533=0,D1533=""),"",-PMT($F$45/IF($K$46="Day",'L1'!$D$12,IF($K$46="Week",'L1'!$D$16,IF($K$46="Month",'L1'!$D$17,1))),$F$46,$D$62)),"")</f>
        <v/>
      </c>
      <c r="G1533" s="559"/>
      <c r="H1533" s="559" t="str">
        <f>IFERROR(-PPMT(IF($K$46="Day",$F$45/'L1'!$D$12,IF($K$46="Week",$F$45/'L1'!$D$16,IF($K$46="Month",$F$45/'L1'!$D$17,IF($K$46="Year",$F$45,0)))),B1533,$F$46,$Q$45),"")</f>
        <v/>
      </c>
      <c r="I1533" s="559"/>
      <c r="J1533" s="559" t="str">
        <f t="shared" si="91"/>
        <v/>
      </c>
      <c r="K1533" s="559"/>
      <c r="L1533" s="559"/>
      <c r="M1533" s="559"/>
      <c r="N1533" s="559"/>
      <c r="O1533" s="559" t="str">
        <f t="shared" si="92"/>
        <v/>
      </c>
      <c r="P1533" s="560"/>
    </row>
    <row r="1534" spans="2:16">
      <c r="B1534" s="557" t="str">
        <f t="shared" si="89"/>
        <v/>
      </c>
      <c r="C1534" s="558"/>
      <c r="D1534" s="559" t="str">
        <f t="shared" si="90"/>
        <v/>
      </c>
      <c r="E1534" s="559"/>
      <c r="F1534" s="559" t="str">
        <f>IFERROR(IF(OR(D1534=0,D1534=""),"",-PMT($F$45/IF($K$46="Day",'L1'!$D$12,IF($K$46="Week",'L1'!$D$16,IF($K$46="Month",'L1'!$D$17,1))),$F$46,$D$62)),"")</f>
        <v/>
      </c>
      <c r="G1534" s="559"/>
      <c r="H1534" s="559" t="str">
        <f>IFERROR(-PPMT(IF($K$46="Day",$F$45/'L1'!$D$12,IF($K$46="Week",$F$45/'L1'!$D$16,IF($K$46="Month",$F$45/'L1'!$D$17,IF($K$46="Year",$F$45,0)))),B1534,$F$46,$Q$45),"")</f>
        <v/>
      </c>
      <c r="I1534" s="559"/>
      <c r="J1534" s="559" t="str">
        <f t="shared" si="91"/>
        <v/>
      </c>
      <c r="K1534" s="559"/>
      <c r="L1534" s="559"/>
      <c r="M1534" s="559"/>
      <c r="N1534" s="559"/>
      <c r="O1534" s="559" t="str">
        <f t="shared" si="92"/>
        <v/>
      </c>
      <c r="P1534" s="560"/>
    </row>
    <row r="1535" spans="2:16">
      <c r="B1535" s="557" t="str">
        <f t="shared" si="89"/>
        <v/>
      </c>
      <c r="C1535" s="558"/>
      <c r="D1535" s="559" t="str">
        <f t="shared" si="90"/>
        <v/>
      </c>
      <c r="E1535" s="559"/>
      <c r="F1535" s="559" t="str">
        <f>IFERROR(IF(OR(D1535=0,D1535=""),"",-PMT($F$45/IF($K$46="Day",'L1'!$D$12,IF($K$46="Week",'L1'!$D$16,IF($K$46="Month",'L1'!$D$17,1))),$F$46,$D$62)),"")</f>
        <v/>
      </c>
      <c r="G1535" s="559"/>
      <c r="H1535" s="559" t="str">
        <f>IFERROR(-PPMT(IF($K$46="Day",$F$45/'L1'!$D$12,IF($K$46="Week",$F$45/'L1'!$D$16,IF($K$46="Month",$F$45/'L1'!$D$17,IF($K$46="Year",$F$45,0)))),B1535,$F$46,$Q$45),"")</f>
        <v/>
      </c>
      <c r="I1535" s="559"/>
      <c r="J1535" s="559" t="str">
        <f t="shared" si="91"/>
        <v/>
      </c>
      <c r="K1535" s="559"/>
      <c r="L1535" s="559"/>
      <c r="M1535" s="559"/>
      <c r="N1535" s="559"/>
      <c r="O1535" s="559" t="str">
        <f t="shared" si="92"/>
        <v/>
      </c>
      <c r="P1535" s="560"/>
    </row>
    <row r="1536" spans="2:16">
      <c r="B1536" s="557" t="str">
        <f t="shared" ref="B1536:B1599" si="93">IF(OR(D1536=0,D1536=""),"",B1535+1)</f>
        <v/>
      </c>
      <c r="C1536" s="558"/>
      <c r="D1536" s="559" t="str">
        <f t="shared" ref="D1536:D1599" si="94">IFERROR(IF(D1535-H1535&lt;=0,"",D1535-H1535),"")</f>
        <v/>
      </c>
      <c r="E1536" s="559"/>
      <c r="F1536" s="559" t="str">
        <f>IFERROR(IF(OR(D1536=0,D1536=""),"",-PMT($F$45/IF($K$46="Day",'L1'!$D$12,IF($K$46="Week",'L1'!$D$16,IF($K$46="Month",'L1'!$D$17,1))),$F$46,$D$62)),"")</f>
        <v/>
      </c>
      <c r="G1536" s="559"/>
      <c r="H1536" s="559" t="str">
        <f>IFERROR(-PPMT(IF($K$46="Day",$F$45/'L1'!$D$12,IF($K$46="Week",$F$45/'L1'!$D$16,IF($K$46="Month",$F$45/'L1'!$D$17,IF($K$46="Year",$F$45,0)))),B1536,$F$46,$Q$45),"")</f>
        <v/>
      </c>
      <c r="I1536" s="559"/>
      <c r="J1536" s="559" t="str">
        <f t="shared" ref="J1536:J1599" si="95">IFERROR(F1536-H1536,"")</f>
        <v/>
      </c>
      <c r="K1536" s="559"/>
      <c r="L1536" s="559"/>
      <c r="M1536" s="559"/>
      <c r="N1536" s="559"/>
      <c r="O1536" s="559" t="str">
        <f t="shared" ref="O1536:O1599" si="96">IFERROR(D1536-H1536,"")</f>
        <v/>
      </c>
      <c r="P1536" s="560"/>
    </row>
    <row r="1537" spans="2:16">
      <c r="B1537" s="557" t="str">
        <f t="shared" si="93"/>
        <v/>
      </c>
      <c r="C1537" s="558"/>
      <c r="D1537" s="559" t="str">
        <f t="shared" si="94"/>
        <v/>
      </c>
      <c r="E1537" s="559"/>
      <c r="F1537" s="559" t="str">
        <f>IFERROR(IF(OR(D1537=0,D1537=""),"",-PMT($F$45/IF($K$46="Day",'L1'!$D$12,IF($K$46="Week",'L1'!$D$16,IF($K$46="Month",'L1'!$D$17,1))),$F$46,$D$62)),"")</f>
        <v/>
      </c>
      <c r="G1537" s="559"/>
      <c r="H1537" s="559" t="str">
        <f>IFERROR(-PPMT(IF($K$46="Day",$F$45/'L1'!$D$12,IF($K$46="Week",$F$45/'L1'!$D$16,IF($K$46="Month",$F$45/'L1'!$D$17,IF($K$46="Year",$F$45,0)))),B1537,$F$46,$Q$45),"")</f>
        <v/>
      </c>
      <c r="I1537" s="559"/>
      <c r="J1537" s="559" t="str">
        <f t="shared" si="95"/>
        <v/>
      </c>
      <c r="K1537" s="559"/>
      <c r="L1537" s="559"/>
      <c r="M1537" s="559"/>
      <c r="N1537" s="559"/>
      <c r="O1537" s="559" t="str">
        <f t="shared" si="96"/>
        <v/>
      </c>
      <c r="P1537" s="560"/>
    </row>
    <row r="1538" spans="2:16">
      <c r="B1538" s="557" t="str">
        <f t="shared" si="93"/>
        <v/>
      </c>
      <c r="C1538" s="558"/>
      <c r="D1538" s="559" t="str">
        <f t="shared" si="94"/>
        <v/>
      </c>
      <c r="E1538" s="559"/>
      <c r="F1538" s="559" t="str">
        <f>IFERROR(IF(OR(D1538=0,D1538=""),"",-PMT($F$45/IF($K$46="Day",'L1'!$D$12,IF($K$46="Week",'L1'!$D$16,IF($K$46="Month",'L1'!$D$17,1))),$F$46,$D$62)),"")</f>
        <v/>
      </c>
      <c r="G1538" s="559"/>
      <c r="H1538" s="559" t="str">
        <f>IFERROR(-PPMT(IF($K$46="Day",$F$45/'L1'!$D$12,IF($K$46="Week",$F$45/'L1'!$D$16,IF($K$46="Month",$F$45/'L1'!$D$17,IF($K$46="Year",$F$45,0)))),B1538,$F$46,$Q$45),"")</f>
        <v/>
      </c>
      <c r="I1538" s="559"/>
      <c r="J1538" s="559" t="str">
        <f t="shared" si="95"/>
        <v/>
      </c>
      <c r="K1538" s="559"/>
      <c r="L1538" s="559"/>
      <c r="M1538" s="559"/>
      <c r="N1538" s="559"/>
      <c r="O1538" s="559" t="str">
        <f t="shared" si="96"/>
        <v/>
      </c>
      <c r="P1538" s="560"/>
    </row>
    <row r="1539" spans="2:16">
      <c r="B1539" s="557" t="str">
        <f t="shared" si="93"/>
        <v/>
      </c>
      <c r="C1539" s="558"/>
      <c r="D1539" s="559" t="str">
        <f t="shared" si="94"/>
        <v/>
      </c>
      <c r="E1539" s="559"/>
      <c r="F1539" s="559" t="str">
        <f>IFERROR(IF(OR(D1539=0,D1539=""),"",-PMT($F$45/IF($K$46="Day",'L1'!$D$12,IF($K$46="Week",'L1'!$D$16,IF($K$46="Month",'L1'!$D$17,1))),$F$46,$D$62)),"")</f>
        <v/>
      </c>
      <c r="G1539" s="559"/>
      <c r="H1539" s="559" t="str">
        <f>IFERROR(-PPMT(IF($K$46="Day",$F$45/'L1'!$D$12,IF($K$46="Week",$F$45/'L1'!$D$16,IF($K$46="Month",$F$45/'L1'!$D$17,IF($K$46="Year",$F$45,0)))),B1539,$F$46,$Q$45),"")</f>
        <v/>
      </c>
      <c r="I1539" s="559"/>
      <c r="J1539" s="559" t="str">
        <f t="shared" si="95"/>
        <v/>
      </c>
      <c r="K1539" s="559"/>
      <c r="L1539" s="559"/>
      <c r="M1539" s="559"/>
      <c r="N1539" s="559"/>
      <c r="O1539" s="559" t="str">
        <f t="shared" si="96"/>
        <v/>
      </c>
      <c r="P1539" s="560"/>
    </row>
    <row r="1540" spans="2:16">
      <c r="B1540" s="557" t="str">
        <f t="shared" si="93"/>
        <v/>
      </c>
      <c r="C1540" s="558"/>
      <c r="D1540" s="559" t="str">
        <f t="shared" si="94"/>
        <v/>
      </c>
      <c r="E1540" s="559"/>
      <c r="F1540" s="559" t="str">
        <f>IFERROR(IF(OR(D1540=0,D1540=""),"",-PMT($F$45/IF($K$46="Day",'L1'!$D$12,IF($K$46="Week",'L1'!$D$16,IF($K$46="Month",'L1'!$D$17,1))),$F$46,$D$62)),"")</f>
        <v/>
      </c>
      <c r="G1540" s="559"/>
      <c r="H1540" s="559" t="str">
        <f>IFERROR(-PPMT(IF($K$46="Day",$F$45/'L1'!$D$12,IF($K$46="Week",$F$45/'L1'!$D$16,IF($K$46="Month",$F$45/'L1'!$D$17,IF($K$46="Year",$F$45,0)))),B1540,$F$46,$Q$45),"")</f>
        <v/>
      </c>
      <c r="I1540" s="559"/>
      <c r="J1540" s="559" t="str">
        <f t="shared" si="95"/>
        <v/>
      </c>
      <c r="K1540" s="559"/>
      <c r="L1540" s="559"/>
      <c r="M1540" s="559"/>
      <c r="N1540" s="559"/>
      <c r="O1540" s="559" t="str">
        <f t="shared" si="96"/>
        <v/>
      </c>
      <c r="P1540" s="560"/>
    </row>
    <row r="1541" spans="2:16">
      <c r="B1541" s="557" t="str">
        <f t="shared" si="93"/>
        <v/>
      </c>
      <c r="C1541" s="558"/>
      <c r="D1541" s="559" t="str">
        <f t="shared" si="94"/>
        <v/>
      </c>
      <c r="E1541" s="559"/>
      <c r="F1541" s="559" t="str">
        <f>IFERROR(IF(OR(D1541=0,D1541=""),"",-PMT($F$45/IF($K$46="Day",'L1'!$D$12,IF($K$46="Week",'L1'!$D$16,IF($K$46="Month",'L1'!$D$17,1))),$F$46,$D$62)),"")</f>
        <v/>
      </c>
      <c r="G1541" s="559"/>
      <c r="H1541" s="559" t="str">
        <f>IFERROR(-PPMT(IF($K$46="Day",$F$45/'L1'!$D$12,IF($K$46="Week",$F$45/'L1'!$D$16,IF($K$46="Month",$F$45/'L1'!$D$17,IF($K$46="Year",$F$45,0)))),B1541,$F$46,$Q$45),"")</f>
        <v/>
      </c>
      <c r="I1541" s="559"/>
      <c r="J1541" s="559" t="str">
        <f t="shared" si="95"/>
        <v/>
      </c>
      <c r="K1541" s="559"/>
      <c r="L1541" s="559"/>
      <c r="M1541" s="559"/>
      <c r="N1541" s="559"/>
      <c r="O1541" s="559" t="str">
        <f t="shared" si="96"/>
        <v/>
      </c>
      <c r="P1541" s="560"/>
    </row>
    <row r="1542" spans="2:16">
      <c r="B1542" s="557" t="str">
        <f t="shared" si="93"/>
        <v/>
      </c>
      <c r="C1542" s="558"/>
      <c r="D1542" s="559" t="str">
        <f t="shared" si="94"/>
        <v/>
      </c>
      <c r="E1542" s="559"/>
      <c r="F1542" s="559" t="str">
        <f>IFERROR(IF(OR(D1542=0,D1542=""),"",-PMT($F$45/IF($K$46="Day",'L1'!$D$12,IF($K$46="Week",'L1'!$D$16,IF($K$46="Month",'L1'!$D$17,1))),$F$46,$D$62)),"")</f>
        <v/>
      </c>
      <c r="G1542" s="559"/>
      <c r="H1542" s="559" t="str">
        <f>IFERROR(-PPMT(IF($K$46="Day",$F$45/'L1'!$D$12,IF($K$46="Week",$F$45/'L1'!$D$16,IF($K$46="Month",$F$45/'L1'!$D$17,IF($K$46="Year",$F$45,0)))),B1542,$F$46,$Q$45),"")</f>
        <v/>
      </c>
      <c r="I1542" s="559"/>
      <c r="J1542" s="559" t="str">
        <f t="shared" si="95"/>
        <v/>
      </c>
      <c r="K1542" s="559"/>
      <c r="L1542" s="559"/>
      <c r="M1542" s="559"/>
      <c r="N1542" s="559"/>
      <c r="O1542" s="559" t="str">
        <f t="shared" si="96"/>
        <v/>
      </c>
      <c r="P1542" s="560"/>
    </row>
    <row r="1543" spans="2:16">
      <c r="B1543" s="557" t="str">
        <f t="shared" si="93"/>
        <v/>
      </c>
      <c r="C1543" s="558"/>
      <c r="D1543" s="559" t="str">
        <f t="shared" si="94"/>
        <v/>
      </c>
      <c r="E1543" s="559"/>
      <c r="F1543" s="559" t="str">
        <f>IFERROR(IF(OR(D1543=0,D1543=""),"",-PMT($F$45/IF($K$46="Day",'L1'!$D$12,IF($K$46="Week",'L1'!$D$16,IF($K$46="Month",'L1'!$D$17,1))),$F$46,$D$62)),"")</f>
        <v/>
      </c>
      <c r="G1543" s="559"/>
      <c r="H1543" s="559" t="str">
        <f>IFERROR(-PPMT(IF($K$46="Day",$F$45/'L1'!$D$12,IF($K$46="Week",$F$45/'L1'!$D$16,IF($K$46="Month",$F$45/'L1'!$D$17,IF($K$46="Year",$F$45,0)))),B1543,$F$46,$Q$45),"")</f>
        <v/>
      </c>
      <c r="I1543" s="559"/>
      <c r="J1543" s="559" t="str">
        <f t="shared" si="95"/>
        <v/>
      </c>
      <c r="K1543" s="559"/>
      <c r="L1543" s="559"/>
      <c r="M1543" s="559"/>
      <c r="N1543" s="559"/>
      <c r="O1543" s="559" t="str">
        <f t="shared" si="96"/>
        <v/>
      </c>
      <c r="P1543" s="560"/>
    </row>
    <row r="1544" spans="2:16">
      <c r="B1544" s="557" t="str">
        <f t="shared" si="93"/>
        <v/>
      </c>
      <c r="C1544" s="558"/>
      <c r="D1544" s="559" t="str">
        <f t="shared" si="94"/>
        <v/>
      </c>
      <c r="E1544" s="559"/>
      <c r="F1544" s="559" t="str">
        <f>IFERROR(IF(OR(D1544=0,D1544=""),"",-PMT($F$45/IF($K$46="Day",'L1'!$D$12,IF($K$46="Week",'L1'!$D$16,IF($K$46="Month",'L1'!$D$17,1))),$F$46,$D$62)),"")</f>
        <v/>
      </c>
      <c r="G1544" s="559"/>
      <c r="H1544" s="559" t="str">
        <f>IFERROR(-PPMT(IF($K$46="Day",$F$45/'L1'!$D$12,IF($K$46="Week",$F$45/'L1'!$D$16,IF($K$46="Month",$F$45/'L1'!$D$17,IF($K$46="Year",$F$45,0)))),B1544,$F$46,$Q$45),"")</f>
        <v/>
      </c>
      <c r="I1544" s="559"/>
      <c r="J1544" s="559" t="str">
        <f t="shared" si="95"/>
        <v/>
      </c>
      <c r="K1544" s="559"/>
      <c r="L1544" s="559"/>
      <c r="M1544" s="559"/>
      <c r="N1544" s="559"/>
      <c r="O1544" s="559" t="str">
        <f t="shared" si="96"/>
        <v/>
      </c>
      <c r="P1544" s="560"/>
    </row>
    <row r="1545" spans="2:16">
      <c r="B1545" s="557" t="str">
        <f t="shared" si="93"/>
        <v/>
      </c>
      <c r="C1545" s="558"/>
      <c r="D1545" s="559" t="str">
        <f t="shared" si="94"/>
        <v/>
      </c>
      <c r="E1545" s="559"/>
      <c r="F1545" s="559" t="str">
        <f>IFERROR(IF(OR(D1545=0,D1545=""),"",-PMT($F$45/IF($K$46="Day",'L1'!$D$12,IF($K$46="Week",'L1'!$D$16,IF($K$46="Month",'L1'!$D$17,1))),$F$46,$D$62)),"")</f>
        <v/>
      </c>
      <c r="G1545" s="559"/>
      <c r="H1545" s="559" t="str">
        <f>IFERROR(-PPMT(IF($K$46="Day",$F$45/'L1'!$D$12,IF($K$46="Week",$F$45/'L1'!$D$16,IF($K$46="Month",$F$45/'L1'!$D$17,IF($K$46="Year",$F$45,0)))),B1545,$F$46,$Q$45),"")</f>
        <v/>
      </c>
      <c r="I1545" s="559"/>
      <c r="J1545" s="559" t="str">
        <f t="shared" si="95"/>
        <v/>
      </c>
      <c r="K1545" s="559"/>
      <c r="L1545" s="559"/>
      <c r="M1545" s="559"/>
      <c r="N1545" s="559"/>
      <c r="O1545" s="559" t="str">
        <f t="shared" si="96"/>
        <v/>
      </c>
      <c r="P1545" s="560"/>
    </row>
    <row r="1546" spans="2:16">
      <c r="B1546" s="557" t="str">
        <f t="shared" si="93"/>
        <v/>
      </c>
      <c r="C1546" s="558"/>
      <c r="D1546" s="559" t="str">
        <f t="shared" si="94"/>
        <v/>
      </c>
      <c r="E1546" s="559"/>
      <c r="F1546" s="559" t="str">
        <f>IFERROR(IF(OR(D1546=0,D1546=""),"",-PMT($F$45/IF($K$46="Day",'L1'!$D$12,IF($K$46="Week",'L1'!$D$16,IF($K$46="Month",'L1'!$D$17,1))),$F$46,$D$62)),"")</f>
        <v/>
      </c>
      <c r="G1546" s="559"/>
      <c r="H1546" s="559" t="str">
        <f>IFERROR(-PPMT(IF($K$46="Day",$F$45/'L1'!$D$12,IF($K$46="Week",$F$45/'L1'!$D$16,IF($K$46="Month",$F$45/'L1'!$D$17,IF($K$46="Year",$F$45,0)))),B1546,$F$46,$Q$45),"")</f>
        <v/>
      </c>
      <c r="I1546" s="559"/>
      <c r="J1546" s="559" t="str">
        <f t="shared" si="95"/>
        <v/>
      </c>
      <c r="K1546" s="559"/>
      <c r="L1546" s="559"/>
      <c r="M1546" s="559"/>
      <c r="N1546" s="559"/>
      <c r="O1546" s="559" t="str">
        <f t="shared" si="96"/>
        <v/>
      </c>
      <c r="P1546" s="560"/>
    </row>
    <row r="1547" spans="2:16">
      <c r="B1547" s="557" t="str">
        <f t="shared" si="93"/>
        <v/>
      </c>
      <c r="C1547" s="558"/>
      <c r="D1547" s="559" t="str">
        <f t="shared" si="94"/>
        <v/>
      </c>
      <c r="E1547" s="559"/>
      <c r="F1547" s="559" t="str">
        <f>IFERROR(IF(OR(D1547=0,D1547=""),"",-PMT($F$45/IF($K$46="Day",'L1'!$D$12,IF($K$46="Week",'L1'!$D$16,IF($K$46="Month",'L1'!$D$17,1))),$F$46,$D$62)),"")</f>
        <v/>
      </c>
      <c r="G1547" s="559"/>
      <c r="H1547" s="559" t="str">
        <f>IFERROR(-PPMT(IF($K$46="Day",$F$45/'L1'!$D$12,IF($K$46="Week",$F$45/'L1'!$D$16,IF($K$46="Month",$F$45/'L1'!$D$17,IF($K$46="Year",$F$45,0)))),B1547,$F$46,$Q$45),"")</f>
        <v/>
      </c>
      <c r="I1547" s="559"/>
      <c r="J1547" s="559" t="str">
        <f t="shared" si="95"/>
        <v/>
      </c>
      <c r="K1547" s="559"/>
      <c r="L1547" s="559"/>
      <c r="M1547" s="559"/>
      <c r="N1547" s="559"/>
      <c r="O1547" s="559" t="str">
        <f t="shared" si="96"/>
        <v/>
      </c>
      <c r="P1547" s="560"/>
    </row>
    <row r="1548" spans="2:16">
      <c r="B1548" s="557" t="str">
        <f t="shared" si="93"/>
        <v/>
      </c>
      <c r="C1548" s="558"/>
      <c r="D1548" s="559" t="str">
        <f t="shared" si="94"/>
        <v/>
      </c>
      <c r="E1548" s="559"/>
      <c r="F1548" s="559" t="str">
        <f>IFERROR(IF(OR(D1548=0,D1548=""),"",-PMT($F$45/IF($K$46="Day",'L1'!$D$12,IF($K$46="Week",'L1'!$D$16,IF($K$46="Month",'L1'!$D$17,1))),$F$46,$D$62)),"")</f>
        <v/>
      </c>
      <c r="G1548" s="559"/>
      <c r="H1548" s="559" t="str">
        <f>IFERROR(-PPMT(IF($K$46="Day",$F$45/'L1'!$D$12,IF($K$46="Week",$F$45/'L1'!$D$16,IF($K$46="Month",$F$45/'L1'!$D$17,IF($K$46="Year",$F$45,0)))),B1548,$F$46,$Q$45),"")</f>
        <v/>
      </c>
      <c r="I1548" s="559"/>
      <c r="J1548" s="559" t="str">
        <f t="shared" si="95"/>
        <v/>
      </c>
      <c r="K1548" s="559"/>
      <c r="L1548" s="559"/>
      <c r="M1548" s="559"/>
      <c r="N1548" s="559"/>
      <c r="O1548" s="559" t="str">
        <f t="shared" si="96"/>
        <v/>
      </c>
      <c r="P1548" s="560"/>
    </row>
    <row r="1549" spans="2:16">
      <c r="B1549" s="557" t="str">
        <f t="shared" si="93"/>
        <v/>
      </c>
      <c r="C1549" s="558"/>
      <c r="D1549" s="559" t="str">
        <f t="shared" si="94"/>
        <v/>
      </c>
      <c r="E1549" s="559"/>
      <c r="F1549" s="559" t="str">
        <f>IFERROR(IF(OR(D1549=0,D1549=""),"",-PMT($F$45/IF($K$46="Day",'L1'!$D$12,IF($K$46="Week",'L1'!$D$16,IF($K$46="Month",'L1'!$D$17,1))),$F$46,$D$62)),"")</f>
        <v/>
      </c>
      <c r="G1549" s="559"/>
      <c r="H1549" s="559" t="str">
        <f>IFERROR(-PPMT(IF($K$46="Day",$F$45/'L1'!$D$12,IF($K$46="Week",$F$45/'L1'!$D$16,IF($K$46="Month",$F$45/'L1'!$D$17,IF($K$46="Year",$F$45,0)))),B1549,$F$46,$Q$45),"")</f>
        <v/>
      </c>
      <c r="I1549" s="559"/>
      <c r="J1549" s="559" t="str">
        <f t="shared" si="95"/>
        <v/>
      </c>
      <c r="K1549" s="559"/>
      <c r="L1549" s="559"/>
      <c r="M1549" s="559"/>
      <c r="N1549" s="559"/>
      <c r="O1549" s="559" t="str">
        <f t="shared" si="96"/>
        <v/>
      </c>
      <c r="P1549" s="560"/>
    </row>
    <row r="1550" spans="2:16">
      <c r="B1550" s="557" t="str">
        <f t="shared" si="93"/>
        <v/>
      </c>
      <c r="C1550" s="558"/>
      <c r="D1550" s="559" t="str">
        <f t="shared" si="94"/>
        <v/>
      </c>
      <c r="E1550" s="559"/>
      <c r="F1550" s="559" t="str">
        <f>IFERROR(IF(OR(D1550=0,D1550=""),"",-PMT($F$45/IF($K$46="Day",'L1'!$D$12,IF($K$46="Week",'L1'!$D$16,IF($K$46="Month",'L1'!$D$17,1))),$F$46,$D$62)),"")</f>
        <v/>
      </c>
      <c r="G1550" s="559"/>
      <c r="H1550" s="559" t="str">
        <f>IFERROR(-PPMT(IF($K$46="Day",$F$45/'L1'!$D$12,IF($K$46="Week",$F$45/'L1'!$D$16,IF($K$46="Month",$F$45/'L1'!$D$17,IF($K$46="Year",$F$45,0)))),B1550,$F$46,$Q$45),"")</f>
        <v/>
      </c>
      <c r="I1550" s="559"/>
      <c r="J1550" s="559" t="str">
        <f t="shared" si="95"/>
        <v/>
      </c>
      <c r="K1550" s="559"/>
      <c r="L1550" s="559"/>
      <c r="M1550" s="559"/>
      <c r="N1550" s="559"/>
      <c r="O1550" s="559" t="str">
        <f t="shared" si="96"/>
        <v/>
      </c>
      <c r="P1550" s="560"/>
    </row>
    <row r="1551" spans="2:16">
      <c r="B1551" s="557" t="str">
        <f t="shared" si="93"/>
        <v/>
      </c>
      <c r="C1551" s="558"/>
      <c r="D1551" s="559" t="str">
        <f t="shared" si="94"/>
        <v/>
      </c>
      <c r="E1551" s="559"/>
      <c r="F1551" s="559" t="str">
        <f>IFERROR(IF(OR(D1551=0,D1551=""),"",-PMT($F$45/IF($K$46="Day",'L1'!$D$12,IF($K$46="Week",'L1'!$D$16,IF($K$46="Month",'L1'!$D$17,1))),$F$46,$D$62)),"")</f>
        <v/>
      </c>
      <c r="G1551" s="559"/>
      <c r="H1551" s="559" t="str">
        <f>IFERROR(-PPMT(IF($K$46="Day",$F$45/'L1'!$D$12,IF($K$46="Week",$F$45/'L1'!$D$16,IF($K$46="Month",$F$45/'L1'!$D$17,IF($K$46="Year",$F$45,0)))),B1551,$F$46,$Q$45),"")</f>
        <v/>
      </c>
      <c r="I1551" s="559"/>
      <c r="J1551" s="559" t="str">
        <f t="shared" si="95"/>
        <v/>
      </c>
      <c r="K1551" s="559"/>
      <c r="L1551" s="559"/>
      <c r="M1551" s="559"/>
      <c r="N1551" s="559"/>
      <c r="O1551" s="559" t="str">
        <f t="shared" si="96"/>
        <v/>
      </c>
      <c r="P1551" s="560"/>
    </row>
    <row r="1552" spans="2:16">
      <c r="B1552" s="557" t="str">
        <f t="shared" si="93"/>
        <v/>
      </c>
      <c r="C1552" s="558"/>
      <c r="D1552" s="559" t="str">
        <f t="shared" si="94"/>
        <v/>
      </c>
      <c r="E1552" s="559"/>
      <c r="F1552" s="559" t="str">
        <f>IFERROR(IF(OR(D1552=0,D1552=""),"",-PMT($F$45/IF($K$46="Day",'L1'!$D$12,IF($K$46="Week",'L1'!$D$16,IF($K$46="Month",'L1'!$D$17,1))),$F$46,$D$62)),"")</f>
        <v/>
      </c>
      <c r="G1552" s="559"/>
      <c r="H1552" s="559" t="str">
        <f>IFERROR(-PPMT(IF($K$46="Day",$F$45/'L1'!$D$12,IF($K$46="Week",$F$45/'L1'!$D$16,IF($K$46="Month",$F$45/'L1'!$D$17,IF($K$46="Year",$F$45,0)))),B1552,$F$46,$Q$45),"")</f>
        <v/>
      </c>
      <c r="I1552" s="559"/>
      <c r="J1552" s="559" t="str">
        <f t="shared" si="95"/>
        <v/>
      </c>
      <c r="K1552" s="559"/>
      <c r="L1552" s="559"/>
      <c r="M1552" s="559"/>
      <c r="N1552" s="559"/>
      <c r="O1552" s="559" t="str">
        <f t="shared" si="96"/>
        <v/>
      </c>
      <c r="P1552" s="560"/>
    </row>
    <row r="1553" spans="2:16">
      <c r="B1553" s="557" t="str">
        <f t="shared" si="93"/>
        <v/>
      </c>
      <c r="C1553" s="558"/>
      <c r="D1553" s="559" t="str">
        <f t="shared" si="94"/>
        <v/>
      </c>
      <c r="E1553" s="559"/>
      <c r="F1553" s="559" t="str">
        <f>IFERROR(IF(OR(D1553=0,D1553=""),"",-PMT($F$45/IF($K$46="Day",'L1'!$D$12,IF($K$46="Week",'L1'!$D$16,IF($K$46="Month",'L1'!$D$17,1))),$F$46,$D$62)),"")</f>
        <v/>
      </c>
      <c r="G1553" s="559"/>
      <c r="H1553" s="559" t="str">
        <f>IFERROR(-PPMT(IF($K$46="Day",$F$45/'L1'!$D$12,IF($K$46="Week",$F$45/'L1'!$D$16,IF($K$46="Month",$F$45/'L1'!$D$17,IF($K$46="Year",$F$45,0)))),B1553,$F$46,$Q$45),"")</f>
        <v/>
      </c>
      <c r="I1553" s="559"/>
      <c r="J1553" s="559" t="str">
        <f t="shared" si="95"/>
        <v/>
      </c>
      <c r="K1553" s="559"/>
      <c r="L1553" s="559"/>
      <c r="M1553" s="559"/>
      <c r="N1553" s="559"/>
      <c r="O1553" s="559" t="str">
        <f t="shared" si="96"/>
        <v/>
      </c>
      <c r="P1553" s="560"/>
    </row>
    <row r="1554" spans="2:16">
      <c r="B1554" s="557" t="str">
        <f t="shared" si="93"/>
        <v/>
      </c>
      <c r="C1554" s="558"/>
      <c r="D1554" s="559" t="str">
        <f t="shared" si="94"/>
        <v/>
      </c>
      <c r="E1554" s="559"/>
      <c r="F1554" s="559" t="str">
        <f>IFERROR(IF(OR(D1554=0,D1554=""),"",-PMT($F$45/IF($K$46="Day",'L1'!$D$12,IF($K$46="Week",'L1'!$D$16,IF($K$46="Month",'L1'!$D$17,1))),$F$46,$D$62)),"")</f>
        <v/>
      </c>
      <c r="G1554" s="559"/>
      <c r="H1554" s="559" t="str">
        <f>IFERROR(-PPMT(IF($K$46="Day",$F$45/'L1'!$D$12,IF($K$46="Week",$F$45/'L1'!$D$16,IF($K$46="Month",$F$45/'L1'!$D$17,IF($K$46="Year",$F$45,0)))),B1554,$F$46,$Q$45),"")</f>
        <v/>
      </c>
      <c r="I1554" s="559"/>
      <c r="J1554" s="559" t="str">
        <f t="shared" si="95"/>
        <v/>
      </c>
      <c r="K1554" s="559"/>
      <c r="L1554" s="559"/>
      <c r="M1554" s="559"/>
      <c r="N1554" s="559"/>
      <c r="O1554" s="559" t="str">
        <f t="shared" si="96"/>
        <v/>
      </c>
      <c r="P1554" s="560"/>
    </row>
    <row r="1555" spans="2:16">
      <c r="B1555" s="557" t="str">
        <f t="shared" si="93"/>
        <v/>
      </c>
      <c r="C1555" s="558"/>
      <c r="D1555" s="559" t="str">
        <f t="shared" si="94"/>
        <v/>
      </c>
      <c r="E1555" s="559"/>
      <c r="F1555" s="559" t="str">
        <f>IFERROR(IF(OR(D1555=0,D1555=""),"",-PMT($F$45/IF($K$46="Day",'L1'!$D$12,IF($K$46="Week",'L1'!$D$16,IF($K$46="Month",'L1'!$D$17,1))),$F$46,$D$62)),"")</f>
        <v/>
      </c>
      <c r="G1555" s="559"/>
      <c r="H1555" s="559" t="str">
        <f>IFERROR(-PPMT(IF($K$46="Day",$F$45/'L1'!$D$12,IF($K$46="Week",$F$45/'L1'!$D$16,IF($K$46="Month",$F$45/'L1'!$D$17,IF($K$46="Year",$F$45,0)))),B1555,$F$46,$Q$45),"")</f>
        <v/>
      </c>
      <c r="I1555" s="559"/>
      <c r="J1555" s="559" t="str">
        <f t="shared" si="95"/>
        <v/>
      </c>
      <c r="K1555" s="559"/>
      <c r="L1555" s="559"/>
      <c r="M1555" s="559"/>
      <c r="N1555" s="559"/>
      <c r="O1555" s="559" t="str">
        <f t="shared" si="96"/>
        <v/>
      </c>
      <c r="P1555" s="560"/>
    </row>
    <row r="1556" spans="2:16">
      <c r="B1556" s="557" t="str">
        <f t="shared" si="93"/>
        <v/>
      </c>
      <c r="C1556" s="558"/>
      <c r="D1556" s="559" t="str">
        <f t="shared" si="94"/>
        <v/>
      </c>
      <c r="E1556" s="559"/>
      <c r="F1556" s="559" t="str">
        <f>IFERROR(IF(OR(D1556=0,D1556=""),"",-PMT($F$45/IF($K$46="Day",'L1'!$D$12,IF($K$46="Week",'L1'!$D$16,IF($K$46="Month",'L1'!$D$17,1))),$F$46,$D$62)),"")</f>
        <v/>
      </c>
      <c r="G1556" s="559"/>
      <c r="H1556" s="559" t="str">
        <f>IFERROR(-PPMT(IF($K$46="Day",$F$45/'L1'!$D$12,IF($K$46="Week",$F$45/'L1'!$D$16,IF($K$46="Month",$F$45/'L1'!$D$17,IF($K$46="Year",$F$45,0)))),B1556,$F$46,$Q$45),"")</f>
        <v/>
      </c>
      <c r="I1556" s="559"/>
      <c r="J1556" s="559" t="str">
        <f t="shared" si="95"/>
        <v/>
      </c>
      <c r="K1556" s="559"/>
      <c r="L1556" s="559"/>
      <c r="M1556" s="559"/>
      <c r="N1556" s="559"/>
      <c r="O1556" s="559" t="str">
        <f t="shared" si="96"/>
        <v/>
      </c>
      <c r="P1556" s="560"/>
    </row>
    <row r="1557" spans="2:16">
      <c r="B1557" s="557" t="str">
        <f t="shared" si="93"/>
        <v/>
      </c>
      <c r="C1557" s="558"/>
      <c r="D1557" s="559" t="str">
        <f t="shared" si="94"/>
        <v/>
      </c>
      <c r="E1557" s="559"/>
      <c r="F1557" s="559" t="str">
        <f>IFERROR(IF(OR(D1557=0,D1557=""),"",-PMT($F$45/IF($K$46="Day",'L1'!$D$12,IF($K$46="Week",'L1'!$D$16,IF($K$46="Month",'L1'!$D$17,1))),$F$46,$D$62)),"")</f>
        <v/>
      </c>
      <c r="G1557" s="559"/>
      <c r="H1557" s="559" t="str">
        <f>IFERROR(-PPMT(IF($K$46="Day",$F$45/'L1'!$D$12,IF($K$46="Week",$F$45/'L1'!$D$16,IF($K$46="Month",$F$45/'L1'!$D$17,IF($K$46="Year",$F$45,0)))),B1557,$F$46,$Q$45),"")</f>
        <v/>
      </c>
      <c r="I1557" s="559"/>
      <c r="J1557" s="559" t="str">
        <f t="shared" si="95"/>
        <v/>
      </c>
      <c r="K1557" s="559"/>
      <c r="L1557" s="559"/>
      <c r="M1557" s="559"/>
      <c r="N1557" s="559"/>
      <c r="O1557" s="559" t="str">
        <f t="shared" si="96"/>
        <v/>
      </c>
      <c r="P1557" s="560"/>
    </row>
    <row r="1558" spans="2:16">
      <c r="B1558" s="557" t="str">
        <f t="shared" si="93"/>
        <v/>
      </c>
      <c r="C1558" s="558"/>
      <c r="D1558" s="559" t="str">
        <f t="shared" si="94"/>
        <v/>
      </c>
      <c r="E1558" s="559"/>
      <c r="F1558" s="559" t="str">
        <f>IFERROR(IF(OR(D1558=0,D1558=""),"",-PMT($F$45/IF($K$46="Day",'L1'!$D$12,IF($K$46="Week",'L1'!$D$16,IF($K$46="Month",'L1'!$D$17,1))),$F$46,$D$62)),"")</f>
        <v/>
      </c>
      <c r="G1558" s="559"/>
      <c r="H1558" s="559" t="str">
        <f>IFERROR(-PPMT(IF($K$46="Day",$F$45/'L1'!$D$12,IF($K$46="Week",$F$45/'L1'!$D$16,IF($K$46="Month",$F$45/'L1'!$D$17,IF($K$46="Year",$F$45,0)))),B1558,$F$46,$Q$45),"")</f>
        <v/>
      </c>
      <c r="I1558" s="559"/>
      <c r="J1558" s="559" t="str">
        <f t="shared" si="95"/>
        <v/>
      </c>
      <c r="K1558" s="559"/>
      <c r="L1558" s="559"/>
      <c r="M1558" s="559"/>
      <c r="N1558" s="559"/>
      <c r="O1558" s="559" t="str">
        <f t="shared" si="96"/>
        <v/>
      </c>
      <c r="P1558" s="560"/>
    </row>
    <row r="1559" spans="2:16">
      <c r="B1559" s="557" t="str">
        <f t="shared" si="93"/>
        <v/>
      </c>
      <c r="C1559" s="558"/>
      <c r="D1559" s="559" t="str">
        <f t="shared" si="94"/>
        <v/>
      </c>
      <c r="E1559" s="559"/>
      <c r="F1559" s="559" t="str">
        <f>IFERROR(IF(OR(D1559=0,D1559=""),"",-PMT($F$45/IF($K$46="Day",'L1'!$D$12,IF($K$46="Week",'L1'!$D$16,IF($K$46="Month",'L1'!$D$17,1))),$F$46,$D$62)),"")</f>
        <v/>
      </c>
      <c r="G1559" s="559"/>
      <c r="H1559" s="559" t="str">
        <f>IFERROR(-PPMT(IF($K$46="Day",$F$45/'L1'!$D$12,IF($K$46="Week",$F$45/'L1'!$D$16,IF($K$46="Month",$F$45/'L1'!$D$17,IF($K$46="Year",$F$45,0)))),B1559,$F$46,$Q$45),"")</f>
        <v/>
      </c>
      <c r="I1559" s="559"/>
      <c r="J1559" s="559" t="str">
        <f t="shared" si="95"/>
        <v/>
      </c>
      <c r="K1559" s="559"/>
      <c r="L1559" s="559"/>
      <c r="M1559" s="559"/>
      <c r="N1559" s="559"/>
      <c r="O1559" s="559" t="str">
        <f t="shared" si="96"/>
        <v/>
      </c>
      <c r="P1559" s="560"/>
    </row>
    <row r="1560" spans="2:16">
      <c r="B1560" s="557" t="str">
        <f t="shared" si="93"/>
        <v/>
      </c>
      <c r="C1560" s="558"/>
      <c r="D1560" s="559" t="str">
        <f t="shared" si="94"/>
        <v/>
      </c>
      <c r="E1560" s="559"/>
      <c r="F1560" s="559" t="str">
        <f>IFERROR(IF(OR(D1560=0,D1560=""),"",-PMT($F$45/IF($K$46="Day",'L1'!$D$12,IF($K$46="Week",'L1'!$D$16,IF($K$46="Month",'L1'!$D$17,1))),$F$46,$D$62)),"")</f>
        <v/>
      </c>
      <c r="G1560" s="559"/>
      <c r="H1560" s="559" t="str">
        <f>IFERROR(-PPMT(IF($K$46="Day",$F$45/'L1'!$D$12,IF($K$46="Week",$F$45/'L1'!$D$16,IF($K$46="Month",$F$45/'L1'!$D$17,IF($K$46="Year",$F$45,0)))),B1560,$F$46,$Q$45),"")</f>
        <v/>
      </c>
      <c r="I1560" s="559"/>
      <c r="J1560" s="559" t="str">
        <f t="shared" si="95"/>
        <v/>
      </c>
      <c r="K1560" s="559"/>
      <c r="L1560" s="559"/>
      <c r="M1560" s="559"/>
      <c r="N1560" s="559"/>
      <c r="O1560" s="559" t="str">
        <f t="shared" si="96"/>
        <v/>
      </c>
      <c r="P1560" s="560"/>
    </row>
    <row r="1561" spans="2:16">
      <c r="B1561" s="557" t="str">
        <f t="shared" si="93"/>
        <v/>
      </c>
      <c r="C1561" s="558"/>
      <c r="D1561" s="559" t="str">
        <f t="shared" si="94"/>
        <v/>
      </c>
      <c r="E1561" s="559"/>
      <c r="F1561" s="559" t="str">
        <f>IFERROR(IF(OR(D1561=0,D1561=""),"",-PMT($F$45/IF($K$46="Day",'L1'!$D$12,IF($K$46="Week",'L1'!$D$16,IF($K$46="Month",'L1'!$D$17,1))),$F$46,$D$62)),"")</f>
        <v/>
      </c>
      <c r="G1561" s="559"/>
      <c r="H1561" s="559" t="str">
        <f>IFERROR(-PPMT(IF($K$46="Day",$F$45/'L1'!$D$12,IF($K$46="Week",$F$45/'L1'!$D$16,IF($K$46="Month",$F$45/'L1'!$D$17,IF($K$46="Year",$F$45,0)))),B1561,$F$46,$Q$45),"")</f>
        <v/>
      </c>
      <c r="I1561" s="559"/>
      <c r="J1561" s="559" t="str">
        <f t="shared" si="95"/>
        <v/>
      </c>
      <c r="K1561" s="559"/>
      <c r="L1561" s="559"/>
      <c r="M1561" s="559"/>
      <c r="N1561" s="559"/>
      <c r="O1561" s="559" t="str">
        <f t="shared" si="96"/>
        <v/>
      </c>
      <c r="P1561" s="560"/>
    </row>
    <row r="1562" spans="2:16">
      <c r="B1562" s="557" t="str">
        <f t="shared" si="93"/>
        <v/>
      </c>
      <c r="C1562" s="558"/>
      <c r="D1562" s="559" t="str">
        <f t="shared" si="94"/>
        <v/>
      </c>
      <c r="E1562" s="559"/>
      <c r="F1562" s="559" t="str">
        <f>IFERROR(IF(OR(D1562=0,D1562=""),"",-PMT($F$45/IF($K$46="Day",'L1'!$D$12,IF($K$46="Week",'L1'!$D$16,IF($K$46="Month",'L1'!$D$17,1))),$F$46,$D$62)),"")</f>
        <v/>
      </c>
      <c r="G1562" s="559"/>
      <c r="H1562" s="559" t="str">
        <f>IFERROR(-PPMT(IF($K$46="Day",$F$45/'L1'!$D$12,IF($K$46="Week",$F$45/'L1'!$D$16,IF($K$46="Month",$F$45/'L1'!$D$17,IF($K$46="Year",$F$45,0)))),B1562,$F$46,$Q$45),"")</f>
        <v/>
      </c>
      <c r="I1562" s="559"/>
      <c r="J1562" s="559" t="str">
        <f t="shared" si="95"/>
        <v/>
      </c>
      <c r="K1562" s="559"/>
      <c r="L1562" s="559"/>
      <c r="M1562" s="559"/>
      <c r="N1562" s="559"/>
      <c r="O1562" s="559" t="str">
        <f t="shared" si="96"/>
        <v/>
      </c>
      <c r="P1562" s="560"/>
    </row>
    <row r="1563" spans="2:16">
      <c r="B1563" s="557" t="str">
        <f t="shared" si="93"/>
        <v/>
      </c>
      <c r="C1563" s="558"/>
      <c r="D1563" s="559" t="str">
        <f t="shared" si="94"/>
        <v/>
      </c>
      <c r="E1563" s="559"/>
      <c r="F1563" s="559" t="str">
        <f>IFERROR(IF(OR(D1563=0,D1563=""),"",-PMT($F$45/IF($K$46="Day",'L1'!$D$12,IF($K$46="Week",'L1'!$D$16,IF($K$46="Month",'L1'!$D$17,1))),$F$46,$D$62)),"")</f>
        <v/>
      </c>
      <c r="G1563" s="559"/>
      <c r="H1563" s="559" t="str">
        <f>IFERROR(-PPMT(IF($K$46="Day",$F$45/'L1'!$D$12,IF($K$46="Week",$F$45/'L1'!$D$16,IF($K$46="Month",$F$45/'L1'!$D$17,IF($K$46="Year",$F$45,0)))),B1563,$F$46,$Q$45),"")</f>
        <v/>
      </c>
      <c r="I1563" s="559"/>
      <c r="J1563" s="559" t="str">
        <f t="shared" si="95"/>
        <v/>
      </c>
      <c r="K1563" s="559"/>
      <c r="L1563" s="559"/>
      <c r="M1563" s="559"/>
      <c r="N1563" s="559"/>
      <c r="O1563" s="559" t="str">
        <f t="shared" si="96"/>
        <v/>
      </c>
      <c r="P1563" s="560"/>
    </row>
    <row r="1564" spans="2:16">
      <c r="B1564" s="557" t="str">
        <f t="shared" si="93"/>
        <v/>
      </c>
      <c r="C1564" s="558"/>
      <c r="D1564" s="559" t="str">
        <f t="shared" si="94"/>
        <v/>
      </c>
      <c r="E1564" s="559"/>
      <c r="F1564" s="559" t="str">
        <f>IFERROR(IF(OR(D1564=0,D1564=""),"",-PMT($F$45/IF($K$46="Day",'L1'!$D$12,IF($K$46="Week",'L1'!$D$16,IF($K$46="Month",'L1'!$D$17,1))),$F$46,$D$62)),"")</f>
        <v/>
      </c>
      <c r="G1564" s="559"/>
      <c r="H1564" s="559" t="str">
        <f>IFERROR(-PPMT(IF($K$46="Day",$F$45/'L1'!$D$12,IF($K$46="Week",$F$45/'L1'!$D$16,IF($K$46="Month",$F$45/'L1'!$D$17,IF($K$46="Year",$F$45,0)))),B1564,$F$46,$Q$45),"")</f>
        <v/>
      </c>
      <c r="I1564" s="559"/>
      <c r="J1564" s="559" t="str">
        <f t="shared" si="95"/>
        <v/>
      </c>
      <c r="K1564" s="559"/>
      <c r="L1564" s="559"/>
      <c r="M1564" s="559"/>
      <c r="N1564" s="559"/>
      <c r="O1564" s="559" t="str">
        <f t="shared" si="96"/>
        <v/>
      </c>
      <c r="P1564" s="560"/>
    </row>
    <row r="1565" spans="2:16">
      <c r="B1565" s="557" t="str">
        <f t="shared" si="93"/>
        <v/>
      </c>
      <c r="C1565" s="558"/>
      <c r="D1565" s="559" t="str">
        <f t="shared" si="94"/>
        <v/>
      </c>
      <c r="E1565" s="559"/>
      <c r="F1565" s="559" t="str">
        <f>IFERROR(IF(OR(D1565=0,D1565=""),"",-PMT($F$45/IF($K$46="Day",'L1'!$D$12,IF($K$46="Week",'L1'!$D$16,IF($K$46="Month",'L1'!$D$17,1))),$F$46,$D$62)),"")</f>
        <v/>
      </c>
      <c r="G1565" s="559"/>
      <c r="H1565" s="559" t="str">
        <f>IFERROR(-PPMT(IF($K$46="Day",$F$45/'L1'!$D$12,IF($K$46="Week",$F$45/'L1'!$D$16,IF($K$46="Month",$F$45/'L1'!$D$17,IF($K$46="Year",$F$45,0)))),B1565,$F$46,$Q$45),"")</f>
        <v/>
      </c>
      <c r="I1565" s="559"/>
      <c r="J1565" s="559" t="str">
        <f t="shared" si="95"/>
        <v/>
      </c>
      <c r="K1565" s="559"/>
      <c r="L1565" s="559"/>
      <c r="M1565" s="559"/>
      <c r="N1565" s="559"/>
      <c r="O1565" s="559" t="str">
        <f t="shared" si="96"/>
        <v/>
      </c>
      <c r="P1565" s="560"/>
    </row>
    <row r="1566" spans="2:16">
      <c r="B1566" s="557" t="str">
        <f t="shared" si="93"/>
        <v/>
      </c>
      <c r="C1566" s="558"/>
      <c r="D1566" s="559" t="str">
        <f t="shared" si="94"/>
        <v/>
      </c>
      <c r="E1566" s="559"/>
      <c r="F1566" s="559" t="str">
        <f>IFERROR(IF(OR(D1566=0,D1566=""),"",-PMT($F$45/IF($K$46="Day",'L1'!$D$12,IF($K$46="Week",'L1'!$D$16,IF($K$46="Month",'L1'!$D$17,1))),$F$46,$D$62)),"")</f>
        <v/>
      </c>
      <c r="G1566" s="559"/>
      <c r="H1566" s="559" t="str">
        <f>IFERROR(-PPMT(IF($K$46="Day",$F$45/'L1'!$D$12,IF($K$46="Week",$F$45/'L1'!$D$16,IF($K$46="Month",$F$45/'L1'!$D$17,IF($K$46="Year",$F$45,0)))),B1566,$F$46,$Q$45),"")</f>
        <v/>
      </c>
      <c r="I1566" s="559"/>
      <c r="J1566" s="559" t="str">
        <f t="shared" si="95"/>
        <v/>
      </c>
      <c r="K1566" s="559"/>
      <c r="L1566" s="559"/>
      <c r="M1566" s="559"/>
      <c r="N1566" s="559"/>
      <c r="O1566" s="559" t="str">
        <f t="shared" si="96"/>
        <v/>
      </c>
      <c r="P1566" s="560"/>
    </row>
    <row r="1567" spans="2:16">
      <c r="B1567" s="557" t="str">
        <f t="shared" si="93"/>
        <v/>
      </c>
      <c r="C1567" s="558"/>
      <c r="D1567" s="559" t="str">
        <f t="shared" si="94"/>
        <v/>
      </c>
      <c r="E1567" s="559"/>
      <c r="F1567" s="559" t="str">
        <f>IFERROR(IF(OR(D1567=0,D1567=""),"",-PMT($F$45/IF($K$46="Day",'L1'!$D$12,IF($K$46="Week",'L1'!$D$16,IF($K$46="Month",'L1'!$D$17,1))),$F$46,$D$62)),"")</f>
        <v/>
      </c>
      <c r="G1567" s="559"/>
      <c r="H1567" s="559" t="str">
        <f>IFERROR(-PPMT(IF($K$46="Day",$F$45/'L1'!$D$12,IF($K$46="Week",$F$45/'L1'!$D$16,IF($K$46="Month",$F$45/'L1'!$D$17,IF($K$46="Year",$F$45,0)))),B1567,$F$46,$Q$45),"")</f>
        <v/>
      </c>
      <c r="I1567" s="559"/>
      <c r="J1567" s="559" t="str">
        <f t="shared" si="95"/>
        <v/>
      </c>
      <c r="K1567" s="559"/>
      <c r="L1567" s="559"/>
      <c r="M1567" s="559"/>
      <c r="N1567" s="559"/>
      <c r="O1567" s="559" t="str">
        <f t="shared" si="96"/>
        <v/>
      </c>
      <c r="P1567" s="560"/>
    </row>
    <row r="1568" spans="2:16">
      <c r="B1568" s="557" t="str">
        <f t="shared" si="93"/>
        <v/>
      </c>
      <c r="C1568" s="558"/>
      <c r="D1568" s="559" t="str">
        <f t="shared" si="94"/>
        <v/>
      </c>
      <c r="E1568" s="559"/>
      <c r="F1568" s="559" t="str">
        <f>IFERROR(IF(OR(D1568=0,D1568=""),"",-PMT($F$45/IF($K$46="Day",'L1'!$D$12,IF($K$46="Week",'L1'!$D$16,IF($K$46="Month",'L1'!$D$17,1))),$F$46,$D$62)),"")</f>
        <v/>
      </c>
      <c r="G1568" s="559"/>
      <c r="H1568" s="559" t="str">
        <f>IFERROR(-PPMT(IF($K$46="Day",$F$45/'L1'!$D$12,IF($K$46="Week",$F$45/'L1'!$D$16,IF($K$46="Month",$F$45/'L1'!$D$17,IF($K$46="Year",$F$45,0)))),B1568,$F$46,$Q$45),"")</f>
        <v/>
      </c>
      <c r="I1568" s="559"/>
      <c r="J1568" s="559" t="str">
        <f t="shared" si="95"/>
        <v/>
      </c>
      <c r="K1568" s="559"/>
      <c r="L1568" s="559"/>
      <c r="M1568" s="559"/>
      <c r="N1568" s="559"/>
      <c r="O1568" s="559" t="str">
        <f t="shared" si="96"/>
        <v/>
      </c>
      <c r="P1568" s="560"/>
    </row>
    <row r="1569" spans="2:16">
      <c r="B1569" s="557" t="str">
        <f t="shared" si="93"/>
        <v/>
      </c>
      <c r="C1569" s="558"/>
      <c r="D1569" s="559" t="str">
        <f t="shared" si="94"/>
        <v/>
      </c>
      <c r="E1569" s="559"/>
      <c r="F1569" s="559" t="str">
        <f>IFERROR(IF(OR(D1569=0,D1569=""),"",-PMT($F$45/IF($K$46="Day",'L1'!$D$12,IF($K$46="Week",'L1'!$D$16,IF($K$46="Month",'L1'!$D$17,1))),$F$46,$D$62)),"")</f>
        <v/>
      </c>
      <c r="G1569" s="559"/>
      <c r="H1569" s="559" t="str">
        <f>IFERROR(-PPMT(IF($K$46="Day",$F$45/'L1'!$D$12,IF($K$46="Week",$F$45/'L1'!$D$16,IF($K$46="Month",$F$45/'L1'!$D$17,IF($K$46="Year",$F$45,0)))),B1569,$F$46,$Q$45),"")</f>
        <v/>
      </c>
      <c r="I1569" s="559"/>
      <c r="J1569" s="559" t="str">
        <f t="shared" si="95"/>
        <v/>
      </c>
      <c r="K1569" s="559"/>
      <c r="L1569" s="559"/>
      <c r="M1569" s="559"/>
      <c r="N1569" s="559"/>
      <c r="O1569" s="559" t="str">
        <f t="shared" si="96"/>
        <v/>
      </c>
      <c r="P1569" s="560"/>
    </row>
    <row r="1570" spans="2:16">
      <c r="B1570" s="557" t="str">
        <f t="shared" si="93"/>
        <v/>
      </c>
      <c r="C1570" s="558"/>
      <c r="D1570" s="559" t="str">
        <f t="shared" si="94"/>
        <v/>
      </c>
      <c r="E1570" s="559"/>
      <c r="F1570" s="559" t="str">
        <f>IFERROR(IF(OR(D1570=0,D1570=""),"",-PMT($F$45/IF($K$46="Day",'L1'!$D$12,IF($K$46="Week",'L1'!$D$16,IF($K$46="Month",'L1'!$D$17,1))),$F$46,$D$62)),"")</f>
        <v/>
      </c>
      <c r="G1570" s="559"/>
      <c r="H1570" s="559" t="str">
        <f>IFERROR(-PPMT(IF($K$46="Day",$F$45/'L1'!$D$12,IF($K$46="Week",$F$45/'L1'!$D$16,IF($K$46="Month",$F$45/'L1'!$D$17,IF($K$46="Year",$F$45,0)))),B1570,$F$46,$Q$45),"")</f>
        <v/>
      </c>
      <c r="I1570" s="559"/>
      <c r="J1570" s="559" t="str">
        <f t="shared" si="95"/>
        <v/>
      </c>
      <c r="K1570" s="559"/>
      <c r="L1570" s="559"/>
      <c r="M1570" s="559"/>
      <c r="N1570" s="559"/>
      <c r="O1570" s="559" t="str">
        <f t="shared" si="96"/>
        <v/>
      </c>
      <c r="P1570" s="560"/>
    </row>
    <row r="1571" spans="2:16">
      <c r="B1571" s="557" t="str">
        <f t="shared" si="93"/>
        <v/>
      </c>
      <c r="C1571" s="558"/>
      <c r="D1571" s="559" t="str">
        <f t="shared" si="94"/>
        <v/>
      </c>
      <c r="E1571" s="559"/>
      <c r="F1571" s="559" t="str">
        <f>IFERROR(IF(OR(D1571=0,D1571=""),"",-PMT($F$45/IF($K$46="Day",'L1'!$D$12,IF($K$46="Week",'L1'!$D$16,IF($K$46="Month",'L1'!$D$17,1))),$F$46,$D$62)),"")</f>
        <v/>
      </c>
      <c r="G1571" s="559"/>
      <c r="H1571" s="559" t="str">
        <f>IFERROR(-PPMT(IF($K$46="Day",$F$45/'L1'!$D$12,IF($K$46="Week",$F$45/'L1'!$D$16,IF($K$46="Month",$F$45/'L1'!$D$17,IF($K$46="Year",$F$45,0)))),B1571,$F$46,$Q$45),"")</f>
        <v/>
      </c>
      <c r="I1571" s="559"/>
      <c r="J1571" s="559" t="str">
        <f t="shared" si="95"/>
        <v/>
      </c>
      <c r="K1571" s="559"/>
      <c r="L1571" s="559"/>
      <c r="M1571" s="559"/>
      <c r="N1571" s="559"/>
      <c r="O1571" s="559" t="str">
        <f t="shared" si="96"/>
        <v/>
      </c>
      <c r="P1571" s="560"/>
    </row>
    <row r="1572" spans="2:16">
      <c r="B1572" s="557" t="str">
        <f t="shared" si="93"/>
        <v/>
      </c>
      <c r="C1572" s="558"/>
      <c r="D1572" s="559" t="str">
        <f t="shared" si="94"/>
        <v/>
      </c>
      <c r="E1572" s="559"/>
      <c r="F1572" s="559" t="str">
        <f>IFERROR(IF(OR(D1572=0,D1572=""),"",-PMT($F$45/IF($K$46="Day",'L1'!$D$12,IF($K$46="Week",'L1'!$D$16,IF($K$46="Month",'L1'!$D$17,1))),$F$46,$D$62)),"")</f>
        <v/>
      </c>
      <c r="G1572" s="559"/>
      <c r="H1572" s="559" t="str">
        <f>IFERROR(-PPMT(IF($K$46="Day",$F$45/'L1'!$D$12,IF($K$46="Week",$F$45/'L1'!$D$16,IF($K$46="Month",$F$45/'L1'!$D$17,IF($K$46="Year",$F$45,0)))),B1572,$F$46,$Q$45),"")</f>
        <v/>
      </c>
      <c r="I1572" s="559"/>
      <c r="J1572" s="559" t="str">
        <f t="shared" si="95"/>
        <v/>
      </c>
      <c r="K1572" s="559"/>
      <c r="L1572" s="559"/>
      <c r="M1572" s="559"/>
      <c r="N1572" s="559"/>
      <c r="O1572" s="559" t="str">
        <f t="shared" si="96"/>
        <v/>
      </c>
      <c r="P1572" s="560"/>
    </row>
    <row r="1573" spans="2:16">
      <c r="B1573" s="557" t="str">
        <f t="shared" si="93"/>
        <v/>
      </c>
      <c r="C1573" s="558"/>
      <c r="D1573" s="559" t="str">
        <f t="shared" si="94"/>
        <v/>
      </c>
      <c r="E1573" s="559"/>
      <c r="F1573" s="559" t="str">
        <f>IFERROR(IF(OR(D1573=0,D1573=""),"",-PMT($F$45/IF($K$46="Day",'L1'!$D$12,IF($K$46="Week",'L1'!$D$16,IF($K$46="Month",'L1'!$D$17,1))),$F$46,$D$62)),"")</f>
        <v/>
      </c>
      <c r="G1573" s="559"/>
      <c r="H1573" s="559" t="str">
        <f>IFERROR(-PPMT(IF($K$46="Day",$F$45/'L1'!$D$12,IF($K$46="Week",$F$45/'L1'!$D$16,IF($K$46="Month",$F$45/'L1'!$D$17,IF($K$46="Year",$F$45,0)))),B1573,$F$46,$Q$45),"")</f>
        <v/>
      </c>
      <c r="I1573" s="559"/>
      <c r="J1573" s="559" t="str">
        <f t="shared" si="95"/>
        <v/>
      </c>
      <c r="K1573" s="559"/>
      <c r="L1573" s="559"/>
      <c r="M1573" s="559"/>
      <c r="N1573" s="559"/>
      <c r="O1573" s="559" t="str">
        <f t="shared" si="96"/>
        <v/>
      </c>
      <c r="P1573" s="560"/>
    </row>
    <row r="1574" spans="2:16">
      <c r="B1574" s="557" t="str">
        <f t="shared" si="93"/>
        <v/>
      </c>
      <c r="C1574" s="558"/>
      <c r="D1574" s="559" t="str">
        <f t="shared" si="94"/>
        <v/>
      </c>
      <c r="E1574" s="559"/>
      <c r="F1574" s="559" t="str">
        <f>IFERROR(IF(OR(D1574=0,D1574=""),"",-PMT($F$45/IF($K$46="Day",'L1'!$D$12,IF($K$46="Week",'L1'!$D$16,IF($K$46="Month",'L1'!$D$17,1))),$F$46,$D$62)),"")</f>
        <v/>
      </c>
      <c r="G1574" s="559"/>
      <c r="H1574" s="559" t="str">
        <f>IFERROR(-PPMT(IF($K$46="Day",$F$45/'L1'!$D$12,IF($K$46="Week",$F$45/'L1'!$D$16,IF($K$46="Month",$F$45/'L1'!$D$17,IF($K$46="Year",$F$45,0)))),B1574,$F$46,$Q$45),"")</f>
        <v/>
      </c>
      <c r="I1574" s="559"/>
      <c r="J1574" s="559" t="str">
        <f t="shared" si="95"/>
        <v/>
      </c>
      <c r="K1574" s="559"/>
      <c r="L1574" s="559"/>
      <c r="M1574" s="559"/>
      <c r="N1574" s="559"/>
      <c r="O1574" s="559" t="str">
        <f t="shared" si="96"/>
        <v/>
      </c>
      <c r="P1574" s="560"/>
    </row>
    <row r="1575" spans="2:16">
      <c r="B1575" s="557" t="str">
        <f t="shared" si="93"/>
        <v/>
      </c>
      <c r="C1575" s="558"/>
      <c r="D1575" s="559" t="str">
        <f t="shared" si="94"/>
        <v/>
      </c>
      <c r="E1575" s="559"/>
      <c r="F1575" s="559" t="str">
        <f>IFERROR(IF(OR(D1575=0,D1575=""),"",-PMT($F$45/IF($K$46="Day",'L1'!$D$12,IF($K$46="Week",'L1'!$D$16,IF($K$46="Month",'L1'!$D$17,1))),$F$46,$D$62)),"")</f>
        <v/>
      </c>
      <c r="G1575" s="559"/>
      <c r="H1575" s="559" t="str">
        <f>IFERROR(-PPMT(IF($K$46="Day",$F$45/'L1'!$D$12,IF($K$46="Week",$F$45/'L1'!$D$16,IF($K$46="Month",$F$45/'L1'!$D$17,IF($K$46="Year",$F$45,0)))),B1575,$F$46,$Q$45),"")</f>
        <v/>
      </c>
      <c r="I1575" s="559"/>
      <c r="J1575" s="559" t="str">
        <f t="shared" si="95"/>
        <v/>
      </c>
      <c r="K1575" s="559"/>
      <c r="L1575" s="559"/>
      <c r="M1575" s="559"/>
      <c r="N1575" s="559"/>
      <c r="O1575" s="559" t="str">
        <f t="shared" si="96"/>
        <v/>
      </c>
      <c r="P1575" s="560"/>
    </row>
    <row r="1576" spans="2:16">
      <c r="B1576" s="557" t="str">
        <f t="shared" si="93"/>
        <v/>
      </c>
      <c r="C1576" s="558"/>
      <c r="D1576" s="559" t="str">
        <f t="shared" si="94"/>
        <v/>
      </c>
      <c r="E1576" s="559"/>
      <c r="F1576" s="559" t="str">
        <f>IFERROR(IF(OR(D1576=0,D1576=""),"",-PMT($F$45/IF($K$46="Day",'L1'!$D$12,IF($K$46="Week",'L1'!$D$16,IF($K$46="Month",'L1'!$D$17,1))),$F$46,$D$62)),"")</f>
        <v/>
      </c>
      <c r="G1576" s="559"/>
      <c r="H1576" s="559" t="str">
        <f>IFERROR(-PPMT(IF($K$46="Day",$F$45/'L1'!$D$12,IF($K$46="Week",$F$45/'L1'!$D$16,IF($K$46="Month",$F$45/'L1'!$D$17,IF($K$46="Year",$F$45,0)))),B1576,$F$46,$Q$45),"")</f>
        <v/>
      </c>
      <c r="I1576" s="559"/>
      <c r="J1576" s="559" t="str">
        <f t="shared" si="95"/>
        <v/>
      </c>
      <c r="K1576" s="559"/>
      <c r="L1576" s="559"/>
      <c r="M1576" s="559"/>
      <c r="N1576" s="559"/>
      <c r="O1576" s="559" t="str">
        <f t="shared" si="96"/>
        <v/>
      </c>
      <c r="P1576" s="560"/>
    </row>
    <row r="1577" spans="2:16">
      <c r="B1577" s="557" t="str">
        <f t="shared" si="93"/>
        <v/>
      </c>
      <c r="C1577" s="558"/>
      <c r="D1577" s="559" t="str">
        <f t="shared" si="94"/>
        <v/>
      </c>
      <c r="E1577" s="559"/>
      <c r="F1577" s="559" t="str">
        <f>IFERROR(IF(OR(D1577=0,D1577=""),"",-PMT($F$45/IF($K$46="Day",'L1'!$D$12,IF($K$46="Week",'L1'!$D$16,IF($K$46="Month",'L1'!$D$17,1))),$F$46,$D$62)),"")</f>
        <v/>
      </c>
      <c r="G1577" s="559"/>
      <c r="H1577" s="559" t="str">
        <f>IFERROR(-PPMT(IF($K$46="Day",$F$45/'L1'!$D$12,IF($K$46="Week",$F$45/'L1'!$D$16,IF($K$46="Month",$F$45/'L1'!$D$17,IF($K$46="Year",$F$45,0)))),B1577,$F$46,$Q$45),"")</f>
        <v/>
      </c>
      <c r="I1577" s="559"/>
      <c r="J1577" s="559" t="str">
        <f t="shared" si="95"/>
        <v/>
      </c>
      <c r="K1577" s="559"/>
      <c r="L1577" s="559"/>
      <c r="M1577" s="559"/>
      <c r="N1577" s="559"/>
      <c r="O1577" s="559" t="str">
        <f t="shared" si="96"/>
        <v/>
      </c>
      <c r="P1577" s="560"/>
    </row>
    <row r="1578" spans="2:16">
      <c r="B1578" s="557" t="str">
        <f t="shared" si="93"/>
        <v/>
      </c>
      <c r="C1578" s="558"/>
      <c r="D1578" s="559" t="str">
        <f t="shared" si="94"/>
        <v/>
      </c>
      <c r="E1578" s="559"/>
      <c r="F1578" s="559" t="str">
        <f>IFERROR(IF(OR(D1578=0,D1578=""),"",-PMT($F$45/IF($K$46="Day",'L1'!$D$12,IF($K$46="Week",'L1'!$D$16,IF($K$46="Month",'L1'!$D$17,1))),$F$46,$D$62)),"")</f>
        <v/>
      </c>
      <c r="G1578" s="559"/>
      <c r="H1578" s="559" t="str">
        <f>IFERROR(-PPMT(IF($K$46="Day",$F$45/'L1'!$D$12,IF($K$46="Week",$F$45/'L1'!$D$16,IF($K$46="Month",$F$45/'L1'!$D$17,IF($K$46="Year",$F$45,0)))),B1578,$F$46,$Q$45),"")</f>
        <v/>
      </c>
      <c r="I1578" s="559"/>
      <c r="J1578" s="559" t="str">
        <f t="shared" si="95"/>
        <v/>
      </c>
      <c r="K1578" s="559"/>
      <c r="L1578" s="559"/>
      <c r="M1578" s="559"/>
      <c r="N1578" s="559"/>
      <c r="O1578" s="559" t="str">
        <f t="shared" si="96"/>
        <v/>
      </c>
      <c r="P1578" s="560"/>
    </row>
    <row r="1579" spans="2:16">
      <c r="B1579" s="557" t="str">
        <f t="shared" si="93"/>
        <v/>
      </c>
      <c r="C1579" s="558"/>
      <c r="D1579" s="559" t="str">
        <f t="shared" si="94"/>
        <v/>
      </c>
      <c r="E1579" s="559"/>
      <c r="F1579" s="559" t="str">
        <f>IFERROR(IF(OR(D1579=0,D1579=""),"",-PMT($F$45/IF($K$46="Day",'L1'!$D$12,IF($K$46="Week",'L1'!$D$16,IF($K$46="Month",'L1'!$D$17,1))),$F$46,$D$62)),"")</f>
        <v/>
      </c>
      <c r="G1579" s="559"/>
      <c r="H1579" s="559" t="str">
        <f>IFERROR(-PPMT(IF($K$46="Day",$F$45/'L1'!$D$12,IF($K$46="Week",$F$45/'L1'!$D$16,IF($K$46="Month",$F$45/'L1'!$D$17,IF($K$46="Year",$F$45,0)))),B1579,$F$46,$Q$45),"")</f>
        <v/>
      </c>
      <c r="I1579" s="559"/>
      <c r="J1579" s="559" t="str">
        <f t="shared" si="95"/>
        <v/>
      </c>
      <c r="K1579" s="559"/>
      <c r="L1579" s="559"/>
      <c r="M1579" s="559"/>
      <c r="N1579" s="559"/>
      <c r="O1579" s="559" t="str">
        <f t="shared" si="96"/>
        <v/>
      </c>
      <c r="P1579" s="560"/>
    </row>
    <row r="1580" spans="2:16">
      <c r="B1580" s="557" t="str">
        <f t="shared" si="93"/>
        <v/>
      </c>
      <c r="C1580" s="558"/>
      <c r="D1580" s="559" t="str">
        <f t="shared" si="94"/>
        <v/>
      </c>
      <c r="E1580" s="559"/>
      <c r="F1580" s="559" t="str">
        <f>IFERROR(IF(OR(D1580=0,D1580=""),"",-PMT($F$45/IF($K$46="Day",'L1'!$D$12,IF($K$46="Week",'L1'!$D$16,IF($K$46="Month",'L1'!$D$17,1))),$F$46,$D$62)),"")</f>
        <v/>
      </c>
      <c r="G1580" s="559"/>
      <c r="H1580" s="559" t="str">
        <f>IFERROR(-PPMT(IF($K$46="Day",$F$45/'L1'!$D$12,IF($K$46="Week",$F$45/'L1'!$D$16,IF($K$46="Month",$F$45/'L1'!$D$17,IF($K$46="Year",$F$45,0)))),B1580,$F$46,$Q$45),"")</f>
        <v/>
      </c>
      <c r="I1580" s="559"/>
      <c r="J1580" s="559" t="str">
        <f t="shared" si="95"/>
        <v/>
      </c>
      <c r="K1580" s="559"/>
      <c r="L1580" s="559"/>
      <c r="M1580" s="559"/>
      <c r="N1580" s="559"/>
      <c r="O1580" s="559" t="str">
        <f t="shared" si="96"/>
        <v/>
      </c>
      <c r="P1580" s="560"/>
    </row>
    <row r="1581" spans="2:16">
      <c r="B1581" s="557" t="str">
        <f t="shared" si="93"/>
        <v/>
      </c>
      <c r="C1581" s="558"/>
      <c r="D1581" s="559" t="str">
        <f t="shared" si="94"/>
        <v/>
      </c>
      <c r="E1581" s="559"/>
      <c r="F1581" s="559" t="str">
        <f>IFERROR(IF(OR(D1581=0,D1581=""),"",-PMT($F$45/IF($K$46="Day",'L1'!$D$12,IF($K$46="Week",'L1'!$D$16,IF($K$46="Month",'L1'!$D$17,1))),$F$46,$D$62)),"")</f>
        <v/>
      </c>
      <c r="G1581" s="559"/>
      <c r="H1581" s="559" t="str">
        <f>IFERROR(-PPMT(IF($K$46="Day",$F$45/'L1'!$D$12,IF($K$46="Week",$F$45/'L1'!$D$16,IF($K$46="Month",$F$45/'L1'!$D$17,IF($K$46="Year",$F$45,0)))),B1581,$F$46,$Q$45),"")</f>
        <v/>
      </c>
      <c r="I1581" s="559"/>
      <c r="J1581" s="559" t="str">
        <f t="shared" si="95"/>
        <v/>
      </c>
      <c r="K1581" s="559"/>
      <c r="L1581" s="559"/>
      <c r="M1581" s="559"/>
      <c r="N1581" s="559"/>
      <c r="O1581" s="559" t="str">
        <f t="shared" si="96"/>
        <v/>
      </c>
      <c r="P1581" s="560"/>
    </row>
    <row r="1582" spans="2:16">
      <c r="B1582" s="557" t="str">
        <f t="shared" si="93"/>
        <v/>
      </c>
      <c r="C1582" s="558"/>
      <c r="D1582" s="559" t="str">
        <f t="shared" si="94"/>
        <v/>
      </c>
      <c r="E1582" s="559"/>
      <c r="F1582" s="559" t="str">
        <f>IFERROR(IF(OR(D1582=0,D1582=""),"",-PMT($F$45/IF($K$46="Day",'L1'!$D$12,IF($K$46="Week",'L1'!$D$16,IF($K$46="Month",'L1'!$D$17,1))),$F$46,$D$62)),"")</f>
        <v/>
      </c>
      <c r="G1582" s="559"/>
      <c r="H1582" s="559" t="str">
        <f>IFERROR(-PPMT(IF($K$46="Day",$F$45/'L1'!$D$12,IF($K$46="Week",$F$45/'L1'!$D$16,IF($K$46="Month",$F$45/'L1'!$D$17,IF($K$46="Year",$F$45,0)))),B1582,$F$46,$Q$45),"")</f>
        <v/>
      </c>
      <c r="I1582" s="559"/>
      <c r="J1582" s="559" t="str">
        <f t="shared" si="95"/>
        <v/>
      </c>
      <c r="K1582" s="559"/>
      <c r="L1582" s="559"/>
      <c r="M1582" s="559"/>
      <c r="N1582" s="559"/>
      <c r="O1582" s="559" t="str">
        <f t="shared" si="96"/>
        <v/>
      </c>
      <c r="P1582" s="560"/>
    </row>
    <row r="1583" spans="2:16">
      <c r="B1583" s="557" t="str">
        <f t="shared" si="93"/>
        <v/>
      </c>
      <c r="C1583" s="558"/>
      <c r="D1583" s="559" t="str">
        <f t="shared" si="94"/>
        <v/>
      </c>
      <c r="E1583" s="559"/>
      <c r="F1583" s="559" t="str">
        <f>IFERROR(IF(OR(D1583=0,D1583=""),"",-PMT($F$45/IF($K$46="Day",'L1'!$D$12,IF($K$46="Week",'L1'!$D$16,IF($K$46="Month",'L1'!$D$17,1))),$F$46,$D$62)),"")</f>
        <v/>
      </c>
      <c r="G1583" s="559"/>
      <c r="H1583" s="559" t="str">
        <f>IFERROR(-PPMT(IF($K$46="Day",$F$45/'L1'!$D$12,IF($K$46="Week",$F$45/'L1'!$D$16,IF($K$46="Month",$F$45/'L1'!$D$17,IF($K$46="Year",$F$45,0)))),B1583,$F$46,$Q$45),"")</f>
        <v/>
      </c>
      <c r="I1583" s="559"/>
      <c r="J1583" s="559" t="str">
        <f t="shared" si="95"/>
        <v/>
      </c>
      <c r="K1583" s="559"/>
      <c r="L1583" s="559"/>
      <c r="M1583" s="559"/>
      <c r="N1583" s="559"/>
      <c r="O1583" s="559" t="str">
        <f t="shared" si="96"/>
        <v/>
      </c>
      <c r="P1583" s="560"/>
    </row>
    <row r="1584" spans="2:16">
      <c r="B1584" s="557" t="str">
        <f t="shared" si="93"/>
        <v/>
      </c>
      <c r="C1584" s="558"/>
      <c r="D1584" s="559" t="str">
        <f t="shared" si="94"/>
        <v/>
      </c>
      <c r="E1584" s="559"/>
      <c r="F1584" s="559" t="str">
        <f>IFERROR(IF(OR(D1584=0,D1584=""),"",-PMT($F$45/IF($K$46="Day",'L1'!$D$12,IF($K$46="Week",'L1'!$D$16,IF($K$46="Month",'L1'!$D$17,1))),$F$46,$D$62)),"")</f>
        <v/>
      </c>
      <c r="G1584" s="559"/>
      <c r="H1584" s="559" t="str">
        <f>IFERROR(-PPMT(IF($K$46="Day",$F$45/'L1'!$D$12,IF($K$46="Week",$F$45/'L1'!$D$16,IF($K$46="Month",$F$45/'L1'!$D$17,IF($K$46="Year",$F$45,0)))),B1584,$F$46,$Q$45),"")</f>
        <v/>
      </c>
      <c r="I1584" s="559"/>
      <c r="J1584" s="559" t="str">
        <f t="shared" si="95"/>
        <v/>
      </c>
      <c r="K1584" s="559"/>
      <c r="L1584" s="559"/>
      <c r="M1584" s="559"/>
      <c r="N1584" s="559"/>
      <c r="O1584" s="559" t="str">
        <f t="shared" si="96"/>
        <v/>
      </c>
      <c r="P1584" s="560"/>
    </row>
    <row r="1585" spans="2:16">
      <c r="B1585" s="557" t="str">
        <f t="shared" si="93"/>
        <v/>
      </c>
      <c r="C1585" s="558"/>
      <c r="D1585" s="559" t="str">
        <f t="shared" si="94"/>
        <v/>
      </c>
      <c r="E1585" s="559"/>
      <c r="F1585" s="559" t="str">
        <f>IFERROR(IF(OR(D1585=0,D1585=""),"",-PMT($F$45/IF($K$46="Day",'L1'!$D$12,IF($K$46="Week",'L1'!$D$16,IF($K$46="Month",'L1'!$D$17,1))),$F$46,$D$62)),"")</f>
        <v/>
      </c>
      <c r="G1585" s="559"/>
      <c r="H1585" s="559" t="str">
        <f>IFERROR(-PPMT(IF($K$46="Day",$F$45/'L1'!$D$12,IF($K$46="Week",$F$45/'L1'!$D$16,IF($K$46="Month",$F$45/'L1'!$D$17,IF($K$46="Year",$F$45,0)))),B1585,$F$46,$Q$45),"")</f>
        <v/>
      </c>
      <c r="I1585" s="559"/>
      <c r="J1585" s="559" t="str">
        <f t="shared" si="95"/>
        <v/>
      </c>
      <c r="K1585" s="559"/>
      <c r="L1585" s="559"/>
      <c r="M1585" s="559"/>
      <c r="N1585" s="559"/>
      <c r="O1585" s="559" t="str">
        <f t="shared" si="96"/>
        <v/>
      </c>
      <c r="P1585" s="560"/>
    </row>
    <row r="1586" spans="2:16">
      <c r="B1586" s="557" t="str">
        <f t="shared" si="93"/>
        <v/>
      </c>
      <c r="C1586" s="558"/>
      <c r="D1586" s="559" t="str">
        <f t="shared" si="94"/>
        <v/>
      </c>
      <c r="E1586" s="559"/>
      <c r="F1586" s="559" t="str">
        <f>IFERROR(IF(OR(D1586=0,D1586=""),"",-PMT($F$45/IF($K$46="Day",'L1'!$D$12,IF($K$46="Week",'L1'!$D$16,IF($K$46="Month",'L1'!$D$17,1))),$F$46,$D$62)),"")</f>
        <v/>
      </c>
      <c r="G1586" s="559"/>
      <c r="H1586" s="559" t="str">
        <f>IFERROR(-PPMT(IF($K$46="Day",$F$45/'L1'!$D$12,IF($K$46="Week",$F$45/'L1'!$D$16,IF($K$46="Month",$F$45/'L1'!$D$17,IF($K$46="Year",$F$45,0)))),B1586,$F$46,$Q$45),"")</f>
        <v/>
      </c>
      <c r="I1586" s="559"/>
      <c r="J1586" s="559" t="str">
        <f t="shared" si="95"/>
        <v/>
      </c>
      <c r="K1586" s="559"/>
      <c r="L1586" s="559"/>
      <c r="M1586" s="559"/>
      <c r="N1586" s="559"/>
      <c r="O1586" s="559" t="str">
        <f t="shared" si="96"/>
        <v/>
      </c>
      <c r="P1586" s="560"/>
    </row>
    <row r="1587" spans="2:16">
      <c r="B1587" s="557" t="str">
        <f t="shared" si="93"/>
        <v/>
      </c>
      <c r="C1587" s="558"/>
      <c r="D1587" s="559" t="str">
        <f t="shared" si="94"/>
        <v/>
      </c>
      <c r="E1587" s="559"/>
      <c r="F1587" s="559" t="str">
        <f>IFERROR(IF(OR(D1587=0,D1587=""),"",-PMT($F$45/IF($K$46="Day",'L1'!$D$12,IF($K$46="Week",'L1'!$D$16,IF($K$46="Month",'L1'!$D$17,1))),$F$46,$D$62)),"")</f>
        <v/>
      </c>
      <c r="G1587" s="559"/>
      <c r="H1587" s="559" t="str">
        <f>IFERROR(-PPMT(IF($K$46="Day",$F$45/'L1'!$D$12,IF($K$46="Week",$F$45/'L1'!$D$16,IF($K$46="Month",$F$45/'L1'!$D$17,IF($K$46="Year",$F$45,0)))),B1587,$F$46,$Q$45),"")</f>
        <v/>
      </c>
      <c r="I1587" s="559"/>
      <c r="J1587" s="559" t="str">
        <f t="shared" si="95"/>
        <v/>
      </c>
      <c r="K1587" s="559"/>
      <c r="L1587" s="559"/>
      <c r="M1587" s="559"/>
      <c r="N1587" s="559"/>
      <c r="O1587" s="559" t="str">
        <f t="shared" si="96"/>
        <v/>
      </c>
      <c r="P1587" s="560"/>
    </row>
    <row r="1588" spans="2:16">
      <c r="B1588" s="557" t="str">
        <f t="shared" si="93"/>
        <v/>
      </c>
      <c r="C1588" s="558"/>
      <c r="D1588" s="559" t="str">
        <f t="shared" si="94"/>
        <v/>
      </c>
      <c r="E1588" s="559"/>
      <c r="F1588" s="559" t="str">
        <f>IFERROR(IF(OR(D1588=0,D1588=""),"",-PMT($F$45/IF($K$46="Day",'L1'!$D$12,IF($K$46="Week",'L1'!$D$16,IF($K$46="Month",'L1'!$D$17,1))),$F$46,$D$62)),"")</f>
        <v/>
      </c>
      <c r="G1588" s="559"/>
      <c r="H1588" s="559" t="str">
        <f>IFERROR(-PPMT(IF($K$46="Day",$F$45/'L1'!$D$12,IF($K$46="Week",$F$45/'L1'!$D$16,IF($K$46="Month",$F$45/'L1'!$D$17,IF($K$46="Year",$F$45,0)))),B1588,$F$46,$Q$45),"")</f>
        <v/>
      </c>
      <c r="I1588" s="559"/>
      <c r="J1588" s="559" t="str">
        <f t="shared" si="95"/>
        <v/>
      </c>
      <c r="K1588" s="559"/>
      <c r="L1588" s="559"/>
      <c r="M1588" s="559"/>
      <c r="N1588" s="559"/>
      <c r="O1588" s="559" t="str">
        <f t="shared" si="96"/>
        <v/>
      </c>
      <c r="P1588" s="560"/>
    </row>
    <row r="1589" spans="2:16">
      <c r="B1589" s="557" t="str">
        <f t="shared" si="93"/>
        <v/>
      </c>
      <c r="C1589" s="558"/>
      <c r="D1589" s="559" t="str">
        <f t="shared" si="94"/>
        <v/>
      </c>
      <c r="E1589" s="559"/>
      <c r="F1589" s="559" t="str">
        <f>IFERROR(IF(OR(D1589=0,D1589=""),"",-PMT($F$45/IF($K$46="Day",'L1'!$D$12,IF($K$46="Week",'L1'!$D$16,IF($K$46="Month",'L1'!$D$17,1))),$F$46,$D$62)),"")</f>
        <v/>
      </c>
      <c r="G1589" s="559"/>
      <c r="H1589" s="559" t="str">
        <f>IFERROR(-PPMT(IF($K$46="Day",$F$45/'L1'!$D$12,IF($K$46="Week",$F$45/'L1'!$D$16,IF($K$46="Month",$F$45/'L1'!$D$17,IF($K$46="Year",$F$45,0)))),B1589,$F$46,$Q$45),"")</f>
        <v/>
      </c>
      <c r="I1589" s="559"/>
      <c r="J1589" s="559" t="str">
        <f t="shared" si="95"/>
        <v/>
      </c>
      <c r="K1589" s="559"/>
      <c r="L1589" s="559"/>
      <c r="M1589" s="559"/>
      <c r="N1589" s="559"/>
      <c r="O1589" s="559" t="str">
        <f t="shared" si="96"/>
        <v/>
      </c>
      <c r="P1589" s="560"/>
    </row>
    <row r="1590" spans="2:16">
      <c r="B1590" s="557" t="str">
        <f t="shared" si="93"/>
        <v/>
      </c>
      <c r="C1590" s="558"/>
      <c r="D1590" s="559" t="str">
        <f t="shared" si="94"/>
        <v/>
      </c>
      <c r="E1590" s="559"/>
      <c r="F1590" s="559" t="str">
        <f>IFERROR(IF(OR(D1590=0,D1590=""),"",-PMT($F$45/IF($K$46="Day",'L1'!$D$12,IF($K$46="Week",'L1'!$D$16,IF($K$46="Month",'L1'!$D$17,1))),$F$46,$D$62)),"")</f>
        <v/>
      </c>
      <c r="G1590" s="559"/>
      <c r="H1590" s="559" t="str">
        <f>IFERROR(-PPMT(IF($K$46="Day",$F$45/'L1'!$D$12,IF($K$46="Week",$F$45/'L1'!$D$16,IF($K$46="Month",$F$45/'L1'!$D$17,IF($K$46="Year",$F$45,0)))),B1590,$F$46,$Q$45),"")</f>
        <v/>
      </c>
      <c r="I1590" s="559"/>
      <c r="J1590" s="559" t="str">
        <f t="shared" si="95"/>
        <v/>
      </c>
      <c r="K1590" s="559"/>
      <c r="L1590" s="559"/>
      <c r="M1590" s="559"/>
      <c r="N1590" s="559"/>
      <c r="O1590" s="559" t="str">
        <f t="shared" si="96"/>
        <v/>
      </c>
      <c r="P1590" s="560"/>
    </row>
    <row r="1591" spans="2:16">
      <c r="B1591" s="557" t="str">
        <f t="shared" si="93"/>
        <v/>
      </c>
      <c r="C1591" s="558"/>
      <c r="D1591" s="559" t="str">
        <f t="shared" si="94"/>
        <v/>
      </c>
      <c r="E1591" s="559"/>
      <c r="F1591" s="559" t="str">
        <f>IFERROR(IF(OR(D1591=0,D1591=""),"",-PMT($F$45/IF($K$46="Day",'L1'!$D$12,IF($K$46="Week",'L1'!$D$16,IF($K$46="Month",'L1'!$D$17,1))),$F$46,$D$62)),"")</f>
        <v/>
      </c>
      <c r="G1591" s="559"/>
      <c r="H1591" s="559" t="str">
        <f>IFERROR(-PPMT(IF($K$46="Day",$F$45/'L1'!$D$12,IF($K$46="Week",$F$45/'L1'!$D$16,IF($K$46="Month",$F$45/'L1'!$D$17,IF($K$46="Year",$F$45,0)))),B1591,$F$46,$Q$45),"")</f>
        <v/>
      </c>
      <c r="I1591" s="559"/>
      <c r="J1591" s="559" t="str">
        <f t="shared" si="95"/>
        <v/>
      </c>
      <c r="K1591" s="559"/>
      <c r="L1591" s="559"/>
      <c r="M1591" s="559"/>
      <c r="N1591" s="559"/>
      <c r="O1591" s="559" t="str">
        <f t="shared" si="96"/>
        <v/>
      </c>
      <c r="P1591" s="560"/>
    </row>
    <row r="1592" spans="2:16">
      <c r="B1592" s="557" t="str">
        <f t="shared" si="93"/>
        <v/>
      </c>
      <c r="C1592" s="558"/>
      <c r="D1592" s="559" t="str">
        <f t="shared" si="94"/>
        <v/>
      </c>
      <c r="E1592" s="559"/>
      <c r="F1592" s="559" t="str">
        <f>IFERROR(IF(OR(D1592=0,D1592=""),"",-PMT($F$45/IF($K$46="Day",'L1'!$D$12,IF($K$46="Week",'L1'!$D$16,IF($K$46="Month",'L1'!$D$17,1))),$F$46,$D$62)),"")</f>
        <v/>
      </c>
      <c r="G1592" s="559"/>
      <c r="H1592" s="559" t="str">
        <f>IFERROR(-PPMT(IF($K$46="Day",$F$45/'L1'!$D$12,IF($K$46="Week",$F$45/'L1'!$D$16,IF($K$46="Month",$F$45/'L1'!$D$17,IF($K$46="Year",$F$45,0)))),B1592,$F$46,$Q$45),"")</f>
        <v/>
      </c>
      <c r="I1592" s="559"/>
      <c r="J1592" s="559" t="str">
        <f t="shared" si="95"/>
        <v/>
      </c>
      <c r="K1592" s="559"/>
      <c r="L1592" s="559"/>
      <c r="M1592" s="559"/>
      <c r="N1592" s="559"/>
      <c r="O1592" s="559" t="str">
        <f t="shared" si="96"/>
        <v/>
      </c>
      <c r="P1592" s="560"/>
    </row>
    <row r="1593" spans="2:16">
      <c r="B1593" s="557" t="str">
        <f t="shared" si="93"/>
        <v/>
      </c>
      <c r="C1593" s="558"/>
      <c r="D1593" s="559" t="str">
        <f t="shared" si="94"/>
        <v/>
      </c>
      <c r="E1593" s="559"/>
      <c r="F1593" s="559" t="str">
        <f>IFERROR(IF(OR(D1593=0,D1593=""),"",-PMT($F$45/IF($K$46="Day",'L1'!$D$12,IF($K$46="Week",'L1'!$D$16,IF($K$46="Month",'L1'!$D$17,1))),$F$46,$D$62)),"")</f>
        <v/>
      </c>
      <c r="G1593" s="559"/>
      <c r="H1593" s="559" t="str">
        <f>IFERROR(-PPMT(IF($K$46="Day",$F$45/'L1'!$D$12,IF($K$46="Week",$F$45/'L1'!$D$16,IF($K$46="Month",$F$45/'L1'!$D$17,IF($K$46="Year",$F$45,0)))),B1593,$F$46,$Q$45),"")</f>
        <v/>
      </c>
      <c r="I1593" s="559"/>
      <c r="J1593" s="559" t="str">
        <f t="shared" si="95"/>
        <v/>
      </c>
      <c r="K1593" s="559"/>
      <c r="L1593" s="559"/>
      <c r="M1593" s="559"/>
      <c r="N1593" s="559"/>
      <c r="O1593" s="559" t="str">
        <f t="shared" si="96"/>
        <v/>
      </c>
      <c r="P1593" s="560"/>
    </row>
    <row r="1594" spans="2:16">
      <c r="B1594" s="557" t="str">
        <f t="shared" si="93"/>
        <v/>
      </c>
      <c r="C1594" s="558"/>
      <c r="D1594" s="559" t="str">
        <f t="shared" si="94"/>
        <v/>
      </c>
      <c r="E1594" s="559"/>
      <c r="F1594" s="559" t="str">
        <f>IFERROR(IF(OR(D1594=0,D1594=""),"",-PMT($F$45/IF($K$46="Day",'L1'!$D$12,IF($K$46="Week",'L1'!$D$16,IF($K$46="Month",'L1'!$D$17,1))),$F$46,$D$62)),"")</f>
        <v/>
      </c>
      <c r="G1594" s="559"/>
      <c r="H1594" s="559" t="str">
        <f>IFERROR(-PPMT(IF($K$46="Day",$F$45/'L1'!$D$12,IF($K$46="Week",$F$45/'L1'!$D$16,IF($K$46="Month",$F$45/'L1'!$D$17,IF($K$46="Year",$F$45,0)))),B1594,$F$46,$Q$45),"")</f>
        <v/>
      </c>
      <c r="I1594" s="559"/>
      <c r="J1594" s="559" t="str">
        <f t="shared" si="95"/>
        <v/>
      </c>
      <c r="K1594" s="559"/>
      <c r="L1594" s="559"/>
      <c r="M1594" s="559"/>
      <c r="N1594" s="559"/>
      <c r="O1594" s="559" t="str">
        <f t="shared" si="96"/>
        <v/>
      </c>
      <c r="P1594" s="560"/>
    </row>
    <row r="1595" spans="2:16">
      <c r="B1595" s="557" t="str">
        <f t="shared" si="93"/>
        <v/>
      </c>
      <c r="C1595" s="558"/>
      <c r="D1595" s="559" t="str">
        <f t="shared" si="94"/>
        <v/>
      </c>
      <c r="E1595" s="559"/>
      <c r="F1595" s="559" t="str">
        <f>IFERROR(IF(OR(D1595=0,D1595=""),"",-PMT($F$45/IF($K$46="Day",'L1'!$D$12,IF($K$46="Week",'L1'!$D$16,IF($K$46="Month",'L1'!$D$17,1))),$F$46,$D$62)),"")</f>
        <v/>
      </c>
      <c r="G1595" s="559"/>
      <c r="H1595" s="559" t="str">
        <f>IFERROR(-PPMT(IF($K$46="Day",$F$45/'L1'!$D$12,IF($K$46="Week",$F$45/'L1'!$D$16,IF($K$46="Month",$F$45/'L1'!$D$17,IF($K$46="Year",$F$45,0)))),B1595,$F$46,$Q$45),"")</f>
        <v/>
      </c>
      <c r="I1595" s="559"/>
      <c r="J1595" s="559" t="str">
        <f t="shared" si="95"/>
        <v/>
      </c>
      <c r="K1595" s="559"/>
      <c r="L1595" s="559"/>
      <c r="M1595" s="559"/>
      <c r="N1595" s="559"/>
      <c r="O1595" s="559" t="str">
        <f t="shared" si="96"/>
        <v/>
      </c>
      <c r="P1595" s="560"/>
    </row>
    <row r="1596" spans="2:16">
      <c r="B1596" s="557" t="str">
        <f t="shared" si="93"/>
        <v/>
      </c>
      <c r="C1596" s="558"/>
      <c r="D1596" s="559" t="str">
        <f t="shared" si="94"/>
        <v/>
      </c>
      <c r="E1596" s="559"/>
      <c r="F1596" s="559" t="str">
        <f>IFERROR(IF(OR(D1596=0,D1596=""),"",-PMT($F$45/IF($K$46="Day",'L1'!$D$12,IF($K$46="Week",'L1'!$D$16,IF($K$46="Month",'L1'!$D$17,1))),$F$46,$D$62)),"")</f>
        <v/>
      </c>
      <c r="G1596" s="559"/>
      <c r="H1596" s="559" t="str">
        <f>IFERROR(-PPMT(IF($K$46="Day",$F$45/'L1'!$D$12,IF($K$46="Week",$F$45/'L1'!$D$16,IF($K$46="Month",$F$45/'L1'!$D$17,IF($K$46="Year",$F$45,0)))),B1596,$F$46,$Q$45),"")</f>
        <v/>
      </c>
      <c r="I1596" s="559"/>
      <c r="J1596" s="559" t="str">
        <f t="shared" si="95"/>
        <v/>
      </c>
      <c r="K1596" s="559"/>
      <c r="L1596" s="559"/>
      <c r="M1596" s="559"/>
      <c r="N1596" s="559"/>
      <c r="O1596" s="559" t="str">
        <f t="shared" si="96"/>
        <v/>
      </c>
      <c r="P1596" s="560"/>
    </row>
    <row r="1597" spans="2:16">
      <c r="B1597" s="557" t="str">
        <f t="shared" si="93"/>
        <v/>
      </c>
      <c r="C1597" s="558"/>
      <c r="D1597" s="559" t="str">
        <f t="shared" si="94"/>
        <v/>
      </c>
      <c r="E1597" s="559"/>
      <c r="F1597" s="559" t="str">
        <f>IFERROR(IF(OR(D1597=0,D1597=""),"",-PMT($F$45/IF($K$46="Day",'L1'!$D$12,IF($K$46="Week",'L1'!$D$16,IF($K$46="Month",'L1'!$D$17,1))),$F$46,$D$62)),"")</f>
        <v/>
      </c>
      <c r="G1597" s="559"/>
      <c r="H1597" s="559" t="str">
        <f>IFERROR(-PPMT(IF($K$46="Day",$F$45/'L1'!$D$12,IF($K$46="Week",$F$45/'L1'!$D$16,IF($K$46="Month",$F$45/'L1'!$D$17,IF($K$46="Year",$F$45,0)))),B1597,$F$46,$Q$45),"")</f>
        <v/>
      </c>
      <c r="I1597" s="559"/>
      <c r="J1597" s="559" t="str">
        <f t="shared" si="95"/>
        <v/>
      </c>
      <c r="K1597" s="559"/>
      <c r="L1597" s="559"/>
      <c r="M1597" s="559"/>
      <c r="N1597" s="559"/>
      <c r="O1597" s="559" t="str">
        <f t="shared" si="96"/>
        <v/>
      </c>
      <c r="P1597" s="560"/>
    </row>
    <row r="1598" spans="2:16">
      <c r="B1598" s="557" t="str">
        <f t="shared" si="93"/>
        <v/>
      </c>
      <c r="C1598" s="558"/>
      <c r="D1598" s="559" t="str">
        <f t="shared" si="94"/>
        <v/>
      </c>
      <c r="E1598" s="559"/>
      <c r="F1598" s="559" t="str">
        <f>IFERROR(IF(OR(D1598=0,D1598=""),"",-PMT($F$45/IF($K$46="Day",'L1'!$D$12,IF($K$46="Week",'L1'!$D$16,IF($K$46="Month",'L1'!$D$17,1))),$F$46,$D$62)),"")</f>
        <v/>
      </c>
      <c r="G1598" s="559"/>
      <c r="H1598" s="559" t="str">
        <f>IFERROR(-PPMT(IF($K$46="Day",$F$45/'L1'!$D$12,IF($K$46="Week",$F$45/'L1'!$D$16,IF($K$46="Month",$F$45/'L1'!$D$17,IF($K$46="Year",$F$45,0)))),B1598,$F$46,$Q$45),"")</f>
        <v/>
      </c>
      <c r="I1598" s="559"/>
      <c r="J1598" s="559" t="str">
        <f t="shared" si="95"/>
        <v/>
      </c>
      <c r="K1598" s="559"/>
      <c r="L1598" s="559"/>
      <c r="M1598" s="559"/>
      <c r="N1598" s="559"/>
      <c r="O1598" s="559" t="str">
        <f t="shared" si="96"/>
        <v/>
      </c>
      <c r="P1598" s="560"/>
    </row>
    <row r="1599" spans="2:16">
      <c r="B1599" s="557" t="str">
        <f t="shared" si="93"/>
        <v/>
      </c>
      <c r="C1599" s="558"/>
      <c r="D1599" s="559" t="str">
        <f t="shared" si="94"/>
        <v/>
      </c>
      <c r="E1599" s="559"/>
      <c r="F1599" s="559" t="str">
        <f>IFERROR(IF(OR(D1599=0,D1599=""),"",-PMT($F$45/IF($K$46="Day",'L1'!$D$12,IF($K$46="Week",'L1'!$D$16,IF($K$46="Month",'L1'!$D$17,1))),$F$46,$D$62)),"")</f>
        <v/>
      </c>
      <c r="G1599" s="559"/>
      <c r="H1599" s="559" t="str">
        <f>IFERROR(-PPMT(IF($K$46="Day",$F$45/'L1'!$D$12,IF($K$46="Week",$F$45/'L1'!$D$16,IF($K$46="Month",$F$45/'L1'!$D$17,IF($K$46="Year",$F$45,0)))),B1599,$F$46,$Q$45),"")</f>
        <v/>
      </c>
      <c r="I1599" s="559"/>
      <c r="J1599" s="559" t="str">
        <f t="shared" si="95"/>
        <v/>
      </c>
      <c r="K1599" s="559"/>
      <c r="L1599" s="559"/>
      <c r="M1599" s="559"/>
      <c r="N1599" s="559"/>
      <c r="O1599" s="559" t="str">
        <f t="shared" si="96"/>
        <v/>
      </c>
      <c r="P1599" s="560"/>
    </row>
    <row r="1600" spans="2:16">
      <c r="B1600" s="557" t="str">
        <f t="shared" ref="B1600:B1663" si="97">IF(OR(D1600=0,D1600=""),"",B1599+1)</f>
        <v/>
      </c>
      <c r="C1600" s="558"/>
      <c r="D1600" s="559" t="str">
        <f t="shared" ref="D1600:D1663" si="98">IFERROR(IF(D1599-H1599&lt;=0,"",D1599-H1599),"")</f>
        <v/>
      </c>
      <c r="E1600" s="559"/>
      <c r="F1600" s="559" t="str">
        <f>IFERROR(IF(OR(D1600=0,D1600=""),"",-PMT($F$45/IF($K$46="Day",'L1'!$D$12,IF($K$46="Week",'L1'!$D$16,IF($K$46="Month",'L1'!$D$17,1))),$F$46,$D$62)),"")</f>
        <v/>
      </c>
      <c r="G1600" s="559"/>
      <c r="H1600" s="559" t="str">
        <f>IFERROR(-PPMT(IF($K$46="Day",$F$45/'L1'!$D$12,IF($K$46="Week",$F$45/'L1'!$D$16,IF($K$46="Month",$F$45/'L1'!$D$17,IF($K$46="Year",$F$45,0)))),B1600,$F$46,$Q$45),"")</f>
        <v/>
      </c>
      <c r="I1600" s="559"/>
      <c r="J1600" s="559" t="str">
        <f t="shared" ref="J1600:J1663" si="99">IFERROR(F1600-H1600,"")</f>
        <v/>
      </c>
      <c r="K1600" s="559"/>
      <c r="L1600" s="559"/>
      <c r="M1600" s="559"/>
      <c r="N1600" s="559"/>
      <c r="O1600" s="559" t="str">
        <f t="shared" ref="O1600:O1663" si="100">IFERROR(D1600-H1600,"")</f>
        <v/>
      </c>
      <c r="P1600" s="560"/>
    </row>
    <row r="1601" spans="2:16">
      <c r="B1601" s="557" t="str">
        <f t="shared" si="97"/>
        <v/>
      </c>
      <c r="C1601" s="558"/>
      <c r="D1601" s="559" t="str">
        <f t="shared" si="98"/>
        <v/>
      </c>
      <c r="E1601" s="559"/>
      <c r="F1601" s="559" t="str">
        <f>IFERROR(IF(OR(D1601=0,D1601=""),"",-PMT($F$45/IF($K$46="Day",'L1'!$D$12,IF($K$46="Week",'L1'!$D$16,IF($K$46="Month",'L1'!$D$17,1))),$F$46,$D$62)),"")</f>
        <v/>
      </c>
      <c r="G1601" s="559"/>
      <c r="H1601" s="559" t="str">
        <f>IFERROR(-PPMT(IF($K$46="Day",$F$45/'L1'!$D$12,IF($K$46="Week",$F$45/'L1'!$D$16,IF($K$46="Month",$F$45/'L1'!$D$17,IF($K$46="Year",$F$45,0)))),B1601,$F$46,$Q$45),"")</f>
        <v/>
      </c>
      <c r="I1601" s="559"/>
      <c r="J1601" s="559" t="str">
        <f t="shared" si="99"/>
        <v/>
      </c>
      <c r="K1601" s="559"/>
      <c r="L1601" s="559"/>
      <c r="M1601" s="559"/>
      <c r="N1601" s="559"/>
      <c r="O1601" s="559" t="str">
        <f t="shared" si="100"/>
        <v/>
      </c>
      <c r="P1601" s="560"/>
    </row>
    <row r="1602" spans="2:16">
      <c r="B1602" s="557" t="str">
        <f t="shared" si="97"/>
        <v/>
      </c>
      <c r="C1602" s="558"/>
      <c r="D1602" s="559" t="str">
        <f t="shared" si="98"/>
        <v/>
      </c>
      <c r="E1602" s="559"/>
      <c r="F1602" s="559" t="str">
        <f>IFERROR(IF(OR(D1602=0,D1602=""),"",-PMT($F$45/IF($K$46="Day",'L1'!$D$12,IF($K$46="Week",'L1'!$D$16,IF($K$46="Month",'L1'!$D$17,1))),$F$46,$D$62)),"")</f>
        <v/>
      </c>
      <c r="G1602" s="559"/>
      <c r="H1602" s="559" t="str">
        <f>IFERROR(-PPMT(IF($K$46="Day",$F$45/'L1'!$D$12,IF($K$46="Week",$F$45/'L1'!$D$16,IF($K$46="Month",$F$45/'L1'!$D$17,IF($K$46="Year",$F$45,0)))),B1602,$F$46,$Q$45),"")</f>
        <v/>
      </c>
      <c r="I1602" s="559"/>
      <c r="J1602" s="559" t="str">
        <f t="shared" si="99"/>
        <v/>
      </c>
      <c r="K1602" s="559"/>
      <c r="L1602" s="559"/>
      <c r="M1602" s="559"/>
      <c r="N1602" s="559"/>
      <c r="O1602" s="559" t="str">
        <f t="shared" si="100"/>
        <v/>
      </c>
      <c r="P1602" s="560"/>
    </row>
    <row r="1603" spans="2:16">
      <c r="B1603" s="557" t="str">
        <f t="shared" si="97"/>
        <v/>
      </c>
      <c r="C1603" s="558"/>
      <c r="D1603" s="559" t="str">
        <f t="shared" si="98"/>
        <v/>
      </c>
      <c r="E1603" s="559"/>
      <c r="F1603" s="559" t="str">
        <f>IFERROR(IF(OR(D1603=0,D1603=""),"",-PMT($F$45/IF($K$46="Day",'L1'!$D$12,IF($K$46="Week",'L1'!$D$16,IF($K$46="Month",'L1'!$D$17,1))),$F$46,$D$62)),"")</f>
        <v/>
      </c>
      <c r="G1603" s="559"/>
      <c r="H1603" s="559" t="str">
        <f>IFERROR(-PPMT(IF($K$46="Day",$F$45/'L1'!$D$12,IF($K$46="Week",$F$45/'L1'!$D$16,IF($K$46="Month",$F$45/'L1'!$D$17,IF($K$46="Year",$F$45,0)))),B1603,$F$46,$Q$45),"")</f>
        <v/>
      </c>
      <c r="I1603" s="559"/>
      <c r="J1603" s="559" t="str">
        <f t="shared" si="99"/>
        <v/>
      </c>
      <c r="K1603" s="559"/>
      <c r="L1603" s="559"/>
      <c r="M1603" s="559"/>
      <c r="N1603" s="559"/>
      <c r="O1603" s="559" t="str">
        <f t="shared" si="100"/>
        <v/>
      </c>
      <c r="P1603" s="560"/>
    </row>
    <row r="1604" spans="2:16">
      <c r="B1604" s="557" t="str">
        <f t="shared" si="97"/>
        <v/>
      </c>
      <c r="C1604" s="558"/>
      <c r="D1604" s="559" t="str">
        <f t="shared" si="98"/>
        <v/>
      </c>
      <c r="E1604" s="559"/>
      <c r="F1604" s="559" t="str">
        <f>IFERROR(IF(OR(D1604=0,D1604=""),"",-PMT($F$45/IF($K$46="Day",'L1'!$D$12,IF($K$46="Week",'L1'!$D$16,IF($K$46="Month",'L1'!$D$17,1))),$F$46,$D$62)),"")</f>
        <v/>
      </c>
      <c r="G1604" s="559"/>
      <c r="H1604" s="559" t="str">
        <f>IFERROR(-PPMT(IF($K$46="Day",$F$45/'L1'!$D$12,IF($K$46="Week",$F$45/'L1'!$D$16,IF($K$46="Month",$F$45/'L1'!$D$17,IF($K$46="Year",$F$45,0)))),B1604,$F$46,$Q$45),"")</f>
        <v/>
      </c>
      <c r="I1604" s="559"/>
      <c r="J1604" s="559" t="str">
        <f t="shared" si="99"/>
        <v/>
      </c>
      <c r="K1604" s="559"/>
      <c r="L1604" s="559"/>
      <c r="M1604" s="559"/>
      <c r="N1604" s="559"/>
      <c r="O1604" s="559" t="str">
        <f t="shared" si="100"/>
        <v/>
      </c>
      <c r="P1604" s="560"/>
    </row>
    <row r="1605" spans="2:16">
      <c r="B1605" s="557" t="str">
        <f t="shared" si="97"/>
        <v/>
      </c>
      <c r="C1605" s="558"/>
      <c r="D1605" s="559" t="str">
        <f t="shared" si="98"/>
        <v/>
      </c>
      <c r="E1605" s="559"/>
      <c r="F1605" s="559" t="str">
        <f>IFERROR(IF(OR(D1605=0,D1605=""),"",-PMT($F$45/IF($K$46="Day",'L1'!$D$12,IF($K$46="Week",'L1'!$D$16,IF($K$46="Month",'L1'!$D$17,1))),$F$46,$D$62)),"")</f>
        <v/>
      </c>
      <c r="G1605" s="559"/>
      <c r="H1605" s="559" t="str">
        <f>IFERROR(-PPMT(IF($K$46="Day",$F$45/'L1'!$D$12,IF($K$46="Week",$F$45/'L1'!$D$16,IF($K$46="Month",$F$45/'L1'!$D$17,IF($K$46="Year",$F$45,0)))),B1605,$F$46,$Q$45),"")</f>
        <v/>
      </c>
      <c r="I1605" s="559"/>
      <c r="J1605" s="559" t="str">
        <f t="shared" si="99"/>
        <v/>
      </c>
      <c r="K1605" s="559"/>
      <c r="L1605" s="559"/>
      <c r="M1605" s="559"/>
      <c r="N1605" s="559"/>
      <c r="O1605" s="559" t="str">
        <f t="shared" si="100"/>
        <v/>
      </c>
      <c r="P1605" s="560"/>
    </row>
    <row r="1606" spans="2:16">
      <c r="B1606" s="557" t="str">
        <f t="shared" si="97"/>
        <v/>
      </c>
      <c r="C1606" s="558"/>
      <c r="D1606" s="559" t="str">
        <f t="shared" si="98"/>
        <v/>
      </c>
      <c r="E1606" s="559"/>
      <c r="F1606" s="559" t="str">
        <f>IFERROR(IF(OR(D1606=0,D1606=""),"",-PMT($F$45/IF($K$46="Day",'L1'!$D$12,IF($K$46="Week",'L1'!$D$16,IF($K$46="Month",'L1'!$D$17,1))),$F$46,$D$62)),"")</f>
        <v/>
      </c>
      <c r="G1606" s="559"/>
      <c r="H1606" s="559" t="str">
        <f>IFERROR(-PPMT(IF($K$46="Day",$F$45/'L1'!$D$12,IF($K$46="Week",$F$45/'L1'!$D$16,IF($K$46="Month",$F$45/'L1'!$D$17,IF($K$46="Year",$F$45,0)))),B1606,$F$46,$Q$45),"")</f>
        <v/>
      </c>
      <c r="I1606" s="559"/>
      <c r="J1606" s="559" t="str">
        <f t="shared" si="99"/>
        <v/>
      </c>
      <c r="K1606" s="559"/>
      <c r="L1606" s="559"/>
      <c r="M1606" s="559"/>
      <c r="N1606" s="559"/>
      <c r="O1606" s="559" t="str">
        <f t="shared" si="100"/>
        <v/>
      </c>
      <c r="P1606" s="560"/>
    </row>
    <row r="1607" spans="2:16">
      <c r="B1607" s="557" t="str">
        <f t="shared" si="97"/>
        <v/>
      </c>
      <c r="C1607" s="558"/>
      <c r="D1607" s="559" t="str">
        <f t="shared" si="98"/>
        <v/>
      </c>
      <c r="E1607" s="559"/>
      <c r="F1607" s="559" t="str">
        <f>IFERROR(IF(OR(D1607=0,D1607=""),"",-PMT($F$45/IF($K$46="Day",'L1'!$D$12,IF($K$46="Week",'L1'!$D$16,IF($K$46="Month",'L1'!$D$17,1))),$F$46,$D$62)),"")</f>
        <v/>
      </c>
      <c r="G1607" s="559"/>
      <c r="H1607" s="559" t="str">
        <f>IFERROR(-PPMT(IF($K$46="Day",$F$45/'L1'!$D$12,IF($K$46="Week",$F$45/'L1'!$D$16,IF($K$46="Month",$F$45/'L1'!$D$17,IF($K$46="Year",$F$45,0)))),B1607,$F$46,$Q$45),"")</f>
        <v/>
      </c>
      <c r="I1607" s="559"/>
      <c r="J1607" s="559" t="str">
        <f t="shared" si="99"/>
        <v/>
      </c>
      <c r="K1607" s="559"/>
      <c r="L1607" s="559"/>
      <c r="M1607" s="559"/>
      <c r="N1607" s="559"/>
      <c r="O1607" s="559" t="str">
        <f t="shared" si="100"/>
        <v/>
      </c>
      <c r="P1607" s="560"/>
    </row>
    <row r="1608" spans="2:16">
      <c r="B1608" s="557" t="str">
        <f t="shared" si="97"/>
        <v/>
      </c>
      <c r="C1608" s="558"/>
      <c r="D1608" s="559" t="str">
        <f t="shared" si="98"/>
        <v/>
      </c>
      <c r="E1608" s="559"/>
      <c r="F1608" s="559" t="str">
        <f>IFERROR(IF(OR(D1608=0,D1608=""),"",-PMT($F$45/IF($K$46="Day",'L1'!$D$12,IF($K$46="Week",'L1'!$D$16,IF($K$46="Month",'L1'!$D$17,1))),$F$46,$D$62)),"")</f>
        <v/>
      </c>
      <c r="G1608" s="559"/>
      <c r="H1608" s="559" t="str">
        <f>IFERROR(-PPMT(IF($K$46="Day",$F$45/'L1'!$D$12,IF($K$46="Week",$F$45/'L1'!$D$16,IF($K$46="Month",$F$45/'L1'!$D$17,IF($K$46="Year",$F$45,0)))),B1608,$F$46,$Q$45),"")</f>
        <v/>
      </c>
      <c r="I1608" s="559"/>
      <c r="J1608" s="559" t="str">
        <f t="shared" si="99"/>
        <v/>
      </c>
      <c r="K1608" s="559"/>
      <c r="L1608" s="559"/>
      <c r="M1608" s="559"/>
      <c r="N1608" s="559"/>
      <c r="O1608" s="559" t="str">
        <f t="shared" si="100"/>
        <v/>
      </c>
      <c r="P1608" s="560"/>
    </row>
    <row r="1609" spans="2:16">
      <c r="B1609" s="557" t="str">
        <f t="shared" si="97"/>
        <v/>
      </c>
      <c r="C1609" s="558"/>
      <c r="D1609" s="559" t="str">
        <f t="shared" si="98"/>
        <v/>
      </c>
      <c r="E1609" s="559"/>
      <c r="F1609" s="559" t="str">
        <f>IFERROR(IF(OR(D1609=0,D1609=""),"",-PMT($F$45/IF($K$46="Day",'L1'!$D$12,IF($K$46="Week",'L1'!$D$16,IF($K$46="Month",'L1'!$D$17,1))),$F$46,$D$62)),"")</f>
        <v/>
      </c>
      <c r="G1609" s="559"/>
      <c r="H1609" s="559" t="str">
        <f>IFERROR(-PPMT(IF($K$46="Day",$F$45/'L1'!$D$12,IF($K$46="Week",$F$45/'L1'!$D$16,IF($K$46="Month",$F$45/'L1'!$D$17,IF($K$46="Year",$F$45,0)))),B1609,$F$46,$Q$45),"")</f>
        <v/>
      </c>
      <c r="I1609" s="559"/>
      <c r="J1609" s="559" t="str">
        <f t="shared" si="99"/>
        <v/>
      </c>
      <c r="K1609" s="559"/>
      <c r="L1609" s="559"/>
      <c r="M1609" s="559"/>
      <c r="N1609" s="559"/>
      <c r="O1609" s="559" t="str">
        <f t="shared" si="100"/>
        <v/>
      </c>
      <c r="P1609" s="560"/>
    </row>
    <row r="1610" spans="2:16">
      <c r="B1610" s="557" t="str">
        <f t="shared" si="97"/>
        <v/>
      </c>
      <c r="C1610" s="558"/>
      <c r="D1610" s="559" t="str">
        <f t="shared" si="98"/>
        <v/>
      </c>
      <c r="E1610" s="559"/>
      <c r="F1610" s="559" t="str">
        <f>IFERROR(IF(OR(D1610=0,D1610=""),"",-PMT($F$45/IF($K$46="Day",'L1'!$D$12,IF($K$46="Week",'L1'!$D$16,IF($K$46="Month",'L1'!$D$17,1))),$F$46,$D$62)),"")</f>
        <v/>
      </c>
      <c r="G1610" s="559"/>
      <c r="H1610" s="559" t="str">
        <f>IFERROR(-PPMT(IF($K$46="Day",$F$45/'L1'!$D$12,IF($K$46="Week",$F$45/'L1'!$D$16,IF($K$46="Month",$F$45/'L1'!$D$17,IF($K$46="Year",$F$45,0)))),B1610,$F$46,$Q$45),"")</f>
        <v/>
      </c>
      <c r="I1610" s="559"/>
      <c r="J1610" s="559" t="str">
        <f t="shared" si="99"/>
        <v/>
      </c>
      <c r="K1610" s="559"/>
      <c r="L1610" s="559"/>
      <c r="M1610" s="559"/>
      <c r="N1610" s="559"/>
      <c r="O1610" s="559" t="str">
        <f t="shared" si="100"/>
        <v/>
      </c>
      <c r="P1610" s="560"/>
    </row>
    <row r="1611" spans="2:16">
      <c r="B1611" s="557" t="str">
        <f t="shared" si="97"/>
        <v/>
      </c>
      <c r="C1611" s="558"/>
      <c r="D1611" s="559" t="str">
        <f t="shared" si="98"/>
        <v/>
      </c>
      <c r="E1611" s="559"/>
      <c r="F1611" s="559" t="str">
        <f>IFERROR(IF(OR(D1611=0,D1611=""),"",-PMT($F$45/IF($K$46="Day",'L1'!$D$12,IF($K$46="Week",'L1'!$D$16,IF($K$46="Month",'L1'!$D$17,1))),$F$46,$D$62)),"")</f>
        <v/>
      </c>
      <c r="G1611" s="559"/>
      <c r="H1611" s="559" t="str">
        <f>IFERROR(-PPMT(IF($K$46="Day",$F$45/'L1'!$D$12,IF($K$46="Week",$F$45/'L1'!$D$16,IF($K$46="Month",$F$45/'L1'!$D$17,IF($K$46="Year",$F$45,0)))),B1611,$F$46,$Q$45),"")</f>
        <v/>
      </c>
      <c r="I1611" s="559"/>
      <c r="J1611" s="559" t="str">
        <f t="shared" si="99"/>
        <v/>
      </c>
      <c r="K1611" s="559"/>
      <c r="L1611" s="559"/>
      <c r="M1611" s="559"/>
      <c r="N1611" s="559"/>
      <c r="O1611" s="559" t="str">
        <f t="shared" si="100"/>
        <v/>
      </c>
      <c r="P1611" s="560"/>
    </row>
    <row r="1612" spans="2:16">
      <c r="B1612" s="557" t="str">
        <f t="shared" si="97"/>
        <v/>
      </c>
      <c r="C1612" s="558"/>
      <c r="D1612" s="559" t="str">
        <f t="shared" si="98"/>
        <v/>
      </c>
      <c r="E1612" s="559"/>
      <c r="F1612" s="559" t="str">
        <f>IFERROR(IF(OR(D1612=0,D1612=""),"",-PMT($F$45/IF($K$46="Day",'L1'!$D$12,IF($K$46="Week",'L1'!$D$16,IF($K$46="Month",'L1'!$D$17,1))),$F$46,$D$62)),"")</f>
        <v/>
      </c>
      <c r="G1612" s="559"/>
      <c r="H1612" s="559" t="str">
        <f>IFERROR(-PPMT(IF($K$46="Day",$F$45/'L1'!$D$12,IF($K$46="Week",$F$45/'L1'!$D$16,IF($K$46="Month",$F$45/'L1'!$D$17,IF($K$46="Year",$F$45,0)))),B1612,$F$46,$Q$45),"")</f>
        <v/>
      </c>
      <c r="I1612" s="559"/>
      <c r="J1612" s="559" t="str">
        <f t="shared" si="99"/>
        <v/>
      </c>
      <c r="K1612" s="559"/>
      <c r="L1612" s="559"/>
      <c r="M1612" s="559"/>
      <c r="N1612" s="559"/>
      <c r="O1612" s="559" t="str">
        <f t="shared" si="100"/>
        <v/>
      </c>
      <c r="P1612" s="560"/>
    </row>
    <row r="1613" spans="2:16">
      <c r="B1613" s="557" t="str">
        <f t="shared" si="97"/>
        <v/>
      </c>
      <c r="C1613" s="558"/>
      <c r="D1613" s="559" t="str">
        <f t="shared" si="98"/>
        <v/>
      </c>
      <c r="E1613" s="559"/>
      <c r="F1613" s="559" t="str">
        <f>IFERROR(IF(OR(D1613=0,D1613=""),"",-PMT($F$45/IF($K$46="Day",'L1'!$D$12,IF($K$46="Week",'L1'!$D$16,IF($K$46="Month",'L1'!$D$17,1))),$F$46,$D$62)),"")</f>
        <v/>
      </c>
      <c r="G1613" s="559"/>
      <c r="H1613" s="559" t="str">
        <f>IFERROR(-PPMT(IF($K$46="Day",$F$45/'L1'!$D$12,IF($K$46="Week",$F$45/'L1'!$D$16,IF($K$46="Month",$F$45/'L1'!$D$17,IF($K$46="Year",$F$45,0)))),B1613,$F$46,$Q$45),"")</f>
        <v/>
      </c>
      <c r="I1613" s="559"/>
      <c r="J1613" s="559" t="str">
        <f t="shared" si="99"/>
        <v/>
      </c>
      <c r="K1613" s="559"/>
      <c r="L1613" s="559"/>
      <c r="M1613" s="559"/>
      <c r="N1613" s="559"/>
      <c r="O1613" s="559" t="str">
        <f t="shared" si="100"/>
        <v/>
      </c>
      <c r="P1613" s="560"/>
    </row>
    <row r="1614" spans="2:16">
      <c r="B1614" s="557" t="str">
        <f t="shared" si="97"/>
        <v/>
      </c>
      <c r="C1614" s="558"/>
      <c r="D1614" s="559" t="str">
        <f t="shared" si="98"/>
        <v/>
      </c>
      <c r="E1614" s="559"/>
      <c r="F1614" s="559" t="str">
        <f>IFERROR(IF(OR(D1614=0,D1614=""),"",-PMT($F$45/IF($K$46="Day",'L1'!$D$12,IF($K$46="Week",'L1'!$D$16,IF($K$46="Month",'L1'!$D$17,1))),$F$46,$D$62)),"")</f>
        <v/>
      </c>
      <c r="G1614" s="559"/>
      <c r="H1614" s="559" t="str">
        <f>IFERROR(-PPMT(IF($K$46="Day",$F$45/'L1'!$D$12,IF($K$46="Week",$F$45/'L1'!$D$16,IF($K$46="Month",$F$45/'L1'!$D$17,IF($K$46="Year",$F$45,0)))),B1614,$F$46,$Q$45),"")</f>
        <v/>
      </c>
      <c r="I1614" s="559"/>
      <c r="J1614" s="559" t="str">
        <f t="shared" si="99"/>
        <v/>
      </c>
      <c r="K1614" s="559"/>
      <c r="L1614" s="559"/>
      <c r="M1614" s="559"/>
      <c r="N1614" s="559"/>
      <c r="O1614" s="559" t="str">
        <f t="shared" si="100"/>
        <v/>
      </c>
      <c r="P1614" s="560"/>
    </row>
    <row r="1615" spans="2:16">
      <c r="B1615" s="557" t="str">
        <f t="shared" si="97"/>
        <v/>
      </c>
      <c r="C1615" s="558"/>
      <c r="D1615" s="559" t="str">
        <f t="shared" si="98"/>
        <v/>
      </c>
      <c r="E1615" s="559"/>
      <c r="F1615" s="559" t="str">
        <f>IFERROR(IF(OR(D1615=0,D1615=""),"",-PMT($F$45/IF($K$46="Day",'L1'!$D$12,IF($K$46="Week",'L1'!$D$16,IF($K$46="Month",'L1'!$D$17,1))),$F$46,$D$62)),"")</f>
        <v/>
      </c>
      <c r="G1615" s="559"/>
      <c r="H1615" s="559" t="str">
        <f>IFERROR(-PPMT(IF($K$46="Day",$F$45/'L1'!$D$12,IF($K$46="Week",$F$45/'L1'!$D$16,IF($K$46="Month",$F$45/'L1'!$D$17,IF($K$46="Year",$F$45,0)))),B1615,$F$46,$Q$45),"")</f>
        <v/>
      </c>
      <c r="I1615" s="559"/>
      <c r="J1615" s="559" t="str">
        <f t="shared" si="99"/>
        <v/>
      </c>
      <c r="K1615" s="559"/>
      <c r="L1615" s="559"/>
      <c r="M1615" s="559"/>
      <c r="N1615" s="559"/>
      <c r="O1615" s="559" t="str">
        <f t="shared" si="100"/>
        <v/>
      </c>
      <c r="P1615" s="560"/>
    </row>
    <row r="1616" spans="2:16">
      <c r="B1616" s="557" t="str">
        <f t="shared" si="97"/>
        <v/>
      </c>
      <c r="C1616" s="558"/>
      <c r="D1616" s="559" t="str">
        <f t="shared" si="98"/>
        <v/>
      </c>
      <c r="E1616" s="559"/>
      <c r="F1616" s="559" t="str">
        <f>IFERROR(IF(OR(D1616=0,D1616=""),"",-PMT($F$45/IF($K$46="Day",'L1'!$D$12,IF($K$46="Week",'L1'!$D$16,IF($K$46="Month",'L1'!$D$17,1))),$F$46,$D$62)),"")</f>
        <v/>
      </c>
      <c r="G1616" s="559"/>
      <c r="H1616" s="559" t="str">
        <f>IFERROR(-PPMT(IF($K$46="Day",$F$45/'L1'!$D$12,IF($K$46="Week",$F$45/'L1'!$D$16,IF($K$46="Month",$F$45/'L1'!$D$17,IF($K$46="Year",$F$45,0)))),B1616,$F$46,$Q$45),"")</f>
        <v/>
      </c>
      <c r="I1616" s="559"/>
      <c r="J1616" s="559" t="str">
        <f t="shared" si="99"/>
        <v/>
      </c>
      <c r="K1616" s="559"/>
      <c r="L1616" s="559"/>
      <c r="M1616" s="559"/>
      <c r="N1616" s="559"/>
      <c r="O1616" s="559" t="str">
        <f t="shared" si="100"/>
        <v/>
      </c>
      <c r="P1616" s="560"/>
    </row>
    <row r="1617" spans="2:16">
      <c r="B1617" s="557" t="str">
        <f t="shared" si="97"/>
        <v/>
      </c>
      <c r="C1617" s="558"/>
      <c r="D1617" s="559" t="str">
        <f t="shared" si="98"/>
        <v/>
      </c>
      <c r="E1617" s="559"/>
      <c r="F1617" s="559" t="str">
        <f>IFERROR(IF(OR(D1617=0,D1617=""),"",-PMT($F$45/IF($K$46="Day",'L1'!$D$12,IF($K$46="Week",'L1'!$D$16,IF($K$46="Month",'L1'!$D$17,1))),$F$46,$D$62)),"")</f>
        <v/>
      </c>
      <c r="G1617" s="559"/>
      <c r="H1617" s="559" t="str">
        <f>IFERROR(-PPMT(IF($K$46="Day",$F$45/'L1'!$D$12,IF($K$46="Week",$F$45/'L1'!$D$16,IF($K$46="Month",$F$45/'L1'!$D$17,IF($K$46="Year",$F$45,0)))),B1617,$F$46,$Q$45),"")</f>
        <v/>
      </c>
      <c r="I1617" s="559"/>
      <c r="J1617" s="559" t="str">
        <f t="shared" si="99"/>
        <v/>
      </c>
      <c r="K1617" s="559"/>
      <c r="L1617" s="559"/>
      <c r="M1617" s="559"/>
      <c r="N1617" s="559"/>
      <c r="O1617" s="559" t="str">
        <f t="shared" si="100"/>
        <v/>
      </c>
      <c r="P1617" s="560"/>
    </row>
    <row r="1618" spans="2:16">
      <c r="B1618" s="557" t="str">
        <f t="shared" si="97"/>
        <v/>
      </c>
      <c r="C1618" s="558"/>
      <c r="D1618" s="559" t="str">
        <f t="shared" si="98"/>
        <v/>
      </c>
      <c r="E1618" s="559"/>
      <c r="F1618" s="559" t="str">
        <f>IFERROR(IF(OR(D1618=0,D1618=""),"",-PMT($F$45/IF($K$46="Day",'L1'!$D$12,IF($K$46="Week",'L1'!$D$16,IF($K$46="Month",'L1'!$D$17,1))),$F$46,$D$62)),"")</f>
        <v/>
      </c>
      <c r="G1618" s="559"/>
      <c r="H1618" s="559" t="str">
        <f>IFERROR(-PPMT(IF($K$46="Day",$F$45/'L1'!$D$12,IF($K$46="Week",$F$45/'L1'!$D$16,IF($K$46="Month",$F$45/'L1'!$D$17,IF($K$46="Year",$F$45,0)))),B1618,$F$46,$Q$45),"")</f>
        <v/>
      </c>
      <c r="I1618" s="559"/>
      <c r="J1618" s="559" t="str">
        <f t="shared" si="99"/>
        <v/>
      </c>
      <c r="K1618" s="559"/>
      <c r="L1618" s="559"/>
      <c r="M1618" s="559"/>
      <c r="N1618" s="559"/>
      <c r="O1618" s="559" t="str">
        <f t="shared" si="100"/>
        <v/>
      </c>
      <c r="P1618" s="560"/>
    </row>
    <row r="1619" spans="2:16">
      <c r="B1619" s="557" t="str">
        <f t="shared" si="97"/>
        <v/>
      </c>
      <c r="C1619" s="558"/>
      <c r="D1619" s="559" t="str">
        <f t="shared" si="98"/>
        <v/>
      </c>
      <c r="E1619" s="559"/>
      <c r="F1619" s="559" t="str">
        <f>IFERROR(IF(OR(D1619=0,D1619=""),"",-PMT($F$45/IF($K$46="Day",'L1'!$D$12,IF($K$46="Week",'L1'!$D$16,IF($K$46="Month",'L1'!$D$17,1))),$F$46,$D$62)),"")</f>
        <v/>
      </c>
      <c r="G1619" s="559"/>
      <c r="H1619" s="559" t="str">
        <f>IFERROR(-PPMT(IF($K$46="Day",$F$45/'L1'!$D$12,IF($K$46="Week",$F$45/'L1'!$D$16,IF($K$46="Month",$F$45/'L1'!$D$17,IF($K$46="Year",$F$45,0)))),B1619,$F$46,$Q$45),"")</f>
        <v/>
      </c>
      <c r="I1619" s="559"/>
      <c r="J1619" s="559" t="str">
        <f t="shared" si="99"/>
        <v/>
      </c>
      <c r="K1619" s="559"/>
      <c r="L1619" s="559"/>
      <c r="M1619" s="559"/>
      <c r="N1619" s="559"/>
      <c r="O1619" s="559" t="str">
        <f t="shared" si="100"/>
        <v/>
      </c>
      <c r="P1619" s="560"/>
    </row>
    <row r="1620" spans="2:16">
      <c r="B1620" s="557" t="str">
        <f t="shared" si="97"/>
        <v/>
      </c>
      <c r="C1620" s="558"/>
      <c r="D1620" s="559" t="str">
        <f t="shared" si="98"/>
        <v/>
      </c>
      <c r="E1620" s="559"/>
      <c r="F1620" s="559" t="str">
        <f>IFERROR(IF(OR(D1620=0,D1620=""),"",-PMT($F$45/IF($K$46="Day",'L1'!$D$12,IF($K$46="Week",'L1'!$D$16,IF($K$46="Month",'L1'!$D$17,1))),$F$46,$D$62)),"")</f>
        <v/>
      </c>
      <c r="G1620" s="559"/>
      <c r="H1620" s="559" t="str">
        <f>IFERROR(-PPMT(IF($K$46="Day",$F$45/'L1'!$D$12,IF($K$46="Week",$F$45/'L1'!$D$16,IF($K$46="Month",$F$45/'L1'!$D$17,IF($K$46="Year",$F$45,0)))),B1620,$F$46,$Q$45),"")</f>
        <v/>
      </c>
      <c r="I1620" s="559"/>
      <c r="J1620" s="559" t="str">
        <f t="shared" si="99"/>
        <v/>
      </c>
      <c r="K1620" s="559"/>
      <c r="L1620" s="559"/>
      <c r="M1620" s="559"/>
      <c r="N1620" s="559"/>
      <c r="O1620" s="559" t="str">
        <f t="shared" si="100"/>
        <v/>
      </c>
      <c r="P1620" s="560"/>
    </row>
    <row r="1621" spans="2:16">
      <c r="B1621" s="557" t="str">
        <f t="shared" si="97"/>
        <v/>
      </c>
      <c r="C1621" s="558"/>
      <c r="D1621" s="559" t="str">
        <f t="shared" si="98"/>
        <v/>
      </c>
      <c r="E1621" s="559"/>
      <c r="F1621" s="559" t="str">
        <f>IFERROR(IF(OR(D1621=0,D1621=""),"",-PMT($F$45/IF($K$46="Day",'L1'!$D$12,IF($K$46="Week",'L1'!$D$16,IF($K$46="Month",'L1'!$D$17,1))),$F$46,$D$62)),"")</f>
        <v/>
      </c>
      <c r="G1621" s="559"/>
      <c r="H1621" s="559" t="str">
        <f>IFERROR(-PPMT(IF($K$46="Day",$F$45/'L1'!$D$12,IF($K$46="Week",$F$45/'L1'!$D$16,IF($K$46="Month",$F$45/'L1'!$D$17,IF($K$46="Year",$F$45,0)))),B1621,$F$46,$Q$45),"")</f>
        <v/>
      </c>
      <c r="I1621" s="559"/>
      <c r="J1621" s="559" t="str">
        <f t="shared" si="99"/>
        <v/>
      </c>
      <c r="K1621" s="559"/>
      <c r="L1621" s="559"/>
      <c r="M1621" s="559"/>
      <c r="N1621" s="559"/>
      <c r="O1621" s="559" t="str">
        <f t="shared" si="100"/>
        <v/>
      </c>
      <c r="P1621" s="560"/>
    </row>
    <row r="1622" spans="2:16">
      <c r="B1622" s="557" t="str">
        <f t="shared" si="97"/>
        <v/>
      </c>
      <c r="C1622" s="558"/>
      <c r="D1622" s="559" t="str">
        <f t="shared" si="98"/>
        <v/>
      </c>
      <c r="E1622" s="559"/>
      <c r="F1622" s="559" t="str">
        <f>IFERROR(IF(OR(D1622=0,D1622=""),"",-PMT($F$45/IF($K$46="Day",'L1'!$D$12,IF($K$46="Week",'L1'!$D$16,IF($K$46="Month",'L1'!$D$17,1))),$F$46,$D$62)),"")</f>
        <v/>
      </c>
      <c r="G1622" s="559"/>
      <c r="H1622" s="559" t="str">
        <f>IFERROR(-PPMT(IF($K$46="Day",$F$45/'L1'!$D$12,IF($K$46="Week",$F$45/'L1'!$D$16,IF($K$46="Month",$F$45/'L1'!$D$17,IF($K$46="Year",$F$45,0)))),B1622,$F$46,$Q$45),"")</f>
        <v/>
      </c>
      <c r="I1622" s="559"/>
      <c r="J1622" s="559" t="str">
        <f t="shared" si="99"/>
        <v/>
      </c>
      <c r="K1622" s="559"/>
      <c r="L1622" s="559"/>
      <c r="M1622" s="559"/>
      <c r="N1622" s="559"/>
      <c r="O1622" s="559" t="str">
        <f t="shared" si="100"/>
        <v/>
      </c>
      <c r="P1622" s="560"/>
    </row>
    <row r="1623" spans="2:16">
      <c r="B1623" s="557" t="str">
        <f t="shared" si="97"/>
        <v/>
      </c>
      <c r="C1623" s="558"/>
      <c r="D1623" s="559" t="str">
        <f t="shared" si="98"/>
        <v/>
      </c>
      <c r="E1623" s="559"/>
      <c r="F1623" s="559" t="str">
        <f>IFERROR(IF(OR(D1623=0,D1623=""),"",-PMT($F$45/IF($K$46="Day",'L1'!$D$12,IF($K$46="Week",'L1'!$D$16,IF($K$46="Month",'L1'!$D$17,1))),$F$46,$D$62)),"")</f>
        <v/>
      </c>
      <c r="G1623" s="559"/>
      <c r="H1623" s="559" t="str">
        <f>IFERROR(-PPMT(IF($K$46="Day",$F$45/'L1'!$D$12,IF($K$46="Week",$F$45/'L1'!$D$16,IF($K$46="Month",$F$45/'L1'!$D$17,IF($K$46="Year",$F$45,0)))),B1623,$F$46,$Q$45),"")</f>
        <v/>
      </c>
      <c r="I1623" s="559"/>
      <c r="J1623" s="559" t="str">
        <f t="shared" si="99"/>
        <v/>
      </c>
      <c r="K1623" s="559"/>
      <c r="L1623" s="559"/>
      <c r="M1623" s="559"/>
      <c r="N1623" s="559"/>
      <c r="O1623" s="559" t="str">
        <f t="shared" si="100"/>
        <v/>
      </c>
      <c r="P1623" s="560"/>
    </row>
    <row r="1624" spans="2:16">
      <c r="B1624" s="557" t="str">
        <f t="shared" si="97"/>
        <v/>
      </c>
      <c r="C1624" s="558"/>
      <c r="D1624" s="559" t="str">
        <f t="shared" si="98"/>
        <v/>
      </c>
      <c r="E1624" s="559"/>
      <c r="F1624" s="559" t="str">
        <f>IFERROR(IF(OR(D1624=0,D1624=""),"",-PMT($F$45/IF($K$46="Day",'L1'!$D$12,IF($K$46="Week",'L1'!$D$16,IF($K$46="Month",'L1'!$D$17,1))),$F$46,$D$62)),"")</f>
        <v/>
      </c>
      <c r="G1624" s="559"/>
      <c r="H1624" s="559" t="str">
        <f>IFERROR(-PPMT(IF($K$46="Day",$F$45/'L1'!$D$12,IF($K$46="Week",$F$45/'L1'!$D$16,IF($K$46="Month",$F$45/'L1'!$D$17,IF($K$46="Year",$F$45,0)))),B1624,$F$46,$Q$45),"")</f>
        <v/>
      </c>
      <c r="I1624" s="559"/>
      <c r="J1624" s="559" t="str">
        <f t="shared" si="99"/>
        <v/>
      </c>
      <c r="K1624" s="559"/>
      <c r="L1624" s="559"/>
      <c r="M1624" s="559"/>
      <c r="N1624" s="559"/>
      <c r="O1624" s="559" t="str">
        <f t="shared" si="100"/>
        <v/>
      </c>
      <c r="P1624" s="560"/>
    </row>
    <row r="1625" spans="2:16">
      <c r="B1625" s="557" t="str">
        <f t="shared" si="97"/>
        <v/>
      </c>
      <c r="C1625" s="558"/>
      <c r="D1625" s="559" t="str">
        <f t="shared" si="98"/>
        <v/>
      </c>
      <c r="E1625" s="559"/>
      <c r="F1625" s="559" t="str">
        <f>IFERROR(IF(OR(D1625=0,D1625=""),"",-PMT($F$45/IF($K$46="Day",'L1'!$D$12,IF($K$46="Week",'L1'!$D$16,IF($K$46="Month",'L1'!$D$17,1))),$F$46,$D$62)),"")</f>
        <v/>
      </c>
      <c r="G1625" s="559"/>
      <c r="H1625" s="559" t="str">
        <f>IFERROR(-PPMT(IF($K$46="Day",$F$45/'L1'!$D$12,IF($K$46="Week",$F$45/'L1'!$D$16,IF($K$46="Month",$F$45/'L1'!$D$17,IF($K$46="Year",$F$45,0)))),B1625,$F$46,$Q$45),"")</f>
        <v/>
      </c>
      <c r="I1625" s="559"/>
      <c r="J1625" s="559" t="str">
        <f t="shared" si="99"/>
        <v/>
      </c>
      <c r="K1625" s="559"/>
      <c r="L1625" s="559"/>
      <c r="M1625" s="559"/>
      <c r="N1625" s="559"/>
      <c r="O1625" s="559" t="str">
        <f t="shared" si="100"/>
        <v/>
      </c>
      <c r="P1625" s="560"/>
    </row>
    <row r="1626" spans="2:16">
      <c r="B1626" s="557" t="str">
        <f t="shared" si="97"/>
        <v/>
      </c>
      <c r="C1626" s="558"/>
      <c r="D1626" s="559" t="str">
        <f t="shared" si="98"/>
        <v/>
      </c>
      <c r="E1626" s="559"/>
      <c r="F1626" s="559" t="str">
        <f>IFERROR(IF(OR(D1626=0,D1626=""),"",-PMT($F$45/IF($K$46="Day",'L1'!$D$12,IF($K$46="Week",'L1'!$D$16,IF($K$46="Month",'L1'!$D$17,1))),$F$46,$D$62)),"")</f>
        <v/>
      </c>
      <c r="G1626" s="559"/>
      <c r="H1626" s="559" t="str">
        <f>IFERROR(-PPMT(IF($K$46="Day",$F$45/'L1'!$D$12,IF($K$46="Week",$F$45/'L1'!$D$16,IF($K$46="Month",$F$45/'L1'!$D$17,IF($K$46="Year",$F$45,0)))),B1626,$F$46,$Q$45),"")</f>
        <v/>
      </c>
      <c r="I1626" s="559"/>
      <c r="J1626" s="559" t="str">
        <f t="shared" si="99"/>
        <v/>
      </c>
      <c r="K1626" s="559"/>
      <c r="L1626" s="559"/>
      <c r="M1626" s="559"/>
      <c r="N1626" s="559"/>
      <c r="O1626" s="559" t="str">
        <f t="shared" si="100"/>
        <v/>
      </c>
      <c r="P1626" s="560"/>
    </row>
    <row r="1627" spans="2:16">
      <c r="B1627" s="557" t="str">
        <f t="shared" si="97"/>
        <v/>
      </c>
      <c r="C1627" s="558"/>
      <c r="D1627" s="559" t="str">
        <f t="shared" si="98"/>
        <v/>
      </c>
      <c r="E1627" s="559"/>
      <c r="F1627" s="559" t="str">
        <f>IFERROR(IF(OR(D1627=0,D1627=""),"",-PMT($F$45/IF($K$46="Day",'L1'!$D$12,IF($K$46="Week",'L1'!$D$16,IF($K$46="Month",'L1'!$D$17,1))),$F$46,$D$62)),"")</f>
        <v/>
      </c>
      <c r="G1627" s="559"/>
      <c r="H1627" s="559" t="str">
        <f>IFERROR(-PPMT(IF($K$46="Day",$F$45/'L1'!$D$12,IF($K$46="Week",$F$45/'L1'!$D$16,IF($K$46="Month",$F$45/'L1'!$D$17,IF($K$46="Year",$F$45,0)))),B1627,$F$46,$Q$45),"")</f>
        <v/>
      </c>
      <c r="I1627" s="559"/>
      <c r="J1627" s="559" t="str">
        <f t="shared" si="99"/>
        <v/>
      </c>
      <c r="K1627" s="559"/>
      <c r="L1627" s="559"/>
      <c r="M1627" s="559"/>
      <c r="N1627" s="559"/>
      <c r="O1627" s="559" t="str">
        <f t="shared" si="100"/>
        <v/>
      </c>
      <c r="P1627" s="560"/>
    </row>
    <row r="1628" spans="2:16">
      <c r="B1628" s="557" t="str">
        <f t="shared" si="97"/>
        <v/>
      </c>
      <c r="C1628" s="558"/>
      <c r="D1628" s="559" t="str">
        <f t="shared" si="98"/>
        <v/>
      </c>
      <c r="E1628" s="559"/>
      <c r="F1628" s="559" t="str">
        <f>IFERROR(IF(OR(D1628=0,D1628=""),"",-PMT($F$45/IF($K$46="Day",'L1'!$D$12,IF($K$46="Week",'L1'!$D$16,IF($K$46="Month",'L1'!$D$17,1))),$F$46,$D$62)),"")</f>
        <v/>
      </c>
      <c r="G1628" s="559"/>
      <c r="H1628" s="559" t="str">
        <f>IFERROR(-PPMT(IF($K$46="Day",$F$45/'L1'!$D$12,IF($K$46="Week",$F$45/'L1'!$D$16,IF($K$46="Month",$F$45/'L1'!$D$17,IF($K$46="Year",$F$45,0)))),B1628,$F$46,$Q$45),"")</f>
        <v/>
      </c>
      <c r="I1628" s="559"/>
      <c r="J1628" s="559" t="str">
        <f t="shared" si="99"/>
        <v/>
      </c>
      <c r="K1628" s="559"/>
      <c r="L1628" s="559"/>
      <c r="M1628" s="559"/>
      <c r="N1628" s="559"/>
      <c r="O1628" s="559" t="str">
        <f t="shared" si="100"/>
        <v/>
      </c>
      <c r="P1628" s="560"/>
    </row>
    <row r="1629" spans="2:16">
      <c r="B1629" s="557" t="str">
        <f t="shared" si="97"/>
        <v/>
      </c>
      <c r="C1629" s="558"/>
      <c r="D1629" s="559" t="str">
        <f t="shared" si="98"/>
        <v/>
      </c>
      <c r="E1629" s="559"/>
      <c r="F1629" s="559" t="str">
        <f>IFERROR(IF(OR(D1629=0,D1629=""),"",-PMT($F$45/IF($K$46="Day",'L1'!$D$12,IF($K$46="Week",'L1'!$D$16,IF($K$46="Month",'L1'!$D$17,1))),$F$46,$D$62)),"")</f>
        <v/>
      </c>
      <c r="G1629" s="559"/>
      <c r="H1629" s="559" t="str">
        <f>IFERROR(-PPMT(IF($K$46="Day",$F$45/'L1'!$D$12,IF($K$46="Week",$F$45/'L1'!$D$16,IF($K$46="Month",$F$45/'L1'!$D$17,IF($K$46="Year",$F$45,0)))),B1629,$F$46,$Q$45),"")</f>
        <v/>
      </c>
      <c r="I1629" s="559"/>
      <c r="J1629" s="559" t="str">
        <f t="shared" si="99"/>
        <v/>
      </c>
      <c r="K1629" s="559"/>
      <c r="L1629" s="559"/>
      <c r="M1629" s="559"/>
      <c r="N1629" s="559"/>
      <c r="O1629" s="559" t="str">
        <f t="shared" si="100"/>
        <v/>
      </c>
      <c r="P1629" s="560"/>
    </row>
    <row r="1630" spans="2:16">
      <c r="B1630" s="557" t="str">
        <f t="shared" si="97"/>
        <v/>
      </c>
      <c r="C1630" s="558"/>
      <c r="D1630" s="559" t="str">
        <f t="shared" si="98"/>
        <v/>
      </c>
      <c r="E1630" s="559"/>
      <c r="F1630" s="559" t="str">
        <f>IFERROR(IF(OR(D1630=0,D1630=""),"",-PMT($F$45/IF($K$46="Day",'L1'!$D$12,IF($K$46="Week",'L1'!$D$16,IF($K$46="Month",'L1'!$D$17,1))),$F$46,$D$62)),"")</f>
        <v/>
      </c>
      <c r="G1630" s="559"/>
      <c r="H1630" s="559" t="str">
        <f>IFERROR(-PPMT(IF($K$46="Day",$F$45/'L1'!$D$12,IF($K$46="Week",$F$45/'L1'!$D$16,IF($K$46="Month",$F$45/'L1'!$D$17,IF($K$46="Year",$F$45,0)))),B1630,$F$46,$Q$45),"")</f>
        <v/>
      </c>
      <c r="I1630" s="559"/>
      <c r="J1630" s="559" t="str">
        <f t="shared" si="99"/>
        <v/>
      </c>
      <c r="K1630" s="559"/>
      <c r="L1630" s="559"/>
      <c r="M1630" s="559"/>
      <c r="N1630" s="559"/>
      <c r="O1630" s="559" t="str">
        <f t="shared" si="100"/>
        <v/>
      </c>
      <c r="P1630" s="560"/>
    </row>
    <row r="1631" spans="2:16">
      <c r="B1631" s="557" t="str">
        <f t="shared" si="97"/>
        <v/>
      </c>
      <c r="C1631" s="558"/>
      <c r="D1631" s="559" t="str">
        <f t="shared" si="98"/>
        <v/>
      </c>
      <c r="E1631" s="559"/>
      <c r="F1631" s="559" t="str">
        <f>IFERROR(IF(OR(D1631=0,D1631=""),"",-PMT($F$45/IF($K$46="Day",'L1'!$D$12,IF($K$46="Week",'L1'!$D$16,IF($K$46="Month",'L1'!$D$17,1))),$F$46,$D$62)),"")</f>
        <v/>
      </c>
      <c r="G1631" s="559"/>
      <c r="H1631" s="559" t="str">
        <f>IFERROR(-PPMT(IF($K$46="Day",$F$45/'L1'!$D$12,IF($K$46="Week",$F$45/'L1'!$D$16,IF($K$46="Month",$F$45/'L1'!$D$17,IF($K$46="Year",$F$45,0)))),B1631,$F$46,$Q$45),"")</f>
        <v/>
      </c>
      <c r="I1631" s="559"/>
      <c r="J1631" s="559" t="str">
        <f t="shared" si="99"/>
        <v/>
      </c>
      <c r="K1631" s="559"/>
      <c r="L1631" s="559"/>
      <c r="M1631" s="559"/>
      <c r="N1631" s="559"/>
      <c r="O1631" s="559" t="str">
        <f t="shared" si="100"/>
        <v/>
      </c>
      <c r="P1631" s="560"/>
    </row>
    <row r="1632" spans="2:16">
      <c r="B1632" s="557" t="str">
        <f t="shared" si="97"/>
        <v/>
      </c>
      <c r="C1632" s="558"/>
      <c r="D1632" s="559" t="str">
        <f t="shared" si="98"/>
        <v/>
      </c>
      <c r="E1632" s="559"/>
      <c r="F1632" s="559" t="str">
        <f>IFERROR(IF(OR(D1632=0,D1632=""),"",-PMT($F$45/IF($K$46="Day",'L1'!$D$12,IF($K$46="Week",'L1'!$D$16,IF($K$46="Month",'L1'!$D$17,1))),$F$46,$D$62)),"")</f>
        <v/>
      </c>
      <c r="G1632" s="559"/>
      <c r="H1632" s="559" t="str">
        <f>IFERROR(-PPMT(IF($K$46="Day",$F$45/'L1'!$D$12,IF($K$46="Week",$F$45/'L1'!$D$16,IF($K$46="Month",$F$45/'L1'!$D$17,IF($K$46="Year",$F$45,0)))),B1632,$F$46,$Q$45),"")</f>
        <v/>
      </c>
      <c r="I1632" s="559"/>
      <c r="J1632" s="559" t="str">
        <f t="shared" si="99"/>
        <v/>
      </c>
      <c r="K1632" s="559"/>
      <c r="L1632" s="559"/>
      <c r="M1632" s="559"/>
      <c r="N1632" s="559"/>
      <c r="O1632" s="559" t="str">
        <f t="shared" si="100"/>
        <v/>
      </c>
      <c r="P1632" s="560"/>
    </row>
    <row r="1633" spans="2:16">
      <c r="B1633" s="557" t="str">
        <f t="shared" si="97"/>
        <v/>
      </c>
      <c r="C1633" s="558"/>
      <c r="D1633" s="559" t="str">
        <f t="shared" si="98"/>
        <v/>
      </c>
      <c r="E1633" s="559"/>
      <c r="F1633" s="559" t="str">
        <f>IFERROR(IF(OR(D1633=0,D1633=""),"",-PMT($F$45/IF($K$46="Day",'L1'!$D$12,IF($K$46="Week",'L1'!$D$16,IF($K$46="Month",'L1'!$D$17,1))),$F$46,$D$62)),"")</f>
        <v/>
      </c>
      <c r="G1633" s="559"/>
      <c r="H1633" s="559" t="str">
        <f>IFERROR(-PPMT(IF($K$46="Day",$F$45/'L1'!$D$12,IF($K$46="Week",$F$45/'L1'!$D$16,IF($K$46="Month",$F$45/'L1'!$D$17,IF($K$46="Year",$F$45,0)))),B1633,$F$46,$Q$45),"")</f>
        <v/>
      </c>
      <c r="I1633" s="559"/>
      <c r="J1633" s="559" t="str">
        <f t="shared" si="99"/>
        <v/>
      </c>
      <c r="K1633" s="559"/>
      <c r="L1633" s="559"/>
      <c r="M1633" s="559"/>
      <c r="N1633" s="559"/>
      <c r="O1633" s="559" t="str">
        <f t="shared" si="100"/>
        <v/>
      </c>
      <c r="P1633" s="560"/>
    </row>
    <row r="1634" spans="2:16">
      <c r="B1634" s="557" t="str">
        <f t="shared" si="97"/>
        <v/>
      </c>
      <c r="C1634" s="558"/>
      <c r="D1634" s="559" t="str">
        <f t="shared" si="98"/>
        <v/>
      </c>
      <c r="E1634" s="559"/>
      <c r="F1634" s="559" t="str">
        <f>IFERROR(IF(OR(D1634=0,D1634=""),"",-PMT($F$45/IF($K$46="Day",'L1'!$D$12,IF($K$46="Week",'L1'!$D$16,IF($K$46="Month",'L1'!$D$17,1))),$F$46,$D$62)),"")</f>
        <v/>
      </c>
      <c r="G1634" s="559"/>
      <c r="H1634" s="559" t="str">
        <f>IFERROR(-PPMT(IF($K$46="Day",$F$45/'L1'!$D$12,IF($K$46="Week",$F$45/'L1'!$D$16,IF($K$46="Month",$F$45/'L1'!$D$17,IF($K$46="Year",$F$45,0)))),B1634,$F$46,$Q$45),"")</f>
        <v/>
      </c>
      <c r="I1634" s="559"/>
      <c r="J1634" s="559" t="str">
        <f t="shared" si="99"/>
        <v/>
      </c>
      <c r="K1634" s="559"/>
      <c r="L1634" s="559"/>
      <c r="M1634" s="559"/>
      <c r="N1634" s="559"/>
      <c r="O1634" s="559" t="str">
        <f t="shared" si="100"/>
        <v/>
      </c>
      <c r="P1634" s="560"/>
    </row>
    <row r="1635" spans="2:16">
      <c r="B1635" s="557" t="str">
        <f t="shared" si="97"/>
        <v/>
      </c>
      <c r="C1635" s="558"/>
      <c r="D1635" s="559" t="str">
        <f t="shared" si="98"/>
        <v/>
      </c>
      <c r="E1635" s="559"/>
      <c r="F1635" s="559" t="str">
        <f>IFERROR(IF(OR(D1635=0,D1635=""),"",-PMT($F$45/IF($K$46="Day",'L1'!$D$12,IF($K$46="Week",'L1'!$D$16,IF($K$46="Month",'L1'!$D$17,1))),$F$46,$D$62)),"")</f>
        <v/>
      </c>
      <c r="G1635" s="559"/>
      <c r="H1635" s="559" t="str">
        <f>IFERROR(-PPMT(IF($K$46="Day",$F$45/'L1'!$D$12,IF($K$46="Week",$F$45/'L1'!$D$16,IF($K$46="Month",$F$45/'L1'!$D$17,IF($K$46="Year",$F$45,0)))),B1635,$F$46,$Q$45),"")</f>
        <v/>
      </c>
      <c r="I1635" s="559"/>
      <c r="J1635" s="559" t="str">
        <f t="shared" si="99"/>
        <v/>
      </c>
      <c r="K1635" s="559"/>
      <c r="L1635" s="559"/>
      <c r="M1635" s="559"/>
      <c r="N1635" s="559"/>
      <c r="O1635" s="559" t="str">
        <f t="shared" si="100"/>
        <v/>
      </c>
      <c r="P1635" s="560"/>
    </row>
    <row r="1636" spans="2:16">
      <c r="B1636" s="557" t="str">
        <f t="shared" si="97"/>
        <v/>
      </c>
      <c r="C1636" s="558"/>
      <c r="D1636" s="559" t="str">
        <f t="shared" si="98"/>
        <v/>
      </c>
      <c r="E1636" s="559"/>
      <c r="F1636" s="559" t="str">
        <f>IFERROR(IF(OR(D1636=0,D1636=""),"",-PMT($F$45/IF($K$46="Day",'L1'!$D$12,IF($K$46="Week",'L1'!$D$16,IF($K$46="Month",'L1'!$D$17,1))),$F$46,$D$62)),"")</f>
        <v/>
      </c>
      <c r="G1636" s="559"/>
      <c r="H1636" s="559" t="str">
        <f>IFERROR(-PPMT(IF($K$46="Day",$F$45/'L1'!$D$12,IF($K$46="Week",$F$45/'L1'!$D$16,IF($K$46="Month",$F$45/'L1'!$D$17,IF($K$46="Year",$F$45,0)))),B1636,$F$46,$Q$45),"")</f>
        <v/>
      </c>
      <c r="I1636" s="559"/>
      <c r="J1636" s="559" t="str">
        <f t="shared" si="99"/>
        <v/>
      </c>
      <c r="K1636" s="559"/>
      <c r="L1636" s="559"/>
      <c r="M1636" s="559"/>
      <c r="N1636" s="559"/>
      <c r="O1636" s="559" t="str">
        <f t="shared" si="100"/>
        <v/>
      </c>
      <c r="P1636" s="560"/>
    </row>
    <row r="1637" spans="2:16">
      <c r="B1637" s="557" t="str">
        <f t="shared" si="97"/>
        <v/>
      </c>
      <c r="C1637" s="558"/>
      <c r="D1637" s="559" t="str">
        <f t="shared" si="98"/>
        <v/>
      </c>
      <c r="E1637" s="559"/>
      <c r="F1637" s="559" t="str">
        <f>IFERROR(IF(OR(D1637=0,D1637=""),"",-PMT($F$45/IF($K$46="Day",'L1'!$D$12,IF($K$46="Week",'L1'!$D$16,IF($K$46="Month",'L1'!$D$17,1))),$F$46,$D$62)),"")</f>
        <v/>
      </c>
      <c r="G1637" s="559"/>
      <c r="H1637" s="559" t="str">
        <f>IFERROR(-PPMT(IF($K$46="Day",$F$45/'L1'!$D$12,IF($K$46="Week",$F$45/'L1'!$D$16,IF($K$46="Month",$F$45/'L1'!$D$17,IF($K$46="Year",$F$45,0)))),B1637,$F$46,$Q$45),"")</f>
        <v/>
      </c>
      <c r="I1637" s="559"/>
      <c r="J1637" s="559" t="str">
        <f t="shared" si="99"/>
        <v/>
      </c>
      <c r="K1637" s="559"/>
      <c r="L1637" s="559"/>
      <c r="M1637" s="559"/>
      <c r="N1637" s="559"/>
      <c r="O1637" s="559" t="str">
        <f t="shared" si="100"/>
        <v/>
      </c>
      <c r="P1637" s="560"/>
    </row>
    <row r="1638" spans="2:16">
      <c r="B1638" s="557" t="str">
        <f t="shared" si="97"/>
        <v/>
      </c>
      <c r="C1638" s="558"/>
      <c r="D1638" s="559" t="str">
        <f t="shared" si="98"/>
        <v/>
      </c>
      <c r="E1638" s="559"/>
      <c r="F1638" s="559" t="str">
        <f>IFERROR(IF(OR(D1638=0,D1638=""),"",-PMT($F$45/IF($K$46="Day",'L1'!$D$12,IF($K$46="Week",'L1'!$D$16,IF($K$46="Month",'L1'!$D$17,1))),$F$46,$D$62)),"")</f>
        <v/>
      </c>
      <c r="G1638" s="559"/>
      <c r="H1638" s="559" t="str">
        <f>IFERROR(-PPMT(IF($K$46="Day",$F$45/'L1'!$D$12,IF($K$46="Week",$F$45/'L1'!$D$16,IF($K$46="Month",$F$45/'L1'!$D$17,IF($K$46="Year",$F$45,0)))),B1638,$F$46,$Q$45),"")</f>
        <v/>
      </c>
      <c r="I1638" s="559"/>
      <c r="J1638" s="559" t="str">
        <f t="shared" si="99"/>
        <v/>
      </c>
      <c r="K1638" s="559"/>
      <c r="L1638" s="559"/>
      <c r="M1638" s="559"/>
      <c r="N1638" s="559"/>
      <c r="O1638" s="559" t="str">
        <f t="shared" si="100"/>
        <v/>
      </c>
      <c r="P1638" s="560"/>
    </row>
    <row r="1639" spans="2:16">
      <c r="B1639" s="557" t="str">
        <f t="shared" si="97"/>
        <v/>
      </c>
      <c r="C1639" s="558"/>
      <c r="D1639" s="559" t="str">
        <f t="shared" si="98"/>
        <v/>
      </c>
      <c r="E1639" s="559"/>
      <c r="F1639" s="559" t="str">
        <f>IFERROR(IF(OR(D1639=0,D1639=""),"",-PMT($F$45/IF($K$46="Day",'L1'!$D$12,IF($K$46="Week",'L1'!$D$16,IF($K$46="Month",'L1'!$D$17,1))),$F$46,$D$62)),"")</f>
        <v/>
      </c>
      <c r="G1639" s="559"/>
      <c r="H1639" s="559" t="str">
        <f>IFERROR(-PPMT(IF($K$46="Day",$F$45/'L1'!$D$12,IF($K$46="Week",$F$45/'L1'!$D$16,IF($K$46="Month",$F$45/'L1'!$D$17,IF($K$46="Year",$F$45,0)))),B1639,$F$46,$Q$45),"")</f>
        <v/>
      </c>
      <c r="I1639" s="559"/>
      <c r="J1639" s="559" t="str">
        <f t="shared" si="99"/>
        <v/>
      </c>
      <c r="K1639" s="559"/>
      <c r="L1639" s="559"/>
      <c r="M1639" s="559"/>
      <c r="N1639" s="559"/>
      <c r="O1639" s="559" t="str">
        <f t="shared" si="100"/>
        <v/>
      </c>
      <c r="P1639" s="560"/>
    </row>
    <row r="1640" spans="2:16">
      <c r="B1640" s="557" t="str">
        <f t="shared" si="97"/>
        <v/>
      </c>
      <c r="C1640" s="558"/>
      <c r="D1640" s="559" t="str">
        <f t="shared" si="98"/>
        <v/>
      </c>
      <c r="E1640" s="559"/>
      <c r="F1640" s="559" t="str">
        <f>IFERROR(IF(OR(D1640=0,D1640=""),"",-PMT($F$45/IF($K$46="Day",'L1'!$D$12,IF($K$46="Week",'L1'!$D$16,IF($K$46="Month",'L1'!$D$17,1))),$F$46,$D$62)),"")</f>
        <v/>
      </c>
      <c r="G1640" s="559"/>
      <c r="H1640" s="559" t="str">
        <f>IFERROR(-PPMT(IF($K$46="Day",$F$45/'L1'!$D$12,IF($K$46="Week",$F$45/'L1'!$D$16,IF($K$46="Month",$F$45/'L1'!$D$17,IF($K$46="Year",$F$45,0)))),B1640,$F$46,$Q$45),"")</f>
        <v/>
      </c>
      <c r="I1640" s="559"/>
      <c r="J1640" s="559" t="str">
        <f t="shared" si="99"/>
        <v/>
      </c>
      <c r="K1640" s="559"/>
      <c r="L1640" s="559"/>
      <c r="M1640" s="559"/>
      <c r="N1640" s="559"/>
      <c r="O1640" s="559" t="str">
        <f t="shared" si="100"/>
        <v/>
      </c>
      <c r="P1640" s="560"/>
    </row>
    <row r="1641" spans="2:16">
      <c r="B1641" s="557" t="str">
        <f t="shared" si="97"/>
        <v/>
      </c>
      <c r="C1641" s="558"/>
      <c r="D1641" s="559" t="str">
        <f t="shared" si="98"/>
        <v/>
      </c>
      <c r="E1641" s="559"/>
      <c r="F1641" s="559" t="str">
        <f>IFERROR(IF(OR(D1641=0,D1641=""),"",-PMT($F$45/IF($K$46="Day",'L1'!$D$12,IF($K$46="Week",'L1'!$D$16,IF($K$46="Month",'L1'!$D$17,1))),$F$46,$D$62)),"")</f>
        <v/>
      </c>
      <c r="G1641" s="559"/>
      <c r="H1641" s="559" t="str">
        <f>IFERROR(-PPMT(IF($K$46="Day",$F$45/'L1'!$D$12,IF($K$46="Week",$F$45/'L1'!$D$16,IF($K$46="Month",$F$45/'L1'!$D$17,IF($K$46="Year",$F$45,0)))),B1641,$F$46,$Q$45),"")</f>
        <v/>
      </c>
      <c r="I1641" s="559"/>
      <c r="J1641" s="559" t="str">
        <f t="shared" si="99"/>
        <v/>
      </c>
      <c r="K1641" s="559"/>
      <c r="L1641" s="559"/>
      <c r="M1641" s="559"/>
      <c r="N1641" s="559"/>
      <c r="O1641" s="559" t="str">
        <f t="shared" si="100"/>
        <v/>
      </c>
      <c r="P1641" s="560"/>
    </row>
    <row r="1642" spans="2:16">
      <c r="B1642" s="557" t="str">
        <f t="shared" si="97"/>
        <v/>
      </c>
      <c r="C1642" s="558"/>
      <c r="D1642" s="559" t="str">
        <f t="shared" si="98"/>
        <v/>
      </c>
      <c r="E1642" s="559"/>
      <c r="F1642" s="559" t="str">
        <f>IFERROR(IF(OR(D1642=0,D1642=""),"",-PMT($F$45/IF($K$46="Day",'L1'!$D$12,IF($K$46="Week",'L1'!$D$16,IF($K$46="Month",'L1'!$D$17,1))),$F$46,$D$62)),"")</f>
        <v/>
      </c>
      <c r="G1642" s="559"/>
      <c r="H1642" s="559" t="str">
        <f>IFERROR(-PPMT(IF($K$46="Day",$F$45/'L1'!$D$12,IF($K$46="Week",$F$45/'L1'!$D$16,IF($K$46="Month",$F$45/'L1'!$D$17,IF($K$46="Year",$F$45,0)))),B1642,$F$46,$Q$45),"")</f>
        <v/>
      </c>
      <c r="I1642" s="559"/>
      <c r="J1642" s="559" t="str">
        <f t="shared" si="99"/>
        <v/>
      </c>
      <c r="K1642" s="559"/>
      <c r="L1642" s="559"/>
      <c r="M1642" s="559"/>
      <c r="N1642" s="559"/>
      <c r="O1642" s="559" t="str">
        <f t="shared" si="100"/>
        <v/>
      </c>
      <c r="P1642" s="560"/>
    </row>
    <row r="1643" spans="2:16">
      <c r="B1643" s="557" t="str">
        <f t="shared" si="97"/>
        <v/>
      </c>
      <c r="C1643" s="558"/>
      <c r="D1643" s="559" t="str">
        <f t="shared" si="98"/>
        <v/>
      </c>
      <c r="E1643" s="559"/>
      <c r="F1643" s="559" t="str">
        <f>IFERROR(IF(OR(D1643=0,D1643=""),"",-PMT($F$45/IF($K$46="Day",'L1'!$D$12,IF($K$46="Week",'L1'!$D$16,IF($K$46="Month",'L1'!$D$17,1))),$F$46,$D$62)),"")</f>
        <v/>
      </c>
      <c r="G1643" s="559"/>
      <c r="H1643" s="559" t="str">
        <f>IFERROR(-PPMT(IF($K$46="Day",$F$45/'L1'!$D$12,IF($K$46="Week",$F$45/'L1'!$D$16,IF($K$46="Month",$F$45/'L1'!$D$17,IF($K$46="Year",$F$45,0)))),B1643,$F$46,$Q$45),"")</f>
        <v/>
      </c>
      <c r="I1643" s="559"/>
      <c r="J1643" s="559" t="str">
        <f t="shared" si="99"/>
        <v/>
      </c>
      <c r="K1643" s="559"/>
      <c r="L1643" s="559"/>
      <c r="M1643" s="559"/>
      <c r="N1643" s="559"/>
      <c r="O1643" s="559" t="str">
        <f t="shared" si="100"/>
        <v/>
      </c>
      <c r="P1643" s="560"/>
    </row>
    <row r="1644" spans="2:16">
      <c r="B1644" s="557" t="str">
        <f t="shared" si="97"/>
        <v/>
      </c>
      <c r="C1644" s="558"/>
      <c r="D1644" s="559" t="str">
        <f t="shared" si="98"/>
        <v/>
      </c>
      <c r="E1644" s="559"/>
      <c r="F1644" s="559" t="str">
        <f>IFERROR(IF(OR(D1644=0,D1644=""),"",-PMT($F$45/IF($K$46="Day",'L1'!$D$12,IF($K$46="Week",'L1'!$D$16,IF($K$46="Month",'L1'!$D$17,1))),$F$46,$D$62)),"")</f>
        <v/>
      </c>
      <c r="G1644" s="559"/>
      <c r="H1644" s="559" t="str">
        <f>IFERROR(-PPMT(IF($K$46="Day",$F$45/'L1'!$D$12,IF($K$46="Week",$F$45/'L1'!$D$16,IF($K$46="Month",$F$45/'L1'!$D$17,IF($K$46="Year",$F$45,0)))),B1644,$F$46,$Q$45),"")</f>
        <v/>
      </c>
      <c r="I1644" s="559"/>
      <c r="J1644" s="559" t="str">
        <f t="shared" si="99"/>
        <v/>
      </c>
      <c r="K1644" s="559"/>
      <c r="L1644" s="559"/>
      <c r="M1644" s="559"/>
      <c r="N1644" s="559"/>
      <c r="O1644" s="559" t="str">
        <f t="shared" si="100"/>
        <v/>
      </c>
      <c r="P1644" s="560"/>
    </row>
    <row r="1645" spans="2:16">
      <c r="B1645" s="557" t="str">
        <f t="shared" si="97"/>
        <v/>
      </c>
      <c r="C1645" s="558"/>
      <c r="D1645" s="559" t="str">
        <f t="shared" si="98"/>
        <v/>
      </c>
      <c r="E1645" s="559"/>
      <c r="F1645" s="559" t="str">
        <f>IFERROR(IF(OR(D1645=0,D1645=""),"",-PMT($F$45/IF($K$46="Day",'L1'!$D$12,IF($K$46="Week",'L1'!$D$16,IF($K$46="Month",'L1'!$D$17,1))),$F$46,$D$62)),"")</f>
        <v/>
      </c>
      <c r="G1645" s="559"/>
      <c r="H1645" s="559" t="str">
        <f>IFERROR(-PPMT(IF($K$46="Day",$F$45/'L1'!$D$12,IF($K$46="Week",$F$45/'L1'!$D$16,IF($K$46="Month",$F$45/'L1'!$D$17,IF($K$46="Year",$F$45,0)))),B1645,$F$46,$Q$45),"")</f>
        <v/>
      </c>
      <c r="I1645" s="559"/>
      <c r="J1645" s="559" t="str">
        <f t="shared" si="99"/>
        <v/>
      </c>
      <c r="K1645" s="559"/>
      <c r="L1645" s="559"/>
      <c r="M1645" s="559"/>
      <c r="N1645" s="559"/>
      <c r="O1645" s="559" t="str">
        <f t="shared" si="100"/>
        <v/>
      </c>
      <c r="P1645" s="560"/>
    </row>
    <row r="1646" spans="2:16">
      <c r="B1646" s="557" t="str">
        <f t="shared" si="97"/>
        <v/>
      </c>
      <c r="C1646" s="558"/>
      <c r="D1646" s="559" t="str">
        <f t="shared" si="98"/>
        <v/>
      </c>
      <c r="E1646" s="559"/>
      <c r="F1646" s="559" t="str">
        <f>IFERROR(IF(OR(D1646=0,D1646=""),"",-PMT($F$45/IF($K$46="Day",'L1'!$D$12,IF($K$46="Week",'L1'!$D$16,IF($K$46="Month",'L1'!$D$17,1))),$F$46,$D$62)),"")</f>
        <v/>
      </c>
      <c r="G1646" s="559"/>
      <c r="H1646" s="559" t="str">
        <f>IFERROR(-PPMT(IF($K$46="Day",$F$45/'L1'!$D$12,IF($K$46="Week",$F$45/'L1'!$D$16,IF($K$46="Month",$F$45/'L1'!$D$17,IF($K$46="Year",$F$45,0)))),B1646,$F$46,$Q$45),"")</f>
        <v/>
      </c>
      <c r="I1646" s="559"/>
      <c r="J1646" s="559" t="str">
        <f t="shared" si="99"/>
        <v/>
      </c>
      <c r="K1646" s="559"/>
      <c r="L1646" s="559"/>
      <c r="M1646" s="559"/>
      <c r="N1646" s="559"/>
      <c r="O1646" s="559" t="str">
        <f t="shared" si="100"/>
        <v/>
      </c>
      <c r="P1646" s="560"/>
    </row>
    <row r="1647" spans="2:16">
      <c r="B1647" s="557" t="str">
        <f t="shared" si="97"/>
        <v/>
      </c>
      <c r="C1647" s="558"/>
      <c r="D1647" s="559" t="str">
        <f t="shared" si="98"/>
        <v/>
      </c>
      <c r="E1647" s="559"/>
      <c r="F1647" s="559" t="str">
        <f>IFERROR(IF(OR(D1647=0,D1647=""),"",-PMT($F$45/IF($K$46="Day",'L1'!$D$12,IF($K$46="Week",'L1'!$D$16,IF($K$46="Month",'L1'!$D$17,1))),$F$46,$D$62)),"")</f>
        <v/>
      </c>
      <c r="G1647" s="559"/>
      <c r="H1647" s="559" t="str">
        <f>IFERROR(-PPMT(IF($K$46="Day",$F$45/'L1'!$D$12,IF($K$46="Week",$F$45/'L1'!$D$16,IF($K$46="Month",$F$45/'L1'!$D$17,IF($K$46="Year",$F$45,0)))),B1647,$F$46,$Q$45),"")</f>
        <v/>
      </c>
      <c r="I1647" s="559"/>
      <c r="J1647" s="559" t="str">
        <f t="shared" si="99"/>
        <v/>
      </c>
      <c r="K1647" s="559"/>
      <c r="L1647" s="559"/>
      <c r="M1647" s="559"/>
      <c r="N1647" s="559"/>
      <c r="O1647" s="559" t="str">
        <f t="shared" si="100"/>
        <v/>
      </c>
      <c r="P1647" s="560"/>
    </row>
    <row r="1648" spans="2:16">
      <c r="B1648" s="557" t="str">
        <f t="shared" si="97"/>
        <v/>
      </c>
      <c r="C1648" s="558"/>
      <c r="D1648" s="559" t="str">
        <f t="shared" si="98"/>
        <v/>
      </c>
      <c r="E1648" s="559"/>
      <c r="F1648" s="559" t="str">
        <f>IFERROR(IF(OR(D1648=0,D1648=""),"",-PMT($F$45/IF($K$46="Day",'L1'!$D$12,IF($K$46="Week",'L1'!$D$16,IF($K$46="Month",'L1'!$D$17,1))),$F$46,$D$62)),"")</f>
        <v/>
      </c>
      <c r="G1648" s="559"/>
      <c r="H1648" s="559" t="str">
        <f>IFERROR(-PPMT(IF($K$46="Day",$F$45/'L1'!$D$12,IF($K$46="Week",$F$45/'L1'!$D$16,IF($K$46="Month",$F$45/'L1'!$D$17,IF($K$46="Year",$F$45,0)))),B1648,$F$46,$Q$45),"")</f>
        <v/>
      </c>
      <c r="I1648" s="559"/>
      <c r="J1648" s="559" t="str">
        <f t="shared" si="99"/>
        <v/>
      </c>
      <c r="K1648" s="559"/>
      <c r="L1648" s="559"/>
      <c r="M1648" s="559"/>
      <c r="N1648" s="559"/>
      <c r="O1648" s="559" t="str">
        <f t="shared" si="100"/>
        <v/>
      </c>
      <c r="P1648" s="560"/>
    </row>
    <row r="1649" spans="2:16">
      <c r="B1649" s="557" t="str">
        <f t="shared" si="97"/>
        <v/>
      </c>
      <c r="C1649" s="558"/>
      <c r="D1649" s="559" t="str">
        <f t="shared" si="98"/>
        <v/>
      </c>
      <c r="E1649" s="559"/>
      <c r="F1649" s="559" t="str">
        <f>IFERROR(IF(OR(D1649=0,D1649=""),"",-PMT($F$45/IF($K$46="Day",'L1'!$D$12,IF($K$46="Week",'L1'!$D$16,IF($K$46="Month",'L1'!$D$17,1))),$F$46,$D$62)),"")</f>
        <v/>
      </c>
      <c r="G1649" s="559"/>
      <c r="H1649" s="559" t="str">
        <f>IFERROR(-PPMT(IF($K$46="Day",$F$45/'L1'!$D$12,IF($K$46="Week",$F$45/'L1'!$D$16,IF($K$46="Month",$F$45/'L1'!$D$17,IF($K$46="Year",$F$45,0)))),B1649,$F$46,$Q$45),"")</f>
        <v/>
      </c>
      <c r="I1649" s="559"/>
      <c r="J1649" s="559" t="str">
        <f t="shared" si="99"/>
        <v/>
      </c>
      <c r="K1649" s="559"/>
      <c r="L1649" s="559"/>
      <c r="M1649" s="559"/>
      <c r="N1649" s="559"/>
      <c r="O1649" s="559" t="str">
        <f t="shared" si="100"/>
        <v/>
      </c>
      <c r="P1649" s="560"/>
    </row>
    <row r="1650" spans="2:16">
      <c r="B1650" s="557" t="str">
        <f t="shared" si="97"/>
        <v/>
      </c>
      <c r="C1650" s="558"/>
      <c r="D1650" s="559" t="str">
        <f t="shared" si="98"/>
        <v/>
      </c>
      <c r="E1650" s="559"/>
      <c r="F1650" s="559" t="str">
        <f>IFERROR(IF(OR(D1650=0,D1650=""),"",-PMT($F$45/IF($K$46="Day",'L1'!$D$12,IF($K$46="Week",'L1'!$D$16,IF($K$46="Month",'L1'!$D$17,1))),$F$46,$D$62)),"")</f>
        <v/>
      </c>
      <c r="G1650" s="559"/>
      <c r="H1650" s="559" t="str">
        <f>IFERROR(-PPMT(IF($K$46="Day",$F$45/'L1'!$D$12,IF($K$46="Week",$F$45/'L1'!$D$16,IF($K$46="Month",$F$45/'L1'!$D$17,IF($K$46="Year",$F$45,0)))),B1650,$F$46,$Q$45),"")</f>
        <v/>
      </c>
      <c r="I1650" s="559"/>
      <c r="J1650" s="559" t="str">
        <f t="shared" si="99"/>
        <v/>
      </c>
      <c r="K1650" s="559"/>
      <c r="L1650" s="559"/>
      <c r="M1650" s="559"/>
      <c r="N1650" s="559"/>
      <c r="O1650" s="559" t="str">
        <f t="shared" si="100"/>
        <v/>
      </c>
      <c r="P1650" s="560"/>
    </row>
    <row r="1651" spans="2:16">
      <c r="B1651" s="557" t="str">
        <f t="shared" si="97"/>
        <v/>
      </c>
      <c r="C1651" s="558"/>
      <c r="D1651" s="559" t="str">
        <f t="shared" si="98"/>
        <v/>
      </c>
      <c r="E1651" s="559"/>
      <c r="F1651" s="559" t="str">
        <f>IFERROR(IF(OR(D1651=0,D1651=""),"",-PMT($F$45/IF($K$46="Day",'L1'!$D$12,IF($K$46="Week",'L1'!$D$16,IF($K$46="Month",'L1'!$D$17,1))),$F$46,$D$62)),"")</f>
        <v/>
      </c>
      <c r="G1651" s="559"/>
      <c r="H1651" s="559" t="str">
        <f>IFERROR(-PPMT(IF($K$46="Day",$F$45/'L1'!$D$12,IF($K$46="Week",$F$45/'L1'!$D$16,IF($K$46="Month",$F$45/'L1'!$D$17,IF($K$46="Year",$F$45,0)))),B1651,$F$46,$Q$45),"")</f>
        <v/>
      </c>
      <c r="I1651" s="559"/>
      <c r="J1651" s="559" t="str">
        <f t="shared" si="99"/>
        <v/>
      </c>
      <c r="K1651" s="559"/>
      <c r="L1651" s="559"/>
      <c r="M1651" s="559"/>
      <c r="N1651" s="559"/>
      <c r="O1651" s="559" t="str">
        <f t="shared" si="100"/>
        <v/>
      </c>
      <c r="P1651" s="560"/>
    </row>
    <row r="1652" spans="2:16">
      <c r="B1652" s="557" t="str">
        <f t="shared" si="97"/>
        <v/>
      </c>
      <c r="C1652" s="558"/>
      <c r="D1652" s="559" t="str">
        <f t="shared" si="98"/>
        <v/>
      </c>
      <c r="E1652" s="559"/>
      <c r="F1652" s="559" t="str">
        <f>IFERROR(IF(OR(D1652=0,D1652=""),"",-PMT($F$45/IF($K$46="Day",'L1'!$D$12,IF($K$46="Week",'L1'!$D$16,IF($K$46="Month",'L1'!$D$17,1))),$F$46,$D$62)),"")</f>
        <v/>
      </c>
      <c r="G1652" s="559"/>
      <c r="H1652" s="559" t="str">
        <f>IFERROR(-PPMT(IF($K$46="Day",$F$45/'L1'!$D$12,IF($K$46="Week",$F$45/'L1'!$D$16,IF($K$46="Month",$F$45/'L1'!$D$17,IF($K$46="Year",$F$45,0)))),B1652,$F$46,$Q$45),"")</f>
        <v/>
      </c>
      <c r="I1652" s="559"/>
      <c r="J1652" s="559" t="str">
        <f t="shared" si="99"/>
        <v/>
      </c>
      <c r="K1652" s="559"/>
      <c r="L1652" s="559"/>
      <c r="M1652" s="559"/>
      <c r="N1652" s="559"/>
      <c r="O1652" s="559" t="str">
        <f t="shared" si="100"/>
        <v/>
      </c>
      <c r="P1652" s="560"/>
    </row>
    <row r="1653" spans="2:16">
      <c r="B1653" s="557" t="str">
        <f t="shared" si="97"/>
        <v/>
      </c>
      <c r="C1653" s="558"/>
      <c r="D1653" s="559" t="str">
        <f t="shared" si="98"/>
        <v/>
      </c>
      <c r="E1653" s="559"/>
      <c r="F1653" s="559" t="str">
        <f>IFERROR(IF(OR(D1653=0,D1653=""),"",-PMT($F$45/IF($K$46="Day",'L1'!$D$12,IF($K$46="Week",'L1'!$D$16,IF($K$46="Month",'L1'!$D$17,1))),$F$46,$D$62)),"")</f>
        <v/>
      </c>
      <c r="G1653" s="559"/>
      <c r="H1653" s="559" t="str">
        <f>IFERROR(-PPMT(IF($K$46="Day",$F$45/'L1'!$D$12,IF($K$46="Week",$F$45/'L1'!$D$16,IF($K$46="Month",$F$45/'L1'!$D$17,IF($K$46="Year",$F$45,0)))),B1653,$F$46,$Q$45),"")</f>
        <v/>
      </c>
      <c r="I1653" s="559"/>
      <c r="J1653" s="559" t="str">
        <f t="shared" si="99"/>
        <v/>
      </c>
      <c r="K1653" s="559"/>
      <c r="L1653" s="559"/>
      <c r="M1653" s="559"/>
      <c r="N1653" s="559"/>
      <c r="O1653" s="559" t="str">
        <f t="shared" si="100"/>
        <v/>
      </c>
      <c r="P1653" s="560"/>
    </row>
    <row r="1654" spans="2:16">
      <c r="B1654" s="557" t="str">
        <f t="shared" si="97"/>
        <v/>
      </c>
      <c r="C1654" s="558"/>
      <c r="D1654" s="559" t="str">
        <f t="shared" si="98"/>
        <v/>
      </c>
      <c r="E1654" s="559"/>
      <c r="F1654" s="559" t="str">
        <f>IFERROR(IF(OR(D1654=0,D1654=""),"",-PMT($F$45/IF($K$46="Day",'L1'!$D$12,IF($K$46="Week",'L1'!$D$16,IF($K$46="Month",'L1'!$D$17,1))),$F$46,$D$62)),"")</f>
        <v/>
      </c>
      <c r="G1654" s="559"/>
      <c r="H1654" s="559" t="str">
        <f>IFERROR(-PPMT(IF($K$46="Day",$F$45/'L1'!$D$12,IF($K$46="Week",$F$45/'L1'!$D$16,IF($K$46="Month",$F$45/'L1'!$D$17,IF($K$46="Year",$F$45,0)))),B1654,$F$46,$Q$45),"")</f>
        <v/>
      </c>
      <c r="I1654" s="559"/>
      <c r="J1654" s="559" t="str">
        <f t="shared" si="99"/>
        <v/>
      </c>
      <c r="K1654" s="559"/>
      <c r="L1654" s="559"/>
      <c r="M1654" s="559"/>
      <c r="N1654" s="559"/>
      <c r="O1654" s="559" t="str">
        <f t="shared" si="100"/>
        <v/>
      </c>
      <c r="P1654" s="560"/>
    </row>
    <row r="1655" spans="2:16">
      <c r="B1655" s="557" t="str">
        <f t="shared" si="97"/>
        <v/>
      </c>
      <c r="C1655" s="558"/>
      <c r="D1655" s="559" t="str">
        <f t="shared" si="98"/>
        <v/>
      </c>
      <c r="E1655" s="559"/>
      <c r="F1655" s="559" t="str">
        <f>IFERROR(IF(OR(D1655=0,D1655=""),"",-PMT($F$45/IF($K$46="Day",'L1'!$D$12,IF($K$46="Week",'L1'!$D$16,IF($K$46="Month",'L1'!$D$17,1))),$F$46,$D$62)),"")</f>
        <v/>
      </c>
      <c r="G1655" s="559"/>
      <c r="H1655" s="559" t="str">
        <f>IFERROR(-PPMT(IF($K$46="Day",$F$45/'L1'!$D$12,IF($K$46="Week",$F$45/'L1'!$D$16,IF($K$46="Month",$F$45/'L1'!$D$17,IF($K$46="Year",$F$45,0)))),B1655,$F$46,$Q$45),"")</f>
        <v/>
      </c>
      <c r="I1655" s="559"/>
      <c r="J1655" s="559" t="str">
        <f t="shared" si="99"/>
        <v/>
      </c>
      <c r="K1655" s="559"/>
      <c r="L1655" s="559"/>
      <c r="M1655" s="559"/>
      <c r="N1655" s="559"/>
      <c r="O1655" s="559" t="str">
        <f t="shared" si="100"/>
        <v/>
      </c>
      <c r="P1655" s="560"/>
    </row>
    <row r="1656" spans="2:16">
      <c r="B1656" s="557" t="str">
        <f t="shared" si="97"/>
        <v/>
      </c>
      <c r="C1656" s="558"/>
      <c r="D1656" s="559" t="str">
        <f t="shared" si="98"/>
        <v/>
      </c>
      <c r="E1656" s="559"/>
      <c r="F1656" s="559" t="str">
        <f>IFERROR(IF(OR(D1656=0,D1656=""),"",-PMT($F$45/IF($K$46="Day",'L1'!$D$12,IF($K$46="Week",'L1'!$D$16,IF($K$46="Month",'L1'!$D$17,1))),$F$46,$D$62)),"")</f>
        <v/>
      </c>
      <c r="G1656" s="559"/>
      <c r="H1656" s="559" t="str">
        <f>IFERROR(-PPMT(IF($K$46="Day",$F$45/'L1'!$D$12,IF($K$46="Week",$F$45/'L1'!$D$16,IF($K$46="Month",$F$45/'L1'!$D$17,IF($K$46="Year",$F$45,0)))),B1656,$F$46,$Q$45),"")</f>
        <v/>
      </c>
      <c r="I1656" s="559"/>
      <c r="J1656" s="559" t="str">
        <f t="shared" si="99"/>
        <v/>
      </c>
      <c r="K1656" s="559"/>
      <c r="L1656" s="559"/>
      <c r="M1656" s="559"/>
      <c r="N1656" s="559"/>
      <c r="O1656" s="559" t="str">
        <f t="shared" si="100"/>
        <v/>
      </c>
      <c r="P1656" s="560"/>
    </row>
    <row r="1657" spans="2:16">
      <c r="B1657" s="557" t="str">
        <f t="shared" si="97"/>
        <v/>
      </c>
      <c r="C1657" s="558"/>
      <c r="D1657" s="559" t="str">
        <f t="shared" si="98"/>
        <v/>
      </c>
      <c r="E1657" s="559"/>
      <c r="F1657" s="559" t="str">
        <f>IFERROR(IF(OR(D1657=0,D1657=""),"",-PMT($F$45/IF($K$46="Day",'L1'!$D$12,IF($K$46="Week",'L1'!$D$16,IF($K$46="Month",'L1'!$D$17,1))),$F$46,$D$62)),"")</f>
        <v/>
      </c>
      <c r="G1657" s="559"/>
      <c r="H1657" s="559" t="str">
        <f>IFERROR(-PPMT(IF($K$46="Day",$F$45/'L1'!$D$12,IF($K$46="Week",$F$45/'L1'!$D$16,IF($K$46="Month",$F$45/'L1'!$D$17,IF($K$46="Year",$F$45,0)))),B1657,$F$46,$Q$45),"")</f>
        <v/>
      </c>
      <c r="I1657" s="559"/>
      <c r="J1657" s="559" t="str">
        <f t="shared" si="99"/>
        <v/>
      </c>
      <c r="K1657" s="559"/>
      <c r="L1657" s="559"/>
      <c r="M1657" s="559"/>
      <c r="N1657" s="559"/>
      <c r="O1657" s="559" t="str">
        <f t="shared" si="100"/>
        <v/>
      </c>
      <c r="P1657" s="560"/>
    </row>
    <row r="1658" spans="2:16">
      <c r="B1658" s="557" t="str">
        <f t="shared" si="97"/>
        <v/>
      </c>
      <c r="C1658" s="558"/>
      <c r="D1658" s="559" t="str">
        <f t="shared" si="98"/>
        <v/>
      </c>
      <c r="E1658" s="559"/>
      <c r="F1658" s="559" t="str">
        <f>IFERROR(IF(OR(D1658=0,D1658=""),"",-PMT($F$45/IF($K$46="Day",'L1'!$D$12,IF($K$46="Week",'L1'!$D$16,IF($K$46="Month",'L1'!$D$17,1))),$F$46,$D$62)),"")</f>
        <v/>
      </c>
      <c r="G1658" s="559"/>
      <c r="H1658" s="559" t="str">
        <f>IFERROR(-PPMT(IF($K$46="Day",$F$45/'L1'!$D$12,IF($K$46="Week",$F$45/'L1'!$D$16,IF($K$46="Month",$F$45/'L1'!$D$17,IF($K$46="Year",$F$45,0)))),B1658,$F$46,$Q$45),"")</f>
        <v/>
      </c>
      <c r="I1658" s="559"/>
      <c r="J1658" s="559" t="str">
        <f t="shared" si="99"/>
        <v/>
      </c>
      <c r="K1658" s="559"/>
      <c r="L1658" s="559"/>
      <c r="M1658" s="559"/>
      <c r="N1658" s="559"/>
      <c r="O1658" s="559" t="str">
        <f t="shared" si="100"/>
        <v/>
      </c>
      <c r="P1658" s="560"/>
    </row>
    <row r="1659" spans="2:16">
      <c r="B1659" s="557" t="str">
        <f t="shared" si="97"/>
        <v/>
      </c>
      <c r="C1659" s="558"/>
      <c r="D1659" s="559" t="str">
        <f t="shared" si="98"/>
        <v/>
      </c>
      <c r="E1659" s="559"/>
      <c r="F1659" s="559" t="str">
        <f>IFERROR(IF(OR(D1659=0,D1659=""),"",-PMT($F$45/IF($K$46="Day",'L1'!$D$12,IF($K$46="Week",'L1'!$D$16,IF($K$46="Month",'L1'!$D$17,1))),$F$46,$D$62)),"")</f>
        <v/>
      </c>
      <c r="G1659" s="559"/>
      <c r="H1659" s="559" t="str">
        <f>IFERROR(-PPMT(IF($K$46="Day",$F$45/'L1'!$D$12,IF($K$46="Week",$F$45/'L1'!$D$16,IF($K$46="Month",$F$45/'L1'!$D$17,IF($K$46="Year",$F$45,0)))),B1659,$F$46,$Q$45),"")</f>
        <v/>
      </c>
      <c r="I1659" s="559"/>
      <c r="J1659" s="559" t="str">
        <f t="shared" si="99"/>
        <v/>
      </c>
      <c r="K1659" s="559"/>
      <c r="L1659" s="559"/>
      <c r="M1659" s="559"/>
      <c r="N1659" s="559"/>
      <c r="O1659" s="559" t="str">
        <f t="shared" si="100"/>
        <v/>
      </c>
      <c r="P1659" s="560"/>
    </row>
    <row r="1660" spans="2:16">
      <c r="B1660" s="557" t="str">
        <f t="shared" si="97"/>
        <v/>
      </c>
      <c r="C1660" s="558"/>
      <c r="D1660" s="559" t="str">
        <f t="shared" si="98"/>
        <v/>
      </c>
      <c r="E1660" s="559"/>
      <c r="F1660" s="559" t="str">
        <f>IFERROR(IF(OR(D1660=0,D1660=""),"",-PMT($F$45/IF($K$46="Day",'L1'!$D$12,IF($K$46="Week",'L1'!$D$16,IF($K$46="Month",'L1'!$D$17,1))),$F$46,$D$62)),"")</f>
        <v/>
      </c>
      <c r="G1660" s="559"/>
      <c r="H1660" s="559" t="str">
        <f>IFERROR(-PPMT(IF($K$46="Day",$F$45/'L1'!$D$12,IF($K$46="Week",$F$45/'L1'!$D$16,IF($K$46="Month",$F$45/'L1'!$D$17,IF($K$46="Year",$F$45,0)))),B1660,$F$46,$Q$45),"")</f>
        <v/>
      </c>
      <c r="I1660" s="559"/>
      <c r="J1660" s="559" t="str">
        <f t="shared" si="99"/>
        <v/>
      </c>
      <c r="K1660" s="559"/>
      <c r="L1660" s="559"/>
      <c r="M1660" s="559"/>
      <c r="N1660" s="559"/>
      <c r="O1660" s="559" t="str">
        <f t="shared" si="100"/>
        <v/>
      </c>
      <c r="P1660" s="560"/>
    </row>
    <row r="1661" spans="2:16">
      <c r="B1661" s="557" t="str">
        <f t="shared" si="97"/>
        <v/>
      </c>
      <c r="C1661" s="558"/>
      <c r="D1661" s="559" t="str">
        <f t="shared" si="98"/>
        <v/>
      </c>
      <c r="E1661" s="559"/>
      <c r="F1661" s="559" t="str">
        <f>IFERROR(IF(OR(D1661=0,D1661=""),"",-PMT($F$45/IF($K$46="Day",'L1'!$D$12,IF($K$46="Week",'L1'!$D$16,IF($K$46="Month",'L1'!$D$17,1))),$F$46,$D$62)),"")</f>
        <v/>
      </c>
      <c r="G1661" s="559"/>
      <c r="H1661" s="559" t="str">
        <f>IFERROR(-PPMT(IF($K$46="Day",$F$45/'L1'!$D$12,IF($K$46="Week",$F$45/'L1'!$D$16,IF($K$46="Month",$F$45/'L1'!$D$17,IF($K$46="Year",$F$45,0)))),B1661,$F$46,$Q$45),"")</f>
        <v/>
      </c>
      <c r="I1661" s="559"/>
      <c r="J1661" s="559" t="str">
        <f t="shared" si="99"/>
        <v/>
      </c>
      <c r="K1661" s="559"/>
      <c r="L1661" s="559"/>
      <c r="M1661" s="559"/>
      <c r="N1661" s="559"/>
      <c r="O1661" s="559" t="str">
        <f t="shared" si="100"/>
        <v/>
      </c>
      <c r="P1661" s="560"/>
    </row>
    <row r="1662" spans="2:16">
      <c r="B1662" s="557" t="str">
        <f t="shared" si="97"/>
        <v/>
      </c>
      <c r="C1662" s="558"/>
      <c r="D1662" s="559" t="str">
        <f t="shared" si="98"/>
        <v/>
      </c>
      <c r="E1662" s="559"/>
      <c r="F1662" s="559" t="str">
        <f>IFERROR(IF(OR(D1662=0,D1662=""),"",-PMT($F$45/IF($K$46="Day",'L1'!$D$12,IF($K$46="Week",'L1'!$D$16,IF($K$46="Month",'L1'!$D$17,1))),$F$46,$D$62)),"")</f>
        <v/>
      </c>
      <c r="G1662" s="559"/>
      <c r="H1662" s="559" t="str">
        <f>IFERROR(-PPMT(IF($K$46="Day",$F$45/'L1'!$D$12,IF($K$46="Week",$F$45/'L1'!$D$16,IF($K$46="Month",$F$45/'L1'!$D$17,IF($K$46="Year",$F$45,0)))),B1662,$F$46,$Q$45),"")</f>
        <v/>
      </c>
      <c r="I1662" s="559"/>
      <c r="J1662" s="559" t="str">
        <f t="shared" si="99"/>
        <v/>
      </c>
      <c r="K1662" s="559"/>
      <c r="L1662" s="559"/>
      <c r="M1662" s="559"/>
      <c r="N1662" s="559"/>
      <c r="O1662" s="559" t="str">
        <f t="shared" si="100"/>
        <v/>
      </c>
      <c r="P1662" s="560"/>
    </row>
    <row r="1663" spans="2:16">
      <c r="B1663" s="557" t="str">
        <f t="shared" si="97"/>
        <v/>
      </c>
      <c r="C1663" s="558"/>
      <c r="D1663" s="559" t="str">
        <f t="shared" si="98"/>
        <v/>
      </c>
      <c r="E1663" s="559"/>
      <c r="F1663" s="559" t="str">
        <f>IFERROR(IF(OR(D1663=0,D1663=""),"",-PMT($F$45/IF($K$46="Day",'L1'!$D$12,IF($K$46="Week",'L1'!$D$16,IF($K$46="Month",'L1'!$D$17,1))),$F$46,$D$62)),"")</f>
        <v/>
      </c>
      <c r="G1663" s="559"/>
      <c r="H1663" s="559" t="str">
        <f>IFERROR(-PPMT(IF($K$46="Day",$F$45/'L1'!$D$12,IF($K$46="Week",$F$45/'L1'!$D$16,IF($K$46="Month",$F$45/'L1'!$D$17,IF($K$46="Year",$F$45,0)))),B1663,$F$46,$Q$45),"")</f>
        <v/>
      </c>
      <c r="I1663" s="559"/>
      <c r="J1663" s="559" t="str">
        <f t="shared" si="99"/>
        <v/>
      </c>
      <c r="K1663" s="559"/>
      <c r="L1663" s="559"/>
      <c r="M1663" s="559"/>
      <c r="N1663" s="559"/>
      <c r="O1663" s="559" t="str">
        <f t="shared" si="100"/>
        <v/>
      </c>
      <c r="P1663" s="560"/>
    </row>
    <row r="1664" spans="2:16">
      <c r="B1664" s="557" t="str">
        <f t="shared" ref="B1664:B1727" si="101">IF(OR(D1664=0,D1664=""),"",B1663+1)</f>
        <v/>
      </c>
      <c r="C1664" s="558"/>
      <c r="D1664" s="559" t="str">
        <f t="shared" ref="D1664:D1727" si="102">IFERROR(IF(D1663-H1663&lt;=0,"",D1663-H1663),"")</f>
        <v/>
      </c>
      <c r="E1664" s="559"/>
      <c r="F1664" s="559" t="str">
        <f>IFERROR(IF(OR(D1664=0,D1664=""),"",-PMT($F$45/IF($K$46="Day",'L1'!$D$12,IF($K$46="Week",'L1'!$D$16,IF($K$46="Month",'L1'!$D$17,1))),$F$46,$D$62)),"")</f>
        <v/>
      </c>
      <c r="G1664" s="559"/>
      <c r="H1664" s="559" t="str">
        <f>IFERROR(-PPMT(IF($K$46="Day",$F$45/'L1'!$D$12,IF($K$46="Week",$F$45/'L1'!$D$16,IF($K$46="Month",$F$45/'L1'!$D$17,IF($K$46="Year",$F$45,0)))),B1664,$F$46,$Q$45),"")</f>
        <v/>
      </c>
      <c r="I1664" s="559"/>
      <c r="J1664" s="559" t="str">
        <f t="shared" ref="J1664:J1727" si="103">IFERROR(F1664-H1664,"")</f>
        <v/>
      </c>
      <c r="K1664" s="559"/>
      <c r="L1664" s="559"/>
      <c r="M1664" s="559"/>
      <c r="N1664" s="559"/>
      <c r="O1664" s="559" t="str">
        <f t="shared" ref="O1664:O1727" si="104">IFERROR(D1664-H1664,"")</f>
        <v/>
      </c>
      <c r="P1664" s="560"/>
    </row>
    <row r="1665" spans="2:16">
      <c r="B1665" s="557" t="str">
        <f t="shared" si="101"/>
        <v/>
      </c>
      <c r="C1665" s="558"/>
      <c r="D1665" s="559" t="str">
        <f t="shared" si="102"/>
        <v/>
      </c>
      <c r="E1665" s="559"/>
      <c r="F1665" s="559" t="str">
        <f>IFERROR(IF(OR(D1665=0,D1665=""),"",-PMT($F$45/IF($K$46="Day",'L1'!$D$12,IF($K$46="Week",'L1'!$D$16,IF($K$46="Month",'L1'!$D$17,1))),$F$46,$D$62)),"")</f>
        <v/>
      </c>
      <c r="G1665" s="559"/>
      <c r="H1665" s="559" t="str">
        <f>IFERROR(-PPMT(IF($K$46="Day",$F$45/'L1'!$D$12,IF($K$46="Week",$F$45/'L1'!$D$16,IF($K$46="Month",$F$45/'L1'!$D$17,IF($K$46="Year",$F$45,0)))),B1665,$F$46,$Q$45),"")</f>
        <v/>
      </c>
      <c r="I1665" s="559"/>
      <c r="J1665" s="559" t="str">
        <f t="shared" si="103"/>
        <v/>
      </c>
      <c r="K1665" s="559"/>
      <c r="L1665" s="559"/>
      <c r="M1665" s="559"/>
      <c r="N1665" s="559"/>
      <c r="O1665" s="559" t="str">
        <f t="shared" si="104"/>
        <v/>
      </c>
      <c r="P1665" s="560"/>
    </row>
    <row r="1666" spans="2:16">
      <c r="B1666" s="557" t="str">
        <f t="shared" si="101"/>
        <v/>
      </c>
      <c r="C1666" s="558"/>
      <c r="D1666" s="559" t="str">
        <f t="shared" si="102"/>
        <v/>
      </c>
      <c r="E1666" s="559"/>
      <c r="F1666" s="559" t="str">
        <f>IFERROR(IF(OR(D1666=0,D1666=""),"",-PMT($F$45/IF($K$46="Day",'L1'!$D$12,IF($K$46="Week",'L1'!$D$16,IF($K$46="Month",'L1'!$D$17,1))),$F$46,$D$62)),"")</f>
        <v/>
      </c>
      <c r="G1666" s="559"/>
      <c r="H1666" s="559" t="str">
        <f>IFERROR(-PPMT(IF($K$46="Day",$F$45/'L1'!$D$12,IF($K$46="Week",$F$45/'L1'!$D$16,IF($K$46="Month",$F$45/'L1'!$D$17,IF($K$46="Year",$F$45,0)))),B1666,$F$46,$Q$45),"")</f>
        <v/>
      </c>
      <c r="I1666" s="559"/>
      <c r="J1666" s="559" t="str">
        <f t="shared" si="103"/>
        <v/>
      </c>
      <c r="K1666" s="559"/>
      <c r="L1666" s="559"/>
      <c r="M1666" s="559"/>
      <c r="N1666" s="559"/>
      <c r="O1666" s="559" t="str">
        <f t="shared" si="104"/>
        <v/>
      </c>
      <c r="P1666" s="560"/>
    </row>
    <row r="1667" spans="2:16">
      <c r="B1667" s="557" t="str">
        <f t="shared" si="101"/>
        <v/>
      </c>
      <c r="C1667" s="558"/>
      <c r="D1667" s="559" t="str">
        <f t="shared" si="102"/>
        <v/>
      </c>
      <c r="E1667" s="559"/>
      <c r="F1667" s="559" t="str">
        <f>IFERROR(IF(OR(D1667=0,D1667=""),"",-PMT($F$45/IF($K$46="Day",'L1'!$D$12,IF($K$46="Week",'L1'!$D$16,IF($K$46="Month",'L1'!$D$17,1))),$F$46,$D$62)),"")</f>
        <v/>
      </c>
      <c r="G1667" s="559"/>
      <c r="H1667" s="559" t="str">
        <f>IFERROR(-PPMT(IF($K$46="Day",$F$45/'L1'!$D$12,IF($K$46="Week",$F$45/'L1'!$D$16,IF($K$46="Month",$F$45/'L1'!$D$17,IF($K$46="Year",$F$45,0)))),B1667,$F$46,$Q$45),"")</f>
        <v/>
      </c>
      <c r="I1667" s="559"/>
      <c r="J1667" s="559" t="str">
        <f t="shared" si="103"/>
        <v/>
      </c>
      <c r="K1667" s="559"/>
      <c r="L1667" s="559"/>
      <c r="M1667" s="559"/>
      <c r="N1667" s="559"/>
      <c r="O1667" s="559" t="str">
        <f t="shared" si="104"/>
        <v/>
      </c>
      <c r="P1667" s="560"/>
    </row>
    <row r="1668" spans="2:16">
      <c r="B1668" s="557" t="str">
        <f t="shared" si="101"/>
        <v/>
      </c>
      <c r="C1668" s="558"/>
      <c r="D1668" s="559" t="str">
        <f t="shared" si="102"/>
        <v/>
      </c>
      <c r="E1668" s="559"/>
      <c r="F1668" s="559" t="str">
        <f>IFERROR(IF(OR(D1668=0,D1668=""),"",-PMT($F$45/IF($K$46="Day",'L1'!$D$12,IF($K$46="Week",'L1'!$D$16,IF($K$46="Month",'L1'!$D$17,1))),$F$46,$D$62)),"")</f>
        <v/>
      </c>
      <c r="G1668" s="559"/>
      <c r="H1668" s="559" t="str">
        <f>IFERROR(-PPMT(IF($K$46="Day",$F$45/'L1'!$D$12,IF($K$46="Week",$F$45/'L1'!$D$16,IF($K$46="Month",$F$45/'L1'!$D$17,IF($K$46="Year",$F$45,0)))),B1668,$F$46,$Q$45),"")</f>
        <v/>
      </c>
      <c r="I1668" s="559"/>
      <c r="J1668" s="559" t="str">
        <f t="shared" si="103"/>
        <v/>
      </c>
      <c r="K1668" s="559"/>
      <c r="L1668" s="559"/>
      <c r="M1668" s="559"/>
      <c r="N1668" s="559"/>
      <c r="O1668" s="559" t="str">
        <f t="shared" si="104"/>
        <v/>
      </c>
      <c r="P1668" s="560"/>
    </row>
    <row r="1669" spans="2:16">
      <c r="B1669" s="557" t="str">
        <f t="shared" si="101"/>
        <v/>
      </c>
      <c r="C1669" s="558"/>
      <c r="D1669" s="559" t="str">
        <f t="shared" si="102"/>
        <v/>
      </c>
      <c r="E1669" s="559"/>
      <c r="F1669" s="559" t="str">
        <f>IFERROR(IF(OR(D1669=0,D1669=""),"",-PMT($F$45/IF($K$46="Day",'L1'!$D$12,IF($K$46="Week",'L1'!$D$16,IF($K$46="Month",'L1'!$D$17,1))),$F$46,$D$62)),"")</f>
        <v/>
      </c>
      <c r="G1669" s="559"/>
      <c r="H1669" s="559" t="str">
        <f>IFERROR(-PPMT(IF($K$46="Day",$F$45/'L1'!$D$12,IF($K$46="Week",$F$45/'L1'!$D$16,IF($K$46="Month",$F$45/'L1'!$D$17,IF($K$46="Year",$F$45,0)))),B1669,$F$46,$Q$45),"")</f>
        <v/>
      </c>
      <c r="I1669" s="559"/>
      <c r="J1669" s="559" t="str">
        <f t="shared" si="103"/>
        <v/>
      </c>
      <c r="K1669" s="559"/>
      <c r="L1669" s="559"/>
      <c r="M1669" s="559"/>
      <c r="N1669" s="559"/>
      <c r="O1669" s="559" t="str">
        <f t="shared" si="104"/>
        <v/>
      </c>
      <c r="P1669" s="560"/>
    </row>
    <row r="1670" spans="2:16">
      <c r="B1670" s="557" t="str">
        <f t="shared" si="101"/>
        <v/>
      </c>
      <c r="C1670" s="558"/>
      <c r="D1670" s="559" t="str">
        <f t="shared" si="102"/>
        <v/>
      </c>
      <c r="E1670" s="559"/>
      <c r="F1670" s="559" t="str">
        <f>IFERROR(IF(OR(D1670=0,D1670=""),"",-PMT($F$45/IF($K$46="Day",'L1'!$D$12,IF($K$46="Week",'L1'!$D$16,IF($K$46="Month",'L1'!$D$17,1))),$F$46,$D$62)),"")</f>
        <v/>
      </c>
      <c r="G1670" s="559"/>
      <c r="H1670" s="559" t="str">
        <f>IFERROR(-PPMT(IF($K$46="Day",$F$45/'L1'!$D$12,IF($K$46="Week",$F$45/'L1'!$D$16,IF($K$46="Month",$F$45/'L1'!$D$17,IF($K$46="Year",$F$45,0)))),B1670,$F$46,$Q$45),"")</f>
        <v/>
      </c>
      <c r="I1670" s="559"/>
      <c r="J1670" s="559" t="str">
        <f t="shared" si="103"/>
        <v/>
      </c>
      <c r="K1670" s="559"/>
      <c r="L1670" s="559"/>
      <c r="M1670" s="559"/>
      <c r="N1670" s="559"/>
      <c r="O1670" s="559" t="str">
        <f t="shared" si="104"/>
        <v/>
      </c>
      <c r="P1670" s="560"/>
    </row>
    <row r="1671" spans="2:16">
      <c r="B1671" s="557" t="str">
        <f t="shared" si="101"/>
        <v/>
      </c>
      <c r="C1671" s="558"/>
      <c r="D1671" s="559" t="str">
        <f t="shared" si="102"/>
        <v/>
      </c>
      <c r="E1671" s="559"/>
      <c r="F1671" s="559" t="str">
        <f>IFERROR(IF(OR(D1671=0,D1671=""),"",-PMT($F$45/IF($K$46="Day",'L1'!$D$12,IF($K$46="Week",'L1'!$D$16,IF($K$46="Month",'L1'!$D$17,1))),$F$46,$D$62)),"")</f>
        <v/>
      </c>
      <c r="G1671" s="559"/>
      <c r="H1671" s="559" t="str">
        <f>IFERROR(-PPMT(IF($K$46="Day",$F$45/'L1'!$D$12,IF($K$46="Week",$F$45/'L1'!$D$16,IF($K$46="Month",$F$45/'L1'!$D$17,IF($K$46="Year",$F$45,0)))),B1671,$F$46,$Q$45),"")</f>
        <v/>
      </c>
      <c r="I1671" s="559"/>
      <c r="J1671" s="559" t="str">
        <f t="shared" si="103"/>
        <v/>
      </c>
      <c r="K1671" s="559"/>
      <c r="L1671" s="559"/>
      <c r="M1671" s="559"/>
      <c r="N1671" s="559"/>
      <c r="O1671" s="559" t="str">
        <f t="shared" si="104"/>
        <v/>
      </c>
      <c r="P1671" s="560"/>
    </row>
    <row r="1672" spans="2:16">
      <c r="B1672" s="557" t="str">
        <f t="shared" si="101"/>
        <v/>
      </c>
      <c r="C1672" s="558"/>
      <c r="D1672" s="559" t="str">
        <f t="shared" si="102"/>
        <v/>
      </c>
      <c r="E1672" s="559"/>
      <c r="F1672" s="559" t="str">
        <f>IFERROR(IF(OR(D1672=0,D1672=""),"",-PMT($F$45/IF($K$46="Day",'L1'!$D$12,IF($K$46="Week",'L1'!$D$16,IF($K$46="Month",'L1'!$D$17,1))),$F$46,$D$62)),"")</f>
        <v/>
      </c>
      <c r="G1672" s="559"/>
      <c r="H1672" s="559" t="str">
        <f>IFERROR(-PPMT(IF($K$46="Day",$F$45/'L1'!$D$12,IF($K$46="Week",$F$45/'L1'!$D$16,IF($K$46="Month",$F$45/'L1'!$D$17,IF($K$46="Year",$F$45,0)))),B1672,$F$46,$Q$45),"")</f>
        <v/>
      </c>
      <c r="I1672" s="559"/>
      <c r="J1672" s="559" t="str">
        <f t="shared" si="103"/>
        <v/>
      </c>
      <c r="K1672" s="559"/>
      <c r="L1672" s="559"/>
      <c r="M1672" s="559"/>
      <c r="N1672" s="559"/>
      <c r="O1672" s="559" t="str">
        <f t="shared" si="104"/>
        <v/>
      </c>
      <c r="P1672" s="560"/>
    </row>
    <row r="1673" spans="2:16">
      <c r="B1673" s="557" t="str">
        <f t="shared" si="101"/>
        <v/>
      </c>
      <c r="C1673" s="558"/>
      <c r="D1673" s="559" t="str">
        <f t="shared" si="102"/>
        <v/>
      </c>
      <c r="E1673" s="559"/>
      <c r="F1673" s="559" t="str">
        <f>IFERROR(IF(OR(D1673=0,D1673=""),"",-PMT($F$45/IF($K$46="Day",'L1'!$D$12,IF($K$46="Week",'L1'!$D$16,IF($K$46="Month",'L1'!$D$17,1))),$F$46,$D$62)),"")</f>
        <v/>
      </c>
      <c r="G1673" s="559"/>
      <c r="H1673" s="559" t="str">
        <f>IFERROR(-PPMT(IF($K$46="Day",$F$45/'L1'!$D$12,IF($K$46="Week",$F$45/'L1'!$D$16,IF($K$46="Month",$F$45/'L1'!$D$17,IF($K$46="Year",$F$45,0)))),B1673,$F$46,$Q$45),"")</f>
        <v/>
      </c>
      <c r="I1673" s="559"/>
      <c r="J1673" s="559" t="str">
        <f t="shared" si="103"/>
        <v/>
      </c>
      <c r="K1673" s="559"/>
      <c r="L1673" s="559"/>
      <c r="M1673" s="559"/>
      <c r="N1673" s="559"/>
      <c r="O1673" s="559" t="str">
        <f t="shared" si="104"/>
        <v/>
      </c>
      <c r="P1673" s="560"/>
    </row>
    <row r="1674" spans="2:16">
      <c r="B1674" s="557" t="str">
        <f t="shared" si="101"/>
        <v/>
      </c>
      <c r="C1674" s="558"/>
      <c r="D1674" s="559" t="str">
        <f t="shared" si="102"/>
        <v/>
      </c>
      <c r="E1674" s="559"/>
      <c r="F1674" s="559" t="str">
        <f>IFERROR(IF(OR(D1674=0,D1674=""),"",-PMT($F$45/IF($K$46="Day",'L1'!$D$12,IF($K$46="Week",'L1'!$D$16,IF($K$46="Month",'L1'!$D$17,1))),$F$46,$D$62)),"")</f>
        <v/>
      </c>
      <c r="G1674" s="559"/>
      <c r="H1674" s="559" t="str">
        <f>IFERROR(-PPMT(IF($K$46="Day",$F$45/'L1'!$D$12,IF($K$46="Week",$F$45/'L1'!$D$16,IF($K$46="Month",$F$45/'L1'!$D$17,IF($K$46="Year",$F$45,0)))),B1674,$F$46,$Q$45),"")</f>
        <v/>
      </c>
      <c r="I1674" s="559"/>
      <c r="J1674" s="559" t="str">
        <f t="shared" si="103"/>
        <v/>
      </c>
      <c r="K1674" s="559"/>
      <c r="L1674" s="559"/>
      <c r="M1674" s="559"/>
      <c r="N1674" s="559"/>
      <c r="O1674" s="559" t="str">
        <f t="shared" si="104"/>
        <v/>
      </c>
      <c r="P1674" s="560"/>
    </row>
    <row r="1675" spans="2:16">
      <c r="B1675" s="557" t="str">
        <f t="shared" si="101"/>
        <v/>
      </c>
      <c r="C1675" s="558"/>
      <c r="D1675" s="559" t="str">
        <f t="shared" si="102"/>
        <v/>
      </c>
      <c r="E1675" s="559"/>
      <c r="F1675" s="559" t="str">
        <f>IFERROR(IF(OR(D1675=0,D1675=""),"",-PMT($F$45/IF($K$46="Day",'L1'!$D$12,IF($K$46="Week",'L1'!$D$16,IF($K$46="Month",'L1'!$D$17,1))),$F$46,$D$62)),"")</f>
        <v/>
      </c>
      <c r="G1675" s="559"/>
      <c r="H1675" s="559" t="str">
        <f>IFERROR(-PPMT(IF($K$46="Day",$F$45/'L1'!$D$12,IF($K$46="Week",$F$45/'L1'!$D$16,IF($K$46="Month",$F$45/'L1'!$D$17,IF($K$46="Year",$F$45,0)))),B1675,$F$46,$Q$45),"")</f>
        <v/>
      </c>
      <c r="I1675" s="559"/>
      <c r="J1675" s="559" t="str">
        <f t="shared" si="103"/>
        <v/>
      </c>
      <c r="K1675" s="559"/>
      <c r="L1675" s="559"/>
      <c r="M1675" s="559"/>
      <c r="N1675" s="559"/>
      <c r="O1675" s="559" t="str">
        <f t="shared" si="104"/>
        <v/>
      </c>
      <c r="P1675" s="560"/>
    </row>
    <row r="1676" spans="2:16">
      <c r="B1676" s="557" t="str">
        <f t="shared" si="101"/>
        <v/>
      </c>
      <c r="C1676" s="558"/>
      <c r="D1676" s="559" t="str">
        <f t="shared" si="102"/>
        <v/>
      </c>
      <c r="E1676" s="559"/>
      <c r="F1676" s="559" t="str">
        <f>IFERROR(IF(OR(D1676=0,D1676=""),"",-PMT($F$45/IF($K$46="Day",'L1'!$D$12,IF($K$46="Week",'L1'!$D$16,IF($K$46="Month",'L1'!$D$17,1))),$F$46,$D$62)),"")</f>
        <v/>
      </c>
      <c r="G1676" s="559"/>
      <c r="H1676" s="559" t="str">
        <f>IFERROR(-PPMT(IF($K$46="Day",$F$45/'L1'!$D$12,IF($K$46="Week",$F$45/'L1'!$D$16,IF($K$46="Month",$F$45/'L1'!$D$17,IF($K$46="Year",$F$45,0)))),B1676,$F$46,$Q$45),"")</f>
        <v/>
      </c>
      <c r="I1676" s="559"/>
      <c r="J1676" s="559" t="str">
        <f t="shared" si="103"/>
        <v/>
      </c>
      <c r="K1676" s="559"/>
      <c r="L1676" s="559"/>
      <c r="M1676" s="559"/>
      <c r="N1676" s="559"/>
      <c r="O1676" s="559" t="str">
        <f t="shared" si="104"/>
        <v/>
      </c>
      <c r="P1676" s="560"/>
    </row>
    <row r="1677" spans="2:16">
      <c r="B1677" s="557" t="str">
        <f t="shared" si="101"/>
        <v/>
      </c>
      <c r="C1677" s="558"/>
      <c r="D1677" s="559" t="str">
        <f t="shared" si="102"/>
        <v/>
      </c>
      <c r="E1677" s="559"/>
      <c r="F1677" s="559" t="str">
        <f>IFERROR(IF(OR(D1677=0,D1677=""),"",-PMT($F$45/IF($K$46="Day",'L1'!$D$12,IF($K$46="Week",'L1'!$D$16,IF($K$46="Month",'L1'!$D$17,1))),$F$46,$D$62)),"")</f>
        <v/>
      </c>
      <c r="G1677" s="559"/>
      <c r="H1677" s="559" t="str">
        <f>IFERROR(-PPMT(IF($K$46="Day",$F$45/'L1'!$D$12,IF($K$46="Week",$F$45/'L1'!$D$16,IF($K$46="Month",$F$45/'L1'!$D$17,IF($K$46="Year",$F$45,0)))),B1677,$F$46,$Q$45),"")</f>
        <v/>
      </c>
      <c r="I1677" s="559"/>
      <c r="J1677" s="559" t="str">
        <f t="shared" si="103"/>
        <v/>
      </c>
      <c r="K1677" s="559"/>
      <c r="L1677" s="559"/>
      <c r="M1677" s="559"/>
      <c r="N1677" s="559"/>
      <c r="O1677" s="559" t="str">
        <f t="shared" si="104"/>
        <v/>
      </c>
      <c r="P1677" s="560"/>
    </row>
    <row r="1678" spans="2:16">
      <c r="B1678" s="557" t="str">
        <f t="shared" si="101"/>
        <v/>
      </c>
      <c r="C1678" s="558"/>
      <c r="D1678" s="559" t="str">
        <f t="shared" si="102"/>
        <v/>
      </c>
      <c r="E1678" s="559"/>
      <c r="F1678" s="559" t="str">
        <f>IFERROR(IF(OR(D1678=0,D1678=""),"",-PMT($F$45/IF($K$46="Day",'L1'!$D$12,IF($K$46="Week",'L1'!$D$16,IF($K$46="Month",'L1'!$D$17,1))),$F$46,$D$62)),"")</f>
        <v/>
      </c>
      <c r="G1678" s="559"/>
      <c r="H1678" s="559" t="str">
        <f>IFERROR(-PPMT(IF($K$46="Day",$F$45/'L1'!$D$12,IF($K$46="Week",$F$45/'L1'!$D$16,IF($K$46="Month",$F$45/'L1'!$D$17,IF($K$46="Year",$F$45,0)))),B1678,$F$46,$Q$45),"")</f>
        <v/>
      </c>
      <c r="I1678" s="559"/>
      <c r="J1678" s="559" t="str">
        <f t="shared" si="103"/>
        <v/>
      </c>
      <c r="K1678" s="559"/>
      <c r="L1678" s="559"/>
      <c r="M1678" s="559"/>
      <c r="N1678" s="559"/>
      <c r="O1678" s="559" t="str">
        <f t="shared" si="104"/>
        <v/>
      </c>
      <c r="P1678" s="560"/>
    </row>
    <row r="1679" spans="2:16">
      <c r="B1679" s="557" t="str">
        <f t="shared" si="101"/>
        <v/>
      </c>
      <c r="C1679" s="558"/>
      <c r="D1679" s="559" t="str">
        <f t="shared" si="102"/>
        <v/>
      </c>
      <c r="E1679" s="559"/>
      <c r="F1679" s="559" t="str">
        <f>IFERROR(IF(OR(D1679=0,D1679=""),"",-PMT($F$45/IF($K$46="Day",'L1'!$D$12,IF($K$46="Week",'L1'!$D$16,IF($K$46="Month",'L1'!$D$17,1))),$F$46,$D$62)),"")</f>
        <v/>
      </c>
      <c r="G1679" s="559"/>
      <c r="H1679" s="559" t="str">
        <f>IFERROR(-PPMT(IF($K$46="Day",$F$45/'L1'!$D$12,IF($K$46="Week",$F$45/'L1'!$D$16,IF($K$46="Month",$F$45/'L1'!$D$17,IF($K$46="Year",$F$45,0)))),B1679,$F$46,$Q$45),"")</f>
        <v/>
      </c>
      <c r="I1679" s="559"/>
      <c r="J1679" s="559" t="str">
        <f t="shared" si="103"/>
        <v/>
      </c>
      <c r="K1679" s="559"/>
      <c r="L1679" s="559"/>
      <c r="M1679" s="559"/>
      <c r="N1679" s="559"/>
      <c r="O1679" s="559" t="str">
        <f t="shared" si="104"/>
        <v/>
      </c>
      <c r="P1679" s="560"/>
    </row>
    <row r="1680" spans="2:16">
      <c r="B1680" s="557" t="str">
        <f t="shared" si="101"/>
        <v/>
      </c>
      <c r="C1680" s="558"/>
      <c r="D1680" s="559" t="str">
        <f t="shared" si="102"/>
        <v/>
      </c>
      <c r="E1680" s="559"/>
      <c r="F1680" s="559" t="str">
        <f>IFERROR(IF(OR(D1680=0,D1680=""),"",-PMT($F$45/IF($K$46="Day",'L1'!$D$12,IF($K$46="Week",'L1'!$D$16,IF($K$46="Month",'L1'!$D$17,1))),$F$46,$D$62)),"")</f>
        <v/>
      </c>
      <c r="G1680" s="559"/>
      <c r="H1680" s="559" t="str">
        <f>IFERROR(-PPMT(IF($K$46="Day",$F$45/'L1'!$D$12,IF($K$46="Week",$F$45/'L1'!$D$16,IF($K$46="Month",$F$45/'L1'!$D$17,IF($K$46="Year",$F$45,0)))),B1680,$F$46,$Q$45),"")</f>
        <v/>
      </c>
      <c r="I1680" s="559"/>
      <c r="J1680" s="559" t="str">
        <f t="shared" si="103"/>
        <v/>
      </c>
      <c r="K1680" s="559"/>
      <c r="L1680" s="559"/>
      <c r="M1680" s="559"/>
      <c r="N1680" s="559"/>
      <c r="O1680" s="559" t="str">
        <f t="shared" si="104"/>
        <v/>
      </c>
      <c r="P1680" s="560"/>
    </row>
    <row r="1681" spans="2:16">
      <c r="B1681" s="557" t="str">
        <f t="shared" si="101"/>
        <v/>
      </c>
      <c r="C1681" s="558"/>
      <c r="D1681" s="559" t="str">
        <f t="shared" si="102"/>
        <v/>
      </c>
      <c r="E1681" s="559"/>
      <c r="F1681" s="559" t="str">
        <f>IFERROR(IF(OR(D1681=0,D1681=""),"",-PMT($F$45/IF($K$46="Day",'L1'!$D$12,IF($K$46="Week",'L1'!$D$16,IF($K$46="Month",'L1'!$D$17,1))),$F$46,$D$62)),"")</f>
        <v/>
      </c>
      <c r="G1681" s="559"/>
      <c r="H1681" s="559" t="str">
        <f>IFERROR(-PPMT(IF($K$46="Day",$F$45/'L1'!$D$12,IF($K$46="Week",$F$45/'L1'!$D$16,IF($K$46="Month",$F$45/'L1'!$D$17,IF($K$46="Year",$F$45,0)))),B1681,$F$46,$Q$45),"")</f>
        <v/>
      </c>
      <c r="I1681" s="559"/>
      <c r="J1681" s="559" t="str">
        <f t="shared" si="103"/>
        <v/>
      </c>
      <c r="K1681" s="559"/>
      <c r="L1681" s="559"/>
      <c r="M1681" s="559"/>
      <c r="N1681" s="559"/>
      <c r="O1681" s="559" t="str">
        <f t="shared" si="104"/>
        <v/>
      </c>
      <c r="P1681" s="560"/>
    </row>
    <row r="1682" spans="2:16">
      <c r="B1682" s="557" t="str">
        <f t="shared" si="101"/>
        <v/>
      </c>
      <c r="C1682" s="558"/>
      <c r="D1682" s="559" t="str">
        <f t="shared" si="102"/>
        <v/>
      </c>
      <c r="E1682" s="559"/>
      <c r="F1682" s="559" t="str">
        <f>IFERROR(IF(OR(D1682=0,D1682=""),"",-PMT($F$45/IF($K$46="Day",'L1'!$D$12,IF($K$46="Week",'L1'!$D$16,IF($K$46="Month",'L1'!$D$17,1))),$F$46,$D$62)),"")</f>
        <v/>
      </c>
      <c r="G1682" s="559"/>
      <c r="H1682" s="559" t="str">
        <f>IFERROR(-PPMT(IF($K$46="Day",$F$45/'L1'!$D$12,IF($K$46="Week",$F$45/'L1'!$D$16,IF($K$46="Month",$F$45/'L1'!$D$17,IF($K$46="Year",$F$45,0)))),B1682,$F$46,$Q$45),"")</f>
        <v/>
      </c>
      <c r="I1682" s="559"/>
      <c r="J1682" s="559" t="str">
        <f t="shared" si="103"/>
        <v/>
      </c>
      <c r="K1682" s="559"/>
      <c r="L1682" s="559"/>
      <c r="M1682" s="559"/>
      <c r="N1682" s="559"/>
      <c r="O1682" s="559" t="str">
        <f t="shared" si="104"/>
        <v/>
      </c>
      <c r="P1682" s="560"/>
    </row>
    <row r="1683" spans="2:16">
      <c r="B1683" s="557" t="str">
        <f t="shared" si="101"/>
        <v/>
      </c>
      <c r="C1683" s="558"/>
      <c r="D1683" s="559" t="str">
        <f t="shared" si="102"/>
        <v/>
      </c>
      <c r="E1683" s="559"/>
      <c r="F1683" s="559" t="str">
        <f>IFERROR(IF(OR(D1683=0,D1683=""),"",-PMT($F$45/IF($K$46="Day",'L1'!$D$12,IF($K$46="Week",'L1'!$D$16,IF($K$46="Month",'L1'!$D$17,1))),$F$46,$D$62)),"")</f>
        <v/>
      </c>
      <c r="G1683" s="559"/>
      <c r="H1683" s="559" t="str">
        <f>IFERROR(-PPMT(IF($K$46="Day",$F$45/'L1'!$D$12,IF($K$46="Week",$F$45/'L1'!$D$16,IF($K$46="Month",$F$45/'L1'!$D$17,IF($K$46="Year",$F$45,0)))),B1683,$F$46,$Q$45),"")</f>
        <v/>
      </c>
      <c r="I1683" s="559"/>
      <c r="J1683" s="559" t="str">
        <f t="shared" si="103"/>
        <v/>
      </c>
      <c r="K1683" s="559"/>
      <c r="L1683" s="559"/>
      <c r="M1683" s="559"/>
      <c r="N1683" s="559"/>
      <c r="O1683" s="559" t="str">
        <f t="shared" si="104"/>
        <v/>
      </c>
      <c r="P1683" s="560"/>
    </row>
    <row r="1684" spans="2:16">
      <c r="B1684" s="557" t="str">
        <f t="shared" si="101"/>
        <v/>
      </c>
      <c r="C1684" s="558"/>
      <c r="D1684" s="559" t="str">
        <f t="shared" si="102"/>
        <v/>
      </c>
      <c r="E1684" s="559"/>
      <c r="F1684" s="559" t="str">
        <f>IFERROR(IF(OR(D1684=0,D1684=""),"",-PMT($F$45/IF($K$46="Day",'L1'!$D$12,IF($K$46="Week",'L1'!$D$16,IF($K$46="Month",'L1'!$D$17,1))),$F$46,$D$62)),"")</f>
        <v/>
      </c>
      <c r="G1684" s="559"/>
      <c r="H1684" s="559" t="str">
        <f>IFERROR(-PPMT(IF($K$46="Day",$F$45/'L1'!$D$12,IF($K$46="Week",$F$45/'L1'!$D$16,IF($K$46="Month",$F$45/'L1'!$D$17,IF($K$46="Year",$F$45,0)))),B1684,$F$46,$Q$45),"")</f>
        <v/>
      </c>
      <c r="I1684" s="559"/>
      <c r="J1684" s="559" t="str">
        <f t="shared" si="103"/>
        <v/>
      </c>
      <c r="K1684" s="559"/>
      <c r="L1684" s="559"/>
      <c r="M1684" s="559"/>
      <c r="N1684" s="559"/>
      <c r="O1684" s="559" t="str">
        <f t="shared" si="104"/>
        <v/>
      </c>
      <c r="P1684" s="560"/>
    </row>
    <row r="1685" spans="2:16">
      <c r="B1685" s="557" t="str">
        <f t="shared" si="101"/>
        <v/>
      </c>
      <c r="C1685" s="558"/>
      <c r="D1685" s="559" t="str">
        <f t="shared" si="102"/>
        <v/>
      </c>
      <c r="E1685" s="559"/>
      <c r="F1685" s="559" t="str">
        <f>IFERROR(IF(OR(D1685=0,D1685=""),"",-PMT($F$45/IF($K$46="Day",'L1'!$D$12,IF($K$46="Week",'L1'!$D$16,IF($K$46="Month",'L1'!$D$17,1))),$F$46,$D$62)),"")</f>
        <v/>
      </c>
      <c r="G1685" s="559"/>
      <c r="H1685" s="559" t="str">
        <f>IFERROR(-PPMT(IF($K$46="Day",$F$45/'L1'!$D$12,IF($K$46="Week",$F$45/'L1'!$D$16,IF($K$46="Month",$F$45/'L1'!$D$17,IF($K$46="Year",$F$45,0)))),B1685,$F$46,$Q$45),"")</f>
        <v/>
      </c>
      <c r="I1685" s="559"/>
      <c r="J1685" s="559" t="str">
        <f t="shared" si="103"/>
        <v/>
      </c>
      <c r="K1685" s="559"/>
      <c r="L1685" s="559"/>
      <c r="M1685" s="559"/>
      <c r="N1685" s="559"/>
      <c r="O1685" s="559" t="str">
        <f t="shared" si="104"/>
        <v/>
      </c>
      <c r="P1685" s="560"/>
    </row>
    <row r="1686" spans="2:16">
      <c r="B1686" s="557" t="str">
        <f t="shared" si="101"/>
        <v/>
      </c>
      <c r="C1686" s="558"/>
      <c r="D1686" s="559" t="str">
        <f t="shared" si="102"/>
        <v/>
      </c>
      <c r="E1686" s="559"/>
      <c r="F1686" s="559" t="str">
        <f>IFERROR(IF(OR(D1686=0,D1686=""),"",-PMT($F$45/IF($K$46="Day",'L1'!$D$12,IF($K$46="Week",'L1'!$D$16,IF($K$46="Month",'L1'!$D$17,1))),$F$46,$D$62)),"")</f>
        <v/>
      </c>
      <c r="G1686" s="559"/>
      <c r="H1686" s="559" t="str">
        <f>IFERROR(-PPMT(IF($K$46="Day",$F$45/'L1'!$D$12,IF($K$46="Week",$F$45/'L1'!$D$16,IF($K$46="Month",$F$45/'L1'!$D$17,IF($K$46="Year",$F$45,0)))),B1686,$F$46,$Q$45),"")</f>
        <v/>
      </c>
      <c r="I1686" s="559"/>
      <c r="J1686" s="559" t="str">
        <f t="shared" si="103"/>
        <v/>
      </c>
      <c r="K1686" s="559"/>
      <c r="L1686" s="559"/>
      <c r="M1686" s="559"/>
      <c r="N1686" s="559"/>
      <c r="O1686" s="559" t="str">
        <f t="shared" si="104"/>
        <v/>
      </c>
      <c r="P1686" s="560"/>
    </row>
    <row r="1687" spans="2:16">
      <c r="B1687" s="557" t="str">
        <f t="shared" si="101"/>
        <v/>
      </c>
      <c r="C1687" s="558"/>
      <c r="D1687" s="559" t="str">
        <f t="shared" si="102"/>
        <v/>
      </c>
      <c r="E1687" s="559"/>
      <c r="F1687" s="559" t="str">
        <f>IFERROR(IF(OR(D1687=0,D1687=""),"",-PMT($F$45/IF($K$46="Day",'L1'!$D$12,IF($K$46="Week",'L1'!$D$16,IF($K$46="Month",'L1'!$D$17,1))),$F$46,$D$62)),"")</f>
        <v/>
      </c>
      <c r="G1687" s="559"/>
      <c r="H1687" s="559" t="str">
        <f>IFERROR(-PPMT(IF($K$46="Day",$F$45/'L1'!$D$12,IF($K$46="Week",$F$45/'L1'!$D$16,IF($K$46="Month",$F$45/'L1'!$D$17,IF($K$46="Year",$F$45,0)))),B1687,$F$46,$Q$45),"")</f>
        <v/>
      </c>
      <c r="I1687" s="559"/>
      <c r="J1687" s="559" t="str">
        <f t="shared" si="103"/>
        <v/>
      </c>
      <c r="K1687" s="559"/>
      <c r="L1687" s="559"/>
      <c r="M1687" s="559"/>
      <c r="N1687" s="559"/>
      <c r="O1687" s="559" t="str">
        <f t="shared" si="104"/>
        <v/>
      </c>
      <c r="P1687" s="560"/>
    </row>
    <row r="1688" spans="2:16">
      <c r="B1688" s="557" t="str">
        <f t="shared" si="101"/>
        <v/>
      </c>
      <c r="C1688" s="558"/>
      <c r="D1688" s="559" t="str">
        <f t="shared" si="102"/>
        <v/>
      </c>
      <c r="E1688" s="559"/>
      <c r="F1688" s="559" t="str">
        <f>IFERROR(IF(OR(D1688=0,D1688=""),"",-PMT($F$45/IF($K$46="Day",'L1'!$D$12,IF($K$46="Week",'L1'!$D$16,IF($K$46="Month",'L1'!$D$17,1))),$F$46,$D$62)),"")</f>
        <v/>
      </c>
      <c r="G1688" s="559"/>
      <c r="H1688" s="559" t="str">
        <f>IFERROR(-PPMT(IF($K$46="Day",$F$45/'L1'!$D$12,IF($K$46="Week",$F$45/'L1'!$D$16,IF($K$46="Month",$F$45/'L1'!$D$17,IF($K$46="Year",$F$45,0)))),B1688,$F$46,$Q$45),"")</f>
        <v/>
      </c>
      <c r="I1688" s="559"/>
      <c r="J1688" s="559" t="str">
        <f t="shared" si="103"/>
        <v/>
      </c>
      <c r="K1688" s="559"/>
      <c r="L1688" s="559"/>
      <c r="M1688" s="559"/>
      <c r="N1688" s="559"/>
      <c r="O1688" s="559" t="str">
        <f t="shared" si="104"/>
        <v/>
      </c>
      <c r="P1688" s="560"/>
    </row>
    <row r="1689" spans="2:16">
      <c r="B1689" s="557" t="str">
        <f t="shared" si="101"/>
        <v/>
      </c>
      <c r="C1689" s="558"/>
      <c r="D1689" s="559" t="str">
        <f t="shared" si="102"/>
        <v/>
      </c>
      <c r="E1689" s="559"/>
      <c r="F1689" s="559" t="str">
        <f>IFERROR(IF(OR(D1689=0,D1689=""),"",-PMT($F$45/IF($K$46="Day",'L1'!$D$12,IF($K$46="Week",'L1'!$D$16,IF($K$46="Month",'L1'!$D$17,1))),$F$46,$D$62)),"")</f>
        <v/>
      </c>
      <c r="G1689" s="559"/>
      <c r="H1689" s="559" t="str">
        <f>IFERROR(-PPMT(IF($K$46="Day",$F$45/'L1'!$D$12,IF($K$46="Week",$F$45/'L1'!$D$16,IF($K$46="Month",$F$45/'L1'!$D$17,IF($K$46="Year",$F$45,0)))),B1689,$F$46,$Q$45),"")</f>
        <v/>
      </c>
      <c r="I1689" s="559"/>
      <c r="J1689" s="559" t="str">
        <f t="shared" si="103"/>
        <v/>
      </c>
      <c r="K1689" s="559"/>
      <c r="L1689" s="559"/>
      <c r="M1689" s="559"/>
      <c r="N1689" s="559"/>
      <c r="O1689" s="559" t="str">
        <f t="shared" si="104"/>
        <v/>
      </c>
      <c r="P1689" s="560"/>
    </row>
    <row r="1690" spans="2:16">
      <c r="B1690" s="557" t="str">
        <f t="shared" si="101"/>
        <v/>
      </c>
      <c r="C1690" s="558"/>
      <c r="D1690" s="559" t="str">
        <f t="shared" si="102"/>
        <v/>
      </c>
      <c r="E1690" s="559"/>
      <c r="F1690" s="559" t="str">
        <f>IFERROR(IF(OR(D1690=0,D1690=""),"",-PMT($F$45/IF($K$46="Day",'L1'!$D$12,IF($K$46="Week",'L1'!$D$16,IF($K$46="Month",'L1'!$D$17,1))),$F$46,$D$62)),"")</f>
        <v/>
      </c>
      <c r="G1690" s="559"/>
      <c r="H1690" s="559" t="str">
        <f>IFERROR(-PPMT(IF($K$46="Day",$F$45/'L1'!$D$12,IF($K$46="Week",$F$45/'L1'!$D$16,IF($K$46="Month",$F$45/'L1'!$D$17,IF($K$46="Year",$F$45,0)))),B1690,$F$46,$Q$45),"")</f>
        <v/>
      </c>
      <c r="I1690" s="559"/>
      <c r="J1690" s="559" t="str">
        <f t="shared" si="103"/>
        <v/>
      </c>
      <c r="K1690" s="559"/>
      <c r="L1690" s="559"/>
      <c r="M1690" s="559"/>
      <c r="N1690" s="559"/>
      <c r="O1690" s="559" t="str">
        <f t="shared" si="104"/>
        <v/>
      </c>
      <c r="P1690" s="560"/>
    </row>
    <row r="1691" spans="2:16">
      <c r="B1691" s="557" t="str">
        <f t="shared" si="101"/>
        <v/>
      </c>
      <c r="C1691" s="558"/>
      <c r="D1691" s="559" t="str">
        <f t="shared" si="102"/>
        <v/>
      </c>
      <c r="E1691" s="559"/>
      <c r="F1691" s="559" t="str">
        <f>IFERROR(IF(OR(D1691=0,D1691=""),"",-PMT($F$45/IF($K$46="Day",'L1'!$D$12,IF($K$46="Week",'L1'!$D$16,IF($K$46="Month",'L1'!$D$17,1))),$F$46,$D$62)),"")</f>
        <v/>
      </c>
      <c r="G1691" s="559"/>
      <c r="H1691" s="559" t="str">
        <f>IFERROR(-PPMT(IF($K$46="Day",$F$45/'L1'!$D$12,IF($K$46="Week",$F$45/'L1'!$D$16,IF($K$46="Month",$F$45/'L1'!$D$17,IF($K$46="Year",$F$45,0)))),B1691,$F$46,$Q$45),"")</f>
        <v/>
      </c>
      <c r="I1691" s="559"/>
      <c r="J1691" s="559" t="str">
        <f t="shared" si="103"/>
        <v/>
      </c>
      <c r="K1691" s="559"/>
      <c r="L1691" s="559"/>
      <c r="M1691" s="559"/>
      <c r="N1691" s="559"/>
      <c r="O1691" s="559" t="str">
        <f t="shared" si="104"/>
        <v/>
      </c>
      <c r="P1691" s="560"/>
    </row>
    <row r="1692" spans="2:16">
      <c r="B1692" s="557" t="str">
        <f t="shared" si="101"/>
        <v/>
      </c>
      <c r="C1692" s="558"/>
      <c r="D1692" s="559" t="str">
        <f t="shared" si="102"/>
        <v/>
      </c>
      <c r="E1692" s="559"/>
      <c r="F1692" s="559" t="str">
        <f>IFERROR(IF(OR(D1692=0,D1692=""),"",-PMT($F$45/IF($K$46="Day",'L1'!$D$12,IF($K$46="Week",'L1'!$D$16,IF($K$46="Month",'L1'!$D$17,1))),$F$46,$D$62)),"")</f>
        <v/>
      </c>
      <c r="G1692" s="559"/>
      <c r="H1692" s="559" t="str">
        <f>IFERROR(-PPMT(IF($K$46="Day",$F$45/'L1'!$D$12,IF($K$46="Week",$F$45/'L1'!$D$16,IF($K$46="Month",$F$45/'L1'!$D$17,IF($K$46="Year",$F$45,0)))),B1692,$F$46,$Q$45),"")</f>
        <v/>
      </c>
      <c r="I1692" s="559"/>
      <c r="J1692" s="559" t="str">
        <f t="shared" si="103"/>
        <v/>
      </c>
      <c r="K1692" s="559"/>
      <c r="L1692" s="559"/>
      <c r="M1692" s="559"/>
      <c r="N1692" s="559"/>
      <c r="O1692" s="559" t="str">
        <f t="shared" si="104"/>
        <v/>
      </c>
      <c r="P1692" s="560"/>
    </row>
    <row r="1693" spans="2:16">
      <c r="B1693" s="557" t="str">
        <f t="shared" si="101"/>
        <v/>
      </c>
      <c r="C1693" s="558"/>
      <c r="D1693" s="559" t="str">
        <f t="shared" si="102"/>
        <v/>
      </c>
      <c r="E1693" s="559"/>
      <c r="F1693" s="559" t="str">
        <f>IFERROR(IF(OR(D1693=0,D1693=""),"",-PMT($F$45/IF($K$46="Day",'L1'!$D$12,IF($K$46="Week",'L1'!$D$16,IF($K$46="Month",'L1'!$D$17,1))),$F$46,$D$62)),"")</f>
        <v/>
      </c>
      <c r="G1693" s="559"/>
      <c r="H1693" s="559" t="str">
        <f>IFERROR(-PPMT(IF($K$46="Day",$F$45/'L1'!$D$12,IF($K$46="Week",$F$45/'L1'!$D$16,IF($K$46="Month",$F$45/'L1'!$D$17,IF($K$46="Year",$F$45,0)))),B1693,$F$46,$Q$45),"")</f>
        <v/>
      </c>
      <c r="I1693" s="559"/>
      <c r="J1693" s="559" t="str">
        <f t="shared" si="103"/>
        <v/>
      </c>
      <c r="K1693" s="559"/>
      <c r="L1693" s="559"/>
      <c r="M1693" s="559"/>
      <c r="N1693" s="559"/>
      <c r="O1693" s="559" t="str">
        <f t="shared" si="104"/>
        <v/>
      </c>
      <c r="P1693" s="560"/>
    </row>
    <row r="1694" spans="2:16">
      <c r="B1694" s="557" t="str">
        <f t="shared" si="101"/>
        <v/>
      </c>
      <c r="C1694" s="558"/>
      <c r="D1694" s="559" t="str">
        <f t="shared" si="102"/>
        <v/>
      </c>
      <c r="E1694" s="559"/>
      <c r="F1694" s="559" t="str">
        <f>IFERROR(IF(OR(D1694=0,D1694=""),"",-PMT($F$45/IF($K$46="Day",'L1'!$D$12,IF($K$46="Week",'L1'!$D$16,IF($K$46="Month",'L1'!$D$17,1))),$F$46,$D$62)),"")</f>
        <v/>
      </c>
      <c r="G1694" s="559"/>
      <c r="H1694" s="559" t="str">
        <f>IFERROR(-PPMT(IF($K$46="Day",$F$45/'L1'!$D$12,IF($K$46="Week",$F$45/'L1'!$D$16,IF($K$46="Month",$F$45/'L1'!$D$17,IF($K$46="Year",$F$45,0)))),B1694,$F$46,$Q$45),"")</f>
        <v/>
      </c>
      <c r="I1694" s="559"/>
      <c r="J1694" s="559" t="str">
        <f t="shared" si="103"/>
        <v/>
      </c>
      <c r="K1694" s="559"/>
      <c r="L1694" s="559"/>
      <c r="M1694" s="559"/>
      <c r="N1694" s="559"/>
      <c r="O1694" s="559" t="str">
        <f t="shared" si="104"/>
        <v/>
      </c>
      <c r="P1694" s="560"/>
    </row>
    <row r="1695" spans="2:16">
      <c r="B1695" s="557" t="str">
        <f t="shared" si="101"/>
        <v/>
      </c>
      <c r="C1695" s="558"/>
      <c r="D1695" s="559" t="str">
        <f t="shared" si="102"/>
        <v/>
      </c>
      <c r="E1695" s="559"/>
      <c r="F1695" s="559" t="str">
        <f>IFERROR(IF(OR(D1695=0,D1695=""),"",-PMT($F$45/IF($K$46="Day",'L1'!$D$12,IF($K$46="Week",'L1'!$D$16,IF($K$46="Month",'L1'!$D$17,1))),$F$46,$D$62)),"")</f>
        <v/>
      </c>
      <c r="G1695" s="559"/>
      <c r="H1695" s="559" t="str">
        <f>IFERROR(-PPMT(IF($K$46="Day",$F$45/'L1'!$D$12,IF($K$46="Week",$F$45/'L1'!$D$16,IF($K$46="Month",$F$45/'L1'!$D$17,IF($K$46="Year",$F$45,0)))),B1695,$F$46,$Q$45),"")</f>
        <v/>
      </c>
      <c r="I1695" s="559"/>
      <c r="J1695" s="559" t="str">
        <f t="shared" si="103"/>
        <v/>
      </c>
      <c r="K1695" s="559"/>
      <c r="L1695" s="559"/>
      <c r="M1695" s="559"/>
      <c r="N1695" s="559"/>
      <c r="O1695" s="559" t="str">
        <f t="shared" si="104"/>
        <v/>
      </c>
      <c r="P1695" s="560"/>
    </row>
    <row r="1696" spans="2:16">
      <c r="B1696" s="557" t="str">
        <f t="shared" si="101"/>
        <v/>
      </c>
      <c r="C1696" s="558"/>
      <c r="D1696" s="559" t="str">
        <f t="shared" si="102"/>
        <v/>
      </c>
      <c r="E1696" s="559"/>
      <c r="F1696" s="559" t="str">
        <f>IFERROR(IF(OR(D1696=0,D1696=""),"",-PMT($F$45/IF($K$46="Day",'L1'!$D$12,IF($K$46="Week",'L1'!$D$16,IF($K$46="Month",'L1'!$D$17,1))),$F$46,$D$62)),"")</f>
        <v/>
      </c>
      <c r="G1696" s="559"/>
      <c r="H1696" s="559" t="str">
        <f>IFERROR(-PPMT(IF($K$46="Day",$F$45/'L1'!$D$12,IF($K$46="Week",$F$45/'L1'!$D$16,IF($K$46="Month",$F$45/'L1'!$D$17,IF($K$46="Year",$F$45,0)))),B1696,$F$46,$Q$45),"")</f>
        <v/>
      </c>
      <c r="I1696" s="559"/>
      <c r="J1696" s="559" t="str">
        <f t="shared" si="103"/>
        <v/>
      </c>
      <c r="K1696" s="559"/>
      <c r="L1696" s="559"/>
      <c r="M1696" s="559"/>
      <c r="N1696" s="559"/>
      <c r="O1696" s="559" t="str">
        <f t="shared" si="104"/>
        <v/>
      </c>
      <c r="P1696" s="560"/>
    </row>
    <row r="1697" spans="2:16">
      <c r="B1697" s="557" t="str">
        <f t="shared" si="101"/>
        <v/>
      </c>
      <c r="C1697" s="558"/>
      <c r="D1697" s="559" t="str">
        <f t="shared" si="102"/>
        <v/>
      </c>
      <c r="E1697" s="559"/>
      <c r="F1697" s="559" t="str">
        <f>IFERROR(IF(OR(D1697=0,D1697=""),"",-PMT($F$45/IF($K$46="Day",'L1'!$D$12,IF($K$46="Week",'L1'!$D$16,IF($K$46="Month",'L1'!$D$17,1))),$F$46,$D$62)),"")</f>
        <v/>
      </c>
      <c r="G1697" s="559"/>
      <c r="H1697" s="559" t="str">
        <f>IFERROR(-PPMT(IF($K$46="Day",$F$45/'L1'!$D$12,IF($K$46="Week",$F$45/'L1'!$D$16,IF($K$46="Month",$F$45/'L1'!$D$17,IF($K$46="Year",$F$45,0)))),B1697,$F$46,$Q$45),"")</f>
        <v/>
      </c>
      <c r="I1697" s="559"/>
      <c r="J1697" s="559" t="str">
        <f t="shared" si="103"/>
        <v/>
      </c>
      <c r="K1697" s="559"/>
      <c r="L1697" s="559"/>
      <c r="M1697" s="559"/>
      <c r="N1697" s="559"/>
      <c r="O1697" s="559" t="str">
        <f t="shared" si="104"/>
        <v/>
      </c>
      <c r="P1697" s="560"/>
    </row>
    <row r="1698" spans="2:16">
      <c r="B1698" s="557" t="str">
        <f t="shared" si="101"/>
        <v/>
      </c>
      <c r="C1698" s="558"/>
      <c r="D1698" s="559" t="str">
        <f t="shared" si="102"/>
        <v/>
      </c>
      <c r="E1698" s="559"/>
      <c r="F1698" s="559" t="str">
        <f>IFERROR(IF(OR(D1698=0,D1698=""),"",-PMT($F$45/IF($K$46="Day",'L1'!$D$12,IF($K$46="Week",'L1'!$D$16,IF($K$46="Month",'L1'!$D$17,1))),$F$46,$D$62)),"")</f>
        <v/>
      </c>
      <c r="G1698" s="559"/>
      <c r="H1698" s="559" t="str">
        <f>IFERROR(-PPMT(IF($K$46="Day",$F$45/'L1'!$D$12,IF($K$46="Week",$F$45/'L1'!$D$16,IF($K$46="Month",$F$45/'L1'!$D$17,IF($K$46="Year",$F$45,0)))),B1698,$F$46,$Q$45),"")</f>
        <v/>
      </c>
      <c r="I1698" s="559"/>
      <c r="J1698" s="559" t="str">
        <f t="shared" si="103"/>
        <v/>
      </c>
      <c r="K1698" s="559"/>
      <c r="L1698" s="559"/>
      <c r="M1698" s="559"/>
      <c r="N1698" s="559"/>
      <c r="O1698" s="559" t="str">
        <f t="shared" si="104"/>
        <v/>
      </c>
      <c r="P1698" s="560"/>
    </row>
    <row r="1699" spans="2:16">
      <c r="B1699" s="557" t="str">
        <f t="shared" si="101"/>
        <v/>
      </c>
      <c r="C1699" s="558"/>
      <c r="D1699" s="559" t="str">
        <f t="shared" si="102"/>
        <v/>
      </c>
      <c r="E1699" s="559"/>
      <c r="F1699" s="559" t="str">
        <f>IFERROR(IF(OR(D1699=0,D1699=""),"",-PMT($F$45/IF($K$46="Day",'L1'!$D$12,IF($K$46="Week",'L1'!$D$16,IF($K$46="Month",'L1'!$D$17,1))),$F$46,$D$62)),"")</f>
        <v/>
      </c>
      <c r="G1699" s="559"/>
      <c r="H1699" s="559" t="str">
        <f>IFERROR(-PPMT(IF($K$46="Day",$F$45/'L1'!$D$12,IF($K$46="Week",$F$45/'L1'!$D$16,IF($K$46="Month",$F$45/'L1'!$D$17,IF($K$46="Year",$F$45,0)))),B1699,$F$46,$Q$45),"")</f>
        <v/>
      </c>
      <c r="I1699" s="559"/>
      <c r="J1699" s="559" t="str">
        <f t="shared" si="103"/>
        <v/>
      </c>
      <c r="K1699" s="559"/>
      <c r="L1699" s="559"/>
      <c r="M1699" s="559"/>
      <c r="N1699" s="559"/>
      <c r="O1699" s="559" t="str">
        <f t="shared" si="104"/>
        <v/>
      </c>
      <c r="P1699" s="560"/>
    </row>
    <row r="1700" spans="2:16">
      <c r="B1700" s="557" t="str">
        <f t="shared" si="101"/>
        <v/>
      </c>
      <c r="C1700" s="558"/>
      <c r="D1700" s="559" t="str">
        <f t="shared" si="102"/>
        <v/>
      </c>
      <c r="E1700" s="559"/>
      <c r="F1700" s="559" t="str">
        <f>IFERROR(IF(OR(D1700=0,D1700=""),"",-PMT($F$45/IF($K$46="Day",'L1'!$D$12,IF($K$46="Week",'L1'!$D$16,IF($K$46="Month",'L1'!$D$17,1))),$F$46,$D$62)),"")</f>
        <v/>
      </c>
      <c r="G1700" s="559"/>
      <c r="H1700" s="559" t="str">
        <f>IFERROR(-PPMT(IF($K$46="Day",$F$45/'L1'!$D$12,IF($K$46="Week",$F$45/'L1'!$D$16,IF($K$46="Month",$F$45/'L1'!$D$17,IF($K$46="Year",$F$45,0)))),B1700,$F$46,$Q$45),"")</f>
        <v/>
      </c>
      <c r="I1700" s="559"/>
      <c r="J1700" s="559" t="str">
        <f t="shared" si="103"/>
        <v/>
      </c>
      <c r="K1700" s="559"/>
      <c r="L1700" s="559"/>
      <c r="M1700" s="559"/>
      <c r="N1700" s="559"/>
      <c r="O1700" s="559" t="str">
        <f t="shared" si="104"/>
        <v/>
      </c>
      <c r="P1700" s="560"/>
    </row>
    <row r="1701" spans="2:16">
      <c r="B1701" s="557" t="str">
        <f t="shared" si="101"/>
        <v/>
      </c>
      <c r="C1701" s="558"/>
      <c r="D1701" s="559" t="str">
        <f t="shared" si="102"/>
        <v/>
      </c>
      <c r="E1701" s="559"/>
      <c r="F1701" s="559" t="str">
        <f>IFERROR(IF(OR(D1701=0,D1701=""),"",-PMT($F$45/IF($K$46="Day",'L1'!$D$12,IF($K$46="Week",'L1'!$D$16,IF($K$46="Month",'L1'!$D$17,1))),$F$46,$D$62)),"")</f>
        <v/>
      </c>
      <c r="G1701" s="559"/>
      <c r="H1701" s="559" t="str">
        <f>IFERROR(-PPMT(IF($K$46="Day",$F$45/'L1'!$D$12,IF($K$46="Week",$F$45/'L1'!$D$16,IF($K$46="Month",$F$45/'L1'!$D$17,IF($K$46="Year",$F$45,0)))),B1701,$F$46,$Q$45),"")</f>
        <v/>
      </c>
      <c r="I1701" s="559"/>
      <c r="J1701" s="559" t="str">
        <f t="shared" si="103"/>
        <v/>
      </c>
      <c r="K1701" s="559"/>
      <c r="L1701" s="559"/>
      <c r="M1701" s="559"/>
      <c r="N1701" s="559"/>
      <c r="O1701" s="559" t="str">
        <f t="shared" si="104"/>
        <v/>
      </c>
      <c r="P1701" s="560"/>
    </row>
    <row r="1702" spans="2:16">
      <c r="B1702" s="557" t="str">
        <f t="shared" si="101"/>
        <v/>
      </c>
      <c r="C1702" s="558"/>
      <c r="D1702" s="559" t="str">
        <f t="shared" si="102"/>
        <v/>
      </c>
      <c r="E1702" s="559"/>
      <c r="F1702" s="559" t="str">
        <f>IFERROR(IF(OR(D1702=0,D1702=""),"",-PMT($F$45/IF($K$46="Day",'L1'!$D$12,IF($K$46="Week",'L1'!$D$16,IF($K$46="Month",'L1'!$D$17,1))),$F$46,$D$62)),"")</f>
        <v/>
      </c>
      <c r="G1702" s="559"/>
      <c r="H1702" s="559" t="str">
        <f>IFERROR(-PPMT(IF($K$46="Day",$F$45/'L1'!$D$12,IF($K$46="Week",$F$45/'L1'!$D$16,IF($K$46="Month",$F$45/'L1'!$D$17,IF($K$46="Year",$F$45,0)))),B1702,$F$46,$Q$45),"")</f>
        <v/>
      </c>
      <c r="I1702" s="559"/>
      <c r="J1702" s="559" t="str">
        <f t="shared" si="103"/>
        <v/>
      </c>
      <c r="K1702" s="559"/>
      <c r="L1702" s="559"/>
      <c r="M1702" s="559"/>
      <c r="N1702" s="559"/>
      <c r="O1702" s="559" t="str">
        <f t="shared" si="104"/>
        <v/>
      </c>
      <c r="P1702" s="560"/>
    </row>
    <row r="1703" spans="2:16">
      <c r="B1703" s="557" t="str">
        <f t="shared" si="101"/>
        <v/>
      </c>
      <c r="C1703" s="558"/>
      <c r="D1703" s="559" t="str">
        <f t="shared" si="102"/>
        <v/>
      </c>
      <c r="E1703" s="559"/>
      <c r="F1703" s="559" t="str">
        <f>IFERROR(IF(OR(D1703=0,D1703=""),"",-PMT($F$45/IF($K$46="Day",'L1'!$D$12,IF($K$46="Week",'L1'!$D$16,IF($K$46="Month",'L1'!$D$17,1))),$F$46,$D$62)),"")</f>
        <v/>
      </c>
      <c r="G1703" s="559"/>
      <c r="H1703" s="559" t="str">
        <f>IFERROR(-PPMT(IF($K$46="Day",$F$45/'L1'!$D$12,IF($K$46="Week",$F$45/'L1'!$D$16,IF($K$46="Month",$F$45/'L1'!$D$17,IF($K$46="Year",$F$45,0)))),B1703,$F$46,$Q$45),"")</f>
        <v/>
      </c>
      <c r="I1703" s="559"/>
      <c r="J1703" s="559" t="str">
        <f t="shared" si="103"/>
        <v/>
      </c>
      <c r="K1703" s="559"/>
      <c r="L1703" s="559"/>
      <c r="M1703" s="559"/>
      <c r="N1703" s="559"/>
      <c r="O1703" s="559" t="str">
        <f t="shared" si="104"/>
        <v/>
      </c>
      <c r="P1703" s="560"/>
    </row>
    <row r="1704" spans="2:16">
      <c r="B1704" s="557" t="str">
        <f t="shared" si="101"/>
        <v/>
      </c>
      <c r="C1704" s="558"/>
      <c r="D1704" s="559" t="str">
        <f t="shared" si="102"/>
        <v/>
      </c>
      <c r="E1704" s="559"/>
      <c r="F1704" s="559" t="str">
        <f>IFERROR(IF(OR(D1704=0,D1704=""),"",-PMT($F$45/IF($K$46="Day",'L1'!$D$12,IF($K$46="Week",'L1'!$D$16,IF($K$46="Month",'L1'!$D$17,1))),$F$46,$D$62)),"")</f>
        <v/>
      </c>
      <c r="G1704" s="559"/>
      <c r="H1704" s="559" t="str">
        <f>IFERROR(-PPMT(IF($K$46="Day",$F$45/'L1'!$D$12,IF($K$46="Week",$F$45/'L1'!$D$16,IF($K$46="Month",$F$45/'L1'!$D$17,IF($K$46="Year",$F$45,0)))),B1704,$F$46,$Q$45),"")</f>
        <v/>
      </c>
      <c r="I1704" s="559"/>
      <c r="J1704" s="559" t="str">
        <f t="shared" si="103"/>
        <v/>
      </c>
      <c r="K1704" s="559"/>
      <c r="L1704" s="559"/>
      <c r="M1704" s="559"/>
      <c r="N1704" s="559"/>
      <c r="O1704" s="559" t="str">
        <f t="shared" si="104"/>
        <v/>
      </c>
      <c r="P1704" s="560"/>
    </row>
    <row r="1705" spans="2:16">
      <c r="B1705" s="557" t="str">
        <f t="shared" si="101"/>
        <v/>
      </c>
      <c r="C1705" s="558"/>
      <c r="D1705" s="559" t="str">
        <f t="shared" si="102"/>
        <v/>
      </c>
      <c r="E1705" s="559"/>
      <c r="F1705" s="559" t="str">
        <f>IFERROR(IF(OR(D1705=0,D1705=""),"",-PMT($F$45/IF($K$46="Day",'L1'!$D$12,IF($K$46="Week",'L1'!$D$16,IF($K$46="Month",'L1'!$D$17,1))),$F$46,$D$62)),"")</f>
        <v/>
      </c>
      <c r="G1705" s="559"/>
      <c r="H1705" s="559" t="str">
        <f>IFERROR(-PPMT(IF($K$46="Day",$F$45/'L1'!$D$12,IF($K$46="Week",$F$45/'L1'!$D$16,IF($K$46="Month",$F$45/'L1'!$D$17,IF($K$46="Year",$F$45,0)))),B1705,$F$46,$Q$45),"")</f>
        <v/>
      </c>
      <c r="I1705" s="559"/>
      <c r="J1705" s="559" t="str">
        <f t="shared" si="103"/>
        <v/>
      </c>
      <c r="K1705" s="559"/>
      <c r="L1705" s="559"/>
      <c r="M1705" s="559"/>
      <c r="N1705" s="559"/>
      <c r="O1705" s="559" t="str">
        <f t="shared" si="104"/>
        <v/>
      </c>
      <c r="P1705" s="560"/>
    </row>
    <row r="1706" spans="2:16">
      <c r="B1706" s="557" t="str">
        <f t="shared" si="101"/>
        <v/>
      </c>
      <c r="C1706" s="558"/>
      <c r="D1706" s="559" t="str">
        <f t="shared" si="102"/>
        <v/>
      </c>
      <c r="E1706" s="559"/>
      <c r="F1706" s="559" t="str">
        <f>IFERROR(IF(OR(D1706=0,D1706=""),"",-PMT($F$45/IF($K$46="Day",'L1'!$D$12,IF($K$46="Week",'L1'!$D$16,IF($K$46="Month",'L1'!$D$17,1))),$F$46,$D$62)),"")</f>
        <v/>
      </c>
      <c r="G1706" s="559"/>
      <c r="H1706" s="559" t="str">
        <f>IFERROR(-PPMT(IF($K$46="Day",$F$45/'L1'!$D$12,IF($K$46="Week",$F$45/'L1'!$D$16,IF($K$46="Month",$F$45/'L1'!$D$17,IF($K$46="Year",$F$45,0)))),B1706,$F$46,$Q$45),"")</f>
        <v/>
      </c>
      <c r="I1706" s="559"/>
      <c r="J1706" s="559" t="str">
        <f t="shared" si="103"/>
        <v/>
      </c>
      <c r="K1706" s="559"/>
      <c r="L1706" s="559"/>
      <c r="M1706" s="559"/>
      <c r="N1706" s="559"/>
      <c r="O1706" s="559" t="str">
        <f t="shared" si="104"/>
        <v/>
      </c>
      <c r="P1706" s="560"/>
    </row>
    <row r="1707" spans="2:16">
      <c r="B1707" s="557" t="str">
        <f t="shared" si="101"/>
        <v/>
      </c>
      <c r="C1707" s="558"/>
      <c r="D1707" s="559" t="str">
        <f t="shared" si="102"/>
        <v/>
      </c>
      <c r="E1707" s="559"/>
      <c r="F1707" s="559" t="str">
        <f>IFERROR(IF(OR(D1707=0,D1707=""),"",-PMT($F$45/IF($K$46="Day",'L1'!$D$12,IF($K$46="Week",'L1'!$D$16,IF($K$46="Month",'L1'!$D$17,1))),$F$46,$D$62)),"")</f>
        <v/>
      </c>
      <c r="G1707" s="559"/>
      <c r="H1707" s="559" t="str">
        <f>IFERROR(-PPMT(IF($K$46="Day",$F$45/'L1'!$D$12,IF($K$46="Week",$F$45/'L1'!$D$16,IF($K$46="Month",$F$45/'L1'!$D$17,IF($K$46="Year",$F$45,0)))),B1707,$F$46,$Q$45),"")</f>
        <v/>
      </c>
      <c r="I1707" s="559"/>
      <c r="J1707" s="559" t="str">
        <f t="shared" si="103"/>
        <v/>
      </c>
      <c r="K1707" s="559"/>
      <c r="L1707" s="559"/>
      <c r="M1707" s="559"/>
      <c r="N1707" s="559"/>
      <c r="O1707" s="559" t="str">
        <f t="shared" si="104"/>
        <v/>
      </c>
      <c r="P1707" s="560"/>
    </row>
    <row r="1708" spans="2:16">
      <c r="B1708" s="557" t="str">
        <f t="shared" si="101"/>
        <v/>
      </c>
      <c r="C1708" s="558"/>
      <c r="D1708" s="559" t="str">
        <f t="shared" si="102"/>
        <v/>
      </c>
      <c r="E1708" s="559"/>
      <c r="F1708" s="559" t="str">
        <f>IFERROR(IF(OR(D1708=0,D1708=""),"",-PMT($F$45/IF($K$46="Day",'L1'!$D$12,IF($K$46="Week",'L1'!$D$16,IF($K$46="Month",'L1'!$D$17,1))),$F$46,$D$62)),"")</f>
        <v/>
      </c>
      <c r="G1708" s="559"/>
      <c r="H1708" s="559" t="str">
        <f>IFERROR(-PPMT(IF($K$46="Day",$F$45/'L1'!$D$12,IF($K$46="Week",$F$45/'L1'!$D$16,IF($K$46="Month",$F$45/'L1'!$D$17,IF($K$46="Year",$F$45,0)))),B1708,$F$46,$Q$45),"")</f>
        <v/>
      </c>
      <c r="I1708" s="559"/>
      <c r="J1708" s="559" t="str">
        <f t="shared" si="103"/>
        <v/>
      </c>
      <c r="K1708" s="559"/>
      <c r="L1708" s="559"/>
      <c r="M1708" s="559"/>
      <c r="N1708" s="559"/>
      <c r="O1708" s="559" t="str">
        <f t="shared" si="104"/>
        <v/>
      </c>
      <c r="P1708" s="560"/>
    </row>
    <row r="1709" spans="2:16">
      <c r="B1709" s="557" t="str">
        <f t="shared" si="101"/>
        <v/>
      </c>
      <c r="C1709" s="558"/>
      <c r="D1709" s="559" t="str">
        <f t="shared" si="102"/>
        <v/>
      </c>
      <c r="E1709" s="559"/>
      <c r="F1709" s="559" t="str">
        <f>IFERROR(IF(OR(D1709=0,D1709=""),"",-PMT($F$45/IF($K$46="Day",'L1'!$D$12,IF($K$46="Week",'L1'!$D$16,IF($K$46="Month",'L1'!$D$17,1))),$F$46,$D$62)),"")</f>
        <v/>
      </c>
      <c r="G1709" s="559"/>
      <c r="H1709" s="559" t="str">
        <f>IFERROR(-PPMT(IF($K$46="Day",$F$45/'L1'!$D$12,IF($K$46="Week",$F$45/'L1'!$D$16,IF($K$46="Month",$F$45/'L1'!$D$17,IF($K$46="Year",$F$45,0)))),B1709,$F$46,$Q$45),"")</f>
        <v/>
      </c>
      <c r="I1709" s="559"/>
      <c r="J1709" s="559" t="str">
        <f t="shared" si="103"/>
        <v/>
      </c>
      <c r="K1709" s="559"/>
      <c r="L1709" s="559"/>
      <c r="M1709" s="559"/>
      <c r="N1709" s="559"/>
      <c r="O1709" s="559" t="str">
        <f t="shared" si="104"/>
        <v/>
      </c>
      <c r="P1709" s="560"/>
    </row>
    <row r="1710" spans="2:16">
      <c r="B1710" s="557" t="str">
        <f t="shared" si="101"/>
        <v/>
      </c>
      <c r="C1710" s="558"/>
      <c r="D1710" s="559" t="str">
        <f t="shared" si="102"/>
        <v/>
      </c>
      <c r="E1710" s="559"/>
      <c r="F1710" s="559" t="str">
        <f>IFERROR(IF(OR(D1710=0,D1710=""),"",-PMT($F$45/IF($K$46="Day",'L1'!$D$12,IF($K$46="Week",'L1'!$D$16,IF($K$46="Month",'L1'!$D$17,1))),$F$46,$D$62)),"")</f>
        <v/>
      </c>
      <c r="G1710" s="559"/>
      <c r="H1710" s="559" t="str">
        <f>IFERROR(-PPMT(IF($K$46="Day",$F$45/'L1'!$D$12,IF($K$46="Week",$F$45/'L1'!$D$16,IF($K$46="Month",$F$45/'L1'!$D$17,IF($K$46="Year",$F$45,0)))),B1710,$F$46,$Q$45),"")</f>
        <v/>
      </c>
      <c r="I1710" s="559"/>
      <c r="J1710" s="559" t="str">
        <f t="shared" si="103"/>
        <v/>
      </c>
      <c r="K1710" s="559"/>
      <c r="L1710" s="559"/>
      <c r="M1710" s="559"/>
      <c r="N1710" s="559"/>
      <c r="O1710" s="559" t="str">
        <f t="shared" si="104"/>
        <v/>
      </c>
      <c r="P1710" s="560"/>
    </row>
    <row r="1711" spans="2:16">
      <c r="B1711" s="557" t="str">
        <f t="shared" si="101"/>
        <v/>
      </c>
      <c r="C1711" s="558"/>
      <c r="D1711" s="559" t="str">
        <f t="shared" si="102"/>
        <v/>
      </c>
      <c r="E1711" s="559"/>
      <c r="F1711" s="559" t="str">
        <f>IFERROR(IF(OR(D1711=0,D1711=""),"",-PMT($F$45/IF($K$46="Day",'L1'!$D$12,IF($K$46="Week",'L1'!$D$16,IF($K$46="Month",'L1'!$D$17,1))),$F$46,$D$62)),"")</f>
        <v/>
      </c>
      <c r="G1711" s="559"/>
      <c r="H1711" s="559" t="str">
        <f>IFERROR(-PPMT(IF($K$46="Day",$F$45/'L1'!$D$12,IF($K$46="Week",$F$45/'L1'!$D$16,IF($K$46="Month",$F$45/'L1'!$D$17,IF($K$46="Year",$F$45,0)))),B1711,$F$46,$Q$45),"")</f>
        <v/>
      </c>
      <c r="I1711" s="559"/>
      <c r="J1711" s="559" t="str">
        <f t="shared" si="103"/>
        <v/>
      </c>
      <c r="K1711" s="559"/>
      <c r="L1711" s="559"/>
      <c r="M1711" s="559"/>
      <c r="N1711" s="559"/>
      <c r="O1711" s="559" t="str">
        <f t="shared" si="104"/>
        <v/>
      </c>
      <c r="P1711" s="560"/>
    </row>
    <row r="1712" spans="2:16">
      <c r="B1712" s="557" t="str">
        <f t="shared" si="101"/>
        <v/>
      </c>
      <c r="C1712" s="558"/>
      <c r="D1712" s="559" t="str">
        <f t="shared" si="102"/>
        <v/>
      </c>
      <c r="E1712" s="559"/>
      <c r="F1712" s="559" t="str">
        <f>IFERROR(IF(OR(D1712=0,D1712=""),"",-PMT($F$45/IF($K$46="Day",'L1'!$D$12,IF($K$46="Week",'L1'!$D$16,IF($K$46="Month",'L1'!$D$17,1))),$F$46,$D$62)),"")</f>
        <v/>
      </c>
      <c r="G1712" s="559"/>
      <c r="H1712" s="559" t="str">
        <f>IFERROR(-PPMT(IF($K$46="Day",$F$45/'L1'!$D$12,IF($K$46="Week",$F$45/'L1'!$D$16,IF($K$46="Month",$F$45/'L1'!$D$17,IF($K$46="Year",$F$45,0)))),B1712,$F$46,$Q$45),"")</f>
        <v/>
      </c>
      <c r="I1712" s="559"/>
      <c r="J1712" s="559" t="str">
        <f t="shared" si="103"/>
        <v/>
      </c>
      <c r="K1712" s="559"/>
      <c r="L1712" s="559"/>
      <c r="M1712" s="559"/>
      <c r="N1712" s="559"/>
      <c r="O1712" s="559" t="str">
        <f t="shared" si="104"/>
        <v/>
      </c>
      <c r="P1712" s="560"/>
    </row>
    <row r="1713" spans="2:16">
      <c r="B1713" s="557" t="str">
        <f t="shared" si="101"/>
        <v/>
      </c>
      <c r="C1713" s="558"/>
      <c r="D1713" s="559" t="str">
        <f t="shared" si="102"/>
        <v/>
      </c>
      <c r="E1713" s="559"/>
      <c r="F1713" s="559" t="str">
        <f>IFERROR(IF(OR(D1713=0,D1713=""),"",-PMT($F$45/IF($K$46="Day",'L1'!$D$12,IF($K$46="Week",'L1'!$D$16,IF($K$46="Month",'L1'!$D$17,1))),$F$46,$D$62)),"")</f>
        <v/>
      </c>
      <c r="G1713" s="559"/>
      <c r="H1713" s="559" t="str">
        <f>IFERROR(-PPMT(IF($K$46="Day",$F$45/'L1'!$D$12,IF($K$46="Week",$F$45/'L1'!$D$16,IF($K$46="Month",$F$45/'L1'!$D$17,IF($K$46="Year",$F$45,0)))),B1713,$F$46,$Q$45),"")</f>
        <v/>
      </c>
      <c r="I1713" s="559"/>
      <c r="J1713" s="559" t="str">
        <f t="shared" si="103"/>
        <v/>
      </c>
      <c r="K1713" s="559"/>
      <c r="L1713" s="559"/>
      <c r="M1713" s="559"/>
      <c r="N1713" s="559"/>
      <c r="O1713" s="559" t="str">
        <f t="shared" si="104"/>
        <v/>
      </c>
      <c r="P1713" s="560"/>
    </row>
    <row r="1714" spans="2:16">
      <c r="B1714" s="557" t="str">
        <f t="shared" si="101"/>
        <v/>
      </c>
      <c r="C1714" s="558"/>
      <c r="D1714" s="559" t="str">
        <f t="shared" si="102"/>
        <v/>
      </c>
      <c r="E1714" s="559"/>
      <c r="F1714" s="559" t="str">
        <f>IFERROR(IF(OR(D1714=0,D1714=""),"",-PMT($F$45/IF($K$46="Day",'L1'!$D$12,IF($K$46="Week",'L1'!$D$16,IF($K$46="Month",'L1'!$D$17,1))),$F$46,$D$62)),"")</f>
        <v/>
      </c>
      <c r="G1714" s="559"/>
      <c r="H1714" s="559" t="str">
        <f>IFERROR(-PPMT(IF($K$46="Day",$F$45/'L1'!$D$12,IF($K$46="Week",$F$45/'L1'!$D$16,IF($K$46="Month",$F$45/'L1'!$D$17,IF($K$46="Year",$F$45,0)))),B1714,$F$46,$Q$45),"")</f>
        <v/>
      </c>
      <c r="I1714" s="559"/>
      <c r="J1714" s="559" t="str">
        <f t="shared" si="103"/>
        <v/>
      </c>
      <c r="K1714" s="559"/>
      <c r="L1714" s="559"/>
      <c r="M1714" s="559"/>
      <c r="N1714" s="559"/>
      <c r="O1714" s="559" t="str">
        <f t="shared" si="104"/>
        <v/>
      </c>
      <c r="P1714" s="560"/>
    </row>
    <row r="1715" spans="2:16">
      <c r="B1715" s="557" t="str">
        <f t="shared" si="101"/>
        <v/>
      </c>
      <c r="C1715" s="558"/>
      <c r="D1715" s="559" t="str">
        <f t="shared" si="102"/>
        <v/>
      </c>
      <c r="E1715" s="559"/>
      <c r="F1715" s="559" t="str">
        <f>IFERROR(IF(OR(D1715=0,D1715=""),"",-PMT($F$45/IF($K$46="Day",'L1'!$D$12,IF($K$46="Week",'L1'!$D$16,IF($K$46="Month",'L1'!$D$17,1))),$F$46,$D$62)),"")</f>
        <v/>
      </c>
      <c r="G1715" s="559"/>
      <c r="H1715" s="559" t="str">
        <f>IFERROR(-PPMT(IF($K$46="Day",$F$45/'L1'!$D$12,IF($K$46="Week",$F$45/'L1'!$D$16,IF($K$46="Month",$F$45/'L1'!$D$17,IF($K$46="Year",$F$45,0)))),B1715,$F$46,$Q$45),"")</f>
        <v/>
      </c>
      <c r="I1715" s="559"/>
      <c r="J1715" s="559" t="str">
        <f t="shared" si="103"/>
        <v/>
      </c>
      <c r="K1715" s="559"/>
      <c r="L1715" s="559"/>
      <c r="M1715" s="559"/>
      <c r="N1715" s="559"/>
      <c r="O1715" s="559" t="str">
        <f t="shared" si="104"/>
        <v/>
      </c>
      <c r="P1715" s="560"/>
    </row>
    <row r="1716" spans="2:16">
      <c r="B1716" s="557" t="str">
        <f t="shared" si="101"/>
        <v/>
      </c>
      <c r="C1716" s="558"/>
      <c r="D1716" s="559" t="str">
        <f t="shared" si="102"/>
        <v/>
      </c>
      <c r="E1716" s="559"/>
      <c r="F1716" s="559" t="str">
        <f>IFERROR(IF(OR(D1716=0,D1716=""),"",-PMT($F$45/IF($K$46="Day",'L1'!$D$12,IF($K$46="Week",'L1'!$D$16,IF($K$46="Month",'L1'!$D$17,1))),$F$46,$D$62)),"")</f>
        <v/>
      </c>
      <c r="G1716" s="559"/>
      <c r="H1716" s="559" t="str">
        <f>IFERROR(-PPMT(IF($K$46="Day",$F$45/'L1'!$D$12,IF($K$46="Week",$F$45/'L1'!$D$16,IF($K$46="Month",$F$45/'L1'!$D$17,IF($K$46="Year",$F$45,0)))),B1716,$F$46,$Q$45),"")</f>
        <v/>
      </c>
      <c r="I1716" s="559"/>
      <c r="J1716" s="559" t="str">
        <f t="shared" si="103"/>
        <v/>
      </c>
      <c r="K1716" s="559"/>
      <c r="L1716" s="559"/>
      <c r="M1716" s="559"/>
      <c r="N1716" s="559"/>
      <c r="O1716" s="559" t="str">
        <f t="shared" si="104"/>
        <v/>
      </c>
      <c r="P1716" s="560"/>
    </row>
    <row r="1717" spans="2:16">
      <c r="B1717" s="557" t="str">
        <f t="shared" si="101"/>
        <v/>
      </c>
      <c r="C1717" s="558"/>
      <c r="D1717" s="559" t="str">
        <f t="shared" si="102"/>
        <v/>
      </c>
      <c r="E1717" s="559"/>
      <c r="F1717" s="559" t="str">
        <f>IFERROR(IF(OR(D1717=0,D1717=""),"",-PMT($F$45/IF($K$46="Day",'L1'!$D$12,IF($K$46="Week",'L1'!$D$16,IF($K$46="Month",'L1'!$D$17,1))),$F$46,$D$62)),"")</f>
        <v/>
      </c>
      <c r="G1717" s="559"/>
      <c r="H1717" s="559" t="str">
        <f>IFERROR(-PPMT(IF($K$46="Day",$F$45/'L1'!$D$12,IF($K$46="Week",$F$45/'L1'!$D$16,IF($K$46="Month",$F$45/'L1'!$D$17,IF($K$46="Year",$F$45,0)))),B1717,$F$46,$Q$45),"")</f>
        <v/>
      </c>
      <c r="I1717" s="559"/>
      <c r="J1717" s="559" t="str">
        <f t="shared" si="103"/>
        <v/>
      </c>
      <c r="K1717" s="559"/>
      <c r="L1717" s="559"/>
      <c r="M1717" s="559"/>
      <c r="N1717" s="559"/>
      <c r="O1717" s="559" t="str">
        <f t="shared" si="104"/>
        <v/>
      </c>
      <c r="P1717" s="560"/>
    </row>
    <row r="1718" spans="2:16">
      <c r="B1718" s="557" t="str">
        <f t="shared" si="101"/>
        <v/>
      </c>
      <c r="C1718" s="558"/>
      <c r="D1718" s="559" t="str">
        <f t="shared" si="102"/>
        <v/>
      </c>
      <c r="E1718" s="559"/>
      <c r="F1718" s="559" t="str">
        <f>IFERROR(IF(OR(D1718=0,D1718=""),"",-PMT($F$45/IF($K$46="Day",'L1'!$D$12,IF($K$46="Week",'L1'!$D$16,IF($K$46="Month",'L1'!$D$17,1))),$F$46,$D$62)),"")</f>
        <v/>
      </c>
      <c r="G1718" s="559"/>
      <c r="H1718" s="559" t="str">
        <f>IFERROR(-PPMT(IF($K$46="Day",$F$45/'L1'!$D$12,IF($K$46="Week",$F$45/'L1'!$D$16,IF($K$46="Month",$F$45/'L1'!$D$17,IF($K$46="Year",$F$45,0)))),B1718,$F$46,$Q$45),"")</f>
        <v/>
      </c>
      <c r="I1718" s="559"/>
      <c r="J1718" s="559" t="str">
        <f t="shared" si="103"/>
        <v/>
      </c>
      <c r="K1718" s="559"/>
      <c r="L1718" s="559"/>
      <c r="M1718" s="559"/>
      <c r="N1718" s="559"/>
      <c r="O1718" s="559" t="str">
        <f t="shared" si="104"/>
        <v/>
      </c>
      <c r="P1718" s="560"/>
    </row>
    <row r="1719" spans="2:16">
      <c r="B1719" s="557" t="str">
        <f t="shared" si="101"/>
        <v/>
      </c>
      <c r="C1719" s="558"/>
      <c r="D1719" s="559" t="str">
        <f t="shared" si="102"/>
        <v/>
      </c>
      <c r="E1719" s="559"/>
      <c r="F1719" s="559" t="str">
        <f>IFERROR(IF(OR(D1719=0,D1719=""),"",-PMT($F$45/IF($K$46="Day",'L1'!$D$12,IF($K$46="Week",'L1'!$D$16,IF($K$46="Month",'L1'!$D$17,1))),$F$46,$D$62)),"")</f>
        <v/>
      </c>
      <c r="G1719" s="559"/>
      <c r="H1719" s="559" t="str">
        <f>IFERROR(-PPMT(IF($K$46="Day",$F$45/'L1'!$D$12,IF($K$46="Week",$F$45/'L1'!$D$16,IF($K$46="Month",$F$45/'L1'!$D$17,IF($K$46="Year",$F$45,0)))),B1719,$F$46,$Q$45),"")</f>
        <v/>
      </c>
      <c r="I1719" s="559"/>
      <c r="J1719" s="559" t="str">
        <f t="shared" si="103"/>
        <v/>
      </c>
      <c r="K1719" s="559"/>
      <c r="L1719" s="559"/>
      <c r="M1719" s="559"/>
      <c r="N1719" s="559"/>
      <c r="O1719" s="559" t="str">
        <f t="shared" si="104"/>
        <v/>
      </c>
      <c r="P1719" s="560"/>
    </row>
    <row r="1720" spans="2:16">
      <c r="B1720" s="557" t="str">
        <f t="shared" si="101"/>
        <v/>
      </c>
      <c r="C1720" s="558"/>
      <c r="D1720" s="559" t="str">
        <f t="shared" si="102"/>
        <v/>
      </c>
      <c r="E1720" s="559"/>
      <c r="F1720" s="559" t="str">
        <f>IFERROR(IF(OR(D1720=0,D1720=""),"",-PMT($F$45/IF($K$46="Day",'L1'!$D$12,IF($K$46="Week",'L1'!$D$16,IF($K$46="Month",'L1'!$D$17,1))),$F$46,$D$62)),"")</f>
        <v/>
      </c>
      <c r="G1720" s="559"/>
      <c r="H1720" s="559" t="str">
        <f>IFERROR(-PPMT(IF($K$46="Day",$F$45/'L1'!$D$12,IF($K$46="Week",$F$45/'L1'!$D$16,IF($K$46="Month",$F$45/'L1'!$D$17,IF($K$46="Year",$F$45,0)))),B1720,$F$46,$Q$45),"")</f>
        <v/>
      </c>
      <c r="I1720" s="559"/>
      <c r="J1720" s="559" t="str">
        <f t="shared" si="103"/>
        <v/>
      </c>
      <c r="K1720" s="559"/>
      <c r="L1720" s="559"/>
      <c r="M1720" s="559"/>
      <c r="N1720" s="559"/>
      <c r="O1720" s="559" t="str">
        <f t="shared" si="104"/>
        <v/>
      </c>
      <c r="P1720" s="560"/>
    </row>
    <row r="1721" spans="2:16">
      <c r="B1721" s="557" t="str">
        <f t="shared" si="101"/>
        <v/>
      </c>
      <c r="C1721" s="558"/>
      <c r="D1721" s="559" t="str">
        <f t="shared" si="102"/>
        <v/>
      </c>
      <c r="E1721" s="559"/>
      <c r="F1721" s="559" t="str">
        <f>IFERROR(IF(OR(D1721=0,D1721=""),"",-PMT($F$45/IF($K$46="Day",'L1'!$D$12,IF($K$46="Week",'L1'!$D$16,IF($K$46="Month",'L1'!$D$17,1))),$F$46,$D$62)),"")</f>
        <v/>
      </c>
      <c r="G1721" s="559"/>
      <c r="H1721" s="559" t="str">
        <f>IFERROR(-PPMT(IF($K$46="Day",$F$45/'L1'!$D$12,IF($K$46="Week",$F$45/'L1'!$D$16,IF($K$46="Month",$F$45/'L1'!$D$17,IF($K$46="Year",$F$45,0)))),B1721,$F$46,$Q$45),"")</f>
        <v/>
      </c>
      <c r="I1721" s="559"/>
      <c r="J1721" s="559" t="str">
        <f t="shared" si="103"/>
        <v/>
      </c>
      <c r="K1721" s="559"/>
      <c r="L1721" s="559"/>
      <c r="M1721" s="559"/>
      <c r="N1721" s="559"/>
      <c r="O1721" s="559" t="str">
        <f t="shared" si="104"/>
        <v/>
      </c>
      <c r="P1721" s="560"/>
    </row>
    <row r="1722" spans="2:16">
      <c r="B1722" s="557" t="str">
        <f t="shared" si="101"/>
        <v/>
      </c>
      <c r="C1722" s="558"/>
      <c r="D1722" s="559" t="str">
        <f t="shared" si="102"/>
        <v/>
      </c>
      <c r="E1722" s="559"/>
      <c r="F1722" s="559" t="str">
        <f>IFERROR(IF(OR(D1722=0,D1722=""),"",-PMT($F$45/IF($K$46="Day",'L1'!$D$12,IF($K$46="Week",'L1'!$D$16,IF($K$46="Month",'L1'!$D$17,1))),$F$46,$D$62)),"")</f>
        <v/>
      </c>
      <c r="G1722" s="559"/>
      <c r="H1722" s="559" t="str">
        <f>IFERROR(-PPMT(IF($K$46="Day",$F$45/'L1'!$D$12,IF($K$46="Week",$F$45/'L1'!$D$16,IF($K$46="Month",$F$45/'L1'!$D$17,IF($K$46="Year",$F$45,0)))),B1722,$F$46,$Q$45),"")</f>
        <v/>
      </c>
      <c r="I1722" s="559"/>
      <c r="J1722" s="559" t="str">
        <f t="shared" si="103"/>
        <v/>
      </c>
      <c r="K1722" s="559"/>
      <c r="L1722" s="559"/>
      <c r="M1722" s="559"/>
      <c r="N1722" s="559"/>
      <c r="O1722" s="559" t="str">
        <f t="shared" si="104"/>
        <v/>
      </c>
      <c r="P1722" s="560"/>
    </row>
    <row r="1723" spans="2:16">
      <c r="B1723" s="557" t="str">
        <f t="shared" si="101"/>
        <v/>
      </c>
      <c r="C1723" s="558"/>
      <c r="D1723" s="559" t="str">
        <f t="shared" si="102"/>
        <v/>
      </c>
      <c r="E1723" s="559"/>
      <c r="F1723" s="559" t="str">
        <f>IFERROR(IF(OR(D1723=0,D1723=""),"",-PMT($F$45/IF($K$46="Day",'L1'!$D$12,IF($K$46="Week",'L1'!$D$16,IF($K$46="Month",'L1'!$D$17,1))),$F$46,$D$62)),"")</f>
        <v/>
      </c>
      <c r="G1723" s="559"/>
      <c r="H1723" s="559" t="str">
        <f>IFERROR(-PPMT(IF($K$46="Day",$F$45/'L1'!$D$12,IF($K$46="Week",$F$45/'L1'!$D$16,IF($K$46="Month",$F$45/'L1'!$D$17,IF($K$46="Year",$F$45,0)))),B1723,$F$46,$Q$45),"")</f>
        <v/>
      </c>
      <c r="I1723" s="559"/>
      <c r="J1723" s="559" t="str">
        <f t="shared" si="103"/>
        <v/>
      </c>
      <c r="K1723" s="559"/>
      <c r="L1723" s="559"/>
      <c r="M1723" s="559"/>
      <c r="N1723" s="559"/>
      <c r="O1723" s="559" t="str">
        <f t="shared" si="104"/>
        <v/>
      </c>
      <c r="P1723" s="560"/>
    </row>
    <row r="1724" spans="2:16">
      <c r="B1724" s="557" t="str">
        <f t="shared" si="101"/>
        <v/>
      </c>
      <c r="C1724" s="558"/>
      <c r="D1724" s="559" t="str">
        <f t="shared" si="102"/>
        <v/>
      </c>
      <c r="E1724" s="559"/>
      <c r="F1724" s="559" t="str">
        <f>IFERROR(IF(OR(D1724=0,D1724=""),"",-PMT($F$45/IF($K$46="Day",'L1'!$D$12,IF($K$46="Week",'L1'!$D$16,IF($K$46="Month",'L1'!$D$17,1))),$F$46,$D$62)),"")</f>
        <v/>
      </c>
      <c r="G1724" s="559"/>
      <c r="H1724" s="559" t="str">
        <f>IFERROR(-PPMT(IF($K$46="Day",$F$45/'L1'!$D$12,IF($K$46="Week",$F$45/'L1'!$D$16,IF($K$46="Month",$F$45/'L1'!$D$17,IF($K$46="Year",$F$45,0)))),B1724,$F$46,$Q$45),"")</f>
        <v/>
      </c>
      <c r="I1724" s="559"/>
      <c r="J1724" s="559" t="str">
        <f t="shared" si="103"/>
        <v/>
      </c>
      <c r="K1724" s="559"/>
      <c r="L1724" s="559"/>
      <c r="M1724" s="559"/>
      <c r="N1724" s="559"/>
      <c r="O1724" s="559" t="str">
        <f t="shared" si="104"/>
        <v/>
      </c>
      <c r="P1724" s="560"/>
    </row>
    <row r="1725" spans="2:16">
      <c r="B1725" s="557" t="str">
        <f t="shared" si="101"/>
        <v/>
      </c>
      <c r="C1725" s="558"/>
      <c r="D1725" s="559" t="str">
        <f t="shared" si="102"/>
        <v/>
      </c>
      <c r="E1725" s="559"/>
      <c r="F1725" s="559" t="str">
        <f>IFERROR(IF(OR(D1725=0,D1725=""),"",-PMT($F$45/IF($K$46="Day",'L1'!$D$12,IF($K$46="Week",'L1'!$D$16,IF($K$46="Month",'L1'!$D$17,1))),$F$46,$D$62)),"")</f>
        <v/>
      </c>
      <c r="G1725" s="559"/>
      <c r="H1725" s="559" t="str">
        <f>IFERROR(-PPMT(IF($K$46="Day",$F$45/'L1'!$D$12,IF($K$46="Week",$F$45/'L1'!$D$16,IF($K$46="Month",$F$45/'L1'!$D$17,IF($K$46="Year",$F$45,0)))),B1725,$F$46,$Q$45),"")</f>
        <v/>
      </c>
      <c r="I1725" s="559"/>
      <c r="J1725" s="559" t="str">
        <f t="shared" si="103"/>
        <v/>
      </c>
      <c r="K1725" s="559"/>
      <c r="L1725" s="559"/>
      <c r="M1725" s="559"/>
      <c r="N1725" s="559"/>
      <c r="O1725" s="559" t="str">
        <f t="shared" si="104"/>
        <v/>
      </c>
      <c r="P1725" s="560"/>
    </row>
    <row r="1726" spans="2:16">
      <c r="B1726" s="557" t="str">
        <f t="shared" si="101"/>
        <v/>
      </c>
      <c r="C1726" s="558"/>
      <c r="D1726" s="559" t="str">
        <f t="shared" si="102"/>
        <v/>
      </c>
      <c r="E1726" s="559"/>
      <c r="F1726" s="559" t="str">
        <f>IFERROR(IF(OR(D1726=0,D1726=""),"",-PMT($F$45/IF($K$46="Day",'L1'!$D$12,IF($K$46="Week",'L1'!$D$16,IF($K$46="Month",'L1'!$D$17,1))),$F$46,$D$62)),"")</f>
        <v/>
      </c>
      <c r="G1726" s="559"/>
      <c r="H1726" s="559" t="str">
        <f>IFERROR(-PPMT(IF($K$46="Day",$F$45/'L1'!$D$12,IF($K$46="Week",$F$45/'L1'!$D$16,IF($K$46="Month",$F$45/'L1'!$D$17,IF($K$46="Year",$F$45,0)))),B1726,$F$46,$Q$45),"")</f>
        <v/>
      </c>
      <c r="I1726" s="559"/>
      <c r="J1726" s="559" t="str">
        <f t="shared" si="103"/>
        <v/>
      </c>
      <c r="K1726" s="559"/>
      <c r="L1726" s="559"/>
      <c r="M1726" s="559"/>
      <c r="N1726" s="559"/>
      <c r="O1726" s="559" t="str">
        <f t="shared" si="104"/>
        <v/>
      </c>
      <c r="P1726" s="560"/>
    </row>
    <row r="1727" spans="2:16">
      <c r="B1727" s="557" t="str">
        <f t="shared" si="101"/>
        <v/>
      </c>
      <c r="C1727" s="558"/>
      <c r="D1727" s="559" t="str">
        <f t="shared" si="102"/>
        <v/>
      </c>
      <c r="E1727" s="559"/>
      <c r="F1727" s="559" t="str">
        <f>IFERROR(IF(OR(D1727=0,D1727=""),"",-PMT($F$45/IF($K$46="Day",'L1'!$D$12,IF($K$46="Week",'L1'!$D$16,IF($K$46="Month",'L1'!$D$17,1))),$F$46,$D$62)),"")</f>
        <v/>
      </c>
      <c r="G1727" s="559"/>
      <c r="H1727" s="559" t="str">
        <f>IFERROR(-PPMT(IF($K$46="Day",$F$45/'L1'!$D$12,IF($K$46="Week",$F$45/'L1'!$D$16,IF($K$46="Month",$F$45/'L1'!$D$17,IF($K$46="Year",$F$45,0)))),B1727,$F$46,$Q$45),"")</f>
        <v/>
      </c>
      <c r="I1727" s="559"/>
      <c r="J1727" s="559" t="str">
        <f t="shared" si="103"/>
        <v/>
      </c>
      <c r="K1727" s="559"/>
      <c r="L1727" s="559"/>
      <c r="M1727" s="559"/>
      <c r="N1727" s="559"/>
      <c r="O1727" s="559" t="str">
        <f t="shared" si="104"/>
        <v/>
      </c>
      <c r="P1727" s="560"/>
    </row>
    <row r="1728" spans="2:16">
      <c r="B1728" s="557" t="str">
        <f t="shared" ref="B1728:B1791" si="105">IF(OR(D1728=0,D1728=""),"",B1727+1)</f>
        <v/>
      </c>
      <c r="C1728" s="558"/>
      <c r="D1728" s="559" t="str">
        <f t="shared" ref="D1728:D1791" si="106">IFERROR(IF(D1727-H1727&lt;=0,"",D1727-H1727),"")</f>
        <v/>
      </c>
      <c r="E1728" s="559"/>
      <c r="F1728" s="559" t="str">
        <f>IFERROR(IF(OR(D1728=0,D1728=""),"",-PMT($F$45/IF($K$46="Day",'L1'!$D$12,IF($K$46="Week",'L1'!$D$16,IF($K$46="Month",'L1'!$D$17,1))),$F$46,$D$62)),"")</f>
        <v/>
      </c>
      <c r="G1728" s="559"/>
      <c r="H1728" s="559" t="str">
        <f>IFERROR(-PPMT(IF($K$46="Day",$F$45/'L1'!$D$12,IF($K$46="Week",$F$45/'L1'!$D$16,IF($K$46="Month",$F$45/'L1'!$D$17,IF($K$46="Year",$F$45,0)))),B1728,$F$46,$Q$45),"")</f>
        <v/>
      </c>
      <c r="I1728" s="559"/>
      <c r="J1728" s="559" t="str">
        <f t="shared" ref="J1728:J1791" si="107">IFERROR(F1728-H1728,"")</f>
        <v/>
      </c>
      <c r="K1728" s="559"/>
      <c r="L1728" s="559"/>
      <c r="M1728" s="559"/>
      <c r="N1728" s="559"/>
      <c r="O1728" s="559" t="str">
        <f t="shared" ref="O1728:O1791" si="108">IFERROR(D1728-H1728,"")</f>
        <v/>
      </c>
      <c r="P1728" s="560"/>
    </row>
    <row r="1729" spans="2:16">
      <c r="B1729" s="557" t="str">
        <f t="shared" si="105"/>
        <v/>
      </c>
      <c r="C1729" s="558"/>
      <c r="D1729" s="559" t="str">
        <f t="shared" si="106"/>
        <v/>
      </c>
      <c r="E1729" s="559"/>
      <c r="F1729" s="559" t="str">
        <f>IFERROR(IF(OR(D1729=0,D1729=""),"",-PMT($F$45/IF($K$46="Day",'L1'!$D$12,IF($K$46="Week",'L1'!$D$16,IF($K$46="Month",'L1'!$D$17,1))),$F$46,$D$62)),"")</f>
        <v/>
      </c>
      <c r="G1729" s="559"/>
      <c r="H1729" s="559" t="str">
        <f>IFERROR(-PPMT(IF($K$46="Day",$F$45/'L1'!$D$12,IF($K$46="Week",$F$45/'L1'!$D$16,IF($K$46="Month",$F$45/'L1'!$D$17,IF($K$46="Year",$F$45,0)))),B1729,$F$46,$Q$45),"")</f>
        <v/>
      </c>
      <c r="I1729" s="559"/>
      <c r="J1729" s="559" t="str">
        <f t="shared" si="107"/>
        <v/>
      </c>
      <c r="K1729" s="559"/>
      <c r="L1729" s="559"/>
      <c r="M1729" s="559"/>
      <c r="N1729" s="559"/>
      <c r="O1729" s="559" t="str">
        <f t="shared" si="108"/>
        <v/>
      </c>
      <c r="P1729" s="560"/>
    </row>
    <row r="1730" spans="2:16">
      <c r="B1730" s="557" t="str">
        <f t="shared" si="105"/>
        <v/>
      </c>
      <c r="C1730" s="558"/>
      <c r="D1730" s="559" t="str">
        <f t="shared" si="106"/>
        <v/>
      </c>
      <c r="E1730" s="559"/>
      <c r="F1730" s="559" t="str">
        <f>IFERROR(IF(OR(D1730=0,D1730=""),"",-PMT($F$45/IF($K$46="Day",'L1'!$D$12,IF($K$46="Week",'L1'!$D$16,IF($K$46="Month",'L1'!$D$17,1))),$F$46,$D$62)),"")</f>
        <v/>
      </c>
      <c r="G1730" s="559"/>
      <c r="H1730" s="559" t="str">
        <f>IFERROR(-PPMT(IF($K$46="Day",$F$45/'L1'!$D$12,IF($K$46="Week",$F$45/'L1'!$D$16,IF($K$46="Month",$F$45/'L1'!$D$17,IF($K$46="Year",$F$45,0)))),B1730,$F$46,$Q$45),"")</f>
        <v/>
      </c>
      <c r="I1730" s="559"/>
      <c r="J1730" s="559" t="str">
        <f t="shared" si="107"/>
        <v/>
      </c>
      <c r="K1730" s="559"/>
      <c r="L1730" s="559"/>
      <c r="M1730" s="559"/>
      <c r="N1730" s="559"/>
      <c r="O1730" s="559" t="str">
        <f t="shared" si="108"/>
        <v/>
      </c>
      <c r="P1730" s="560"/>
    </row>
    <row r="1731" spans="2:16">
      <c r="B1731" s="557" t="str">
        <f t="shared" si="105"/>
        <v/>
      </c>
      <c r="C1731" s="558"/>
      <c r="D1731" s="559" t="str">
        <f t="shared" si="106"/>
        <v/>
      </c>
      <c r="E1731" s="559"/>
      <c r="F1731" s="559" t="str">
        <f>IFERROR(IF(OR(D1731=0,D1731=""),"",-PMT($F$45/IF($K$46="Day",'L1'!$D$12,IF($K$46="Week",'L1'!$D$16,IF($K$46="Month",'L1'!$D$17,1))),$F$46,$D$62)),"")</f>
        <v/>
      </c>
      <c r="G1731" s="559"/>
      <c r="H1731" s="559" t="str">
        <f>IFERROR(-PPMT(IF($K$46="Day",$F$45/'L1'!$D$12,IF($K$46="Week",$F$45/'L1'!$D$16,IF($K$46="Month",$F$45/'L1'!$D$17,IF($K$46="Year",$F$45,0)))),B1731,$F$46,$Q$45),"")</f>
        <v/>
      </c>
      <c r="I1731" s="559"/>
      <c r="J1731" s="559" t="str">
        <f t="shared" si="107"/>
        <v/>
      </c>
      <c r="K1731" s="559"/>
      <c r="L1731" s="559"/>
      <c r="M1731" s="559"/>
      <c r="N1731" s="559"/>
      <c r="O1731" s="559" t="str">
        <f t="shared" si="108"/>
        <v/>
      </c>
      <c r="P1731" s="560"/>
    </row>
    <row r="1732" spans="2:16">
      <c r="B1732" s="557" t="str">
        <f t="shared" si="105"/>
        <v/>
      </c>
      <c r="C1732" s="558"/>
      <c r="D1732" s="559" t="str">
        <f t="shared" si="106"/>
        <v/>
      </c>
      <c r="E1732" s="559"/>
      <c r="F1732" s="559" t="str">
        <f>IFERROR(IF(OR(D1732=0,D1732=""),"",-PMT($F$45/IF($K$46="Day",'L1'!$D$12,IF($K$46="Week",'L1'!$D$16,IF($K$46="Month",'L1'!$D$17,1))),$F$46,$D$62)),"")</f>
        <v/>
      </c>
      <c r="G1732" s="559"/>
      <c r="H1732" s="559" t="str">
        <f>IFERROR(-PPMT(IF($K$46="Day",$F$45/'L1'!$D$12,IF($K$46="Week",$F$45/'L1'!$D$16,IF($K$46="Month",$F$45/'L1'!$D$17,IF($K$46="Year",$F$45,0)))),B1732,$F$46,$Q$45),"")</f>
        <v/>
      </c>
      <c r="I1732" s="559"/>
      <c r="J1732" s="559" t="str">
        <f t="shared" si="107"/>
        <v/>
      </c>
      <c r="K1732" s="559"/>
      <c r="L1732" s="559"/>
      <c r="M1732" s="559"/>
      <c r="N1732" s="559"/>
      <c r="O1732" s="559" t="str">
        <f t="shared" si="108"/>
        <v/>
      </c>
      <c r="P1732" s="560"/>
    </row>
    <row r="1733" spans="2:16">
      <c r="B1733" s="557" t="str">
        <f t="shared" si="105"/>
        <v/>
      </c>
      <c r="C1733" s="558"/>
      <c r="D1733" s="559" t="str">
        <f t="shared" si="106"/>
        <v/>
      </c>
      <c r="E1733" s="559"/>
      <c r="F1733" s="559" t="str">
        <f>IFERROR(IF(OR(D1733=0,D1733=""),"",-PMT($F$45/IF($K$46="Day",'L1'!$D$12,IF($K$46="Week",'L1'!$D$16,IF($K$46="Month",'L1'!$D$17,1))),$F$46,$D$62)),"")</f>
        <v/>
      </c>
      <c r="G1733" s="559"/>
      <c r="H1733" s="559" t="str">
        <f>IFERROR(-PPMT(IF($K$46="Day",$F$45/'L1'!$D$12,IF($K$46="Week",$F$45/'L1'!$D$16,IF($K$46="Month",$F$45/'L1'!$D$17,IF($K$46="Year",$F$45,0)))),B1733,$F$46,$Q$45),"")</f>
        <v/>
      </c>
      <c r="I1733" s="559"/>
      <c r="J1733" s="559" t="str">
        <f t="shared" si="107"/>
        <v/>
      </c>
      <c r="K1733" s="559"/>
      <c r="L1733" s="559"/>
      <c r="M1733" s="559"/>
      <c r="N1733" s="559"/>
      <c r="O1733" s="559" t="str">
        <f t="shared" si="108"/>
        <v/>
      </c>
      <c r="P1733" s="560"/>
    </row>
    <row r="1734" spans="2:16">
      <c r="B1734" s="557" t="str">
        <f t="shared" si="105"/>
        <v/>
      </c>
      <c r="C1734" s="558"/>
      <c r="D1734" s="559" t="str">
        <f t="shared" si="106"/>
        <v/>
      </c>
      <c r="E1734" s="559"/>
      <c r="F1734" s="559" t="str">
        <f>IFERROR(IF(OR(D1734=0,D1734=""),"",-PMT($F$45/IF($K$46="Day",'L1'!$D$12,IF($K$46="Week",'L1'!$D$16,IF($K$46="Month",'L1'!$D$17,1))),$F$46,$D$62)),"")</f>
        <v/>
      </c>
      <c r="G1734" s="559"/>
      <c r="H1734" s="559" t="str">
        <f>IFERROR(-PPMT(IF($K$46="Day",$F$45/'L1'!$D$12,IF($K$46="Week",$F$45/'L1'!$D$16,IF($K$46="Month",$F$45/'L1'!$D$17,IF($K$46="Year",$F$45,0)))),B1734,$F$46,$Q$45),"")</f>
        <v/>
      </c>
      <c r="I1734" s="559"/>
      <c r="J1734" s="559" t="str">
        <f t="shared" si="107"/>
        <v/>
      </c>
      <c r="K1734" s="559"/>
      <c r="L1734" s="559"/>
      <c r="M1734" s="559"/>
      <c r="N1734" s="559"/>
      <c r="O1734" s="559" t="str">
        <f t="shared" si="108"/>
        <v/>
      </c>
      <c r="P1734" s="560"/>
    </row>
    <row r="1735" spans="2:16">
      <c r="B1735" s="557" t="str">
        <f t="shared" si="105"/>
        <v/>
      </c>
      <c r="C1735" s="558"/>
      <c r="D1735" s="559" t="str">
        <f t="shared" si="106"/>
        <v/>
      </c>
      <c r="E1735" s="559"/>
      <c r="F1735" s="559" t="str">
        <f>IFERROR(IF(OR(D1735=0,D1735=""),"",-PMT($F$45/IF($K$46="Day",'L1'!$D$12,IF($K$46="Week",'L1'!$D$16,IF($K$46="Month",'L1'!$D$17,1))),$F$46,$D$62)),"")</f>
        <v/>
      </c>
      <c r="G1735" s="559"/>
      <c r="H1735" s="559" t="str">
        <f>IFERROR(-PPMT(IF($K$46="Day",$F$45/'L1'!$D$12,IF($K$46="Week",$F$45/'L1'!$D$16,IF($K$46="Month",$F$45/'L1'!$D$17,IF($K$46="Year",$F$45,0)))),B1735,$F$46,$Q$45),"")</f>
        <v/>
      </c>
      <c r="I1735" s="559"/>
      <c r="J1735" s="559" t="str">
        <f t="shared" si="107"/>
        <v/>
      </c>
      <c r="K1735" s="559"/>
      <c r="L1735" s="559"/>
      <c r="M1735" s="559"/>
      <c r="N1735" s="559"/>
      <c r="O1735" s="559" t="str">
        <f t="shared" si="108"/>
        <v/>
      </c>
      <c r="P1735" s="560"/>
    </row>
    <row r="1736" spans="2:16">
      <c r="B1736" s="557" t="str">
        <f t="shared" si="105"/>
        <v/>
      </c>
      <c r="C1736" s="558"/>
      <c r="D1736" s="559" t="str">
        <f t="shared" si="106"/>
        <v/>
      </c>
      <c r="E1736" s="559"/>
      <c r="F1736" s="559" t="str">
        <f>IFERROR(IF(OR(D1736=0,D1736=""),"",-PMT($F$45/IF($K$46="Day",'L1'!$D$12,IF($K$46="Week",'L1'!$D$16,IF($K$46="Month",'L1'!$D$17,1))),$F$46,$D$62)),"")</f>
        <v/>
      </c>
      <c r="G1736" s="559"/>
      <c r="H1736" s="559" t="str">
        <f>IFERROR(-PPMT(IF($K$46="Day",$F$45/'L1'!$D$12,IF($K$46="Week",$F$45/'L1'!$D$16,IF($K$46="Month",$F$45/'L1'!$D$17,IF($K$46="Year",$F$45,0)))),B1736,$F$46,$Q$45),"")</f>
        <v/>
      </c>
      <c r="I1736" s="559"/>
      <c r="J1736" s="559" t="str">
        <f t="shared" si="107"/>
        <v/>
      </c>
      <c r="K1736" s="559"/>
      <c r="L1736" s="559"/>
      <c r="M1736" s="559"/>
      <c r="N1736" s="559"/>
      <c r="O1736" s="559" t="str">
        <f t="shared" si="108"/>
        <v/>
      </c>
      <c r="P1736" s="560"/>
    </row>
    <row r="1737" spans="2:16">
      <c r="B1737" s="557" t="str">
        <f t="shared" si="105"/>
        <v/>
      </c>
      <c r="C1737" s="558"/>
      <c r="D1737" s="559" t="str">
        <f t="shared" si="106"/>
        <v/>
      </c>
      <c r="E1737" s="559"/>
      <c r="F1737" s="559" t="str">
        <f>IFERROR(IF(OR(D1737=0,D1737=""),"",-PMT($F$45/IF($K$46="Day",'L1'!$D$12,IF($K$46="Week",'L1'!$D$16,IF($K$46="Month",'L1'!$D$17,1))),$F$46,$D$62)),"")</f>
        <v/>
      </c>
      <c r="G1737" s="559"/>
      <c r="H1737" s="559" t="str">
        <f>IFERROR(-PPMT(IF($K$46="Day",$F$45/'L1'!$D$12,IF($K$46="Week",$F$45/'L1'!$D$16,IF($K$46="Month",$F$45/'L1'!$D$17,IF($K$46="Year",$F$45,0)))),B1737,$F$46,$Q$45),"")</f>
        <v/>
      </c>
      <c r="I1737" s="559"/>
      <c r="J1737" s="559" t="str">
        <f t="shared" si="107"/>
        <v/>
      </c>
      <c r="K1737" s="559"/>
      <c r="L1737" s="559"/>
      <c r="M1737" s="559"/>
      <c r="N1737" s="559"/>
      <c r="O1737" s="559" t="str">
        <f t="shared" si="108"/>
        <v/>
      </c>
      <c r="P1737" s="560"/>
    </row>
    <row r="1738" spans="2:16">
      <c r="B1738" s="557" t="str">
        <f t="shared" si="105"/>
        <v/>
      </c>
      <c r="C1738" s="558"/>
      <c r="D1738" s="559" t="str">
        <f t="shared" si="106"/>
        <v/>
      </c>
      <c r="E1738" s="559"/>
      <c r="F1738" s="559" t="str">
        <f>IFERROR(IF(OR(D1738=0,D1738=""),"",-PMT($F$45/IF($K$46="Day",'L1'!$D$12,IF($K$46="Week",'L1'!$D$16,IF($K$46="Month",'L1'!$D$17,1))),$F$46,$D$62)),"")</f>
        <v/>
      </c>
      <c r="G1738" s="559"/>
      <c r="H1738" s="559" t="str">
        <f>IFERROR(-PPMT(IF($K$46="Day",$F$45/'L1'!$D$12,IF($K$46="Week",$F$45/'L1'!$D$16,IF($K$46="Month",$F$45/'L1'!$D$17,IF($K$46="Year",$F$45,0)))),B1738,$F$46,$Q$45),"")</f>
        <v/>
      </c>
      <c r="I1738" s="559"/>
      <c r="J1738" s="559" t="str">
        <f t="shared" si="107"/>
        <v/>
      </c>
      <c r="K1738" s="559"/>
      <c r="L1738" s="559"/>
      <c r="M1738" s="559"/>
      <c r="N1738" s="559"/>
      <c r="O1738" s="559" t="str">
        <f t="shared" si="108"/>
        <v/>
      </c>
      <c r="P1738" s="560"/>
    </row>
    <row r="1739" spans="2:16">
      <c r="B1739" s="557" t="str">
        <f t="shared" si="105"/>
        <v/>
      </c>
      <c r="C1739" s="558"/>
      <c r="D1739" s="559" t="str">
        <f t="shared" si="106"/>
        <v/>
      </c>
      <c r="E1739" s="559"/>
      <c r="F1739" s="559" t="str">
        <f>IFERROR(IF(OR(D1739=0,D1739=""),"",-PMT($F$45/IF($K$46="Day",'L1'!$D$12,IF($K$46="Week",'L1'!$D$16,IF($K$46="Month",'L1'!$D$17,1))),$F$46,$D$62)),"")</f>
        <v/>
      </c>
      <c r="G1739" s="559"/>
      <c r="H1739" s="559" t="str">
        <f>IFERROR(-PPMT(IF($K$46="Day",$F$45/'L1'!$D$12,IF($K$46="Week",$F$45/'L1'!$D$16,IF($K$46="Month",$F$45/'L1'!$D$17,IF($K$46="Year",$F$45,0)))),B1739,$F$46,$Q$45),"")</f>
        <v/>
      </c>
      <c r="I1739" s="559"/>
      <c r="J1739" s="559" t="str">
        <f t="shared" si="107"/>
        <v/>
      </c>
      <c r="K1739" s="559"/>
      <c r="L1739" s="559"/>
      <c r="M1739" s="559"/>
      <c r="N1739" s="559"/>
      <c r="O1739" s="559" t="str">
        <f t="shared" si="108"/>
        <v/>
      </c>
      <c r="P1739" s="560"/>
    </row>
    <row r="1740" spans="2:16">
      <c r="B1740" s="557" t="str">
        <f t="shared" si="105"/>
        <v/>
      </c>
      <c r="C1740" s="558"/>
      <c r="D1740" s="559" t="str">
        <f t="shared" si="106"/>
        <v/>
      </c>
      <c r="E1740" s="559"/>
      <c r="F1740" s="559" t="str">
        <f>IFERROR(IF(OR(D1740=0,D1740=""),"",-PMT($F$45/IF($K$46="Day",'L1'!$D$12,IF($K$46="Week",'L1'!$D$16,IF($K$46="Month",'L1'!$D$17,1))),$F$46,$D$62)),"")</f>
        <v/>
      </c>
      <c r="G1740" s="559"/>
      <c r="H1740" s="559" t="str">
        <f>IFERROR(-PPMT(IF($K$46="Day",$F$45/'L1'!$D$12,IF($K$46="Week",$F$45/'L1'!$D$16,IF($K$46="Month",$F$45/'L1'!$D$17,IF($K$46="Year",$F$45,0)))),B1740,$F$46,$Q$45),"")</f>
        <v/>
      </c>
      <c r="I1740" s="559"/>
      <c r="J1740" s="559" t="str">
        <f t="shared" si="107"/>
        <v/>
      </c>
      <c r="K1740" s="559"/>
      <c r="L1740" s="559"/>
      <c r="M1740" s="559"/>
      <c r="N1740" s="559"/>
      <c r="O1740" s="559" t="str">
        <f t="shared" si="108"/>
        <v/>
      </c>
      <c r="P1740" s="560"/>
    </row>
    <row r="1741" spans="2:16">
      <c r="B1741" s="557" t="str">
        <f t="shared" si="105"/>
        <v/>
      </c>
      <c r="C1741" s="558"/>
      <c r="D1741" s="559" t="str">
        <f t="shared" si="106"/>
        <v/>
      </c>
      <c r="E1741" s="559"/>
      <c r="F1741" s="559" t="str">
        <f>IFERROR(IF(OR(D1741=0,D1741=""),"",-PMT($F$45/IF($K$46="Day",'L1'!$D$12,IF($K$46="Week",'L1'!$D$16,IF($K$46="Month",'L1'!$D$17,1))),$F$46,$D$62)),"")</f>
        <v/>
      </c>
      <c r="G1741" s="559"/>
      <c r="H1741" s="559" t="str">
        <f>IFERROR(-PPMT(IF($K$46="Day",$F$45/'L1'!$D$12,IF($K$46="Week",$F$45/'L1'!$D$16,IF($K$46="Month",$F$45/'L1'!$D$17,IF($K$46="Year",$F$45,0)))),B1741,$F$46,$Q$45),"")</f>
        <v/>
      </c>
      <c r="I1741" s="559"/>
      <c r="J1741" s="559" t="str">
        <f t="shared" si="107"/>
        <v/>
      </c>
      <c r="K1741" s="559"/>
      <c r="L1741" s="559"/>
      <c r="M1741" s="559"/>
      <c r="N1741" s="559"/>
      <c r="O1741" s="559" t="str">
        <f t="shared" si="108"/>
        <v/>
      </c>
      <c r="P1741" s="560"/>
    </row>
    <row r="1742" spans="2:16">
      <c r="B1742" s="557" t="str">
        <f t="shared" si="105"/>
        <v/>
      </c>
      <c r="C1742" s="558"/>
      <c r="D1742" s="559" t="str">
        <f t="shared" si="106"/>
        <v/>
      </c>
      <c r="E1742" s="559"/>
      <c r="F1742" s="559" t="str">
        <f>IFERROR(IF(OR(D1742=0,D1742=""),"",-PMT($F$45/IF($K$46="Day",'L1'!$D$12,IF($K$46="Week",'L1'!$D$16,IF($K$46="Month",'L1'!$D$17,1))),$F$46,$D$62)),"")</f>
        <v/>
      </c>
      <c r="G1742" s="559"/>
      <c r="H1742" s="559" t="str">
        <f>IFERROR(-PPMT(IF($K$46="Day",$F$45/'L1'!$D$12,IF($K$46="Week",$F$45/'L1'!$D$16,IF($K$46="Month",$F$45/'L1'!$D$17,IF($K$46="Year",$F$45,0)))),B1742,$F$46,$Q$45),"")</f>
        <v/>
      </c>
      <c r="I1742" s="559"/>
      <c r="J1742" s="559" t="str">
        <f t="shared" si="107"/>
        <v/>
      </c>
      <c r="K1742" s="559"/>
      <c r="L1742" s="559"/>
      <c r="M1742" s="559"/>
      <c r="N1742" s="559"/>
      <c r="O1742" s="559" t="str">
        <f t="shared" si="108"/>
        <v/>
      </c>
      <c r="P1742" s="560"/>
    </row>
    <row r="1743" spans="2:16">
      <c r="B1743" s="557" t="str">
        <f t="shared" si="105"/>
        <v/>
      </c>
      <c r="C1743" s="558"/>
      <c r="D1743" s="559" t="str">
        <f t="shared" si="106"/>
        <v/>
      </c>
      <c r="E1743" s="559"/>
      <c r="F1743" s="559" t="str">
        <f>IFERROR(IF(OR(D1743=0,D1743=""),"",-PMT($F$45/IF($K$46="Day",'L1'!$D$12,IF($K$46="Week",'L1'!$D$16,IF($K$46="Month",'L1'!$D$17,1))),$F$46,$D$62)),"")</f>
        <v/>
      </c>
      <c r="G1743" s="559"/>
      <c r="H1743" s="559" t="str">
        <f>IFERROR(-PPMT(IF($K$46="Day",$F$45/'L1'!$D$12,IF($K$46="Week",$F$45/'L1'!$D$16,IF($K$46="Month",$F$45/'L1'!$D$17,IF($K$46="Year",$F$45,0)))),B1743,$F$46,$Q$45),"")</f>
        <v/>
      </c>
      <c r="I1743" s="559"/>
      <c r="J1743" s="559" t="str">
        <f t="shared" si="107"/>
        <v/>
      </c>
      <c r="K1743" s="559"/>
      <c r="L1743" s="559"/>
      <c r="M1743" s="559"/>
      <c r="N1743" s="559"/>
      <c r="O1743" s="559" t="str">
        <f t="shared" si="108"/>
        <v/>
      </c>
      <c r="P1743" s="560"/>
    </row>
    <row r="1744" spans="2:16">
      <c r="B1744" s="557" t="str">
        <f t="shared" si="105"/>
        <v/>
      </c>
      <c r="C1744" s="558"/>
      <c r="D1744" s="559" t="str">
        <f t="shared" si="106"/>
        <v/>
      </c>
      <c r="E1744" s="559"/>
      <c r="F1744" s="559" t="str">
        <f>IFERROR(IF(OR(D1744=0,D1744=""),"",-PMT($F$45/IF($K$46="Day",'L1'!$D$12,IF($K$46="Week",'L1'!$D$16,IF($K$46="Month",'L1'!$D$17,1))),$F$46,$D$62)),"")</f>
        <v/>
      </c>
      <c r="G1744" s="559"/>
      <c r="H1744" s="559" t="str">
        <f>IFERROR(-PPMT(IF($K$46="Day",$F$45/'L1'!$D$12,IF($K$46="Week",$F$45/'L1'!$D$16,IF($K$46="Month",$F$45/'L1'!$D$17,IF($K$46="Year",$F$45,0)))),B1744,$F$46,$Q$45),"")</f>
        <v/>
      </c>
      <c r="I1744" s="559"/>
      <c r="J1744" s="559" t="str">
        <f t="shared" si="107"/>
        <v/>
      </c>
      <c r="K1744" s="559"/>
      <c r="L1744" s="559"/>
      <c r="M1744" s="559"/>
      <c r="N1744" s="559"/>
      <c r="O1744" s="559" t="str">
        <f t="shared" si="108"/>
        <v/>
      </c>
      <c r="P1744" s="560"/>
    </row>
    <row r="1745" spans="2:16">
      <c r="B1745" s="557" t="str">
        <f t="shared" si="105"/>
        <v/>
      </c>
      <c r="C1745" s="558"/>
      <c r="D1745" s="559" t="str">
        <f t="shared" si="106"/>
        <v/>
      </c>
      <c r="E1745" s="559"/>
      <c r="F1745" s="559" t="str">
        <f>IFERROR(IF(OR(D1745=0,D1745=""),"",-PMT($F$45/IF($K$46="Day",'L1'!$D$12,IF($K$46="Week",'L1'!$D$16,IF($K$46="Month",'L1'!$D$17,1))),$F$46,$D$62)),"")</f>
        <v/>
      </c>
      <c r="G1745" s="559"/>
      <c r="H1745" s="559" t="str">
        <f>IFERROR(-PPMT(IF($K$46="Day",$F$45/'L1'!$D$12,IF($K$46="Week",$F$45/'L1'!$D$16,IF($K$46="Month",$F$45/'L1'!$D$17,IF($K$46="Year",$F$45,0)))),B1745,$F$46,$Q$45),"")</f>
        <v/>
      </c>
      <c r="I1745" s="559"/>
      <c r="J1745" s="559" t="str">
        <f t="shared" si="107"/>
        <v/>
      </c>
      <c r="K1745" s="559"/>
      <c r="L1745" s="559"/>
      <c r="M1745" s="559"/>
      <c r="N1745" s="559"/>
      <c r="O1745" s="559" t="str">
        <f t="shared" si="108"/>
        <v/>
      </c>
      <c r="P1745" s="560"/>
    </row>
    <row r="1746" spans="2:16">
      <c r="B1746" s="557" t="str">
        <f t="shared" si="105"/>
        <v/>
      </c>
      <c r="C1746" s="558"/>
      <c r="D1746" s="559" t="str">
        <f t="shared" si="106"/>
        <v/>
      </c>
      <c r="E1746" s="559"/>
      <c r="F1746" s="559" t="str">
        <f>IFERROR(IF(OR(D1746=0,D1746=""),"",-PMT($F$45/IF($K$46="Day",'L1'!$D$12,IF($K$46="Week",'L1'!$D$16,IF($K$46="Month",'L1'!$D$17,1))),$F$46,$D$62)),"")</f>
        <v/>
      </c>
      <c r="G1746" s="559"/>
      <c r="H1746" s="559" t="str">
        <f>IFERROR(-PPMT(IF($K$46="Day",$F$45/'L1'!$D$12,IF($K$46="Week",$F$45/'L1'!$D$16,IF($K$46="Month",$F$45/'L1'!$D$17,IF($K$46="Year",$F$45,0)))),B1746,$F$46,$Q$45),"")</f>
        <v/>
      </c>
      <c r="I1746" s="559"/>
      <c r="J1746" s="559" t="str">
        <f t="shared" si="107"/>
        <v/>
      </c>
      <c r="K1746" s="559"/>
      <c r="L1746" s="559"/>
      <c r="M1746" s="559"/>
      <c r="N1746" s="559"/>
      <c r="O1746" s="559" t="str">
        <f t="shared" si="108"/>
        <v/>
      </c>
      <c r="P1746" s="560"/>
    </row>
    <row r="1747" spans="2:16">
      <c r="B1747" s="557" t="str">
        <f t="shared" si="105"/>
        <v/>
      </c>
      <c r="C1747" s="558"/>
      <c r="D1747" s="559" t="str">
        <f t="shared" si="106"/>
        <v/>
      </c>
      <c r="E1747" s="559"/>
      <c r="F1747" s="559" t="str">
        <f>IFERROR(IF(OR(D1747=0,D1747=""),"",-PMT($F$45/IF($K$46="Day",'L1'!$D$12,IF($K$46="Week",'L1'!$D$16,IF($K$46="Month",'L1'!$D$17,1))),$F$46,$D$62)),"")</f>
        <v/>
      </c>
      <c r="G1747" s="559"/>
      <c r="H1747" s="559" t="str">
        <f>IFERROR(-PPMT(IF($K$46="Day",$F$45/'L1'!$D$12,IF($K$46="Week",$F$45/'L1'!$D$16,IF($K$46="Month",$F$45/'L1'!$D$17,IF($K$46="Year",$F$45,0)))),B1747,$F$46,$Q$45),"")</f>
        <v/>
      </c>
      <c r="I1747" s="559"/>
      <c r="J1747" s="559" t="str">
        <f t="shared" si="107"/>
        <v/>
      </c>
      <c r="K1747" s="559"/>
      <c r="L1747" s="559"/>
      <c r="M1747" s="559"/>
      <c r="N1747" s="559"/>
      <c r="O1747" s="559" t="str">
        <f t="shared" si="108"/>
        <v/>
      </c>
      <c r="P1747" s="560"/>
    </row>
    <row r="1748" spans="2:16">
      <c r="B1748" s="557" t="str">
        <f t="shared" si="105"/>
        <v/>
      </c>
      <c r="C1748" s="558"/>
      <c r="D1748" s="559" t="str">
        <f t="shared" si="106"/>
        <v/>
      </c>
      <c r="E1748" s="559"/>
      <c r="F1748" s="559" t="str">
        <f>IFERROR(IF(OR(D1748=0,D1748=""),"",-PMT($F$45/IF($K$46="Day",'L1'!$D$12,IF($K$46="Week",'L1'!$D$16,IF($K$46="Month",'L1'!$D$17,1))),$F$46,$D$62)),"")</f>
        <v/>
      </c>
      <c r="G1748" s="559"/>
      <c r="H1748" s="559" t="str">
        <f>IFERROR(-PPMT(IF($K$46="Day",$F$45/'L1'!$D$12,IF($K$46="Week",$F$45/'L1'!$D$16,IF($K$46="Month",$F$45/'L1'!$D$17,IF($K$46="Year",$F$45,0)))),B1748,$F$46,$Q$45),"")</f>
        <v/>
      </c>
      <c r="I1748" s="559"/>
      <c r="J1748" s="559" t="str">
        <f t="shared" si="107"/>
        <v/>
      </c>
      <c r="K1748" s="559"/>
      <c r="L1748" s="559"/>
      <c r="M1748" s="559"/>
      <c r="N1748" s="559"/>
      <c r="O1748" s="559" t="str">
        <f t="shared" si="108"/>
        <v/>
      </c>
      <c r="P1748" s="560"/>
    </row>
    <row r="1749" spans="2:16">
      <c r="B1749" s="557" t="str">
        <f t="shared" si="105"/>
        <v/>
      </c>
      <c r="C1749" s="558"/>
      <c r="D1749" s="559" t="str">
        <f t="shared" si="106"/>
        <v/>
      </c>
      <c r="E1749" s="559"/>
      <c r="F1749" s="559" t="str">
        <f>IFERROR(IF(OR(D1749=0,D1749=""),"",-PMT($F$45/IF($K$46="Day",'L1'!$D$12,IF($K$46="Week",'L1'!$D$16,IF($K$46="Month",'L1'!$D$17,1))),$F$46,$D$62)),"")</f>
        <v/>
      </c>
      <c r="G1749" s="559"/>
      <c r="H1749" s="559" t="str">
        <f>IFERROR(-PPMT(IF($K$46="Day",$F$45/'L1'!$D$12,IF($K$46="Week",$F$45/'L1'!$D$16,IF($K$46="Month",$F$45/'L1'!$D$17,IF($K$46="Year",$F$45,0)))),B1749,$F$46,$Q$45),"")</f>
        <v/>
      </c>
      <c r="I1749" s="559"/>
      <c r="J1749" s="559" t="str">
        <f t="shared" si="107"/>
        <v/>
      </c>
      <c r="K1749" s="559"/>
      <c r="L1749" s="559"/>
      <c r="M1749" s="559"/>
      <c r="N1749" s="559"/>
      <c r="O1749" s="559" t="str">
        <f t="shared" si="108"/>
        <v/>
      </c>
      <c r="P1749" s="560"/>
    </row>
    <row r="1750" spans="2:16">
      <c r="B1750" s="557" t="str">
        <f t="shared" si="105"/>
        <v/>
      </c>
      <c r="C1750" s="558"/>
      <c r="D1750" s="559" t="str">
        <f t="shared" si="106"/>
        <v/>
      </c>
      <c r="E1750" s="559"/>
      <c r="F1750" s="559" t="str">
        <f>IFERROR(IF(OR(D1750=0,D1750=""),"",-PMT($F$45/IF($K$46="Day",'L1'!$D$12,IF($K$46="Week",'L1'!$D$16,IF($K$46="Month",'L1'!$D$17,1))),$F$46,$D$62)),"")</f>
        <v/>
      </c>
      <c r="G1750" s="559"/>
      <c r="H1750" s="559" t="str">
        <f>IFERROR(-PPMT(IF($K$46="Day",$F$45/'L1'!$D$12,IF($K$46="Week",$F$45/'L1'!$D$16,IF($K$46="Month",$F$45/'L1'!$D$17,IF($K$46="Year",$F$45,0)))),B1750,$F$46,$Q$45),"")</f>
        <v/>
      </c>
      <c r="I1750" s="559"/>
      <c r="J1750" s="559" t="str">
        <f t="shared" si="107"/>
        <v/>
      </c>
      <c r="K1750" s="559"/>
      <c r="L1750" s="559"/>
      <c r="M1750" s="559"/>
      <c r="N1750" s="559"/>
      <c r="O1750" s="559" t="str">
        <f t="shared" si="108"/>
        <v/>
      </c>
      <c r="P1750" s="560"/>
    </row>
    <row r="1751" spans="2:16">
      <c r="B1751" s="557" t="str">
        <f t="shared" si="105"/>
        <v/>
      </c>
      <c r="C1751" s="558"/>
      <c r="D1751" s="559" t="str">
        <f t="shared" si="106"/>
        <v/>
      </c>
      <c r="E1751" s="559"/>
      <c r="F1751" s="559" t="str">
        <f>IFERROR(IF(OR(D1751=0,D1751=""),"",-PMT($F$45/IF($K$46="Day",'L1'!$D$12,IF($K$46="Week",'L1'!$D$16,IF($K$46="Month",'L1'!$D$17,1))),$F$46,$D$62)),"")</f>
        <v/>
      </c>
      <c r="G1751" s="559"/>
      <c r="H1751" s="559" t="str">
        <f>IFERROR(-PPMT(IF($K$46="Day",$F$45/'L1'!$D$12,IF($K$46="Week",$F$45/'L1'!$D$16,IF($K$46="Month",$F$45/'L1'!$D$17,IF($K$46="Year",$F$45,0)))),B1751,$F$46,$Q$45),"")</f>
        <v/>
      </c>
      <c r="I1751" s="559"/>
      <c r="J1751" s="559" t="str">
        <f t="shared" si="107"/>
        <v/>
      </c>
      <c r="K1751" s="559"/>
      <c r="L1751" s="559"/>
      <c r="M1751" s="559"/>
      <c r="N1751" s="559"/>
      <c r="O1751" s="559" t="str">
        <f t="shared" si="108"/>
        <v/>
      </c>
      <c r="P1751" s="560"/>
    </row>
    <row r="1752" spans="2:16">
      <c r="B1752" s="557" t="str">
        <f t="shared" si="105"/>
        <v/>
      </c>
      <c r="C1752" s="558"/>
      <c r="D1752" s="559" t="str">
        <f t="shared" si="106"/>
        <v/>
      </c>
      <c r="E1752" s="559"/>
      <c r="F1752" s="559" t="str">
        <f>IFERROR(IF(OR(D1752=0,D1752=""),"",-PMT($F$45/IF($K$46="Day",'L1'!$D$12,IF($K$46="Week",'L1'!$D$16,IF($K$46="Month",'L1'!$D$17,1))),$F$46,$D$62)),"")</f>
        <v/>
      </c>
      <c r="G1752" s="559"/>
      <c r="H1752" s="559" t="str">
        <f>IFERROR(-PPMT(IF($K$46="Day",$F$45/'L1'!$D$12,IF($K$46="Week",$F$45/'L1'!$D$16,IF($K$46="Month",$F$45/'L1'!$D$17,IF($K$46="Year",$F$45,0)))),B1752,$F$46,$Q$45),"")</f>
        <v/>
      </c>
      <c r="I1752" s="559"/>
      <c r="J1752" s="559" t="str">
        <f t="shared" si="107"/>
        <v/>
      </c>
      <c r="K1752" s="559"/>
      <c r="L1752" s="559"/>
      <c r="M1752" s="559"/>
      <c r="N1752" s="559"/>
      <c r="O1752" s="559" t="str">
        <f t="shared" si="108"/>
        <v/>
      </c>
      <c r="P1752" s="560"/>
    </row>
    <row r="1753" spans="2:16">
      <c r="B1753" s="557" t="str">
        <f t="shared" si="105"/>
        <v/>
      </c>
      <c r="C1753" s="558"/>
      <c r="D1753" s="559" t="str">
        <f t="shared" si="106"/>
        <v/>
      </c>
      <c r="E1753" s="559"/>
      <c r="F1753" s="559" t="str">
        <f>IFERROR(IF(OR(D1753=0,D1753=""),"",-PMT($F$45/IF($K$46="Day",'L1'!$D$12,IF($K$46="Week",'L1'!$D$16,IF($K$46="Month",'L1'!$D$17,1))),$F$46,$D$62)),"")</f>
        <v/>
      </c>
      <c r="G1753" s="559"/>
      <c r="H1753" s="559" t="str">
        <f>IFERROR(-PPMT(IF($K$46="Day",$F$45/'L1'!$D$12,IF($K$46="Week",$F$45/'L1'!$D$16,IF($K$46="Month",$F$45/'L1'!$D$17,IF($K$46="Year",$F$45,0)))),B1753,$F$46,$Q$45),"")</f>
        <v/>
      </c>
      <c r="I1753" s="559"/>
      <c r="J1753" s="559" t="str">
        <f t="shared" si="107"/>
        <v/>
      </c>
      <c r="K1753" s="559"/>
      <c r="L1753" s="559"/>
      <c r="M1753" s="559"/>
      <c r="N1753" s="559"/>
      <c r="O1753" s="559" t="str">
        <f t="shared" si="108"/>
        <v/>
      </c>
      <c r="P1753" s="560"/>
    </row>
    <row r="1754" spans="2:16">
      <c r="B1754" s="557" t="str">
        <f t="shared" si="105"/>
        <v/>
      </c>
      <c r="C1754" s="558"/>
      <c r="D1754" s="559" t="str">
        <f t="shared" si="106"/>
        <v/>
      </c>
      <c r="E1754" s="559"/>
      <c r="F1754" s="559" t="str">
        <f>IFERROR(IF(OR(D1754=0,D1754=""),"",-PMT($F$45/IF($K$46="Day",'L1'!$D$12,IF($K$46="Week",'L1'!$D$16,IF($K$46="Month",'L1'!$D$17,1))),$F$46,$D$62)),"")</f>
        <v/>
      </c>
      <c r="G1754" s="559"/>
      <c r="H1754" s="559" t="str">
        <f>IFERROR(-PPMT(IF($K$46="Day",$F$45/'L1'!$D$12,IF($K$46="Week",$F$45/'L1'!$D$16,IF($K$46="Month",$F$45/'L1'!$D$17,IF($K$46="Year",$F$45,0)))),B1754,$F$46,$Q$45),"")</f>
        <v/>
      </c>
      <c r="I1754" s="559"/>
      <c r="J1754" s="559" t="str">
        <f t="shared" si="107"/>
        <v/>
      </c>
      <c r="K1754" s="559"/>
      <c r="L1754" s="559"/>
      <c r="M1754" s="559"/>
      <c r="N1754" s="559"/>
      <c r="O1754" s="559" t="str">
        <f t="shared" si="108"/>
        <v/>
      </c>
      <c r="P1754" s="560"/>
    </row>
    <row r="1755" spans="2:16">
      <c r="B1755" s="557" t="str">
        <f t="shared" si="105"/>
        <v/>
      </c>
      <c r="C1755" s="558"/>
      <c r="D1755" s="559" t="str">
        <f t="shared" si="106"/>
        <v/>
      </c>
      <c r="E1755" s="559"/>
      <c r="F1755" s="559" t="str">
        <f>IFERROR(IF(OR(D1755=0,D1755=""),"",-PMT($F$45/IF($K$46="Day",'L1'!$D$12,IF($K$46="Week",'L1'!$D$16,IF($K$46="Month",'L1'!$D$17,1))),$F$46,$D$62)),"")</f>
        <v/>
      </c>
      <c r="G1755" s="559"/>
      <c r="H1755" s="559" t="str">
        <f>IFERROR(-PPMT(IF($K$46="Day",$F$45/'L1'!$D$12,IF($K$46="Week",$F$45/'L1'!$D$16,IF($K$46="Month",$F$45/'L1'!$D$17,IF($K$46="Year",$F$45,0)))),B1755,$F$46,$Q$45),"")</f>
        <v/>
      </c>
      <c r="I1755" s="559"/>
      <c r="J1755" s="559" t="str">
        <f t="shared" si="107"/>
        <v/>
      </c>
      <c r="K1755" s="559"/>
      <c r="L1755" s="559"/>
      <c r="M1755" s="559"/>
      <c r="N1755" s="559"/>
      <c r="O1755" s="559" t="str">
        <f t="shared" si="108"/>
        <v/>
      </c>
      <c r="P1755" s="560"/>
    </row>
    <row r="1756" spans="2:16">
      <c r="B1756" s="557" t="str">
        <f t="shared" si="105"/>
        <v/>
      </c>
      <c r="C1756" s="558"/>
      <c r="D1756" s="559" t="str">
        <f t="shared" si="106"/>
        <v/>
      </c>
      <c r="E1756" s="559"/>
      <c r="F1756" s="559" t="str">
        <f>IFERROR(IF(OR(D1756=0,D1756=""),"",-PMT($F$45/IF($K$46="Day",'L1'!$D$12,IF($K$46="Week",'L1'!$D$16,IF($K$46="Month",'L1'!$D$17,1))),$F$46,$D$62)),"")</f>
        <v/>
      </c>
      <c r="G1756" s="559"/>
      <c r="H1756" s="559" t="str">
        <f>IFERROR(-PPMT(IF($K$46="Day",$F$45/'L1'!$D$12,IF($K$46="Week",$F$45/'L1'!$D$16,IF($K$46="Month",$F$45/'L1'!$D$17,IF($K$46="Year",$F$45,0)))),B1756,$F$46,$Q$45),"")</f>
        <v/>
      </c>
      <c r="I1756" s="559"/>
      <c r="J1756" s="559" t="str">
        <f t="shared" si="107"/>
        <v/>
      </c>
      <c r="K1756" s="559"/>
      <c r="L1756" s="559"/>
      <c r="M1756" s="559"/>
      <c r="N1756" s="559"/>
      <c r="O1756" s="559" t="str">
        <f t="shared" si="108"/>
        <v/>
      </c>
      <c r="P1756" s="560"/>
    </row>
    <row r="1757" spans="2:16">
      <c r="B1757" s="557" t="str">
        <f t="shared" si="105"/>
        <v/>
      </c>
      <c r="C1757" s="558"/>
      <c r="D1757" s="559" t="str">
        <f t="shared" si="106"/>
        <v/>
      </c>
      <c r="E1757" s="559"/>
      <c r="F1757" s="559" t="str">
        <f>IFERROR(IF(OR(D1757=0,D1757=""),"",-PMT($F$45/IF($K$46="Day",'L1'!$D$12,IF($K$46="Week",'L1'!$D$16,IF($K$46="Month",'L1'!$D$17,1))),$F$46,$D$62)),"")</f>
        <v/>
      </c>
      <c r="G1757" s="559"/>
      <c r="H1757" s="559" t="str">
        <f>IFERROR(-PPMT(IF($K$46="Day",$F$45/'L1'!$D$12,IF($K$46="Week",$F$45/'L1'!$D$16,IF($K$46="Month",$F$45/'L1'!$D$17,IF($K$46="Year",$F$45,0)))),B1757,$F$46,$Q$45),"")</f>
        <v/>
      </c>
      <c r="I1757" s="559"/>
      <c r="J1757" s="559" t="str">
        <f t="shared" si="107"/>
        <v/>
      </c>
      <c r="K1757" s="559"/>
      <c r="L1757" s="559"/>
      <c r="M1757" s="559"/>
      <c r="N1757" s="559"/>
      <c r="O1757" s="559" t="str">
        <f t="shared" si="108"/>
        <v/>
      </c>
      <c r="P1757" s="560"/>
    </row>
    <row r="1758" spans="2:16">
      <c r="B1758" s="557" t="str">
        <f t="shared" si="105"/>
        <v/>
      </c>
      <c r="C1758" s="558"/>
      <c r="D1758" s="559" t="str">
        <f t="shared" si="106"/>
        <v/>
      </c>
      <c r="E1758" s="559"/>
      <c r="F1758" s="559" t="str">
        <f>IFERROR(IF(OR(D1758=0,D1758=""),"",-PMT($F$45/IF($K$46="Day",'L1'!$D$12,IF($K$46="Week",'L1'!$D$16,IF($K$46="Month",'L1'!$D$17,1))),$F$46,$D$62)),"")</f>
        <v/>
      </c>
      <c r="G1758" s="559"/>
      <c r="H1758" s="559" t="str">
        <f>IFERROR(-PPMT(IF($K$46="Day",$F$45/'L1'!$D$12,IF($K$46="Week",$F$45/'L1'!$D$16,IF($K$46="Month",$F$45/'L1'!$D$17,IF($K$46="Year",$F$45,0)))),B1758,$F$46,$Q$45),"")</f>
        <v/>
      </c>
      <c r="I1758" s="559"/>
      <c r="J1758" s="559" t="str">
        <f t="shared" si="107"/>
        <v/>
      </c>
      <c r="K1758" s="559"/>
      <c r="L1758" s="559"/>
      <c r="M1758" s="559"/>
      <c r="N1758" s="559"/>
      <c r="O1758" s="559" t="str">
        <f t="shared" si="108"/>
        <v/>
      </c>
      <c r="P1758" s="560"/>
    </row>
    <row r="1759" spans="2:16">
      <c r="B1759" s="557" t="str">
        <f t="shared" si="105"/>
        <v/>
      </c>
      <c r="C1759" s="558"/>
      <c r="D1759" s="559" t="str">
        <f t="shared" si="106"/>
        <v/>
      </c>
      <c r="E1759" s="559"/>
      <c r="F1759" s="559" t="str">
        <f>IFERROR(IF(OR(D1759=0,D1759=""),"",-PMT($F$45/IF($K$46="Day",'L1'!$D$12,IF($K$46="Week",'L1'!$D$16,IF($K$46="Month",'L1'!$D$17,1))),$F$46,$D$62)),"")</f>
        <v/>
      </c>
      <c r="G1759" s="559"/>
      <c r="H1759" s="559" t="str">
        <f>IFERROR(-PPMT(IF($K$46="Day",$F$45/'L1'!$D$12,IF($K$46="Week",$F$45/'L1'!$D$16,IF($K$46="Month",$F$45/'L1'!$D$17,IF($K$46="Year",$F$45,0)))),B1759,$F$46,$Q$45),"")</f>
        <v/>
      </c>
      <c r="I1759" s="559"/>
      <c r="J1759" s="559" t="str">
        <f t="shared" si="107"/>
        <v/>
      </c>
      <c r="K1759" s="559"/>
      <c r="L1759" s="559"/>
      <c r="M1759" s="559"/>
      <c r="N1759" s="559"/>
      <c r="O1759" s="559" t="str">
        <f t="shared" si="108"/>
        <v/>
      </c>
      <c r="P1759" s="560"/>
    </row>
    <row r="1760" spans="2:16">
      <c r="B1760" s="557" t="str">
        <f t="shared" si="105"/>
        <v/>
      </c>
      <c r="C1760" s="558"/>
      <c r="D1760" s="559" t="str">
        <f t="shared" si="106"/>
        <v/>
      </c>
      <c r="E1760" s="559"/>
      <c r="F1760" s="559" t="str">
        <f>IFERROR(IF(OR(D1760=0,D1760=""),"",-PMT($F$45/IF($K$46="Day",'L1'!$D$12,IF($K$46="Week",'L1'!$D$16,IF($K$46="Month",'L1'!$D$17,1))),$F$46,$D$62)),"")</f>
        <v/>
      </c>
      <c r="G1760" s="559"/>
      <c r="H1760" s="559" t="str">
        <f>IFERROR(-PPMT(IF($K$46="Day",$F$45/'L1'!$D$12,IF($K$46="Week",$F$45/'L1'!$D$16,IF($K$46="Month",$F$45/'L1'!$D$17,IF($K$46="Year",$F$45,0)))),B1760,$F$46,$Q$45),"")</f>
        <v/>
      </c>
      <c r="I1760" s="559"/>
      <c r="J1760" s="559" t="str">
        <f t="shared" si="107"/>
        <v/>
      </c>
      <c r="K1760" s="559"/>
      <c r="L1760" s="559"/>
      <c r="M1760" s="559"/>
      <c r="N1760" s="559"/>
      <c r="O1760" s="559" t="str">
        <f t="shared" si="108"/>
        <v/>
      </c>
      <c r="P1760" s="560"/>
    </row>
    <row r="1761" spans="2:16">
      <c r="B1761" s="557" t="str">
        <f t="shared" si="105"/>
        <v/>
      </c>
      <c r="C1761" s="558"/>
      <c r="D1761" s="559" t="str">
        <f t="shared" si="106"/>
        <v/>
      </c>
      <c r="E1761" s="559"/>
      <c r="F1761" s="559" t="str">
        <f>IFERROR(IF(OR(D1761=0,D1761=""),"",-PMT($F$45/IF($K$46="Day",'L1'!$D$12,IF($K$46="Week",'L1'!$D$16,IF($K$46="Month",'L1'!$D$17,1))),$F$46,$D$62)),"")</f>
        <v/>
      </c>
      <c r="G1761" s="559"/>
      <c r="H1761" s="559" t="str">
        <f>IFERROR(-PPMT(IF($K$46="Day",$F$45/'L1'!$D$12,IF($K$46="Week",$F$45/'L1'!$D$16,IF($K$46="Month",$F$45/'L1'!$D$17,IF($K$46="Year",$F$45,0)))),B1761,$F$46,$Q$45),"")</f>
        <v/>
      </c>
      <c r="I1761" s="559"/>
      <c r="J1761" s="559" t="str">
        <f t="shared" si="107"/>
        <v/>
      </c>
      <c r="K1761" s="559"/>
      <c r="L1761" s="559"/>
      <c r="M1761" s="559"/>
      <c r="N1761" s="559"/>
      <c r="O1761" s="559" t="str">
        <f t="shared" si="108"/>
        <v/>
      </c>
      <c r="P1761" s="560"/>
    </row>
    <row r="1762" spans="2:16">
      <c r="B1762" s="557" t="str">
        <f t="shared" si="105"/>
        <v/>
      </c>
      <c r="C1762" s="558"/>
      <c r="D1762" s="559" t="str">
        <f t="shared" si="106"/>
        <v/>
      </c>
      <c r="E1762" s="559"/>
      <c r="F1762" s="559" t="str">
        <f>IFERROR(IF(OR(D1762=0,D1762=""),"",-PMT($F$45/IF($K$46="Day",'L1'!$D$12,IF($K$46="Week",'L1'!$D$16,IF($K$46="Month",'L1'!$D$17,1))),$F$46,$D$62)),"")</f>
        <v/>
      </c>
      <c r="G1762" s="559"/>
      <c r="H1762" s="559" t="str">
        <f>IFERROR(-PPMT(IF($K$46="Day",$F$45/'L1'!$D$12,IF($K$46="Week",$F$45/'L1'!$D$16,IF($K$46="Month",$F$45/'L1'!$D$17,IF($K$46="Year",$F$45,0)))),B1762,$F$46,$Q$45),"")</f>
        <v/>
      </c>
      <c r="I1762" s="559"/>
      <c r="J1762" s="559" t="str">
        <f t="shared" si="107"/>
        <v/>
      </c>
      <c r="K1762" s="559"/>
      <c r="L1762" s="559"/>
      <c r="M1762" s="559"/>
      <c r="N1762" s="559"/>
      <c r="O1762" s="559" t="str">
        <f t="shared" si="108"/>
        <v/>
      </c>
      <c r="P1762" s="560"/>
    </row>
    <row r="1763" spans="2:16">
      <c r="B1763" s="557" t="str">
        <f t="shared" si="105"/>
        <v/>
      </c>
      <c r="C1763" s="558"/>
      <c r="D1763" s="559" t="str">
        <f t="shared" si="106"/>
        <v/>
      </c>
      <c r="E1763" s="559"/>
      <c r="F1763" s="559" t="str">
        <f>IFERROR(IF(OR(D1763=0,D1763=""),"",-PMT($F$45/IF($K$46="Day",'L1'!$D$12,IF($K$46="Week",'L1'!$D$16,IF($K$46="Month",'L1'!$D$17,1))),$F$46,$D$62)),"")</f>
        <v/>
      </c>
      <c r="G1763" s="559"/>
      <c r="H1763" s="559" t="str">
        <f>IFERROR(-PPMT(IF($K$46="Day",$F$45/'L1'!$D$12,IF($K$46="Week",$F$45/'L1'!$D$16,IF($K$46="Month",$F$45/'L1'!$D$17,IF($K$46="Year",$F$45,0)))),B1763,$F$46,$Q$45),"")</f>
        <v/>
      </c>
      <c r="I1763" s="559"/>
      <c r="J1763" s="559" t="str">
        <f t="shared" si="107"/>
        <v/>
      </c>
      <c r="K1763" s="559"/>
      <c r="L1763" s="559"/>
      <c r="M1763" s="559"/>
      <c r="N1763" s="559"/>
      <c r="O1763" s="559" t="str">
        <f t="shared" si="108"/>
        <v/>
      </c>
      <c r="P1763" s="560"/>
    </row>
    <row r="1764" spans="2:16">
      <c r="B1764" s="557" t="str">
        <f t="shared" si="105"/>
        <v/>
      </c>
      <c r="C1764" s="558"/>
      <c r="D1764" s="559" t="str">
        <f t="shared" si="106"/>
        <v/>
      </c>
      <c r="E1764" s="559"/>
      <c r="F1764" s="559" t="str">
        <f>IFERROR(IF(OR(D1764=0,D1764=""),"",-PMT($F$45/IF($K$46="Day",'L1'!$D$12,IF($K$46="Week",'L1'!$D$16,IF($K$46="Month",'L1'!$D$17,1))),$F$46,$D$62)),"")</f>
        <v/>
      </c>
      <c r="G1764" s="559"/>
      <c r="H1764" s="559" t="str">
        <f>IFERROR(-PPMT(IF($K$46="Day",$F$45/'L1'!$D$12,IF($K$46="Week",$F$45/'L1'!$D$16,IF($K$46="Month",$F$45/'L1'!$D$17,IF($K$46="Year",$F$45,0)))),B1764,$F$46,$Q$45),"")</f>
        <v/>
      </c>
      <c r="I1764" s="559"/>
      <c r="J1764" s="559" t="str">
        <f t="shared" si="107"/>
        <v/>
      </c>
      <c r="K1764" s="559"/>
      <c r="L1764" s="559"/>
      <c r="M1764" s="559"/>
      <c r="N1764" s="559"/>
      <c r="O1764" s="559" t="str">
        <f t="shared" si="108"/>
        <v/>
      </c>
      <c r="P1764" s="560"/>
    </row>
    <row r="1765" spans="2:16">
      <c r="B1765" s="557" t="str">
        <f t="shared" si="105"/>
        <v/>
      </c>
      <c r="C1765" s="558"/>
      <c r="D1765" s="559" t="str">
        <f t="shared" si="106"/>
        <v/>
      </c>
      <c r="E1765" s="559"/>
      <c r="F1765" s="559" t="str">
        <f>IFERROR(IF(OR(D1765=0,D1765=""),"",-PMT($F$45/IF($K$46="Day",'L1'!$D$12,IF($K$46="Week",'L1'!$D$16,IF($K$46="Month",'L1'!$D$17,1))),$F$46,$D$62)),"")</f>
        <v/>
      </c>
      <c r="G1765" s="559"/>
      <c r="H1765" s="559" t="str">
        <f>IFERROR(-PPMT(IF($K$46="Day",$F$45/'L1'!$D$12,IF($K$46="Week",$F$45/'L1'!$D$16,IF($K$46="Month",$F$45/'L1'!$D$17,IF($K$46="Year",$F$45,0)))),B1765,$F$46,$Q$45),"")</f>
        <v/>
      </c>
      <c r="I1765" s="559"/>
      <c r="J1765" s="559" t="str">
        <f t="shared" si="107"/>
        <v/>
      </c>
      <c r="K1765" s="559"/>
      <c r="L1765" s="559"/>
      <c r="M1765" s="559"/>
      <c r="N1765" s="559"/>
      <c r="O1765" s="559" t="str">
        <f t="shared" si="108"/>
        <v/>
      </c>
      <c r="P1765" s="560"/>
    </row>
    <row r="1766" spans="2:16">
      <c r="B1766" s="557" t="str">
        <f t="shared" si="105"/>
        <v/>
      </c>
      <c r="C1766" s="558"/>
      <c r="D1766" s="559" t="str">
        <f t="shared" si="106"/>
        <v/>
      </c>
      <c r="E1766" s="559"/>
      <c r="F1766" s="559" t="str">
        <f>IFERROR(IF(OR(D1766=0,D1766=""),"",-PMT($F$45/IF($K$46="Day",'L1'!$D$12,IF($K$46="Week",'L1'!$D$16,IF($K$46="Month",'L1'!$D$17,1))),$F$46,$D$62)),"")</f>
        <v/>
      </c>
      <c r="G1766" s="559"/>
      <c r="H1766" s="559" t="str">
        <f>IFERROR(-PPMT(IF($K$46="Day",$F$45/'L1'!$D$12,IF($K$46="Week",$F$45/'L1'!$D$16,IF($K$46="Month",$F$45/'L1'!$D$17,IF($K$46="Year",$F$45,0)))),B1766,$F$46,$Q$45),"")</f>
        <v/>
      </c>
      <c r="I1766" s="559"/>
      <c r="J1766" s="559" t="str">
        <f t="shared" si="107"/>
        <v/>
      </c>
      <c r="K1766" s="559"/>
      <c r="L1766" s="559"/>
      <c r="M1766" s="559"/>
      <c r="N1766" s="559"/>
      <c r="O1766" s="559" t="str">
        <f t="shared" si="108"/>
        <v/>
      </c>
      <c r="P1766" s="560"/>
    </row>
    <row r="1767" spans="2:16">
      <c r="B1767" s="557" t="str">
        <f t="shared" si="105"/>
        <v/>
      </c>
      <c r="C1767" s="558"/>
      <c r="D1767" s="559" t="str">
        <f t="shared" si="106"/>
        <v/>
      </c>
      <c r="E1767" s="559"/>
      <c r="F1767" s="559" t="str">
        <f>IFERROR(IF(OR(D1767=0,D1767=""),"",-PMT($F$45/IF($K$46="Day",'L1'!$D$12,IF($K$46="Week",'L1'!$D$16,IF($K$46="Month",'L1'!$D$17,1))),$F$46,$D$62)),"")</f>
        <v/>
      </c>
      <c r="G1767" s="559"/>
      <c r="H1767" s="559" t="str">
        <f>IFERROR(-PPMT(IF($K$46="Day",$F$45/'L1'!$D$12,IF($K$46="Week",$F$45/'L1'!$D$16,IF($K$46="Month",$F$45/'L1'!$D$17,IF($K$46="Year",$F$45,0)))),B1767,$F$46,$Q$45),"")</f>
        <v/>
      </c>
      <c r="I1767" s="559"/>
      <c r="J1767" s="559" t="str">
        <f t="shared" si="107"/>
        <v/>
      </c>
      <c r="K1767" s="559"/>
      <c r="L1767" s="559"/>
      <c r="M1767" s="559"/>
      <c r="N1767" s="559"/>
      <c r="O1767" s="559" t="str">
        <f t="shared" si="108"/>
        <v/>
      </c>
      <c r="P1767" s="560"/>
    </row>
    <row r="1768" spans="2:16">
      <c r="B1768" s="557" t="str">
        <f t="shared" si="105"/>
        <v/>
      </c>
      <c r="C1768" s="558"/>
      <c r="D1768" s="559" t="str">
        <f t="shared" si="106"/>
        <v/>
      </c>
      <c r="E1768" s="559"/>
      <c r="F1768" s="559" t="str">
        <f>IFERROR(IF(OR(D1768=0,D1768=""),"",-PMT($F$45/IF($K$46="Day",'L1'!$D$12,IF($K$46="Week",'L1'!$D$16,IF($K$46="Month",'L1'!$D$17,1))),$F$46,$D$62)),"")</f>
        <v/>
      </c>
      <c r="G1768" s="559"/>
      <c r="H1768" s="559" t="str">
        <f>IFERROR(-PPMT(IF($K$46="Day",$F$45/'L1'!$D$12,IF($K$46="Week",$F$45/'L1'!$D$16,IF($K$46="Month",$F$45/'L1'!$D$17,IF($K$46="Year",$F$45,0)))),B1768,$F$46,$Q$45),"")</f>
        <v/>
      </c>
      <c r="I1768" s="559"/>
      <c r="J1768" s="559" t="str">
        <f t="shared" si="107"/>
        <v/>
      </c>
      <c r="K1768" s="559"/>
      <c r="L1768" s="559"/>
      <c r="M1768" s="559"/>
      <c r="N1768" s="559"/>
      <c r="O1768" s="559" t="str">
        <f t="shared" si="108"/>
        <v/>
      </c>
      <c r="P1768" s="560"/>
    </row>
    <row r="1769" spans="2:16">
      <c r="B1769" s="557" t="str">
        <f t="shared" si="105"/>
        <v/>
      </c>
      <c r="C1769" s="558"/>
      <c r="D1769" s="559" t="str">
        <f t="shared" si="106"/>
        <v/>
      </c>
      <c r="E1769" s="559"/>
      <c r="F1769" s="559" t="str">
        <f>IFERROR(IF(OR(D1769=0,D1769=""),"",-PMT($F$45/IF($K$46="Day",'L1'!$D$12,IF($K$46="Week",'L1'!$D$16,IF($K$46="Month",'L1'!$D$17,1))),$F$46,$D$62)),"")</f>
        <v/>
      </c>
      <c r="G1769" s="559"/>
      <c r="H1769" s="559" t="str">
        <f>IFERROR(-PPMT(IF($K$46="Day",$F$45/'L1'!$D$12,IF($K$46="Week",$F$45/'L1'!$D$16,IF($K$46="Month",$F$45/'L1'!$D$17,IF($K$46="Year",$F$45,0)))),B1769,$F$46,$Q$45),"")</f>
        <v/>
      </c>
      <c r="I1769" s="559"/>
      <c r="J1769" s="559" t="str">
        <f t="shared" si="107"/>
        <v/>
      </c>
      <c r="K1769" s="559"/>
      <c r="L1769" s="559"/>
      <c r="M1769" s="559"/>
      <c r="N1769" s="559"/>
      <c r="O1769" s="559" t="str">
        <f t="shared" si="108"/>
        <v/>
      </c>
      <c r="P1769" s="560"/>
    </row>
    <row r="1770" spans="2:16">
      <c r="B1770" s="557" t="str">
        <f t="shared" si="105"/>
        <v/>
      </c>
      <c r="C1770" s="558"/>
      <c r="D1770" s="559" t="str">
        <f t="shared" si="106"/>
        <v/>
      </c>
      <c r="E1770" s="559"/>
      <c r="F1770" s="559" t="str">
        <f>IFERROR(IF(OR(D1770=0,D1770=""),"",-PMT($F$45/IF($K$46="Day",'L1'!$D$12,IF($K$46="Week",'L1'!$D$16,IF($K$46="Month",'L1'!$D$17,1))),$F$46,$D$62)),"")</f>
        <v/>
      </c>
      <c r="G1770" s="559"/>
      <c r="H1770" s="559" t="str">
        <f>IFERROR(-PPMT(IF($K$46="Day",$F$45/'L1'!$D$12,IF($K$46="Week",$F$45/'L1'!$D$16,IF($K$46="Month",$F$45/'L1'!$D$17,IF($K$46="Year",$F$45,0)))),B1770,$F$46,$Q$45),"")</f>
        <v/>
      </c>
      <c r="I1770" s="559"/>
      <c r="J1770" s="559" t="str">
        <f t="shared" si="107"/>
        <v/>
      </c>
      <c r="K1770" s="559"/>
      <c r="L1770" s="559"/>
      <c r="M1770" s="559"/>
      <c r="N1770" s="559"/>
      <c r="O1770" s="559" t="str">
        <f t="shared" si="108"/>
        <v/>
      </c>
      <c r="P1770" s="560"/>
    </row>
    <row r="1771" spans="2:16">
      <c r="B1771" s="557" t="str">
        <f t="shared" si="105"/>
        <v/>
      </c>
      <c r="C1771" s="558"/>
      <c r="D1771" s="559" t="str">
        <f t="shared" si="106"/>
        <v/>
      </c>
      <c r="E1771" s="559"/>
      <c r="F1771" s="559" t="str">
        <f>IFERROR(IF(OR(D1771=0,D1771=""),"",-PMT($F$45/IF($K$46="Day",'L1'!$D$12,IF($K$46="Week",'L1'!$D$16,IF($K$46="Month",'L1'!$D$17,1))),$F$46,$D$62)),"")</f>
        <v/>
      </c>
      <c r="G1771" s="559"/>
      <c r="H1771" s="559" t="str">
        <f>IFERROR(-PPMT(IF($K$46="Day",$F$45/'L1'!$D$12,IF($K$46="Week",$F$45/'L1'!$D$16,IF($K$46="Month",$F$45/'L1'!$D$17,IF($K$46="Year",$F$45,0)))),B1771,$F$46,$Q$45),"")</f>
        <v/>
      </c>
      <c r="I1771" s="559"/>
      <c r="J1771" s="559" t="str">
        <f t="shared" si="107"/>
        <v/>
      </c>
      <c r="K1771" s="559"/>
      <c r="L1771" s="559"/>
      <c r="M1771" s="559"/>
      <c r="N1771" s="559"/>
      <c r="O1771" s="559" t="str">
        <f t="shared" si="108"/>
        <v/>
      </c>
      <c r="P1771" s="560"/>
    </row>
    <row r="1772" spans="2:16">
      <c r="B1772" s="557" t="str">
        <f t="shared" si="105"/>
        <v/>
      </c>
      <c r="C1772" s="558"/>
      <c r="D1772" s="559" t="str">
        <f t="shared" si="106"/>
        <v/>
      </c>
      <c r="E1772" s="559"/>
      <c r="F1772" s="559" t="str">
        <f>IFERROR(IF(OR(D1772=0,D1772=""),"",-PMT($F$45/IF($K$46="Day",'L1'!$D$12,IF($K$46="Week",'L1'!$D$16,IF($K$46="Month",'L1'!$D$17,1))),$F$46,$D$62)),"")</f>
        <v/>
      </c>
      <c r="G1772" s="559"/>
      <c r="H1772" s="559" t="str">
        <f>IFERROR(-PPMT(IF($K$46="Day",$F$45/'L1'!$D$12,IF($K$46="Week",$F$45/'L1'!$D$16,IF($K$46="Month",$F$45/'L1'!$D$17,IF($K$46="Year",$F$45,0)))),B1772,$F$46,$Q$45),"")</f>
        <v/>
      </c>
      <c r="I1772" s="559"/>
      <c r="J1772" s="559" t="str">
        <f t="shared" si="107"/>
        <v/>
      </c>
      <c r="K1772" s="559"/>
      <c r="L1772" s="559"/>
      <c r="M1772" s="559"/>
      <c r="N1772" s="559"/>
      <c r="O1772" s="559" t="str">
        <f t="shared" si="108"/>
        <v/>
      </c>
      <c r="P1772" s="560"/>
    </row>
    <row r="1773" spans="2:16">
      <c r="B1773" s="557" t="str">
        <f t="shared" si="105"/>
        <v/>
      </c>
      <c r="C1773" s="558"/>
      <c r="D1773" s="559" t="str">
        <f t="shared" si="106"/>
        <v/>
      </c>
      <c r="E1773" s="559"/>
      <c r="F1773" s="559" t="str">
        <f>IFERROR(IF(OR(D1773=0,D1773=""),"",-PMT($F$45/IF($K$46="Day",'L1'!$D$12,IF($K$46="Week",'L1'!$D$16,IF($K$46="Month",'L1'!$D$17,1))),$F$46,$D$62)),"")</f>
        <v/>
      </c>
      <c r="G1773" s="559"/>
      <c r="H1773" s="559" t="str">
        <f>IFERROR(-PPMT(IF($K$46="Day",$F$45/'L1'!$D$12,IF($K$46="Week",$F$45/'L1'!$D$16,IF($K$46="Month",$F$45/'L1'!$D$17,IF($K$46="Year",$F$45,0)))),B1773,$F$46,$Q$45),"")</f>
        <v/>
      </c>
      <c r="I1773" s="559"/>
      <c r="J1773" s="559" t="str">
        <f t="shared" si="107"/>
        <v/>
      </c>
      <c r="K1773" s="559"/>
      <c r="L1773" s="559"/>
      <c r="M1773" s="559"/>
      <c r="N1773" s="559"/>
      <c r="O1773" s="559" t="str">
        <f t="shared" si="108"/>
        <v/>
      </c>
      <c r="P1773" s="560"/>
    </row>
    <row r="1774" spans="2:16">
      <c r="B1774" s="557" t="str">
        <f t="shared" si="105"/>
        <v/>
      </c>
      <c r="C1774" s="558"/>
      <c r="D1774" s="559" t="str">
        <f t="shared" si="106"/>
        <v/>
      </c>
      <c r="E1774" s="559"/>
      <c r="F1774" s="559" t="str">
        <f>IFERROR(IF(OR(D1774=0,D1774=""),"",-PMT($F$45/IF($K$46="Day",'L1'!$D$12,IF($K$46="Week",'L1'!$D$16,IF($K$46="Month",'L1'!$D$17,1))),$F$46,$D$62)),"")</f>
        <v/>
      </c>
      <c r="G1774" s="559"/>
      <c r="H1774" s="559" t="str">
        <f>IFERROR(-PPMT(IF($K$46="Day",$F$45/'L1'!$D$12,IF($K$46="Week",$F$45/'L1'!$D$16,IF($K$46="Month",$F$45/'L1'!$D$17,IF($K$46="Year",$F$45,0)))),B1774,$F$46,$Q$45),"")</f>
        <v/>
      </c>
      <c r="I1774" s="559"/>
      <c r="J1774" s="559" t="str">
        <f t="shared" si="107"/>
        <v/>
      </c>
      <c r="K1774" s="559"/>
      <c r="L1774" s="559"/>
      <c r="M1774" s="559"/>
      <c r="N1774" s="559"/>
      <c r="O1774" s="559" t="str">
        <f t="shared" si="108"/>
        <v/>
      </c>
      <c r="P1774" s="560"/>
    </row>
    <row r="1775" spans="2:16">
      <c r="B1775" s="557" t="str">
        <f t="shared" si="105"/>
        <v/>
      </c>
      <c r="C1775" s="558"/>
      <c r="D1775" s="559" t="str">
        <f t="shared" si="106"/>
        <v/>
      </c>
      <c r="E1775" s="559"/>
      <c r="F1775" s="559" t="str">
        <f>IFERROR(IF(OR(D1775=0,D1775=""),"",-PMT($F$45/IF($K$46="Day",'L1'!$D$12,IF($K$46="Week",'L1'!$D$16,IF($K$46="Month",'L1'!$D$17,1))),$F$46,$D$62)),"")</f>
        <v/>
      </c>
      <c r="G1775" s="559"/>
      <c r="H1775" s="559" t="str">
        <f>IFERROR(-PPMT(IF($K$46="Day",$F$45/'L1'!$D$12,IF($K$46="Week",$F$45/'L1'!$D$16,IF($K$46="Month",$F$45/'L1'!$D$17,IF($K$46="Year",$F$45,0)))),B1775,$F$46,$Q$45),"")</f>
        <v/>
      </c>
      <c r="I1775" s="559"/>
      <c r="J1775" s="559" t="str">
        <f t="shared" si="107"/>
        <v/>
      </c>
      <c r="K1775" s="559"/>
      <c r="L1775" s="559"/>
      <c r="M1775" s="559"/>
      <c r="N1775" s="559"/>
      <c r="O1775" s="559" t="str">
        <f t="shared" si="108"/>
        <v/>
      </c>
      <c r="P1775" s="560"/>
    </row>
    <row r="1776" spans="2:16">
      <c r="B1776" s="557" t="str">
        <f t="shared" si="105"/>
        <v/>
      </c>
      <c r="C1776" s="558"/>
      <c r="D1776" s="559" t="str">
        <f t="shared" si="106"/>
        <v/>
      </c>
      <c r="E1776" s="559"/>
      <c r="F1776" s="559" t="str">
        <f>IFERROR(IF(OR(D1776=0,D1776=""),"",-PMT($F$45/IF($K$46="Day",'L1'!$D$12,IF($K$46="Week",'L1'!$D$16,IF($K$46="Month",'L1'!$D$17,1))),$F$46,$D$62)),"")</f>
        <v/>
      </c>
      <c r="G1776" s="559"/>
      <c r="H1776" s="559" t="str">
        <f>IFERROR(-PPMT(IF($K$46="Day",$F$45/'L1'!$D$12,IF($K$46="Week",$F$45/'L1'!$D$16,IF($K$46="Month",$F$45/'L1'!$D$17,IF($K$46="Year",$F$45,0)))),B1776,$F$46,$Q$45),"")</f>
        <v/>
      </c>
      <c r="I1776" s="559"/>
      <c r="J1776" s="559" t="str">
        <f t="shared" si="107"/>
        <v/>
      </c>
      <c r="K1776" s="559"/>
      <c r="L1776" s="559"/>
      <c r="M1776" s="559"/>
      <c r="N1776" s="559"/>
      <c r="O1776" s="559" t="str">
        <f t="shared" si="108"/>
        <v/>
      </c>
      <c r="P1776" s="560"/>
    </row>
    <row r="1777" spans="2:16">
      <c r="B1777" s="557" t="str">
        <f t="shared" si="105"/>
        <v/>
      </c>
      <c r="C1777" s="558"/>
      <c r="D1777" s="559" t="str">
        <f t="shared" si="106"/>
        <v/>
      </c>
      <c r="E1777" s="559"/>
      <c r="F1777" s="559" t="str">
        <f>IFERROR(IF(OR(D1777=0,D1777=""),"",-PMT($F$45/IF($K$46="Day",'L1'!$D$12,IF($K$46="Week",'L1'!$D$16,IF($K$46="Month",'L1'!$D$17,1))),$F$46,$D$62)),"")</f>
        <v/>
      </c>
      <c r="G1777" s="559"/>
      <c r="H1777" s="559" t="str">
        <f>IFERROR(-PPMT(IF($K$46="Day",$F$45/'L1'!$D$12,IF($K$46="Week",$F$45/'L1'!$D$16,IF($K$46="Month",$F$45/'L1'!$D$17,IF($K$46="Year",$F$45,0)))),B1777,$F$46,$Q$45),"")</f>
        <v/>
      </c>
      <c r="I1777" s="559"/>
      <c r="J1777" s="559" t="str">
        <f t="shared" si="107"/>
        <v/>
      </c>
      <c r="K1777" s="559"/>
      <c r="L1777" s="559"/>
      <c r="M1777" s="559"/>
      <c r="N1777" s="559"/>
      <c r="O1777" s="559" t="str">
        <f t="shared" si="108"/>
        <v/>
      </c>
      <c r="P1777" s="560"/>
    </row>
    <row r="1778" spans="2:16">
      <c r="B1778" s="557" t="str">
        <f t="shared" si="105"/>
        <v/>
      </c>
      <c r="C1778" s="558"/>
      <c r="D1778" s="559" t="str">
        <f t="shared" si="106"/>
        <v/>
      </c>
      <c r="E1778" s="559"/>
      <c r="F1778" s="559" t="str">
        <f>IFERROR(IF(OR(D1778=0,D1778=""),"",-PMT($F$45/IF($K$46="Day",'L1'!$D$12,IF($K$46="Week",'L1'!$D$16,IF($K$46="Month",'L1'!$D$17,1))),$F$46,$D$62)),"")</f>
        <v/>
      </c>
      <c r="G1778" s="559"/>
      <c r="H1778" s="559" t="str">
        <f>IFERROR(-PPMT(IF($K$46="Day",$F$45/'L1'!$D$12,IF($K$46="Week",$F$45/'L1'!$D$16,IF($K$46="Month",$F$45/'L1'!$D$17,IF($K$46="Year",$F$45,0)))),B1778,$F$46,$Q$45),"")</f>
        <v/>
      </c>
      <c r="I1778" s="559"/>
      <c r="J1778" s="559" t="str">
        <f t="shared" si="107"/>
        <v/>
      </c>
      <c r="K1778" s="559"/>
      <c r="L1778" s="559"/>
      <c r="M1778" s="559"/>
      <c r="N1778" s="559"/>
      <c r="O1778" s="559" t="str">
        <f t="shared" si="108"/>
        <v/>
      </c>
      <c r="P1778" s="560"/>
    </row>
    <row r="1779" spans="2:16">
      <c r="B1779" s="557" t="str">
        <f t="shared" si="105"/>
        <v/>
      </c>
      <c r="C1779" s="558"/>
      <c r="D1779" s="559" t="str">
        <f t="shared" si="106"/>
        <v/>
      </c>
      <c r="E1779" s="559"/>
      <c r="F1779" s="559" t="str">
        <f>IFERROR(IF(OR(D1779=0,D1779=""),"",-PMT($F$45/IF($K$46="Day",'L1'!$D$12,IF($K$46="Week",'L1'!$D$16,IF($K$46="Month",'L1'!$D$17,1))),$F$46,$D$62)),"")</f>
        <v/>
      </c>
      <c r="G1779" s="559"/>
      <c r="H1779" s="559" t="str">
        <f>IFERROR(-PPMT(IF($K$46="Day",$F$45/'L1'!$D$12,IF($K$46="Week",$F$45/'L1'!$D$16,IF($K$46="Month",$F$45/'L1'!$D$17,IF($K$46="Year",$F$45,0)))),B1779,$F$46,$Q$45),"")</f>
        <v/>
      </c>
      <c r="I1779" s="559"/>
      <c r="J1779" s="559" t="str">
        <f t="shared" si="107"/>
        <v/>
      </c>
      <c r="K1779" s="559"/>
      <c r="L1779" s="559"/>
      <c r="M1779" s="559"/>
      <c r="N1779" s="559"/>
      <c r="O1779" s="559" t="str">
        <f t="shared" si="108"/>
        <v/>
      </c>
      <c r="P1779" s="560"/>
    </row>
    <row r="1780" spans="2:16">
      <c r="B1780" s="557" t="str">
        <f t="shared" si="105"/>
        <v/>
      </c>
      <c r="C1780" s="558"/>
      <c r="D1780" s="559" t="str">
        <f t="shared" si="106"/>
        <v/>
      </c>
      <c r="E1780" s="559"/>
      <c r="F1780" s="559" t="str">
        <f>IFERROR(IF(OR(D1780=0,D1780=""),"",-PMT($F$45/IF($K$46="Day",'L1'!$D$12,IF($K$46="Week",'L1'!$D$16,IF($K$46="Month",'L1'!$D$17,1))),$F$46,$D$62)),"")</f>
        <v/>
      </c>
      <c r="G1780" s="559"/>
      <c r="H1780" s="559" t="str">
        <f>IFERROR(-PPMT(IF($K$46="Day",$F$45/'L1'!$D$12,IF($K$46="Week",$F$45/'L1'!$D$16,IF($K$46="Month",$F$45/'L1'!$D$17,IF($K$46="Year",$F$45,0)))),B1780,$F$46,$Q$45),"")</f>
        <v/>
      </c>
      <c r="I1780" s="559"/>
      <c r="J1780" s="559" t="str">
        <f t="shared" si="107"/>
        <v/>
      </c>
      <c r="K1780" s="559"/>
      <c r="L1780" s="559"/>
      <c r="M1780" s="559"/>
      <c r="N1780" s="559"/>
      <c r="O1780" s="559" t="str">
        <f t="shared" si="108"/>
        <v/>
      </c>
      <c r="P1780" s="560"/>
    </row>
    <row r="1781" spans="2:16">
      <c r="B1781" s="557" t="str">
        <f t="shared" si="105"/>
        <v/>
      </c>
      <c r="C1781" s="558"/>
      <c r="D1781" s="559" t="str">
        <f t="shared" si="106"/>
        <v/>
      </c>
      <c r="E1781" s="559"/>
      <c r="F1781" s="559" t="str">
        <f>IFERROR(IF(OR(D1781=0,D1781=""),"",-PMT($F$45/IF($K$46="Day",'L1'!$D$12,IF($K$46="Week",'L1'!$D$16,IF($K$46="Month",'L1'!$D$17,1))),$F$46,$D$62)),"")</f>
        <v/>
      </c>
      <c r="G1781" s="559"/>
      <c r="H1781" s="559" t="str">
        <f>IFERROR(-PPMT(IF($K$46="Day",$F$45/'L1'!$D$12,IF($K$46="Week",$F$45/'L1'!$D$16,IF($K$46="Month",$F$45/'L1'!$D$17,IF($K$46="Year",$F$45,0)))),B1781,$F$46,$Q$45),"")</f>
        <v/>
      </c>
      <c r="I1781" s="559"/>
      <c r="J1781" s="559" t="str">
        <f t="shared" si="107"/>
        <v/>
      </c>
      <c r="K1781" s="559"/>
      <c r="L1781" s="559"/>
      <c r="M1781" s="559"/>
      <c r="N1781" s="559"/>
      <c r="O1781" s="559" t="str">
        <f t="shared" si="108"/>
        <v/>
      </c>
      <c r="P1781" s="560"/>
    </row>
    <row r="1782" spans="2:16">
      <c r="B1782" s="557" t="str">
        <f t="shared" si="105"/>
        <v/>
      </c>
      <c r="C1782" s="558"/>
      <c r="D1782" s="559" t="str">
        <f t="shared" si="106"/>
        <v/>
      </c>
      <c r="E1782" s="559"/>
      <c r="F1782" s="559" t="str">
        <f>IFERROR(IF(OR(D1782=0,D1782=""),"",-PMT($F$45/IF($K$46="Day",'L1'!$D$12,IF($K$46="Week",'L1'!$D$16,IF($K$46="Month",'L1'!$D$17,1))),$F$46,$D$62)),"")</f>
        <v/>
      </c>
      <c r="G1782" s="559"/>
      <c r="H1782" s="559" t="str">
        <f>IFERROR(-PPMT(IF($K$46="Day",$F$45/'L1'!$D$12,IF($K$46="Week",$F$45/'L1'!$D$16,IF($K$46="Month",$F$45/'L1'!$D$17,IF($K$46="Year",$F$45,0)))),B1782,$F$46,$Q$45),"")</f>
        <v/>
      </c>
      <c r="I1782" s="559"/>
      <c r="J1782" s="559" t="str">
        <f t="shared" si="107"/>
        <v/>
      </c>
      <c r="K1782" s="559"/>
      <c r="L1782" s="559"/>
      <c r="M1782" s="559"/>
      <c r="N1782" s="559"/>
      <c r="O1782" s="559" t="str">
        <f t="shared" si="108"/>
        <v/>
      </c>
      <c r="P1782" s="560"/>
    </row>
    <row r="1783" spans="2:16">
      <c r="B1783" s="557" t="str">
        <f t="shared" si="105"/>
        <v/>
      </c>
      <c r="C1783" s="558"/>
      <c r="D1783" s="559" t="str">
        <f t="shared" si="106"/>
        <v/>
      </c>
      <c r="E1783" s="559"/>
      <c r="F1783" s="559" t="str">
        <f>IFERROR(IF(OR(D1783=0,D1783=""),"",-PMT($F$45/IF($K$46="Day",'L1'!$D$12,IF($K$46="Week",'L1'!$D$16,IF($K$46="Month",'L1'!$D$17,1))),$F$46,$D$62)),"")</f>
        <v/>
      </c>
      <c r="G1783" s="559"/>
      <c r="H1783" s="559" t="str">
        <f>IFERROR(-PPMT(IF($K$46="Day",$F$45/'L1'!$D$12,IF($K$46="Week",$F$45/'L1'!$D$16,IF($K$46="Month",$F$45/'L1'!$D$17,IF($K$46="Year",$F$45,0)))),B1783,$F$46,$Q$45),"")</f>
        <v/>
      </c>
      <c r="I1783" s="559"/>
      <c r="J1783" s="559" t="str">
        <f t="shared" si="107"/>
        <v/>
      </c>
      <c r="K1783" s="559"/>
      <c r="L1783" s="559"/>
      <c r="M1783" s="559"/>
      <c r="N1783" s="559"/>
      <c r="O1783" s="559" t="str">
        <f t="shared" si="108"/>
        <v/>
      </c>
      <c r="P1783" s="560"/>
    </row>
    <row r="1784" spans="2:16">
      <c r="B1784" s="557" t="str">
        <f t="shared" si="105"/>
        <v/>
      </c>
      <c r="C1784" s="558"/>
      <c r="D1784" s="559" t="str">
        <f t="shared" si="106"/>
        <v/>
      </c>
      <c r="E1784" s="559"/>
      <c r="F1784" s="559" t="str">
        <f>IFERROR(IF(OR(D1784=0,D1784=""),"",-PMT($F$45/IF($K$46="Day",'L1'!$D$12,IF($K$46="Week",'L1'!$D$16,IF($K$46="Month",'L1'!$D$17,1))),$F$46,$D$62)),"")</f>
        <v/>
      </c>
      <c r="G1784" s="559"/>
      <c r="H1784" s="559" t="str">
        <f>IFERROR(-PPMT(IF($K$46="Day",$F$45/'L1'!$D$12,IF($K$46="Week",$F$45/'L1'!$D$16,IF($K$46="Month",$F$45/'L1'!$D$17,IF($K$46="Year",$F$45,0)))),B1784,$F$46,$Q$45),"")</f>
        <v/>
      </c>
      <c r="I1784" s="559"/>
      <c r="J1784" s="559" t="str">
        <f t="shared" si="107"/>
        <v/>
      </c>
      <c r="K1784" s="559"/>
      <c r="L1784" s="559"/>
      <c r="M1784" s="559"/>
      <c r="N1784" s="559"/>
      <c r="O1784" s="559" t="str">
        <f t="shared" si="108"/>
        <v/>
      </c>
      <c r="P1784" s="560"/>
    </row>
    <row r="1785" spans="2:16">
      <c r="B1785" s="557" t="str">
        <f t="shared" si="105"/>
        <v/>
      </c>
      <c r="C1785" s="558"/>
      <c r="D1785" s="559" t="str">
        <f t="shared" si="106"/>
        <v/>
      </c>
      <c r="E1785" s="559"/>
      <c r="F1785" s="559" t="str">
        <f>IFERROR(IF(OR(D1785=0,D1785=""),"",-PMT($F$45/IF($K$46="Day",'L1'!$D$12,IF($K$46="Week",'L1'!$D$16,IF($K$46="Month",'L1'!$D$17,1))),$F$46,$D$62)),"")</f>
        <v/>
      </c>
      <c r="G1785" s="559"/>
      <c r="H1785" s="559" t="str">
        <f>IFERROR(-PPMT(IF($K$46="Day",$F$45/'L1'!$D$12,IF($K$46="Week",$F$45/'L1'!$D$16,IF($K$46="Month",$F$45/'L1'!$D$17,IF($K$46="Year",$F$45,0)))),B1785,$F$46,$Q$45),"")</f>
        <v/>
      </c>
      <c r="I1785" s="559"/>
      <c r="J1785" s="559" t="str">
        <f t="shared" si="107"/>
        <v/>
      </c>
      <c r="K1785" s="559"/>
      <c r="L1785" s="559"/>
      <c r="M1785" s="559"/>
      <c r="N1785" s="559"/>
      <c r="O1785" s="559" t="str">
        <f t="shared" si="108"/>
        <v/>
      </c>
      <c r="P1785" s="560"/>
    </row>
    <row r="1786" spans="2:16">
      <c r="B1786" s="557" t="str">
        <f t="shared" si="105"/>
        <v/>
      </c>
      <c r="C1786" s="558"/>
      <c r="D1786" s="559" t="str">
        <f t="shared" si="106"/>
        <v/>
      </c>
      <c r="E1786" s="559"/>
      <c r="F1786" s="559" t="str">
        <f>IFERROR(IF(OR(D1786=0,D1786=""),"",-PMT($F$45/IF($K$46="Day",'L1'!$D$12,IF($K$46="Week",'L1'!$D$16,IF($K$46="Month",'L1'!$D$17,1))),$F$46,$D$62)),"")</f>
        <v/>
      </c>
      <c r="G1786" s="559"/>
      <c r="H1786" s="559" t="str">
        <f>IFERROR(-PPMT(IF($K$46="Day",$F$45/'L1'!$D$12,IF($K$46="Week",$F$45/'L1'!$D$16,IF($K$46="Month",$F$45/'L1'!$D$17,IF($K$46="Year",$F$45,0)))),B1786,$F$46,$Q$45),"")</f>
        <v/>
      </c>
      <c r="I1786" s="559"/>
      <c r="J1786" s="559" t="str">
        <f t="shared" si="107"/>
        <v/>
      </c>
      <c r="K1786" s="559"/>
      <c r="L1786" s="559"/>
      <c r="M1786" s="559"/>
      <c r="N1786" s="559"/>
      <c r="O1786" s="559" t="str">
        <f t="shared" si="108"/>
        <v/>
      </c>
      <c r="P1786" s="560"/>
    </row>
    <row r="1787" spans="2:16">
      <c r="B1787" s="557" t="str">
        <f t="shared" si="105"/>
        <v/>
      </c>
      <c r="C1787" s="558"/>
      <c r="D1787" s="559" t="str">
        <f t="shared" si="106"/>
        <v/>
      </c>
      <c r="E1787" s="559"/>
      <c r="F1787" s="559" t="str">
        <f>IFERROR(IF(OR(D1787=0,D1787=""),"",-PMT($F$45/IF($K$46="Day",'L1'!$D$12,IF($K$46="Week",'L1'!$D$16,IF($K$46="Month",'L1'!$D$17,1))),$F$46,$D$62)),"")</f>
        <v/>
      </c>
      <c r="G1787" s="559"/>
      <c r="H1787" s="559" t="str">
        <f>IFERROR(-PPMT(IF($K$46="Day",$F$45/'L1'!$D$12,IF($K$46="Week",$F$45/'L1'!$D$16,IF($K$46="Month",$F$45/'L1'!$D$17,IF($K$46="Year",$F$45,0)))),B1787,$F$46,$Q$45),"")</f>
        <v/>
      </c>
      <c r="I1787" s="559"/>
      <c r="J1787" s="559" t="str">
        <f t="shared" si="107"/>
        <v/>
      </c>
      <c r="K1787" s="559"/>
      <c r="L1787" s="559"/>
      <c r="M1787" s="559"/>
      <c r="N1787" s="559"/>
      <c r="O1787" s="559" t="str">
        <f t="shared" si="108"/>
        <v/>
      </c>
      <c r="P1787" s="560"/>
    </row>
    <row r="1788" spans="2:16">
      <c r="B1788" s="557" t="str">
        <f t="shared" si="105"/>
        <v/>
      </c>
      <c r="C1788" s="558"/>
      <c r="D1788" s="559" t="str">
        <f t="shared" si="106"/>
        <v/>
      </c>
      <c r="E1788" s="559"/>
      <c r="F1788" s="559" t="str">
        <f>IFERROR(IF(OR(D1788=0,D1788=""),"",-PMT($F$45/IF($K$46="Day",'L1'!$D$12,IF($K$46="Week",'L1'!$D$16,IF($K$46="Month",'L1'!$D$17,1))),$F$46,$D$62)),"")</f>
        <v/>
      </c>
      <c r="G1788" s="559"/>
      <c r="H1788" s="559" t="str">
        <f>IFERROR(-PPMT(IF($K$46="Day",$F$45/'L1'!$D$12,IF($K$46="Week",$F$45/'L1'!$D$16,IF($K$46="Month",$F$45/'L1'!$D$17,IF($K$46="Year",$F$45,0)))),B1788,$F$46,$Q$45),"")</f>
        <v/>
      </c>
      <c r="I1788" s="559"/>
      <c r="J1788" s="559" t="str">
        <f t="shared" si="107"/>
        <v/>
      </c>
      <c r="K1788" s="559"/>
      <c r="L1788" s="559"/>
      <c r="M1788" s="559"/>
      <c r="N1788" s="559"/>
      <c r="O1788" s="559" t="str">
        <f t="shared" si="108"/>
        <v/>
      </c>
      <c r="P1788" s="560"/>
    </row>
    <row r="1789" spans="2:16">
      <c r="B1789" s="557" t="str">
        <f t="shared" si="105"/>
        <v/>
      </c>
      <c r="C1789" s="558"/>
      <c r="D1789" s="559" t="str">
        <f t="shared" si="106"/>
        <v/>
      </c>
      <c r="E1789" s="559"/>
      <c r="F1789" s="559" t="str">
        <f>IFERROR(IF(OR(D1789=0,D1789=""),"",-PMT($F$45/IF($K$46="Day",'L1'!$D$12,IF($K$46="Week",'L1'!$D$16,IF($K$46="Month",'L1'!$D$17,1))),$F$46,$D$62)),"")</f>
        <v/>
      </c>
      <c r="G1789" s="559"/>
      <c r="H1789" s="559" t="str">
        <f>IFERROR(-PPMT(IF($K$46="Day",$F$45/'L1'!$D$12,IF($K$46="Week",$F$45/'L1'!$D$16,IF($K$46="Month",$F$45/'L1'!$D$17,IF($K$46="Year",$F$45,0)))),B1789,$F$46,$Q$45),"")</f>
        <v/>
      </c>
      <c r="I1789" s="559"/>
      <c r="J1789" s="559" t="str">
        <f t="shared" si="107"/>
        <v/>
      </c>
      <c r="K1789" s="559"/>
      <c r="L1789" s="559"/>
      <c r="M1789" s="559"/>
      <c r="N1789" s="559"/>
      <c r="O1789" s="559" t="str">
        <f t="shared" si="108"/>
        <v/>
      </c>
      <c r="P1789" s="560"/>
    </row>
    <row r="1790" spans="2:16">
      <c r="B1790" s="557" t="str">
        <f t="shared" si="105"/>
        <v/>
      </c>
      <c r="C1790" s="558"/>
      <c r="D1790" s="559" t="str">
        <f t="shared" si="106"/>
        <v/>
      </c>
      <c r="E1790" s="559"/>
      <c r="F1790" s="559" t="str">
        <f>IFERROR(IF(OR(D1790=0,D1790=""),"",-PMT($F$45/IF($K$46="Day",'L1'!$D$12,IF($K$46="Week",'L1'!$D$16,IF($K$46="Month",'L1'!$D$17,1))),$F$46,$D$62)),"")</f>
        <v/>
      </c>
      <c r="G1790" s="559"/>
      <c r="H1790" s="559" t="str">
        <f>IFERROR(-PPMT(IF($K$46="Day",$F$45/'L1'!$D$12,IF($K$46="Week",$F$45/'L1'!$D$16,IF($K$46="Month",$F$45/'L1'!$D$17,IF($K$46="Year",$F$45,0)))),B1790,$F$46,$Q$45),"")</f>
        <v/>
      </c>
      <c r="I1790" s="559"/>
      <c r="J1790" s="559" t="str">
        <f t="shared" si="107"/>
        <v/>
      </c>
      <c r="K1790" s="559"/>
      <c r="L1790" s="559"/>
      <c r="M1790" s="559"/>
      <c r="N1790" s="559"/>
      <c r="O1790" s="559" t="str">
        <f t="shared" si="108"/>
        <v/>
      </c>
      <c r="P1790" s="560"/>
    </row>
    <row r="1791" spans="2:16">
      <c r="B1791" s="557" t="str">
        <f t="shared" si="105"/>
        <v/>
      </c>
      <c r="C1791" s="558"/>
      <c r="D1791" s="559" t="str">
        <f t="shared" si="106"/>
        <v/>
      </c>
      <c r="E1791" s="559"/>
      <c r="F1791" s="559" t="str">
        <f>IFERROR(IF(OR(D1791=0,D1791=""),"",-PMT($F$45/IF($K$46="Day",'L1'!$D$12,IF($K$46="Week",'L1'!$D$16,IF($K$46="Month",'L1'!$D$17,1))),$F$46,$D$62)),"")</f>
        <v/>
      </c>
      <c r="G1791" s="559"/>
      <c r="H1791" s="559" t="str">
        <f>IFERROR(-PPMT(IF($K$46="Day",$F$45/'L1'!$D$12,IF($K$46="Week",$F$45/'L1'!$D$16,IF($K$46="Month",$F$45/'L1'!$D$17,IF($K$46="Year",$F$45,0)))),B1791,$F$46,$Q$45),"")</f>
        <v/>
      </c>
      <c r="I1791" s="559"/>
      <c r="J1791" s="559" t="str">
        <f t="shared" si="107"/>
        <v/>
      </c>
      <c r="K1791" s="559"/>
      <c r="L1791" s="559"/>
      <c r="M1791" s="559"/>
      <c r="N1791" s="559"/>
      <c r="O1791" s="559" t="str">
        <f t="shared" si="108"/>
        <v/>
      </c>
      <c r="P1791" s="560"/>
    </row>
    <row r="1792" spans="2:16">
      <c r="B1792" s="557" t="str">
        <f t="shared" ref="B1792:B1855" si="109">IF(OR(D1792=0,D1792=""),"",B1791+1)</f>
        <v/>
      </c>
      <c r="C1792" s="558"/>
      <c r="D1792" s="559" t="str">
        <f t="shared" ref="D1792:D1855" si="110">IFERROR(IF(D1791-H1791&lt;=0,"",D1791-H1791),"")</f>
        <v/>
      </c>
      <c r="E1792" s="559"/>
      <c r="F1792" s="559" t="str">
        <f>IFERROR(IF(OR(D1792=0,D1792=""),"",-PMT($F$45/IF($K$46="Day",'L1'!$D$12,IF($K$46="Week",'L1'!$D$16,IF($K$46="Month",'L1'!$D$17,1))),$F$46,$D$62)),"")</f>
        <v/>
      </c>
      <c r="G1792" s="559"/>
      <c r="H1792" s="559" t="str">
        <f>IFERROR(-PPMT(IF($K$46="Day",$F$45/'L1'!$D$12,IF($K$46="Week",$F$45/'L1'!$D$16,IF($K$46="Month",$F$45/'L1'!$D$17,IF($K$46="Year",$F$45,0)))),B1792,$F$46,$Q$45),"")</f>
        <v/>
      </c>
      <c r="I1792" s="559"/>
      <c r="J1792" s="559" t="str">
        <f t="shared" ref="J1792:J1855" si="111">IFERROR(F1792-H1792,"")</f>
        <v/>
      </c>
      <c r="K1792" s="559"/>
      <c r="L1792" s="559"/>
      <c r="M1792" s="559"/>
      <c r="N1792" s="559"/>
      <c r="O1792" s="559" t="str">
        <f t="shared" ref="O1792:O1855" si="112">IFERROR(D1792-H1792,"")</f>
        <v/>
      </c>
      <c r="P1792" s="560"/>
    </row>
    <row r="1793" spans="2:16">
      <c r="B1793" s="557" t="str">
        <f t="shared" si="109"/>
        <v/>
      </c>
      <c r="C1793" s="558"/>
      <c r="D1793" s="559" t="str">
        <f t="shared" si="110"/>
        <v/>
      </c>
      <c r="E1793" s="559"/>
      <c r="F1793" s="559" t="str">
        <f>IFERROR(IF(OR(D1793=0,D1793=""),"",-PMT($F$45/IF($K$46="Day",'L1'!$D$12,IF($K$46="Week",'L1'!$D$16,IF($K$46="Month",'L1'!$D$17,1))),$F$46,$D$62)),"")</f>
        <v/>
      </c>
      <c r="G1793" s="559"/>
      <c r="H1793" s="559" t="str">
        <f>IFERROR(-PPMT(IF($K$46="Day",$F$45/'L1'!$D$12,IF($K$46="Week",$F$45/'L1'!$D$16,IF($K$46="Month",$F$45/'L1'!$D$17,IF($K$46="Year",$F$45,0)))),B1793,$F$46,$Q$45),"")</f>
        <v/>
      </c>
      <c r="I1793" s="559"/>
      <c r="J1793" s="559" t="str">
        <f t="shared" si="111"/>
        <v/>
      </c>
      <c r="K1793" s="559"/>
      <c r="L1793" s="559"/>
      <c r="M1793" s="559"/>
      <c r="N1793" s="559"/>
      <c r="O1793" s="559" t="str">
        <f t="shared" si="112"/>
        <v/>
      </c>
      <c r="P1793" s="560"/>
    </row>
    <row r="1794" spans="2:16">
      <c r="B1794" s="557" t="str">
        <f t="shared" si="109"/>
        <v/>
      </c>
      <c r="C1794" s="558"/>
      <c r="D1794" s="559" t="str">
        <f t="shared" si="110"/>
        <v/>
      </c>
      <c r="E1794" s="559"/>
      <c r="F1794" s="559" t="str">
        <f>IFERROR(IF(OR(D1794=0,D1794=""),"",-PMT($F$45/IF($K$46="Day",'L1'!$D$12,IF($K$46="Week",'L1'!$D$16,IF($K$46="Month",'L1'!$D$17,1))),$F$46,$D$62)),"")</f>
        <v/>
      </c>
      <c r="G1794" s="559"/>
      <c r="H1794" s="559" t="str">
        <f>IFERROR(-PPMT(IF($K$46="Day",$F$45/'L1'!$D$12,IF($K$46="Week",$F$45/'L1'!$D$16,IF($K$46="Month",$F$45/'L1'!$D$17,IF($K$46="Year",$F$45,0)))),B1794,$F$46,$Q$45),"")</f>
        <v/>
      </c>
      <c r="I1794" s="559"/>
      <c r="J1794" s="559" t="str">
        <f t="shared" si="111"/>
        <v/>
      </c>
      <c r="K1794" s="559"/>
      <c r="L1794" s="559"/>
      <c r="M1794" s="559"/>
      <c r="N1794" s="559"/>
      <c r="O1794" s="559" t="str">
        <f t="shared" si="112"/>
        <v/>
      </c>
      <c r="P1794" s="560"/>
    </row>
    <row r="1795" spans="2:16">
      <c r="B1795" s="557" t="str">
        <f t="shared" si="109"/>
        <v/>
      </c>
      <c r="C1795" s="558"/>
      <c r="D1795" s="559" t="str">
        <f t="shared" si="110"/>
        <v/>
      </c>
      <c r="E1795" s="559"/>
      <c r="F1795" s="559" t="str">
        <f>IFERROR(IF(OR(D1795=0,D1795=""),"",-PMT($F$45/IF($K$46="Day",'L1'!$D$12,IF($K$46="Week",'L1'!$D$16,IF($K$46="Month",'L1'!$D$17,1))),$F$46,$D$62)),"")</f>
        <v/>
      </c>
      <c r="G1795" s="559"/>
      <c r="H1795" s="559" t="str">
        <f>IFERROR(-PPMT(IF($K$46="Day",$F$45/'L1'!$D$12,IF($K$46="Week",$F$45/'L1'!$D$16,IF($K$46="Month",$F$45/'L1'!$D$17,IF($K$46="Year",$F$45,0)))),B1795,$F$46,$Q$45),"")</f>
        <v/>
      </c>
      <c r="I1795" s="559"/>
      <c r="J1795" s="559" t="str">
        <f t="shared" si="111"/>
        <v/>
      </c>
      <c r="K1795" s="559"/>
      <c r="L1795" s="559"/>
      <c r="M1795" s="559"/>
      <c r="N1795" s="559"/>
      <c r="O1795" s="559" t="str">
        <f t="shared" si="112"/>
        <v/>
      </c>
      <c r="P1795" s="560"/>
    </row>
    <row r="1796" spans="2:16">
      <c r="B1796" s="557" t="str">
        <f t="shared" si="109"/>
        <v/>
      </c>
      <c r="C1796" s="558"/>
      <c r="D1796" s="559" t="str">
        <f t="shared" si="110"/>
        <v/>
      </c>
      <c r="E1796" s="559"/>
      <c r="F1796" s="559" t="str">
        <f>IFERROR(IF(OR(D1796=0,D1796=""),"",-PMT($F$45/IF($K$46="Day",'L1'!$D$12,IF($K$46="Week",'L1'!$D$16,IF($K$46="Month",'L1'!$D$17,1))),$F$46,$D$62)),"")</f>
        <v/>
      </c>
      <c r="G1796" s="559"/>
      <c r="H1796" s="559" t="str">
        <f>IFERROR(-PPMT(IF($K$46="Day",$F$45/'L1'!$D$12,IF($K$46="Week",$F$45/'L1'!$D$16,IF($K$46="Month",$F$45/'L1'!$D$17,IF($K$46="Year",$F$45,0)))),B1796,$F$46,$Q$45),"")</f>
        <v/>
      </c>
      <c r="I1796" s="559"/>
      <c r="J1796" s="559" t="str">
        <f t="shared" si="111"/>
        <v/>
      </c>
      <c r="K1796" s="559"/>
      <c r="L1796" s="559"/>
      <c r="M1796" s="559"/>
      <c r="N1796" s="559"/>
      <c r="O1796" s="559" t="str">
        <f t="shared" si="112"/>
        <v/>
      </c>
      <c r="P1796" s="560"/>
    </row>
    <row r="1797" spans="2:16">
      <c r="B1797" s="557" t="str">
        <f t="shared" si="109"/>
        <v/>
      </c>
      <c r="C1797" s="558"/>
      <c r="D1797" s="559" t="str">
        <f t="shared" si="110"/>
        <v/>
      </c>
      <c r="E1797" s="559"/>
      <c r="F1797" s="559" t="str">
        <f>IFERROR(IF(OR(D1797=0,D1797=""),"",-PMT($F$45/IF($K$46="Day",'L1'!$D$12,IF($K$46="Week",'L1'!$D$16,IF($K$46="Month",'L1'!$D$17,1))),$F$46,$D$62)),"")</f>
        <v/>
      </c>
      <c r="G1797" s="559"/>
      <c r="H1797" s="559" t="str">
        <f>IFERROR(-PPMT(IF($K$46="Day",$F$45/'L1'!$D$12,IF($K$46="Week",$F$45/'L1'!$D$16,IF($K$46="Month",$F$45/'L1'!$D$17,IF($K$46="Year",$F$45,0)))),B1797,$F$46,$Q$45),"")</f>
        <v/>
      </c>
      <c r="I1797" s="559"/>
      <c r="J1797" s="559" t="str">
        <f t="shared" si="111"/>
        <v/>
      </c>
      <c r="K1797" s="559"/>
      <c r="L1797" s="559"/>
      <c r="M1797" s="559"/>
      <c r="N1797" s="559"/>
      <c r="O1797" s="559" t="str">
        <f t="shared" si="112"/>
        <v/>
      </c>
      <c r="P1797" s="560"/>
    </row>
    <row r="1798" spans="2:16">
      <c r="B1798" s="557" t="str">
        <f t="shared" si="109"/>
        <v/>
      </c>
      <c r="C1798" s="558"/>
      <c r="D1798" s="559" t="str">
        <f t="shared" si="110"/>
        <v/>
      </c>
      <c r="E1798" s="559"/>
      <c r="F1798" s="559" t="str">
        <f>IFERROR(IF(OR(D1798=0,D1798=""),"",-PMT($F$45/IF($K$46="Day",'L1'!$D$12,IF($K$46="Week",'L1'!$D$16,IF($K$46="Month",'L1'!$D$17,1))),$F$46,$D$62)),"")</f>
        <v/>
      </c>
      <c r="G1798" s="559"/>
      <c r="H1798" s="559" t="str">
        <f>IFERROR(-PPMT(IF($K$46="Day",$F$45/'L1'!$D$12,IF($K$46="Week",$F$45/'L1'!$D$16,IF($K$46="Month",$F$45/'L1'!$D$17,IF($K$46="Year",$F$45,0)))),B1798,$F$46,$Q$45),"")</f>
        <v/>
      </c>
      <c r="I1798" s="559"/>
      <c r="J1798" s="559" t="str">
        <f t="shared" si="111"/>
        <v/>
      </c>
      <c r="K1798" s="559"/>
      <c r="L1798" s="559"/>
      <c r="M1798" s="559"/>
      <c r="N1798" s="559"/>
      <c r="O1798" s="559" t="str">
        <f t="shared" si="112"/>
        <v/>
      </c>
      <c r="P1798" s="560"/>
    </row>
    <row r="1799" spans="2:16">
      <c r="B1799" s="557" t="str">
        <f t="shared" si="109"/>
        <v/>
      </c>
      <c r="C1799" s="558"/>
      <c r="D1799" s="559" t="str">
        <f t="shared" si="110"/>
        <v/>
      </c>
      <c r="E1799" s="559"/>
      <c r="F1799" s="559" t="str">
        <f>IFERROR(IF(OR(D1799=0,D1799=""),"",-PMT($F$45/IF($K$46="Day",'L1'!$D$12,IF($K$46="Week",'L1'!$D$16,IF($K$46="Month",'L1'!$D$17,1))),$F$46,$D$62)),"")</f>
        <v/>
      </c>
      <c r="G1799" s="559"/>
      <c r="H1799" s="559" t="str">
        <f>IFERROR(-PPMT(IF($K$46="Day",$F$45/'L1'!$D$12,IF($K$46="Week",$F$45/'L1'!$D$16,IF($K$46="Month",$F$45/'L1'!$D$17,IF($K$46="Year",$F$45,0)))),B1799,$F$46,$Q$45),"")</f>
        <v/>
      </c>
      <c r="I1799" s="559"/>
      <c r="J1799" s="559" t="str">
        <f t="shared" si="111"/>
        <v/>
      </c>
      <c r="K1799" s="559"/>
      <c r="L1799" s="559"/>
      <c r="M1799" s="559"/>
      <c r="N1799" s="559"/>
      <c r="O1799" s="559" t="str">
        <f t="shared" si="112"/>
        <v/>
      </c>
      <c r="P1799" s="560"/>
    </row>
    <row r="1800" spans="2:16">
      <c r="B1800" s="557" t="str">
        <f t="shared" si="109"/>
        <v/>
      </c>
      <c r="C1800" s="558"/>
      <c r="D1800" s="559" t="str">
        <f t="shared" si="110"/>
        <v/>
      </c>
      <c r="E1800" s="559"/>
      <c r="F1800" s="559" t="str">
        <f>IFERROR(IF(OR(D1800=0,D1800=""),"",-PMT($F$45/IF($K$46="Day",'L1'!$D$12,IF($K$46="Week",'L1'!$D$16,IF($K$46="Month",'L1'!$D$17,1))),$F$46,$D$62)),"")</f>
        <v/>
      </c>
      <c r="G1800" s="559"/>
      <c r="H1800" s="559" t="str">
        <f>IFERROR(-PPMT(IF($K$46="Day",$F$45/'L1'!$D$12,IF($K$46="Week",$F$45/'L1'!$D$16,IF($K$46="Month",$F$45/'L1'!$D$17,IF($K$46="Year",$F$45,0)))),B1800,$F$46,$Q$45),"")</f>
        <v/>
      </c>
      <c r="I1800" s="559"/>
      <c r="J1800" s="559" t="str">
        <f t="shared" si="111"/>
        <v/>
      </c>
      <c r="K1800" s="559"/>
      <c r="L1800" s="559"/>
      <c r="M1800" s="559"/>
      <c r="N1800" s="559"/>
      <c r="O1800" s="559" t="str">
        <f t="shared" si="112"/>
        <v/>
      </c>
      <c r="P1800" s="560"/>
    </row>
    <row r="1801" spans="2:16">
      <c r="B1801" s="557" t="str">
        <f t="shared" si="109"/>
        <v/>
      </c>
      <c r="C1801" s="558"/>
      <c r="D1801" s="559" t="str">
        <f t="shared" si="110"/>
        <v/>
      </c>
      <c r="E1801" s="559"/>
      <c r="F1801" s="559" t="str">
        <f>IFERROR(IF(OR(D1801=0,D1801=""),"",-PMT($F$45/IF($K$46="Day",'L1'!$D$12,IF($K$46="Week",'L1'!$D$16,IF($K$46="Month",'L1'!$D$17,1))),$F$46,$D$62)),"")</f>
        <v/>
      </c>
      <c r="G1801" s="559"/>
      <c r="H1801" s="559" t="str">
        <f>IFERROR(-PPMT(IF($K$46="Day",$F$45/'L1'!$D$12,IF($K$46="Week",$F$45/'L1'!$D$16,IF($K$46="Month",$F$45/'L1'!$D$17,IF($K$46="Year",$F$45,0)))),B1801,$F$46,$Q$45),"")</f>
        <v/>
      </c>
      <c r="I1801" s="559"/>
      <c r="J1801" s="559" t="str">
        <f t="shared" si="111"/>
        <v/>
      </c>
      <c r="K1801" s="559"/>
      <c r="L1801" s="559"/>
      <c r="M1801" s="559"/>
      <c r="N1801" s="559"/>
      <c r="O1801" s="559" t="str">
        <f t="shared" si="112"/>
        <v/>
      </c>
      <c r="P1801" s="560"/>
    </row>
    <row r="1802" spans="2:16">
      <c r="B1802" s="557" t="str">
        <f t="shared" si="109"/>
        <v/>
      </c>
      <c r="C1802" s="558"/>
      <c r="D1802" s="559" t="str">
        <f t="shared" si="110"/>
        <v/>
      </c>
      <c r="E1802" s="559"/>
      <c r="F1802" s="559" t="str">
        <f>IFERROR(IF(OR(D1802=0,D1802=""),"",-PMT($F$45/IF($K$46="Day",'L1'!$D$12,IF($K$46="Week",'L1'!$D$16,IF($K$46="Month",'L1'!$D$17,1))),$F$46,$D$62)),"")</f>
        <v/>
      </c>
      <c r="G1802" s="559"/>
      <c r="H1802" s="559" t="str">
        <f>IFERROR(-PPMT(IF($K$46="Day",$F$45/'L1'!$D$12,IF($K$46="Week",$F$45/'L1'!$D$16,IF($K$46="Month",$F$45/'L1'!$D$17,IF($K$46="Year",$F$45,0)))),B1802,$F$46,$Q$45),"")</f>
        <v/>
      </c>
      <c r="I1802" s="559"/>
      <c r="J1802" s="559" t="str">
        <f t="shared" si="111"/>
        <v/>
      </c>
      <c r="K1802" s="559"/>
      <c r="L1802" s="559"/>
      <c r="M1802" s="559"/>
      <c r="N1802" s="559"/>
      <c r="O1802" s="559" t="str">
        <f t="shared" si="112"/>
        <v/>
      </c>
      <c r="P1802" s="560"/>
    </row>
    <row r="1803" spans="2:16">
      <c r="B1803" s="557" t="str">
        <f t="shared" si="109"/>
        <v/>
      </c>
      <c r="C1803" s="558"/>
      <c r="D1803" s="559" t="str">
        <f t="shared" si="110"/>
        <v/>
      </c>
      <c r="E1803" s="559"/>
      <c r="F1803" s="559" t="str">
        <f>IFERROR(IF(OR(D1803=0,D1803=""),"",-PMT($F$45/IF($K$46="Day",'L1'!$D$12,IF($K$46="Week",'L1'!$D$16,IF($K$46="Month",'L1'!$D$17,1))),$F$46,$D$62)),"")</f>
        <v/>
      </c>
      <c r="G1803" s="559"/>
      <c r="H1803" s="559" t="str">
        <f>IFERROR(-PPMT(IF($K$46="Day",$F$45/'L1'!$D$12,IF($K$46="Week",$F$45/'L1'!$D$16,IF($K$46="Month",$F$45/'L1'!$D$17,IF($K$46="Year",$F$45,0)))),B1803,$F$46,$Q$45),"")</f>
        <v/>
      </c>
      <c r="I1803" s="559"/>
      <c r="J1803" s="559" t="str">
        <f t="shared" si="111"/>
        <v/>
      </c>
      <c r="K1803" s="559"/>
      <c r="L1803" s="559"/>
      <c r="M1803" s="559"/>
      <c r="N1803" s="559"/>
      <c r="O1803" s="559" t="str">
        <f t="shared" si="112"/>
        <v/>
      </c>
      <c r="P1803" s="560"/>
    </row>
    <row r="1804" spans="2:16">
      <c r="B1804" s="557" t="str">
        <f t="shared" si="109"/>
        <v/>
      </c>
      <c r="C1804" s="558"/>
      <c r="D1804" s="559" t="str">
        <f t="shared" si="110"/>
        <v/>
      </c>
      <c r="E1804" s="559"/>
      <c r="F1804" s="559" t="str">
        <f>IFERROR(IF(OR(D1804=0,D1804=""),"",-PMT($F$45/IF($K$46="Day",'L1'!$D$12,IF($K$46="Week",'L1'!$D$16,IF($K$46="Month",'L1'!$D$17,1))),$F$46,$D$62)),"")</f>
        <v/>
      </c>
      <c r="G1804" s="559"/>
      <c r="H1804" s="559" t="str">
        <f>IFERROR(-PPMT(IF($K$46="Day",$F$45/'L1'!$D$12,IF($K$46="Week",$F$45/'L1'!$D$16,IF($K$46="Month",$F$45/'L1'!$D$17,IF($K$46="Year",$F$45,0)))),B1804,$F$46,$Q$45),"")</f>
        <v/>
      </c>
      <c r="I1804" s="559"/>
      <c r="J1804" s="559" t="str">
        <f t="shared" si="111"/>
        <v/>
      </c>
      <c r="K1804" s="559"/>
      <c r="L1804" s="559"/>
      <c r="M1804" s="559"/>
      <c r="N1804" s="559"/>
      <c r="O1804" s="559" t="str">
        <f t="shared" si="112"/>
        <v/>
      </c>
      <c r="P1804" s="560"/>
    </row>
    <row r="1805" spans="2:16">
      <c r="B1805" s="557" t="str">
        <f t="shared" si="109"/>
        <v/>
      </c>
      <c r="C1805" s="558"/>
      <c r="D1805" s="559" t="str">
        <f t="shared" si="110"/>
        <v/>
      </c>
      <c r="E1805" s="559"/>
      <c r="F1805" s="559" t="str">
        <f>IFERROR(IF(OR(D1805=0,D1805=""),"",-PMT($F$45/IF($K$46="Day",'L1'!$D$12,IF($K$46="Week",'L1'!$D$16,IF($K$46="Month",'L1'!$D$17,1))),$F$46,$D$62)),"")</f>
        <v/>
      </c>
      <c r="G1805" s="559"/>
      <c r="H1805" s="559" t="str">
        <f>IFERROR(-PPMT(IF($K$46="Day",$F$45/'L1'!$D$12,IF($K$46="Week",$F$45/'L1'!$D$16,IF($K$46="Month",$F$45/'L1'!$D$17,IF($K$46="Year",$F$45,0)))),B1805,$F$46,$Q$45),"")</f>
        <v/>
      </c>
      <c r="I1805" s="559"/>
      <c r="J1805" s="559" t="str">
        <f t="shared" si="111"/>
        <v/>
      </c>
      <c r="K1805" s="559"/>
      <c r="L1805" s="559"/>
      <c r="M1805" s="559"/>
      <c r="N1805" s="559"/>
      <c r="O1805" s="559" t="str">
        <f t="shared" si="112"/>
        <v/>
      </c>
      <c r="P1805" s="560"/>
    </row>
    <row r="1806" spans="2:16">
      <c r="B1806" s="557" t="str">
        <f t="shared" si="109"/>
        <v/>
      </c>
      <c r="C1806" s="558"/>
      <c r="D1806" s="559" t="str">
        <f t="shared" si="110"/>
        <v/>
      </c>
      <c r="E1806" s="559"/>
      <c r="F1806" s="559" t="str">
        <f>IFERROR(IF(OR(D1806=0,D1806=""),"",-PMT($F$45/IF($K$46="Day",'L1'!$D$12,IF($K$46="Week",'L1'!$D$16,IF($K$46="Month",'L1'!$D$17,1))),$F$46,$D$62)),"")</f>
        <v/>
      </c>
      <c r="G1806" s="559"/>
      <c r="H1806" s="559" t="str">
        <f>IFERROR(-PPMT(IF($K$46="Day",$F$45/'L1'!$D$12,IF($K$46="Week",$F$45/'L1'!$D$16,IF($K$46="Month",$F$45/'L1'!$D$17,IF($K$46="Year",$F$45,0)))),B1806,$F$46,$Q$45),"")</f>
        <v/>
      </c>
      <c r="I1806" s="559"/>
      <c r="J1806" s="559" t="str">
        <f t="shared" si="111"/>
        <v/>
      </c>
      <c r="K1806" s="559"/>
      <c r="L1806" s="559"/>
      <c r="M1806" s="559"/>
      <c r="N1806" s="559"/>
      <c r="O1806" s="559" t="str">
        <f t="shared" si="112"/>
        <v/>
      </c>
      <c r="P1806" s="560"/>
    </row>
    <row r="1807" spans="2:16">
      <c r="B1807" s="557" t="str">
        <f t="shared" si="109"/>
        <v/>
      </c>
      <c r="C1807" s="558"/>
      <c r="D1807" s="559" t="str">
        <f t="shared" si="110"/>
        <v/>
      </c>
      <c r="E1807" s="559"/>
      <c r="F1807" s="559" t="str">
        <f>IFERROR(IF(OR(D1807=0,D1807=""),"",-PMT($F$45/IF($K$46="Day",'L1'!$D$12,IF($K$46="Week",'L1'!$D$16,IF($K$46="Month",'L1'!$D$17,1))),$F$46,$D$62)),"")</f>
        <v/>
      </c>
      <c r="G1807" s="559"/>
      <c r="H1807" s="559" t="str">
        <f>IFERROR(-PPMT(IF($K$46="Day",$F$45/'L1'!$D$12,IF($K$46="Week",$F$45/'L1'!$D$16,IF($K$46="Month",$F$45/'L1'!$D$17,IF($K$46="Year",$F$45,0)))),B1807,$F$46,$Q$45),"")</f>
        <v/>
      </c>
      <c r="I1807" s="559"/>
      <c r="J1807" s="559" t="str">
        <f t="shared" si="111"/>
        <v/>
      </c>
      <c r="K1807" s="559"/>
      <c r="L1807" s="559"/>
      <c r="M1807" s="559"/>
      <c r="N1807" s="559"/>
      <c r="O1807" s="559" t="str">
        <f t="shared" si="112"/>
        <v/>
      </c>
      <c r="P1807" s="560"/>
    </row>
    <row r="1808" spans="2:16">
      <c r="B1808" s="557" t="str">
        <f t="shared" si="109"/>
        <v/>
      </c>
      <c r="C1808" s="558"/>
      <c r="D1808" s="559" t="str">
        <f t="shared" si="110"/>
        <v/>
      </c>
      <c r="E1808" s="559"/>
      <c r="F1808" s="559" t="str">
        <f>IFERROR(IF(OR(D1808=0,D1808=""),"",-PMT($F$45/IF($K$46="Day",'L1'!$D$12,IF($K$46="Week",'L1'!$D$16,IF($K$46="Month",'L1'!$D$17,1))),$F$46,$D$62)),"")</f>
        <v/>
      </c>
      <c r="G1808" s="559"/>
      <c r="H1808" s="559" t="str">
        <f>IFERROR(-PPMT(IF($K$46="Day",$F$45/'L1'!$D$12,IF($K$46="Week",$F$45/'L1'!$D$16,IF($K$46="Month",$F$45/'L1'!$D$17,IF($K$46="Year",$F$45,0)))),B1808,$F$46,$Q$45),"")</f>
        <v/>
      </c>
      <c r="I1808" s="559"/>
      <c r="J1808" s="559" t="str">
        <f t="shared" si="111"/>
        <v/>
      </c>
      <c r="K1808" s="559"/>
      <c r="L1808" s="559"/>
      <c r="M1808" s="559"/>
      <c r="N1808" s="559"/>
      <c r="O1808" s="559" t="str">
        <f t="shared" si="112"/>
        <v/>
      </c>
      <c r="P1808" s="560"/>
    </row>
    <row r="1809" spans="2:16">
      <c r="B1809" s="557" t="str">
        <f t="shared" si="109"/>
        <v/>
      </c>
      <c r="C1809" s="558"/>
      <c r="D1809" s="559" t="str">
        <f t="shared" si="110"/>
        <v/>
      </c>
      <c r="E1809" s="559"/>
      <c r="F1809" s="559" t="str">
        <f>IFERROR(IF(OR(D1809=0,D1809=""),"",-PMT($F$45/IF($K$46="Day",'L1'!$D$12,IF($K$46="Week",'L1'!$D$16,IF($K$46="Month",'L1'!$D$17,1))),$F$46,$D$62)),"")</f>
        <v/>
      </c>
      <c r="G1809" s="559"/>
      <c r="H1809" s="559" t="str">
        <f>IFERROR(-PPMT(IF($K$46="Day",$F$45/'L1'!$D$12,IF($K$46="Week",$F$45/'L1'!$D$16,IF($K$46="Month",$F$45/'L1'!$D$17,IF($K$46="Year",$F$45,0)))),B1809,$F$46,$Q$45),"")</f>
        <v/>
      </c>
      <c r="I1809" s="559"/>
      <c r="J1809" s="559" t="str">
        <f t="shared" si="111"/>
        <v/>
      </c>
      <c r="K1809" s="559"/>
      <c r="L1809" s="559"/>
      <c r="M1809" s="559"/>
      <c r="N1809" s="559"/>
      <c r="O1809" s="559" t="str">
        <f t="shared" si="112"/>
        <v/>
      </c>
      <c r="P1809" s="560"/>
    </row>
    <row r="1810" spans="2:16">
      <c r="B1810" s="557" t="str">
        <f t="shared" si="109"/>
        <v/>
      </c>
      <c r="C1810" s="558"/>
      <c r="D1810" s="559" t="str">
        <f t="shared" si="110"/>
        <v/>
      </c>
      <c r="E1810" s="559"/>
      <c r="F1810" s="559" t="str">
        <f>IFERROR(IF(OR(D1810=0,D1810=""),"",-PMT($F$45/IF($K$46="Day",'L1'!$D$12,IF($K$46="Week",'L1'!$D$16,IF($K$46="Month",'L1'!$D$17,1))),$F$46,$D$62)),"")</f>
        <v/>
      </c>
      <c r="G1810" s="559"/>
      <c r="H1810" s="559" t="str">
        <f>IFERROR(-PPMT(IF($K$46="Day",$F$45/'L1'!$D$12,IF($K$46="Week",$F$45/'L1'!$D$16,IF($K$46="Month",$F$45/'L1'!$D$17,IF($K$46="Year",$F$45,0)))),B1810,$F$46,$Q$45),"")</f>
        <v/>
      </c>
      <c r="I1810" s="559"/>
      <c r="J1810" s="559" t="str">
        <f t="shared" si="111"/>
        <v/>
      </c>
      <c r="K1810" s="559"/>
      <c r="L1810" s="559"/>
      <c r="M1810" s="559"/>
      <c r="N1810" s="559"/>
      <c r="O1810" s="559" t="str">
        <f t="shared" si="112"/>
        <v/>
      </c>
      <c r="P1810" s="560"/>
    </row>
    <row r="1811" spans="2:16">
      <c r="B1811" s="557" t="str">
        <f t="shared" si="109"/>
        <v/>
      </c>
      <c r="C1811" s="558"/>
      <c r="D1811" s="559" t="str">
        <f t="shared" si="110"/>
        <v/>
      </c>
      <c r="E1811" s="559"/>
      <c r="F1811" s="559" t="str">
        <f>IFERROR(IF(OR(D1811=0,D1811=""),"",-PMT($F$45/IF($K$46="Day",'L1'!$D$12,IF($K$46="Week",'L1'!$D$16,IF($K$46="Month",'L1'!$D$17,1))),$F$46,$D$62)),"")</f>
        <v/>
      </c>
      <c r="G1811" s="559"/>
      <c r="H1811" s="559" t="str">
        <f>IFERROR(-PPMT(IF($K$46="Day",$F$45/'L1'!$D$12,IF($K$46="Week",$F$45/'L1'!$D$16,IF($K$46="Month",$F$45/'L1'!$D$17,IF($K$46="Year",$F$45,0)))),B1811,$F$46,$Q$45),"")</f>
        <v/>
      </c>
      <c r="I1811" s="559"/>
      <c r="J1811" s="559" t="str">
        <f t="shared" si="111"/>
        <v/>
      </c>
      <c r="K1811" s="559"/>
      <c r="L1811" s="559"/>
      <c r="M1811" s="559"/>
      <c r="N1811" s="559"/>
      <c r="O1811" s="559" t="str">
        <f t="shared" si="112"/>
        <v/>
      </c>
      <c r="P1811" s="560"/>
    </row>
    <row r="1812" spans="2:16">
      <c r="B1812" s="557" t="str">
        <f t="shared" si="109"/>
        <v/>
      </c>
      <c r="C1812" s="558"/>
      <c r="D1812" s="559" t="str">
        <f t="shared" si="110"/>
        <v/>
      </c>
      <c r="E1812" s="559"/>
      <c r="F1812" s="559" t="str">
        <f>IFERROR(IF(OR(D1812=0,D1812=""),"",-PMT($F$45/IF($K$46="Day",'L1'!$D$12,IF($K$46="Week",'L1'!$D$16,IF($K$46="Month",'L1'!$D$17,1))),$F$46,$D$62)),"")</f>
        <v/>
      </c>
      <c r="G1812" s="559"/>
      <c r="H1812" s="559" t="str">
        <f>IFERROR(-PPMT(IF($K$46="Day",$F$45/'L1'!$D$12,IF($K$46="Week",$F$45/'L1'!$D$16,IF($K$46="Month",$F$45/'L1'!$D$17,IF($K$46="Year",$F$45,0)))),B1812,$F$46,$Q$45),"")</f>
        <v/>
      </c>
      <c r="I1812" s="559"/>
      <c r="J1812" s="559" t="str">
        <f t="shared" si="111"/>
        <v/>
      </c>
      <c r="K1812" s="559"/>
      <c r="L1812" s="559"/>
      <c r="M1812" s="559"/>
      <c r="N1812" s="559"/>
      <c r="O1812" s="559" t="str">
        <f t="shared" si="112"/>
        <v/>
      </c>
      <c r="P1812" s="560"/>
    </row>
    <row r="1813" spans="2:16">
      <c r="B1813" s="557" t="str">
        <f t="shared" si="109"/>
        <v/>
      </c>
      <c r="C1813" s="558"/>
      <c r="D1813" s="559" t="str">
        <f t="shared" si="110"/>
        <v/>
      </c>
      <c r="E1813" s="559"/>
      <c r="F1813" s="559" t="str">
        <f>IFERROR(IF(OR(D1813=0,D1813=""),"",-PMT($F$45/IF($K$46="Day",'L1'!$D$12,IF($K$46="Week",'L1'!$D$16,IF($K$46="Month",'L1'!$D$17,1))),$F$46,$D$62)),"")</f>
        <v/>
      </c>
      <c r="G1813" s="559"/>
      <c r="H1813" s="559" t="str">
        <f>IFERROR(-PPMT(IF($K$46="Day",$F$45/'L1'!$D$12,IF($K$46="Week",$F$45/'L1'!$D$16,IF($K$46="Month",$F$45/'L1'!$D$17,IF($K$46="Year",$F$45,0)))),B1813,$F$46,$Q$45),"")</f>
        <v/>
      </c>
      <c r="I1813" s="559"/>
      <c r="J1813" s="559" t="str">
        <f t="shared" si="111"/>
        <v/>
      </c>
      <c r="K1813" s="559"/>
      <c r="L1813" s="559"/>
      <c r="M1813" s="559"/>
      <c r="N1813" s="559"/>
      <c r="O1813" s="559" t="str">
        <f t="shared" si="112"/>
        <v/>
      </c>
      <c r="P1813" s="560"/>
    </row>
    <row r="1814" spans="2:16">
      <c r="B1814" s="557" t="str">
        <f t="shared" si="109"/>
        <v/>
      </c>
      <c r="C1814" s="558"/>
      <c r="D1814" s="559" t="str">
        <f t="shared" si="110"/>
        <v/>
      </c>
      <c r="E1814" s="559"/>
      <c r="F1814" s="559" t="str">
        <f>IFERROR(IF(OR(D1814=0,D1814=""),"",-PMT($F$45/IF($K$46="Day",'L1'!$D$12,IF($K$46="Week",'L1'!$D$16,IF($K$46="Month",'L1'!$D$17,1))),$F$46,$D$62)),"")</f>
        <v/>
      </c>
      <c r="G1814" s="559"/>
      <c r="H1814" s="559" t="str">
        <f>IFERROR(-PPMT(IF($K$46="Day",$F$45/'L1'!$D$12,IF($K$46="Week",$F$45/'L1'!$D$16,IF($K$46="Month",$F$45/'L1'!$D$17,IF($K$46="Year",$F$45,0)))),B1814,$F$46,$Q$45),"")</f>
        <v/>
      </c>
      <c r="I1814" s="559"/>
      <c r="J1814" s="559" t="str">
        <f t="shared" si="111"/>
        <v/>
      </c>
      <c r="K1814" s="559"/>
      <c r="L1814" s="559"/>
      <c r="M1814" s="559"/>
      <c r="N1814" s="559"/>
      <c r="O1814" s="559" t="str">
        <f t="shared" si="112"/>
        <v/>
      </c>
      <c r="P1814" s="560"/>
    </row>
    <row r="1815" spans="2:16">
      <c r="B1815" s="557" t="str">
        <f t="shared" si="109"/>
        <v/>
      </c>
      <c r="C1815" s="558"/>
      <c r="D1815" s="559" t="str">
        <f t="shared" si="110"/>
        <v/>
      </c>
      <c r="E1815" s="559"/>
      <c r="F1815" s="559" t="str">
        <f>IFERROR(IF(OR(D1815=0,D1815=""),"",-PMT($F$45/IF($K$46="Day",'L1'!$D$12,IF($K$46="Week",'L1'!$D$16,IF($K$46="Month",'L1'!$D$17,1))),$F$46,$D$62)),"")</f>
        <v/>
      </c>
      <c r="G1815" s="559"/>
      <c r="H1815" s="559" t="str">
        <f>IFERROR(-PPMT(IF($K$46="Day",$F$45/'L1'!$D$12,IF($K$46="Week",$F$45/'L1'!$D$16,IF($K$46="Month",$F$45/'L1'!$D$17,IF($K$46="Year",$F$45,0)))),B1815,$F$46,$Q$45),"")</f>
        <v/>
      </c>
      <c r="I1815" s="559"/>
      <c r="J1815" s="559" t="str">
        <f t="shared" si="111"/>
        <v/>
      </c>
      <c r="K1815" s="559"/>
      <c r="L1815" s="559"/>
      <c r="M1815" s="559"/>
      <c r="N1815" s="559"/>
      <c r="O1815" s="559" t="str">
        <f t="shared" si="112"/>
        <v/>
      </c>
      <c r="P1815" s="560"/>
    </row>
    <row r="1816" spans="2:16">
      <c r="B1816" s="557" t="str">
        <f t="shared" si="109"/>
        <v/>
      </c>
      <c r="C1816" s="558"/>
      <c r="D1816" s="559" t="str">
        <f t="shared" si="110"/>
        <v/>
      </c>
      <c r="E1816" s="559"/>
      <c r="F1816" s="559" t="str">
        <f>IFERROR(IF(OR(D1816=0,D1816=""),"",-PMT($F$45/IF($K$46="Day",'L1'!$D$12,IF($K$46="Week",'L1'!$D$16,IF($K$46="Month",'L1'!$D$17,1))),$F$46,$D$62)),"")</f>
        <v/>
      </c>
      <c r="G1816" s="559"/>
      <c r="H1816" s="559" t="str">
        <f>IFERROR(-PPMT(IF($K$46="Day",$F$45/'L1'!$D$12,IF($K$46="Week",$F$45/'L1'!$D$16,IF($K$46="Month",$F$45/'L1'!$D$17,IF($K$46="Year",$F$45,0)))),B1816,$F$46,$Q$45),"")</f>
        <v/>
      </c>
      <c r="I1816" s="559"/>
      <c r="J1816" s="559" t="str">
        <f t="shared" si="111"/>
        <v/>
      </c>
      <c r="K1816" s="559"/>
      <c r="L1816" s="559"/>
      <c r="M1816" s="559"/>
      <c r="N1816" s="559"/>
      <c r="O1816" s="559" t="str">
        <f t="shared" si="112"/>
        <v/>
      </c>
      <c r="P1816" s="560"/>
    </row>
    <row r="1817" spans="2:16">
      <c r="B1817" s="557" t="str">
        <f t="shared" si="109"/>
        <v/>
      </c>
      <c r="C1817" s="558"/>
      <c r="D1817" s="559" t="str">
        <f t="shared" si="110"/>
        <v/>
      </c>
      <c r="E1817" s="559"/>
      <c r="F1817" s="559" t="str">
        <f>IFERROR(IF(OR(D1817=0,D1817=""),"",-PMT($F$45/IF($K$46="Day",'L1'!$D$12,IF($K$46="Week",'L1'!$D$16,IF($K$46="Month",'L1'!$D$17,1))),$F$46,$D$62)),"")</f>
        <v/>
      </c>
      <c r="G1817" s="559"/>
      <c r="H1817" s="559" t="str">
        <f>IFERROR(-PPMT(IF($K$46="Day",$F$45/'L1'!$D$12,IF($K$46="Week",$F$45/'L1'!$D$16,IF($K$46="Month",$F$45/'L1'!$D$17,IF($K$46="Year",$F$45,0)))),B1817,$F$46,$Q$45),"")</f>
        <v/>
      </c>
      <c r="I1817" s="559"/>
      <c r="J1817" s="559" t="str">
        <f t="shared" si="111"/>
        <v/>
      </c>
      <c r="K1817" s="559"/>
      <c r="L1817" s="559"/>
      <c r="M1817" s="559"/>
      <c r="N1817" s="559"/>
      <c r="O1817" s="559" t="str">
        <f t="shared" si="112"/>
        <v/>
      </c>
      <c r="P1817" s="560"/>
    </row>
    <row r="1818" spans="2:16">
      <c r="B1818" s="557" t="str">
        <f t="shared" si="109"/>
        <v/>
      </c>
      <c r="C1818" s="558"/>
      <c r="D1818" s="559" t="str">
        <f t="shared" si="110"/>
        <v/>
      </c>
      <c r="E1818" s="559"/>
      <c r="F1818" s="559" t="str">
        <f>IFERROR(IF(OR(D1818=0,D1818=""),"",-PMT($F$45/IF($K$46="Day",'L1'!$D$12,IF($K$46="Week",'L1'!$D$16,IF($K$46="Month",'L1'!$D$17,1))),$F$46,$D$62)),"")</f>
        <v/>
      </c>
      <c r="G1818" s="559"/>
      <c r="H1818" s="559" t="str">
        <f>IFERROR(-PPMT(IF($K$46="Day",$F$45/'L1'!$D$12,IF($K$46="Week",$F$45/'L1'!$D$16,IF($K$46="Month",$F$45/'L1'!$D$17,IF($K$46="Year",$F$45,0)))),B1818,$F$46,$Q$45),"")</f>
        <v/>
      </c>
      <c r="I1818" s="559"/>
      <c r="J1818" s="559" t="str">
        <f t="shared" si="111"/>
        <v/>
      </c>
      <c r="K1818" s="559"/>
      <c r="L1818" s="559"/>
      <c r="M1818" s="559"/>
      <c r="N1818" s="559"/>
      <c r="O1818" s="559" t="str">
        <f t="shared" si="112"/>
        <v/>
      </c>
      <c r="P1818" s="560"/>
    </row>
    <row r="1819" spans="2:16">
      <c r="B1819" s="557" t="str">
        <f t="shared" si="109"/>
        <v/>
      </c>
      <c r="C1819" s="558"/>
      <c r="D1819" s="559" t="str">
        <f t="shared" si="110"/>
        <v/>
      </c>
      <c r="E1819" s="559"/>
      <c r="F1819" s="559" t="str">
        <f>IFERROR(IF(OR(D1819=0,D1819=""),"",-PMT($F$45/IF($K$46="Day",'L1'!$D$12,IF($K$46="Week",'L1'!$D$16,IF($K$46="Month",'L1'!$D$17,1))),$F$46,$D$62)),"")</f>
        <v/>
      </c>
      <c r="G1819" s="559"/>
      <c r="H1819" s="559" t="str">
        <f>IFERROR(-PPMT(IF($K$46="Day",$F$45/'L1'!$D$12,IF($K$46="Week",$F$45/'L1'!$D$16,IF($K$46="Month",$F$45/'L1'!$D$17,IF($K$46="Year",$F$45,0)))),B1819,$F$46,$Q$45),"")</f>
        <v/>
      </c>
      <c r="I1819" s="559"/>
      <c r="J1819" s="559" t="str">
        <f t="shared" si="111"/>
        <v/>
      </c>
      <c r="K1819" s="559"/>
      <c r="L1819" s="559"/>
      <c r="M1819" s="559"/>
      <c r="N1819" s="559"/>
      <c r="O1819" s="559" t="str">
        <f t="shared" si="112"/>
        <v/>
      </c>
      <c r="P1819" s="560"/>
    </row>
    <row r="1820" spans="2:16">
      <c r="B1820" s="557" t="str">
        <f t="shared" si="109"/>
        <v/>
      </c>
      <c r="C1820" s="558"/>
      <c r="D1820" s="559" t="str">
        <f t="shared" si="110"/>
        <v/>
      </c>
      <c r="E1820" s="559"/>
      <c r="F1820" s="559" t="str">
        <f>IFERROR(IF(OR(D1820=0,D1820=""),"",-PMT($F$45/IF($K$46="Day",'L1'!$D$12,IF($K$46="Week",'L1'!$D$16,IF($K$46="Month",'L1'!$D$17,1))),$F$46,$D$62)),"")</f>
        <v/>
      </c>
      <c r="G1820" s="559"/>
      <c r="H1820" s="559" t="str">
        <f>IFERROR(-PPMT(IF($K$46="Day",$F$45/'L1'!$D$12,IF($K$46="Week",$F$45/'L1'!$D$16,IF($K$46="Month",$F$45/'L1'!$D$17,IF($K$46="Year",$F$45,0)))),B1820,$F$46,$Q$45),"")</f>
        <v/>
      </c>
      <c r="I1820" s="559"/>
      <c r="J1820" s="559" t="str">
        <f t="shared" si="111"/>
        <v/>
      </c>
      <c r="K1820" s="559"/>
      <c r="L1820" s="559"/>
      <c r="M1820" s="559"/>
      <c r="N1820" s="559"/>
      <c r="O1820" s="559" t="str">
        <f t="shared" si="112"/>
        <v/>
      </c>
      <c r="P1820" s="560"/>
    </row>
    <row r="1821" spans="2:16">
      <c r="B1821" s="557" t="str">
        <f t="shared" si="109"/>
        <v/>
      </c>
      <c r="C1821" s="558"/>
      <c r="D1821" s="559" t="str">
        <f t="shared" si="110"/>
        <v/>
      </c>
      <c r="E1821" s="559"/>
      <c r="F1821" s="559" t="str">
        <f>IFERROR(IF(OR(D1821=0,D1821=""),"",-PMT($F$45/IF($K$46="Day",'L1'!$D$12,IF($K$46="Week",'L1'!$D$16,IF($K$46="Month",'L1'!$D$17,1))),$F$46,$D$62)),"")</f>
        <v/>
      </c>
      <c r="G1821" s="559"/>
      <c r="H1821" s="559" t="str">
        <f>IFERROR(-PPMT(IF($K$46="Day",$F$45/'L1'!$D$12,IF($K$46="Week",$F$45/'L1'!$D$16,IF($K$46="Month",$F$45/'L1'!$D$17,IF($K$46="Year",$F$45,0)))),B1821,$F$46,$Q$45),"")</f>
        <v/>
      </c>
      <c r="I1821" s="559"/>
      <c r="J1821" s="559" t="str">
        <f t="shared" si="111"/>
        <v/>
      </c>
      <c r="K1821" s="559"/>
      <c r="L1821" s="559"/>
      <c r="M1821" s="559"/>
      <c r="N1821" s="559"/>
      <c r="O1821" s="559" t="str">
        <f t="shared" si="112"/>
        <v/>
      </c>
      <c r="P1821" s="560"/>
    </row>
    <row r="1822" spans="2:16">
      <c r="B1822" s="557" t="str">
        <f t="shared" si="109"/>
        <v/>
      </c>
      <c r="C1822" s="558"/>
      <c r="D1822" s="559" t="str">
        <f t="shared" si="110"/>
        <v/>
      </c>
      <c r="E1822" s="559"/>
      <c r="F1822" s="559" t="str">
        <f>IFERROR(IF(OR(D1822=0,D1822=""),"",-PMT($F$45/IF($K$46="Day",'L1'!$D$12,IF($K$46="Week",'L1'!$D$16,IF($K$46="Month",'L1'!$D$17,1))),$F$46,$D$62)),"")</f>
        <v/>
      </c>
      <c r="G1822" s="559"/>
      <c r="H1822" s="559" t="str">
        <f>IFERROR(-PPMT(IF($K$46="Day",$F$45/'L1'!$D$12,IF($K$46="Week",$F$45/'L1'!$D$16,IF($K$46="Month",$F$45/'L1'!$D$17,IF($K$46="Year",$F$45,0)))),B1822,$F$46,$Q$45),"")</f>
        <v/>
      </c>
      <c r="I1822" s="559"/>
      <c r="J1822" s="559" t="str">
        <f t="shared" si="111"/>
        <v/>
      </c>
      <c r="K1822" s="559"/>
      <c r="L1822" s="559"/>
      <c r="M1822" s="559"/>
      <c r="N1822" s="559"/>
      <c r="O1822" s="559" t="str">
        <f t="shared" si="112"/>
        <v/>
      </c>
      <c r="P1822" s="560"/>
    </row>
    <row r="1823" spans="2:16">
      <c r="B1823" s="557" t="str">
        <f t="shared" si="109"/>
        <v/>
      </c>
      <c r="C1823" s="558"/>
      <c r="D1823" s="559" t="str">
        <f t="shared" si="110"/>
        <v/>
      </c>
      <c r="E1823" s="559"/>
      <c r="F1823" s="559" t="str">
        <f>IFERROR(IF(OR(D1823=0,D1823=""),"",-PMT($F$45/IF($K$46="Day",'L1'!$D$12,IF($K$46="Week",'L1'!$D$16,IF($K$46="Month",'L1'!$D$17,1))),$F$46,$D$62)),"")</f>
        <v/>
      </c>
      <c r="G1823" s="559"/>
      <c r="H1823" s="559" t="str">
        <f>IFERROR(-PPMT(IF($K$46="Day",$F$45/'L1'!$D$12,IF($K$46="Week",$F$45/'L1'!$D$16,IF($K$46="Month",$F$45/'L1'!$D$17,IF($K$46="Year",$F$45,0)))),B1823,$F$46,$Q$45),"")</f>
        <v/>
      </c>
      <c r="I1823" s="559"/>
      <c r="J1823" s="559" t="str">
        <f t="shared" si="111"/>
        <v/>
      </c>
      <c r="K1823" s="559"/>
      <c r="L1823" s="559"/>
      <c r="M1823" s="559"/>
      <c r="N1823" s="559"/>
      <c r="O1823" s="559" t="str">
        <f t="shared" si="112"/>
        <v/>
      </c>
      <c r="P1823" s="560"/>
    </row>
    <row r="1824" spans="2:16">
      <c r="B1824" s="557" t="str">
        <f t="shared" si="109"/>
        <v/>
      </c>
      <c r="C1824" s="558"/>
      <c r="D1824" s="559" t="str">
        <f t="shared" si="110"/>
        <v/>
      </c>
      <c r="E1824" s="559"/>
      <c r="F1824" s="559" t="str">
        <f>IFERROR(IF(OR(D1824=0,D1824=""),"",-PMT($F$45/IF($K$46="Day",'L1'!$D$12,IF($K$46="Week",'L1'!$D$16,IF($K$46="Month",'L1'!$D$17,1))),$F$46,$D$62)),"")</f>
        <v/>
      </c>
      <c r="G1824" s="559"/>
      <c r="H1824" s="559" t="str">
        <f>IFERROR(-PPMT(IF($K$46="Day",$F$45/'L1'!$D$12,IF($K$46="Week",$F$45/'L1'!$D$16,IF($K$46="Month",$F$45/'L1'!$D$17,IF($K$46="Year",$F$45,0)))),B1824,$F$46,$Q$45),"")</f>
        <v/>
      </c>
      <c r="I1824" s="559"/>
      <c r="J1824" s="559" t="str">
        <f t="shared" si="111"/>
        <v/>
      </c>
      <c r="K1824" s="559"/>
      <c r="L1824" s="559"/>
      <c r="M1824" s="559"/>
      <c r="N1824" s="559"/>
      <c r="O1824" s="559" t="str">
        <f t="shared" si="112"/>
        <v/>
      </c>
      <c r="P1824" s="560"/>
    </row>
    <row r="1825" spans="2:16">
      <c r="B1825" s="557" t="str">
        <f t="shared" si="109"/>
        <v/>
      </c>
      <c r="C1825" s="558"/>
      <c r="D1825" s="559" t="str">
        <f t="shared" si="110"/>
        <v/>
      </c>
      <c r="E1825" s="559"/>
      <c r="F1825" s="559" t="str">
        <f>IFERROR(IF(OR(D1825=0,D1825=""),"",-PMT($F$45/IF($K$46="Day",'L1'!$D$12,IF($K$46="Week",'L1'!$D$16,IF($K$46="Month",'L1'!$D$17,1))),$F$46,$D$62)),"")</f>
        <v/>
      </c>
      <c r="G1825" s="559"/>
      <c r="H1825" s="559" t="str">
        <f>IFERROR(-PPMT(IF($K$46="Day",$F$45/'L1'!$D$12,IF($K$46="Week",$F$45/'L1'!$D$16,IF($K$46="Month",$F$45/'L1'!$D$17,IF($K$46="Year",$F$45,0)))),B1825,$F$46,$Q$45),"")</f>
        <v/>
      </c>
      <c r="I1825" s="559"/>
      <c r="J1825" s="559" t="str">
        <f t="shared" si="111"/>
        <v/>
      </c>
      <c r="K1825" s="559"/>
      <c r="L1825" s="559"/>
      <c r="M1825" s="559"/>
      <c r="N1825" s="559"/>
      <c r="O1825" s="559" t="str">
        <f t="shared" si="112"/>
        <v/>
      </c>
      <c r="P1825" s="560"/>
    </row>
    <row r="1826" spans="2:16">
      <c r="B1826" s="557" t="str">
        <f t="shared" si="109"/>
        <v/>
      </c>
      <c r="C1826" s="558"/>
      <c r="D1826" s="559" t="str">
        <f t="shared" si="110"/>
        <v/>
      </c>
      <c r="E1826" s="559"/>
      <c r="F1826" s="559" t="str">
        <f>IFERROR(IF(OR(D1826=0,D1826=""),"",-PMT($F$45/IF($K$46="Day",'L1'!$D$12,IF($K$46="Week",'L1'!$D$16,IF($K$46="Month",'L1'!$D$17,1))),$F$46,$D$62)),"")</f>
        <v/>
      </c>
      <c r="G1826" s="559"/>
      <c r="H1826" s="559" t="str">
        <f>IFERROR(-PPMT(IF($K$46="Day",$F$45/'L1'!$D$12,IF($K$46="Week",$F$45/'L1'!$D$16,IF($K$46="Month",$F$45/'L1'!$D$17,IF($K$46="Year",$F$45,0)))),B1826,$F$46,$Q$45),"")</f>
        <v/>
      </c>
      <c r="I1826" s="559"/>
      <c r="J1826" s="559" t="str">
        <f t="shared" si="111"/>
        <v/>
      </c>
      <c r="K1826" s="559"/>
      <c r="L1826" s="559"/>
      <c r="M1826" s="559"/>
      <c r="N1826" s="559"/>
      <c r="O1826" s="559" t="str">
        <f t="shared" si="112"/>
        <v/>
      </c>
      <c r="P1826" s="560"/>
    </row>
    <row r="1827" spans="2:16">
      <c r="B1827" s="557" t="str">
        <f t="shared" si="109"/>
        <v/>
      </c>
      <c r="C1827" s="558"/>
      <c r="D1827" s="559" t="str">
        <f t="shared" si="110"/>
        <v/>
      </c>
      <c r="E1827" s="559"/>
      <c r="F1827" s="559" t="str">
        <f>IFERROR(IF(OR(D1827=0,D1827=""),"",-PMT($F$45/IF($K$46="Day",'L1'!$D$12,IF($K$46="Week",'L1'!$D$16,IF($K$46="Month",'L1'!$D$17,1))),$F$46,$D$62)),"")</f>
        <v/>
      </c>
      <c r="G1827" s="559"/>
      <c r="H1827" s="559" t="str">
        <f>IFERROR(-PPMT(IF($K$46="Day",$F$45/'L1'!$D$12,IF($K$46="Week",$F$45/'L1'!$D$16,IF($K$46="Month",$F$45/'L1'!$D$17,IF($K$46="Year",$F$45,0)))),B1827,$F$46,$Q$45),"")</f>
        <v/>
      </c>
      <c r="I1827" s="559"/>
      <c r="J1827" s="559" t="str">
        <f t="shared" si="111"/>
        <v/>
      </c>
      <c r="K1827" s="559"/>
      <c r="L1827" s="559"/>
      <c r="M1827" s="559"/>
      <c r="N1827" s="559"/>
      <c r="O1827" s="559" t="str">
        <f t="shared" si="112"/>
        <v/>
      </c>
      <c r="P1827" s="560"/>
    </row>
    <row r="1828" spans="2:16">
      <c r="B1828" s="557" t="str">
        <f t="shared" si="109"/>
        <v/>
      </c>
      <c r="C1828" s="558"/>
      <c r="D1828" s="559" t="str">
        <f t="shared" si="110"/>
        <v/>
      </c>
      <c r="E1828" s="559"/>
      <c r="F1828" s="559" t="str">
        <f>IFERROR(IF(OR(D1828=0,D1828=""),"",-PMT($F$45/IF($K$46="Day",'L1'!$D$12,IF($K$46="Week",'L1'!$D$16,IF($K$46="Month",'L1'!$D$17,1))),$F$46,$D$62)),"")</f>
        <v/>
      </c>
      <c r="G1828" s="559"/>
      <c r="H1828" s="559" t="str">
        <f>IFERROR(-PPMT(IF($K$46="Day",$F$45/'L1'!$D$12,IF($K$46="Week",$F$45/'L1'!$D$16,IF($K$46="Month",$F$45/'L1'!$D$17,IF($K$46="Year",$F$45,0)))),B1828,$F$46,$Q$45),"")</f>
        <v/>
      </c>
      <c r="I1828" s="559"/>
      <c r="J1828" s="559" t="str">
        <f t="shared" si="111"/>
        <v/>
      </c>
      <c r="K1828" s="559"/>
      <c r="L1828" s="559"/>
      <c r="M1828" s="559"/>
      <c r="N1828" s="559"/>
      <c r="O1828" s="559" t="str">
        <f t="shared" si="112"/>
        <v/>
      </c>
      <c r="P1828" s="560"/>
    </row>
    <row r="1829" spans="2:16">
      <c r="B1829" s="557" t="str">
        <f t="shared" si="109"/>
        <v/>
      </c>
      <c r="C1829" s="558"/>
      <c r="D1829" s="559" t="str">
        <f t="shared" si="110"/>
        <v/>
      </c>
      <c r="E1829" s="559"/>
      <c r="F1829" s="559" t="str">
        <f>IFERROR(IF(OR(D1829=0,D1829=""),"",-PMT($F$45/IF($K$46="Day",'L1'!$D$12,IF($K$46="Week",'L1'!$D$16,IF($K$46="Month",'L1'!$D$17,1))),$F$46,$D$62)),"")</f>
        <v/>
      </c>
      <c r="G1829" s="559"/>
      <c r="H1829" s="559" t="str">
        <f>IFERROR(-PPMT(IF($K$46="Day",$F$45/'L1'!$D$12,IF($K$46="Week",$F$45/'L1'!$D$16,IF($K$46="Month",$F$45/'L1'!$D$17,IF($K$46="Year",$F$45,0)))),B1829,$F$46,$Q$45),"")</f>
        <v/>
      </c>
      <c r="I1829" s="559"/>
      <c r="J1829" s="559" t="str">
        <f t="shared" si="111"/>
        <v/>
      </c>
      <c r="K1829" s="559"/>
      <c r="L1829" s="559"/>
      <c r="M1829" s="559"/>
      <c r="N1829" s="559"/>
      <c r="O1829" s="559" t="str">
        <f t="shared" si="112"/>
        <v/>
      </c>
      <c r="P1829" s="560"/>
    </row>
    <row r="1830" spans="2:16">
      <c r="B1830" s="557" t="str">
        <f t="shared" si="109"/>
        <v/>
      </c>
      <c r="C1830" s="558"/>
      <c r="D1830" s="559" t="str">
        <f t="shared" si="110"/>
        <v/>
      </c>
      <c r="E1830" s="559"/>
      <c r="F1830" s="559" t="str">
        <f>IFERROR(IF(OR(D1830=0,D1830=""),"",-PMT($F$45/IF($K$46="Day",'L1'!$D$12,IF($K$46="Week",'L1'!$D$16,IF($K$46="Month",'L1'!$D$17,1))),$F$46,$D$62)),"")</f>
        <v/>
      </c>
      <c r="G1830" s="559"/>
      <c r="H1830" s="559" t="str">
        <f>IFERROR(-PPMT(IF($K$46="Day",$F$45/'L1'!$D$12,IF($K$46="Week",$F$45/'L1'!$D$16,IF($K$46="Month",$F$45/'L1'!$D$17,IF($K$46="Year",$F$45,0)))),B1830,$F$46,$Q$45),"")</f>
        <v/>
      </c>
      <c r="I1830" s="559"/>
      <c r="J1830" s="559" t="str">
        <f t="shared" si="111"/>
        <v/>
      </c>
      <c r="K1830" s="559"/>
      <c r="L1830" s="559"/>
      <c r="M1830" s="559"/>
      <c r="N1830" s="559"/>
      <c r="O1830" s="559" t="str">
        <f t="shared" si="112"/>
        <v/>
      </c>
      <c r="P1830" s="560"/>
    </row>
    <row r="1831" spans="2:16">
      <c r="B1831" s="557" t="str">
        <f t="shared" si="109"/>
        <v/>
      </c>
      <c r="C1831" s="558"/>
      <c r="D1831" s="559" t="str">
        <f t="shared" si="110"/>
        <v/>
      </c>
      <c r="E1831" s="559"/>
      <c r="F1831" s="559" t="str">
        <f>IFERROR(IF(OR(D1831=0,D1831=""),"",-PMT($F$45/IF($K$46="Day",'L1'!$D$12,IF($K$46="Week",'L1'!$D$16,IF($K$46="Month",'L1'!$D$17,1))),$F$46,$D$62)),"")</f>
        <v/>
      </c>
      <c r="G1831" s="559"/>
      <c r="H1831" s="559" t="str">
        <f>IFERROR(-PPMT(IF($K$46="Day",$F$45/'L1'!$D$12,IF($K$46="Week",$F$45/'L1'!$D$16,IF($K$46="Month",$F$45/'L1'!$D$17,IF($K$46="Year",$F$45,0)))),B1831,$F$46,$Q$45),"")</f>
        <v/>
      </c>
      <c r="I1831" s="559"/>
      <c r="J1831" s="559" t="str">
        <f t="shared" si="111"/>
        <v/>
      </c>
      <c r="K1831" s="559"/>
      <c r="L1831" s="559"/>
      <c r="M1831" s="559"/>
      <c r="N1831" s="559"/>
      <c r="O1831" s="559" t="str">
        <f t="shared" si="112"/>
        <v/>
      </c>
      <c r="P1831" s="560"/>
    </row>
    <row r="1832" spans="2:16">
      <c r="B1832" s="557" t="str">
        <f t="shared" si="109"/>
        <v/>
      </c>
      <c r="C1832" s="558"/>
      <c r="D1832" s="559" t="str">
        <f t="shared" si="110"/>
        <v/>
      </c>
      <c r="E1832" s="559"/>
      <c r="F1832" s="559" t="str">
        <f>IFERROR(IF(OR(D1832=0,D1832=""),"",-PMT($F$45/IF($K$46="Day",'L1'!$D$12,IF($K$46="Week",'L1'!$D$16,IF($K$46="Month",'L1'!$D$17,1))),$F$46,$D$62)),"")</f>
        <v/>
      </c>
      <c r="G1832" s="559"/>
      <c r="H1832" s="559" t="str">
        <f>IFERROR(-PPMT(IF($K$46="Day",$F$45/'L1'!$D$12,IF($K$46="Week",$F$45/'L1'!$D$16,IF($K$46="Month",$F$45/'L1'!$D$17,IF($K$46="Year",$F$45,0)))),B1832,$F$46,$Q$45),"")</f>
        <v/>
      </c>
      <c r="I1832" s="559"/>
      <c r="J1832" s="559" t="str">
        <f t="shared" si="111"/>
        <v/>
      </c>
      <c r="K1832" s="559"/>
      <c r="L1832" s="559"/>
      <c r="M1832" s="559"/>
      <c r="N1832" s="559"/>
      <c r="O1832" s="559" t="str">
        <f t="shared" si="112"/>
        <v/>
      </c>
      <c r="P1832" s="560"/>
    </row>
    <row r="1833" spans="2:16">
      <c r="B1833" s="557" t="str">
        <f t="shared" si="109"/>
        <v/>
      </c>
      <c r="C1833" s="558"/>
      <c r="D1833" s="559" t="str">
        <f t="shared" si="110"/>
        <v/>
      </c>
      <c r="E1833" s="559"/>
      <c r="F1833" s="559" t="str">
        <f>IFERROR(IF(OR(D1833=0,D1833=""),"",-PMT($F$45/IF($K$46="Day",'L1'!$D$12,IF($K$46="Week",'L1'!$D$16,IF($K$46="Month",'L1'!$D$17,1))),$F$46,$D$62)),"")</f>
        <v/>
      </c>
      <c r="G1833" s="559"/>
      <c r="H1833" s="559" t="str">
        <f>IFERROR(-PPMT(IF($K$46="Day",$F$45/'L1'!$D$12,IF($K$46="Week",$F$45/'L1'!$D$16,IF($K$46="Month",$F$45/'L1'!$D$17,IF($K$46="Year",$F$45,0)))),B1833,$F$46,$Q$45),"")</f>
        <v/>
      </c>
      <c r="I1833" s="559"/>
      <c r="J1833" s="559" t="str">
        <f t="shared" si="111"/>
        <v/>
      </c>
      <c r="K1833" s="559"/>
      <c r="L1833" s="559"/>
      <c r="M1833" s="559"/>
      <c r="N1833" s="559"/>
      <c r="O1833" s="559" t="str">
        <f t="shared" si="112"/>
        <v/>
      </c>
      <c r="P1833" s="560"/>
    </row>
    <row r="1834" spans="2:16">
      <c r="B1834" s="557" t="str">
        <f t="shared" si="109"/>
        <v/>
      </c>
      <c r="C1834" s="558"/>
      <c r="D1834" s="559" t="str">
        <f t="shared" si="110"/>
        <v/>
      </c>
      <c r="E1834" s="559"/>
      <c r="F1834" s="559" t="str">
        <f>IFERROR(IF(OR(D1834=0,D1834=""),"",-PMT($F$45/IF($K$46="Day",'L1'!$D$12,IF($K$46="Week",'L1'!$D$16,IF($K$46="Month",'L1'!$D$17,1))),$F$46,$D$62)),"")</f>
        <v/>
      </c>
      <c r="G1834" s="559"/>
      <c r="H1834" s="559" t="str">
        <f>IFERROR(-PPMT(IF($K$46="Day",$F$45/'L1'!$D$12,IF($K$46="Week",$F$45/'L1'!$D$16,IF($K$46="Month",$F$45/'L1'!$D$17,IF($K$46="Year",$F$45,0)))),B1834,$F$46,$Q$45),"")</f>
        <v/>
      </c>
      <c r="I1834" s="559"/>
      <c r="J1834" s="559" t="str">
        <f t="shared" si="111"/>
        <v/>
      </c>
      <c r="K1834" s="559"/>
      <c r="L1834" s="559"/>
      <c r="M1834" s="559"/>
      <c r="N1834" s="559"/>
      <c r="O1834" s="559" t="str">
        <f t="shared" si="112"/>
        <v/>
      </c>
      <c r="P1834" s="560"/>
    </row>
    <row r="1835" spans="2:16">
      <c r="B1835" s="557" t="str">
        <f t="shared" si="109"/>
        <v/>
      </c>
      <c r="C1835" s="558"/>
      <c r="D1835" s="559" t="str">
        <f t="shared" si="110"/>
        <v/>
      </c>
      <c r="E1835" s="559"/>
      <c r="F1835" s="559" t="str">
        <f>IFERROR(IF(OR(D1835=0,D1835=""),"",-PMT($F$45/IF($K$46="Day",'L1'!$D$12,IF($K$46="Week",'L1'!$D$16,IF($K$46="Month",'L1'!$D$17,1))),$F$46,$D$62)),"")</f>
        <v/>
      </c>
      <c r="G1835" s="559"/>
      <c r="H1835" s="559" t="str">
        <f>IFERROR(-PPMT(IF($K$46="Day",$F$45/'L1'!$D$12,IF($K$46="Week",$F$45/'L1'!$D$16,IF($K$46="Month",$F$45/'L1'!$D$17,IF($K$46="Year",$F$45,0)))),B1835,$F$46,$Q$45),"")</f>
        <v/>
      </c>
      <c r="I1835" s="559"/>
      <c r="J1835" s="559" t="str">
        <f t="shared" si="111"/>
        <v/>
      </c>
      <c r="K1835" s="559"/>
      <c r="L1835" s="559"/>
      <c r="M1835" s="559"/>
      <c r="N1835" s="559"/>
      <c r="O1835" s="559" t="str">
        <f t="shared" si="112"/>
        <v/>
      </c>
      <c r="P1835" s="560"/>
    </row>
    <row r="1836" spans="2:16">
      <c r="B1836" s="557" t="str">
        <f t="shared" si="109"/>
        <v/>
      </c>
      <c r="C1836" s="558"/>
      <c r="D1836" s="559" t="str">
        <f t="shared" si="110"/>
        <v/>
      </c>
      <c r="E1836" s="559"/>
      <c r="F1836" s="559" t="str">
        <f>IFERROR(IF(OR(D1836=0,D1836=""),"",-PMT($F$45/IF($K$46="Day",'L1'!$D$12,IF($K$46="Week",'L1'!$D$16,IF($K$46="Month",'L1'!$D$17,1))),$F$46,$D$62)),"")</f>
        <v/>
      </c>
      <c r="G1836" s="559"/>
      <c r="H1836" s="559" t="str">
        <f>IFERROR(-PPMT(IF($K$46="Day",$F$45/'L1'!$D$12,IF($K$46="Week",$F$45/'L1'!$D$16,IF($K$46="Month",$F$45/'L1'!$D$17,IF($K$46="Year",$F$45,0)))),B1836,$F$46,$Q$45),"")</f>
        <v/>
      </c>
      <c r="I1836" s="559"/>
      <c r="J1836" s="559" t="str">
        <f t="shared" si="111"/>
        <v/>
      </c>
      <c r="K1836" s="559"/>
      <c r="L1836" s="559"/>
      <c r="M1836" s="559"/>
      <c r="N1836" s="559"/>
      <c r="O1836" s="559" t="str">
        <f t="shared" si="112"/>
        <v/>
      </c>
      <c r="P1836" s="560"/>
    </row>
    <row r="1837" spans="2:16">
      <c r="B1837" s="557" t="str">
        <f t="shared" si="109"/>
        <v/>
      </c>
      <c r="C1837" s="558"/>
      <c r="D1837" s="559" t="str">
        <f t="shared" si="110"/>
        <v/>
      </c>
      <c r="E1837" s="559"/>
      <c r="F1837" s="559" t="str">
        <f>IFERROR(IF(OR(D1837=0,D1837=""),"",-PMT($F$45/IF($K$46="Day",'L1'!$D$12,IF($K$46="Week",'L1'!$D$16,IF($K$46="Month",'L1'!$D$17,1))),$F$46,$D$62)),"")</f>
        <v/>
      </c>
      <c r="G1837" s="559"/>
      <c r="H1837" s="559" t="str">
        <f>IFERROR(-PPMT(IF($K$46="Day",$F$45/'L1'!$D$12,IF($K$46="Week",$F$45/'L1'!$D$16,IF($K$46="Month",$F$45/'L1'!$D$17,IF($K$46="Year",$F$45,0)))),B1837,$F$46,$Q$45),"")</f>
        <v/>
      </c>
      <c r="I1837" s="559"/>
      <c r="J1837" s="559" t="str">
        <f t="shared" si="111"/>
        <v/>
      </c>
      <c r="K1837" s="559"/>
      <c r="L1837" s="559"/>
      <c r="M1837" s="559"/>
      <c r="N1837" s="559"/>
      <c r="O1837" s="559" t="str">
        <f t="shared" si="112"/>
        <v/>
      </c>
      <c r="P1837" s="560"/>
    </row>
    <row r="1838" spans="2:16">
      <c r="B1838" s="557" t="str">
        <f t="shared" si="109"/>
        <v/>
      </c>
      <c r="C1838" s="558"/>
      <c r="D1838" s="559" t="str">
        <f t="shared" si="110"/>
        <v/>
      </c>
      <c r="E1838" s="559"/>
      <c r="F1838" s="559" t="str">
        <f>IFERROR(IF(OR(D1838=0,D1838=""),"",-PMT($F$45/IF($K$46="Day",'L1'!$D$12,IF($K$46="Week",'L1'!$D$16,IF($K$46="Month",'L1'!$D$17,1))),$F$46,$D$62)),"")</f>
        <v/>
      </c>
      <c r="G1838" s="559"/>
      <c r="H1838" s="559" t="str">
        <f>IFERROR(-PPMT(IF($K$46="Day",$F$45/'L1'!$D$12,IF($K$46="Week",$F$45/'L1'!$D$16,IF($K$46="Month",$F$45/'L1'!$D$17,IF($K$46="Year",$F$45,0)))),B1838,$F$46,$Q$45),"")</f>
        <v/>
      </c>
      <c r="I1838" s="559"/>
      <c r="J1838" s="559" t="str">
        <f t="shared" si="111"/>
        <v/>
      </c>
      <c r="K1838" s="559"/>
      <c r="L1838" s="559"/>
      <c r="M1838" s="559"/>
      <c r="N1838" s="559"/>
      <c r="O1838" s="559" t="str">
        <f t="shared" si="112"/>
        <v/>
      </c>
      <c r="P1838" s="560"/>
    </row>
    <row r="1839" spans="2:16">
      <c r="B1839" s="557" t="str">
        <f t="shared" si="109"/>
        <v/>
      </c>
      <c r="C1839" s="558"/>
      <c r="D1839" s="559" t="str">
        <f t="shared" si="110"/>
        <v/>
      </c>
      <c r="E1839" s="559"/>
      <c r="F1839" s="559" t="str">
        <f>IFERROR(IF(OR(D1839=0,D1839=""),"",-PMT($F$45/IF($K$46="Day",'L1'!$D$12,IF($K$46="Week",'L1'!$D$16,IF($K$46="Month",'L1'!$D$17,1))),$F$46,$D$62)),"")</f>
        <v/>
      </c>
      <c r="G1839" s="559"/>
      <c r="H1839" s="559" t="str">
        <f>IFERROR(-PPMT(IF($K$46="Day",$F$45/'L1'!$D$12,IF($K$46="Week",$F$45/'L1'!$D$16,IF($K$46="Month",$F$45/'L1'!$D$17,IF($K$46="Year",$F$45,0)))),B1839,$F$46,$Q$45),"")</f>
        <v/>
      </c>
      <c r="I1839" s="559"/>
      <c r="J1839" s="559" t="str">
        <f t="shared" si="111"/>
        <v/>
      </c>
      <c r="K1839" s="559"/>
      <c r="L1839" s="559"/>
      <c r="M1839" s="559"/>
      <c r="N1839" s="559"/>
      <c r="O1839" s="559" t="str">
        <f t="shared" si="112"/>
        <v/>
      </c>
      <c r="P1839" s="560"/>
    </row>
    <row r="1840" spans="2:16">
      <c r="B1840" s="557" t="str">
        <f t="shared" si="109"/>
        <v/>
      </c>
      <c r="C1840" s="558"/>
      <c r="D1840" s="559" t="str">
        <f t="shared" si="110"/>
        <v/>
      </c>
      <c r="E1840" s="559"/>
      <c r="F1840" s="559" t="str">
        <f>IFERROR(IF(OR(D1840=0,D1840=""),"",-PMT($F$45/IF($K$46="Day",'L1'!$D$12,IF($K$46="Week",'L1'!$D$16,IF($K$46="Month",'L1'!$D$17,1))),$F$46,$D$62)),"")</f>
        <v/>
      </c>
      <c r="G1840" s="559"/>
      <c r="H1840" s="559" t="str">
        <f>IFERROR(-PPMT(IF($K$46="Day",$F$45/'L1'!$D$12,IF($K$46="Week",$F$45/'L1'!$D$16,IF($K$46="Month",$F$45/'L1'!$D$17,IF($K$46="Year",$F$45,0)))),B1840,$F$46,$Q$45),"")</f>
        <v/>
      </c>
      <c r="I1840" s="559"/>
      <c r="J1840" s="559" t="str">
        <f t="shared" si="111"/>
        <v/>
      </c>
      <c r="K1840" s="559"/>
      <c r="L1840" s="559"/>
      <c r="M1840" s="559"/>
      <c r="N1840" s="559"/>
      <c r="O1840" s="559" t="str">
        <f t="shared" si="112"/>
        <v/>
      </c>
      <c r="P1840" s="560"/>
    </row>
    <row r="1841" spans="2:16">
      <c r="B1841" s="557" t="str">
        <f t="shared" si="109"/>
        <v/>
      </c>
      <c r="C1841" s="558"/>
      <c r="D1841" s="559" t="str">
        <f t="shared" si="110"/>
        <v/>
      </c>
      <c r="E1841" s="559"/>
      <c r="F1841" s="559" t="str">
        <f>IFERROR(IF(OR(D1841=0,D1841=""),"",-PMT($F$45/IF($K$46="Day",'L1'!$D$12,IF($K$46="Week",'L1'!$D$16,IF($K$46="Month",'L1'!$D$17,1))),$F$46,$D$62)),"")</f>
        <v/>
      </c>
      <c r="G1841" s="559"/>
      <c r="H1841" s="559" t="str">
        <f>IFERROR(-PPMT(IF($K$46="Day",$F$45/'L1'!$D$12,IF($K$46="Week",$F$45/'L1'!$D$16,IF($K$46="Month",$F$45/'L1'!$D$17,IF($K$46="Year",$F$45,0)))),B1841,$F$46,$Q$45),"")</f>
        <v/>
      </c>
      <c r="I1841" s="559"/>
      <c r="J1841" s="559" t="str">
        <f t="shared" si="111"/>
        <v/>
      </c>
      <c r="K1841" s="559"/>
      <c r="L1841" s="559"/>
      <c r="M1841" s="559"/>
      <c r="N1841" s="559"/>
      <c r="O1841" s="559" t="str">
        <f t="shared" si="112"/>
        <v/>
      </c>
      <c r="P1841" s="560"/>
    </row>
    <row r="1842" spans="2:16">
      <c r="B1842" s="557" t="str">
        <f t="shared" si="109"/>
        <v/>
      </c>
      <c r="C1842" s="558"/>
      <c r="D1842" s="559" t="str">
        <f t="shared" si="110"/>
        <v/>
      </c>
      <c r="E1842" s="559"/>
      <c r="F1842" s="559" t="str">
        <f>IFERROR(IF(OR(D1842=0,D1842=""),"",-PMT($F$45/IF($K$46="Day",'L1'!$D$12,IF($K$46="Week",'L1'!$D$16,IF($K$46="Month",'L1'!$D$17,1))),$F$46,$D$62)),"")</f>
        <v/>
      </c>
      <c r="G1842" s="559"/>
      <c r="H1842" s="559" t="str">
        <f>IFERROR(-PPMT(IF($K$46="Day",$F$45/'L1'!$D$12,IF($K$46="Week",$F$45/'L1'!$D$16,IF($K$46="Month",$F$45/'L1'!$D$17,IF($K$46="Year",$F$45,0)))),B1842,$F$46,$Q$45),"")</f>
        <v/>
      </c>
      <c r="I1842" s="559"/>
      <c r="J1842" s="559" t="str">
        <f t="shared" si="111"/>
        <v/>
      </c>
      <c r="K1842" s="559"/>
      <c r="L1842" s="559"/>
      <c r="M1842" s="559"/>
      <c r="N1842" s="559"/>
      <c r="O1842" s="559" t="str">
        <f t="shared" si="112"/>
        <v/>
      </c>
      <c r="P1842" s="560"/>
    </row>
    <row r="1843" spans="2:16">
      <c r="B1843" s="557" t="str">
        <f t="shared" si="109"/>
        <v/>
      </c>
      <c r="C1843" s="558"/>
      <c r="D1843" s="559" t="str">
        <f t="shared" si="110"/>
        <v/>
      </c>
      <c r="E1843" s="559"/>
      <c r="F1843" s="559" t="str">
        <f>IFERROR(IF(OR(D1843=0,D1843=""),"",-PMT($F$45/IF($K$46="Day",'L1'!$D$12,IF($K$46="Week",'L1'!$D$16,IF($K$46="Month",'L1'!$D$17,1))),$F$46,$D$62)),"")</f>
        <v/>
      </c>
      <c r="G1843" s="559"/>
      <c r="H1843" s="559" t="str">
        <f>IFERROR(-PPMT(IF($K$46="Day",$F$45/'L1'!$D$12,IF($K$46="Week",$F$45/'L1'!$D$16,IF($K$46="Month",$F$45/'L1'!$D$17,IF($K$46="Year",$F$45,0)))),B1843,$F$46,$Q$45),"")</f>
        <v/>
      </c>
      <c r="I1843" s="559"/>
      <c r="J1843" s="559" t="str">
        <f t="shared" si="111"/>
        <v/>
      </c>
      <c r="K1843" s="559"/>
      <c r="L1843" s="559"/>
      <c r="M1843" s="559"/>
      <c r="N1843" s="559"/>
      <c r="O1843" s="559" t="str">
        <f t="shared" si="112"/>
        <v/>
      </c>
      <c r="P1843" s="560"/>
    </row>
    <row r="1844" spans="2:16">
      <c r="B1844" s="557" t="str">
        <f t="shared" si="109"/>
        <v/>
      </c>
      <c r="C1844" s="558"/>
      <c r="D1844" s="559" t="str">
        <f t="shared" si="110"/>
        <v/>
      </c>
      <c r="E1844" s="559"/>
      <c r="F1844" s="559" t="str">
        <f>IFERROR(IF(OR(D1844=0,D1844=""),"",-PMT($F$45/IF($K$46="Day",'L1'!$D$12,IF($K$46="Week",'L1'!$D$16,IF($K$46="Month",'L1'!$D$17,1))),$F$46,$D$62)),"")</f>
        <v/>
      </c>
      <c r="G1844" s="559"/>
      <c r="H1844" s="559" t="str">
        <f>IFERROR(-PPMT(IF($K$46="Day",$F$45/'L1'!$D$12,IF($K$46="Week",$F$45/'L1'!$D$16,IF($K$46="Month",$F$45/'L1'!$D$17,IF($K$46="Year",$F$45,0)))),B1844,$F$46,$Q$45),"")</f>
        <v/>
      </c>
      <c r="I1844" s="559"/>
      <c r="J1844" s="559" t="str">
        <f t="shared" si="111"/>
        <v/>
      </c>
      <c r="K1844" s="559"/>
      <c r="L1844" s="559"/>
      <c r="M1844" s="559"/>
      <c r="N1844" s="559"/>
      <c r="O1844" s="559" t="str">
        <f t="shared" si="112"/>
        <v/>
      </c>
      <c r="P1844" s="560"/>
    </row>
    <row r="1845" spans="2:16">
      <c r="B1845" s="557" t="str">
        <f t="shared" si="109"/>
        <v/>
      </c>
      <c r="C1845" s="558"/>
      <c r="D1845" s="559" t="str">
        <f t="shared" si="110"/>
        <v/>
      </c>
      <c r="E1845" s="559"/>
      <c r="F1845" s="559" t="str">
        <f>IFERROR(IF(OR(D1845=0,D1845=""),"",-PMT($F$45/IF($K$46="Day",'L1'!$D$12,IF($K$46="Week",'L1'!$D$16,IF($K$46="Month",'L1'!$D$17,1))),$F$46,$D$62)),"")</f>
        <v/>
      </c>
      <c r="G1845" s="559"/>
      <c r="H1845" s="559" t="str">
        <f>IFERROR(-PPMT(IF($K$46="Day",$F$45/'L1'!$D$12,IF($K$46="Week",$F$45/'L1'!$D$16,IF($K$46="Month",$F$45/'L1'!$D$17,IF($K$46="Year",$F$45,0)))),B1845,$F$46,$Q$45),"")</f>
        <v/>
      </c>
      <c r="I1845" s="559"/>
      <c r="J1845" s="559" t="str">
        <f t="shared" si="111"/>
        <v/>
      </c>
      <c r="K1845" s="559"/>
      <c r="L1845" s="559"/>
      <c r="M1845" s="559"/>
      <c r="N1845" s="559"/>
      <c r="O1845" s="559" t="str">
        <f t="shared" si="112"/>
        <v/>
      </c>
      <c r="P1845" s="560"/>
    </row>
    <row r="1846" spans="2:16">
      <c r="B1846" s="557" t="str">
        <f t="shared" si="109"/>
        <v/>
      </c>
      <c r="C1846" s="558"/>
      <c r="D1846" s="559" t="str">
        <f t="shared" si="110"/>
        <v/>
      </c>
      <c r="E1846" s="559"/>
      <c r="F1846" s="559" t="str">
        <f>IFERROR(IF(OR(D1846=0,D1846=""),"",-PMT($F$45/IF($K$46="Day",'L1'!$D$12,IF($K$46="Week",'L1'!$D$16,IF($K$46="Month",'L1'!$D$17,1))),$F$46,$D$62)),"")</f>
        <v/>
      </c>
      <c r="G1846" s="559"/>
      <c r="H1846" s="559" t="str">
        <f>IFERROR(-PPMT(IF($K$46="Day",$F$45/'L1'!$D$12,IF($K$46="Week",$F$45/'L1'!$D$16,IF($K$46="Month",$F$45/'L1'!$D$17,IF($K$46="Year",$F$45,0)))),B1846,$F$46,$Q$45),"")</f>
        <v/>
      </c>
      <c r="I1846" s="559"/>
      <c r="J1846" s="559" t="str">
        <f t="shared" si="111"/>
        <v/>
      </c>
      <c r="K1846" s="559"/>
      <c r="L1846" s="559"/>
      <c r="M1846" s="559"/>
      <c r="N1846" s="559"/>
      <c r="O1846" s="559" t="str">
        <f t="shared" si="112"/>
        <v/>
      </c>
      <c r="P1846" s="560"/>
    </row>
    <row r="1847" spans="2:16">
      <c r="B1847" s="557" t="str">
        <f t="shared" si="109"/>
        <v/>
      </c>
      <c r="C1847" s="558"/>
      <c r="D1847" s="559" t="str">
        <f t="shared" si="110"/>
        <v/>
      </c>
      <c r="E1847" s="559"/>
      <c r="F1847" s="559" t="str">
        <f>IFERROR(IF(OR(D1847=0,D1847=""),"",-PMT($F$45/IF($K$46="Day",'L1'!$D$12,IF($K$46="Week",'L1'!$D$16,IF($K$46="Month",'L1'!$D$17,1))),$F$46,$D$62)),"")</f>
        <v/>
      </c>
      <c r="G1847" s="559"/>
      <c r="H1847" s="559" t="str">
        <f>IFERROR(-PPMT(IF($K$46="Day",$F$45/'L1'!$D$12,IF($K$46="Week",$F$45/'L1'!$D$16,IF($K$46="Month",$F$45/'L1'!$D$17,IF($K$46="Year",$F$45,0)))),B1847,$F$46,$Q$45),"")</f>
        <v/>
      </c>
      <c r="I1847" s="559"/>
      <c r="J1847" s="559" t="str">
        <f t="shared" si="111"/>
        <v/>
      </c>
      <c r="K1847" s="559"/>
      <c r="L1847" s="559"/>
      <c r="M1847" s="559"/>
      <c r="N1847" s="559"/>
      <c r="O1847" s="559" t="str">
        <f t="shared" si="112"/>
        <v/>
      </c>
      <c r="P1847" s="560"/>
    </row>
    <row r="1848" spans="2:16">
      <c r="B1848" s="557" t="str">
        <f t="shared" si="109"/>
        <v/>
      </c>
      <c r="C1848" s="558"/>
      <c r="D1848" s="559" t="str">
        <f t="shared" si="110"/>
        <v/>
      </c>
      <c r="E1848" s="559"/>
      <c r="F1848" s="559" t="str">
        <f>IFERROR(IF(OR(D1848=0,D1848=""),"",-PMT($F$45/IF($K$46="Day",'L1'!$D$12,IF($K$46="Week",'L1'!$D$16,IF($K$46="Month",'L1'!$D$17,1))),$F$46,$D$62)),"")</f>
        <v/>
      </c>
      <c r="G1848" s="559"/>
      <c r="H1848" s="559" t="str">
        <f>IFERROR(-PPMT(IF($K$46="Day",$F$45/'L1'!$D$12,IF($K$46="Week",$F$45/'L1'!$D$16,IF($K$46="Month",$F$45/'L1'!$D$17,IF($K$46="Year",$F$45,0)))),B1848,$F$46,$Q$45),"")</f>
        <v/>
      </c>
      <c r="I1848" s="559"/>
      <c r="J1848" s="559" t="str">
        <f t="shared" si="111"/>
        <v/>
      </c>
      <c r="K1848" s="559"/>
      <c r="L1848" s="559"/>
      <c r="M1848" s="559"/>
      <c r="N1848" s="559"/>
      <c r="O1848" s="559" t="str">
        <f t="shared" si="112"/>
        <v/>
      </c>
      <c r="P1848" s="560"/>
    </row>
    <row r="1849" spans="2:16">
      <c r="B1849" s="557" t="str">
        <f t="shared" si="109"/>
        <v/>
      </c>
      <c r="C1849" s="558"/>
      <c r="D1849" s="559" t="str">
        <f t="shared" si="110"/>
        <v/>
      </c>
      <c r="E1849" s="559"/>
      <c r="F1849" s="559" t="str">
        <f>IFERROR(IF(OR(D1849=0,D1849=""),"",-PMT($F$45/IF($K$46="Day",'L1'!$D$12,IF($K$46="Week",'L1'!$D$16,IF($K$46="Month",'L1'!$D$17,1))),$F$46,$D$62)),"")</f>
        <v/>
      </c>
      <c r="G1849" s="559"/>
      <c r="H1849" s="559" t="str">
        <f>IFERROR(-PPMT(IF($K$46="Day",$F$45/'L1'!$D$12,IF($K$46="Week",$F$45/'L1'!$D$16,IF($K$46="Month",$F$45/'L1'!$D$17,IF($K$46="Year",$F$45,0)))),B1849,$F$46,$Q$45),"")</f>
        <v/>
      </c>
      <c r="I1849" s="559"/>
      <c r="J1849" s="559" t="str">
        <f t="shared" si="111"/>
        <v/>
      </c>
      <c r="K1849" s="559"/>
      <c r="L1849" s="559"/>
      <c r="M1849" s="559"/>
      <c r="N1849" s="559"/>
      <c r="O1849" s="559" t="str">
        <f t="shared" si="112"/>
        <v/>
      </c>
      <c r="P1849" s="560"/>
    </row>
    <row r="1850" spans="2:16">
      <c r="B1850" s="557" t="str">
        <f t="shared" si="109"/>
        <v/>
      </c>
      <c r="C1850" s="558"/>
      <c r="D1850" s="559" t="str">
        <f t="shared" si="110"/>
        <v/>
      </c>
      <c r="E1850" s="559"/>
      <c r="F1850" s="559" t="str">
        <f>IFERROR(IF(OR(D1850=0,D1850=""),"",-PMT($F$45/IF($K$46="Day",'L1'!$D$12,IF($K$46="Week",'L1'!$D$16,IF($K$46="Month",'L1'!$D$17,1))),$F$46,$D$62)),"")</f>
        <v/>
      </c>
      <c r="G1850" s="559"/>
      <c r="H1850" s="559" t="str">
        <f>IFERROR(-PPMT(IF($K$46="Day",$F$45/'L1'!$D$12,IF($K$46="Week",$F$45/'L1'!$D$16,IF($K$46="Month",$F$45/'L1'!$D$17,IF($K$46="Year",$F$45,0)))),B1850,$F$46,$Q$45),"")</f>
        <v/>
      </c>
      <c r="I1850" s="559"/>
      <c r="J1850" s="559" t="str">
        <f t="shared" si="111"/>
        <v/>
      </c>
      <c r="K1850" s="559"/>
      <c r="L1850" s="559"/>
      <c r="M1850" s="559"/>
      <c r="N1850" s="559"/>
      <c r="O1850" s="559" t="str">
        <f t="shared" si="112"/>
        <v/>
      </c>
      <c r="P1850" s="560"/>
    </row>
    <row r="1851" spans="2:16">
      <c r="B1851" s="557" t="str">
        <f t="shared" si="109"/>
        <v/>
      </c>
      <c r="C1851" s="558"/>
      <c r="D1851" s="559" t="str">
        <f t="shared" si="110"/>
        <v/>
      </c>
      <c r="E1851" s="559"/>
      <c r="F1851" s="559" t="str">
        <f>IFERROR(IF(OR(D1851=0,D1851=""),"",-PMT($F$45/IF($K$46="Day",'L1'!$D$12,IF($K$46="Week",'L1'!$D$16,IF($K$46="Month",'L1'!$D$17,1))),$F$46,$D$62)),"")</f>
        <v/>
      </c>
      <c r="G1851" s="559"/>
      <c r="H1851" s="559" t="str">
        <f>IFERROR(-PPMT(IF($K$46="Day",$F$45/'L1'!$D$12,IF($K$46="Week",$F$45/'L1'!$D$16,IF($K$46="Month",$F$45/'L1'!$D$17,IF($K$46="Year",$F$45,0)))),B1851,$F$46,$Q$45),"")</f>
        <v/>
      </c>
      <c r="I1851" s="559"/>
      <c r="J1851" s="559" t="str">
        <f t="shared" si="111"/>
        <v/>
      </c>
      <c r="K1851" s="559"/>
      <c r="L1851" s="559"/>
      <c r="M1851" s="559"/>
      <c r="N1851" s="559"/>
      <c r="O1851" s="559" t="str">
        <f t="shared" si="112"/>
        <v/>
      </c>
      <c r="P1851" s="560"/>
    </row>
    <row r="1852" spans="2:16">
      <c r="B1852" s="557" t="str">
        <f t="shared" si="109"/>
        <v/>
      </c>
      <c r="C1852" s="558"/>
      <c r="D1852" s="559" t="str">
        <f t="shared" si="110"/>
        <v/>
      </c>
      <c r="E1852" s="559"/>
      <c r="F1852" s="559" t="str">
        <f>IFERROR(IF(OR(D1852=0,D1852=""),"",-PMT($F$45/IF($K$46="Day",'L1'!$D$12,IF($K$46="Week",'L1'!$D$16,IF($K$46="Month",'L1'!$D$17,1))),$F$46,$D$62)),"")</f>
        <v/>
      </c>
      <c r="G1852" s="559"/>
      <c r="H1852" s="559" t="str">
        <f>IFERROR(-PPMT(IF($K$46="Day",$F$45/'L1'!$D$12,IF($K$46="Week",$F$45/'L1'!$D$16,IF($K$46="Month",$F$45/'L1'!$D$17,IF($K$46="Year",$F$45,0)))),B1852,$F$46,$Q$45),"")</f>
        <v/>
      </c>
      <c r="I1852" s="559"/>
      <c r="J1852" s="559" t="str">
        <f t="shared" si="111"/>
        <v/>
      </c>
      <c r="K1852" s="559"/>
      <c r="L1852" s="559"/>
      <c r="M1852" s="559"/>
      <c r="N1852" s="559"/>
      <c r="O1852" s="559" t="str">
        <f t="shared" si="112"/>
        <v/>
      </c>
      <c r="P1852" s="560"/>
    </row>
    <row r="1853" spans="2:16">
      <c r="B1853" s="557" t="str">
        <f t="shared" si="109"/>
        <v/>
      </c>
      <c r="C1853" s="558"/>
      <c r="D1853" s="559" t="str">
        <f t="shared" si="110"/>
        <v/>
      </c>
      <c r="E1853" s="559"/>
      <c r="F1853" s="559" t="str">
        <f>IFERROR(IF(OR(D1853=0,D1853=""),"",-PMT($F$45/IF($K$46="Day",'L1'!$D$12,IF($K$46="Week",'L1'!$D$16,IF($K$46="Month",'L1'!$D$17,1))),$F$46,$D$62)),"")</f>
        <v/>
      </c>
      <c r="G1853" s="559"/>
      <c r="H1853" s="559" t="str">
        <f>IFERROR(-PPMT(IF($K$46="Day",$F$45/'L1'!$D$12,IF($K$46="Week",$F$45/'L1'!$D$16,IF($K$46="Month",$F$45/'L1'!$D$17,IF($K$46="Year",$F$45,0)))),B1853,$F$46,$Q$45),"")</f>
        <v/>
      </c>
      <c r="I1853" s="559"/>
      <c r="J1853" s="559" t="str">
        <f t="shared" si="111"/>
        <v/>
      </c>
      <c r="K1853" s="559"/>
      <c r="L1853" s="559"/>
      <c r="M1853" s="559"/>
      <c r="N1853" s="559"/>
      <c r="O1853" s="559" t="str">
        <f t="shared" si="112"/>
        <v/>
      </c>
      <c r="P1853" s="560"/>
    </row>
    <row r="1854" spans="2:16">
      <c r="B1854" s="557" t="str">
        <f t="shared" si="109"/>
        <v/>
      </c>
      <c r="C1854" s="558"/>
      <c r="D1854" s="559" t="str">
        <f t="shared" si="110"/>
        <v/>
      </c>
      <c r="E1854" s="559"/>
      <c r="F1854" s="559" t="str">
        <f>IFERROR(IF(OR(D1854=0,D1854=""),"",-PMT($F$45/IF($K$46="Day",'L1'!$D$12,IF($K$46="Week",'L1'!$D$16,IF($K$46="Month",'L1'!$D$17,1))),$F$46,$D$62)),"")</f>
        <v/>
      </c>
      <c r="G1854" s="559"/>
      <c r="H1854" s="559" t="str">
        <f>IFERROR(-PPMT(IF($K$46="Day",$F$45/'L1'!$D$12,IF($K$46="Week",$F$45/'L1'!$D$16,IF($K$46="Month",$F$45/'L1'!$D$17,IF($K$46="Year",$F$45,0)))),B1854,$F$46,$Q$45),"")</f>
        <v/>
      </c>
      <c r="I1854" s="559"/>
      <c r="J1854" s="559" t="str">
        <f t="shared" si="111"/>
        <v/>
      </c>
      <c r="K1854" s="559"/>
      <c r="L1854" s="559"/>
      <c r="M1854" s="559"/>
      <c r="N1854" s="559"/>
      <c r="O1854" s="559" t="str">
        <f t="shared" si="112"/>
        <v/>
      </c>
      <c r="P1854" s="560"/>
    </row>
    <row r="1855" spans="2:16">
      <c r="B1855" s="557" t="str">
        <f t="shared" si="109"/>
        <v/>
      </c>
      <c r="C1855" s="558"/>
      <c r="D1855" s="559" t="str">
        <f t="shared" si="110"/>
        <v/>
      </c>
      <c r="E1855" s="559"/>
      <c r="F1855" s="559" t="str">
        <f>IFERROR(IF(OR(D1855=0,D1855=""),"",-PMT($F$45/IF($K$46="Day",'L1'!$D$12,IF($K$46="Week",'L1'!$D$16,IF($K$46="Month",'L1'!$D$17,1))),$F$46,$D$62)),"")</f>
        <v/>
      </c>
      <c r="G1855" s="559"/>
      <c r="H1855" s="559" t="str">
        <f>IFERROR(-PPMT(IF($K$46="Day",$F$45/'L1'!$D$12,IF($K$46="Week",$F$45/'L1'!$D$16,IF($K$46="Month",$F$45/'L1'!$D$17,IF($K$46="Year",$F$45,0)))),B1855,$F$46,$Q$45),"")</f>
        <v/>
      </c>
      <c r="I1855" s="559"/>
      <c r="J1855" s="559" t="str">
        <f t="shared" si="111"/>
        <v/>
      </c>
      <c r="K1855" s="559"/>
      <c r="L1855" s="559"/>
      <c r="M1855" s="559"/>
      <c r="N1855" s="559"/>
      <c r="O1855" s="559" t="str">
        <f t="shared" si="112"/>
        <v/>
      </c>
      <c r="P1855" s="560"/>
    </row>
    <row r="1856" spans="2:16">
      <c r="B1856" s="557" t="str">
        <f t="shared" ref="B1856:B1919" si="113">IF(OR(D1856=0,D1856=""),"",B1855+1)</f>
        <v/>
      </c>
      <c r="C1856" s="558"/>
      <c r="D1856" s="559" t="str">
        <f t="shared" ref="D1856:D1919" si="114">IFERROR(IF(D1855-H1855&lt;=0,"",D1855-H1855),"")</f>
        <v/>
      </c>
      <c r="E1856" s="559"/>
      <c r="F1856" s="559" t="str">
        <f>IFERROR(IF(OR(D1856=0,D1856=""),"",-PMT($F$45/IF($K$46="Day",'L1'!$D$12,IF($K$46="Week",'L1'!$D$16,IF($K$46="Month",'L1'!$D$17,1))),$F$46,$D$62)),"")</f>
        <v/>
      </c>
      <c r="G1856" s="559"/>
      <c r="H1856" s="559" t="str">
        <f>IFERROR(-PPMT(IF($K$46="Day",$F$45/'L1'!$D$12,IF($K$46="Week",$F$45/'L1'!$D$16,IF($K$46="Month",$F$45/'L1'!$D$17,IF($K$46="Year",$F$45,0)))),B1856,$F$46,$Q$45),"")</f>
        <v/>
      </c>
      <c r="I1856" s="559"/>
      <c r="J1856" s="559" t="str">
        <f t="shared" ref="J1856:J1919" si="115">IFERROR(F1856-H1856,"")</f>
        <v/>
      </c>
      <c r="K1856" s="559"/>
      <c r="L1856" s="559"/>
      <c r="M1856" s="559"/>
      <c r="N1856" s="559"/>
      <c r="O1856" s="559" t="str">
        <f t="shared" ref="O1856:O1919" si="116">IFERROR(D1856-H1856,"")</f>
        <v/>
      </c>
      <c r="P1856" s="560"/>
    </row>
    <row r="1857" spans="2:16">
      <c r="B1857" s="557" t="str">
        <f t="shared" si="113"/>
        <v/>
      </c>
      <c r="C1857" s="558"/>
      <c r="D1857" s="559" t="str">
        <f t="shared" si="114"/>
        <v/>
      </c>
      <c r="E1857" s="559"/>
      <c r="F1857" s="559" t="str">
        <f>IFERROR(IF(OR(D1857=0,D1857=""),"",-PMT($F$45/IF($K$46="Day",'L1'!$D$12,IF($K$46="Week",'L1'!$D$16,IF($K$46="Month",'L1'!$D$17,1))),$F$46,$D$62)),"")</f>
        <v/>
      </c>
      <c r="G1857" s="559"/>
      <c r="H1857" s="559" t="str">
        <f>IFERROR(-PPMT(IF($K$46="Day",$F$45/'L1'!$D$12,IF($K$46="Week",$F$45/'L1'!$D$16,IF($K$46="Month",$F$45/'L1'!$D$17,IF($K$46="Year",$F$45,0)))),B1857,$F$46,$Q$45),"")</f>
        <v/>
      </c>
      <c r="I1857" s="559"/>
      <c r="J1857" s="559" t="str">
        <f t="shared" si="115"/>
        <v/>
      </c>
      <c r="K1857" s="559"/>
      <c r="L1857" s="559"/>
      <c r="M1857" s="559"/>
      <c r="N1857" s="559"/>
      <c r="O1857" s="559" t="str">
        <f t="shared" si="116"/>
        <v/>
      </c>
      <c r="P1857" s="560"/>
    </row>
    <row r="1858" spans="2:16">
      <c r="B1858" s="557" t="str">
        <f t="shared" si="113"/>
        <v/>
      </c>
      <c r="C1858" s="558"/>
      <c r="D1858" s="559" t="str">
        <f t="shared" si="114"/>
        <v/>
      </c>
      <c r="E1858" s="559"/>
      <c r="F1858" s="559" t="str">
        <f>IFERROR(IF(OR(D1858=0,D1858=""),"",-PMT($F$45/IF($K$46="Day",'L1'!$D$12,IF($K$46="Week",'L1'!$D$16,IF($K$46="Month",'L1'!$D$17,1))),$F$46,$D$62)),"")</f>
        <v/>
      </c>
      <c r="G1858" s="559"/>
      <c r="H1858" s="559" t="str">
        <f>IFERROR(-PPMT(IF($K$46="Day",$F$45/'L1'!$D$12,IF($K$46="Week",$F$45/'L1'!$D$16,IF($K$46="Month",$F$45/'L1'!$D$17,IF($K$46="Year",$F$45,0)))),B1858,$F$46,$Q$45),"")</f>
        <v/>
      </c>
      <c r="I1858" s="559"/>
      <c r="J1858" s="559" t="str">
        <f t="shared" si="115"/>
        <v/>
      </c>
      <c r="K1858" s="559"/>
      <c r="L1858" s="559"/>
      <c r="M1858" s="559"/>
      <c r="N1858" s="559"/>
      <c r="O1858" s="559" t="str">
        <f t="shared" si="116"/>
        <v/>
      </c>
      <c r="P1858" s="560"/>
    </row>
    <row r="1859" spans="2:16">
      <c r="B1859" s="557" t="str">
        <f t="shared" si="113"/>
        <v/>
      </c>
      <c r="C1859" s="558"/>
      <c r="D1859" s="559" t="str">
        <f t="shared" si="114"/>
        <v/>
      </c>
      <c r="E1859" s="559"/>
      <c r="F1859" s="559" t="str">
        <f>IFERROR(IF(OR(D1859=0,D1859=""),"",-PMT($F$45/IF($K$46="Day",'L1'!$D$12,IF($K$46="Week",'L1'!$D$16,IF($K$46="Month",'L1'!$D$17,1))),$F$46,$D$62)),"")</f>
        <v/>
      </c>
      <c r="G1859" s="559"/>
      <c r="H1859" s="559" t="str">
        <f>IFERROR(-PPMT(IF($K$46="Day",$F$45/'L1'!$D$12,IF($K$46="Week",$F$45/'L1'!$D$16,IF($K$46="Month",$F$45/'L1'!$D$17,IF($K$46="Year",$F$45,0)))),B1859,$F$46,$Q$45),"")</f>
        <v/>
      </c>
      <c r="I1859" s="559"/>
      <c r="J1859" s="559" t="str">
        <f t="shared" si="115"/>
        <v/>
      </c>
      <c r="K1859" s="559"/>
      <c r="L1859" s="559"/>
      <c r="M1859" s="559"/>
      <c r="N1859" s="559"/>
      <c r="O1859" s="559" t="str">
        <f t="shared" si="116"/>
        <v/>
      </c>
      <c r="P1859" s="560"/>
    </row>
    <row r="1860" spans="2:16">
      <c r="B1860" s="557" t="str">
        <f t="shared" si="113"/>
        <v/>
      </c>
      <c r="C1860" s="558"/>
      <c r="D1860" s="559" t="str">
        <f t="shared" si="114"/>
        <v/>
      </c>
      <c r="E1860" s="559"/>
      <c r="F1860" s="559" t="str">
        <f>IFERROR(IF(OR(D1860=0,D1860=""),"",-PMT($F$45/IF($K$46="Day",'L1'!$D$12,IF($K$46="Week",'L1'!$D$16,IF($K$46="Month",'L1'!$D$17,1))),$F$46,$D$62)),"")</f>
        <v/>
      </c>
      <c r="G1860" s="559"/>
      <c r="H1860" s="559" t="str">
        <f>IFERROR(-PPMT(IF($K$46="Day",$F$45/'L1'!$D$12,IF($K$46="Week",$F$45/'L1'!$D$16,IF($K$46="Month",$F$45/'L1'!$D$17,IF($K$46="Year",$F$45,0)))),B1860,$F$46,$Q$45),"")</f>
        <v/>
      </c>
      <c r="I1860" s="559"/>
      <c r="J1860" s="559" t="str">
        <f t="shared" si="115"/>
        <v/>
      </c>
      <c r="K1860" s="559"/>
      <c r="L1860" s="559"/>
      <c r="M1860" s="559"/>
      <c r="N1860" s="559"/>
      <c r="O1860" s="559" t="str">
        <f t="shared" si="116"/>
        <v/>
      </c>
      <c r="P1860" s="560"/>
    </row>
    <row r="1861" spans="2:16">
      <c r="B1861" s="557" t="str">
        <f t="shared" si="113"/>
        <v/>
      </c>
      <c r="C1861" s="558"/>
      <c r="D1861" s="559" t="str">
        <f t="shared" si="114"/>
        <v/>
      </c>
      <c r="E1861" s="559"/>
      <c r="F1861" s="559" t="str">
        <f>IFERROR(IF(OR(D1861=0,D1861=""),"",-PMT($F$45/IF($K$46="Day",'L1'!$D$12,IF($K$46="Week",'L1'!$D$16,IF($K$46="Month",'L1'!$D$17,1))),$F$46,$D$62)),"")</f>
        <v/>
      </c>
      <c r="G1861" s="559"/>
      <c r="H1861" s="559" t="str">
        <f>IFERROR(-PPMT(IF($K$46="Day",$F$45/'L1'!$D$12,IF($K$46="Week",$F$45/'L1'!$D$16,IF($K$46="Month",$F$45/'L1'!$D$17,IF($K$46="Year",$F$45,0)))),B1861,$F$46,$Q$45),"")</f>
        <v/>
      </c>
      <c r="I1861" s="559"/>
      <c r="J1861" s="559" t="str">
        <f t="shared" si="115"/>
        <v/>
      </c>
      <c r="K1861" s="559"/>
      <c r="L1861" s="559"/>
      <c r="M1861" s="559"/>
      <c r="N1861" s="559"/>
      <c r="O1861" s="559" t="str">
        <f t="shared" si="116"/>
        <v/>
      </c>
      <c r="P1861" s="560"/>
    </row>
    <row r="1862" spans="2:16">
      <c r="B1862" s="557" t="str">
        <f t="shared" si="113"/>
        <v/>
      </c>
      <c r="C1862" s="558"/>
      <c r="D1862" s="559" t="str">
        <f t="shared" si="114"/>
        <v/>
      </c>
      <c r="E1862" s="559"/>
      <c r="F1862" s="559" t="str">
        <f>IFERROR(IF(OR(D1862=0,D1862=""),"",-PMT($F$45/IF($K$46="Day",'L1'!$D$12,IF($K$46="Week",'L1'!$D$16,IF($K$46="Month",'L1'!$D$17,1))),$F$46,$D$62)),"")</f>
        <v/>
      </c>
      <c r="G1862" s="559"/>
      <c r="H1862" s="559" t="str">
        <f>IFERROR(-PPMT(IF($K$46="Day",$F$45/'L1'!$D$12,IF($K$46="Week",$F$45/'L1'!$D$16,IF($K$46="Month",$F$45/'L1'!$D$17,IF($K$46="Year",$F$45,0)))),B1862,$F$46,$Q$45),"")</f>
        <v/>
      </c>
      <c r="I1862" s="559"/>
      <c r="J1862" s="559" t="str">
        <f t="shared" si="115"/>
        <v/>
      </c>
      <c r="K1862" s="559"/>
      <c r="L1862" s="559"/>
      <c r="M1862" s="559"/>
      <c r="N1862" s="559"/>
      <c r="O1862" s="559" t="str">
        <f t="shared" si="116"/>
        <v/>
      </c>
      <c r="P1862" s="560"/>
    </row>
    <row r="1863" spans="2:16">
      <c r="B1863" s="557" t="str">
        <f t="shared" si="113"/>
        <v/>
      </c>
      <c r="C1863" s="558"/>
      <c r="D1863" s="559" t="str">
        <f t="shared" si="114"/>
        <v/>
      </c>
      <c r="E1863" s="559"/>
      <c r="F1863" s="559" t="str">
        <f>IFERROR(IF(OR(D1863=0,D1863=""),"",-PMT($F$45/IF($K$46="Day",'L1'!$D$12,IF($K$46="Week",'L1'!$D$16,IF($K$46="Month",'L1'!$D$17,1))),$F$46,$D$62)),"")</f>
        <v/>
      </c>
      <c r="G1863" s="559"/>
      <c r="H1863" s="559" t="str">
        <f>IFERROR(-PPMT(IF($K$46="Day",$F$45/'L1'!$D$12,IF($K$46="Week",$F$45/'L1'!$D$16,IF($K$46="Month",$F$45/'L1'!$D$17,IF($K$46="Year",$F$45,0)))),B1863,$F$46,$Q$45),"")</f>
        <v/>
      </c>
      <c r="I1863" s="559"/>
      <c r="J1863" s="559" t="str">
        <f t="shared" si="115"/>
        <v/>
      </c>
      <c r="K1863" s="559"/>
      <c r="L1863" s="559"/>
      <c r="M1863" s="559"/>
      <c r="N1863" s="559"/>
      <c r="O1863" s="559" t="str">
        <f t="shared" si="116"/>
        <v/>
      </c>
      <c r="P1863" s="560"/>
    </row>
    <row r="1864" spans="2:16">
      <c r="B1864" s="557" t="str">
        <f t="shared" si="113"/>
        <v/>
      </c>
      <c r="C1864" s="558"/>
      <c r="D1864" s="559" t="str">
        <f t="shared" si="114"/>
        <v/>
      </c>
      <c r="E1864" s="559"/>
      <c r="F1864" s="559" t="str">
        <f>IFERROR(IF(OR(D1864=0,D1864=""),"",-PMT($F$45/IF($K$46="Day",'L1'!$D$12,IF($K$46="Week",'L1'!$D$16,IF($K$46="Month",'L1'!$D$17,1))),$F$46,$D$62)),"")</f>
        <v/>
      </c>
      <c r="G1864" s="559"/>
      <c r="H1864" s="559" t="str">
        <f>IFERROR(-PPMT(IF($K$46="Day",$F$45/'L1'!$D$12,IF($K$46="Week",$F$45/'L1'!$D$16,IF($K$46="Month",$F$45/'L1'!$D$17,IF($K$46="Year",$F$45,0)))),B1864,$F$46,$Q$45),"")</f>
        <v/>
      </c>
      <c r="I1864" s="559"/>
      <c r="J1864" s="559" t="str">
        <f t="shared" si="115"/>
        <v/>
      </c>
      <c r="K1864" s="559"/>
      <c r="L1864" s="559"/>
      <c r="M1864" s="559"/>
      <c r="N1864" s="559"/>
      <c r="O1864" s="559" t="str">
        <f t="shared" si="116"/>
        <v/>
      </c>
      <c r="P1864" s="560"/>
    </row>
    <row r="1865" spans="2:16">
      <c r="B1865" s="557" t="str">
        <f t="shared" si="113"/>
        <v/>
      </c>
      <c r="C1865" s="558"/>
      <c r="D1865" s="559" t="str">
        <f t="shared" si="114"/>
        <v/>
      </c>
      <c r="E1865" s="559"/>
      <c r="F1865" s="559" t="str">
        <f>IFERROR(IF(OR(D1865=0,D1865=""),"",-PMT($F$45/IF($K$46="Day",'L1'!$D$12,IF($K$46="Week",'L1'!$D$16,IF($K$46="Month",'L1'!$D$17,1))),$F$46,$D$62)),"")</f>
        <v/>
      </c>
      <c r="G1865" s="559"/>
      <c r="H1865" s="559" t="str">
        <f>IFERROR(-PPMT(IF($K$46="Day",$F$45/'L1'!$D$12,IF($K$46="Week",$F$45/'L1'!$D$16,IF($K$46="Month",$F$45/'L1'!$D$17,IF($K$46="Year",$F$45,0)))),B1865,$F$46,$Q$45),"")</f>
        <v/>
      </c>
      <c r="I1865" s="559"/>
      <c r="J1865" s="559" t="str">
        <f t="shared" si="115"/>
        <v/>
      </c>
      <c r="K1865" s="559"/>
      <c r="L1865" s="559"/>
      <c r="M1865" s="559"/>
      <c r="N1865" s="559"/>
      <c r="O1865" s="559" t="str">
        <f t="shared" si="116"/>
        <v/>
      </c>
      <c r="P1865" s="560"/>
    </row>
    <row r="1866" spans="2:16">
      <c r="B1866" s="557" t="str">
        <f t="shared" si="113"/>
        <v/>
      </c>
      <c r="C1866" s="558"/>
      <c r="D1866" s="559" t="str">
        <f t="shared" si="114"/>
        <v/>
      </c>
      <c r="E1866" s="559"/>
      <c r="F1866" s="559" t="str">
        <f>IFERROR(IF(OR(D1866=0,D1866=""),"",-PMT($F$45/IF($K$46="Day",'L1'!$D$12,IF($K$46="Week",'L1'!$D$16,IF($K$46="Month",'L1'!$D$17,1))),$F$46,$D$62)),"")</f>
        <v/>
      </c>
      <c r="G1866" s="559"/>
      <c r="H1866" s="559" t="str">
        <f>IFERROR(-PPMT(IF($K$46="Day",$F$45/'L1'!$D$12,IF($K$46="Week",$F$45/'L1'!$D$16,IF($K$46="Month",$F$45/'L1'!$D$17,IF($K$46="Year",$F$45,0)))),B1866,$F$46,$Q$45),"")</f>
        <v/>
      </c>
      <c r="I1866" s="559"/>
      <c r="J1866" s="559" t="str">
        <f t="shared" si="115"/>
        <v/>
      </c>
      <c r="K1866" s="559"/>
      <c r="L1866" s="559"/>
      <c r="M1866" s="559"/>
      <c r="N1866" s="559"/>
      <c r="O1866" s="559" t="str">
        <f t="shared" si="116"/>
        <v/>
      </c>
      <c r="P1866" s="560"/>
    </row>
    <row r="1867" spans="2:16">
      <c r="B1867" s="557" t="str">
        <f t="shared" si="113"/>
        <v/>
      </c>
      <c r="C1867" s="558"/>
      <c r="D1867" s="559" t="str">
        <f t="shared" si="114"/>
        <v/>
      </c>
      <c r="E1867" s="559"/>
      <c r="F1867" s="559" t="str">
        <f>IFERROR(IF(OR(D1867=0,D1867=""),"",-PMT($F$45/IF($K$46="Day",'L1'!$D$12,IF($K$46="Week",'L1'!$D$16,IF($K$46="Month",'L1'!$D$17,1))),$F$46,$D$62)),"")</f>
        <v/>
      </c>
      <c r="G1867" s="559"/>
      <c r="H1867" s="559" t="str">
        <f>IFERROR(-PPMT(IF($K$46="Day",$F$45/'L1'!$D$12,IF($K$46="Week",$F$45/'L1'!$D$16,IF($K$46="Month",$F$45/'L1'!$D$17,IF($K$46="Year",$F$45,0)))),B1867,$F$46,$Q$45),"")</f>
        <v/>
      </c>
      <c r="I1867" s="559"/>
      <c r="J1867" s="559" t="str">
        <f t="shared" si="115"/>
        <v/>
      </c>
      <c r="K1867" s="559"/>
      <c r="L1867" s="559"/>
      <c r="M1867" s="559"/>
      <c r="N1867" s="559"/>
      <c r="O1867" s="559" t="str">
        <f t="shared" si="116"/>
        <v/>
      </c>
      <c r="P1867" s="560"/>
    </row>
    <row r="1868" spans="2:16">
      <c r="B1868" s="557" t="str">
        <f t="shared" si="113"/>
        <v/>
      </c>
      <c r="C1868" s="558"/>
      <c r="D1868" s="559" t="str">
        <f t="shared" si="114"/>
        <v/>
      </c>
      <c r="E1868" s="559"/>
      <c r="F1868" s="559" t="str">
        <f>IFERROR(IF(OR(D1868=0,D1868=""),"",-PMT($F$45/IF($K$46="Day",'L1'!$D$12,IF($K$46="Week",'L1'!$D$16,IF($K$46="Month",'L1'!$D$17,1))),$F$46,$D$62)),"")</f>
        <v/>
      </c>
      <c r="G1868" s="559"/>
      <c r="H1868" s="559" t="str">
        <f>IFERROR(-PPMT(IF($K$46="Day",$F$45/'L1'!$D$12,IF($K$46="Week",$F$45/'L1'!$D$16,IF($K$46="Month",$F$45/'L1'!$D$17,IF($K$46="Year",$F$45,0)))),B1868,$F$46,$Q$45),"")</f>
        <v/>
      </c>
      <c r="I1868" s="559"/>
      <c r="J1868" s="559" t="str">
        <f t="shared" si="115"/>
        <v/>
      </c>
      <c r="K1868" s="559"/>
      <c r="L1868" s="559"/>
      <c r="M1868" s="559"/>
      <c r="N1868" s="559"/>
      <c r="O1868" s="559" t="str">
        <f t="shared" si="116"/>
        <v/>
      </c>
      <c r="P1868" s="560"/>
    </row>
    <row r="1869" spans="2:16">
      <c r="B1869" s="557" t="str">
        <f t="shared" si="113"/>
        <v/>
      </c>
      <c r="C1869" s="558"/>
      <c r="D1869" s="559" t="str">
        <f t="shared" si="114"/>
        <v/>
      </c>
      <c r="E1869" s="559"/>
      <c r="F1869" s="559" t="str">
        <f>IFERROR(IF(OR(D1869=0,D1869=""),"",-PMT($F$45/IF($K$46="Day",'L1'!$D$12,IF($K$46="Week",'L1'!$D$16,IF($K$46="Month",'L1'!$D$17,1))),$F$46,$D$62)),"")</f>
        <v/>
      </c>
      <c r="G1869" s="559"/>
      <c r="H1869" s="559" t="str">
        <f>IFERROR(-PPMT(IF($K$46="Day",$F$45/'L1'!$D$12,IF($K$46="Week",$F$45/'L1'!$D$16,IF($K$46="Month",$F$45/'L1'!$D$17,IF($K$46="Year",$F$45,0)))),B1869,$F$46,$Q$45),"")</f>
        <v/>
      </c>
      <c r="I1869" s="559"/>
      <c r="J1869" s="559" t="str">
        <f t="shared" si="115"/>
        <v/>
      </c>
      <c r="K1869" s="559"/>
      <c r="L1869" s="559"/>
      <c r="M1869" s="559"/>
      <c r="N1869" s="559"/>
      <c r="O1869" s="559" t="str">
        <f t="shared" si="116"/>
        <v/>
      </c>
      <c r="P1869" s="560"/>
    </row>
    <row r="1870" spans="2:16">
      <c r="B1870" s="557" t="str">
        <f t="shared" si="113"/>
        <v/>
      </c>
      <c r="C1870" s="558"/>
      <c r="D1870" s="559" t="str">
        <f t="shared" si="114"/>
        <v/>
      </c>
      <c r="E1870" s="559"/>
      <c r="F1870" s="559" t="str">
        <f>IFERROR(IF(OR(D1870=0,D1870=""),"",-PMT($F$45/IF($K$46="Day",'L1'!$D$12,IF($K$46="Week",'L1'!$D$16,IF($K$46="Month",'L1'!$D$17,1))),$F$46,$D$62)),"")</f>
        <v/>
      </c>
      <c r="G1870" s="559"/>
      <c r="H1870" s="559" t="str">
        <f>IFERROR(-PPMT(IF($K$46="Day",$F$45/'L1'!$D$12,IF($K$46="Week",$F$45/'L1'!$D$16,IF($K$46="Month",$F$45/'L1'!$D$17,IF($K$46="Year",$F$45,0)))),B1870,$F$46,$Q$45),"")</f>
        <v/>
      </c>
      <c r="I1870" s="559"/>
      <c r="J1870" s="559" t="str">
        <f t="shared" si="115"/>
        <v/>
      </c>
      <c r="K1870" s="559"/>
      <c r="L1870" s="559"/>
      <c r="M1870" s="559"/>
      <c r="N1870" s="559"/>
      <c r="O1870" s="559" t="str">
        <f t="shared" si="116"/>
        <v/>
      </c>
      <c r="P1870" s="560"/>
    </row>
    <row r="1871" spans="2:16">
      <c r="B1871" s="557" t="str">
        <f t="shared" si="113"/>
        <v/>
      </c>
      <c r="C1871" s="558"/>
      <c r="D1871" s="559" t="str">
        <f t="shared" si="114"/>
        <v/>
      </c>
      <c r="E1871" s="559"/>
      <c r="F1871" s="559" t="str">
        <f>IFERROR(IF(OR(D1871=0,D1871=""),"",-PMT($F$45/IF($K$46="Day",'L1'!$D$12,IF($K$46="Week",'L1'!$D$16,IF($K$46="Month",'L1'!$D$17,1))),$F$46,$D$62)),"")</f>
        <v/>
      </c>
      <c r="G1871" s="559"/>
      <c r="H1871" s="559" t="str">
        <f>IFERROR(-PPMT(IF($K$46="Day",$F$45/'L1'!$D$12,IF($K$46="Week",$F$45/'L1'!$D$16,IF($K$46="Month",$F$45/'L1'!$D$17,IF($K$46="Year",$F$45,0)))),B1871,$F$46,$Q$45),"")</f>
        <v/>
      </c>
      <c r="I1871" s="559"/>
      <c r="J1871" s="559" t="str">
        <f t="shared" si="115"/>
        <v/>
      </c>
      <c r="K1871" s="559"/>
      <c r="L1871" s="559"/>
      <c r="M1871" s="559"/>
      <c r="N1871" s="559"/>
      <c r="O1871" s="559" t="str">
        <f t="shared" si="116"/>
        <v/>
      </c>
      <c r="P1871" s="560"/>
    </row>
    <row r="1872" spans="2:16">
      <c r="B1872" s="557" t="str">
        <f t="shared" si="113"/>
        <v/>
      </c>
      <c r="C1872" s="558"/>
      <c r="D1872" s="559" t="str">
        <f t="shared" si="114"/>
        <v/>
      </c>
      <c r="E1872" s="559"/>
      <c r="F1872" s="559" t="str">
        <f>IFERROR(IF(OR(D1872=0,D1872=""),"",-PMT($F$45/IF($K$46="Day",'L1'!$D$12,IF($K$46="Week",'L1'!$D$16,IF($K$46="Month",'L1'!$D$17,1))),$F$46,$D$62)),"")</f>
        <v/>
      </c>
      <c r="G1872" s="559"/>
      <c r="H1872" s="559" t="str">
        <f>IFERROR(-PPMT(IF($K$46="Day",$F$45/'L1'!$D$12,IF($K$46="Week",$F$45/'L1'!$D$16,IF($K$46="Month",$F$45/'L1'!$D$17,IF($K$46="Year",$F$45,0)))),B1872,$F$46,$Q$45),"")</f>
        <v/>
      </c>
      <c r="I1872" s="559"/>
      <c r="J1872" s="559" t="str">
        <f t="shared" si="115"/>
        <v/>
      </c>
      <c r="K1872" s="559"/>
      <c r="L1872" s="559"/>
      <c r="M1872" s="559"/>
      <c r="N1872" s="559"/>
      <c r="O1872" s="559" t="str">
        <f t="shared" si="116"/>
        <v/>
      </c>
      <c r="P1872" s="560"/>
    </row>
    <row r="1873" spans="2:16">
      <c r="B1873" s="557" t="str">
        <f t="shared" si="113"/>
        <v/>
      </c>
      <c r="C1873" s="558"/>
      <c r="D1873" s="559" t="str">
        <f t="shared" si="114"/>
        <v/>
      </c>
      <c r="E1873" s="559"/>
      <c r="F1873" s="559" t="str">
        <f>IFERROR(IF(OR(D1873=0,D1873=""),"",-PMT($F$45/IF($K$46="Day",'L1'!$D$12,IF($K$46="Week",'L1'!$D$16,IF($K$46="Month",'L1'!$D$17,1))),$F$46,$D$62)),"")</f>
        <v/>
      </c>
      <c r="G1873" s="559"/>
      <c r="H1873" s="559" t="str">
        <f>IFERROR(-PPMT(IF($K$46="Day",$F$45/'L1'!$D$12,IF($K$46="Week",$F$45/'L1'!$D$16,IF($K$46="Month",$F$45/'L1'!$D$17,IF($K$46="Year",$F$45,0)))),B1873,$F$46,$Q$45),"")</f>
        <v/>
      </c>
      <c r="I1873" s="559"/>
      <c r="J1873" s="559" t="str">
        <f t="shared" si="115"/>
        <v/>
      </c>
      <c r="K1873" s="559"/>
      <c r="L1873" s="559"/>
      <c r="M1873" s="559"/>
      <c r="N1873" s="559"/>
      <c r="O1873" s="559" t="str">
        <f t="shared" si="116"/>
        <v/>
      </c>
      <c r="P1873" s="560"/>
    </row>
    <row r="1874" spans="2:16">
      <c r="B1874" s="557" t="str">
        <f t="shared" si="113"/>
        <v/>
      </c>
      <c r="C1874" s="558"/>
      <c r="D1874" s="559" t="str">
        <f t="shared" si="114"/>
        <v/>
      </c>
      <c r="E1874" s="559"/>
      <c r="F1874" s="559" t="str">
        <f>IFERROR(IF(OR(D1874=0,D1874=""),"",-PMT($F$45/IF($K$46="Day",'L1'!$D$12,IF($K$46="Week",'L1'!$D$16,IF($K$46="Month",'L1'!$D$17,1))),$F$46,$D$62)),"")</f>
        <v/>
      </c>
      <c r="G1874" s="559"/>
      <c r="H1874" s="559" t="str">
        <f>IFERROR(-PPMT(IF($K$46="Day",$F$45/'L1'!$D$12,IF($K$46="Week",$F$45/'L1'!$D$16,IF($K$46="Month",$F$45/'L1'!$D$17,IF($K$46="Year",$F$45,0)))),B1874,$F$46,$Q$45),"")</f>
        <v/>
      </c>
      <c r="I1874" s="559"/>
      <c r="J1874" s="559" t="str">
        <f t="shared" si="115"/>
        <v/>
      </c>
      <c r="K1874" s="559"/>
      <c r="L1874" s="559"/>
      <c r="M1874" s="559"/>
      <c r="N1874" s="559"/>
      <c r="O1874" s="559" t="str">
        <f t="shared" si="116"/>
        <v/>
      </c>
      <c r="P1874" s="560"/>
    </row>
    <row r="1875" spans="2:16">
      <c r="B1875" s="557" t="str">
        <f t="shared" si="113"/>
        <v/>
      </c>
      <c r="C1875" s="558"/>
      <c r="D1875" s="559" t="str">
        <f t="shared" si="114"/>
        <v/>
      </c>
      <c r="E1875" s="559"/>
      <c r="F1875" s="559" t="str">
        <f>IFERROR(IF(OR(D1875=0,D1875=""),"",-PMT($F$45/IF($K$46="Day",'L1'!$D$12,IF($K$46="Week",'L1'!$D$16,IF($K$46="Month",'L1'!$D$17,1))),$F$46,$D$62)),"")</f>
        <v/>
      </c>
      <c r="G1875" s="559"/>
      <c r="H1875" s="559" t="str">
        <f>IFERROR(-PPMT(IF($K$46="Day",$F$45/'L1'!$D$12,IF($K$46="Week",$F$45/'L1'!$D$16,IF($K$46="Month",$F$45/'L1'!$D$17,IF($K$46="Year",$F$45,0)))),B1875,$F$46,$Q$45),"")</f>
        <v/>
      </c>
      <c r="I1875" s="559"/>
      <c r="J1875" s="559" t="str">
        <f t="shared" si="115"/>
        <v/>
      </c>
      <c r="K1875" s="559"/>
      <c r="L1875" s="559"/>
      <c r="M1875" s="559"/>
      <c r="N1875" s="559"/>
      <c r="O1875" s="559" t="str">
        <f t="shared" si="116"/>
        <v/>
      </c>
      <c r="P1875" s="560"/>
    </row>
    <row r="1876" spans="2:16">
      <c r="B1876" s="557" t="str">
        <f t="shared" si="113"/>
        <v/>
      </c>
      <c r="C1876" s="558"/>
      <c r="D1876" s="559" t="str">
        <f t="shared" si="114"/>
        <v/>
      </c>
      <c r="E1876" s="559"/>
      <c r="F1876" s="559" t="str">
        <f>IFERROR(IF(OR(D1876=0,D1876=""),"",-PMT($F$45/IF($K$46="Day",'L1'!$D$12,IF($K$46="Week",'L1'!$D$16,IF($K$46="Month",'L1'!$D$17,1))),$F$46,$D$62)),"")</f>
        <v/>
      </c>
      <c r="G1876" s="559"/>
      <c r="H1876" s="559" t="str">
        <f>IFERROR(-PPMT(IF($K$46="Day",$F$45/'L1'!$D$12,IF($K$46="Week",$F$45/'L1'!$D$16,IF($K$46="Month",$F$45/'L1'!$D$17,IF($K$46="Year",$F$45,0)))),B1876,$F$46,$Q$45),"")</f>
        <v/>
      </c>
      <c r="I1876" s="559"/>
      <c r="J1876" s="559" t="str">
        <f t="shared" si="115"/>
        <v/>
      </c>
      <c r="K1876" s="559"/>
      <c r="L1876" s="559"/>
      <c r="M1876" s="559"/>
      <c r="N1876" s="559"/>
      <c r="O1876" s="559" t="str">
        <f t="shared" si="116"/>
        <v/>
      </c>
      <c r="P1876" s="560"/>
    </row>
    <row r="1877" spans="2:16">
      <c r="B1877" s="557" t="str">
        <f t="shared" si="113"/>
        <v/>
      </c>
      <c r="C1877" s="558"/>
      <c r="D1877" s="559" t="str">
        <f t="shared" si="114"/>
        <v/>
      </c>
      <c r="E1877" s="559"/>
      <c r="F1877" s="559" t="str">
        <f>IFERROR(IF(OR(D1877=0,D1877=""),"",-PMT($F$45/IF($K$46="Day",'L1'!$D$12,IF($K$46="Week",'L1'!$D$16,IF($K$46="Month",'L1'!$D$17,1))),$F$46,$D$62)),"")</f>
        <v/>
      </c>
      <c r="G1877" s="559"/>
      <c r="H1877" s="559" t="str">
        <f>IFERROR(-PPMT(IF($K$46="Day",$F$45/'L1'!$D$12,IF($K$46="Week",$F$45/'L1'!$D$16,IF($K$46="Month",$F$45/'L1'!$D$17,IF($K$46="Year",$F$45,0)))),B1877,$F$46,$Q$45),"")</f>
        <v/>
      </c>
      <c r="I1877" s="559"/>
      <c r="J1877" s="559" t="str">
        <f t="shared" si="115"/>
        <v/>
      </c>
      <c r="K1877" s="559"/>
      <c r="L1877" s="559"/>
      <c r="M1877" s="559"/>
      <c r="N1877" s="559"/>
      <c r="O1877" s="559" t="str">
        <f t="shared" si="116"/>
        <v/>
      </c>
      <c r="P1877" s="560"/>
    </row>
    <row r="1878" spans="2:16">
      <c r="B1878" s="557" t="str">
        <f t="shared" si="113"/>
        <v/>
      </c>
      <c r="C1878" s="558"/>
      <c r="D1878" s="559" t="str">
        <f t="shared" si="114"/>
        <v/>
      </c>
      <c r="E1878" s="559"/>
      <c r="F1878" s="559" t="str">
        <f>IFERROR(IF(OR(D1878=0,D1878=""),"",-PMT($F$45/IF($K$46="Day",'L1'!$D$12,IF($K$46="Week",'L1'!$D$16,IF($K$46="Month",'L1'!$D$17,1))),$F$46,$D$62)),"")</f>
        <v/>
      </c>
      <c r="G1878" s="559"/>
      <c r="H1878" s="559" t="str">
        <f>IFERROR(-PPMT(IF($K$46="Day",$F$45/'L1'!$D$12,IF($K$46="Week",$F$45/'L1'!$D$16,IF($K$46="Month",$F$45/'L1'!$D$17,IF($K$46="Year",$F$45,0)))),B1878,$F$46,$Q$45),"")</f>
        <v/>
      </c>
      <c r="I1878" s="559"/>
      <c r="J1878" s="559" t="str">
        <f t="shared" si="115"/>
        <v/>
      </c>
      <c r="K1878" s="559"/>
      <c r="L1878" s="559"/>
      <c r="M1878" s="559"/>
      <c r="N1878" s="559"/>
      <c r="O1878" s="559" t="str">
        <f t="shared" si="116"/>
        <v/>
      </c>
      <c r="P1878" s="560"/>
    </row>
    <row r="1879" spans="2:16">
      <c r="B1879" s="557" t="str">
        <f t="shared" si="113"/>
        <v/>
      </c>
      <c r="C1879" s="558"/>
      <c r="D1879" s="559" t="str">
        <f t="shared" si="114"/>
        <v/>
      </c>
      <c r="E1879" s="559"/>
      <c r="F1879" s="559" t="str">
        <f>IFERROR(IF(OR(D1879=0,D1879=""),"",-PMT($F$45/IF($K$46="Day",'L1'!$D$12,IF($K$46="Week",'L1'!$D$16,IF($K$46="Month",'L1'!$D$17,1))),$F$46,$D$62)),"")</f>
        <v/>
      </c>
      <c r="G1879" s="559"/>
      <c r="H1879" s="559" t="str">
        <f>IFERROR(-PPMT(IF($K$46="Day",$F$45/'L1'!$D$12,IF($K$46="Week",$F$45/'L1'!$D$16,IF($K$46="Month",$F$45/'L1'!$D$17,IF($K$46="Year",$F$45,0)))),B1879,$F$46,$Q$45),"")</f>
        <v/>
      </c>
      <c r="I1879" s="559"/>
      <c r="J1879" s="559" t="str">
        <f t="shared" si="115"/>
        <v/>
      </c>
      <c r="K1879" s="559"/>
      <c r="L1879" s="559"/>
      <c r="M1879" s="559"/>
      <c r="N1879" s="559"/>
      <c r="O1879" s="559" t="str">
        <f t="shared" si="116"/>
        <v/>
      </c>
      <c r="P1879" s="560"/>
    </row>
    <row r="1880" spans="2:16">
      <c r="B1880" s="557" t="str">
        <f t="shared" si="113"/>
        <v/>
      </c>
      <c r="C1880" s="558"/>
      <c r="D1880" s="559" t="str">
        <f t="shared" si="114"/>
        <v/>
      </c>
      <c r="E1880" s="559"/>
      <c r="F1880" s="559" t="str">
        <f>IFERROR(IF(OR(D1880=0,D1880=""),"",-PMT($F$45/IF($K$46="Day",'L1'!$D$12,IF($K$46="Week",'L1'!$D$16,IF($K$46="Month",'L1'!$D$17,1))),$F$46,$D$62)),"")</f>
        <v/>
      </c>
      <c r="G1880" s="559"/>
      <c r="H1880" s="559" t="str">
        <f>IFERROR(-PPMT(IF($K$46="Day",$F$45/'L1'!$D$12,IF($K$46="Week",$F$45/'L1'!$D$16,IF($K$46="Month",$F$45/'L1'!$D$17,IF($K$46="Year",$F$45,0)))),B1880,$F$46,$Q$45),"")</f>
        <v/>
      </c>
      <c r="I1880" s="559"/>
      <c r="J1880" s="559" t="str">
        <f t="shared" si="115"/>
        <v/>
      </c>
      <c r="K1880" s="559"/>
      <c r="L1880" s="559"/>
      <c r="M1880" s="559"/>
      <c r="N1880" s="559"/>
      <c r="O1880" s="559" t="str">
        <f t="shared" si="116"/>
        <v/>
      </c>
      <c r="P1880" s="560"/>
    </row>
    <row r="1881" spans="2:16">
      <c r="B1881" s="557" t="str">
        <f t="shared" si="113"/>
        <v/>
      </c>
      <c r="C1881" s="558"/>
      <c r="D1881" s="559" t="str">
        <f t="shared" si="114"/>
        <v/>
      </c>
      <c r="E1881" s="559"/>
      <c r="F1881" s="559" t="str">
        <f>IFERROR(IF(OR(D1881=0,D1881=""),"",-PMT($F$45/IF($K$46="Day",'L1'!$D$12,IF($K$46="Week",'L1'!$D$16,IF($K$46="Month",'L1'!$D$17,1))),$F$46,$D$62)),"")</f>
        <v/>
      </c>
      <c r="G1881" s="559"/>
      <c r="H1881" s="559" t="str">
        <f>IFERROR(-PPMT(IF($K$46="Day",$F$45/'L1'!$D$12,IF($K$46="Week",$F$45/'L1'!$D$16,IF($K$46="Month",$F$45/'L1'!$D$17,IF($K$46="Year",$F$45,0)))),B1881,$F$46,$Q$45),"")</f>
        <v/>
      </c>
      <c r="I1881" s="559"/>
      <c r="J1881" s="559" t="str">
        <f t="shared" si="115"/>
        <v/>
      </c>
      <c r="K1881" s="559"/>
      <c r="L1881" s="559"/>
      <c r="M1881" s="559"/>
      <c r="N1881" s="559"/>
      <c r="O1881" s="559" t="str">
        <f t="shared" si="116"/>
        <v/>
      </c>
      <c r="P1881" s="560"/>
    </row>
    <row r="1882" spans="2:16">
      <c r="B1882" s="557" t="str">
        <f t="shared" si="113"/>
        <v/>
      </c>
      <c r="C1882" s="558"/>
      <c r="D1882" s="559" t="str">
        <f t="shared" si="114"/>
        <v/>
      </c>
      <c r="E1882" s="559"/>
      <c r="F1882" s="559" t="str">
        <f>IFERROR(IF(OR(D1882=0,D1882=""),"",-PMT($F$45/IF($K$46="Day",'L1'!$D$12,IF($K$46="Week",'L1'!$D$16,IF($K$46="Month",'L1'!$D$17,1))),$F$46,$D$62)),"")</f>
        <v/>
      </c>
      <c r="G1882" s="559"/>
      <c r="H1882" s="559" t="str">
        <f>IFERROR(-PPMT(IF($K$46="Day",$F$45/'L1'!$D$12,IF($K$46="Week",$F$45/'L1'!$D$16,IF($K$46="Month",$F$45/'L1'!$D$17,IF($K$46="Year",$F$45,0)))),B1882,$F$46,$Q$45),"")</f>
        <v/>
      </c>
      <c r="I1882" s="559"/>
      <c r="J1882" s="559" t="str">
        <f t="shared" si="115"/>
        <v/>
      </c>
      <c r="K1882" s="559"/>
      <c r="L1882" s="559"/>
      <c r="M1882" s="559"/>
      <c r="N1882" s="559"/>
      <c r="O1882" s="559" t="str">
        <f t="shared" si="116"/>
        <v/>
      </c>
      <c r="P1882" s="560"/>
    </row>
    <row r="1883" spans="2:16">
      <c r="B1883" s="557" t="str">
        <f t="shared" si="113"/>
        <v/>
      </c>
      <c r="C1883" s="558"/>
      <c r="D1883" s="559" t="str">
        <f t="shared" si="114"/>
        <v/>
      </c>
      <c r="E1883" s="559"/>
      <c r="F1883" s="559" t="str">
        <f>IFERROR(IF(OR(D1883=0,D1883=""),"",-PMT($F$45/IF($K$46="Day",'L1'!$D$12,IF($K$46="Week",'L1'!$D$16,IF($K$46="Month",'L1'!$D$17,1))),$F$46,$D$62)),"")</f>
        <v/>
      </c>
      <c r="G1883" s="559"/>
      <c r="H1883" s="559" t="str">
        <f>IFERROR(-PPMT(IF($K$46="Day",$F$45/'L1'!$D$12,IF($K$46="Week",$F$45/'L1'!$D$16,IF($K$46="Month",$F$45/'L1'!$D$17,IF($K$46="Year",$F$45,0)))),B1883,$F$46,$Q$45),"")</f>
        <v/>
      </c>
      <c r="I1883" s="559"/>
      <c r="J1883" s="559" t="str">
        <f t="shared" si="115"/>
        <v/>
      </c>
      <c r="K1883" s="559"/>
      <c r="L1883" s="559"/>
      <c r="M1883" s="559"/>
      <c r="N1883" s="559"/>
      <c r="O1883" s="559" t="str">
        <f t="shared" si="116"/>
        <v/>
      </c>
      <c r="P1883" s="560"/>
    </row>
    <row r="1884" spans="2:16">
      <c r="B1884" s="557" t="str">
        <f t="shared" si="113"/>
        <v/>
      </c>
      <c r="C1884" s="558"/>
      <c r="D1884" s="559" t="str">
        <f t="shared" si="114"/>
        <v/>
      </c>
      <c r="E1884" s="559"/>
      <c r="F1884" s="559" t="str">
        <f>IFERROR(IF(OR(D1884=0,D1884=""),"",-PMT($F$45/IF($K$46="Day",'L1'!$D$12,IF($K$46="Week",'L1'!$D$16,IF($K$46="Month",'L1'!$D$17,1))),$F$46,$D$62)),"")</f>
        <v/>
      </c>
      <c r="G1884" s="559"/>
      <c r="H1884" s="559" t="str">
        <f>IFERROR(-PPMT(IF($K$46="Day",$F$45/'L1'!$D$12,IF($K$46="Week",$F$45/'L1'!$D$16,IF($K$46="Month",$F$45/'L1'!$D$17,IF($K$46="Year",$F$45,0)))),B1884,$F$46,$Q$45),"")</f>
        <v/>
      </c>
      <c r="I1884" s="559"/>
      <c r="J1884" s="559" t="str">
        <f t="shared" si="115"/>
        <v/>
      </c>
      <c r="K1884" s="559"/>
      <c r="L1884" s="559"/>
      <c r="M1884" s="559"/>
      <c r="N1884" s="559"/>
      <c r="O1884" s="559" t="str">
        <f t="shared" si="116"/>
        <v/>
      </c>
      <c r="P1884" s="560"/>
    </row>
    <row r="1885" spans="2:16">
      <c r="B1885" s="557" t="str">
        <f t="shared" si="113"/>
        <v/>
      </c>
      <c r="C1885" s="558"/>
      <c r="D1885" s="559" t="str">
        <f t="shared" si="114"/>
        <v/>
      </c>
      <c r="E1885" s="559"/>
      <c r="F1885" s="559" t="str">
        <f>IFERROR(IF(OR(D1885=0,D1885=""),"",-PMT($F$45/IF($K$46="Day",'L1'!$D$12,IF($K$46="Week",'L1'!$D$16,IF($K$46="Month",'L1'!$D$17,1))),$F$46,$D$62)),"")</f>
        <v/>
      </c>
      <c r="G1885" s="559"/>
      <c r="H1885" s="559" t="str">
        <f>IFERROR(-PPMT(IF($K$46="Day",$F$45/'L1'!$D$12,IF($K$46="Week",$F$45/'L1'!$D$16,IF($K$46="Month",$F$45/'L1'!$D$17,IF($K$46="Year",$F$45,0)))),B1885,$F$46,$Q$45),"")</f>
        <v/>
      </c>
      <c r="I1885" s="559"/>
      <c r="J1885" s="559" t="str">
        <f t="shared" si="115"/>
        <v/>
      </c>
      <c r="K1885" s="559"/>
      <c r="L1885" s="559"/>
      <c r="M1885" s="559"/>
      <c r="N1885" s="559"/>
      <c r="O1885" s="559" t="str">
        <f t="shared" si="116"/>
        <v/>
      </c>
      <c r="P1885" s="560"/>
    </row>
    <row r="1886" spans="2:16">
      <c r="B1886" s="557" t="str">
        <f t="shared" si="113"/>
        <v/>
      </c>
      <c r="C1886" s="558"/>
      <c r="D1886" s="559" t="str">
        <f t="shared" si="114"/>
        <v/>
      </c>
      <c r="E1886" s="559"/>
      <c r="F1886" s="559" t="str">
        <f>IFERROR(IF(OR(D1886=0,D1886=""),"",-PMT($F$45/IF($K$46="Day",'L1'!$D$12,IF($K$46="Week",'L1'!$D$16,IF($K$46="Month",'L1'!$D$17,1))),$F$46,$D$62)),"")</f>
        <v/>
      </c>
      <c r="G1886" s="559"/>
      <c r="H1886" s="559" t="str">
        <f>IFERROR(-PPMT(IF($K$46="Day",$F$45/'L1'!$D$12,IF($K$46="Week",$F$45/'L1'!$D$16,IF($K$46="Month",$F$45/'L1'!$D$17,IF($K$46="Year",$F$45,0)))),B1886,$F$46,$Q$45),"")</f>
        <v/>
      </c>
      <c r="I1886" s="559"/>
      <c r="J1886" s="559" t="str">
        <f t="shared" si="115"/>
        <v/>
      </c>
      <c r="K1886" s="559"/>
      <c r="L1886" s="559"/>
      <c r="M1886" s="559"/>
      <c r="N1886" s="559"/>
      <c r="O1886" s="559" t="str">
        <f t="shared" si="116"/>
        <v/>
      </c>
      <c r="P1886" s="560"/>
    </row>
    <row r="1887" spans="2:16">
      <c r="B1887" s="557" t="str">
        <f t="shared" si="113"/>
        <v/>
      </c>
      <c r="C1887" s="558"/>
      <c r="D1887" s="559" t="str">
        <f t="shared" si="114"/>
        <v/>
      </c>
      <c r="E1887" s="559"/>
      <c r="F1887" s="559" t="str">
        <f>IFERROR(IF(OR(D1887=0,D1887=""),"",-PMT($F$45/IF($K$46="Day",'L1'!$D$12,IF($K$46="Week",'L1'!$D$16,IF($K$46="Month",'L1'!$D$17,1))),$F$46,$D$62)),"")</f>
        <v/>
      </c>
      <c r="G1887" s="559"/>
      <c r="H1887" s="559" t="str">
        <f>IFERROR(-PPMT(IF($K$46="Day",$F$45/'L1'!$D$12,IF($K$46="Week",$F$45/'L1'!$D$16,IF($K$46="Month",$F$45/'L1'!$D$17,IF($K$46="Year",$F$45,0)))),B1887,$F$46,$Q$45),"")</f>
        <v/>
      </c>
      <c r="I1887" s="559"/>
      <c r="J1887" s="559" t="str">
        <f t="shared" si="115"/>
        <v/>
      </c>
      <c r="K1887" s="559"/>
      <c r="L1887" s="559"/>
      <c r="M1887" s="559"/>
      <c r="N1887" s="559"/>
      <c r="O1887" s="559" t="str">
        <f t="shared" si="116"/>
        <v/>
      </c>
      <c r="P1887" s="560"/>
    </row>
    <row r="1888" spans="2:16">
      <c r="B1888" s="557" t="str">
        <f t="shared" si="113"/>
        <v/>
      </c>
      <c r="C1888" s="558"/>
      <c r="D1888" s="559" t="str">
        <f t="shared" si="114"/>
        <v/>
      </c>
      <c r="E1888" s="559"/>
      <c r="F1888" s="559" t="str">
        <f>IFERROR(IF(OR(D1888=0,D1888=""),"",-PMT($F$45/IF($K$46="Day",'L1'!$D$12,IF($K$46="Week",'L1'!$D$16,IF($K$46="Month",'L1'!$D$17,1))),$F$46,$D$62)),"")</f>
        <v/>
      </c>
      <c r="G1888" s="559"/>
      <c r="H1888" s="559" t="str">
        <f>IFERROR(-PPMT(IF($K$46="Day",$F$45/'L1'!$D$12,IF($K$46="Week",$F$45/'L1'!$D$16,IF($K$46="Month",$F$45/'L1'!$D$17,IF($K$46="Year",$F$45,0)))),B1888,$F$46,$Q$45),"")</f>
        <v/>
      </c>
      <c r="I1888" s="559"/>
      <c r="J1888" s="559" t="str">
        <f t="shared" si="115"/>
        <v/>
      </c>
      <c r="K1888" s="559"/>
      <c r="L1888" s="559"/>
      <c r="M1888" s="559"/>
      <c r="N1888" s="559"/>
      <c r="O1888" s="559" t="str">
        <f t="shared" si="116"/>
        <v/>
      </c>
      <c r="P1888" s="560"/>
    </row>
    <row r="1889" spans="2:16">
      <c r="B1889" s="557" t="str">
        <f t="shared" si="113"/>
        <v/>
      </c>
      <c r="C1889" s="558"/>
      <c r="D1889" s="559" t="str">
        <f t="shared" si="114"/>
        <v/>
      </c>
      <c r="E1889" s="559"/>
      <c r="F1889" s="559" t="str">
        <f>IFERROR(IF(OR(D1889=0,D1889=""),"",-PMT($F$45/IF($K$46="Day",'L1'!$D$12,IF($K$46="Week",'L1'!$D$16,IF($K$46="Month",'L1'!$D$17,1))),$F$46,$D$62)),"")</f>
        <v/>
      </c>
      <c r="G1889" s="559"/>
      <c r="H1889" s="559" t="str">
        <f>IFERROR(-PPMT(IF($K$46="Day",$F$45/'L1'!$D$12,IF($K$46="Week",$F$45/'L1'!$D$16,IF($K$46="Month",$F$45/'L1'!$D$17,IF($K$46="Year",$F$45,0)))),B1889,$F$46,$Q$45),"")</f>
        <v/>
      </c>
      <c r="I1889" s="559"/>
      <c r="J1889" s="559" t="str">
        <f t="shared" si="115"/>
        <v/>
      </c>
      <c r="K1889" s="559"/>
      <c r="L1889" s="559"/>
      <c r="M1889" s="559"/>
      <c r="N1889" s="559"/>
      <c r="O1889" s="559" t="str">
        <f t="shared" si="116"/>
        <v/>
      </c>
      <c r="P1889" s="560"/>
    </row>
    <row r="1890" spans="2:16">
      <c r="B1890" s="557" t="str">
        <f t="shared" si="113"/>
        <v/>
      </c>
      <c r="C1890" s="558"/>
      <c r="D1890" s="559" t="str">
        <f t="shared" si="114"/>
        <v/>
      </c>
      <c r="E1890" s="559"/>
      <c r="F1890" s="559" t="str">
        <f>IFERROR(IF(OR(D1890=0,D1890=""),"",-PMT($F$45/IF($K$46="Day",'L1'!$D$12,IF($K$46="Week",'L1'!$D$16,IF($K$46="Month",'L1'!$D$17,1))),$F$46,$D$62)),"")</f>
        <v/>
      </c>
      <c r="G1890" s="559"/>
      <c r="H1890" s="559" t="str">
        <f>IFERROR(-PPMT(IF($K$46="Day",$F$45/'L1'!$D$12,IF($K$46="Week",$F$45/'L1'!$D$16,IF($K$46="Month",$F$45/'L1'!$D$17,IF($K$46="Year",$F$45,0)))),B1890,$F$46,$Q$45),"")</f>
        <v/>
      </c>
      <c r="I1890" s="559"/>
      <c r="J1890" s="559" t="str">
        <f t="shared" si="115"/>
        <v/>
      </c>
      <c r="K1890" s="559"/>
      <c r="L1890" s="559"/>
      <c r="M1890" s="559"/>
      <c r="N1890" s="559"/>
      <c r="O1890" s="559" t="str">
        <f t="shared" si="116"/>
        <v/>
      </c>
      <c r="P1890" s="560"/>
    </row>
    <row r="1891" spans="2:16">
      <c r="B1891" s="557" t="str">
        <f t="shared" si="113"/>
        <v/>
      </c>
      <c r="C1891" s="558"/>
      <c r="D1891" s="559" t="str">
        <f t="shared" si="114"/>
        <v/>
      </c>
      <c r="E1891" s="559"/>
      <c r="F1891" s="559" t="str">
        <f>IFERROR(IF(OR(D1891=0,D1891=""),"",-PMT($F$45/IF($K$46="Day",'L1'!$D$12,IF($K$46="Week",'L1'!$D$16,IF($K$46="Month",'L1'!$D$17,1))),$F$46,$D$62)),"")</f>
        <v/>
      </c>
      <c r="G1891" s="559"/>
      <c r="H1891" s="559" t="str">
        <f>IFERROR(-PPMT(IF($K$46="Day",$F$45/'L1'!$D$12,IF($K$46="Week",$F$45/'L1'!$D$16,IF($K$46="Month",$F$45/'L1'!$D$17,IF($K$46="Year",$F$45,0)))),B1891,$F$46,$Q$45),"")</f>
        <v/>
      </c>
      <c r="I1891" s="559"/>
      <c r="J1891" s="559" t="str">
        <f t="shared" si="115"/>
        <v/>
      </c>
      <c r="K1891" s="559"/>
      <c r="L1891" s="559"/>
      <c r="M1891" s="559"/>
      <c r="N1891" s="559"/>
      <c r="O1891" s="559" t="str">
        <f t="shared" si="116"/>
        <v/>
      </c>
      <c r="P1891" s="560"/>
    </row>
    <row r="1892" spans="2:16">
      <c r="B1892" s="557" t="str">
        <f t="shared" si="113"/>
        <v/>
      </c>
      <c r="C1892" s="558"/>
      <c r="D1892" s="559" t="str">
        <f t="shared" si="114"/>
        <v/>
      </c>
      <c r="E1892" s="559"/>
      <c r="F1892" s="559" t="str">
        <f>IFERROR(IF(OR(D1892=0,D1892=""),"",-PMT($F$45/IF($K$46="Day",'L1'!$D$12,IF($K$46="Week",'L1'!$D$16,IF($K$46="Month",'L1'!$D$17,1))),$F$46,$D$62)),"")</f>
        <v/>
      </c>
      <c r="G1892" s="559"/>
      <c r="H1892" s="559" t="str">
        <f>IFERROR(-PPMT(IF($K$46="Day",$F$45/'L1'!$D$12,IF($K$46="Week",$F$45/'L1'!$D$16,IF($K$46="Month",$F$45/'L1'!$D$17,IF($K$46="Year",$F$45,0)))),B1892,$F$46,$Q$45),"")</f>
        <v/>
      </c>
      <c r="I1892" s="559"/>
      <c r="J1892" s="559" t="str">
        <f t="shared" si="115"/>
        <v/>
      </c>
      <c r="K1892" s="559"/>
      <c r="L1892" s="559"/>
      <c r="M1892" s="559"/>
      <c r="N1892" s="559"/>
      <c r="O1892" s="559" t="str">
        <f t="shared" si="116"/>
        <v/>
      </c>
      <c r="P1892" s="560"/>
    </row>
    <row r="1893" spans="2:16">
      <c r="B1893" s="557" t="str">
        <f t="shared" si="113"/>
        <v/>
      </c>
      <c r="C1893" s="558"/>
      <c r="D1893" s="559" t="str">
        <f t="shared" si="114"/>
        <v/>
      </c>
      <c r="E1893" s="559"/>
      <c r="F1893" s="559" t="str">
        <f>IFERROR(IF(OR(D1893=0,D1893=""),"",-PMT($F$45/IF($K$46="Day",'L1'!$D$12,IF($K$46="Week",'L1'!$D$16,IF($K$46="Month",'L1'!$D$17,1))),$F$46,$D$62)),"")</f>
        <v/>
      </c>
      <c r="G1893" s="559"/>
      <c r="H1893" s="559" t="str">
        <f>IFERROR(-PPMT(IF($K$46="Day",$F$45/'L1'!$D$12,IF($K$46="Week",$F$45/'L1'!$D$16,IF($K$46="Month",$F$45/'L1'!$D$17,IF($K$46="Year",$F$45,0)))),B1893,$F$46,$Q$45),"")</f>
        <v/>
      </c>
      <c r="I1893" s="559"/>
      <c r="J1893" s="559" t="str">
        <f t="shared" si="115"/>
        <v/>
      </c>
      <c r="K1893" s="559"/>
      <c r="L1893" s="559"/>
      <c r="M1893" s="559"/>
      <c r="N1893" s="559"/>
      <c r="O1893" s="559" t="str">
        <f t="shared" si="116"/>
        <v/>
      </c>
      <c r="P1893" s="560"/>
    </row>
    <row r="1894" spans="2:16">
      <c r="B1894" s="557" t="str">
        <f t="shared" si="113"/>
        <v/>
      </c>
      <c r="C1894" s="558"/>
      <c r="D1894" s="559" t="str">
        <f t="shared" si="114"/>
        <v/>
      </c>
      <c r="E1894" s="559"/>
      <c r="F1894" s="559" t="str">
        <f>IFERROR(IF(OR(D1894=0,D1894=""),"",-PMT($F$45/IF($K$46="Day",'L1'!$D$12,IF($K$46="Week",'L1'!$D$16,IF($K$46="Month",'L1'!$D$17,1))),$F$46,$D$62)),"")</f>
        <v/>
      </c>
      <c r="G1894" s="559"/>
      <c r="H1894" s="559" t="str">
        <f>IFERROR(-PPMT(IF($K$46="Day",$F$45/'L1'!$D$12,IF($K$46="Week",$F$45/'L1'!$D$16,IF($K$46="Month",$F$45/'L1'!$D$17,IF($K$46="Year",$F$45,0)))),B1894,$F$46,$Q$45),"")</f>
        <v/>
      </c>
      <c r="I1894" s="559"/>
      <c r="J1894" s="559" t="str">
        <f t="shared" si="115"/>
        <v/>
      </c>
      <c r="K1894" s="559"/>
      <c r="L1894" s="559"/>
      <c r="M1894" s="559"/>
      <c r="N1894" s="559"/>
      <c r="O1894" s="559" t="str">
        <f t="shared" si="116"/>
        <v/>
      </c>
      <c r="P1894" s="560"/>
    </row>
    <row r="1895" spans="2:16">
      <c r="B1895" s="557" t="str">
        <f t="shared" si="113"/>
        <v/>
      </c>
      <c r="C1895" s="558"/>
      <c r="D1895" s="559" t="str">
        <f t="shared" si="114"/>
        <v/>
      </c>
      <c r="E1895" s="559"/>
      <c r="F1895" s="559" t="str">
        <f>IFERROR(IF(OR(D1895=0,D1895=""),"",-PMT($F$45/IF($K$46="Day",'L1'!$D$12,IF($K$46="Week",'L1'!$D$16,IF($K$46="Month",'L1'!$D$17,1))),$F$46,$D$62)),"")</f>
        <v/>
      </c>
      <c r="G1895" s="559"/>
      <c r="H1895" s="559" t="str">
        <f>IFERROR(-PPMT(IF($K$46="Day",$F$45/'L1'!$D$12,IF($K$46="Week",$F$45/'L1'!$D$16,IF($K$46="Month",$F$45/'L1'!$D$17,IF($K$46="Year",$F$45,0)))),B1895,$F$46,$Q$45),"")</f>
        <v/>
      </c>
      <c r="I1895" s="559"/>
      <c r="J1895" s="559" t="str">
        <f t="shared" si="115"/>
        <v/>
      </c>
      <c r="K1895" s="559"/>
      <c r="L1895" s="559"/>
      <c r="M1895" s="559"/>
      <c r="N1895" s="559"/>
      <c r="O1895" s="559" t="str">
        <f t="shared" si="116"/>
        <v/>
      </c>
      <c r="P1895" s="560"/>
    </row>
    <row r="1896" spans="2:16">
      <c r="B1896" s="557" t="str">
        <f t="shared" si="113"/>
        <v/>
      </c>
      <c r="C1896" s="558"/>
      <c r="D1896" s="559" t="str">
        <f t="shared" si="114"/>
        <v/>
      </c>
      <c r="E1896" s="559"/>
      <c r="F1896" s="559" t="str">
        <f>IFERROR(IF(OR(D1896=0,D1896=""),"",-PMT($F$45/IF($K$46="Day",'L1'!$D$12,IF($K$46="Week",'L1'!$D$16,IF($K$46="Month",'L1'!$D$17,1))),$F$46,$D$62)),"")</f>
        <v/>
      </c>
      <c r="G1896" s="559"/>
      <c r="H1896" s="559" t="str">
        <f>IFERROR(-PPMT(IF($K$46="Day",$F$45/'L1'!$D$12,IF($K$46="Week",$F$45/'L1'!$D$16,IF($K$46="Month",$F$45/'L1'!$D$17,IF($K$46="Year",$F$45,0)))),B1896,$F$46,$Q$45),"")</f>
        <v/>
      </c>
      <c r="I1896" s="559"/>
      <c r="J1896" s="559" t="str">
        <f t="shared" si="115"/>
        <v/>
      </c>
      <c r="K1896" s="559"/>
      <c r="L1896" s="559"/>
      <c r="M1896" s="559"/>
      <c r="N1896" s="559"/>
      <c r="O1896" s="559" t="str">
        <f t="shared" si="116"/>
        <v/>
      </c>
      <c r="P1896" s="560"/>
    </row>
    <row r="1897" spans="2:16">
      <c r="B1897" s="557" t="str">
        <f t="shared" si="113"/>
        <v/>
      </c>
      <c r="C1897" s="558"/>
      <c r="D1897" s="559" t="str">
        <f t="shared" si="114"/>
        <v/>
      </c>
      <c r="E1897" s="559"/>
      <c r="F1897" s="559" t="str">
        <f>IFERROR(IF(OR(D1897=0,D1897=""),"",-PMT($F$45/IF($K$46="Day",'L1'!$D$12,IF($K$46="Week",'L1'!$D$16,IF($K$46="Month",'L1'!$D$17,1))),$F$46,$D$62)),"")</f>
        <v/>
      </c>
      <c r="G1897" s="559"/>
      <c r="H1897" s="559" t="str">
        <f>IFERROR(-PPMT(IF($K$46="Day",$F$45/'L1'!$D$12,IF($K$46="Week",$F$45/'L1'!$D$16,IF($K$46="Month",$F$45/'L1'!$D$17,IF($K$46="Year",$F$45,0)))),B1897,$F$46,$Q$45),"")</f>
        <v/>
      </c>
      <c r="I1897" s="559"/>
      <c r="J1897" s="559" t="str">
        <f t="shared" si="115"/>
        <v/>
      </c>
      <c r="K1897" s="559"/>
      <c r="L1897" s="559"/>
      <c r="M1897" s="559"/>
      <c r="N1897" s="559"/>
      <c r="O1897" s="559" t="str">
        <f t="shared" si="116"/>
        <v/>
      </c>
      <c r="P1897" s="560"/>
    </row>
    <row r="1898" spans="2:16">
      <c r="B1898" s="557" t="str">
        <f t="shared" si="113"/>
        <v/>
      </c>
      <c r="C1898" s="558"/>
      <c r="D1898" s="559" t="str">
        <f t="shared" si="114"/>
        <v/>
      </c>
      <c r="E1898" s="559"/>
      <c r="F1898" s="559" t="str">
        <f>IFERROR(IF(OR(D1898=0,D1898=""),"",-PMT($F$45/IF($K$46="Day",'L1'!$D$12,IF($K$46="Week",'L1'!$D$16,IF($K$46="Month",'L1'!$D$17,1))),$F$46,$D$62)),"")</f>
        <v/>
      </c>
      <c r="G1898" s="559"/>
      <c r="H1898" s="559" t="str">
        <f>IFERROR(-PPMT(IF($K$46="Day",$F$45/'L1'!$D$12,IF($K$46="Week",$F$45/'L1'!$D$16,IF($K$46="Month",$F$45/'L1'!$D$17,IF($K$46="Year",$F$45,0)))),B1898,$F$46,$Q$45),"")</f>
        <v/>
      </c>
      <c r="I1898" s="559"/>
      <c r="J1898" s="559" t="str">
        <f t="shared" si="115"/>
        <v/>
      </c>
      <c r="K1898" s="559"/>
      <c r="L1898" s="559"/>
      <c r="M1898" s="559"/>
      <c r="N1898" s="559"/>
      <c r="O1898" s="559" t="str">
        <f t="shared" si="116"/>
        <v/>
      </c>
      <c r="P1898" s="560"/>
    </row>
    <row r="1899" spans="2:16">
      <c r="B1899" s="557" t="str">
        <f t="shared" si="113"/>
        <v/>
      </c>
      <c r="C1899" s="558"/>
      <c r="D1899" s="559" t="str">
        <f t="shared" si="114"/>
        <v/>
      </c>
      <c r="E1899" s="559"/>
      <c r="F1899" s="559" t="str">
        <f>IFERROR(IF(OR(D1899=0,D1899=""),"",-PMT($F$45/IF($K$46="Day",'L1'!$D$12,IF($K$46="Week",'L1'!$D$16,IF($K$46="Month",'L1'!$D$17,1))),$F$46,$D$62)),"")</f>
        <v/>
      </c>
      <c r="G1899" s="559"/>
      <c r="H1899" s="559" t="str">
        <f>IFERROR(-PPMT(IF($K$46="Day",$F$45/'L1'!$D$12,IF($K$46="Week",$F$45/'L1'!$D$16,IF($K$46="Month",$F$45/'L1'!$D$17,IF($K$46="Year",$F$45,0)))),B1899,$F$46,$Q$45),"")</f>
        <v/>
      </c>
      <c r="I1899" s="559"/>
      <c r="J1899" s="559" t="str">
        <f t="shared" si="115"/>
        <v/>
      </c>
      <c r="K1899" s="559"/>
      <c r="L1899" s="559"/>
      <c r="M1899" s="559"/>
      <c r="N1899" s="559"/>
      <c r="O1899" s="559" t="str">
        <f t="shared" si="116"/>
        <v/>
      </c>
      <c r="P1899" s="560"/>
    </row>
    <row r="1900" spans="2:16">
      <c r="B1900" s="557" t="str">
        <f t="shared" si="113"/>
        <v/>
      </c>
      <c r="C1900" s="558"/>
      <c r="D1900" s="559" t="str">
        <f t="shared" si="114"/>
        <v/>
      </c>
      <c r="E1900" s="559"/>
      <c r="F1900" s="559" t="str">
        <f>IFERROR(IF(OR(D1900=0,D1900=""),"",-PMT($F$45/IF($K$46="Day",'L1'!$D$12,IF($K$46="Week",'L1'!$D$16,IF($K$46="Month",'L1'!$D$17,1))),$F$46,$D$62)),"")</f>
        <v/>
      </c>
      <c r="G1900" s="559"/>
      <c r="H1900" s="559" t="str">
        <f>IFERROR(-PPMT(IF($K$46="Day",$F$45/'L1'!$D$12,IF($K$46="Week",$F$45/'L1'!$D$16,IF($K$46="Month",$F$45/'L1'!$D$17,IF($K$46="Year",$F$45,0)))),B1900,$F$46,$Q$45),"")</f>
        <v/>
      </c>
      <c r="I1900" s="559"/>
      <c r="J1900" s="559" t="str">
        <f t="shared" si="115"/>
        <v/>
      </c>
      <c r="K1900" s="559"/>
      <c r="L1900" s="559"/>
      <c r="M1900" s="559"/>
      <c r="N1900" s="559"/>
      <c r="O1900" s="559" t="str">
        <f t="shared" si="116"/>
        <v/>
      </c>
      <c r="P1900" s="560"/>
    </row>
    <row r="1901" spans="2:16">
      <c r="B1901" s="557" t="str">
        <f t="shared" si="113"/>
        <v/>
      </c>
      <c r="C1901" s="558"/>
      <c r="D1901" s="559" t="str">
        <f t="shared" si="114"/>
        <v/>
      </c>
      <c r="E1901" s="559"/>
      <c r="F1901" s="559" t="str">
        <f>IFERROR(IF(OR(D1901=0,D1901=""),"",-PMT($F$45/IF($K$46="Day",'L1'!$D$12,IF($K$46="Week",'L1'!$D$16,IF($K$46="Month",'L1'!$D$17,1))),$F$46,$D$62)),"")</f>
        <v/>
      </c>
      <c r="G1901" s="559"/>
      <c r="H1901" s="559" t="str">
        <f>IFERROR(-PPMT(IF($K$46="Day",$F$45/'L1'!$D$12,IF($K$46="Week",$F$45/'L1'!$D$16,IF($K$46="Month",$F$45/'L1'!$D$17,IF($K$46="Year",$F$45,0)))),B1901,$F$46,$Q$45),"")</f>
        <v/>
      </c>
      <c r="I1901" s="559"/>
      <c r="J1901" s="559" t="str">
        <f t="shared" si="115"/>
        <v/>
      </c>
      <c r="K1901" s="559"/>
      <c r="L1901" s="559"/>
      <c r="M1901" s="559"/>
      <c r="N1901" s="559"/>
      <c r="O1901" s="559" t="str">
        <f t="shared" si="116"/>
        <v/>
      </c>
      <c r="P1901" s="560"/>
    </row>
    <row r="1902" spans="2:16">
      <c r="B1902" s="557" t="str">
        <f t="shared" si="113"/>
        <v/>
      </c>
      <c r="C1902" s="558"/>
      <c r="D1902" s="559" t="str">
        <f t="shared" si="114"/>
        <v/>
      </c>
      <c r="E1902" s="559"/>
      <c r="F1902" s="559" t="str">
        <f>IFERROR(IF(OR(D1902=0,D1902=""),"",-PMT($F$45/IF($K$46="Day",'L1'!$D$12,IF($K$46="Week",'L1'!$D$16,IF($K$46="Month",'L1'!$D$17,1))),$F$46,$D$62)),"")</f>
        <v/>
      </c>
      <c r="G1902" s="559"/>
      <c r="H1902" s="559" t="str">
        <f>IFERROR(-PPMT(IF($K$46="Day",$F$45/'L1'!$D$12,IF($K$46="Week",$F$45/'L1'!$D$16,IF($K$46="Month",$F$45/'L1'!$D$17,IF($K$46="Year",$F$45,0)))),B1902,$F$46,$Q$45),"")</f>
        <v/>
      </c>
      <c r="I1902" s="559"/>
      <c r="J1902" s="559" t="str">
        <f t="shared" si="115"/>
        <v/>
      </c>
      <c r="K1902" s="559"/>
      <c r="L1902" s="559"/>
      <c r="M1902" s="559"/>
      <c r="N1902" s="559"/>
      <c r="O1902" s="559" t="str">
        <f t="shared" si="116"/>
        <v/>
      </c>
      <c r="P1902" s="560"/>
    </row>
    <row r="1903" spans="2:16">
      <c r="B1903" s="557" t="str">
        <f t="shared" si="113"/>
        <v/>
      </c>
      <c r="C1903" s="558"/>
      <c r="D1903" s="559" t="str">
        <f t="shared" si="114"/>
        <v/>
      </c>
      <c r="E1903" s="559"/>
      <c r="F1903" s="559" t="str">
        <f>IFERROR(IF(OR(D1903=0,D1903=""),"",-PMT($F$45/IF($K$46="Day",'L1'!$D$12,IF($K$46="Week",'L1'!$D$16,IF($K$46="Month",'L1'!$D$17,1))),$F$46,$D$62)),"")</f>
        <v/>
      </c>
      <c r="G1903" s="559"/>
      <c r="H1903" s="559" t="str">
        <f>IFERROR(-PPMT(IF($K$46="Day",$F$45/'L1'!$D$12,IF($K$46="Week",$F$45/'L1'!$D$16,IF($K$46="Month",$F$45/'L1'!$D$17,IF($K$46="Year",$F$45,0)))),B1903,$F$46,$Q$45),"")</f>
        <v/>
      </c>
      <c r="I1903" s="559"/>
      <c r="J1903" s="559" t="str">
        <f t="shared" si="115"/>
        <v/>
      </c>
      <c r="K1903" s="559"/>
      <c r="L1903" s="559"/>
      <c r="M1903" s="559"/>
      <c r="N1903" s="559"/>
      <c r="O1903" s="559" t="str">
        <f t="shared" si="116"/>
        <v/>
      </c>
      <c r="P1903" s="560"/>
    </row>
    <row r="1904" spans="2:16">
      <c r="B1904" s="557" t="str">
        <f t="shared" si="113"/>
        <v/>
      </c>
      <c r="C1904" s="558"/>
      <c r="D1904" s="559" t="str">
        <f t="shared" si="114"/>
        <v/>
      </c>
      <c r="E1904" s="559"/>
      <c r="F1904" s="559" t="str">
        <f>IFERROR(IF(OR(D1904=0,D1904=""),"",-PMT($F$45/IF($K$46="Day",'L1'!$D$12,IF($K$46="Week",'L1'!$D$16,IF($K$46="Month",'L1'!$D$17,1))),$F$46,$D$62)),"")</f>
        <v/>
      </c>
      <c r="G1904" s="559"/>
      <c r="H1904" s="559" t="str">
        <f>IFERROR(-PPMT(IF($K$46="Day",$F$45/'L1'!$D$12,IF($K$46="Week",$F$45/'L1'!$D$16,IF($K$46="Month",$F$45/'L1'!$D$17,IF($K$46="Year",$F$45,0)))),B1904,$F$46,$Q$45),"")</f>
        <v/>
      </c>
      <c r="I1904" s="559"/>
      <c r="J1904" s="559" t="str">
        <f t="shared" si="115"/>
        <v/>
      </c>
      <c r="K1904" s="559"/>
      <c r="L1904" s="559"/>
      <c r="M1904" s="559"/>
      <c r="N1904" s="559"/>
      <c r="O1904" s="559" t="str">
        <f t="shared" si="116"/>
        <v/>
      </c>
      <c r="P1904" s="560"/>
    </row>
    <row r="1905" spans="2:16">
      <c r="B1905" s="557" t="str">
        <f t="shared" si="113"/>
        <v/>
      </c>
      <c r="C1905" s="558"/>
      <c r="D1905" s="559" t="str">
        <f t="shared" si="114"/>
        <v/>
      </c>
      <c r="E1905" s="559"/>
      <c r="F1905" s="559" t="str">
        <f>IFERROR(IF(OR(D1905=0,D1905=""),"",-PMT($F$45/IF($K$46="Day",'L1'!$D$12,IF($K$46="Week",'L1'!$D$16,IF($K$46="Month",'L1'!$D$17,1))),$F$46,$D$62)),"")</f>
        <v/>
      </c>
      <c r="G1905" s="559"/>
      <c r="H1905" s="559" t="str">
        <f>IFERROR(-PPMT(IF($K$46="Day",$F$45/'L1'!$D$12,IF($K$46="Week",$F$45/'L1'!$D$16,IF($K$46="Month",$F$45/'L1'!$D$17,IF($K$46="Year",$F$45,0)))),B1905,$F$46,$Q$45),"")</f>
        <v/>
      </c>
      <c r="I1905" s="559"/>
      <c r="J1905" s="559" t="str">
        <f t="shared" si="115"/>
        <v/>
      </c>
      <c r="K1905" s="559"/>
      <c r="L1905" s="559"/>
      <c r="M1905" s="559"/>
      <c r="N1905" s="559"/>
      <c r="O1905" s="559" t="str">
        <f t="shared" si="116"/>
        <v/>
      </c>
      <c r="P1905" s="560"/>
    </row>
    <row r="1906" spans="2:16">
      <c r="B1906" s="557" t="str">
        <f t="shared" si="113"/>
        <v/>
      </c>
      <c r="C1906" s="558"/>
      <c r="D1906" s="559" t="str">
        <f t="shared" si="114"/>
        <v/>
      </c>
      <c r="E1906" s="559"/>
      <c r="F1906" s="559" t="str">
        <f>IFERROR(IF(OR(D1906=0,D1906=""),"",-PMT($F$45/IF($K$46="Day",'L1'!$D$12,IF($K$46="Week",'L1'!$D$16,IF($K$46="Month",'L1'!$D$17,1))),$F$46,$D$62)),"")</f>
        <v/>
      </c>
      <c r="G1906" s="559"/>
      <c r="H1906" s="559" t="str">
        <f>IFERROR(-PPMT(IF($K$46="Day",$F$45/'L1'!$D$12,IF($K$46="Week",$F$45/'L1'!$D$16,IF($K$46="Month",$F$45/'L1'!$D$17,IF($K$46="Year",$F$45,0)))),B1906,$F$46,$Q$45),"")</f>
        <v/>
      </c>
      <c r="I1906" s="559"/>
      <c r="J1906" s="559" t="str">
        <f t="shared" si="115"/>
        <v/>
      </c>
      <c r="K1906" s="559"/>
      <c r="L1906" s="559"/>
      <c r="M1906" s="559"/>
      <c r="N1906" s="559"/>
      <c r="O1906" s="559" t="str">
        <f t="shared" si="116"/>
        <v/>
      </c>
      <c r="P1906" s="560"/>
    </row>
    <row r="1907" spans="2:16">
      <c r="B1907" s="557" t="str">
        <f t="shared" si="113"/>
        <v/>
      </c>
      <c r="C1907" s="558"/>
      <c r="D1907" s="559" t="str">
        <f t="shared" si="114"/>
        <v/>
      </c>
      <c r="E1907" s="559"/>
      <c r="F1907" s="559" t="str">
        <f>IFERROR(IF(OR(D1907=0,D1907=""),"",-PMT($F$45/IF($K$46="Day",'L1'!$D$12,IF($K$46="Week",'L1'!$D$16,IF($K$46="Month",'L1'!$D$17,1))),$F$46,$D$62)),"")</f>
        <v/>
      </c>
      <c r="G1907" s="559"/>
      <c r="H1907" s="559" t="str">
        <f>IFERROR(-PPMT(IF($K$46="Day",$F$45/'L1'!$D$12,IF($K$46="Week",$F$45/'L1'!$D$16,IF($K$46="Month",$F$45/'L1'!$D$17,IF($K$46="Year",$F$45,0)))),B1907,$F$46,$Q$45),"")</f>
        <v/>
      </c>
      <c r="I1907" s="559"/>
      <c r="J1907" s="559" t="str">
        <f t="shared" si="115"/>
        <v/>
      </c>
      <c r="K1907" s="559"/>
      <c r="L1907" s="559"/>
      <c r="M1907" s="559"/>
      <c r="N1907" s="559"/>
      <c r="O1907" s="559" t="str">
        <f t="shared" si="116"/>
        <v/>
      </c>
      <c r="P1907" s="560"/>
    </row>
    <row r="1908" spans="2:16">
      <c r="B1908" s="557" t="str">
        <f t="shared" si="113"/>
        <v/>
      </c>
      <c r="C1908" s="558"/>
      <c r="D1908" s="559" t="str">
        <f t="shared" si="114"/>
        <v/>
      </c>
      <c r="E1908" s="559"/>
      <c r="F1908" s="559" t="str">
        <f>IFERROR(IF(OR(D1908=0,D1908=""),"",-PMT($F$45/IF($K$46="Day",'L1'!$D$12,IF($K$46="Week",'L1'!$D$16,IF($K$46="Month",'L1'!$D$17,1))),$F$46,$D$62)),"")</f>
        <v/>
      </c>
      <c r="G1908" s="559"/>
      <c r="H1908" s="559" t="str">
        <f>IFERROR(-PPMT(IF($K$46="Day",$F$45/'L1'!$D$12,IF($K$46="Week",$F$45/'L1'!$D$16,IF($K$46="Month",$F$45/'L1'!$D$17,IF($K$46="Year",$F$45,0)))),B1908,$F$46,$Q$45),"")</f>
        <v/>
      </c>
      <c r="I1908" s="559"/>
      <c r="J1908" s="559" t="str">
        <f t="shared" si="115"/>
        <v/>
      </c>
      <c r="K1908" s="559"/>
      <c r="L1908" s="559"/>
      <c r="M1908" s="559"/>
      <c r="N1908" s="559"/>
      <c r="O1908" s="559" t="str">
        <f t="shared" si="116"/>
        <v/>
      </c>
      <c r="P1908" s="560"/>
    </row>
    <row r="1909" spans="2:16">
      <c r="B1909" s="557" t="str">
        <f t="shared" si="113"/>
        <v/>
      </c>
      <c r="C1909" s="558"/>
      <c r="D1909" s="559" t="str">
        <f t="shared" si="114"/>
        <v/>
      </c>
      <c r="E1909" s="559"/>
      <c r="F1909" s="559" t="str">
        <f>IFERROR(IF(OR(D1909=0,D1909=""),"",-PMT($F$45/IF($K$46="Day",'L1'!$D$12,IF($K$46="Week",'L1'!$D$16,IF($K$46="Month",'L1'!$D$17,1))),$F$46,$D$62)),"")</f>
        <v/>
      </c>
      <c r="G1909" s="559"/>
      <c r="H1909" s="559" t="str">
        <f>IFERROR(-PPMT(IF($K$46="Day",$F$45/'L1'!$D$12,IF($K$46="Week",$F$45/'L1'!$D$16,IF($K$46="Month",$F$45/'L1'!$D$17,IF($K$46="Year",$F$45,0)))),B1909,$F$46,$Q$45),"")</f>
        <v/>
      </c>
      <c r="I1909" s="559"/>
      <c r="J1909" s="559" t="str">
        <f t="shared" si="115"/>
        <v/>
      </c>
      <c r="K1909" s="559"/>
      <c r="L1909" s="559"/>
      <c r="M1909" s="559"/>
      <c r="N1909" s="559"/>
      <c r="O1909" s="559" t="str">
        <f t="shared" si="116"/>
        <v/>
      </c>
      <c r="P1909" s="560"/>
    </row>
    <row r="1910" spans="2:16">
      <c r="B1910" s="557" t="str">
        <f t="shared" si="113"/>
        <v/>
      </c>
      <c r="C1910" s="558"/>
      <c r="D1910" s="559" t="str">
        <f t="shared" si="114"/>
        <v/>
      </c>
      <c r="E1910" s="559"/>
      <c r="F1910" s="559" t="str">
        <f>IFERROR(IF(OR(D1910=0,D1910=""),"",-PMT($F$45/IF($K$46="Day",'L1'!$D$12,IF($K$46="Week",'L1'!$D$16,IF($K$46="Month",'L1'!$D$17,1))),$F$46,$D$62)),"")</f>
        <v/>
      </c>
      <c r="G1910" s="559"/>
      <c r="H1910" s="559" t="str">
        <f>IFERROR(-PPMT(IF($K$46="Day",$F$45/'L1'!$D$12,IF($K$46="Week",$F$45/'L1'!$D$16,IF($K$46="Month",$F$45/'L1'!$D$17,IF($K$46="Year",$F$45,0)))),B1910,$F$46,$Q$45),"")</f>
        <v/>
      </c>
      <c r="I1910" s="559"/>
      <c r="J1910" s="559" t="str">
        <f t="shared" si="115"/>
        <v/>
      </c>
      <c r="K1910" s="559"/>
      <c r="L1910" s="559"/>
      <c r="M1910" s="559"/>
      <c r="N1910" s="559"/>
      <c r="O1910" s="559" t="str">
        <f t="shared" si="116"/>
        <v/>
      </c>
      <c r="P1910" s="560"/>
    </row>
    <row r="1911" spans="2:16">
      <c r="B1911" s="557" t="str">
        <f t="shared" si="113"/>
        <v/>
      </c>
      <c r="C1911" s="558"/>
      <c r="D1911" s="559" t="str">
        <f t="shared" si="114"/>
        <v/>
      </c>
      <c r="E1911" s="559"/>
      <c r="F1911" s="559" t="str">
        <f>IFERROR(IF(OR(D1911=0,D1911=""),"",-PMT($F$45/IF($K$46="Day",'L1'!$D$12,IF($K$46="Week",'L1'!$D$16,IF($K$46="Month",'L1'!$D$17,1))),$F$46,$D$62)),"")</f>
        <v/>
      </c>
      <c r="G1911" s="559"/>
      <c r="H1911" s="559" t="str">
        <f>IFERROR(-PPMT(IF($K$46="Day",$F$45/'L1'!$D$12,IF($K$46="Week",$F$45/'L1'!$D$16,IF($K$46="Month",$F$45/'L1'!$D$17,IF($K$46="Year",$F$45,0)))),B1911,$F$46,$Q$45),"")</f>
        <v/>
      </c>
      <c r="I1911" s="559"/>
      <c r="J1911" s="559" t="str">
        <f t="shared" si="115"/>
        <v/>
      </c>
      <c r="K1911" s="559"/>
      <c r="L1911" s="559"/>
      <c r="M1911" s="559"/>
      <c r="N1911" s="559"/>
      <c r="O1911" s="559" t="str">
        <f t="shared" si="116"/>
        <v/>
      </c>
      <c r="P1911" s="560"/>
    </row>
    <row r="1912" spans="2:16">
      <c r="B1912" s="557" t="str">
        <f t="shared" si="113"/>
        <v/>
      </c>
      <c r="C1912" s="558"/>
      <c r="D1912" s="559" t="str">
        <f t="shared" si="114"/>
        <v/>
      </c>
      <c r="E1912" s="559"/>
      <c r="F1912" s="559" t="str">
        <f>IFERROR(IF(OR(D1912=0,D1912=""),"",-PMT($F$45/IF($K$46="Day",'L1'!$D$12,IF($K$46="Week",'L1'!$D$16,IF($K$46="Month",'L1'!$D$17,1))),$F$46,$D$62)),"")</f>
        <v/>
      </c>
      <c r="G1912" s="559"/>
      <c r="H1912" s="559" t="str">
        <f>IFERROR(-PPMT(IF($K$46="Day",$F$45/'L1'!$D$12,IF($K$46="Week",$F$45/'L1'!$D$16,IF($K$46="Month",$F$45/'L1'!$D$17,IF($K$46="Year",$F$45,0)))),B1912,$F$46,$Q$45),"")</f>
        <v/>
      </c>
      <c r="I1912" s="559"/>
      <c r="J1912" s="559" t="str">
        <f t="shared" si="115"/>
        <v/>
      </c>
      <c r="K1912" s="559"/>
      <c r="L1912" s="559"/>
      <c r="M1912" s="559"/>
      <c r="N1912" s="559"/>
      <c r="O1912" s="559" t="str">
        <f t="shared" si="116"/>
        <v/>
      </c>
      <c r="P1912" s="560"/>
    </row>
    <row r="1913" spans="2:16">
      <c r="B1913" s="557" t="str">
        <f t="shared" si="113"/>
        <v/>
      </c>
      <c r="C1913" s="558"/>
      <c r="D1913" s="559" t="str">
        <f t="shared" si="114"/>
        <v/>
      </c>
      <c r="E1913" s="559"/>
      <c r="F1913" s="559" t="str">
        <f>IFERROR(IF(OR(D1913=0,D1913=""),"",-PMT($F$45/IF($K$46="Day",'L1'!$D$12,IF($K$46="Week",'L1'!$D$16,IF($K$46="Month",'L1'!$D$17,1))),$F$46,$D$62)),"")</f>
        <v/>
      </c>
      <c r="G1913" s="559"/>
      <c r="H1913" s="559" t="str">
        <f>IFERROR(-PPMT(IF($K$46="Day",$F$45/'L1'!$D$12,IF($K$46="Week",$F$45/'L1'!$D$16,IF($K$46="Month",$F$45/'L1'!$D$17,IF($K$46="Year",$F$45,0)))),B1913,$F$46,$Q$45),"")</f>
        <v/>
      </c>
      <c r="I1913" s="559"/>
      <c r="J1913" s="559" t="str">
        <f t="shared" si="115"/>
        <v/>
      </c>
      <c r="K1913" s="559"/>
      <c r="L1913" s="559"/>
      <c r="M1913" s="559"/>
      <c r="N1913" s="559"/>
      <c r="O1913" s="559" t="str">
        <f t="shared" si="116"/>
        <v/>
      </c>
      <c r="P1913" s="560"/>
    </row>
    <row r="1914" spans="2:16">
      <c r="B1914" s="557" t="str">
        <f t="shared" si="113"/>
        <v/>
      </c>
      <c r="C1914" s="558"/>
      <c r="D1914" s="559" t="str">
        <f t="shared" si="114"/>
        <v/>
      </c>
      <c r="E1914" s="559"/>
      <c r="F1914" s="559" t="str">
        <f>IFERROR(IF(OR(D1914=0,D1914=""),"",-PMT($F$45/IF($K$46="Day",'L1'!$D$12,IF($K$46="Week",'L1'!$D$16,IF($K$46="Month",'L1'!$D$17,1))),$F$46,$D$62)),"")</f>
        <v/>
      </c>
      <c r="G1914" s="559"/>
      <c r="H1914" s="559" t="str">
        <f>IFERROR(-PPMT(IF($K$46="Day",$F$45/'L1'!$D$12,IF($K$46="Week",$F$45/'L1'!$D$16,IF($K$46="Month",$F$45/'L1'!$D$17,IF($K$46="Year",$F$45,0)))),B1914,$F$46,$Q$45),"")</f>
        <v/>
      </c>
      <c r="I1914" s="559"/>
      <c r="J1914" s="559" t="str">
        <f t="shared" si="115"/>
        <v/>
      </c>
      <c r="K1914" s="559"/>
      <c r="L1914" s="559"/>
      <c r="M1914" s="559"/>
      <c r="N1914" s="559"/>
      <c r="O1914" s="559" t="str">
        <f t="shared" si="116"/>
        <v/>
      </c>
      <c r="P1914" s="560"/>
    </row>
    <row r="1915" spans="2:16">
      <c r="B1915" s="557" t="str">
        <f t="shared" si="113"/>
        <v/>
      </c>
      <c r="C1915" s="558"/>
      <c r="D1915" s="559" t="str">
        <f t="shared" si="114"/>
        <v/>
      </c>
      <c r="E1915" s="559"/>
      <c r="F1915" s="559" t="str">
        <f>IFERROR(IF(OR(D1915=0,D1915=""),"",-PMT($F$45/IF($K$46="Day",'L1'!$D$12,IF($K$46="Week",'L1'!$D$16,IF($K$46="Month",'L1'!$D$17,1))),$F$46,$D$62)),"")</f>
        <v/>
      </c>
      <c r="G1915" s="559"/>
      <c r="H1915" s="559" t="str">
        <f>IFERROR(-PPMT(IF($K$46="Day",$F$45/'L1'!$D$12,IF($K$46="Week",$F$45/'L1'!$D$16,IF($K$46="Month",$F$45/'L1'!$D$17,IF($K$46="Year",$F$45,0)))),B1915,$F$46,$Q$45),"")</f>
        <v/>
      </c>
      <c r="I1915" s="559"/>
      <c r="J1915" s="559" t="str">
        <f t="shared" si="115"/>
        <v/>
      </c>
      <c r="K1915" s="559"/>
      <c r="L1915" s="559"/>
      <c r="M1915" s="559"/>
      <c r="N1915" s="559"/>
      <c r="O1915" s="559" t="str">
        <f t="shared" si="116"/>
        <v/>
      </c>
      <c r="P1915" s="560"/>
    </row>
    <row r="1916" spans="2:16">
      <c r="B1916" s="557" t="str">
        <f t="shared" si="113"/>
        <v/>
      </c>
      <c r="C1916" s="558"/>
      <c r="D1916" s="559" t="str">
        <f t="shared" si="114"/>
        <v/>
      </c>
      <c r="E1916" s="559"/>
      <c r="F1916" s="559" t="str">
        <f>IFERROR(IF(OR(D1916=0,D1916=""),"",-PMT($F$45/IF($K$46="Day",'L1'!$D$12,IF($K$46="Week",'L1'!$D$16,IF($K$46="Month",'L1'!$D$17,1))),$F$46,$D$62)),"")</f>
        <v/>
      </c>
      <c r="G1916" s="559"/>
      <c r="H1916" s="559" t="str">
        <f>IFERROR(-PPMT(IF($K$46="Day",$F$45/'L1'!$D$12,IF($K$46="Week",$F$45/'L1'!$D$16,IF($K$46="Month",$F$45/'L1'!$D$17,IF($K$46="Year",$F$45,0)))),B1916,$F$46,$Q$45),"")</f>
        <v/>
      </c>
      <c r="I1916" s="559"/>
      <c r="J1916" s="559" t="str">
        <f t="shared" si="115"/>
        <v/>
      </c>
      <c r="K1916" s="559"/>
      <c r="L1916" s="559"/>
      <c r="M1916" s="559"/>
      <c r="N1916" s="559"/>
      <c r="O1916" s="559" t="str">
        <f t="shared" si="116"/>
        <v/>
      </c>
      <c r="P1916" s="560"/>
    </row>
    <row r="1917" spans="2:16">
      <c r="B1917" s="557" t="str">
        <f t="shared" si="113"/>
        <v/>
      </c>
      <c r="C1917" s="558"/>
      <c r="D1917" s="559" t="str">
        <f t="shared" si="114"/>
        <v/>
      </c>
      <c r="E1917" s="559"/>
      <c r="F1917" s="559" t="str">
        <f>IFERROR(IF(OR(D1917=0,D1917=""),"",-PMT($F$45/IF($K$46="Day",'L1'!$D$12,IF($K$46="Week",'L1'!$D$16,IF($K$46="Month",'L1'!$D$17,1))),$F$46,$D$62)),"")</f>
        <v/>
      </c>
      <c r="G1917" s="559"/>
      <c r="H1917" s="559" t="str">
        <f>IFERROR(-PPMT(IF($K$46="Day",$F$45/'L1'!$D$12,IF($K$46="Week",$F$45/'L1'!$D$16,IF($K$46="Month",$F$45/'L1'!$D$17,IF($K$46="Year",$F$45,0)))),B1917,$F$46,$Q$45),"")</f>
        <v/>
      </c>
      <c r="I1917" s="559"/>
      <c r="J1917" s="559" t="str">
        <f t="shared" si="115"/>
        <v/>
      </c>
      <c r="K1917" s="559"/>
      <c r="L1917" s="559"/>
      <c r="M1917" s="559"/>
      <c r="N1917" s="559"/>
      <c r="O1917" s="559" t="str">
        <f t="shared" si="116"/>
        <v/>
      </c>
      <c r="P1917" s="560"/>
    </row>
    <row r="1918" spans="2:16">
      <c r="B1918" s="557" t="str">
        <f t="shared" si="113"/>
        <v/>
      </c>
      <c r="C1918" s="558"/>
      <c r="D1918" s="559" t="str">
        <f t="shared" si="114"/>
        <v/>
      </c>
      <c r="E1918" s="559"/>
      <c r="F1918" s="559" t="str">
        <f>IFERROR(IF(OR(D1918=0,D1918=""),"",-PMT($F$45/IF($K$46="Day",'L1'!$D$12,IF($K$46="Week",'L1'!$D$16,IF($K$46="Month",'L1'!$D$17,1))),$F$46,$D$62)),"")</f>
        <v/>
      </c>
      <c r="G1918" s="559"/>
      <c r="H1918" s="559" t="str">
        <f>IFERROR(-PPMT(IF($K$46="Day",$F$45/'L1'!$D$12,IF($K$46="Week",$F$45/'L1'!$D$16,IF($K$46="Month",$F$45/'L1'!$D$17,IF($K$46="Year",$F$45,0)))),B1918,$F$46,$Q$45),"")</f>
        <v/>
      </c>
      <c r="I1918" s="559"/>
      <c r="J1918" s="559" t="str">
        <f t="shared" si="115"/>
        <v/>
      </c>
      <c r="K1918" s="559"/>
      <c r="L1918" s="559"/>
      <c r="M1918" s="559"/>
      <c r="N1918" s="559"/>
      <c r="O1918" s="559" t="str">
        <f t="shared" si="116"/>
        <v/>
      </c>
      <c r="P1918" s="560"/>
    </row>
    <row r="1919" spans="2:16">
      <c r="B1919" s="557" t="str">
        <f t="shared" si="113"/>
        <v/>
      </c>
      <c r="C1919" s="558"/>
      <c r="D1919" s="559" t="str">
        <f t="shared" si="114"/>
        <v/>
      </c>
      <c r="E1919" s="559"/>
      <c r="F1919" s="559" t="str">
        <f>IFERROR(IF(OR(D1919=0,D1919=""),"",-PMT($F$45/IF($K$46="Day",'L1'!$D$12,IF($K$46="Week",'L1'!$D$16,IF($K$46="Month",'L1'!$D$17,1))),$F$46,$D$62)),"")</f>
        <v/>
      </c>
      <c r="G1919" s="559"/>
      <c r="H1919" s="559" t="str">
        <f>IFERROR(-PPMT(IF($K$46="Day",$F$45/'L1'!$D$12,IF($K$46="Week",$F$45/'L1'!$D$16,IF($K$46="Month",$F$45/'L1'!$D$17,IF($K$46="Year",$F$45,0)))),B1919,$F$46,$Q$45),"")</f>
        <v/>
      </c>
      <c r="I1919" s="559"/>
      <c r="J1919" s="559" t="str">
        <f t="shared" si="115"/>
        <v/>
      </c>
      <c r="K1919" s="559"/>
      <c r="L1919" s="559"/>
      <c r="M1919" s="559"/>
      <c r="N1919" s="559"/>
      <c r="O1919" s="559" t="str">
        <f t="shared" si="116"/>
        <v/>
      </c>
      <c r="P1919" s="560"/>
    </row>
    <row r="1920" spans="2:16">
      <c r="B1920" s="557" t="str">
        <f t="shared" ref="B1920:B1983" si="117">IF(OR(D1920=0,D1920=""),"",B1919+1)</f>
        <v/>
      </c>
      <c r="C1920" s="558"/>
      <c r="D1920" s="559" t="str">
        <f t="shared" ref="D1920:D1983" si="118">IFERROR(IF(D1919-H1919&lt;=0,"",D1919-H1919),"")</f>
        <v/>
      </c>
      <c r="E1920" s="559"/>
      <c r="F1920" s="559" t="str">
        <f>IFERROR(IF(OR(D1920=0,D1920=""),"",-PMT($F$45/IF($K$46="Day",'L1'!$D$12,IF($K$46="Week",'L1'!$D$16,IF($K$46="Month",'L1'!$D$17,1))),$F$46,$D$62)),"")</f>
        <v/>
      </c>
      <c r="G1920" s="559"/>
      <c r="H1920" s="559" t="str">
        <f>IFERROR(-PPMT(IF($K$46="Day",$F$45/'L1'!$D$12,IF($K$46="Week",$F$45/'L1'!$D$16,IF($K$46="Month",$F$45/'L1'!$D$17,IF($K$46="Year",$F$45,0)))),B1920,$F$46,$Q$45),"")</f>
        <v/>
      </c>
      <c r="I1920" s="559"/>
      <c r="J1920" s="559" t="str">
        <f t="shared" ref="J1920:J1983" si="119">IFERROR(F1920-H1920,"")</f>
        <v/>
      </c>
      <c r="K1920" s="559"/>
      <c r="L1920" s="559"/>
      <c r="M1920" s="559"/>
      <c r="N1920" s="559"/>
      <c r="O1920" s="559" t="str">
        <f t="shared" ref="O1920:O1983" si="120">IFERROR(D1920-H1920,"")</f>
        <v/>
      </c>
      <c r="P1920" s="560"/>
    </row>
    <row r="1921" spans="2:16">
      <c r="B1921" s="557" t="str">
        <f t="shared" si="117"/>
        <v/>
      </c>
      <c r="C1921" s="558"/>
      <c r="D1921" s="559" t="str">
        <f t="shared" si="118"/>
        <v/>
      </c>
      <c r="E1921" s="559"/>
      <c r="F1921" s="559" t="str">
        <f>IFERROR(IF(OR(D1921=0,D1921=""),"",-PMT($F$45/IF($K$46="Day",'L1'!$D$12,IF($K$46="Week",'L1'!$D$16,IF($K$46="Month",'L1'!$D$17,1))),$F$46,$D$62)),"")</f>
        <v/>
      </c>
      <c r="G1921" s="559"/>
      <c r="H1921" s="559" t="str">
        <f>IFERROR(-PPMT(IF($K$46="Day",$F$45/'L1'!$D$12,IF($K$46="Week",$F$45/'L1'!$D$16,IF($K$46="Month",$F$45/'L1'!$D$17,IF($K$46="Year",$F$45,0)))),B1921,$F$46,$Q$45),"")</f>
        <v/>
      </c>
      <c r="I1921" s="559"/>
      <c r="J1921" s="559" t="str">
        <f t="shared" si="119"/>
        <v/>
      </c>
      <c r="K1921" s="559"/>
      <c r="L1921" s="559"/>
      <c r="M1921" s="559"/>
      <c r="N1921" s="559"/>
      <c r="O1921" s="559" t="str">
        <f t="shared" si="120"/>
        <v/>
      </c>
      <c r="P1921" s="560"/>
    </row>
    <row r="1922" spans="2:16">
      <c r="B1922" s="557" t="str">
        <f t="shared" si="117"/>
        <v/>
      </c>
      <c r="C1922" s="558"/>
      <c r="D1922" s="559" t="str">
        <f t="shared" si="118"/>
        <v/>
      </c>
      <c r="E1922" s="559"/>
      <c r="F1922" s="559" t="str">
        <f>IFERROR(IF(OR(D1922=0,D1922=""),"",-PMT($F$45/IF($K$46="Day",'L1'!$D$12,IF($K$46="Week",'L1'!$D$16,IF($K$46="Month",'L1'!$D$17,1))),$F$46,$D$62)),"")</f>
        <v/>
      </c>
      <c r="G1922" s="559"/>
      <c r="H1922" s="559" t="str">
        <f>IFERROR(-PPMT(IF($K$46="Day",$F$45/'L1'!$D$12,IF($K$46="Week",$F$45/'L1'!$D$16,IF($K$46="Month",$F$45/'L1'!$D$17,IF($K$46="Year",$F$45,0)))),B1922,$F$46,$Q$45),"")</f>
        <v/>
      </c>
      <c r="I1922" s="559"/>
      <c r="J1922" s="559" t="str">
        <f t="shared" si="119"/>
        <v/>
      </c>
      <c r="K1922" s="559"/>
      <c r="L1922" s="559"/>
      <c r="M1922" s="559"/>
      <c r="N1922" s="559"/>
      <c r="O1922" s="559" t="str">
        <f t="shared" si="120"/>
        <v/>
      </c>
      <c r="P1922" s="560"/>
    </row>
    <row r="1923" spans="2:16">
      <c r="B1923" s="557" t="str">
        <f t="shared" si="117"/>
        <v/>
      </c>
      <c r="C1923" s="558"/>
      <c r="D1923" s="559" t="str">
        <f t="shared" si="118"/>
        <v/>
      </c>
      <c r="E1923" s="559"/>
      <c r="F1923" s="559" t="str">
        <f>IFERROR(IF(OR(D1923=0,D1923=""),"",-PMT($F$45/IF($K$46="Day",'L1'!$D$12,IF($K$46="Week",'L1'!$D$16,IF($K$46="Month",'L1'!$D$17,1))),$F$46,$D$62)),"")</f>
        <v/>
      </c>
      <c r="G1923" s="559"/>
      <c r="H1923" s="559" t="str">
        <f>IFERROR(-PPMT(IF($K$46="Day",$F$45/'L1'!$D$12,IF($K$46="Week",$F$45/'L1'!$D$16,IF($K$46="Month",$F$45/'L1'!$D$17,IF($K$46="Year",$F$45,0)))),B1923,$F$46,$Q$45),"")</f>
        <v/>
      </c>
      <c r="I1923" s="559"/>
      <c r="J1923" s="559" t="str">
        <f t="shared" si="119"/>
        <v/>
      </c>
      <c r="K1923" s="559"/>
      <c r="L1923" s="559"/>
      <c r="M1923" s="559"/>
      <c r="N1923" s="559"/>
      <c r="O1923" s="559" t="str">
        <f t="shared" si="120"/>
        <v/>
      </c>
      <c r="P1923" s="560"/>
    </row>
    <row r="1924" spans="2:16">
      <c r="B1924" s="557" t="str">
        <f t="shared" si="117"/>
        <v/>
      </c>
      <c r="C1924" s="558"/>
      <c r="D1924" s="559" t="str">
        <f t="shared" si="118"/>
        <v/>
      </c>
      <c r="E1924" s="559"/>
      <c r="F1924" s="559" t="str">
        <f>IFERROR(IF(OR(D1924=0,D1924=""),"",-PMT($F$45/IF($K$46="Day",'L1'!$D$12,IF($K$46="Week",'L1'!$D$16,IF($K$46="Month",'L1'!$D$17,1))),$F$46,$D$62)),"")</f>
        <v/>
      </c>
      <c r="G1924" s="559"/>
      <c r="H1924" s="559" t="str">
        <f>IFERROR(-PPMT(IF($K$46="Day",$F$45/'L1'!$D$12,IF($K$46="Week",$F$45/'L1'!$D$16,IF($K$46="Month",$F$45/'L1'!$D$17,IF($K$46="Year",$F$45,0)))),B1924,$F$46,$Q$45),"")</f>
        <v/>
      </c>
      <c r="I1924" s="559"/>
      <c r="J1924" s="559" t="str">
        <f t="shared" si="119"/>
        <v/>
      </c>
      <c r="K1924" s="559"/>
      <c r="L1924" s="559"/>
      <c r="M1924" s="559"/>
      <c r="N1924" s="559"/>
      <c r="O1924" s="559" t="str">
        <f t="shared" si="120"/>
        <v/>
      </c>
      <c r="P1924" s="560"/>
    </row>
    <row r="1925" spans="2:16">
      <c r="B1925" s="557" t="str">
        <f t="shared" si="117"/>
        <v/>
      </c>
      <c r="C1925" s="558"/>
      <c r="D1925" s="559" t="str">
        <f t="shared" si="118"/>
        <v/>
      </c>
      <c r="E1925" s="559"/>
      <c r="F1925" s="559" t="str">
        <f>IFERROR(IF(OR(D1925=0,D1925=""),"",-PMT($F$45/IF($K$46="Day",'L1'!$D$12,IF($K$46="Week",'L1'!$D$16,IF($K$46="Month",'L1'!$D$17,1))),$F$46,$D$62)),"")</f>
        <v/>
      </c>
      <c r="G1925" s="559"/>
      <c r="H1925" s="559" t="str">
        <f>IFERROR(-PPMT(IF($K$46="Day",$F$45/'L1'!$D$12,IF($K$46="Week",$F$45/'L1'!$D$16,IF($K$46="Month",$F$45/'L1'!$D$17,IF($K$46="Year",$F$45,0)))),B1925,$F$46,$Q$45),"")</f>
        <v/>
      </c>
      <c r="I1925" s="559"/>
      <c r="J1925" s="559" t="str">
        <f t="shared" si="119"/>
        <v/>
      </c>
      <c r="K1925" s="559"/>
      <c r="L1925" s="559"/>
      <c r="M1925" s="559"/>
      <c r="N1925" s="559"/>
      <c r="O1925" s="559" t="str">
        <f t="shared" si="120"/>
        <v/>
      </c>
      <c r="P1925" s="560"/>
    </row>
    <row r="1926" spans="2:16">
      <c r="B1926" s="557" t="str">
        <f t="shared" si="117"/>
        <v/>
      </c>
      <c r="C1926" s="558"/>
      <c r="D1926" s="559" t="str">
        <f t="shared" si="118"/>
        <v/>
      </c>
      <c r="E1926" s="559"/>
      <c r="F1926" s="559" t="str">
        <f>IFERROR(IF(OR(D1926=0,D1926=""),"",-PMT($F$45/IF($K$46="Day",'L1'!$D$12,IF($K$46="Week",'L1'!$D$16,IF($K$46="Month",'L1'!$D$17,1))),$F$46,$D$62)),"")</f>
        <v/>
      </c>
      <c r="G1926" s="559"/>
      <c r="H1926" s="559" t="str">
        <f>IFERROR(-PPMT(IF($K$46="Day",$F$45/'L1'!$D$12,IF($K$46="Week",$F$45/'L1'!$D$16,IF($K$46="Month",$F$45/'L1'!$D$17,IF($K$46="Year",$F$45,0)))),B1926,$F$46,$Q$45),"")</f>
        <v/>
      </c>
      <c r="I1926" s="559"/>
      <c r="J1926" s="559" t="str">
        <f t="shared" si="119"/>
        <v/>
      </c>
      <c r="K1926" s="559"/>
      <c r="L1926" s="559"/>
      <c r="M1926" s="559"/>
      <c r="N1926" s="559"/>
      <c r="O1926" s="559" t="str">
        <f t="shared" si="120"/>
        <v/>
      </c>
      <c r="P1926" s="560"/>
    </row>
    <row r="1927" spans="2:16">
      <c r="B1927" s="557" t="str">
        <f t="shared" si="117"/>
        <v/>
      </c>
      <c r="C1927" s="558"/>
      <c r="D1927" s="559" t="str">
        <f t="shared" si="118"/>
        <v/>
      </c>
      <c r="E1927" s="559"/>
      <c r="F1927" s="559" t="str">
        <f>IFERROR(IF(OR(D1927=0,D1927=""),"",-PMT($F$45/IF($K$46="Day",'L1'!$D$12,IF($K$46="Week",'L1'!$D$16,IF($K$46="Month",'L1'!$D$17,1))),$F$46,$D$62)),"")</f>
        <v/>
      </c>
      <c r="G1927" s="559"/>
      <c r="H1927" s="559" t="str">
        <f>IFERROR(-PPMT(IF($K$46="Day",$F$45/'L1'!$D$12,IF($K$46="Week",$F$45/'L1'!$D$16,IF($K$46="Month",$F$45/'L1'!$D$17,IF($K$46="Year",$F$45,0)))),B1927,$F$46,$Q$45),"")</f>
        <v/>
      </c>
      <c r="I1927" s="559"/>
      <c r="J1927" s="559" t="str">
        <f t="shared" si="119"/>
        <v/>
      </c>
      <c r="K1927" s="559"/>
      <c r="L1927" s="559"/>
      <c r="M1927" s="559"/>
      <c r="N1927" s="559"/>
      <c r="O1927" s="559" t="str">
        <f t="shared" si="120"/>
        <v/>
      </c>
      <c r="P1927" s="560"/>
    </row>
    <row r="1928" spans="2:16">
      <c r="B1928" s="557" t="str">
        <f t="shared" si="117"/>
        <v/>
      </c>
      <c r="C1928" s="558"/>
      <c r="D1928" s="559" t="str">
        <f t="shared" si="118"/>
        <v/>
      </c>
      <c r="E1928" s="559"/>
      <c r="F1928" s="559" t="str">
        <f>IFERROR(IF(OR(D1928=0,D1928=""),"",-PMT($F$45/IF($K$46="Day",'L1'!$D$12,IF($K$46="Week",'L1'!$D$16,IF($K$46="Month",'L1'!$D$17,1))),$F$46,$D$62)),"")</f>
        <v/>
      </c>
      <c r="G1928" s="559"/>
      <c r="H1928" s="559" t="str">
        <f>IFERROR(-PPMT(IF($K$46="Day",$F$45/'L1'!$D$12,IF($K$46="Week",$F$45/'L1'!$D$16,IF($K$46="Month",$F$45/'L1'!$D$17,IF($K$46="Year",$F$45,0)))),B1928,$F$46,$Q$45),"")</f>
        <v/>
      </c>
      <c r="I1928" s="559"/>
      <c r="J1928" s="559" t="str">
        <f t="shared" si="119"/>
        <v/>
      </c>
      <c r="K1928" s="559"/>
      <c r="L1928" s="559"/>
      <c r="M1928" s="559"/>
      <c r="N1928" s="559"/>
      <c r="O1928" s="559" t="str">
        <f t="shared" si="120"/>
        <v/>
      </c>
      <c r="P1928" s="560"/>
    </row>
    <row r="1929" spans="2:16">
      <c r="B1929" s="557" t="str">
        <f t="shared" si="117"/>
        <v/>
      </c>
      <c r="C1929" s="558"/>
      <c r="D1929" s="559" t="str">
        <f t="shared" si="118"/>
        <v/>
      </c>
      <c r="E1929" s="559"/>
      <c r="F1929" s="559" t="str">
        <f>IFERROR(IF(OR(D1929=0,D1929=""),"",-PMT($F$45/IF($K$46="Day",'L1'!$D$12,IF($K$46="Week",'L1'!$D$16,IF($K$46="Month",'L1'!$D$17,1))),$F$46,$D$62)),"")</f>
        <v/>
      </c>
      <c r="G1929" s="559"/>
      <c r="H1929" s="559" t="str">
        <f>IFERROR(-PPMT(IF($K$46="Day",$F$45/'L1'!$D$12,IF($K$46="Week",$F$45/'L1'!$D$16,IF($K$46="Month",$F$45/'L1'!$D$17,IF($K$46="Year",$F$45,0)))),B1929,$F$46,$Q$45),"")</f>
        <v/>
      </c>
      <c r="I1929" s="559"/>
      <c r="J1929" s="559" t="str">
        <f t="shared" si="119"/>
        <v/>
      </c>
      <c r="K1929" s="559"/>
      <c r="L1929" s="559"/>
      <c r="M1929" s="559"/>
      <c r="N1929" s="559"/>
      <c r="O1929" s="559" t="str">
        <f t="shared" si="120"/>
        <v/>
      </c>
      <c r="P1929" s="560"/>
    </row>
    <row r="1930" spans="2:16">
      <c r="B1930" s="557" t="str">
        <f t="shared" si="117"/>
        <v/>
      </c>
      <c r="C1930" s="558"/>
      <c r="D1930" s="559" t="str">
        <f t="shared" si="118"/>
        <v/>
      </c>
      <c r="E1930" s="559"/>
      <c r="F1930" s="559" t="str">
        <f>IFERROR(IF(OR(D1930=0,D1930=""),"",-PMT($F$45/IF($K$46="Day",'L1'!$D$12,IF($K$46="Week",'L1'!$D$16,IF($K$46="Month",'L1'!$D$17,1))),$F$46,$D$62)),"")</f>
        <v/>
      </c>
      <c r="G1930" s="559"/>
      <c r="H1930" s="559" t="str">
        <f>IFERROR(-PPMT(IF($K$46="Day",$F$45/'L1'!$D$12,IF($K$46="Week",$F$45/'L1'!$D$16,IF($K$46="Month",$F$45/'L1'!$D$17,IF($K$46="Year",$F$45,0)))),B1930,$F$46,$Q$45),"")</f>
        <v/>
      </c>
      <c r="I1930" s="559"/>
      <c r="J1930" s="559" t="str">
        <f t="shared" si="119"/>
        <v/>
      </c>
      <c r="K1930" s="559"/>
      <c r="L1930" s="559"/>
      <c r="M1930" s="559"/>
      <c r="N1930" s="559"/>
      <c r="O1930" s="559" t="str">
        <f t="shared" si="120"/>
        <v/>
      </c>
      <c r="P1930" s="560"/>
    </row>
    <row r="1931" spans="2:16">
      <c r="B1931" s="557" t="str">
        <f t="shared" si="117"/>
        <v/>
      </c>
      <c r="C1931" s="558"/>
      <c r="D1931" s="559" t="str">
        <f t="shared" si="118"/>
        <v/>
      </c>
      <c r="E1931" s="559"/>
      <c r="F1931" s="559" t="str">
        <f>IFERROR(IF(OR(D1931=0,D1931=""),"",-PMT($F$45/IF($K$46="Day",'L1'!$D$12,IF($K$46="Week",'L1'!$D$16,IF($K$46="Month",'L1'!$D$17,1))),$F$46,$D$62)),"")</f>
        <v/>
      </c>
      <c r="G1931" s="559"/>
      <c r="H1931" s="559" t="str">
        <f>IFERROR(-PPMT(IF($K$46="Day",$F$45/'L1'!$D$12,IF($K$46="Week",$F$45/'L1'!$D$16,IF($K$46="Month",$F$45/'L1'!$D$17,IF($K$46="Year",$F$45,0)))),B1931,$F$46,$Q$45),"")</f>
        <v/>
      </c>
      <c r="I1931" s="559"/>
      <c r="J1931" s="559" t="str">
        <f t="shared" si="119"/>
        <v/>
      </c>
      <c r="K1931" s="559"/>
      <c r="L1931" s="559"/>
      <c r="M1931" s="559"/>
      <c r="N1931" s="559"/>
      <c r="O1931" s="559" t="str">
        <f t="shared" si="120"/>
        <v/>
      </c>
      <c r="P1931" s="560"/>
    </row>
    <row r="1932" spans="2:16">
      <c r="B1932" s="557" t="str">
        <f t="shared" si="117"/>
        <v/>
      </c>
      <c r="C1932" s="558"/>
      <c r="D1932" s="559" t="str">
        <f t="shared" si="118"/>
        <v/>
      </c>
      <c r="E1932" s="559"/>
      <c r="F1932" s="559" t="str">
        <f>IFERROR(IF(OR(D1932=0,D1932=""),"",-PMT($F$45/IF($K$46="Day",'L1'!$D$12,IF($K$46="Week",'L1'!$D$16,IF($K$46="Month",'L1'!$D$17,1))),$F$46,$D$62)),"")</f>
        <v/>
      </c>
      <c r="G1932" s="559"/>
      <c r="H1932" s="559" t="str">
        <f>IFERROR(-PPMT(IF($K$46="Day",$F$45/'L1'!$D$12,IF($K$46="Week",$F$45/'L1'!$D$16,IF($K$46="Month",$F$45/'L1'!$D$17,IF($K$46="Year",$F$45,0)))),B1932,$F$46,$Q$45),"")</f>
        <v/>
      </c>
      <c r="I1932" s="559"/>
      <c r="J1932" s="559" t="str">
        <f t="shared" si="119"/>
        <v/>
      </c>
      <c r="K1932" s="559"/>
      <c r="L1932" s="559"/>
      <c r="M1932" s="559"/>
      <c r="N1932" s="559"/>
      <c r="O1932" s="559" t="str">
        <f t="shared" si="120"/>
        <v/>
      </c>
      <c r="P1932" s="560"/>
    </row>
    <row r="1933" spans="2:16">
      <c r="B1933" s="557" t="str">
        <f t="shared" si="117"/>
        <v/>
      </c>
      <c r="C1933" s="558"/>
      <c r="D1933" s="559" t="str">
        <f t="shared" si="118"/>
        <v/>
      </c>
      <c r="E1933" s="559"/>
      <c r="F1933" s="559" t="str">
        <f>IFERROR(IF(OR(D1933=0,D1933=""),"",-PMT($F$45/IF($K$46="Day",'L1'!$D$12,IF($K$46="Week",'L1'!$D$16,IF($K$46="Month",'L1'!$D$17,1))),$F$46,$D$62)),"")</f>
        <v/>
      </c>
      <c r="G1933" s="559"/>
      <c r="H1933" s="559" t="str">
        <f>IFERROR(-PPMT(IF($K$46="Day",$F$45/'L1'!$D$12,IF($K$46="Week",$F$45/'L1'!$D$16,IF($K$46="Month",$F$45/'L1'!$D$17,IF($K$46="Year",$F$45,0)))),B1933,$F$46,$Q$45),"")</f>
        <v/>
      </c>
      <c r="I1933" s="559"/>
      <c r="J1933" s="559" t="str">
        <f t="shared" si="119"/>
        <v/>
      </c>
      <c r="K1933" s="559"/>
      <c r="L1933" s="559"/>
      <c r="M1933" s="559"/>
      <c r="N1933" s="559"/>
      <c r="O1933" s="559" t="str">
        <f t="shared" si="120"/>
        <v/>
      </c>
      <c r="P1933" s="560"/>
    </row>
    <row r="1934" spans="2:16">
      <c r="B1934" s="557" t="str">
        <f t="shared" si="117"/>
        <v/>
      </c>
      <c r="C1934" s="558"/>
      <c r="D1934" s="559" t="str">
        <f t="shared" si="118"/>
        <v/>
      </c>
      <c r="E1934" s="559"/>
      <c r="F1934" s="559" t="str">
        <f>IFERROR(IF(OR(D1934=0,D1934=""),"",-PMT($F$45/IF($K$46="Day",'L1'!$D$12,IF($K$46="Week",'L1'!$D$16,IF($K$46="Month",'L1'!$D$17,1))),$F$46,$D$62)),"")</f>
        <v/>
      </c>
      <c r="G1934" s="559"/>
      <c r="H1934" s="559" t="str">
        <f>IFERROR(-PPMT(IF($K$46="Day",$F$45/'L1'!$D$12,IF($K$46="Week",$F$45/'L1'!$D$16,IF($K$46="Month",$F$45/'L1'!$D$17,IF($K$46="Year",$F$45,0)))),B1934,$F$46,$Q$45),"")</f>
        <v/>
      </c>
      <c r="I1934" s="559"/>
      <c r="J1934" s="559" t="str">
        <f t="shared" si="119"/>
        <v/>
      </c>
      <c r="K1934" s="559"/>
      <c r="L1934" s="559"/>
      <c r="M1934" s="559"/>
      <c r="N1934" s="559"/>
      <c r="O1934" s="559" t="str">
        <f t="shared" si="120"/>
        <v/>
      </c>
      <c r="P1934" s="560"/>
    </row>
    <row r="1935" spans="2:16">
      <c r="B1935" s="557" t="str">
        <f t="shared" si="117"/>
        <v/>
      </c>
      <c r="C1935" s="558"/>
      <c r="D1935" s="559" t="str">
        <f t="shared" si="118"/>
        <v/>
      </c>
      <c r="E1935" s="559"/>
      <c r="F1935" s="559" t="str">
        <f>IFERROR(IF(OR(D1935=0,D1935=""),"",-PMT($F$45/IF($K$46="Day",'L1'!$D$12,IF($K$46="Week",'L1'!$D$16,IF($K$46="Month",'L1'!$D$17,1))),$F$46,$D$62)),"")</f>
        <v/>
      </c>
      <c r="G1935" s="559"/>
      <c r="H1935" s="559" t="str">
        <f>IFERROR(-PPMT(IF($K$46="Day",$F$45/'L1'!$D$12,IF($K$46="Week",$F$45/'L1'!$D$16,IF($K$46="Month",$F$45/'L1'!$D$17,IF($K$46="Year",$F$45,0)))),B1935,$F$46,$Q$45),"")</f>
        <v/>
      </c>
      <c r="I1935" s="559"/>
      <c r="J1935" s="559" t="str">
        <f t="shared" si="119"/>
        <v/>
      </c>
      <c r="K1935" s="559"/>
      <c r="L1935" s="559"/>
      <c r="M1935" s="559"/>
      <c r="N1935" s="559"/>
      <c r="O1935" s="559" t="str">
        <f t="shared" si="120"/>
        <v/>
      </c>
      <c r="P1935" s="560"/>
    </row>
    <row r="1936" spans="2:16">
      <c r="B1936" s="557" t="str">
        <f t="shared" si="117"/>
        <v/>
      </c>
      <c r="C1936" s="558"/>
      <c r="D1936" s="559" t="str">
        <f t="shared" si="118"/>
        <v/>
      </c>
      <c r="E1936" s="559"/>
      <c r="F1936" s="559" t="str">
        <f>IFERROR(IF(OR(D1936=0,D1936=""),"",-PMT($F$45/IF($K$46="Day",'L1'!$D$12,IF($K$46="Week",'L1'!$D$16,IF($K$46="Month",'L1'!$D$17,1))),$F$46,$D$62)),"")</f>
        <v/>
      </c>
      <c r="G1936" s="559"/>
      <c r="H1936" s="559" t="str">
        <f>IFERROR(-PPMT(IF($K$46="Day",$F$45/'L1'!$D$12,IF($K$46="Week",$F$45/'L1'!$D$16,IF($K$46="Month",$F$45/'L1'!$D$17,IF($K$46="Year",$F$45,0)))),B1936,$F$46,$Q$45),"")</f>
        <v/>
      </c>
      <c r="I1936" s="559"/>
      <c r="J1936" s="559" t="str">
        <f t="shared" si="119"/>
        <v/>
      </c>
      <c r="K1936" s="559"/>
      <c r="L1936" s="559"/>
      <c r="M1936" s="559"/>
      <c r="N1936" s="559"/>
      <c r="O1936" s="559" t="str">
        <f t="shared" si="120"/>
        <v/>
      </c>
      <c r="P1936" s="560"/>
    </row>
    <row r="1937" spans="2:16">
      <c r="B1937" s="557" t="str">
        <f t="shared" si="117"/>
        <v/>
      </c>
      <c r="C1937" s="558"/>
      <c r="D1937" s="559" t="str">
        <f t="shared" si="118"/>
        <v/>
      </c>
      <c r="E1937" s="559"/>
      <c r="F1937" s="559" t="str">
        <f>IFERROR(IF(OR(D1937=0,D1937=""),"",-PMT($F$45/IF($K$46="Day",'L1'!$D$12,IF($K$46="Week",'L1'!$D$16,IF($K$46="Month",'L1'!$D$17,1))),$F$46,$D$62)),"")</f>
        <v/>
      </c>
      <c r="G1937" s="559"/>
      <c r="H1937" s="559" t="str">
        <f>IFERROR(-PPMT(IF($K$46="Day",$F$45/'L1'!$D$12,IF($K$46="Week",$F$45/'L1'!$D$16,IF($K$46="Month",$F$45/'L1'!$D$17,IF($K$46="Year",$F$45,0)))),B1937,$F$46,$Q$45),"")</f>
        <v/>
      </c>
      <c r="I1937" s="559"/>
      <c r="J1937" s="559" t="str">
        <f t="shared" si="119"/>
        <v/>
      </c>
      <c r="K1937" s="559"/>
      <c r="L1937" s="559"/>
      <c r="M1937" s="559"/>
      <c r="N1937" s="559"/>
      <c r="O1937" s="559" t="str">
        <f t="shared" si="120"/>
        <v/>
      </c>
      <c r="P1937" s="560"/>
    </row>
    <row r="1938" spans="2:16">
      <c r="B1938" s="557" t="str">
        <f t="shared" si="117"/>
        <v/>
      </c>
      <c r="C1938" s="558"/>
      <c r="D1938" s="559" t="str">
        <f t="shared" si="118"/>
        <v/>
      </c>
      <c r="E1938" s="559"/>
      <c r="F1938" s="559" t="str">
        <f>IFERROR(IF(OR(D1938=0,D1938=""),"",-PMT($F$45/IF($K$46="Day",'L1'!$D$12,IF($K$46="Week",'L1'!$D$16,IF($K$46="Month",'L1'!$D$17,1))),$F$46,$D$62)),"")</f>
        <v/>
      </c>
      <c r="G1938" s="559"/>
      <c r="H1938" s="559" t="str">
        <f>IFERROR(-PPMT(IF($K$46="Day",$F$45/'L1'!$D$12,IF($K$46="Week",$F$45/'L1'!$D$16,IF($K$46="Month",$F$45/'L1'!$D$17,IF($K$46="Year",$F$45,0)))),B1938,$F$46,$Q$45),"")</f>
        <v/>
      </c>
      <c r="I1938" s="559"/>
      <c r="J1938" s="559" t="str">
        <f t="shared" si="119"/>
        <v/>
      </c>
      <c r="K1938" s="559"/>
      <c r="L1938" s="559"/>
      <c r="M1938" s="559"/>
      <c r="N1938" s="559"/>
      <c r="O1938" s="559" t="str">
        <f t="shared" si="120"/>
        <v/>
      </c>
      <c r="P1938" s="560"/>
    </row>
    <row r="1939" spans="2:16">
      <c r="B1939" s="557" t="str">
        <f t="shared" si="117"/>
        <v/>
      </c>
      <c r="C1939" s="558"/>
      <c r="D1939" s="559" t="str">
        <f t="shared" si="118"/>
        <v/>
      </c>
      <c r="E1939" s="559"/>
      <c r="F1939" s="559" t="str">
        <f>IFERROR(IF(OR(D1939=0,D1939=""),"",-PMT($F$45/IF($K$46="Day",'L1'!$D$12,IF($K$46="Week",'L1'!$D$16,IF($K$46="Month",'L1'!$D$17,1))),$F$46,$D$62)),"")</f>
        <v/>
      </c>
      <c r="G1939" s="559"/>
      <c r="H1939" s="559" t="str">
        <f>IFERROR(-PPMT(IF($K$46="Day",$F$45/'L1'!$D$12,IF($K$46="Week",$F$45/'L1'!$D$16,IF($K$46="Month",$F$45/'L1'!$D$17,IF($K$46="Year",$F$45,0)))),B1939,$F$46,$Q$45),"")</f>
        <v/>
      </c>
      <c r="I1939" s="559"/>
      <c r="J1939" s="559" t="str">
        <f t="shared" si="119"/>
        <v/>
      </c>
      <c r="K1939" s="559"/>
      <c r="L1939" s="559"/>
      <c r="M1939" s="559"/>
      <c r="N1939" s="559"/>
      <c r="O1939" s="559" t="str">
        <f t="shared" si="120"/>
        <v/>
      </c>
      <c r="P1939" s="560"/>
    </row>
    <row r="1940" spans="2:16">
      <c r="B1940" s="557" t="str">
        <f t="shared" si="117"/>
        <v/>
      </c>
      <c r="C1940" s="558"/>
      <c r="D1940" s="559" t="str">
        <f t="shared" si="118"/>
        <v/>
      </c>
      <c r="E1940" s="559"/>
      <c r="F1940" s="559" t="str">
        <f>IFERROR(IF(OR(D1940=0,D1940=""),"",-PMT($F$45/IF($K$46="Day",'L1'!$D$12,IF($K$46="Week",'L1'!$D$16,IF($K$46="Month",'L1'!$D$17,1))),$F$46,$D$62)),"")</f>
        <v/>
      </c>
      <c r="G1940" s="559"/>
      <c r="H1940" s="559" t="str">
        <f>IFERROR(-PPMT(IF($K$46="Day",$F$45/'L1'!$D$12,IF($K$46="Week",$F$45/'L1'!$D$16,IF($K$46="Month",$F$45/'L1'!$D$17,IF($K$46="Year",$F$45,0)))),B1940,$F$46,$Q$45),"")</f>
        <v/>
      </c>
      <c r="I1940" s="559"/>
      <c r="J1940" s="559" t="str">
        <f t="shared" si="119"/>
        <v/>
      </c>
      <c r="K1940" s="559"/>
      <c r="L1940" s="559"/>
      <c r="M1940" s="559"/>
      <c r="N1940" s="559"/>
      <c r="O1940" s="559" t="str">
        <f t="shared" si="120"/>
        <v/>
      </c>
      <c r="P1940" s="560"/>
    </row>
    <row r="1941" spans="2:16">
      <c r="B1941" s="557" t="str">
        <f t="shared" si="117"/>
        <v/>
      </c>
      <c r="C1941" s="558"/>
      <c r="D1941" s="559" t="str">
        <f t="shared" si="118"/>
        <v/>
      </c>
      <c r="E1941" s="559"/>
      <c r="F1941" s="559" t="str">
        <f>IFERROR(IF(OR(D1941=0,D1941=""),"",-PMT($F$45/IF($K$46="Day",'L1'!$D$12,IF($K$46="Week",'L1'!$D$16,IF($K$46="Month",'L1'!$D$17,1))),$F$46,$D$62)),"")</f>
        <v/>
      </c>
      <c r="G1941" s="559"/>
      <c r="H1941" s="559" t="str">
        <f>IFERROR(-PPMT(IF($K$46="Day",$F$45/'L1'!$D$12,IF($K$46="Week",$F$45/'L1'!$D$16,IF($K$46="Month",$F$45/'L1'!$D$17,IF($K$46="Year",$F$45,0)))),B1941,$F$46,$Q$45),"")</f>
        <v/>
      </c>
      <c r="I1941" s="559"/>
      <c r="J1941" s="559" t="str">
        <f t="shared" si="119"/>
        <v/>
      </c>
      <c r="K1941" s="559"/>
      <c r="L1941" s="559"/>
      <c r="M1941" s="559"/>
      <c r="N1941" s="559"/>
      <c r="O1941" s="559" t="str">
        <f t="shared" si="120"/>
        <v/>
      </c>
      <c r="P1941" s="560"/>
    </row>
    <row r="1942" spans="2:16">
      <c r="B1942" s="557" t="str">
        <f t="shared" si="117"/>
        <v/>
      </c>
      <c r="C1942" s="558"/>
      <c r="D1942" s="559" t="str">
        <f t="shared" si="118"/>
        <v/>
      </c>
      <c r="E1942" s="559"/>
      <c r="F1942" s="559" t="str">
        <f>IFERROR(IF(OR(D1942=0,D1942=""),"",-PMT($F$45/IF($K$46="Day",'L1'!$D$12,IF($K$46="Week",'L1'!$D$16,IF($K$46="Month",'L1'!$D$17,1))),$F$46,$D$62)),"")</f>
        <v/>
      </c>
      <c r="G1942" s="559"/>
      <c r="H1942" s="559" t="str">
        <f>IFERROR(-PPMT(IF($K$46="Day",$F$45/'L1'!$D$12,IF($K$46="Week",$F$45/'L1'!$D$16,IF($K$46="Month",$F$45/'L1'!$D$17,IF($K$46="Year",$F$45,0)))),B1942,$F$46,$Q$45),"")</f>
        <v/>
      </c>
      <c r="I1942" s="559"/>
      <c r="J1942" s="559" t="str">
        <f t="shared" si="119"/>
        <v/>
      </c>
      <c r="K1942" s="559"/>
      <c r="L1942" s="559"/>
      <c r="M1942" s="559"/>
      <c r="N1942" s="559"/>
      <c r="O1942" s="559" t="str">
        <f t="shared" si="120"/>
        <v/>
      </c>
      <c r="P1942" s="560"/>
    </row>
    <row r="1943" spans="2:16">
      <c r="B1943" s="557" t="str">
        <f t="shared" si="117"/>
        <v/>
      </c>
      <c r="C1943" s="558"/>
      <c r="D1943" s="559" t="str">
        <f t="shared" si="118"/>
        <v/>
      </c>
      <c r="E1943" s="559"/>
      <c r="F1943" s="559" t="str">
        <f>IFERROR(IF(OR(D1943=0,D1943=""),"",-PMT($F$45/IF($K$46="Day",'L1'!$D$12,IF($K$46="Week",'L1'!$D$16,IF($K$46="Month",'L1'!$D$17,1))),$F$46,$D$62)),"")</f>
        <v/>
      </c>
      <c r="G1943" s="559"/>
      <c r="H1943" s="559" t="str">
        <f>IFERROR(-PPMT(IF($K$46="Day",$F$45/'L1'!$D$12,IF($K$46="Week",$F$45/'L1'!$D$16,IF($K$46="Month",$F$45/'L1'!$D$17,IF($K$46="Year",$F$45,0)))),B1943,$F$46,$Q$45),"")</f>
        <v/>
      </c>
      <c r="I1943" s="559"/>
      <c r="J1943" s="559" t="str">
        <f t="shared" si="119"/>
        <v/>
      </c>
      <c r="K1943" s="559"/>
      <c r="L1943" s="559"/>
      <c r="M1943" s="559"/>
      <c r="N1943" s="559"/>
      <c r="O1943" s="559" t="str">
        <f t="shared" si="120"/>
        <v/>
      </c>
      <c r="P1943" s="560"/>
    </row>
    <row r="1944" spans="2:16">
      <c r="B1944" s="557" t="str">
        <f t="shared" si="117"/>
        <v/>
      </c>
      <c r="C1944" s="558"/>
      <c r="D1944" s="559" t="str">
        <f t="shared" si="118"/>
        <v/>
      </c>
      <c r="E1944" s="559"/>
      <c r="F1944" s="559" t="str">
        <f>IFERROR(IF(OR(D1944=0,D1944=""),"",-PMT($F$45/IF($K$46="Day",'L1'!$D$12,IF($K$46="Week",'L1'!$D$16,IF($K$46="Month",'L1'!$D$17,1))),$F$46,$D$62)),"")</f>
        <v/>
      </c>
      <c r="G1944" s="559"/>
      <c r="H1944" s="559" t="str">
        <f>IFERROR(-PPMT(IF($K$46="Day",$F$45/'L1'!$D$12,IF($K$46="Week",$F$45/'L1'!$D$16,IF($K$46="Month",$F$45/'L1'!$D$17,IF($K$46="Year",$F$45,0)))),B1944,$F$46,$Q$45),"")</f>
        <v/>
      </c>
      <c r="I1944" s="559"/>
      <c r="J1944" s="559" t="str">
        <f t="shared" si="119"/>
        <v/>
      </c>
      <c r="K1944" s="559"/>
      <c r="L1944" s="559"/>
      <c r="M1944" s="559"/>
      <c r="N1944" s="559"/>
      <c r="O1944" s="559" t="str">
        <f t="shared" si="120"/>
        <v/>
      </c>
      <c r="P1944" s="560"/>
    </row>
    <row r="1945" spans="2:16">
      <c r="B1945" s="557" t="str">
        <f t="shared" si="117"/>
        <v/>
      </c>
      <c r="C1945" s="558"/>
      <c r="D1945" s="559" t="str">
        <f t="shared" si="118"/>
        <v/>
      </c>
      <c r="E1945" s="559"/>
      <c r="F1945" s="559" t="str">
        <f>IFERROR(IF(OR(D1945=0,D1945=""),"",-PMT($F$45/IF($K$46="Day",'L1'!$D$12,IF($K$46="Week",'L1'!$D$16,IF($K$46="Month",'L1'!$D$17,1))),$F$46,$D$62)),"")</f>
        <v/>
      </c>
      <c r="G1945" s="559"/>
      <c r="H1945" s="559" t="str">
        <f>IFERROR(-PPMT(IF($K$46="Day",$F$45/'L1'!$D$12,IF($K$46="Week",$F$45/'L1'!$D$16,IF($K$46="Month",$F$45/'L1'!$D$17,IF($K$46="Year",$F$45,0)))),B1945,$F$46,$Q$45),"")</f>
        <v/>
      </c>
      <c r="I1945" s="559"/>
      <c r="J1945" s="559" t="str">
        <f t="shared" si="119"/>
        <v/>
      </c>
      <c r="K1945" s="559"/>
      <c r="L1945" s="559"/>
      <c r="M1945" s="559"/>
      <c r="N1945" s="559"/>
      <c r="O1945" s="559" t="str">
        <f t="shared" si="120"/>
        <v/>
      </c>
      <c r="P1945" s="560"/>
    </row>
    <row r="1946" spans="2:16">
      <c r="B1946" s="557" t="str">
        <f t="shared" si="117"/>
        <v/>
      </c>
      <c r="C1946" s="558"/>
      <c r="D1946" s="559" t="str">
        <f t="shared" si="118"/>
        <v/>
      </c>
      <c r="E1946" s="559"/>
      <c r="F1946" s="559" t="str">
        <f>IFERROR(IF(OR(D1946=0,D1946=""),"",-PMT($F$45/IF($K$46="Day",'L1'!$D$12,IF($K$46="Week",'L1'!$D$16,IF($K$46="Month",'L1'!$D$17,1))),$F$46,$D$62)),"")</f>
        <v/>
      </c>
      <c r="G1946" s="559"/>
      <c r="H1946" s="559" t="str">
        <f>IFERROR(-PPMT(IF($K$46="Day",$F$45/'L1'!$D$12,IF($K$46="Week",$F$45/'L1'!$D$16,IF($K$46="Month",$F$45/'L1'!$D$17,IF($K$46="Year",$F$45,0)))),B1946,$F$46,$Q$45),"")</f>
        <v/>
      </c>
      <c r="I1946" s="559"/>
      <c r="J1946" s="559" t="str">
        <f t="shared" si="119"/>
        <v/>
      </c>
      <c r="K1946" s="559"/>
      <c r="L1946" s="559"/>
      <c r="M1946" s="559"/>
      <c r="N1946" s="559"/>
      <c r="O1946" s="559" t="str">
        <f t="shared" si="120"/>
        <v/>
      </c>
      <c r="P1946" s="560"/>
    </row>
    <row r="1947" spans="2:16">
      <c r="B1947" s="557" t="str">
        <f t="shared" si="117"/>
        <v/>
      </c>
      <c r="C1947" s="558"/>
      <c r="D1947" s="559" t="str">
        <f t="shared" si="118"/>
        <v/>
      </c>
      <c r="E1947" s="559"/>
      <c r="F1947" s="559" t="str">
        <f>IFERROR(IF(OR(D1947=0,D1947=""),"",-PMT($F$45/IF($K$46="Day",'L1'!$D$12,IF($K$46="Week",'L1'!$D$16,IF($K$46="Month",'L1'!$D$17,1))),$F$46,$D$62)),"")</f>
        <v/>
      </c>
      <c r="G1947" s="559"/>
      <c r="H1947" s="559" t="str">
        <f>IFERROR(-PPMT(IF($K$46="Day",$F$45/'L1'!$D$12,IF($K$46="Week",$F$45/'L1'!$D$16,IF($K$46="Month",$F$45/'L1'!$D$17,IF($K$46="Year",$F$45,0)))),B1947,$F$46,$Q$45),"")</f>
        <v/>
      </c>
      <c r="I1947" s="559"/>
      <c r="J1947" s="559" t="str">
        <f t="shared" si="119"/>
        <v/>
      </c>
      <c r="K1947" s="559"/>
      <c r="L1947" s="559"/>
      <c r="M1947" s="559"/>
      <c r="N1947" s="559"/>
      <c r="O1947" s="559" t="str">
        <f t="shared" si="120"/>
        <v/>
      </c>
      <c r="P1947" s="560"/>
    </row>
    <row r="1948" spans="2:16">
      <c r="B1948" s="557" t="str">
        <f t="shared" si="117"/>
        <v/>
      </c>
      <c r="C1948" s="558"/>
      <c r="D1948" s="559" t="str">
        <f t="shared" si="118"/>
        <v/>
      </c>
      <c r="E1948" s="559"/>
      <c r="F1948" s="559" t="str">
        <f>IFERROR(IF(OR(D1948=0,D1948=""),"",-PMT($F$45/IF($K$46="Day",'L1'!$D$12,IF($K$46="Week",'L1'!$D$16,IF($K$46="Month",'L1'!$D$17,1))),$F$46,$D$62)),"")</f>
        <v/>
      </c>
      <c r="G1948" s="559"/>
      <c r="H1948" s="559" t="str">
        <f>IFERROR(-PPMT(IF($K$46="Day",$F$45/'L1'!$D$12,IF($K$46="Week",$F$45/'L1'!$D$16,IF($K$46="Month",$F$45/'L1'!$D$17,IF($K$46="Year",$F$45,0)))),B1948,$F$46,$Q$45),"")</f>
        <v/>
      </c>
      <c r="I1948" s="559"/>
      <c r="J1948" s="559" t="str">
        <f t="shared" si="119"/>
        <v/>
      </c>
      <c r="K1948" s="559"/>
      <c r="L1948" s="559"/>
      <c r="M1948" s="559"/>
      <c r="N1948" s="559"/>
      <c r="O1948" s="559" t="str">
        <f t="shared" si="120"/>
        <v/>
      </c>
      <c r="P1948" s="560"/>
    </row>
    <row r="1949" spans="2:16">
      <c r="B1949" s="557" t="str">
        <f t="shared" si="117"/>
        <v/>
      </c>
      <c r="C1949" s="558"/>
      <c r="D1949" s="559" t="str">
        <f t="shared" si="118"/>
        <v/>
      </c>
      <c r="E1949" s="559"/>
      <c r="F1949" s="559" t="str">
        <f>IFERROR(IF(OR(D1949=0,D1949=""),"",-PMT($F$45/IF($K$46="Day",'L1'!$D$12,IF($K$46="Week",'L1'!$D$16,IF($K$46="Month",'L1'!$D$17,1))),$F$46,$D$62)),"")</f>
        <v/>
      </c>
      <c r="G1949" s="559"/>
      <c r="H1949" s="559" t="str">
        <f>IFERROR(-PPMT(IF($K$46="Day",$F$45/'L1'!$D$12,IF($K$46="Week",$F$45/'L1'!$D$16,IF($K$46="Month",$F$45/'L1'!$D$17,IF($K$46="Year",$F$45,0)))),B1949,$F$46,$Q$45),"")</f>
        <v/>
      </c>
      <c r="I1949" s="559"/>
      <c r="J1949" s="559" t="str">
        <f t="shared" si="119"/>
        <v/>
      </c>
      <c r="K1949" s="559"/>
      <c r="L1949" s="559"/>
      <c r="M1949" s="559"/>
      <c r="N1949" s="559"/>
      <c r="O1949" s="559" t="str">
        <f t="shared" si="120"/>
        <v/>
      </c>
      <c r="P1949" s="560"/>
    </row>
    <row r="1950" spans="2:16">
      <c r="B1950" s="557" t="str">
        <f t="shared" si="117"/>
        <v/>
      </c>
      <c r="C1950" s="558"/>
      <c r="D1950" s="559" t="str">
        <f t="shared" si="118"/>
        <v/>
      </c>
      <c r="E1950" s="559"/>
      <c r="F1950" s="559" t="str">
        <f>IFERROR(IF(OR(D1950=0,D1950=""),"",-PMT($F$45/IF($K$46="Day",'L1'!$D$12,IF($K$46="Week",'L1'!$D$16,IF($K$46="Month",'L1'!$D$17,1))),$F$46,$D$62)),"")</f>
        <v/>
      </c>
      <c r="G1950" s="559"/>
      <c r="H1950" s="559" t="str">
        <f>IFERROR(-PPMT(IF($K$46="Day",$F$45/'L1'!$D$12,IF($K$46="Week",$F$45/'L1'!$D$16,IF($K$46="Month",$F$45/'L1'!$D$17,IF($K$46="Year",$F$45,0)))),B1950,$F$46,$Q$45),"")</f>
        <v/>
      </c>
      <c r="I1950" s="559"/>
      <c r="J1950" s="559" t="str">
        <f t="shared" si="119"/>
        <v/>
      </c>
      <c r="K1950" s="559"/>
      <c r="L1950" s="559"/>
      <c r="M1950" s="559"/>
      <c r="N1950" s="559"/>
      <c r="O1950" s="559" t="str">
        <f t="shared" si="120"/>
        <v/>
      </c>
      <c r="P1950" s="560"/>
    </row>
    <row r="1951" spans="2:16">
      <c r="B1951" s="557" t="str">
        <f t="shared" si="117"/>
        <v/>
      </c>
      <c r="C1951" s="558"/>
      <c r="D1951" s="559" t="str">
        <f t="shared" si="118"/>
        <v/>
      </c>
      <c r="E1951" s="559"/>
      <c r="F1951" s="559" t="str">
        <f>IFERROR(IF(OR(D1951=0,D1951=""),"",-PMT($F$45/IF($K$46="Day",'L1'!$D$12,IF($K$46="Week",'L1'!$D$16,IF($K$46="Month",'L1'!$D$17,1))),$F$46,$D$62)),"")</f>
        <v/>
      </c>
      <c r="G1951" s="559"/>
      <c r="H1951" s="559" t="str">
        <f>IFERROR(-PPMT(IF($K$46="Day",$F$45/'L1'!$D$12,IF($K$46="Week",$F$45/'L1'!$D$16,IF($K$46="Month",$F$45/'L1'!$D$17,IF($K$46="Year",$F$45,0)))),B1951,$F$46,$Q$45),"")</f>
        <v/>
      </c>
      <c r="I1951" s="559"/>
      <c r="J1951" s="559" t="str">
        <f t="shared" si="119"/>
        <v/>
      </c>
      <c r="K1951" s="559"/>
      <c r="L1951" s="559"/>
      <c r="M1951" s="559"/>
      <c r="N1951" s="559"/>
      <c r="O1951" s="559" t="str">
        <f t="shared" si="120"/>
        <v/>
      </c>
      <c r="P1951" s="560"/>
    </row>
    <row r="1952" spans="2:16">
      <c r="B1952" s="557" t="str">
        <f t="shared" si="117"/>
        <v/>
      </c>
      <c r="C1952" s="558"/>
      <c r="D1952" s="559" t="str">
        <f t="shared" si="118"/>
        <v/>
      </c>
      <c r="E1952" s="559"/>
      <c r="F1952" s="559" t="str">
        <f>IFERROR(IF(OR(D1952=0,D1952=""),"",-PMT($F$45/IF($K$46="Day",'L1'!$D$12,IF($K$46="Week",'L1'!$D$16,IF($K$46="Month",'L1'!$D$17,1))),$F$46,$D$62)),"")</f>
        <v/>
      </c>
      <c r="G1952" s="559"/>
      <c r="H1952" s="559" t="str">
        <f>IFERROR(-PPMT(IF($K$46="Day",$F$45/'L1'!$D$12,IF($K$46="Week",$F$45/'L1'!$D$16,IF($K$46="Month",$F$45/'L1'!$D$17,IF($K$46="Year",$F$45,0)))),B1952,$F$46,$Q$45),"")</f>
        <v/>
      </c>
      <c r="I1952" s="559"/>
      <c r="J1952" s="559" t="str">
        <f t="shared" si="119"/>
        <v/>
      </c>
      <c r="K1952" s="559"/>
      <c r="L1952" s="559"/>
      <c r="M1952" s="559"/>
      <c r="N1952" s="559"/>
      <c r="O1952" s="559" t="str">
        <f t="shared" si="120"/>
        <v/>
      </c>
      <c r="P1952" s="560"/>
    </row>
    <row r="1953" spans="2:16">
      <c r="B1953" s="557" t="str">
        <f t="shared" si="117"/>
        <v/>
      </c>
      <c r="C1953" s="558"/>
      <c r="D1953" s="559" t="str">
        <f t="shared" si="118"/>
        <v/>
      </c>
      <c r="E1953" s="559"/>
      <c r="F1953" s="559" t="str">
        <f>IFERROR(IF(OR(D1953=0,D1953=""),"",-PMT($F$45/IF($K$46="Day",'L1'!$D$12,IF($K$46="Week",'L1'!$D$16,IF($K$46="Month",'L1'!$D$17,1))),$F$46,$D$62)),"")</f>
        <v/>
      </c>
      <c r="G1953" s="559"/>
      <c r="H1953" s="559" t="str">
        <f>IFERROR(-PPMT(IF($K$46="Day",$F$45/'L1'!$D$12,IF($K$46="Week",$F$45/'L1'!$D$16,IF($K$46="Month",$F$45/'L1'!$D$17,IF($K$46="Year",$F$45,0)))),B1953,$F$46,$Q$45),"")</f>
        <v/>
      </c>
      <c r="I1953" s="559"/>
      <c r="J1953" s="559" t="str">
        <f t="shared" si="119"/>
        <v/>
      </c>
      <c r="K1953" s="559"/>
      <c r="L1953" s="559"/>
      <c r="M1953" s="559"/>
      <c r="N1953" s="559"/>
      <c r="O1953" s="559" t="str">
        <f t="shared" si="120"/>
        <v/>
      </c>
      <c r="P1953" s="560"/>
    </row>
    <row r="1954" spans="2:16">
      <c r="B1954" s="557" t="str">
        <f t="shared" si="117"/>
        <v/>
      </c>
      <c r="C1954" s="558"/>
      <c r="D1954" s="559" t="str">
        <f t="shared" si="118"/>
        <v/>
      </c>
      <c r="E1954" s="559"/>
      <c r="F1954" s="559" t="str">
        <f>IFERROR(IF(OR(D1954=0,D1954=""),"",-PMT($F$45/IF($K$46="Day",'L1'!$D$12,IF($K$46="Week",'L1'!$D$16,IF($K$46="Month",'L1'!$D$17,1))),$F$46,$D$62)),"")</f>
        <v/>
      </c>
      <c r="G1954" s="559"/>
      <c r="H1954" s="559" t="str">
        <f>IFERROR(-PPMT(IF($K$46="Day",$F$45/'L1'!$D$12,IF($K$46="Week",$F$45/'L1'!$D$16,IF($K$46="Month",$F$45/'L1'!$D$17,IF($K$46="Year",$F$45,0)))),B1954,$F$46,$Q$45),"")</f>
        <v/>
      </c>
      <c r="I1954" s="559"/>
      <c r="J1954" s="559" t="str">
        <f t="shared" si="119"/>
        <v/>
      </c>
      <c r="K1954" s="559"/>
      <c r="L1954" s="559"/>
      <c r="M1954" s="559"/>
      <c r="N1954" s="559"/>
      <c r="O1954" s="559" t="str">
        <f t="shared" si="120"/>
        <v/>
      </c>
      <c r="P1954" s="560"/>
    </row>
    <row r="1955" spans="2:16">
      <c r="B1955" s="557" t="str">
        <f t="shared" si="117"/>
        <v/>
      </c>
      <c r="C1955" s="558"/>
      <c r="D1955" s="559" t="str">
        <f t="shared" si="118"/>
        <v/>
      </c>
      <c r="E1955" s="559"/>
      <c r="F1955" s="559" t="str">
        <f>IFERROR(IF(OR(D1955=0,D1955=""),"",-PMT($F$45/IF($K$46="Day",'L1'!$D$12,IF($K$46="Week",'L1'!$D$16,IF($K$46="Month",'L1'!$D$17,1))),$F$46,$D$62)),"")</f>
        <v/>
      </c>
      <c r="G1955" s="559"/>
      <c r="H1955" s="559" t="str">
        <f>IFERROR(-PPMT(IF($K$46="Day",$F$45/'L1'!$D$12,IF($K$46="Week",$F$45/'L1'!$D$16,IF($K$46="Month",$F$45/'L1'!$D$17,IF($K$46="Year",$F$45,0)))),B1955,$F$46,$Q$45),"")</f>
        <v/>
      </c>
      <c r="I1955" s="559"/>
      <c r="J1955" s="559" t="str">
        <f t="shared" si="119"/>
        <v/>
      </c>
      <c r="K1955" s="559"/>
      <c r="L1955" s="559"/>
      <c r="M1955" s="559"/>
      <c r="N1955" s="559"/>
      <c r="O1955" s="559" t="str">
        <f t="shared" si="120"/>
        <v/>
      </c>
      <c r="P1955" s="560"/>
    </row>
    <row r="1956" spans="2:16">
      <c r="B1956" s="557" t="str">
        <f t="shared" si="117"/>
        <v/>
      </c>
      <c r="C1956" s="558"/>
      <c r="D1956" s="559" t="str">
        <f t="shared" si="118"/>
        <v/>
      </c>
      <c r="E1956" s="559"/>
      <c r="F1956" s="559" t="str">
        <f>IFERROR(IF(OR(D1956=0,D1956=""),"",-PMT($F$45/IF($K$46="Day",'L1'!$D$12,IF($K$46="Week",'L1'!$D$16,IF($K$46="Month",'L1'!$D$17,1))),$F$46,$D$62)),"")</f>
        <v/>
      </c>
      <c r="G1956" s="559"/>
      <c r="H1956" s="559" t="str">
        <f>IFERROR(-PPMT(IF($K$46="Day",$F$45/'L1'!$D$12,IF($K$46="Week",$F$45/'L1'!$D$16,IF($K$46="Month",$F$45/'L1'!$D$17,IF($K$46="Year",$F$45,0)))),B1956,$F$46,$Q$45),"")</f>
        <v/>
      </c>
      <c r="I1956" s="559"/>
      <c r="J1956" s="559" t="str">
        <f t="shared" si="119"/>
        <v/>
      </c>
      <c r="K1956" s="559"/>
      <c r="L1956" s="559"/>
      <c r="M1956" s="559"/>
      <c r="N1956" s="559"/>
      <c r="O1956" s="559" t="str">
        <f t="shared" si="120"/>
        <v/>
      </c>
      <c r="P1956" s="560"/>
    </row>
    <row r="1957" spans="2:16">
      <c r="B1957" s="557" t="str">
        <f t="shared" si="117"/>
        <v/>
      </c>
      <c r="C1957" s="558"/>
      <c r="D1957" s="559" t="str">
        <f t="shared" si="118"/>
        <v/>
      </c>
      <c r="E1957" s="559"/>
      <c r="F1957" s="559" t="str">
        <f>IFERROR(IF(OR(D1957=0,D1957=""),"",-PMT($F$45/IF($K$46="Day",'L1'!$D$12,IF($K$46="Week",'L1'!$D$16,IF($K$46="Month",'L1'!$D$17,1))),$F$46,$D$62)),"")</f>
        <v/>
      </c>
      <c r="G1957" s="559"/>
      <c r="H1957" s="559" t="str">
        <f>IFERROR(-PPMT(IF($K$46="Day",$F$45/'L1'!$D$12,IF($K$46="Week",$F$45/'L1'!$D$16,IF($K$46="Month",$F$45/'L1'!$D$17,IF($K$46="Year",$F$45,0)))),B1957,$F$46,$Q$45),"")</f>
        <v/>
      </c>
      <c r="I1957" s="559"/>
      <c r="J1957" s="559" t="str">
        <f t="shared" si="119"/>
        <v/>
      </c>
      <c r="K1957" s="559"/>
      <c r="L1957" s="559"/>
      <c r="M1957" s="559"/>
      <c r="N1957" s="559"/>
      <c r="O1957" s="559" t="str">
        <f t="shared" si="120"/>
        <v/>
      </c>
      <c r="P1957" s="560"/>
    </row>
    <row r="1958" spans="2:16">
      <c r="B1958" s="557" t="str">
        <f t="shared" si="117"/>
        <v/>
      </c>
      <c r="C1958" s="558"/>
      <c r="D1958" s="559" t="str">
        <f t="shared" si="118"/>
        <v/>
      </c>
      <c r="E1958" s="559"/>
      <c r="F1958" s="559" t="str">
        <f>IFERROR(IF(OR(D1958=0,D1958=""),"",-PMT($F$45/IF($K$46="Day",'L1'!$D$12,IF($K$46="Week",'L1'!$D$16,IF($K$46="Month",'L1'!$D$17,1))),$F$46,$D$62)),"")</f>
        <v/>
      </c>
      <c r="G1958" s="559"/>
      <c r="H1958" s="559" t="str">
        <f>IFERROR(-PPMT(IF($K$46="Day",$F$45/'L1'!$D$12,IF($K$46="Week",$F$45/'L1'!$D$16,IF($K$46="Month",$F$45/'L1'!$D$17,IF($K$46="Year",$F$45,0)))),B1958,$F$46,$Q$45),"")</f>
        <v/>
      </c>
      <c r="I1958" s="559"/>
      <c r="J1958" s="559" t="str">
        <f t="shared" si="119"/>
        <v/>
      </c>
      <c r="K1958" s="559"/>
      <c r="L1958" s="559"/>
      <c r="M1958" s="559"/>
      <c r="N1958" s="559"/>
      <c r="O1958" s="559" t="str">
        <f t="shared" si="120"/>
        <v/>
      </c>
      <c r="P1958" s="560"/>
    </row>
    <row r="1959" spans="2:16">
      <c r="B1959" s="557" t="str">
        <f t="shared" si="117"/>
        <v/>
      </c>
      <c r="C1959" s="558"/>
      <c r="D1959" s="559" t="str">
        <f t="shared" si="118"/>
        <v/>
      </c>
      <c r="E1959" s="559"/>
      <c r="F1959" s="559" t="str">
        <f>IFERROR(IF(OR(D1959=0,D1959=""),"",-PMT($F$45/IF($K$46="Day",'L1'!$D$12,IF($K$46="Week",'L1'!$D$16,IF($K$46="Month",'L1'!$D$17,1))),$F$46,$D$62)),"")</f>
        <v/>
      </c>
      <c r="G1959" s="559"/>
      <c r="H1959" s="559" t="str">
        <f>IFERROR(-PPMT(IF($K$46="Day",$F$45/'L1'!$D$12,IF($K$46="Week",$F$45/'L1'!$D$16,IF($K$46="Month",$F$45/'L1'!$D$17,IF($K$46="Year",$F$45,0)))),B1959,$F$46,$Q$45),"")</f>
        <v/>
      </c>
      <c r="I1959" s="559"/>
      <c r="J1959" s="559" t="str">
        <f t="shared" si="119"/>
        <v/>
      </c>
      <c r="K1959" s="559"/>
      <c r="L1959" s="559"/>
      <c r="M1959" s="559"/>
      <c r="N1959" s="559"/>
      <c r="O1959" s="559" t="str">
        <f t="shared" si="120"/>
        <v/>
      </c>
      <c r="P1959" s="560"/>
    </row>
    <row r="1960" spans="2:16">
      <c r="B1960" s="557" t="str">
        <f t="shared" si="117"/>
        <v/>
      </c>
      <c r="C1960" s="558"/>
      <c r="D1960" s="559" t="str">
        <f t="shared" si="118"/>
        <v/>
      </c>
      <c r="E1960" s="559"/>
      <c r="F1960" s="559" t="str">
        <f>IFERROR(IF(OR(D1960=0,D1960=""),"",-PMT($F$45/IF($K$46="Day",'L1'!$D$12,IF($K$46="Week",'L1'!$D$16,IF($K$46="Month",'L1'!$D$17,1))),$F$46,$D$62)),"")</f>
        <v/>
      </c>
      <c r="G1960" s="559"/>
      <c r="H1960" s="559" t="str">
        <f>IFERROR(-PPMT(IF($K$46="Day",$F$45/'L1'!$D$12,IF($K$46="Week",$F$45/'L1'!$D$16,IF($K$46="Month",$F$45/'L1'!$D$17,IF($K$46="Year",$F$45,0)))),B1960,$F$46,$Q$45),"")</f>
        <v/>
      </c>
      <c r="I1960" s="559"/>
      <c r="J1960" s="559" t="str">
        <f t="shared" si="119"/>
        <v/>
      </c>
      <c r="K1960" s="559"/>
      <c r="L1960" s="559"/>
      <c r="M1960" s="559"/>
      <c r="N1960" s="559"/>
      <c r="O1960" s="559" t="str">
        <f t="shared" si="120"/>
        <v/>
      </c>
      <c r="P1960" s="560"/>
    </row>
    <row r="1961" spans="2:16">
      <c r="B1961" s="557" t="str">
        <f t="shared" si="117"/>
        <v/>
      </c>
      <c r="C1961" s="558"/>
      <c r="D1961" s="559" t="str">
        <f t="shared" si="118"/>
        <v/>
      </c>
      <c r="E1961" s="559"/>
      <c r="F1961" s="559" t="str">
        <f>IFERROR(IF(OR(D1961=0,D1961=""),"",-PMT($F$45/IF($K$46="Day",'L1'!$D$12,IF($K$46="Week",'L1'!$D$16,IF($K$46="Month",'L1'!$D$17,1))),$F$46,$D$62)),"")</f>
        <v/>
      </c>
      <c r="G1961" s="559"/>
      <c r="H1961" s="559" t="str">
        <f>IFERROR(-PPMT(IF($K$46="Day",$F$45/'L1'!$D$12,IF($K$46="Week",$F$45/'L1'!$D$16,IF($K$46="Month",$F$45/'L1'!$D$17,IF($K$46="Year",$F$45,0)))),B1961,$F$46,$Q$45),"")</f>
        <v/>
      </c>
      <c r="I1961" s="559"/>
      <c r="J1961" s="559" t="str">
        <f t="shared" si="119"/>
        <v/>
      </c>
      <c r="K1961" s="559"/>
      <c r="L1961" s="559"/>
      <c r="M1961" s="559"/>
      <c r="N1961" s="559"/>
      <c r="O1961" s="559" t="str">
        <f t="shared" si="120"/>
        <v/>
      </c>
      <c r="P1961" s="560"/>
    </row>
    <row r="1962" spans="2:16">
      <c r="B1962" s="557" t="str">
        <f t="shared" si="117"/>
        <v/>
      </c>
      <c r="C1962" s="558"/>
      <c r="D1962" s="559" t="str">
        <f t="shared" si="118"/>
        <v/>
      </c>
      <c r="E1962" s="559"/>
      <c r="F1962" s="559" t="str">
        <f>IFERROR(IF(OR(D1962=0,D1962=""),"",-PMT($F$45/IF($K$46="Day",'L1'!$D$12,IF($K$46="Week",'L1'!$D$16,IF($K$46="Month",'L1'!$D$17,1))),$F$46,$D$62)),"")</f>
        <v/>
      </c>
      <c r="G1962" s="559"/>
      <c r="H1962" s="559" t="str">
        <f>IFERROR(-PPMT(IF($K$46="Day",$F$45/'L1'!$D$12,IF($K$46="Week",$F$45/'L1'!$D$16,IF($K$46="Month",$F$45/'L1'!$D$17,IF($K$46="Year",$F$45,0)))),B1962,$F$46,$Q$45),"")</f>
        <v/>
      </c>
      <c r="I1962" s="559"/>
      <c r="J1962" s="559" t="str">
        <f t="shared" si="119"/>
        <v/>
      </c>
      <c r="K1962" s="559"/>
      <c r="L1962" s="559"/>
      <c r="M1962" s="559"/>
      <c r="N1962" s="559"/>
      <c r="O1962" s="559" t="str">
        <f t="shared" si="120"/>
        <v/>
      </c>
      <c r="P1962" s="560"/>
    </row>
    <row r="1963" spans="2:16">
      <c r="B1963" s="557" t="str">
        <f t="shared" si="117"/>
        <v/>
      </c>
      <c r="C1963" s="558"/>
      <c r="D1963" s="559" t="str">
        <f t="shared" si="118"/>
        <v/>
      </c>
      <c r="E1963" s="559"/>
      <c r="F1963" s="559" t="str">
        <f>IFERROR(IF(OR(D1963=0,D1963=""),"",-PMT($F$45/IF($K$46="Day",'L1'!$D$12,IF($K$46="Week",'L1'!$D$16,IF($K$46="Month",'L1'!$D$17,1))),$F$46,$D$62)),"")</f>
        <v/>
      </c>
      <c r="G1963" s="559"/>
      <c r="H1963" s="559" t="str">
        <f>IFERROR(-PPMT(IF($K$46="Day",$F$45/'L1'!$D$12,IF($K$46="Week",$F$45/'L1'!$D$16,IF($K$46="Month",$F$45/'L1'!$D$17,IF($K$46="Year",$F$45,0)))),B1963,$F$46,$Q$45),"")</f>
        <v/>
      </c>
      <c r="I1963" s="559"/>
      <c r="J1963" s="559" t="str">
        <f t="shared" si="119"/>
        <v/>
      </c>
      <c r="K1963" s="559"/>
      <c r="L1963" s="559"/>
      <c r="M1963" s="559"/>
      <c r="N1963" s="559"/>
      <c r="O1963" s="559" t="str">
        <f t="shared" si="120"/>
        <v/>
      </c>
      <c r="P1963" s="560"/>
    </row>
    <row r="1964" spans="2:16">
      <c r="B1964" s="557" t="str">
        <f t="shared" si="117"/>
        <v/>
      </c>
      <c r="C1964" s="558"/>
      <c r="D1964" s="559" t="str">
        <f t="shared" si="118"/>
        <v/>
      </c>
      <c r="E1964" s="559"/>
      <c r="F1964" s="559" t="str">
        <f>IFERROR(IF(OR(D1964=0,D1964=""),"",-PMT($F$45/IF($K$46="Day",'L1'!$D$12,IF($K$46="Week",'L1'!$D$16,IF($K$46="Month",'L1'!$D$17,1))),$F$46,$D$62)),"")</f>
        <v/>
      </c>
      <c r="G1964" s="559"/>
      <c r="H1964" s="559" t="str">
        <f>IFERROR(-PPMT(IF($K$46="Day",$F$45/'L1'!$D$12,IF($K$46="Week",$F$45/'L1'!$D$16,IF($K$46="Month",$F$45/'L1'!$D$17,IF($K$46="Year",$F$45,0)))),B1964,$F$46,$Q$45),"")</f>
        <v/>
      </c>
      <c r="I1964" s="559"/>
      <c r="J1964" s="559" t="str">
        <f t="shared" si="119"/>
        <v/>
      </c>
      <c r="K1964" s="559"/>
      <c r="L1964" s="559"/>
      <c r="M1964" s="559"/>
      <c r="N1964" s="559"/>
      <c r="O1964" s="559" t="str">
        <f t="shared" si="120"/>
        <v/>
      </c>
      <c r="P1964" s="560"/>
    </row>
    <row r="1965" spans="2:16">
      <c r="B1965" s="557" t="str">
        <f t="shared" si="117"/>
        <v/>
      </c>
      <c r="C1965" s="558"/>
      <c r="D1965" s="559" t="str">
        <f t="shared" si="118"/>
        <v/>
      </c>
      <c r="E1965" s="559"/>
      <c r="F1965" s="559" t="str">
        <f>IFERROR(IF(OR(D1965=0,D1965=""),"",-PMT($F$45/IF($K$46="Day",'L1'!$D$12,IF($K$46="Week",'L1'!$D$16,IF($K$46="Month",'L1'!$D$17,1))),$F$46,$D$62)),"")</f>
        <v/>
      </c>
      <c r="G1965" s="559"/>
      <c r="H1965" s="559" t="str">
        <f>IFERROR(-PPMT(IF($K$46="Day",$F$45/'L1'!$D$12,IF($K$46="Week",$F$45/'L1'!$D$16,IF($K$46="Month",$F$45/'L1'!$D$17,IF($K$46="Year",$F$45,0)))),B1965,$F$46,$Q$45),"")</f>
        <v/>
      </c>
      <c r="I1965" s="559"/>
      <c r="J1965" s="559" t="str">
        <f t="shared" si="119"/>
        <v/>
      </c>
      <c r="K1965" s="559"/>
      <c r="L1965" s="559"/>
      <c r="M1965" s="559"/>
      <c r="N1965" s="559"/>
      <c r="O1965" s="559" t="str">
        <f t="shared" si="120"/>
        <v/>
      </c>
      <c r="P1965" s="560"/>
    </row>
    <row r="1966" spans="2:16">
      <c r="B1966" s="557" t="str">
        <f t="shared" si="117"/>
        <v/>
      </c>
      <c r="C1966" s="558"/>
      <c r="D1966" s="559" t="str">
        <f t="shared" si="118"/>
        <v/>
      </c>
      <c r="E1966" s="559"/>
      <c r="F1966" s="559" t="str">
        <f>IFERROR(IF(OR(D1966=0,D1966=""),"",-PMT($F$45/IF($K$46="Day",'L1'!$D$12,IF($K$46="Week",'L1'!$D$16,IF($K$46="Month",'L1'!$D$17,1))),$F$46,$D$62)),"")</f>
        <v/>
      </c>
      <c r="G1966" s="559"/>
      <c r="H1966" s="559" t="str">
        <f>IFERROR(-PPMT(IF($K$46="Day",$F$45/'L1'!$D$12,IF($K$46="Week",$F$45/'L1'!$D$16,IF($K$46="Month",$F$45/'L1'!$D$17,IF($K$46="Year",$F$45,0)))),B1966,$F$46,$Q$45),"")</f>
        <v/>
      </c>
      <c r="I1966" s="559"/>
      <c r="J1966" s="559" t="str">
        <f t="shared" si="119"/>
        <v/>
      </c>
      <c r="K1966" s="559"/>
      <c r="L1966" s="559"/>
      <c r="M1966" s="559"/>
      <c r="N1966" s="559"/>
      <c r="O1966" s="559" t="str">
        <f t="shared" si="120"/>
        <v/>
      </c>
      <c r="P1966" s="560"/>
    </row>
    <row r="1967" spans="2:16">
      <c r="B1967" s="557" t="str">
        <f t="shared" si="117"/>
        <v/>
      </c>
      <c r="C1967" s="558"/>
      <c r="D1967" s="559" t="str">
        <f t="shared" si="118"/>
        <v/>
      </c>
      <c r="E1967" s="559"/>
      <c r="F1967" s="559" t="str">
        <f>IFERROR(IF(OR(D1967=0,D1967=""),"",-PMT($F$45/IF($K$46="Day",'L1'!$D$12,IF($K$46="Week",'L1'!$D$16,IF($K$46="Month",'L1'!$D$17,1))),$F$46,$D$62)),"")</f>
        <v/>
      </c>
      <c r="G1967" s="559"/>
      <c r="H1967" s="559" t="str">
        <f>IFERROR(-PPMT(IF($K$46="Day",$F$45/'L1'!$D$12,IF($K$46="Week",$F$45/'L1'!$D$16,IF($K$46="Month",$F$45/'L1'!$D$17,IF($K$46="Year",$F$45,0)))),B1967,$F$46,$Q$45),"")</f>
        <v/>
      </c>
      <c r="I1967" s="559"/>
      <c r="J1967" s="559" t="str">
        <f t="shared" si="119"/>
        <v/>
      </c>
      <c r="K1967" s="559"/>
      <c r="L1967" s="559"/>
      <c r="M1967" s="559"/>
      <c r="N1967" s="559"/>
      <c r="O1967" s="559" t="str">
        <f t="shared" si="120"/>
        <v/>
      </c>
      <c r="P1967" s="560"/>
    </row>
    <row r="1968" spans="2:16">
      <c r="B1968" s="557" t="str">
        <f t="shared" si="117"/>
        <v/>
      </c>
      <c r="C1968" s="558"/>
      <c r="D1968" s="559" t="str">
        <f t="shared" si="118"/>
        <v/>
      </c>
      <c r="E1968" s="559"/>
      <c r="F1968" s="559" t="str">
        <f>IFERROR(IF(OR(D1968=0,D1968=""),"",-PMT($F$45/IF($K$46="Day",'L1'!$D$12,IF($K$46="Week",'L1'!$D$16,IF($K$46="Month",'L1'!$D$17,1))),$F$46,$D$62)),"")</f>
        <v/>
      </c>
      <c r="G1968" s="559"/>
      <c r="H1968" s="559" t="str">
        <f>IFERROR(-PPMT(IF($K$46="Day",$F$45/'L1'!$D$12,IF($K$46="Week",$F$45/'L1'!$D$16,IF($K$46="Month",$F$45/'L1'!$D$17,IF($K$46="Year",$F$45,0)))),B1968,$F$46,$Q$45),"")</f>
        <v/>
      </c>
      <c r="I1968" s="559"/>
      <c r="J1968" s="559" t="str">
        <f t="shared" si="119"/>
        <v/>
      </c>
      <c r="K1968" s="559"/>
      <c r="L1968" s="559"/>
      <c r="M1968" s="559"/>
      <c r="N1968" s="559"/>
      <c r="O1968" s="559" t="str">
        <f t="shared" si="120"/>
        <v/>
      </c>
      <c r="P1968" s="560"/>
    </row>
    <row r="1969" spans="2:16">
      <c r="B1969" s="557" t="str">
        <f t="shared" si="117"/>
        <v/>
      </c>
      <c r="C1969" s="558"/>
      <c r="D1969" s="559" t="str">
        <f t="shared" si="118"/>
        <v/>
      </c>
      <c r="E1969" s="559"/>
      <c r="F1969" s="559" t="str">
        <f>IFERROR(IF(OR(D1969=0,D1969=""),"",-PMT($F$45/IF($K$46="Day",'L1'!$D$12,IF($K$46="Week",'L1'!$D$16,IF($K$46="Month",'L1'!$D$17,1))),$F$46,$D$62)),"")</f>
        <v/>
      </c>
      <c r="G1969" s="559"/>
      <c r="H1969" s="559" t="str">
        <f>IFERROR(-PPMT(IF($K$46="Day",$F$45/'L1'!$D$12,IF($K$46="Week",$F$45/'L1'!$D$16,IF($K$46="Month",$F$45/'L1'!$D$17,IF($K$46="Year",$F$45,0)))),B1969,$F$46,$Q$45),"")</f>
        <v/>
      </c>
      <c r="I1969" s="559"/>
      <c r="J1969" s="559" t="str">
        <f t="shared" si="119"/>
        <v/>
      </c>
      <c r="K1969" s="559"/>
      <c r="L1969" s="559"/>
      <c r="M1969" s="559"/>
      <c r="N1969" s="559"/>
      <c r="O1969" s="559" t="str">
        <f t="shared" si="120"/>
        <v/>
      </c>
      <c r="P1969" s="560"/>
    </row>
    <row r="1970" spans="2:16">
      <c r="B1970" s="557" t="str">
        <f t="shared" si="117"/>
        <v/>
      </c>
      <c r="C1970" s="558"/>
      <c r="D1970" s="559" t="str">
        <f t="shared" si="118"/>
        <v/>
      </c>
      <c r="E1970" s="559"/>
      <c r="F1970" s="559" t="str">
        <f>IFERROR(IF(OR(D1970=0,D1970=""),"",-PMT($F$45/IF($K$46="Day",'L1'!$D$12,IF($K$46="Week",'L1'!$D$16,IF($K$46="Month",'L1'!$D$17,1))),$F$46,$D$62)),"")</f>
        <v/>
      </c>
      <c r="G1970" s="559"/>
      <c r="H1970" s="559" t="str">
        <f>IFERROR(-PPMT(IF($K$46="Day",$F$45/'L1'!$D$12,IF($K$46="Week",$F$45/'L1'!$D$16,IF($K$46="Month",$F$45/'L1'!$D$17,IF($K$46="Year",$F$45,0)))),B1970,$F$46,$Q$45),"")</f>
        <v/>
      </c>
      <c r="I1970" s="559"/>
      <c r="J1970" s="559" t="str">
        <f t="shared" si="119"/>
        <v/>
      </c>
      <c r="K1970" s="559"/>
      <c r="L1970" s="559"/>
      <c r="M1970" s="559"/>
      <c r="N1970" s="559"/>
      <c r="O1970" s="559" t="str">
        <f t="shared" si="120"/>
        <v/>
      </c>
      <c r="P1970" s="560"/>
    </row>
    <row r="1971" spans="2:16">
      <c r="B1971" s="557" t="str">
        <f t="shared" si="117"/>
        <v/>
      </c>
      <c r="C1971" s="558"/>
      <c r="D1971" s="559" t="str">
        <f t="shared" si="118"/>
        <v/>
      </c>
      <c r="E1971" s="559"/>
      <c r="F1971" s="559" t="str">
        <f>IFERROR(IF(OR(D1971=0,D1971=""),"",-PMT($F$45/IF($K$46="Day",'L1'!$D$12,IF($K$46="Week",'L1'!$D$16,IF($K$46="Month",'L1'!$D$17,1))),$F$46,$D$62)),"")</f>
        <v/>
      </c>
      <c r="G1971" s="559"/>
      <c r="H1971" s="559" t="str">
        <f>IFERROR(-PPMT(IF($K$46="Day",$F$45/'L1'!$D$12,IF($K$46="Week",$F$45/'L1'!$D$16,IF($K$46="Month",$F$45/'L1'!$D$17,IF($K$46="Year",$F$45,0)))),B1971,$F$46,$Q$45),"")</f>
        <v/>
      </c>
      <c r="I1971" s="559"/>
      <c r="J1971" s="559" t="str">
        <f t="shared" si="119"/>
        <v/>
      </c>
      <c r="K1971" s="559"/>
      <c r="L1971" s="559"/>
      <c r="M1971" s="559"/>
      <c r="N1971" s="559"/>
      <c r="O1971" s="559" t="str">
        <f t="shared" si="120"/>
        <v/>
      </c>
      <c r="P1971" s="560"/>
    </row>
    <row r="1972" spans="2:16">
      <c r="B1972" s="557" t="str">
        <f t="shared" si="117"/>
        <v/>
      </c>
      <c r="C1972" s="558"/>
      <c r="D1972" s="559" t="str">
        <f t="shared" si="118"/>
        <v/>
      </c>
      <c r="E1972" s="559"/>
      <c r="F1972" s="559" t="str">
        <f>IFERROR(IF(OR(D1972=0,D1972=""),"",-PMT($F$45/IF($K$46="Day",'L1'!$D$12,IF($K$46="Week",'L1'!$D$16,IF($K$46="Month",'L1'!$D$17,1))),$F$46,$D$62)),"")</f>
        <v/>
      </c>
      <c r="G1972" s="559"/>
      <c r="H1972" s="559" t="str">
        <f>IFERROR(-PPMT(IF($K$46="Day",$F$45/'L1'!$D$12,IF($K$46="Week",$F$45/'L1'!$D$16,IF($K$46="Month",$F$45/'L1'!$D$17,IF($K$46="Year",$F$45,0)))),B1972,$F$46,$Q$45),"")</f>
        <v/>
      </c>
      <c r="I1972" s="559"/>
      <c r="J1972" s="559" t="str">
        <f t="shared" si="119"/>
        <v/>
      </c>
      <c r="K1972" s="559"/>
      <c r="L1972" s="559"/>
      <c r="M1972" s="559"/>
      <c r="N1972" s="559"/>
      <c r="O1972" s="559" t="str">
        <f t="shared" si="120"/>
        <v/>
      </c>
      <c r="P1972" s="560"/>
    </row>
    <row r="1973" spans="2:16">
      <c r="B1973" s="557" t="str">
        <f t="shared" si="117"/>
        <v/>
      </c>
      <c r="C1973" s="558"/>
      <c r="D1973" s="559" t="str">
        <f t="shared" si="118"/>
        <v/>
      </c>
      <c r="E1973" s="559"/>
      <c r="F1973" s="559" t="str">
        <f>IFERROR(IF(OR(D1973=0,D1973=""),"",-PMT($F$45/IF($K$46="Day",'L1'!$D$12,IF($K$46="Week",'L1'!$D$16,IF($K$46="Month",'L1'!$D$17,1))),$F$46,$D$62)),"")</f>
        <v/>
      </c>
      <c r="G1973" s="559"/>
      <c r="H1973" s="559" t="str">
        <f>IFERROR(-PPMT(IF($K$46="Day",$F$45/'L1'!$D$12,IF($K$46="Week",$F$45/'L1'!$D$16,IF($K$46="Month",$F$45/'L1'!$D$17,IF($K$46="Year",$F$45,0)))),B1973,$F$46,$Q$45),"")</f>
        <v/>
      </c>
      <c r="I1973" s="559"/>
      <c r="J1973" s="559" t="str">
        <f t="shared" si="119"/>
        <v/>
      </c>
      <c r="K1973" s="559"/>
      <c r="L1973" s="559"/>
      <c r="M1973" s="559"/>
      <c r="N1973" s="559"/>
      <c r="O1973" s="559" t="str">
        <f t="shared" si="120"/>
        <v/>
      </c>
      <c r="P1973" s="560"/>
    </row>
    <row r="1974" spans="2:16">
      <c r="B1974" s="557" t="str">
        <f t="shared" si="117"/>
        <v/>
      </c>
      <c r="C1974" s="558"/>
      <c r="D1974" s="559" t="str">
        <f t="shared" si="118"/>
        <v/>
      </c>
      <c r="E1974" s="559"/>
      <c r="F1974" s="559" t="str">
        <f>IFERROR(IF(OR(D1974=0,D1974=""),"",-PMT($F$45/IF($K$46="Day",'L1'!$D$12,IF($K$46="Week",'L1'!$D$16,IF($K$46="Month",'L1'!$D$17,1))),$F$46,$D$62)),"")</f>
        <v/>
      </c>
      <c r="G1974" s="559"/>
      <c r="H1974" s="559" t="str">
        <f>IFERROR(-PPMT(IF($K$46="Day",$F$45/'L1'!$D$12,IF($K$46="Week",$F$45/'L1'!$D$16,IF($K$46="Month",$F$45/'L1'!$D$17,IF($K$46="Year",$F$45,0)))),B1974,$F$46,$Q$45),"")</f>
        <v/>
      </c>
      <c r="I1974" s="559"/>
      <c r="J1974" s="559" t="str">
        <f t="shared" si="119"/>
        <v/>
      </c>
      <c r="K1974" s="559"/>
      <c r="L1974" s="559"/>
      <c r="M1974" s="559"/>
      <c r="N1974" s="559"/>
      <c r="O1974" s="559" t="str">
        <f t="shared" si="120"/>
        <v/>
      </c>
      <c r="P1974" s="560"/>
    </row>
    <row r="1975" spans="2:16">
      <c r="B1975" s="557" t="str">
        <f t="shared" si="117"/>
        <v/>
      </c>
      <c r="C1975" s="558"/>
      <c r="D1975" s="559" t="str">
        <f t="shared" si="118"/>
        <v/>
      </c>
      <c r="E1975" s="559"/>
      <c r="F1975" s="559" t="str">
        <f>IFERROR(IF(OR(D1975=0,D1975=""),"",-PMT($F$45/IF($K$46="Day",'L1'!$D$12,IF($K$46="Week",'L1'!$D$16,IF($K$46="Month",'L1'!$D$17,1))),$F$46,$D$62)),"")</f>
        <v/>
      </c>
      <c r="G1975" s="559"/>
      <c r="H1975" s="559" t="str">
        <f>IFERROR(-PPMT(IF($K$46="Day",$F$45/'L1'!$D$12,IF($K$46="Week",$F$45/'L1'!$D$16,IF($K$46="Month",$F$45/'L1'!$D$17,IF($K$46="Year",$F$45,0)))),B1975,$F$46,$Q$45),"")</f>
        <v/>
      </c>
      <c r="I1975" s="559"/>
      <c r="J1975" s="559" t="str">
        <f t="shared" si="119"/>
        <v/>
      </c>
      <c r="K1975" s="559"/>
      <c r="L1975" s="559"/>
      <c r="M1975" s="559"/>
      <c r="N1975" s="559"/>
      <c r="O1975" s="559" t="str">
        <f t="shared" si="120"/>
        <v/>
      </c>
      <c r="P1975" s="560"/>
    </row>
    <row r="1976" spans="2:16">
      <c r="B1976" s="557" t="str">
        <f t="shared" si="117"/>
        <v/>
      </c>
      <c r="C1976" s="558"/>
      <c r="D1976" s="559" t="str">
        <f t="shared" si="118"/>
        <v/>
      </c>
      <c r="E1976" s="559"/>
      <c r="F1976" s="559" t="str">
        <f>IFERROR(IF(OR(D1976=0,D1976=""),"",-PMT($F$45/IF($K$46="Day",'L1'!$D$12,IF($K$46="Week",'L1'!$D$16,IF($K$46="Month",'L1'!$D$17,1))),$F$46,$D$62)),"")</f>
        <v/>
      </c>
      <c r="G1976" s="559"/>
      <c r="H1976" s="559" t="str">
        <f>IFERROR(-PPMT(IF($K$46="Day",$F$45/'L1'!$D$12,IF($K$46="Week",$F$45/'L1'!$D$16,IF($K$46="Month",$F$45/'L1'!$D$17,IF($K$46="Year",$F$45,0)))),B1976,$F$46,$Q$45),"")</f>
        <v/>
      </c>
      <c r="I1976" s="559"/>
      <c r="J1976" s="559" t="str">
        <f t="shared" si="119"/>
        <v/>
      </c>
      <c r="K1976" s="559"/>
      <c r="L1976" s="559"/>
      <c r="M1976" s="559"/>
      <c r="N1976" s="559"/>
      <c r="O1976" s="559" t="str">
        <f t="shared" si="120"/>
        <v/>
      </c>
      <c r="P1976" s="560"/>
    </row>
    <row r="1977" spans="2:16">
      <c r="B1977" s="557" t="str">
        <f t="shared" si="117"/>
        <v/>
      </c>
      <c r="C1977" s="558"/>
      <c r="D1977" s="559" t="str">
        <f t="shared" si="118"/>
        <v/>
      </c>
      <c r="E1977" s="559"/>
      <c r="F1977" s="559" t="str">
        <f>IFERROR(IF(OR(D1977=0,D1977=""),"",-PMT($F$45/IF($K$46="Day",'L1'!$D$12,IF($K$46="Week",'L1'!$D$16,IF($K$46="Month",'L1'!$D$17,1))),$F$46,$D$62)),"")</f>
        <v/>
      </c>
      <c r="G1977" s="559"/>
      <c r="H1977" s="559" t="str">
        <f>IFERROR(-PPMT(IF($K$46="Day",$F$45/'L1'!$D$12,IF($K$46="Week",$F$45/'L1'!$D$16,IF($K$46="Month",$F$45/'L1'!$D$17,IF($K$46="Year",$F$45,0)))),B1977,$F$46,$Q$45),"")</f>
        <v/>
      </c>
      <c r="I1977" s="559"/>
      <c r="J1977" s="559" t="str">
        <f t="shared" si="119"/>
        <v/>
      </c>
      <c r="K1977" s="559"/>
      <c r="L1977" s="559"/>
      <c r="M1977" s="559"/>
      <c r="N1977" s="559"/>
      <c r="O1977" s="559" t="str">
        <f t="shared" si="120"/>
        <v/>
      </c>
      <c r="P1977" s="560"/>
    </row>
    <row r="1978" spans="2:16">
      <c r="B1978" s="557" t="str">
        <f t="shared" si="117"/>
        <v/>
      </c>
      <c r="C1978" s="558"/>
      <c r="D1978" s="559" t="str">
        <f t="shared" si="118"/>
        <v/>
      </c>
      <c r="E1978" s="559"/>
      <c r="F1978" s="559" t="str">
        <f>IFERROR(IF(OR(D1978=0,D1978=""),"",-PMT($F$45/IF($K$46="Day",'L1'!$D$12,IF($K$46="Week",'L1'!$D$16,IF($K$46="Month",'L1'!$D$17,1))),$F$46,$D$62)),"")</f>
        <v/>
      </c>
      <c r="G1978" s="559"/>
      <c r="H1978" s="559" t="str">
        <f>IFERROR(-PPMT(IF($K$46="Day",$F$45/'L1'!$D$12,IF($K$46="Week",$F$45/'L1'!$D$16,IF($K$46="Month",$F$45/'L1'!$D$17,IF($K$46="Year",$F$45,0)))),B1978,$F$46,$Q$45),"")</f>
        <v/>
      </c>
      <c r="I1978" s="559"/>
      <c r="J1978" s="559" t="str">
        <f t="shared" si="119"/>
        <v/>
      </c>
      <c r="K1978" s="559"/>
      <c r="L1978" s="559"/>
      <c r="M1978" s="559"/>
      <c r="N1978" s="559"/>
      <c r="O1978" s="559" t="str">
        <f t="shared" si="120"/>
        <v/>
      </c>
      <c r="P1978" s="560"/>
    </row>
    <row r="1979" spans="2:16">
      <c r="B1979" s="557" t="str">
        <f t="shared" si="117"/>
        <v/>
      </c>
      <c r="C1979" s="558"/>
      <c r="D1979" s="559" t="str">
        <f t="shared" si="118"/>
        <v/>
      </c>
      <c r="E1979" s="559"/>
      <c r="F1979" s="559" t="str">
        <f>IFERROR(IF(OR(D1979=0,D1979=""),"",-PMT($F$45/IF($K$46="Day",'L1'!$D$12,IF($K$46="Week",'L1'!$D$16,IF($K$46="Month",'L1'!$D$17,1))),$F$46,$D$62)),"")</f>
        <v/>
      </c>
      <c r="G1979" s="559"/>
      <c r="H1979" s="559" t="str">
        <f>IFERROR(-PPMT(IF($K$46="Day",$F$45/'L1'!$D$12,IF($K$46="Week",$F$45/'L1'!$D$16,IF($K$46="Month",$F$45/'L1'!$D$17,IF($K$46="Year",$F$45,0)))),B1979,$F$46,$Q$45),"")</f>
        <v/>
      </c>
      <c r="I1979" s="559"/>
      <c r="J1979" s="559" t="str">
        <f t="shared" si="119"/>
        <v/>
      </c>
      <c r="K1979" s="559"/>
      <c r="L1979" s="559"/>
      <c r="M1979" s="559"/>
      <c r="N1979" s="559"/>
      <c r="O1979" s="559" t="str">
        <f t="shared" si="120"/>
        <v/>
      </c>
      <c r="P1979" s="560"/>
    </row>
    <row r="1980" spans="2:16">
      <c r="B1980" s="557" t="str">
        <f t="shared" si="117"/>
        <v/>
      </c>
      <c r="C1980" s="558"/>
      <c r="D1980" s="559" t="str">
        <f t="shared" si="118"/>
        <v/>
      </c>
      <c r="E1980" s="559"/>
      <c r="F1980" s="559" t="str">
        <f>IFERROR(IF(OR(D1980=0,D1980=""),"",-PMT($F$45/IF($K$46="Day",'L1'!$D$12,IF($K$46="Week",'L1'!$D$16,IF($K$46="Month",'L1'!$D$17,1))),$F$46,$D$62)),"")</f>
        <v/>
      </c>
      <c r="G1980" s="559"/>
      <c r="H1980" s="559" t="str">
        <f>IFERROR(-PPMT(IF($K$46="Day",$F$45/'L1'!$D$12,IF($K$46="Week",$F$45/'L1'!$D$16,IF($K$46="Month",$F$45/'L1'!$D$17,IF($K$46="Year",$F$45,0)))),B1980,$F$46,$Q$45),"")</f>
        <v/>
      </c>
      <c r="I1980" s="559"/>
      <c r="J1980" s="559" t="str">
        <f t="shared" si="119"/>
        <v/>
      </c>
      <c r="K1980" s="559"/>
      <c r="L1980" s="559"/>
      <c r="M1980" s="559"/>
      <c r="N1980" s="559"/>
      <c r="O1980" s="559" t="str">
        <f t="shared" si="120"/>
        <v/>
      </c>
      <c r="P1980" s="560"/>
    </row>
    <row r="1981" spans="2:16">
      <c r="B1981" s="557" t="str">
        <f t="shared" si="117"/>
        <v/>
      </c>
      <c r="C1981" s="558"/>
      <c r="D1981" s="559" t="str">
        <f t="shared" si="118"/>
        <v/>
      </c>
      <c r="E1981" s="559"/>
      <c r="F1981" s="559" t="str">
        <f>IFERROR(IF(OR(D1981=0,D1981=""),"",-PMT($F$45/IF($K$46="Day",'L1'!$D$12,IF($K$46="Week",'L1'!$D$16,IF($K$46="Month",'L1'!$D$17,1))),$F$46,$D$62)),"")</f>
        <v/>
      </c>
      <c r="G1981" s="559"/>
      <c r="H1981" s="559" t="str">
        <f>IFERROR(-PPMT(IF($K$46="Day",$F$45/'L1'!$D$12,IF($K$46="Week",$F$45/'L1'!$D$16,IF($K$46="Month",$F$45/'L1'!$D$17,IF($K$46="Year",$F$45,0)))),B1981,$F$46,$Q$45),"")</f>
        <v/>
      </c>
      <c r="I1981" s="559"/>
      <c r="J1981" s="559" t="str">
        <f t="shared" si="119"/>
        <v/>
      </c>
      <c r="K1981" s="559"/>
      <c r="L1981" s="559"/>
      <c r="M1981" s="559"/>
      <c r="N1981" s="559"/>
      <c r="O1981" s="559" t="str">
        <f t="shared" si="120"/>
        <v/>
      </c>
      <c r="P1981" s="560"/>
    </row>
    <row r="1982" spans="2:16">
      <c r="B1982" s="557" t="str">
        <f t="shared" si="117"/>
        <v/>
      </c>
      <c r="C1982" s="558"/>
      <c r="D1982" s="559" t="str">
        <f t="shared" si="118"/>
        <v/>
      </c>
      <c r="E1982" s="559"/>
      <c r="F1982" s="559" t="str">
        <f>IFERROR(IF(OR(D1982=0,D1982=""),"",-PMT($F$45/IF($K$46="Day",'L1'!$D$12,IF($K$46="Week",'L1'!$D$16,IF($K$46="Month",'L1'!$D$17,1))),$F$46,$D$62)),"")</f>
        <v/>
      </c>
      <c r="G1982" s="559"/>
      <c r="H1982" s="559" t="str">
        <f>IFERROR(-PPMT(IF($K$46="Day",$F$45/'L1'!$D$12,IF($K$46="Week",$F$45/'L1'!$D$16,IF($K$46="Month",$F$45/'L1'!$D$17,IF($K$46="Year",$F$45,0)))),B1982,$F$46,$Q$45),"")</f>
        <v/>
      </c>
      <c r="I1982" s="559"/>
      <c r="J1982" s="559" t="str">
        <f t="shared" si="119"/>
        <v/>
      </c>
      <c r="K1982" s="559"/>
      <c r="L1982" s="559"/>
      <c r="M1982" s="559"/>
      <c r="N1982" s="559"/>
      <c r="O1982" s="559" t="str">
        <f t="shared" si="120"/>
        <v/>
      </c>
      <c r="P1982" s="560"/>
    </row>
    <row r="1983" spans="2:16">
      <c r="B1983" s="557" t="str">
        <f t="shared" si="117"/>
        <v/>
      </c>
      <c r="C1983" s="558"/>
      <c r="D1983" s="559" t="str">
        <f t="shared" si="118"/>
        <v/>
      </c>
      <c r="E1983" s="559"/>
      <c r="F1983" s="559" t="str">
        <f>IFERROR(IF(OR(D1983=0,D1983=""),"",-PMT($F$45/IF($K$46="Day",'L1'!$D$12,IF($K$46="Week",'L1'!$D$16,IF($K$46="Month",'L1'!$D$17,1))),$F$46,$D$62)),"")</f>
        <v/>
      </c>
      <c r="G1983" s="559"/>
      <c r="H1983" s="559" t="str">
        <f>IFERROR(-PPMT(IF($K$46="Day",$F$45/'L1'!$D$12,IF($K$46="Week",$F$45/'L1'!$D$16,IF($K$46="Month",$F$45/'L1'!$D$17,IF($K$46="Year",$F$45,0)))),B1983,$F$46,$Q$45),"")</f>
        <v/>
      </c>
      <c r="I1983" s="559"/>
      <c r="J1983" s="559" t="str">
        <f t="shared" si="119"/>
        <v/>
      </c>
      <c r="K1983" s="559"/>
      <c r="L1983" s="559"/>
      <c r="M1983" s="559"/>
      <c r="N1983" s="559"/>
      <c r="O1983" s="559" t="str">
        <f t="shared" si="120"/>
        <v/>
      </c>
      <c r="P1983" s="560"/>
    </row>
    <row r="1984" spans="2:16">
      <c r="B1984" s="557" t="str">
        <f t="shared" ref="B1984:B2047" si="121">IF(OR(D1984=0,D1984=""),"",B1983+1)</f>
        <v/>
      </c>
      <c r="C1984" s="558"/>
      <c r="D1984" s="559" t="str">
        <f t="shared" ref="D1984:D2047" si="122">IFERROR(IF(D1983-H1983&lt;=0,"",D1983-H1983),"")</f>
        <v/>
      </c>
      <c r="E1984" s="559"/>
      <c r="F1984" s="559" t="str">
        <f>IFERROR(IF(OR(D1984=0,D1984=""),"",-PMT($F$45/IF($K$46="Day",'L1'!$D$12,IF($K$46="Week",'L1'!$D$16,IF($K$46="Month",'L1'!$D$17,1))),$F$46,$D$62)),"")</f>
        <v/>
      </c>
      <c r="G1984" s="559"/>
      <c r="H1984" s="559" t="str">
        <f>IFERROR(-PPMT(IF($K$46="Day",$F$45/'L1'!$D$12,IF($K$46="Week",$F$45/'L1'!$D$16,IF($K$46="Month",$F$45/'L1'!$D$17,IF($K$46="Year",$F$45,0)))),B1984,$F$46,$Q$45),"")</f>
        <v/>
      </c>
      <c r="I1984" s="559"/>
      <c r="J1984" s="559" t="str">
        <f t="shared" ref="J1984:J2047" si="123">IFERROR(F1984-H1984,"")</f>
        <v/>
      </c>
      <c r="K1984" s="559"/>
      <c r="L1984" s="559"/>
      <c r="M1984" s="559"/>
      <c r="N1984" s="559"/>
      <c r="O1984" s="559" t="str">
        <f t="shared" ref="O1984:O2021" si="124">IFERROR(D1984-H1984,"")</f>
        <v/>
      </c>
      <c r="P1984" s="560"/>
    </row>
    <row r="1985" spans="2:16">
      <c r="B1985" s="557" t="str">
        <f t="shared" si="121"/>
        <v/>
      </c>
      <c r="C1985" s="558"/>
      <c r="D1985" s="559" t="str">
        <f t="shared" si="122"/>
        <v/>
      </c>
      <c r="E1985" s="559"/>
      <c r="F1985" s="559" t="str">
        <f>IFERROR(IF(OR(D1985=0,D1985=""),"",-PMT($F$45/IF($K$46="Day",'L1'!$D$12,IF($K$46="Week",'L1'!$D$16,IF($K$46="Month",'L1'!$D$17,1))),$F$46,$D$62)),"")</f>
        <v/>
      </c>
      <c r="G1985" s="559"/>
      <c r="H1985" s="559" t="str">
        <f>IFERROR(-PPMT(IF($K$46="Day",$F$45/'L1'!$D$12,IF($K$46="Week",$F$45/'L1'!$D$16,IF($K$46="Month",$F$45/'L1'!$D$17,IF($K$46="Year",$F$45,0)))),B1985,$F$46,$Q$45),"")</f>
        <v/>
      </c>
      <c r="I1985" s="559"/>
      <c r="J1985" s="559" t="str">
        <f t="shared" si="123"/>
        <v/>
      </c>
      <c r="K1985" s="559"/>
      <c r="L1985" s="559"/>
      <c r="M1985" s="559"/>
      <c r="N1985" s="559"/>
      <c r="O1985" s="559" t="str">
        <f t="shared" si="124"/>
        <v/>
      </c>
      <c r="P1985" s="560"/>
    </row>
    <row r="1986" spans="2:16">
      <c r="B1986" s="557" t="str">
        <f t="shared" si="121"/>
        <v/>
      </c>
      <c r="C1986" s="558"/>
      <c r="D1986" s="559" t="str">
        <f t="shared" si="122"/>
        <v/>
      </c>
      <c r="E1986" s="559"/>
      <c r="F1986" s="559" t="str">
        <f>IFERROR(IF(OR(D1986=0,D1986=""),"",-PMT($F$45/IF($K$46="Day",'L1'!$D$12,IF($K$46="Week",'L1'!$D$16,IF($K$46="Month",'L1'!$D$17,1))),$F$46,$D$62)),"")</f>
        <v/>
      </c>
      <c r="G1986" s="559"/>
      <c r="H1986" s="559" t="str">
        <f>IFERROR(-PPMT(IF($K$46="Day",$F$45/'L1'!$D$12,IF($K$46="Week",$F$45/'L1'!$D$16,IF($K$46="Month",$F$45/'L1'!$D$17,IF($K$46="Year",$F$45,0)))),B1986,$F$46,$Q$45),"")</f>
        <v/>
      </c>
      <c r="I1986" s="559"/>
      <c r="J1986" s="559" t="str">
        <f t="shared" si="123"/>
        <v/>
      </c>
      <c r="K1986" s="559"/>
      <c r="L1986" s="559"/>
      <c r="M1986" s="559"/>
      <c r="N1986" s="559"/>
      <c r="O1986" s="559" t="str">
        <f t="shared" si="124"/>
        <v/>
      </c>
      <c r="P1986" s="560"/>
    </row>
    <row r="1987" spans="2:16">
      <c r="B1987" s="557" t="str">
        <f t="shared" si="121"/>
        <v/>
      </c>
      <c r="C1987" s="558"/>
      <c r="D1987" s="559" t="str">
        <f t="shared" si="122"/>
        <v/>
      </c>
      <c r="E1987" s="559"/>
      <c r="F1987" s="559" t="str">
        <f>IFERROR(IF(OR(D1987=0,D1987=""),"",-PMT($F$45/IF($K$46="Day",'L1'!$D$12,IF($K$46="Week",'L1'!$D$16,IF($K$46="Month",'L1'!$D$17,1))),$F$46,$D$62)),"")</f>
        <v/>
      </c>
      <c r="G1987" s="559"/>
      <c r="H1987" s="559" t="str">
        <f>IFERROR(-PPMT(IF($K$46="Day",$F$45/'L1'!$D$12,IF($K$46="Week",$F$45/'L1'!$D$16,IF($K$46="Month",$F$45/'L1'!$D$17,IF($K$46="Year",$F$45,0)))),B1987,$F$46,$Q$45),"")</f>
        <v/>
      </c>
      <c r="I1987" s="559"/>
      <c r="J1987" s="559" t="str">
        <f t="shared" si="123"/>
        <v/>
      </c>
      <c r="K1987" s="559"/>
      <c r="L1987" s="559"/>
      <c r="M1987" s="559"/>
      <c r="N1987" s="559"/>
      <c r="O1987" s="559" t="str">
        <f t="shared" si="124"/>
        <v/>
      </c>
      <c r="P1987" s="560"/>
    </row>
    <row r="1988" spans="2:16">
      <c r="B1988" s="557" t="str">
        <f t="shared" si="121"/>
        <v/>
      </c>
      <c r="C1988" s="558"/>
      <c r="D1988" s="559" t="str">
        <f t="shared" si="122"/>
        <v/>
      </c>
      <c r="E1988" s="559"/>
      <c r="F1988" s="559" t="str">
        <f>IFERROR(IF(OR(D1988=0,D1988=""),"",-PMT($F$45/IF($K$46="Day",'L1'!$D$12,IF($K$46="Week",'L1'!$D$16,IF($K$46="Month",'L1'!$D$17,1))),$F$46,$D$62)),"")</f>
        <v/>
      </c>
      <c r="G1988" s="559"/>
      <c r="H1988" s="559" t="str">
        <f>IFERROR(-PPMT(IF($K$46="Day",$F$45/'L1'!$D$12,IF($K$46="Week",$F$45/'L1'!$D$16,IF($K$46="Month",$F$45/'L1'!$D$17,IF($K$46="Year",$F$45,0)))),B1988,$F$46,$Q$45),"")</f>
        <v/>
      </c>
      <c r="I1988" s="559"/>
      <c r="J1988" s="559" t="str">
        <f t="shared" si="123"/>
        <v/>
      </c>
      <c r="K1988" s="559"/>
      <c r="L1988" s="559"/>
      <c r="M1988" s="559"/>
      <c r="N1988" s="559"/>
      <c r="O1988" s="559" t="str">
        <f t="shared" si="124"/>
        <v/>
      </c>
      <c r="P1988" s="560"/>
    </row>
    <row r="1989" spans="2:16">
      <c r="B1989" s="557" t="str">
        <f t="shared" si="121"/>
        <v/>
      </c>
      <c r="C1989" s="558"/>
      <c r="D1989" s="559" t="str">
        <f t="shared" si="122"/>
        <v/>
      </c>
      <c r="E1989" s="559"/>
      <c r="F1989" s="559" t="str">
        <f>IFERROR(IF(OR(D1989=0,D1989=""),"",-PMT($F$45/IF($K$46="Day",'L1'!$D$12,IF($K$46="Week",'L1'!$D$16,IF($K$46="Month",'L1'!$D$17,1))),$F$46,$D$62)),"")</f>
        <v/>
      </c>
      <c r="G1989" s="559"/>
      <c r="H1989" s="559" t="str">
        <f>IFERROR(-PPMT(IF($K$46="Day",$F$45/'L1'!$D$12,IF($K$46="Week",$F$45/'L1'!$D$16,IF($K$46="Month",$F$45/'L1'!$D$17,IF($K$46="Year",$F$45,0)))),B1989,$F$46,$Q$45),"")</f>
        <v/>
      </c>
      <c r="I1989" s="559"/>
      <c r="J1989" s="559" t="str">
        <f t="shared" si="123"/>
        <v/>
      </c>
      <c r="K1989" s="559"/>
      <c r="L1989" s="559"/>
      <c r="M1989" s="559"/>
      <c r="N1989" s="559"/>
      <c r="O1989" s="559" t="str">
        <f t="shared" si="124"/>
        <v/>
      </c>
      <c r="P1989" s="560"/>
    </row>
    <row r="1990" spans="2:16">
      <c r="B1990" s="557" t="str">
        <f t="shared" si="121"/>
        <v/>
      </c>
      <c r="C1990" s="558"/>
      <c r="D1990" s="559" t="str">
        <f t="shared" si="122"/>
        <v/>
      </c>
      <c r="E1990" s="559"/>
      <c r="F1990" s="559" t="str">
        <f>IFERROR(IF(OR(D1990=0,D1990=""),"",-PMT($F$45/IF($K$46="Day",'L1'!$D$12,IF($K$46="Week",'L1'!$D$16,IF($K$46="Month",'L1'!$D$17,1))),$F$46,$D$62)),"")</f>
        <v/>
      </c>
      <c r="G1990" s="559"/>
      <c r="H1990" s="559" t="str">
        <f>IFERROR(-PPMT(IF($K$46="Day",$F$45/'L1'!$D$12,IF($K$46="Week",$F$45/'L1'!$D$16,IF($K$46="Month",$F$45/'L1'!$D$17,IF($K$46="Year",$F$45,0)))),B1990,$F$46,$Q$45),"")</f>
        <v/>
      </c>
      <c r="I1990" s="559"/>
      <c r="J1990" s="559" t="str">
        <f t="shared" si="123"/>
        <v/>
      </c>
      <c r="K1990" s="559"/>
      <c r="L1990" s="559"/>
      <c r="M1990" s="559"/>
      <c r="N1990" s="559"/>
      <c r="O1990" s="559" t="str">
        <f t="shared" si="124"/>
        <v/>
      </c>
      <c r="P1990" s="560"/>
    </row>
    <row r="1991" spans="2:16">
      <c r="B1991" s="557" t="str">
        <f t="shared" si="121"/>
        <v/>
      </c>
      <c r="C1991" s="558"/>
      <c r="D1991" s="559" t="str">
        <f t="shared" si="122"/>
        <v/>
      </c>
      <c r="E1991" s="559"/>
      <c r="F1991" s="559" t="str">
        <f>IFERROR(IF(OR(D1991=0,D1991=""),"",-PMT($F$45/IF($K$46="Day",'L1'!$D$12,IF($K$46="Week",'L1'!$D$16,IF($K$46="Month",'L1'!$D$17,1))),$F$46,$D$62)),"")</f>
        <v/>
      </c>
      <c r="G1991" s="559"/>
      <c r="H1991" s="559" t="str">
        <f>IFERROR(-PPMT(IF($K$46="Day",$F$45/'L1'!$D$12,IF($K$46="Week",$F$45/'L1'!$D$16,IF($K$46="Month",$F$45/'L1'!$D$17,IF($K$46="Year",$F$45,0)))),B1991,$F$46,$Q$45),"")</f>
        <v/>
      </c>
      <c r="I1991" s="559"/>
      <c r="J1991" s="559" t="str">
        <f t="shared" si="123"/>
        <v/>
      </c>
      <c r="K1991" s="559"/>
      <c r="L1991" s="559"/>
      <c r="M1991" s="559"/>
      <c r="N1991" s="559"/>
      <c r="O1991" s="559" t="str">
        <f t="shared" si="124"/>
        <v/>
      </c>
      <c r="P1991" s="560"/>
    </row>
    <row r="1992" spans="2:16">
      <c r="B1992" s="557" t="str">
        <f t="shared" si="121"/>
        <v/>
      </c>
      <c r="C1992" s="558"/>
      <c r="D1992" s="559" t="str">
        <f t="shared" si="122"/>
        <v/>
      </c>
      <c r="E1992" s="559"/>
      <c r="F1992" s="559" t="str">
        <f>IFERROR(IF(OR(D1992=0,D1992=""),"",-PMT($F$45/IF($K$46="Day",'L1'!$D$12,IF($K$46="Week",'L1'!$D$16,IF($K$46="Month",'L1'!$D$17,1))),$F$46,$D$62)),"")</f>
        <v/>
      </c>
      <c r="G1992" s="559"/>
      <c r="H1992" s="559" t="str">
        <f>IFERROR(-PPMT(IF($K$46="Day",$F$45/'L1'!$D$12,IF($K$46="Week",$F$45/'L1'!$D$16,IF($K$46="Month",$F$45/'L1'!$D$17,IF($K$46="Year",$F$45,0)))),B1992,$F$46,$Q$45),"")</f>
        <v/>
      </c>
      <c r="I1992" s="559"/>
      <c r="J1992" s="559" t="str">
        <f t="shared" si="123"/>
        <v/>
      </c>
      <c r="K1992" s="559"/>
      <c r="L1992" s="559"/>
      <c r="M1992" s="559"/>
      <c r="N1992" s="559"/>
      <c r="O1992" s="559" t="str">
        <f t="shared" si="124"/>
        <v/>
      </c>
      <c r="P1992" s="560"/>
    </row>
    <row r="1993" spans="2:16">
      <c r="B1993" s="557" t="str">
        <f t="shared" si="121"/>
        <v/>
      </c>
      <c r="C1993" s="558"/>
      <c r="D1993" s="559" t="str">
        <f t="shared" si="122"/>
        <v/>
      </c>
      <c r="E1993" s="559"/>
      <c r="F1993" s="559" t="str">
        <f>IFERROR(IF(OR(D1993=0,D1993=""),"",-PMT($F$45/IF($K$46="Day",'L1'!$D$12,IF($K$46="Week",'L1'!$D$16,IF($K$46="Month",'L1'!$D$17,1))),$F$46,$D$62)),"")</f>
        <v/>
      </c>
      <c r="G1993" s="559"/>
      <c r="H1993" s="559" t="str">
        <f>IFERROR(-PPMT(IF($K$46="Day",$F$45/'L1'!$D$12,IF($K$46="Week",$F$45/'L1'!$D$16,IF($K$46="Month",$F$45/'L1'!$D$17,IF($K$46="Year",$F$45,0)))),B1993,$F$46,$Q$45),"")</f>
        <v/>
      </c>
      <c r="I1993" s="559"/>
      <c r="J1993" s="559" t="str">
        <f t="shared" si="123"/>
        <v/>
      </c>
      <c r="K1993" s="559"/>
      <c r="L1993" s="559"/>
      <c r="M1993" s="559"/>
      <c r="N1993" s="559"/>
      <c r="O1993" s="559" t="str">
        <f t="shared" si="124"/>
        <v/>
      </c>
      <c r="P1993" s="560"/>
    </row>
    <row r="1994" spans="2:16">
      <c r="B1994" s="557" t="str">
        <f t="shared" si="121"/>
        <v/>
      </c>
      <c r="C1994" s="558"/>
      <c r="D1994" s="559" t="str">
        <f t="shared" si="122"/>
        <v/>
      </c>
      <c r="E1994" s="559"/>
      <c r="F1994" s="559" t="str">
        <f>IFERROR(IF(OR(D1994=0,D1994=""),"",-PMT($F$45/IF($K$46="Day",'L1'!$D$12,IF($K$46="Week",'L1'!$D$16,IF($K$46="Month",'L1'!$D$17,1))),$F$46,$D$62)),"")</f>
        <v/>
      </c>
      <c r="G1994" s="559"/>
      <c r="H1994" s="559" t="str">
        <f>IFERROR(-PPMT(IF($K$46="Day",$F$45/'L1'!$D$12,IF($K$46="Week",$F$45/'L1'!$D$16,IF($K$46="Month",$F$45/'L1'!$D$17,IF($K$46="Year",$F$45,0)))),B1994,$F$46,$Q$45),"")</f>
        <v/>
      </c>
      <c r="I1994" s="559"/>
      <c r="J1994" s="559" t="str">
        <f t="shared" si="123"/>
        <v/>
      </c>
      <c r="K1994" s="559"/>
      <c r="L1994" s="559"/>
      <c r="M1994" s="559"/>
      <c r="N1994" s="559"/>
      <c r="O1994" s="559" t="str">
        <f t="shared" si="124"/>
        <v/>
      </c>
      <c r="P1994" s="560"/>
    </row>
    <row r="1995" spans="2:16">
      <c r="B1995" s="557" t="str">
        <f t="shared" si="121"/>
        <v/>
      </c>
      <c r="C1995" s="558"/>
      <c r="D1995" s="559" t="str">
        <f t="shared" si="122"/>
        <v/>
      </c>
      <c r="E1995" s="559"/>
      <c r="F1995" s="559" t="str">
        <f>IFERROR(IF(OR(D1995=0,D1995=""),"",-PMT($F$45/IF($K$46="Day",'L1'!$D$12,IF($K$46="Week",'L1'!$D$16,IF($K$46="Month",'L1'!$D$17,1))),$F$46,$D$62)),"")</f>
        <v/>
      </c>
      <c r="G1995" s="559"/>
      <c r="H1995" s="559" t="str">
        <f>IFERROR(-PPMT(IF($K$46="Day",$F$45/'L1'!$D$12,IF($K$46="Week",$F$45/'L1'!$D$16,IF($K$46="Month",$F$45/'L1'!$D$17,IF($K$46="Year",$F$45,0)))),B1995,$F$46,$Q$45),"")</f>
        <v/>
      </c>
      <c r="I1995" s="559"/>
      <c r="J1995" s="559" t="str">
        <f t="shared" si="123"/>
        <v/>
      </c>
      <c r="K1995" s="559"/>
      <c r="L1995" s="559"/>
      <c r="M1995" s="559"/>
      <c r="N1995" s="559"/>
      <c r="O1995" s="559" t="str">
        <f t="shared" si="124"/>
        <v/>
      </c>
      <c r="P1995" s="560"/>
    </row>
    <row r="1996" spans="2:16">
      <c r="B1996" s="557" t="str">
        <f t="shared" si="121"/>
        <v/>
      </c>
      <c r="C1996" s="558"/>
      <c r="D1996" s="559" t="str">
        <f t="shared" si="122"/>
        <v/>
      </c>
      <c r="E1996" s="559"/>
      <c r="F1996" s="559" t="str">
        <f>IFERROR(IF(OR(D1996=0,D1996=""),"",-PMT($F$45/IF($K$46="Day",'L1'!$D$12,IF($K$46="Week",'L1'!$D$16,IF($K$46="Month",'L1'!$D$17,1))),$F$46,$D$62)),"")</f>
        <v/>
      </c>
      <c r="G1996" s="559"/>
      <c r="H1996" s="559" t="str">
        <f>IFERROR(-PPMT(IF($K$46="Day",$F$45/'L1'!$D$12,IF($K$46="Week",$F$45/'L1'!$D$16,IF($K$46="Month",$F$45/'L1'!$D$17,IF($K$46="Year",$F$45,0)))),B1996,$F$46,$Q$45),"")</f>
        <v/>
      </c>
      <c r="I1996" s="559"/>
      <c r="J1996" s="559" t="str">
        <f t="shared" si="123"/>
        <v/>
      </c>
      <c r="K1996" s="559"/>
      <c r="L1996" s="559"/>
      <c r="M1996" s="559"/>
      <c r="N1996" s="559"/>
      <c r="O1996" s="559" t="str">
        <f t="shared" si="124"/>
        <v/>
      </c>
      <c r="P1996" s="560"/>
    </row>
    <row r="1997" spans="2:16">
      <c r="B1997" s="557" t="str">
        <f t="shared" si="121"/>
        <v/>
      </c>
      <c r="C1997" s="558"/>
      <c r="D1997" s="559" t="str">
        <f t="shared" si="122"/>
        <v/>
      </c>
      <c r="E1997" s="559"/>
      <c r="F1997" s="559" t="str">
        <f>IFERROR(IF(OR(D1997=0,D1997=""),"",-PMT($F$45/IF($K$46="Day",'L1'!$D$12,IF($K$46="Week",'L1'!$D$16,IF($K$46="Month",'L1'!$D$17,1))),$F$46,$D$62)),"")</f>
        <v/>
      </c>
      <c r="G1997" s="559"/>
      <c r="H1997" s="559" t="str">
        <f>IFERROR(-PPMT(IF($K$46="Day",$F$45/'L1'!$D$12,IF($K$46="Week",$F$45/'L1'!$D$16,IF($K$46="Month",$F$45/'L1'!$D$17,IF($K$46="Year",$F$45,0)))),B1997,$F$46,$Q$45),"")</f>
        <v/>
      </c>
      <c r="I1997" s="559"/>
      <c r="J1997" s="559" t="str">
        <f t="shared" si="123"/>
        <v/>
      </c>
      <c r="K1997" s="559"/>
      <c r="L1997" s="559"/>
      <c r="M1997" s="559"/>
      <c r="N1997" s="559"/>
      <c r="O1997" s="559" t="str">
        <f t="shared" si="124"/>
        <v/>
      </c>
      <c r="P1997" s="560"/>
    </row>
    <row r="1998" spans="2:16">
      <c r="B1998" s="557" t="str">
        <f t="shared" si="121"/>
        <v/>
      </c>
      <c r="C1998" s="558"/>
      <c r="D1998" s="559" t="str">
        <f t="shared" si="122"/>
        <v/>
      </c>
      <c r="E1998" s="559"/>
      <c r="F1998" s="559" t="str">
        <f>IFERROR(IF(OR(D1998=0,D1998=""),"",-PMT($F$45/IF($K$46="Day",'L1'!$D$12,IF($K$46="Week",'L1'!$D$16,IF($K$46="Month",'L1'!$D$17,1))),$F$46,$D$62)),"")</f>
        <v/>
      </c>
      <c r="G1998" s="559"/>
      <c r="H1998" s="559" t="str">
        <f>IFERROR(-PPMT(IF($K$46="Day",$F$45/'L1'!$D$12,IF($K$46="Week",$F$45/'L1'!$D$16,IF($K$46="Month",$F$45/'L1'!$D$17,IF($K$46="Year",$F$45,0)))),B1998,$F$46,$Q$45),"")</f>
        <v/>
      </c>
      <c r="I1998" s="559"/>
      <c r="J1998" s="559" t="str">
        <f t="shared" si="123"/>
        <v/>
      </c>
      <c r="K1998" s="559"/>
      <c r="L1998" s="559"/>
      <c r="M1998" s="559"/>
      <c r="N1998" s="559"/>
      <c r="O1998" s="559" t="str">
        <f t="shared" si="124"/>
        <v/>
      </c>
      <c r="P1998" s="560"/>
    </row>
    <row r="1999" spans="2:16">
      <c r="B1999" s="557" t="str">
        <f t="shared" si="121"/>
        <v/>
      </c>
      <c r="C1999" s="558"/>
      <c r="D1999" s="559" t="str">
        <f t="shared" si="122"/>
        <v/>
      </c>
      <c r="E1999" s="559"/>
      <c r="F1999" s="559" t="str">
        <f>IFERROR(IF(OR(D1999=0,D1999=""),"",-PMT($F$45/IF($K$46="Day",'L1'!$D$12,IF($K$46="Week",'L1'!$D$16,IF($K$46="Month",'L1'!$D$17,1))),$F$46,$D$62)),"")</f>
        <v/>
      </c>
      <c r="G1999" s="559"/>
      <c r="H1999" s="559" t="str">
        <f>IFERROR(-PPMT(IF($K$46="Day",$F$45/'L1'!$D$12,IF($K$46="Week",$F$45/'L1'!$D$16,IF($K$46="Month",$F$45/'L1'!$D$17,IF($K$46="Year",$F$45,0)))),B1999,$F$46,$Q$45),"")</f>
        <v/>
      </c>
      <c r="I1999" s="559"/>
      <c r="J1999" s="559" t="str">
        <f t="shared" si="123"/>
        <v/>
      </c>
      <c r="K1999" s="559"/>
      <c r="L1999" s="559"/>
      <c r="M1999" s="559"/>
      <c r="N1999" s="559"/>
      <c r="O1999" s="559" t="str">
        <f t="shared" si="124"/>
        <v/>
      </c>
      <c r="P1999" s="560"/>
    </row>
    <row r="2000" spans="2:16">
      <c r="B2000" s="557" t="str">
        <f t="shared" si="121"/>
        <v/>
      </c>
      <c r="C2000" s="558"/>
      <c r="D2000" s="559" t="str">
        <f t="shared" si="122"/>
        <v/>
      </c>
      <c r="E2000" s="559"/>
      <c r="F2000" s="559" t="str">
        <f>IFERROR(IF(OR(D2000=0,D2000=""),"",-PMT($F$45/IF($K$46="Day",'L1'!$D$12,IF($K$46="Week",'L1'!$D$16,IF($K$46="Month",'L1'!$D$17,1))),$F$46,$D$62)),"")</f>
        <v/>
      </c>
      <c r="G2000" s="559"/>
      <c r="H2000" s="559" t="str">
        <f>IFERROR(-PPMT(IF($K$46="Day",$F$45/'L1'!$D$12,IF($K$46="Week",$F$45/'L1'!$D$16,IF($K$46="Month",$F$45/'L1'!$D$17,IF($K$46="Year",$F$45,0)))),B2000,$F$46,$Q$45),"")</f>
        <v/>
      </c>
      <c r="I2000" s="559"/>
      <c r="J2000" s="559" t="str">
        <f t="shared" si="123"/>
        <v/>
      </c>
      <c r="K2000" s="559"/>
      <c r="L2000" s="559"/>
      <c r="M2000" s="559"/>
      <c r="N2000" s="559"/>
      <c r="O2000" s="559" t="str">
        <f t="shared" si="124"/>
        <v/>
      </c>
      <c r="P2000" s="560"/>
    </row>
    <row r="2001" spans="2:16">
      <c r="B2001" s="557" t="str">
        <f t="shared" si="121"/>
        <v/>
      </c>
      <c r="C2001" s="558"/>
      <c r="D2001" s="559" t="str">
        <f t="shared" si="122"/>
        <v/>
      </c>
      <c r="E2001" s="559"/>
      <c r="F2001" s="559" t="str">
        <f>IFERROR(IF(OR(D2001=0,D2001=""),"",-PMT($F$45/IF($K$46="Day",'L1'!$D$12,IF($K$46="Week",'L1'!$D$16,IF($K$46="Month",'L1'!$D$17,1))),$F$46,$D$62)),"")</f>
        <v/>
      </c>
      <c r="G2001" s="559"/>
      <c r="H2001" s="559" t="str">
        <f>IFERROR(-PPMT(IF($K$46="Day",$F$45/'L1'!$D$12,IF($K$46="Week",$F$45/'L1'!$D$16,IF($K$46="Month",$F$45/'L1'!$D$17,IF($K$46="Year",$F$45,0)))),B2001,$F$46,$Q$45),"")</f>
        <v/>
      </c>
      <c r="I2001" s="559"/>
      <c r="J2001" s="559" t="str">
        <f t="shared" si="123"/>
        <v/>
      </c>
      <c r="K2001" s="559"/>
      <c r="L2001" s="559"/>
      <c r="M2001" s="559"/>
      <c r="N2001" s="559"/>
      <c r="O2001" s="559" t="str">
        <f t="shared" si="124"/>
        <v/>
      </c>
      <c r="P2001" s="560"/>
    </row>
    <row r="2002" spans="2:16">
      <c r="B2002" s="557" t="str">
        <f t="shared" si="121"/>
        <v/>
      </c>
      <c r="C2002" s="558"/>
      <c r="D2002" s="559" t="str">
        <f t="shared" si="122"/>
        <v/>
      </c>
      <c r="E2002" s="559"/>
      <c r="F2002" s="559" t="str">
        <f>IFERROR(IF(OR(D2002=0,D2002=""),"",-PMT($F$45/IF($K$46="Day",'L1'!$D$12,IF($K$46="Week",'L1'!$D$16,IF($K$46="Month",'L1'!$D$17,1))),$F$46,$D$62)),"")</f>
        <v/>
      </c>
      <c r="G2002" s="559"/>
      <c r="H2002" s="559" t="str">
        <f>IFERROR(-PPMT(IF($K$46="Day",$F$45/'L1'!$D$12,IF($K$46="Week",$F$45/'L1'!$D$16,IF($K$46="Month",$F$45/'L1'!$D$17,IF($K$46="Year",$F$45,0)))),B2002,$F$46,$Q$45),"")</f>
        <v/>
      </c>
      <c r="I2002" s="559"/>
      <c r="J2002" s="559" t="str">
        <f t="shared" si="123"/>
        <v/>
      </c>
      <c r="K2002" s="559"/>
      <c r="L2002" s="559"/>
      <c r="M2002" s="559"/>
      <c r="N2002" s="559"/>
      <c r="O2002" s="559" t="str">
        <f t="shared" si="124"/>
        <v/>
      </c>
      <c r="P2002" s="560"/>
    </row>
    <row r="2003" spans="2:16">
      <c r="B2003" s="557" t="str">
        <f t="shared" si="121"/>
        <v/>
      </c>
      <c r="C2003" s="558"/>
      <c r="D2003" s="559" t="str">
        <f t="shared" si="122"/>
        <v/>
      </c>
      <c r="E2003" s="559"/>
      <c r="F2003" s="559" t="str">
        <f>IFERROR(IF(OR(D2003=0,D2003=""),"",-PMT($F$45/IF($K$46="Day",'L1'!$D$12,IF($K$46="Week",'L1'!$D$16,IF($K$46="Month",'L1'!$D$17,1))),$F$46,$D$62)),"")</f>
        <v/>
      </c>
      <c r="G2003" s="559"/>
      <c r="H2003" s="559" t="str">
        <f>IFERROR(-PPMT(IF($K$46="Day",$F$45/'L1'!$D$12,IF($K$46="Week",$F$45/'L1'!$D$16,IF($K$46="Month",$F$45/'L1'!$D$17,IF($K$46="Year",$F$45,0)))),B2003,$F$46,$Q$45),"")</f>
        <v/>
      </c>
      <c r="I2003" s="559"/>
      <c r="J2003" s="559" t="str">
        <f t="shared" si="123"/>
        <v/>
      </c>
      <c r="K2003" s="559"/>
      <c r="L2003" s="559"/>
      <c r="M2003" s="559"/>
      <c r="N2003" s="559"/>
      <c r="O2003" s="559" t="str">
        <f t="shared" si="124"/>
        <v/>
      </c>
      <c r="P2003" s="560"/>
    </row>
    <row r="2004" spans="2:16">
      <c r="B2004" s="557" t="str">
        <f t="shared" si="121"/>
        <v/>
      </c>
      <c r="C2004" s="558"/>
      <c r="D2004" s="559" t="str">
        <f t="shared" si="122"/>
        <v/>
      </c>
      <c r="E2004" s="559"/>
      <c r="F2004" s="559" t="str">
        <f>IFERROR(IF(OR(D2004=0,D2004=""),"",-PMT($F$45/IF($K$46="Day",'L1'!$D$12,IF($K$46="Week",'L1'!$D$16,IF($K$46="Month",'L1'!$D$17,1))),$F$46,$D$62)),"")</f>
        <v/>
      </c>
      <c r="G2004" s="559"/>
      <c r="H2004" s="559" t="str">
        <f>IFERROR(-PPMT(IF($K$46="Day",$F$45/'L1'!$D$12,IF($K$46="Week",$F$45/'L1'!$D$16,IF($K$46="Month",$F$45/'L1'!$D$17,IF($K$46="Year",$F$45,0)))),B2004,$F$46,$Q$45),"")</f>
        <v/>
      </c>
      <c r="I2004" s="559"/>
      <c r="J2004" s="559" t="str">
        <f t="shared" si="123"/>
        <v/>
      </c>
      <c r="K2004" s="559"/>
      <c r="L2004" s="559"/>
      <c r="M2004" s="559"/>
      <c r="N2004" s="559"/>
      <c r="O2004" s="559" t="str">
        <f t="shared" si="124"/>
        <v/>
      </c>
      <c r="P2004" s="560"/>
    </row>
    <row r="2005" spans="2:16">
      <c r="B2005" s="557" t="str">
        <f t="shared" si="121"/>
        <v/>
      </c>
      <c r="C2005" s="558"/>
      <c r="D2005" s="559" t="str">
        <f t="shared" si="122"/>
        <v/>
      </c>
      <c r="E2005" s="559"/>
      <c r="F2005" s="559" t="str">
        <f>IFERROR(IF(OR(D2005=0,D2005=""),"",-PMT($F$45/IF($K$46="Day",'L1'!$D$12,IF($K$46="Week",'L1'!$D$16,IF($K$46="Month",'L1'!$D$17,1))),$F$46,$D$62)),"")</f>
        <v/>
      </c>
      <c r="G2005" s="559"/>
      <c r="H2005" s="559" t="str">
        <f>IFERROR(-PPMT(IF($K$46="Day",$F$45/'L1'!$D$12,IF($K$46="Week",$F$45/'L1'!$D$16,IF($K$46="Month",$F$45/'L1'!$D$17,IF($K$46="Year",$F$45,0)))),B2005,$F$46,$Q$45),"")</f>
        <v/>
      </c>
      <c r="I2005" s="559"/>
      <c r="J2005" s="559" t="str">
        <f t="shared" si="123"/>
        <v/>
      </c>
      <c r="K2005" s="559"/>
      <c r="L2005" s="559"/>
      <c r="M2005" s="559"/>
      <c r="N2005" s="559"/>
      <c r="O2005" s="559" t="str">
        <f t="shared" si="124"/>
        <v/>
      </c>
      <c r="P2005" s="560"/>
    </row>
    <row r="2006" spans="2:16">
      <c r="B2006" s="557" t="str">
        <f t="shared" si="121"/>
        <v/>
      </c>
      <c r="C2006" s="558"/>
      <c r="D2006" s="559" t="str">
        <f t="shared" si="122"/>
        <v/>
      </c>
      <c r="E2006" s="559"/>
      <c r="F2006" s="559" t="str">
        <f>IFERROR(IF(OR(D2006=0,D2006=""),"",-PMT($F$45/IF($K$46="Day",'L1'!$D$12,IF($K$46="Week",'L1'!$D$16,IF($K$46="Month",'L1'!$D$17,1))),$F$46,$D$62)),"")</f>
        <v/>
      </c>
      <c r="G2006" s="559"/>
      <c r="H2006" s="559" t="str">
        <f>IFERROR(-PPMT(IF($K$46="Day",$F$45/'L1'!$D$12,IF($K$46="Week",$F$45/'L1'!$D$16,IF($K$46="Month",$F$45/'L1'!$D$17,IF($K$46="Year",$F$45,0)))),B2006,$F$46,$Q$45),"")</f>
        <v/>
      </c>
      <c r="I2006" s="559"/>
      <c r="J2006" s="559" t="str">
        <f t="shared" si="123"/>
        <v/>
      </c>
      <c r="K2006" s="559"/>
      <c r="L2006" s="559"/>
      <c r="M2006" s="559"/>
      <c r="N2006" s="559"/>
      <c r="O2006" s="559" t="str">
        <f t="shared" si="124"/>
        <v/>
      </c>
      <c r="P2006" s="560"/>
    </row>
    <row r="2007" spans="2:16">
      <c r="B2007" s="557" t="str">
        <f t="shared" si="121"/>
        <v/>
      </c>
      <c r="C2007" s="558"/>
      <c r="D2007" s="559" t="str">
        <f t="shared" si="122"/>
        <v/>
      </c>
      <c r="E2007" s="559"/>
      <c r="F2007" s="559" t="str">
        <f>IFERROR(IF(OR(D2007=0,D2007=""),"",-PMT($F$45/IF($K$46="Day",'L1'!$D$12,IF($K$46="Week",'L1'!$D$16,IF($K$46="Month",'L1'!$D$17,1))),$F$46,$D$62)),"")</f>
        <v/>
      </c>
      <c r="G2007" s="559"/>
      <c r="H2007" s="559" t="str">
        <f>IFERROR(-PPMT(IF($K$46="Day",$F$45/'L1'!$D$12,IF($K$46="Week",$F$45/'L1'!$D$16,IF($K$46="Month",$F$45/'L1'!$D$17,IF($K$46="Year",$F$45,0)))),B2007,$F$46,$Q$45),"")</f>
        <v/>
      </c>
      <c r="I2007" s="559"/>
      <c r="J2007" s="559" t="str">
        <f t="shared" si="123"/>
        <v/>
      </c>
      <c r="K2007" s="559"/>
      <c r="L2007" s="559"/>
      <c r="M2007" s="559"/>
      <c r="N2007" s="559"/>
      <c r="O2007" s="559" t="str">
        <f t="shared" si="124"/>
        <v/>
      </c>
      <c r="P2007" s="560"/>
    </row>
    <row r="2008" spans="2:16">
      <c r="B2008" s="557" t="str">
        <f t="shared" si="121"/>
        <v/>
      </c>
      <c r="C2008" s="558"/>
      <c r="D2008" s="559" t="str">
        <f t="shared" si="122"/>
        <v/>
      </c>
      <c r="E2008" s="559"/>
      <c r="F2008" s="559" t="str">
        <f>IFERROR(IF(OR(D2008=0,D2008=""),"",-PMT($F$45/IF($K$46="Day",'L1'!$D$12,IF($K$46="Week",'L1'!$D$16,IF($K$46="Month",'L1'!$D$17,1))),$F$46,$D$62)),"")</f>
        <v/>
      </c>
      <c r="G2008" s="559"/>
      <c r="H2008" s="559" t="str">
        <f>IFERROR(-PPMT(IF($K$46="Day",$F$45/'L1'!$D$12,IF($K$46="Week",$F$45/'L1'!$D$16,IF($K$46="Month",$F$45/'L1'!$D$17,IF($K$46="Year",$F$45,0)))),B2008,$F$46,$Q$45),"")</f>
        <v/>
      </c>
      <c r="I2008" s="559"/>
      <c r="J2008" s="559" t="str">
        <f t="shared" si="123"/>
        <v/>
      </c>
      <c r="K2008" s="559"/>
      <c r="L2008" s="559"/>
      <c r="M2008" s="559"/>
      <c r="N2008" s="559"/>
      <c r="O2008" s="559" t="str">
        <f t="shared" si="124"/>
        <v/>
      </c>
      <c r="P2008" s="560"/>
    </row>
    <row r="2009" spans="2:16">
      <c r="B2009" s="557" t="str">
        <f t="shared" si="121"/>
        <v/>
      </c>
      <c r="C2009" s="558"/>
      <c r="D2009" s="559" t="str">
        <f t="shared" si="122"/>
        <v/>
      </c>
      <c r="E2009" s="559"/>
      <c r="F2009" s="559" t="str">
        <f>IFERROR(IF(OR(D2009=0,D2009=""),"",-PMT($F$45/IF($K$46="Day",'L1'!$D$12,IF($K$46="Week",'L1'!$D$16,IF($K$46="Month",'L1'!$D$17,1))),$F$46,$D$62)),"")</f>
        <v/>
      </c>
      <c r="G2009" s="559"/>
      <c r="H2009" s="559" t="str">
        <f>IFERROR(-PPMT(IF($K$46="Day",$F$45/'L1'!$D$12,IF($K$46="Week",$F$45/'L1'!$D$16,IF($K$46="Month",$F$45/'L1'!$D$17,IF($K$46="Year",$F$45,0)))),B2009,$F$46,$Q$45),"")</f>
        <v/>
      </c>
      <c r="I2009" s="559"/>
      <c r="J2009" s="559" t="str">
        <f t="shared" si="123"/>
        <v/>
      </c>
      <c r="K2009" s="559"/>
      <c r="L2009" s="559"/>
      <c r="M2009" s="559"/>
      <c r="N2009" s="559"/>
      <c r="O2009" s="559" t="str">
        <f t="shared" si="124"/>
        <v/>
      </c>
      <c r="P2009" s="560"/>
    </row>
    <row r="2010" spans="2:16">
      <c r="B2010" s="557" t="str">
        <f t="shared" si="121"/>
        <v/>
      </c>
      <c r="C2010" s="558"/>
      <c r="D2010" s="559" t="str">
        <f t="shared" si="122"/>
        <v/>
      </c>
      <c r="E2010" s="559"/>
      <c r="F2010" s="559" t="str">
        <f>IFERROR(IF(OR(D2010=0,D2010=""),"",-PMT($F$45/IF($K$46="Day",'L1'!$D$12,IF($K$46="Week",'L1'!$D$16,IF($K$46="Month",'L1'!$D$17,1))),$F$46,$D$62)),"")</f>
        <v/>
      </c>
      <c r="G2010" s="559"/>
      <c r="H2010" s="559" t="str">
        <f>IFERROR(-PPMT(IF($K$46="Day",$F$45/'L1'!$D$12,IF($K$46="Week",$F$45/'L1'!$D$16,IF($K$46="Month",$F$45/'L1'!$D$17,IF($K$46="Year",$F$45,0)))),B2010,$F$46,$Q$45),"")</f>
        <v/>
      </c>
      <c r="I2010" s="559"/>
      <c r="J2010" s="559" t="str">
        <f t="shared" si="123"/>
        <v/>
      </c>
      <c r="K2010" s="559"/>
      <c r="L2010" s="559"/>
      <c r="M2010" s="559"/>
      <c r="N2010" s="559"/>
      <c r="O2010" s="559" t="str">
        <f t="shared" si="124"/>
        <v/>
      </c>
      <c r="P2010" s="560"/>
    </row>
    <row r="2011" spans="2:16">
      <c r="B2011" s="557" t="str">
        <f t="shared" si="121"/>
        <v/>
      </c>
      <c r="C2011" s="558"/>
      <c r="D2011" s="559" t="str">
        <f t="shared" si="122"/>
        <v/>
      </c>
      <c r="E2011" s="559"/>
      <c r="F2011" s="559" t="str">
        <f>IFERROR(IF(OR(D2011=0,D2011=""),"",-PMT($F$45/IF($K$46="Day",'L1'!$D$12,IF($K$46="Week",'L1'!$D$16,IF($K$46="Month",'L1'!$D$17,1))),$F$46,$D$62)),"")</f>
        <v/>
      </c>
      <c r="G2011" s="559"/>
      <c r="H2011" s="559" t="str">
        <f>IFERROR(-PPMT(IF($K$46="Day",$F$45/'L1'!$D$12,IF($K$46="Week",$F$45/'L1'!$D$16,IF($K$46="Month",$F$45/'L1'!$D$17,IF($K$46="Year",$F$45,0)))),B2011,$F$46,$Q$45),"")</f>
        <v/>
      </c>
      <c r="I2011" s="559"/>
      <c r="J2011" s="559" t="str">
        <f t="shared" si="123"/>
        <v/>
      </c>
      <c r="K2011" s="559"/>
      <c r="L2011" s="559"/>
      <c r="M2011" s="559"/>
      <c r="N2011" s="559"/>
      <c r="O2011" s="559" t="str">
        <f t="shared" si="124"/>
        <v/>
      </c>
      <c r="P2011" s="560"/>
    </row>
    <row r="2012" spans="2:16">
      <c r="B2012" s="557" t="str">
        <f t="shared" si="121"/>
        <v/>
      </c>
      <c r="C2012" s="558"/>
      <c r="D2012" s="559" t="str">
        <f t="shared" si="122"/>
        <v/>
      </c>
      <c r="E2012" s="559"/>
      <c r="F2012" s="559" t="str">
        <f>IFERROR(IF(OR(D2012=0,D2012=""),"",-PMT($F$45/IF($K$46="Day",'L1'!$D$12,IF($K$46="Week",'L1'!$D$16,IF($K$46="Month",'L1'!$D$17,1))),$F$46,$D$62)),"")</f>
        <v/>
      </c>
      <c r="G2012" s="559"/>
      <c r="H2012" s="559" t="str">
        <f>IFERROR(-PPMT(IF($K$46="Day",$F$45/'L1'!$D$12,IF($K$46="Week",$F$45/'L1'!$D$16,IF($K$46="Month",$F$45/'L1'!$D$17,IF($K$46="Year",$F$45,0)))),B2012,$F$46,$Q$45),"")</f>
        <v/>
      </c>
      <c r="I2012" s="559"/>
      <c r="J2012" s="559" t="str">
        <f t="shared" si="123"/>
        <v/>
      </c>
      <c r="K2012" s="559"/>
      <c r="L2012" s="559"/>
      <c r="M2012" s="559"/>
      <c r="N2012" s="559"/>
      <c r="O2012" s="559" t="str">
        <f t="shared" si="124"/>
        <v/>
      </c>
      <c r="P2012" s="560"/>
    </row>
    <row r="2013" spans="2:16">
      <c r="B2013" s="557" t="str">
        <f t="shared" si="121"/>
        <v/>
      </c>
      <c r="C2013" s="558"/>
      <c r="D2013" s="559" t="str">
        <f t="shared" si="122"/>
        <v/>
      </c>
      <c r="E2013" s="559"/>
      <c r="F2013" s="559" t="str">
        <f>IFERROR(IF(OR(D2013=0,D2013=""),"",-PMT($F$45/IF($K$46="Day",'L1'!$D$12,IF($K$46="Week",'L1'!$D$16,IF($K$46="Month",'L1'!$D$17,1))),$F$46,$D$62)),"")</f>
        <v/>
      </c>
      <c r="G2013" s="559"/>
      <c r="H2013" s="559" t="str">
        <f>IFERROR(-PPMT(IF($K$46="Day",$F$45/'L1'!$D$12,IF($K$46="Week",$F$45/'L1'!$D$16,IF($K$46="Month",$F$45/'L1'!$D$17,IF($K$46="Year",$F$45,0)))),B2013,$F$46,$Q$45),"")</f>
        <v/>
      </c>
      <c r="I2013" s="559"/>
      <c r="J2013" s="559" t="str">
        <f t="shared" si="123"/>
        <v/>
      </c>
      <c r="K2013" s="559"/>
      <c r="L2013" s="559"/>
      <c r="M2013" s="559"/>
      <c r="N2013" s="559"/>
      <c r="O2013" s="559" t="str">
        <f t="shared" si="124"/>
        <v/>
      </c>
      <c r="P2013" s="560"/>
    </row>
    <row r="2014" spans="2:16">
      <c r="B2014" s="557" t="str">
        <f t="shared" si="121"/>
        <v/>
      </c>
      <c r="C2014" s="558"/>
      <c r="D2014" s="559" t="str">
        <f t="shared" si="122"/>
        <v/>
      </c>
      <c r="E2014" s="559"/>
      <c r="F2014" s="559" t="str">
        <f>IFERROR(IF(OR(D2014=0,D2014=""),"",-PMT($F$45/IF($K$46="Day",'L1'!$D$12,IF($K$46="Week",'L1'!$D$16,IF($K$46="Month",'L1'!$D$17,1))),$F$46,$D$62)),"")</f>
        <v/>
      </c>
      <c r="G2014" s="559"/>
      <c r="H2014" s="559" t="str">
        <f>IFERROR(-PPMT(IF($K$46="Day",$F$45/'L1'!$D$12,IF($K$46="Week",$F$45/'L1'!$D$16,IF($K$46="Month",$F$45/'L1'!$D$17,IF($K$46="Year",$F$45,0)))),B2014,$F$46,$Q$45),"")</f>
        <v/>
      </c>
      <c r="I2014" s="559"/>
      <c r="J2014" s="559" t="str">
        <f t="shared" si="123"/>
        <v/>
      </c>
      <c r="K2014" s="559"/>
      <c r="L2014" s="559"/>
      <c r="M2014" s="559"/>
      <c r="N2014" s="559"/>
      <c r="O2014" s="559" t="str">
        <f t="shared" si="124"/>
        <v/>
      </c>
      <c r="P2014" s="560"/>
    </row>
    <row r="2015" spans="2:16">
      <c r="B2015" s="557" t="str">
        <f t="shared" si="121"/>
        <v/>
      </c>
      <c r="C2015" s="558"/>
      <c r="D2015" s="559" t="str">
        <f t="shared" si="122"/>
        <v/>
      </c>
      <c r="E2015" s="559"/>
      <c r="F2015" s="559" t="str">
        <f>IFERROR(IF(OR(D2015=0,D2015=""),"",-PMT($F$45/IF($K$46="Day",'L1'!$D$12,IF($K$46="Week",'L1'!$D$16,IF($K$46="Month",'L1'!$D$17,1))),$F$46,$D$62)),"")</f>
        <v/>
      </c>
      <c r="G2015" s="559"/>
      <c r="H2015" s="559" t="str">
        <f>IFERROR(-PPMT(IF($K$46="Day",$F$45/'L1'!$D$12,IF($K$46="Week",$F$45/'L1'!$D$16,IF($K$46="Month",$F$45/'L1'!$D$17,IF($K$46="Year",$F$45,0)))),B2015,$F$46,$Q$45),"")</f>
        <v/>
      </c>
      <c r="I2015" s="559"/>
      <c r="J2015" s="559" t="str">
        <f t="shared" si="123"/>
        <v/>
      </c>
      <c r="K2015" s="559"/>
      <c r="L2015" s="559"/>
      <c r="M2015" s="559"/>
      <c r="N2015" s="559"/>
      <c r="O2015" s="559" t="str">
        <f t="shared" si="124"/>
        <v/>
      </c>
      <c r="P2015" s="560"/>
    </row>
    <row r="2016" spans="2:16">
      <c r="B2016" s="557" t="str">
        <f t="shared" si="121"/>
        <v/>
      </c>
      <c r="C2016" s="558"/>
      <c r="D2016" s="559" t="str">
        <f t="shared" si="122"/>
        <v/>
      </c>
      <c r="E2016" s="559"/>
      <c r="F2016" s="559" t="str">
        <f>IFERROR(IF(OR(D2016=0,D2016=""),"",-PMT($F$45/IF($K$46="Day",'L1'!$D$12,IF($K$46="Week",'L1'!$D$16,IF($K$46="Month",'L1'!$D$17,1))),$F$46,$D$62)),"")</f>
        <v/>
      </c>
      <c r="G2016" s="559"/>
      <c r="H2016" s="559" t="str">
        <f>IFERROR(-PPMT(IF($K$46="Day",$F$45/'L1'!$D$12,IF($K$46="Week",$F$45/'L1'!$D$16,IF($K$46="Month",$F$45/'L1'!$D$17,IF($K$46="Year",$F$45,0)))),B2016,$F$46,$Q$45),"")</f>
        <v/>
      </c>
      <c r="I2016" s="559"/>
      <c r="J2016" s="559" t="str">
        <f t="shared" si="123"/>
        <v/>
      </c>
      <c r="K2016" s="559"/>
      <c r="L2016" s="559"/>
      <c r="M2016" s="559"/>
      <c r="N2016" s="559"/>
      <c r="O2016" s="559" t="str">
        <f t="shared" si="124"/>
        <v/>
      </c>
      <c r="P2016" s="560"/>
    </row>
    <row r="2017" spans="2:16">
      <c r="B2017" s="557" t="str">
        <f t="shared" si="121"/>
        <v/>
      </c>
      <c r="C2017" s="558"/>
      <c r="D2017" s="559" t="str">
        <f t="shared" si="122"/>
        <v/>
      </c>
      <c r="E2017" s="559"/>
      <c r="F2017" s="559" t="str">
        <f>IFERROR(IF(OR(D2017=0,D2017=""),"",-PMT($F$45/IF($K$46="Day",'L1'!$D$12,IF($K$46="Week",'L1'!$D$16,IF($K$46="Month",'L1'!$D$17,1))),$F$46,$D$62)),"")</f>
        <v/>
      </c>
      <c r="G2017" s="559"/>
      <c r="H2017" s="559" t="str">
        <f>IFERROR(-PPMT(IF($K$46="Day",$F$45/'L1'!$D$12,IF($K$46="Week",$F$45/'L1'!$D$16,IF($K$46="Month",$F$45/'L1'!$D$17,IF($K$46="Year",$F$45,0)))),B2017,$F$46,$Q$45),"")</f>
        <v/>
      </c>
      <c r="I2017" s="559"/>
      <c r="J2017" s="559" t="str">
        <f t="shared" si="123"/>
        <v/>
      </c>
      <c r="K2017" s="559"/>
      <c r="L2017" s="559"/>
      <c r="M2017" s="559"/>
      <c r="N2017" s="559"/>
      <c r="O2017" s="559" t="str">
        <f t="shared" si="124"/>
        <v/>
      </c>
      <c r="P2017" s="560"/>
    </row>
    <row r="2018" spans="2:16">
      <c r="B2018" s="557" t="str">
        <f t="shared" si="121"/>
        <v/>
      </c>
      <c r="C2018" s="558"/>
      <c r="D2018" s="559" t="str">
        <f t="shared" si="122"/>
        <v/>
      </c>
      <c r="E2018" s="559"/>
      <c r="F2018" s="559" t="str">
        <f>IFERROR(IF(OR(D2018=0,D2018=""),"",-PMT($F$45/IF($K$46="Day",'L1'!$D$12,IF($K$46="Week",'L1'!$D$16,IF($K$46="Month",'L1'!$D$17,1))),$F$46,$D$62)),"")</f>
        <v/>
      </c>
      <c r="G2018" s="559"/>
      <c r="H2018" s="559" t="str">
        <f>IFERROR(-PPMT(IF($K$46="Day",$F$45/'L1'!$D$12,IF($K$46="Week",$F$45/'L1'!$D$16,IF($K$46="Month",$F$45/'L1'!$D$17,IF($K$46="Year",$F$45,0)))),B2018,$F$46,$Q$45),"")</f>
        <v/>
      </c>
      <c r="I2018" s="559"/>
      <c r="J2018" s="559" t="str">
        <f t="shared" si="123"/>
        <v/>
      </c>
      <c r="K2018" s="559"/>
      <c r="L2018" s="559"/>
      <c r="M2018" s="559"/>
      <c r="N2018" s="559"/>
      <c r="O2018" s="559" t="str">
        <f t="shared" si="124"/>
        <v/>
      </c>
      <c r="P2018" s="560"/>
    </row>
    <row r="2019" spans="2:16">
      <c r="B2019" s="557" t="str">
        <f t="shared" si="121"/>
        <v/>
      </c>
      <c r="C2019" s="558"/>
      <c r="D2019" s="559" t="str">
        <f t="shared" si="122"/>
        <v/>
      </c>
      <c r="E2019" s="559"/>
      <c r="F2019" s="559" t="str">
        <f>IFERROR(IF(OR(D2019=0,D2019=""),"",-PMT($F$45/IF($K$46="Day",'L1'!$D$12,IF($K$46="Week",'L1'!$D$16,IF($K$46="Month",'L1'!$D$17,1))),$F$46,$D$62)),"")</f>
        <v/>
      </c>
      <c r="G2019" s="559"/>
      <c r="H2019" s="559" t="str">
        <f>IFERROR(-PPMT(IF($K$46="Day",$F$45/'L1'!$D$12,IF($K$46="Week",$F$45/'L1'!$D$16,IF($K$46="Month",$F$45/'L1'!$D$17,IF($K$46="Year",$F$45,0)))),B2019,$F$46,$Q$45),"")</f>
        <v/>
      </c>
      <c r="I2019" s="559"/>
      <c r="J2019" s="559" t="str">
        <f t="shared" si="123"/>
        <v/>
      </c>
      <c r="K2019" s="559"/>
      <c r="L2019" s="559"/>
      <c r="M2019" s="559"/>
      <c r="N2019" s="559"/>
      <c r="O2019" s="559" t="str">
        <f t="shared" si="124"/>
        <v/>
      </c>
      <c r="P2019" s="560"/>
    </row>
    <row r="2020" spans="2:16">
      <c r="B2020" s="557" t="str">
        <f t="shared" si="121"/>
        <v/>
      </c>
      <c r="C2020" s="558"/>
      <c r="D2020" s="559" t="str">
        <f t="shared" si="122"/>
        <v/>
      </c>
      <c r="E2020" s="559"/>
      <c r="F2020" s="559" t="str">
        <f>IFERROR(IF(OR(D2020=0,D2020=""),"",-PMT($F$45/IF($K$46="Day",'L1'!$D$12,IF($K$46="Week",'L1'!$D$16,IF($K$46="Month",'L1'!$D$17,1))),$F$46,$D$62)),"")</f>
        <v/>
      </c>
      <c r="G2020" s="559"/>
      <c r="H2020" s="559" t="str">
        <f>IFERROR(-PPMT(IF($K$46="Day",$F$45/'L1'!$D$12,IF($K$46="Week",$F$45/'L1'!$D$16,IF($K$46="Month",$F$45/'L1'!$D$17,IF($K$46="Year",$F$45,0)))),B2020,$F$46,$Q$45),"")</f>
        <v/>
      </c>
      <c r="I2020" s="559"/>
      <c r="J2020" s="559" t="str">
        <f t="shared" si="123"/>
        <v/>
      </c>
      <c r="K2020" s="559"/>
      <c r="L2020" s="559"/>
      <c r="M2020" s="559"/>
      <c r="N2020" s="559"/>
      <c r="O2020" s="559" t="str">
        <f t="shared" si="124"/>
        <v/>
      </c>
      <c r="P2020" s="560"/>
    </row>
    <row r="2021" spans="2:16">
      <c r="B2021" s="557" t="str">
        <f t="shared" si="121"/>
        <v/>
      </c>
      <c r="C2021" s="558"/>
      <c r="D2021" s="559" t="str">
        <f t="shared" si="122"/>
        <v/>
      </c>
      <c r="E2021" s="559"/>
      <c r="F2021" s="559" t="str">
        <f>IFERROR(IF(OR(D2021=0,D2021=""),"",-PMT($F$45/IF($K$46="Day",'L1'!$D$12,IF($K$46="Week",'L1'!$D$16,IF($K$46="Month",'L1'!$D$17,1))),$F$46,$D$62)),"")</f>
        <v/>
      </c>
      <c r="G2021" s="559"/>
      <c r="H2021" s="559" t="str">
        <f>IFERROR(-PPMT(IF($K$46="Day",$F$45/'L1'!$D$12,IF($K$46="Week",$F$45/'L1'!$D$16,IF($K$46="Month",$F$45/'L1'!$D$17,IF($K$46="Year",$F$45,0)))),B2021,$F$46,$Q$45),"")</f>
        <v/>
      </c>
      <c r="I2021" s="559"/>
      <c r="J2021" s="559" t="str">
        <f t="shared" si="123"/>
        <v/>
      </c>
      <c r="K2021" s="559"/>
      <c r="L2021" s="559"/>
      <c r="M2021" s="559"/>
      <c r="N2021" s="559"/>
      <c r="O2021" s="559" t="str">
        <f t="shared" si="124"/>
        <v/>
      </c>
      <c r="P2021" s="560"/>
    </row>
    <row r="2022" spans="2:16">
      <c r="B2022" s="557" t="str">
        <f t="shared" si="121"/>
        <v/>
      </c>
      <c r="C2022" s="558"/>
      <c r="D2022" s="559" t="str">
        <f t="shared" si="122"/>
        <v/>
      </c>
      <c r="E2022" s="559"/>
      <c r="F2022" s="559" t="str">
        <f>IFERROR(IF(OR(D2022=0,D2022=""),"",-PMT($F$45/IF($K$46="Day",'L1'!$D$12,IF($K$46="Week",'L1'!$D$16,IF($K$46="Month",'L1'!$D$17,1))),$F$46,$D$62)),"")</f>
        <v/>
      </c>
      <c r="G2022" s="559"/>
      <c r="H2022" s="559" t="str">
        <f>IFERROR(-PPMT(IF($K$46="Day",$F$45/'L1'!$D$12,IF($K$46="Week",$F$45/'L1'!$D$16,IF($K$46="Month",$F$45/'L1'!$D$17,IF($K$46="Year",$F$45,0)))),B2022,$F$46,$Q$45),"")</f>
        <v/>
      </c>
      <c r="I2022" s="559"/>
      <c r="J2022" s="559" t="str">
        <f t="shared" si="123"/>
        <v/>
      </c>
      <c r="K2022" s="559"/>
      <c r="L2022" s="559"/>
      <c r="M2022" s="559"/>
      <c r="N2022" s="559"/>
      <c r="O2022" s="559" t="str">
        <f t="shared" ref="O2022:O2061" si="125">IFERROR(D2022-H2022,"")</f>
        <v/>
      </c>
      <c r="P2022" s="560"/>
    </row>
    <row r="2023" spans="2:16">
      <c r="B2023" s="557" t="str">
        <f t="shared" si="121"/>
        <v/>
      </c>
      <c r="C2023" s="558"/>
      <c r="D2023" s="559" t="str">
        <f t="shared" si="122"/>
        <v/>
      </c>
      <c r="E2023" s="559"/>
      <c r="F2023" s="559" t="str">
        <f>IFERROR(IF(OR(D2023=0,D2023=""),"",-PMT($F$45/IF($K$46="Day",'L1'!$D$12,IF($K$46="Week",'L1'!$D$16,IF($K$46="Month",'L1'!$D$17,1))),$F$46,$D$62)),"")</f>
        <v/>
      </c>
      <c r="G2023" s="559"/>
      <c r="H2023" s="559" t="str">
        <f>IFERROR(-PPMT(IF($K$46="Day",$F$45/'L1'!$D$12,IF($K$46="Week",$F$45/'L1'!$D$16,IF($K$46="Month",$F$45/'L1'!$D$17,IF($K$46="Year",$F$45,0)))),B2023,$F$46,$Q$45),"")</f>
        <v/>
      </c>
      <c r="I2023" s="559"/>
      <c r="J2023" s="559" t="str">
        <f t="shared" si="123"/>
        <v/>
      </c>
      <c r="K2023" s="559"/>
      <c r="L2023" s="559"/>
      <c r="M2023" s="559"/>
      <c r="N2023" s="559"/>
      <c r="O2023" s="559" t="str">
        <f t="shared" si="125"/>
        <v/>
      </c>
      <c r="P2023" s="560"/>
    </row>
    <row r="2024" spans="2:16">
      <c r="B2024" s="557" t="str">
        <f t="shared" si="121"/>
        <v/>
      </c>
      <c r="C2024" s="558"/>
      <c r="D2024" s="559" t="str">
        <f t="shared" si="122"/>
        <v/>
      </c>
      <c r="E2024" s="559"/>
      <c r="F2024" s="559" t="str">
        <f>IFERROR(IF(OR(D2024=0,D2024=""),"",-PMT($F$45/IF($K$46="Day",'L1'!$D$12,IF($K$46="Week",'L1'!$D$16,IF($K$46="Month",'L1'!$D$17,1))),$F$46,$D$62)),"")</f>
        <v/>
      </c>
      <c r="G2024" s="559"/>
      <c r="H2024" s="559" t="str">
        <f>IFERROR(-PPMT(IF($K$46="Day",$F$45/'L1'!$D$12,IF($K$46="Week",$F$45/'L1'!$D$16,IF($K$46="Month",$F$45/'L1'!$D$17,IF($K$46="Year",$F$45,0)))),B2024,$F$46,$Q$45),"")</f>
        <v/>
      </c>
      <c r="I2024" s="559"/>
      <c r="J2024" s="559" t="str">
        <f t="shared" si="123"/>
        <v/>
      </c>
      <c r="K2024" s="559"/>
      <c r="L2024" s="559"/>
      <c r="M2024" s="559"/>
      <c r="N2024" s="559"/>
      <c r="O2024" s="559" t="str">
        <f t="shared" si="125"/>
        <v/>
      </c>
      <c r="P2024" s="560"/>
    </row>
    <row r="2025" spans="2:16">
      <c r="B2025" s="557" t="str">
        <f t="shared" si="121"/>
        <v/>
      </c>
      <c r="C2025" s="558"/>
      <c r="D2025" s="559" t="str">
        <f t="shared" si="122"/>
        <v/>
      </c>
      <c r="E2025" s="559"/>
      <c r="F2025" s="559" t="str">
        <f>IFERROR(IF(OR(D2025=0,D2025=""),"",-PMT($F$45/IF($K$46="Day",'L1'!$D$12,IF($K$46="Week",'L1'!$D$16,IF($K$46="Month",'L1'!$D$17,1))),$F$46,$D$62)),"")</f>
        <v/>
      </c>
      <c r="G2025" s="559"/>
      <c r="H2025" s="559" t="str">
        <f>IFERROR(-PPMT(IF($K$46="Day",$F$45/'L1'!$D$12,IF($K$46="Week",$F$45/'L1'!$D$16,IF($K$46="Month",$F$45/'L1'!$D$17,IF($K$46="Year",$F$45,0)))),B2025,$F$46,$Q$45),"")</f>
        <v/>
      </c>
      <c r="I2025" s="559"/>
      <c r="J2025" s="559" t="str">
        <f t="shared" si="123"/>
        <v/>
      </c>
      <c r="K2025" s="559"/>
      <c r="L2025" s="559"/>
      <c r="M2025" s="559"/>
      <c r="N2025" s="559"/>
      <c r="O2025" s="559" t="str">
        <f t="shared" si="125"/>
        <v/>
      </c>
      <c r="P2025" s="560"/>
    </row>
    <row r="2026" spans="2:16">
      <c r="B2026" s="557" t="str">
        <f t="shared" si="121"/>
        <v/>
      </c>
      <c r="C2026" s="558"/>
      <c r="D2026" s="559" t="str">
        <f t="shared" si="122"/>
        <v/>
      </c>
      <c r="E2026" s="559"/>
      <c r="F2026" s="559" t="str">
        <f>IFERROR(IF(OR(D2026=0,D2026=""),"",-PMT($F$45/IF($K$46="Day",'L1'!$D$12,IF($K$46="Week",'L1'!$D$16,IF($K$46="Month",'L1'!$D$17,1))),$F$46,$D$62)),"")</f>
        <v/>
      </c>
      <c r="G2026" s="559"/>
      <c r="H2026" s="559" t="str">
        <f>IFERROR(-PPMT(IF($K$46="Day",$F$45/'L1'!$D$12,IF($K$46="Week",$F$45/'L1'!$D$16,IF($K$46="Month",$F$45/'L1'!$D$17,IF($K$46="Year",$F$45,0)))),B2026,$F$46,$Q$45),"")</f>
        <v/>
      </c>
      <c r="I2026" s="559"/>
      <c r="J2026" s="559" t="str">
        <f t="shared" si="123"/>
        <v/>
      </c>
      <c r="K2026" s="559"/>
      <c r="L2026" s="559"/>
      <c r="M2026" s="559"/>
      <c r="N2026" s="559"/>
      <c r="O2026" s="559" t="str">
        <f t="shared" si="125"/>
        <v/>
      </c>
      <c r="P2026" s="560"/>
    </row>
    <row r="2027" spans="2:16">
      <c r="B2027" s="557" t="str">
        <f t="shared" si="121"/>
        <v/>
      </c>
      <c r="C2027" s="558"/>
      <c r="D2027" s="559" t="str">
        <f t="shared" si="122"/>
        <v/>
      </c>
      <c r="E2027" s="559"/>
      <c r="F2027" s="559" t="str">
        <f>IFERROR(IF(OR(D2027=0,D2027=""),"",-PMT($F$45/IF($K$46="Day",'L1'!$D$12,IF($K$46="Week",'L1'!$D$16,IF($K$46="Month",'L1'!$D$17,1))),$F$46,$D$62)),"")</f>
        <v/>
      </c>
      <c r="G2027" s="559"/>
      <c r="H2027" s="559" t="str">
        <f>IFERROR(-PPMT(IF($K$46="Day",$F$45/'L1'!$D$12,IF($K$46="Week",$F$45/'L1'!$D$16,IF($K$46="Month",$F$45/'L1'!$D$17,IF($K$46="Year",$F$45,0)))),B2027,$F$46,$Q$45),"")</f>
        <v/>
      </c>
      <c r="I2027" s="559"/>
      <c r="J2027" s="559" t="str">
        <f t="shared" si="123"/>
        <v/>
      </c>
      <c r="K2027" s="559"/>
      <c r="L2027" s="559"/>
      <c r="M2027" s="559"/>
      <c r="N2027" s="559"/>
      <c r="O2027" s="559" t="str">
        <f t="shared" si="125"/>
        <v/>
      </c>
      <c r="P2027" s="560"/>
    </row>
    <row r="2028" spans="2:16">
      <c r="B2028" s="557" t="str">
        <f t="shared" si="121"/>
        <v/>
      </c>
      <c r="C2028" s="558"/>
      <c r="D2028" s="559" t="str">
        <f t="shared" si="122"/>
        <v/>
      </c>
      <c r="E2028" s="559"/>
      <c r="F2028" s="559" t="str">
        <f>IFERROR(IF(OR(D2028=0,D2028=""),"",-PMT($F$45/IF($K$46="Day",'L1'!$D$12,IF($K$46="Week",'L1'!$D$16,IF($K$46="Month",'L1'!$D$17,1))),$F$46,$D$62)),"")</f>
        <v/>
      </c>
      <c r="G2028" s="559"/>
      <c r="H2028" s="559" t="str">
        <f>IFERROR(-PPMT(IF($K$46="Day",$F$45/'L1'!$D$12,IF($K$46="Week",$F$45/'L1'!$D$16,IF($K$46="Month",$F$45/'L1'!$D$17,IF($K$46="Year",$F$45,0)))),B2028,$F$46,$Q$45),"")</f>
        <v/>
      </c>
      <c r="I2028" s="559"/>
      <c r="J2028" s="559" t="str">
        <f t="shared" si="123"/>
        <v/>
      </c>
      <c r="K2028" s="559"/>
      <c r="L2028" s="559"/>
      <c r="M2028" s="559"/>
      <c r="N2028" s="559"/>
      <c r="O2028" s="559" t="str">
        <f t="shared" si="125"/>
        <v/>
      </c>
      <c r="P2028" s="560"/>
    </row>
    <row r="2029" spans="2:16">
      <c r="B2029" s="557" t="str">
        <f t="shared" si="121"/>
        <v/>
      </c>
      <c r="C2029" s="558"/>
      <c r="D2029" s="559" t="str">
        <f t="shared" si="122"/>
        <v/>
      </c>
      <c r="E2029" s="559"/>
      <c r="F2029" s="559" t="str">
        <f>IFERROR(IF(OR(D2029=0,D2029=""),"",-PMT($F$45/IF($K$46="Day",'L1'!$D$12,IF($K$46="Week",'L1'!$D$16,IF($K$46="Month",'L1'!$D$17,1))),$F$46,$D$62)),"")</f>
        <v/>
      </c>
      <c r="G2029" s="559"/>
      <c r="H2029" s="559" t="str">
        <f>IFERROR(-PPMT(IF($K$46="Day",$F$45/'L1'!$D$12,IF($K$46="Week",$F$45/'L1'!$D$16,IF($K$46="Month",$F$45/'L1'!$D$17,IF($K$46="Year",$F$45,0)))),B2029,$F$46,$Q$45),"")</f>
        <v/>
      </c>
      <c r="I2029" s="559"/>
      <c r="J2029" s="559" t="str">
        <f t="shared" si="123"/>
        <v/>
      </c>
      <c r="K2029" s="559"/>
      <c r="L2029" s="559"/>
      <c r="M2029" s="559"/>
      <c r="N2029" s="559"/>
      <c r="O2029" s="559" t="str">
        <f t="shared" si="125"/>
        <v/>
      </c>
      <c r="P2029" s="560"/>
    </row>
    <row r="2030" spans="2:16">
      <c r="B2030" s="557" t="str">
        <f t="shared" si="121"/>
        <v/>
      </c>
      <c r="C2030" s="558"/>
      <c r="D2030" s="559" t="str">
        <f t="shared" si="122"/>
        <v/>
      </c>
      <c r="E2030" s="559"/>
      <c r="F2030" s="559" t="str">
        <f>IFERROR(IF(OR(D2030=0,D2030=""),"",-PMT($F$45/IF($K$46="Day",'L1'!$D$12,IF($K$46="Week",'L1'!$D$16,IF($K$46="Month",'L1'!$D$17,1))),$F$46,$D$62)),"")</f>
        <v/>
      </c>
      <c r="G2030" s="559"/>
      <c r="H2030" s="559" t="str">
        <f>IFERROR(-PPMT(IF($K$46="Day",$F$45/'L1'!$D$12,IF($K$46="Week",$F$45/'L1'!$D$16,IF($K$46="Month",$F$45/'L1'!$D$17,IF($K$46="Year",$F$45,0)))),B2030,$F$46,$Q$45),"")</f>
        <v/>
      </c>
      <c r="I2030" s="559"/>
      <c r="J2030" s="559" t="str">
        <f t="shared" si="123"/>
        <v/>
      </c>
      <c r="K2030" s="559"/>
      <c r="L2030" s="559"/>
      <c r="M2030" s="559"/>
      <c r="N2030" s="559"/>
      <c r="O2030" s="559" t="str">
        <f t="shared" si="125"/>
        <v/>
      </c>
      <c r="P2030" s="560"/>
    </row>
    <row r="2031" spans="2:16">
      <c r="B2031" s="557" t="str">
        <f t="shared" si="121"/>
        <v/>
      </c>
      <c r="C2031" s="558"/>
      <c r="D2031" s="559" t="str">
        <f t="shared" si="122"/>
        <v/>
      </c>
      <c r="E2031" s="559"/>
      <c r="F2031" s="559" t="str">
        <f>IFERROR(IF(OR(D2031=0,D2031=""),"",-PMT($F$45/IF($K$46="Day",'L1'!$D$12,IF($K$46="Week",'L1'!$D$16,IF($K$46="Month",'L1'!$D$17,1))),$F$46,$D$62)),"")</f>
        <v/>
      </c>
      <c r="G2031" s="559"/>
      <c r="H2031" s="559" t="str">
        <f>IFERROR(-PPMT(IF($K$46="Day",$F$45/'L1'!$D$12,IF($K$46="Week",$F$45/'L1'!$D$16,IF($K$46="Month",$F$45/'L1'!$D$17,IF($K$46="Year",$F$45,0)))),B2031,$F$46,$Q$45),"")</f>
        <v/>
      </c>
      <c r="I2031" s="559"/>
      <c r="J2031" s="559" t="str">
        <f t="shared" si="123"/>
        <v/>
      </c>
      <c r="K2031" s="559"/>
      <c r="L2031" s="559"/>
      <c r="M2031" s="559"/>
      <c r="N2031" s="559"/>
      <c r="O2031" s="559" t="str">
        <f t="shared" si="125"/>
        <v/>
      </c>
      <c r="P2031" s="560"/>
    </row>
    <row r="2032" spans="2:16">
      <c r="B2032" s="557" t="str">
        <f t="shared" si="121"/>
        <v/>
      </c>
      <c r="C2032" s="558"/>
      <c r="D2032" s="559" t="str">
        <f t="shared" si="122"/>
        <v/>
      </c>
      <c r="E2032" s="559"/>
      <c r="F2032" s="559" t="str">
        <f>IFERROR(IF(OR(D2032=0,D2032=""),"",-PMT($F$45/IF($K$46="Day",'L1'!$D$12,IF($K$46="Week",'L1'!$D$16,IF($K$46="Month",'L1'!$D$17,1))),$F$46,$D$62)),"")</f>
        <v/>
      </c>
      <c r="G2032" s="559"/>
      <c r="H2032" s="559" t="str">
        <f>IFERROR(-PPMT(IF($K$46="Day",$F$45/'L1'!$D$12,IF($K$46="Week",$F$45/'L1'!$D$16,IF($K$46="Month",$F$45/'L1'!$D$17,IF($K$46="Year",$F$45,0)))),B2032,$F$46,$Q$45),"")</f>
        <v/>
      </c>
      <c r="I2032" s="559"/>
      <c r="J2032" s="559" t="str">
        <f t="shared" si="123"/>
        <v/>
      </c>
      <c r="K2032" s="559"/>
      <c r="L2032" s="559"/>
      <c r="M2032" s="559"/>
      <c r="N2032" s="559"/>
      <c r="O2032" s="559" t="str">
        <f t="shared" si="125"/>
        <v/>
      </c>
      <c r="P2032" s="560"/>
    </row>
    <row r="2033" spans="2:16">
      <c r="B2033" s="557" t="str">
        <f t="shared" si="121"/>
        <v/>
      </c>
      <c r="C2033" s="558"/>
      <c r="D2033" s="559" t="str">
        <f t="shared" si="122"/>
        <v/>
      </c>
      <c r="E2033" s="559"/>
      <c r="F2033" s="559" t="str">
        <f>IFERROR(IF(OR(D2033=0,D2033=""),"",-PMT($F$45/IF($K$46="Day",'L1'!$D$12,IF($K$46="Week",'L1'!$D$16,IF($K$46="Month",'L1'!$D$17,1))),$F$46,$D$62)),"")</f>
        <v/>
      </c>
      <c r="G2033" s="559"/>
      <c r="H2033" s="559" t="str">
        <f>IFERROR(-PPMT(IF($K$46="Day",$F$45/'L1'!$D$12,IF($K$46="Week",$F$45/'L1'!$D$16,IF($K$46="Month",$F$45/'L1'!$D$17,IF($K$46="Year",$F$45,0)))),B2033,$F$46,$Q$45),"")</f>
        <v/>
      </c>
      <c r="I2033" s="559"/>
      <c r="J2033" s="559" t="str">
        <f t="shared" si="123"/>
        <v/>
      </c>
      <c r="K2033" s="559"/>
      <c r="L2033" s="559"/>
      <c r="M2033" s="559"/>
      <c r="N2033" s="559"/>
      <c r="O2033" s="559" t="str">
        <f t="shared" si="125"/>
        <v/>
      </c>
      <c r="P2033" s="560"/>
    </row>
    <row r="2034" spans="2:16">
      <c r="B2034" s="557" t="str">
        <f t="shared" si="121"/>
        <v/>
      </c>
      <c r="C2034" s="558"/>
      <c r="D2034" s="559" t="str">
        <f t="shared" si="122"/>
        <v/>
      </c>
      <c r="E2034" s="559"/>
      <c r="F2034" s="559" t="str">
        <f>IFERROR(IF(OR(D2034=0,D2034=""),"",-PMT($F$45/IF($K$46="Day",'L1'!$D$12,IF($K$46="Week",'L1'!$D$16,IF($K$46="Month",'L1'!$D$17,1))),$F$46,$D$62)),"")</f>
        <v/>
      </c>
      <c r="G2034" s="559"/>
      <c r="H2034" s="559" t="str">
        <f>IFERROR(-PPMT(IF($K$46="Day",$F$45/'L1'!$D$12,IF($K$46="Week",$F$45/'L1'!$D$16,IF($K$46="Month",$F$45/'L1'!$D$17,IF($K$46="Year",$F$45,0)))),B2034,$F$46,$Q$45),"")</f>
        <v/>
      </c>
      <c r="I2034" s="559"/>
      <c r="J2034" s="559" t="str">
        <f t="shared" si="123"/>
        <v/>
      </c>
      <c r="K2034" s="559"/>
      <c r="L2034" s="559"/>
      <c r="M2034" s="559"/>
      <c r="N2034" s="559"/>
      <c r="O2034" s="559" t="str">
        <f t="shared" si="125"/>
        <v/>
      </c>
      <c r="P2034" s="560"/>
    </row>
    <row r="2035" spans="2:16">
      <c r="B2035" s="557" t="str">
        <f t="shared" si="121"/>
        <v/>
      </c>
      <c r="C2035" s="558"/>
      <c r="D2035" s="559" t="str">
        <f t="shared" si="122"/>
        <v/>
      </c>
      <c r="E2035" s="559"/>
      <c r="F2035" s="559" t="str">
        <f>IFERROR(IF(OR(D2035=0,D2035=""),"",-PMT($F$45/IF($K$46="Day",'L1'!$D$12,IF($K$46="Week",'L1'!$D$16,IF($K$46="Month",'L1'!$D$17,1))),$F$46,$D$62)),"")</f>
        <v/>
      </c>
      <c r="G2035" s="559"/>
      <c r="H2035" s="559" t="str">
        <f>IFERROR(-PPMT(IF($K$46="Day",$F$45/'L1'!$D$12,IF($K$46="Week",$F$45/'L1'!$D$16,IF($K$46="Month",$F$45/'L1'!$D$17,IF($K$46="Year",$F$45,0)))),B2035,$F$46,$Q$45),"")</f>
        <v/>
      </c>
      <c r="I2035" s="559"/>
      <c r="J2035" s="559" t="str">
        <f t="shared" si="123"/>
        <v/>
      </c>
      <c r="K2035" s="559"/>
      <c r="L2035" s="559"/>
      <c r="M2035" s="559"/>
      <c r="N2035" s="559"/>
      <c r="O2035" s="559" t="str">
        <f t="shared" si="125"/>
        <v/>
      </c>
      <c r="P2035" s="560"/>
    </row>
    <row r="2036" spans="2:16">
      <c r="B2036" s="557" t="str">
        <f t="shared" si="121"/>
        <v/>
      </c>
      <c r="C2036" s="558"/>
      <c r="D2036" s="559" t="str">
        <f t="shared" si="122"/>
        <v/>
      </c>
      <c r="E2036" s="559"/>
      <c r="F2036" s="559" t="str">
        <f>IFERROR(IF(OR(D2036=0,D2036=""),"",-PMT($F$45/IF($K$46="Day",'L1'!$D$12,IF($K$46="Week",'L1'!$D$16,IF($K$46="Month",'L1'!$D$17,1))),$F$46,$D$62)),"")</f>
        <v/>
      </c>
      <c r="G2036" s="559"/>
      <c r="H2036" s="559" t="str">
        <f>IFERROR(-PPMT(IF($K$46="Day",$F$45/'L1'!$D$12,IF($K$46="Week",$F$45/'L1'!$D$16,IF($K$46="Month",$F$45/'L1'!$D$17,IF($K$46="Year",$F$45,0)))),B2036,$F$46,$Q$45),"")</f>
        <v/>
      </c>
      <c r="I2036" s="559"/>
      <c r="J2036" s="559" t="str">
        <f t="shared" si="123"/>
        <v/>
      </c>
      <c r="K2036" s="559"/>
      <c r="L2036" s="559"/>
      <c r="M2036" s="559"/>
      <c r="N2036" s="559"/>
      <c r="O2036" s="559" t="str">
        <f t="shared" si="125"/>
        <v/>
      </c>
      <c r="P2036" s="560"/>
    </row>
    <row r="2037" spans="2:16">
      <c r="B2037" s="557" t="str">
        <f t="shared" si="121"/>
        <v/>
      </c>
      <c r="C2037" s="558"/>
      <c r="D2037" s="559" t="str">
        <f t="shared" si="122"/>
        <v/>
      </c>
      <c r="E2037" s="559"/>
      <c r="F2037" s="559" t="str">
        <f>IFERROR(IF(OR(D2037=0,D2037=""),"",-PMT($F$45/IF($K$46="Day",'L1'!$D$12,IF($K$46="Week",'L1'!$D$16,IF($K$46="Month",'L1'!$D$17,1))),$F$46,$D$62)),"")</f>
        <v/>
      </c>
      <c r="G2037" s="559"/>
      <c r="H2037" s="559" t="str">
        <f>IFERROR(-PPMT(IF($K$46="Day",$F$45/'L1'!$D$12,IF($K$46="Week",$F$45/'L1'!$D$16,IF($K$46="Month",$F$45/'L1'!$D$17,IF($K$46="Year",$F$45,0)))),B2037,$F$46,$Q$45),"")</f>
        <v/>
      </c>
      <c r="I2037" s="559"/>
      <c r="J2037" s="559" t="str">
        <f t="shared" si="123"/>
        <v/>
      </c>
      <c r="K2037" s="559"/>
      <c r="L2037" s="559"/>
      <c r="M2037" s="559"/>
      <c r="N2037" s="559"/>
      <c r="O2037" s="559" t="str">
        <f t="shared" si="125"/>
        <v/>
      </c>
      <c r="P2037" s="560"/>
    </row>
    <row r="2038" spans="2:16">
      <c r="B2038" s="557" t="str">
        <f t="shared" si="121"/>
        <v/>
      </c>
      <c r="C2038" s="558"/>
      <c r="D2038" s="559" t="str">
        <f t="shared" si="122"/>
        <v/>
      </c>
      <c r="E2038" s="559"/>
      <c r="F2038" s="559" t="str">
        <f>IFERROR(IF(OR(D2038=0,D2038=""),"",-PMT($F$45/IF($K$46="Day",'L1'!$D$12,IF($K$46="Week",'L1'!$D$16,IF($K$46="Month",'L1'!$D$17,1))),$F$46,$D$62)),"")</f>
        <v/>
      </c>
      <c r="G2038" s="559"/>
      <c r="H2038" s="559" t="str">
        <f>IFERROR(-PPMT(IF($K$46="Day",$F$45/'L1'!$D$12,IF($K$46="Week",$F$45/'L1'!$D$16,IF($K$46="Month",$F$45/'L1'!$D$17,IF($K$46="Year",$F$45,0)))),B2038,$F$46,$Q$45),"")</f>
        <v/>
      </c>
      <c r="I2038" s="559"/>
      <c r="J2038" s="559" t="str">
        <f t="shared" si="123"/>
        <v/>
      </c>
      <c r="K2038" s="559"/>
      <c r="L2038" s="559"/>
      <c r="M2038" s="559"/>
      <c r="N2038" s="559"/>
      <c r="O2038" s="559" t="str">
        <f t="shared" si="125"/>
        <v/>
      </c>
      <c r="P2038" s="560"/>
    </row>
    <row r="2039" spans="2:16">
      <c r="B2039" s="557" t="str">
        <f t="shared" si="121"/>
        <v/>
      </c>
      <c r="C2039" s="558"/>
      <c r="D2039" s="559" t="str">
        <f t="shared" si="122"/>
        <v/>
      </c>
      <c r="E2039" s="559"/>
      <c r="F2039" s="559" t="str">
        <f>IFERROR(IF(OR(D2039=0,D2039=""),"",-PMT($F$45/IF($K$46="Day",'L1'!$D$12,IF($K$46="Week",'L1'!$D$16,IF($K$46="Month",'L1'!$D$17,1))),$F$46,$D$62)),"")</f>
        <v/>
      </c>
      <c r="G2039" s="559"/>
      <c r="H2039" s="559" t="str">
        <f>IFERROR(-PPMT(IF($K$46="Day",$F$45/'L1'!$D$12,IF($K$46="Week",$F$45/'L1'!$D$16,IF($K$46="Month",$F$45/'L1'!$D$17,IF($K$46="Year",$F$45,0)))),B2039,$F$46,$Q$45),"")</f>
        <v/>
      </c>
      <c r="I2039" s="559"/>
      <c r="J2039" s="559" t="str">
        <f t="shared" si="123"/>
        <v/>
      </c>
      <c r="K2039" s="559"/>
      <c r="L2039" s="559"/>
      <c r="M2039" s="559"/>
      <c r="N2039" s="559"/>
      <c r="O2039" s="559" t="str">
        <f t="shared" si="125"/>
        <v/>
      </c>
      <c r="P2039" s="560"/>
    </row>
    <row r="2040" spans="2:16">
      <c r="B2040" s="557" t="str">
        <f t="shared" si="121"/>
        <v/>
      </c>
      <c r="C2040" s="558"/>
      <c r="D2040" s="559" t="str">
        <f t="shared" si="122"/>
        <v/>
      </c>
      <c r="E2040" s="559"/>
      <c r="F2040" s="559" t="str">
        <f>IFERROR(IF(OR(D2040=0,D2040=""),"",-PMT($F$45/IF($K$46="Day",'L1'!$D$12,IF($K$46="Week",'L1'!$D$16,IF($K$46="Month",'L1'!$D$17,1))),$F$46,$D$62)),"")</f>
        <v/>
      </c>
      <c r="G2040" s="559"/>
      <c r="H2040" s="559" t="str">
        <f>IFERROR(-PPMT(IF($K$46="Day",$F$45/'L1'!$D$12,IF($K$46="Week",$F$45/'L1'!$D$16,IF($K$46="Month",$F$45/'L1'!$D$17,IF($K$46="Year",$F$45,0)))),B2040,$F$46,$Q$45),"")</f>
        <v/>
      </c>
      <c r="I2040" s="559"/>
      <c r="J2040" s="559" t="str">
        <f t="shared" si="123"/>
        <v/>
      </c>
      <c r="K2040" s="559"/>
      <c r="L2040" s="559"/>
      <c r="M2040" s="559"/>
      <c r="N2040" s="559"/>
      <c r="O2040" s="559" t="str">
        <f t="shared" si="125"/>
        <v/>
      </c>
      <c r="P2040" s="560"/>
    </row>
    <row r="2041" spans="2:16">
      <c r="B2041" s="557" t="str">
        <f t="shared" si="121"/>
        <v/>
      </c>
      <c r="C2041" s="558"/>
      <c r="D2041" s="559" t="str">
        <f t="shared" si="122"/>
        <v/>
      </c>
      <c r="E2041" s="559"/>
      <c r="F2041" s="559" t="str">
        <f>IFERROR(IF(OR(D2041=0,D2041=""),"",-PMT($F$45/IF($K$46="Day",'L1'!$D$12,IF($K$46="Week",'L1'!$D$16,IF($K$46="Month",'L1'!$D$17,1))),$F$46,$D$62)),"")</f>
        <v/>
      </c>
      <c r="G2041" s="559"/>
      <c r="H2041" s="559" t="str">
        <f>IFERROR(-PPMT(IF($K$46="Day",$F$45/'L1'!$D$12,IF($K$46="Week",$F$45/'L1'!$D$16,IF($K$46="Month",$F$45/'L1'!$D$17,IF($K$46="Year",$F$45,0)))),B2041,$F$46,$Q$45),"")</f>
        <v/>
      </c>
      <c r="I2041" s="559"/>
      <c r="J2041" s="559" t="str">
        <f t="shared" si="123"/>
        <v/>
      </c>
      <c r="K2041" s="559"/>
      <c r="L2041" s="559"/>
      <c r="M2041" s="559"/>
      <c r="N2041" s="559"/>
      <c r="O2041" s="559" t="str">
        <f t="shared" si="125"/>
        <v/>
      </c>
      <c r="P2041" s="560"/>
    </row>
    <row r="2042" spans="2:16">
      <c r="B2042" s="557" t="str">
        <f t="shared" si="121"/>
        <v/>
      </c>
      <c r="C2042" s="558"/>
      <c r="D2042" s="559" t="str">
        <f t="shared" si="122"/>
        <v/>
      </c>
      <c r="E2042" s="559"/>
      <c r="F2042" s="559" t="str">
        <f>IFERROR(IF(OR(D2042=0,D2042=""),"",-PMT($F$45/IF($K$46="Day",'L1'!$D$12,IF($K$46="Week",'L1'!$D$16,IF($K$46="Month",'L1'!$D$17,1))),$F$46,$D$62)),"")</f>
        <v/>
      </c>
      <c r="G2042" s="559"/>
      <c r="H2042" s="559" t="str">
        <f>IFERROR(-PPMT(IF($K$46="Day",$F$45/'L1'!$D$12,IF($K$46="Week",$F$45/'L1'!$D$16,IF($K$46="Month",$F$45/'L1'!$D$17,IF($K$46="Year",$F$45,0)))),B2042,$F$46,$Q$45),"")</f>
        <v/>
      </c>
      <c r="I2042" s="559"/>
      <c r="J2042" s="559" t="str">
        <f t="shared" si="123"/>
        <v/>
      </c>
      <c r="K2042" s="559"/>
      <c r="L2042" s="559"/>
      <c r="M2042" s="559"/>
      <c r="N2042" s="559"/>
      <c r="O2042" s="559" t="str">
        <f t="shared" si="125"/>
        <v/>
      </c>
      <c r="P2042" s="560"/>
    </row>
    <row r="2043" spans="2:16">
      <c r="B2043" s="557" t="str">
        <f t="shared" si="121"/>
        <v/>
      </c>
      <c r="C2043" s="558"/>
      <c r="D2043" s="559" t="str">
        <f t="shared" si="122"/>
        <v/>
      </c>
      <c r="E2043" s="559"/>
      <c r="F2043" s="559" t="str">
        <f>IFERROR(IF(OR(D2043=0,D2043=""),"",-PMT($F$45/IF($K$46="Day",'L1'!$D$12,IF($K$46="Week",'L1'!$D$16,IF($K$46="Month",'L1'!$D$17,1))),$F$46,$D$62)),"")</f>
        <v/>
      </c>
      <c r="G2043" s="559"/>
      <c r="H2043" s="559" t="str">
        <f>IFERROR(-PPMT(IF($K$46="Day",$F$45/'L1'!$D$12,IF($K$46="Week",$F$45/'L1'!$D$16,IF($K$46="Month",$F$45/'L1'!$D$17,IF($K$46="Year",$F$45,0)))),B2043,$F$46,$Q$45),"")</f>
        <v/>
      </c>
      <c r="I2043" s="559"/>
      <c r="J2043" s="559" t="str">
        <f t="shared" si="123"/>
        <v/>
      </c>
      <c r="K2043" s="559"/>
      <c r="L2043" s="559"/>
      <c r="M2043" s="559"/>
      <c r="N2043" s="559"/>
      <c r="O2043" s="559" t="str">
        <f t="shared" si="125"/>
        <v/>
      </c>
      <c r="P2043" s="560"/>
    </row>
    <row r="2044" spans="2:16">
      <c r="B2044" s="557" t="str">
        <f t="shared" si="121"/>
        <v/>
      </c>
      <c r="C2044" s="558"/>
      <c r="D2044" s="559" t="str">
        <f t="shared" si="122"/>
        <v/>
      </c>
      <c r="E2044" s="559"/>
      <c r="F2044" s="559" t="str">
        <f>IFERROR(IF(OR(D2044=0,D2044=""),"",-PMT($F$45/IF($K$46="Day",'L1'!$D$12,IF($K$46="Week",'L1'!$D$16,IF($K$46="Month",'L1'!$D$17,1))),$F$46,$D$62)),"")</f>
        <v/>
      </c>
      <c r="G2044" s="559"/>
      <c r="H2044" s="559" t="str">
        <f>IFERROR(-PPMT(IF($K$46="Day",$F$45/'L1'!$D$12,IF($K$46="Week",$F$45/'L1'!$D$16,IF($K$46="Month",$F$45/'L1'!$D$17,IF($K$46="Year",$F$45,0)))),B2044,$F$46,$Q$45),"")</f>
        <v/>
      </c>
      <c r="I2044" s="559"/>
      <c r="J2044" s="559" t="str">
        <f t="shared" si="123"/>
        <v/>
      </c>
      <c r="K2044" s="559"/>
      <c r="L2044" s="559"/>
      <c r="M2044" s="559"/>
      <c r="N2044" s="559"/>
      <c r="O2044" s="559" t="str">
        <f t="shared" si="125"/>
        <v/>
      </c>
      <c r="P2044" s="560"/>
    </row>
    <row r="2045" spans="2:16">
      <c r="B2045" s="557" t="str">
        <f t="shared" si="121"/>
        <v/>
      </c>
      <c r="C2045" s="558"/>
      <c r="D2045" s="559" t="str">
        <f t="shared" si="122"/>
        <v/>
      </c>
      <c r="E2045" s="559"/>
      <c r="F2045" s="559" t="str">
        <f>IFERROR(IF(OR(D2045=0,D2045=""),"",-PMT($F$45/IF($K$46="Day",'L1'!$D$12,IF($K$46="Week",'L1'!$D$16,IF($K$46="Month",'L1'!$D$17,1))),$F$46,$D$62)),"")</f>
        <v/>
      </c>
      <c r="G2045" s="559"/>
      <c r="H2045" s="559" t="str">
        <f>IFERROR(-PPMT(IF($K$46="Day",$F$45/'L1'!$D$12,IF($K$46="Week",$F$45/'L1'!$D$16,IF($K$46="Month",$F$45/'L1'!$D$17,IF($K$46="Year",$F$45,0)))),B2045,$F$46,$Q$45),"")</f>
        <v/>
      </c>
      <c r="I2045" s="559"/>
      <c r="J2045" s="559" t="str">
        <f t="shared" si="123"/>
        <v/>
      </c>
      <c r="K2045" s="559"/>
      <c r="L2045" s="559"/>
      <c r="M2045" s="559"/>
      <c r="N2045" s="559"/>
      <c r="O2045" s="559" t="str">
        <f t="shared" si="125"/>
        <v/>
      </c>
      <c r="P2045" s="560"/>
    </row>
    <row r="2046" spans="2:16">
      <c r="B2046" s="557" t="str">
        <f t="shared" si="121"/>
        <v/>
      </c>
      <c r="C2046" s="558"/>
      <c r="D2046" s="559" t="str">
        <f t="shared" si="122"/>
        <v/>
      </c>
      <c r="E2046" s="559"/>
      <c r="F2046" s="559" t="str">
        <f>IFERROR(IF(OR(D2046=0,D2046=""),"",-PMT($F$45/IF($K$46="Day",'L1'!$D$12,IF($K$46="Week",'L1'!$D$16,IF($K$46="Month",'L1'!$D$17,1))),$F$46,$D$62)),"")</f>
        <v/>
      </c>
      <c r="G2046" s="559"/>
      <c r="H2046" s="559" t="str">
        <f>IFERROR(-PPMT(IF($K$46="Day",$F$45/'L1'!$D$12,IF($K$46="Week",$F$45/'L1'!$D$16,IF($K$46="Month",$F$45/'L1'!$D$17,IF($K$46="Year",$F$45,0)))),B2046,$F$46,$Q$45),"")</f>
        <v/>
      </c>
      <c r="I2046" s="559"/>
      <c r="J2046" s="559" t="str">
        <f t="shared" si="123"/>
        <v/>
      </c>
      <c r="K2046" s="559"/>
      <c r="L2046" s="559"/>
      <c r="M2046" s="559"/>
      <c r="N2046" s="559"/>
      <c r="O2046" s="559" t="str">
        <f t="shared" si="125"/>
        <v/>
      </c>
      <c r="P2046" s="560"/>
    </row>
    <row r="2047" spans="2:16">
      <c r="B2047" s="557" t="str">
        <f t="shared" si="121"/>
        <v/>
      </c>
      <c r="C2047" s="558"/>
      <c r="D2047" s="559" t="str">
        <f t="shared" si="122"/>
        <v/>
      </c>
      <c r="E2047" s="559"/>
      <c r="F2047" s="559" t="str">
        <f>IFERROR(IF(OR(D2047=0,D2047=""),"",-PMT($F$45/IF($K$46="Day",'L1'!$D$12,IF($K$46="Week",'L1'!$D$16,IF($K$46="Month",'L1'!$D$17,1))),$F$46,$D$62)),"")</f>
        <v/>
      </c>
      <c r="G2047" s="559"/>
      <c r="H2047" s="559" t="str">
        <f>IFERROR(-PPMT(IF($K$46="Day",$F$45/'L1'!$D$12,IF($K$46="Week",$F$45/'L1'!$D$16,IF($K$46="Month",$F$45/'L1'!$D$17,IF($K$46="Year",$F$45,0)))),B2047,$F$46,$Q$45),"")</f>
        <v/>
      </c>
      <c r="I2047" s="559"/>
      <c r="J2047" s="559" t="str">
        <f t="shared" si="123"/>
        <v/>
      </c>
      <c r="K2047" s="559"/>
      <c r="L2047" s="559"/>
      <c r="M2047" s="559"/>
      <c r="N2047" s="559"/>
      <c r="O2047" s="559" t="str">
        <f t="shared" si="125"/>
        <v/>
      </c>
      <c r="P2047" s="560"/>
    </row>
    <row r="2048" spans="2:16">
      <c r="B2048" s="557" t="str">
        <f t="shared" ref="B2048:B2061" si="126">IF(OR(D2048=0,D2048=""),"",B2047+1)</f>
        <v/>
      </c>
      <c r="C2048" s="558"/>
      <c r="D2048" s="559" t="str">
        <f t="shared" ref="D2048:D2061" si="127">IFERROR(IF(D2047-H2047&lt;=0,"",D2047-H2047),"")</f>
        <v/>
      </c>
      <c r="E2048" s="559"/>
      <c r="F2048" s="559" t="str">
        <f>IFERROR(IF(OR(D2048=0,D2048=""),"",-PMT($F$45/IF($K$46="Day",'L1'!$D$12,IF($K$46="Week",'L1'!$D$16,IF($K$46="Month",'L1'!$D$17,1))),$F$46,$D$62)),"")</f>
        <v/>
      </c>
      <c r="G2048" s="559"/>
      <c r="H2048" s="559" t="str">
        <f>IFERROR(-PPMT(IF($K$46="Day",$F$45/'L1'!$D$12,IF($K$46="Week",$F$45/'L1'!$D$16,IF($K$46="Month",$F$45/'L1'!$D$17,IF($K$46="Year",$F$45,0)))),B2048,$F$46,$Q$45),"")</f>
        <v/>
      </c>
      <c r="I2048" s="559"/>
      <c r="J2048" s="559" t="str">
        <f t="shared" ref="J2048:J2061" si="128">IFERROR(F2048-H2048,"")</f>
        <v/>
      </c>
      <c r="K2048" s="559"/>
      <c r="L2048" s="559"/>
      <c r="M2048" s="559"/>
      <c r="N2048" s="559"/>
      <c r="O2048" s="559" t="str">
        <f t="shared" si="125"/>
        <v/>
      </c>
      <c r="P2048" s="560"/>
    </row>
    <row r="2049" spans="2:16">
      <c r="B2049" s="557" t="str">
        <f t="shared" si="126"/>
        <v/>
      </c>
      <c r="C2049" s="558"/>
      <c r="D2049" s="559" t="str">
        <f t="shared" si="127"/>
        <v/>
      </c>
      <c r="E2049" s="559"/>
      <c r="F2049" s="559" t="str">
        <f>IFERROR(IF(OR(D2049=0,D2049=""),"",-PMT($F$45/IF($K$46="Day",'L1'!$D$12,IF($K$46="Week",'L1'!$D$16,IF($K$46="Month",'L1'!$D$17,1))),$F$46,$D$62)),"")</f>
        <v/>
      </c>
      <c r="G2049" s="559"/>
      <c r="H2049" s="559" t="str">
        <f>IFERROR(-PPMT(IF($K$46="Day",$F$45/'L1'!$D$12,IF($K$46="Week",$F$45/'L1'!$D$16,IF($K$46="Month",$F$45/'L1'!$D$17,IF($K$46="Year",$F$45,0)))),B2049,$F$46,$Q$45),"")</f>
        <v/>
      </c>
      <c r="I2049" s="559"/>
      <c r="J2049" s="559" t="str">
        <f t="shared" si="128"/>
        <v/>
      </c>
      <c r="K2049" s="559"/>
      <c r="L2049" s="559"/>
      <c r="M2049" s="559"/>
      <c r="N2049" s="559"/>
      <c r="O2049" s="559" t="str">
        <f t="shared" si="125"/>
        <v/>
      </c>
      <c r="P2049" s="560"/>
    </row>
    <row r="2050" spans="2:16">
      <c r="B2050" s="557" t="str">
        <f t="shared" si="126"/>
        <v/>
      </c>
      <c r="C2050" s="558"/>
      <c r="D2050" s="559" t="str">
        <f t="shared" si="127"/>
        <v/>
      </c>
      <c r="E2050" s="559"/>
      <c r="F2050" s="559" t="str">
        <f>IFERROR(IF(OR(D2050=0,D2050=""),"",-PMT($F$45/IF($K$46="Day",'L1'!$D$12,IF($K$46="Week",'L1'!$D$16,IF($K$46="Month",'L1'!$D$17,1))),$F$46,$D$62)),"")</f>
        <v/>
      </c>
      <c r="G2050" s="559"/>
      <c r="H2050" s="559" t="str">
        <f>IFERROR(-PPMT(IF($K$46="Day",$F$45/'L1'!$D$12,IF($K$46="Week",$F$45/'L1'!$D$16,IF($K$46="Month",$F$45/'L1'!$D$17,IF($K$46="Year",$F$45,0)))),B2050,$F$46,$Q$45),"")</f>
        <v/>
      </c>
      <c r="I2050" s="559"/>
      <c r="J2050" s="559" t="str">
        <f t="shared" si="128"/>
        <v/>
      </c>
      <c r="K2050" s="559"/>
      <c r="L2050" s="559"/>
      <c r="M2050" s="559"/>
      <c r="N2050" s="559"/>
      <c r="O2050" s="559" t="str">
        <f t="shared" si="125"/>
        <v/>
      </c>
      <c r="P2050" s="560"/>
    </row>
    <row r="2051" spans="2:16">
      <c r="B2051" s="557" t="str">
        <f t="shared" si="126"/>
        <v/>
      </c>
      <c r="C2051" s="558"/>
      <c r="D2051" s="559" t="str">
        <f t="shared" si="127"/>
        <v/>
      </c>
      <c r="E2051" s="559"/>
      <c r="F2051" s="559" t="str">
        <f>IFERROR(IF(OR(D2051=0,D2051=""),"",-PMT($F$45/IF($K$46="Day",'L1'!$D$12,IF($K$46="Week",'L1'!$D$16,IF($K$46="Month",'L1'!$D$17,1))),$F$46,$D$62)),"")</f>
        <v/>
      </c>
      <c r="G2051" s="559"/>
      <c r="H2051" s="559" t="str">
        <f>IFERROR(-PPMT(IF($K$46="Day",$F$45/'L1'!$D$12,IF($K$46="Week",$F$45/'L1'!$D$16,IF($K$46="Month",$F$45/'L1'!$D$17,IF($K$46="Year",$F$45,0)))),B2051,$F$46,$Q$45),"")</f>
        <v/>
      </c>
      <c r="I2051" s="559"/>
      <c r="J2051" s="559" t="str">
        <f t="shared" si="128"/>
        <v/>
      </c>
      <c r="K2051" s="559"/>
      <c r="L2051" s="559"/>
      <c r="M2051" s="559"/>
      <c r="N2051" s="559"/>
      <c r="O2051" s="559" t="str">
        <f t="shared" si="125"/>
        <v/>
      </c>
      <c r="P2051" s="560"/>
    </row>
    <row r="2052" spans="2:16">
      <c r="B2052" s="557" t="str">
        <f t="shared" si="126"/>
        <v/>
      </c>
      <c r="C2052" s="558"/>
      <c r="D2052" s="559" t="str">
        <f t="shared" si="127"/>
        <v/>
      </c>
      <c r="E2052" s="559"/>
      <c r="F2052" s="559" t="str">
        <f>IFERROR(IF(OR(D2052=0,D2052=""),"",-PMT($F$45/IF($K$46="Day",'L1'!$D$12,IF($K$46="Week",'L1'!$D$16,IF($K$46="Month",'L1'!$D$17,1))),$F$46,$D$62)),"")</f>
        <v/>
      </c>
      <c r="G2052" s="559"/>
      <c r="H2052" s="559" t="str">
        <f>IFERROR(-PPMT(IF($K$46="Day",$F$45/'L1'!$D$12,IF($K$46="Week",$F$45/'L1'!$D$16,IF($K$46="Month",$F$45/'L1'!$D$17,IF($K$46="Year",$F$45,0)))),B2052,$F$46,$Q$45),"")</f>
        <v/>
      </c>
      <c r="I2052" s="559"/>
      <c r="J2052" s="559" t="str">
        <f t="shared" si="128"/>
        <v/>
      </c>
      <c r="K2052" s="559"/>
      <c r="L2052" s="559"/>
      <c r="M2052" s="559"/>
      <c r="N2052" s="559"/>
      <c r="O2052" s="559" t="str">
        <f t="shared" si="125"/>
        <v/>
      </c>
      <c r="P2052" s="560"/>
    </row>
    <row r="2053" spans="2:16">
      <c r="B2053" s="557" t="str">
        <f t="shared" si="126"/>
        <v/>
      </c>
      <c r="C2053" s="558"/>
      <c r="D2053" s="559" t="str">
        <f t="shared" si="127"/>
        <v/>
      </c>
      <c r="E2053" s="559"/>
      <c r="F2053" s="559" t="str">
        <f>IFERROR(IF(OR(D2053=0,D2053=""),"",-PMT($F$45/IF($K$46="Day",'L1'!$D$12,IF($K$46="Week",'L1'!$D$16,IF($K$46="Month",'L1'!$D$17,1))),$F$46,$D$62)),"")</f>
        <v/>
      </c>
      <c r="G2053" s="559"/>
      <c r="H2053" s="559" t="str">
        <f>IFERROR(-PPMT(IF($K$46="Day",$F$45/'L1'!$D$12,IF($K$46="Week",$F$45/'L1'!$D$16,IF($K$46="Month",$F$45/'L1'!$D$17,IF($K$46="Year",$F$45,0)))),B2053,$F$46,$Q$45),"")</f>
        <v/>
      </c>
      <c r="I2053" s="559"/>
      <c r="J2053" s="559" t="str">
        <f t="shared" si="128"/>
        <v/>
      </c>
      <c r="K2053" s="559"/>
      <c r="L2053" s="559"/>
      <c r="M2053" s="559"/>
      <c r="N2053" s="559"/>
      <c r="O2053" s="559" t="str">
        <f t="shared" si="125"/>
        <v/>
      </c>
      <c r="P2053" s="560"/>
    </row>
    <row r="2054" spans="2:16">
      <c r="B2054" s="557" t="str">
        <f t="shared" si="126"/>
        <v/>
      </c>
      <c r="C2054" s="558"/>
      <c r="D2054" s="559" t="str">
        <f t="shared" si="127"/>
        <v/>
      </c>
      <c r="E2054" s="559"/>
      <c r="F2054" s="559" t="str">
        <f>IFERROR(IF(OR(D2054=0,D2054=""),"",-PMT($F$45/IF($K$46="Day",'L1'!$D$12,IF($K$46="Week",'L1'!$D$16,IF($K$46="Month",'L1'!$D$17,1))),$F$46,$D$62)),"")</f>
        <v/>
      </c>
      <c r="G2054" s="559"/>
      <c r="H2054" s="559" t="str">
        <f>IFERROR(-PPMT(IF($K$46="Day",$F$45/'L1'!$D$12,IF($K$46="Week",$F$45/'L1'!$D$16,IF($K$46="Month",$F$45/'L1'!$D$17,IF($K$46="Year",$F$45,0)))),B2054,$F$46,$Q$45),"")</f>
        <v/>
      </c>
      <c r="I2054" s="559"/>
      <c r="J2054" s="559" t="str">
        <f t="shared" si="128"/>
        <v/>
      </c>
      <c r="K2054" s="559"/>
      <c r="L2054" s="559"/>
      <c r="M2054" s="559"/>
      <c r="N2054" s="559"/>
      <c r="O2054" s="559" t="str">
        <f t="shared" si="125"/>
        <v/>
      </c>
      <c r="P2054" s="560"/>
    </row>
    <row r="2055" spans="2:16">
      <c r="B2055" s="557" t="str">
        <f t="shared" si="126"/>
        <v/>
      </c>
      <c r="C2055" s="558"/>
      <c r="D2055" s="559" t="str">
        <f t="shared" si="127"/>
        <v/>
      </c>
      <c r="E2055" s="559"/>
      <c r="F2055" s="559" t="str">
        <f>IFERROR(IF(OR(D2055=0,D2055=""),"",-PMT($F$45/IF($K$46="Day",'L1'!$D$12,IF($K$46="Week",'L1'!$D$16,IF($K$46="Month",'L1'!$D$17,1))),$F$46,$D$62)),"")</f>
        <v/>
      </c>
      <c r="G2055" s="559"/>
      <c r="H2055" s="559" t="str">
        <f>IFERROR(-PPMT(IF($K$46="Day",$F$45/'L1'!$D$12,IF($K$46="Week",$F$45/'L1'!$D$16,IF($K$46="Month",$F$45/'L1'!$D$17,IF($K$46="Year",$F$45,0)))),B2055,$F$46,$Q$45),"")</f>
        <v/>
      </c>
      <c r="I2055" s="559"/>
      <c r="J2055" s="559" t="str">
        <f t="shared" si="128"/>
        <v/>
      </c>
      <c r="K2055" s="559"/>
      <c r="L2055" s="559"/>
      <c r="M2055" s="559"/>
      <c r="N2055" s="559"/>
      <c r="O2055" s="559" t="str">
        <f t="shared" si="125"/>
        <v/>
      </c>
      <c r="P2055" s="560"/>
    </row>
    <row r="2056" spans="2:16">
      <c r="B2056" s="557" t="str">
        <f t="shared" si="126"/>
        <v/>
      </c>
      <c r="C2056" s="558"/>
      <c r="D2056" s="559" t="str">
        <f t="shared" si="127"/>
        <v/>
      </c>
      <c r="E2056" s="559"/>
      <c r="F2056" s="559" t="str">
        <f>IFERROR(IF(OR(D2056=0,D2056=""),"",-PMT($F$45/IF($K$46="Day",'L1'!$D$12,IF($K$46="Week",'L1'!$D$16,IF($K$46="Month",'L1'!$D$17,1))),$F$46,$D$62)),"")</f>
        <v/>
      </c>
      <c r="G2056" s="559"/>
      <c r="H2056" s="559" t="str">
        <f>IFERROR(-PPMT(IF($K$46="Day",$F$45/'L1'!$D$12,IF($K$46="Week",$F$45/'L1'!$D$16,IF($K$46="Month",$F$45/'L1'!$D$17,IF($K$46="Year",$F$45,0)))),B2056,$F$46,$Q$45),"")</f>
        <v/>
      </c>
      <c r="I2056" s="559"/>
      <c r="J2056" s="559" t="str">
        <f t="shared" si="128"/>
        <v/>
      </c>
      <c r="K2056" s="559"/>
      <c r="L2056" s="559"/>
      <c r="M2056" s="559"/>
      <c r="N2056" s="559"/>
      <c r="O2056" s="559" t="str">
        <f t="shared" si="125"/>
        <v/>
      </c>
      <c r="P2056" s="560"/>
    </row>
    <row r="2057" spans="2:16">
      <c r="B2057" s="557" t="str">
        <f t="shared" si="126"/>
        <v/>
      </c>
      <c r="C2057" s="558"/>
      <c r="D2057" s="559" t="str">
        <f t="shared" si="127"/>
        <v/>
      </c>
      <c r="E2057" s="559"/>
      <c r="F2057" s="559" t="str">
        <f>IFERROR(IF(OR(D2057=0,D2057=""),"",-PMT($F$45/IF($K$46="Day",'L1'!$D$12,IF($K$46="Week",'L1'!$D$16,IF($K$46="Month",'L1'!$D$17,1))),$F$46,$D$62)),"")</f>
        <v/>
      </c>
      <c r="G2057" s="559"/>
      <c r="H2057" s="559" t="str">
        <f>IFERROR(-PPMT(IF($K$46="Day",$F$45/'L1'!$D$12,IF($K$46="Week",$F$45/'L1'!$D$16,IF($K$46="Month",$F$45/'L1'!$D$17,IF($K$46="Year",$F$45,0)))),B2057,$F$46,$Q$45),"")</f>
        <v/>
      </c>
      <c r="I2057" s="559"/>
      <c r="J2057" s="559" t="str">
        <f t="shared" si="128"/>
        <v/>
      </c>
      <c r="K2057" s="559"/>
      <c r="L2057" s="559"/>
      <c r="M2057" s="559"/>
      <c r="N2057" s="559"/>
      <c r="O2057" s="559" t="str">
        <f t="shared" si="125"/>
        <v/>
      </c>
      <c r="P2057" s="560"/>
    </row>
    <row r="2058" spans="2:16">
      <c r="B2058" s="557" t="str">
        <f t="shared" si="126"/>
        <v/>
      </c>
      <c r="C2058" s="558"/>
      <c r="D2058" s="559" t="str">
        <f t="shared" si="127"/>
        <v/>
      </c>
      <c r="E2058" s="559"/>
      <c r="F2058" s="559" t="str">
        <f>IFERROR(IF(OR(D2058=0,D2058=""),"",-PMT($F$45/IF($K$46="Day",'L1'!$D$12,IF($K$46="Week",'L1'!$D$16,IF($K$46="Month",'L1'!$D$17,1))),$F$46,$D$62)),"")</f>
        <v/>
      </c>
      <c r="G2058" s="559"/>
      <c r="H2058" s="559" t="str">
        <f>IFERROR(-PPMT(IF($K$46="Day",$F$45/'L1'!$D$12,IF($K$46="Week",$F$45/'L1'!$D$16,IF($K$46="Month",$F$45/'L1'!$D$17,IF($K$46="Year",$F$45,0)))),B2058,$F$46,$Q$45),"")</f>
        <v/>
      </c>
      <c r="I2058" s="559"/>
      <c r="J2058" s="559" t="str">
        <f t="shared" si="128"/>
        <v/>
      </c>
      <c r="K2058" s="559"/>
      <c r="L2058" s="559"/>
      <c r="M2058" s="559"/>
      <c r="N2058" s="559"/>
      <c r="O2058" s="559" t="str">
        <f t="shared" si="125"/>
        <v/>
      </c>
      <c r="P2058" s="560"/>
    </row>
    <row r="2059" spans="2:16">
      <c r="B2059" s="557" t="str">
        <f t="shared" si="126"/>
        <v/>
      </c>
      <c r="C2059" s="558"/>
      <c r="D2059" s="559" t="str">
        <f t="shared" si="127"/>
        <v/>
      </c>
      <c r="E2059" s="559"/>
      <c r="F2059" s="559" t="str">
        <f>IFERROR(IF(OR(D2059=0,D2059=""),"",-PMT($F$45/IF($K$46="Day",'L1'!$D$12,IF($K$46="Week",'L1'!$D$16,IF($K$46="Month",'L1'!$D$17,1))),$F$46,$D$62)),"")</f>
        <v/>
      </c>
      <c r="G2059" s="559"/>
      <c r="H2059" s="559" t="str">
        <f>IFERROR(-PPMT(IF($K$46="Day",$F$45/'L1'!$D$12,IF($K$46="Week",$F$45/'L1'!$D$16,IF($K$46="Month",$F$45/'L1'!$D$17,IF($K$46="Year",$F$45,0)))),B2059,$F$46,$Q$45),"")</f>
        <v/>
      </c>
      <c r="I2059" s="559"/>
      <c r="J2059" s="559" t="str">
        <f t="shared" si="128"/>
        <v/>
      </c>
      <c r="K2059" s="559"/>
      <c r="L2059" s="559"/>
      <c r="M2059" s="559"/>
      <c r="N2059" s="559"/>
      <c r="O2059" s="559" t="str">
        <f t="shared" si="125"/>
        <v/>
      </c>
      <c r="P2059" s="560"/>
    </row>
    <row r="2060" spans="2:16">
      <c r="B2060" s="557" t="str">
        <f t="shared" si="126"/>
        <v/>
      </c>
      <c r="C2060" s="558"/>
      <c r="D2060" s="559" t="str">
        <f t="shared" si="127"/>
        <v/>
      </c>
      <c r="E2060" s="559"/>
      <c r="F2060" s="559" t="str">
        <f>IFERROR(IF(OR(D2060=0,D2060=""),"",-PMT($F$45/IF($K$46="Day",'L1'!$D$12,IF($K$46="Week",'L1'!$D$16,IF($K$46="Month",'L1'!$D$17,1))),$F$46,$D$62)),"")</f>
        <v/>
      </c>
      <c r="G2060" s="559"/>
      <c r="H2060" s="559" t="str">
        <f>IFERROR(-PPMT(IF($K$46="Day",$F$45/'L1'!$D$12,IF($K$46="Week",$F$45/'L1'!$D$16,IF($K$46="Month",$F$45/'L1'!$D$17,IF($K$46="Year",$F$45,0)))),B2060,$F$46,$Q$45),"")</f>
        <v/>
      </c>
      <c r="I2060" s="559"/>
      <c r="J2060" s="559" t="str">
        <f t="shared" si="128"/>
        <v/>
      </c>
      <c r="K2060" s="559"/>
      <c r="L2060" s="559"/>
      <c r="M2060" s="559"/>
      <c r="N2060" s="559"/>
      <c r="O2060" s="559" t="str">
        <f t="shared" si="125"/>
        <v/>
      </c>
      <c r="P2060" s="560"/>
    </row>
    <row r="2061" spans="2:16">
      <c r="B2061" s="561" t="str">
        <f t="shared" si="126"/>
        <v/>
      </c>
      <c r="C2061" s="562"/>
      <c r="D2061" s="563" t="str">
        <f t="shared" si="127"/>
        <v/>
      </c>
      <c r="E2061" s="563"/>
      <c r="F2061" s="563" t="str">
        <f>IFERROR(IF(OR(D2061=0,D2061=""),"",-PMT($F$45/IF($K$46="Day",'L1'!$D$12,IF($K$46="Week",'L1'!$D$16,IF($K$46="Month",'L1'!$D$17,1))),$F$46,$D$62)),"")</f>
        <v/>
      </c>
      <c r="G2061" s="563"/>
      <c r="H2061" s="563" t="str">
        <f>IFERROR(-PPMT(IF($K$46="Day",$F$45/'L1'!$D$12,IF($K$46="Week",$F$45/'L1'!$D$16,IF($K$46="Month",$F$45/'L1'!$D$17,IF($K$46="Year",$F$45,0)))),B2061,$F$46,$Q$45),"")</f>
        <v/>
      </c>
      <c r="I2061" s="563"/>
      <c r="J2061" s="563" t="str">
        <f t="shared" si="128"/>
        <v/>
      </c>
      <c r="K2061" s="563"/>
      <c r="L2061" s="563"/>
      <c r="M2061" s="563"/>
      <c r="N2061" s="563"/>
      <c r="O2061" s="563" t="str">
        <f t="shared" si="125"/>
        <v/>
      </c>
      <c r="P2061" s="564"/>
    </row>
  </sheetData>
  <sheetProtection sheet="1" objects="1" scenarios="1"/>
  <mergeCells count="12102">
    <mergeCell ref="N5:P5"/>
    <mergeCell ref="S5:T5"/>
    <mergeCell ref="D42:E42"/>
    <mergeCell ref="H42:I42"/>
    <mergeCell ref="C8:H8"/>
    <mergeCell ref="C41:K41"/>
    <mergeCell ref="N44:U44"/>
    <mergeCell ref="C18:E18"/>
    <mergeCell ref="H57:I57"/>
    <mergeCell ref="H58:I58"/>
    <mergeCell ref="C22:I22"/>
    <mergeCell ref="J22:K22"/>
    <mergeCell ref="N4:V4"/>
    <mergeCell ref="G52:I52"/>
    <mergeCell ref="G53:H53"/>
    <mergeCell ref="I53:J53"/>
    <mergeCell ref="D13:G13"/>
    <mergeCell ref="H13:I13"/>
    <mergeCell ref="D14:G14"/>
    <mergeCell ref="H14:I14"/>
    <mergeCell ref="D15:G15"/>
    <mergeCell ref="H15:I15"/>
    <mergeCell ref="I51:J51"/>
    <mergeCell ref="C10:E10"/>
    <mergeCell ref="F10:I10"/>
    <mergeCell ref="D12:G12"/>
    <mergeCell ref="H12:I12"/>
    <mergeCell ref="D48:E48"/>
    <mergeCell ref="H48:I48"/>
    <mergeCell ref="D57:E57"/>
    <mergeCell ref="S16:T16"/>
    <mergeCell ref="S17:T17"/>
    <mergeCell ref="N36:P36"/>
    <mergeCell ref="S18:T18"/>
    <mergeCell ref="H32:I32"/>
    <mergeCell ref="N32:P32"/>
    <mergeCell ref="S32:T32"/>
    <mergeCell ref="T33:U33"/>
    <mergeCell ref="N15:P15"/>
    <mergeCell ref="S15:T15"/>
    <mergeCell ref="C30:E30"/>
    <mergeCell ref="H30:I30"/>
    <mergeCell ref="T30:U30"/>
    <mergeCell ref="N12:P12"/>
    <mergeCell ref="S12:T12"/>
    <mergeCell ref="I31:J31"/>
    <mergeCell ref="S13:T13"/>
    <mergeCell ref="I27:J27"/>
    <mergeCell ref="H54:I54"/>
    <mergeCell ref="S54:U55"/>
    <mergeCell ref="H55:I55"/>
    <mergeCell ref="C9:E9"/>
    <mergeCell ref="F9:I9"/>
    <mergeCell ref="I4:K4"/>
    <mergeCell ref="I5:K6"/>
    <mergeCell ref="D5:H6"/>
    <mergeCell ref="D4:H4"/>
    <mergeCell ref="B5:C6"/>
    <mergeCell ref="B4:C4"/>
    <mergeCell ref="T27:U27"/>
    <mergeCell ref="H28:I28"/>
    <mergeCell ref="N10:P10"/>
    <mergeCell ref="S10:T10"/>
    <mergeCell ref="N29:P29"/>
    <mergeCell ref="S6:T6"/>
    <mergeCell ref="C26:E26"/>
    <mergeCell ref="H26:I26"/>
    <mergeCell ref="N26:P26"/>
    <mergeCell ref="S26:T26"/>
    <mergeCell ref="N8:P8"/>
    <mergeCell ref="S8:T8"/>
    <mergeCell ref="C23:E23"/>
    <mergeCell ref="H23:I23"/>
    <mergeCell ref="N23:P23"/>
    <mergeCell ref="S23:T23"/>
    <mergeCell ref="B65:C65"/>
    <mergeCell ref="D65:E65"/>
    <mergeCell ref="F65:G65"/>
    <mergeCell ref="H65:I65"/>
    <mergeCell ref="J65:N65"/>
    <mergeCell ref="O65:P65"/>
    <mergeCell ref="B64:C64"/>
    <mergeCell ref="D64:E64"/>
    <mergeCell ref="F64:G64"/>
    <mergeCell ref="H64:I64"/>
    <mergeCell ref="J64:N64"/>
    <mergeCell ref="O64:P64"/>
    <mergeCell ref="B63:C63"/>
    <mergeCell ref="D63:E63"/>
    <mergeCell ref="F63:G63"/>
    <mergeCell ref="H63:I63"/>
    <mergeCell ref="J63:N63"/>
    <mergeCell ref="O63:P63"/>
    <mergeCell ref="B62:C62"/>
    <mergeCell ref="D62:E62"/>
    <mergeCell ref="F62:G62"/>
    <mergeCell ref="H62:I62"/>
    <mergeCell ref="J62:N62"/>
    <mergeCell ref="O62:P62"/>
    <mergeCell ref="S19:T19"/>
    <mergeCell ref="B61:C61"/>
    <mergeCell ref="D61:E61"/>
    <mergeCell ref="F61:G61"/>
    <mergeCell ref="H61:I61"/>
    <mergeCell ref="J61:N61"/>
    <mergeCell ref="O61:P61"/>
    <mergeCell ref="C34:E34"/>
    <mergeCell ref="S34:T34"/>
    <mergeCell ref="N22:V22"/>
    <mergeCell ref="C40:V40"/>
    <mergeCell ref="I8:K8"/>
    <mergeCell ref="B60:P60"/>
    <mergeCell ref="S52:T52"/>
    <mergeCell ref="S50:T50"/>
    <mergeCell ref="S49:T49"/>
    <mergeCell ref="S48:T48"/>
    <mergeCell ref="D44:K44"/>
    <mergeCell ref="I49:J49"/>
    <mergeCell ref="J19:K19"/>
    <mergeCell ref="J18:K18"/>
    <mergeCell ref="J17:K17"/>
    <mergeCell ref="J20:K20"/>
    <mergeCell ref="B70:C70"/>
    <mergeCell ref="D70:E70"/>
    <mergeCell ref="F70:G70"/>
    <mergeCell ref="H70:I70"/>
    <mergeCell ref="J70:N70"/>
    <mergeCell ref="O70:P70"/>
    <mergeCell ref="B69:C69"/>
    <mergeCell ref="D69:E69"/>
    <mergeCell ref="F69:G69"/>
    <mergeCell ref="H69:I69"/>
    <mergeCell ref="J69:N69"/>
    <mergeCell ref="O69:P69"/>
    <mergeCell ref="B68:C68"/>
    <mergeCell ref="D68:E68"/>
    <mergeCell ref="F68:G68"/>
    <mergeCell ref="H68:I68"/>
    <mergeCell ref="J68:N68"/>
    <mergeCell ref="O68:P68"/>
    <mergeCell ref="B67:C67"/>
    <mergeCell ref="D67:E67"/>
    <mergeCell ref="F67:G67"/>
    <mergeCell ref="H67:I67"/>
    <mergeCell ref="J67:N67"/>
    <mergeCell ref="O67:P67"/>
    <mergeCell ref="B66:C66"/>
    <mergeCell ref="D66:E66"/>
    <mergeCell ref="F66:G66"/>
    <mergeCell ref="H66:I66"/>
    <mergeCell ref="J66:N66"/>
    <mergeCell ref="O66:P66"/>
    <mergeCell ref="S29:T29"/>
    <mergeCell ref="I24:J24"/>
    <mergeCell ref="T24:U24"/>
    <mergeCell ref="S56:U56"/>
    <mergeCell ref="B76:C76"/>
    <mergeCell ref="D76:E76"/>
    <mergeCell ref="F76:G76"/>
    <mergeCell ref="H76:I76"/>
    <mergeCell ref="J76:N76"/>
    <mergeCell ref="O76:P76"/>
    <mergeCell ref="B75:C75"/>
    <mergeCell ref="D75:E75"/>
    <mergeCell ref="F75:G75"/>
    <mergeCell ref="H75:I75"/>
    <mergeCell ref="J75:N75"/>
    <mergeCell ref="O75:P75"/>
    <mergeCell ref="B74:C74"/>
    <mergeCell ref="D74:E74"/>
    <mergeCell ref="F74:G74"/>
    <mergeCell ref="H74:I74"/>
    <mergeCell ref="J74:N74"/>
    <mergeCell ref="O74:P74"/>
    <mergeCell ref="B73:C73"/>
    <mergeCell ref="D73:E73"/>
    <mergeCell ref="F73:G73"/>
    <mergeCell ref="H73:I73"/>
    <mergeCell ref="J73:N73"/>
    <mergeCell ref="O73:P73"/>
    <mergeCell ref="B72:C72"/>
    <mergeCell ref="D72:E72"/>
    <mergeCell ref="F72:G72"/>
    <mergeCell ref="H72:I72"/>
    <mergeCell ref="J72:N72"/>
    <mergeCell ref="O72:P72"/>
    <mergeCell ref="B71:C71"/>
    <mergeCell ref="D71:E71"/>
    <mergeCell ref="F71:G71"/>
    <mergeCell ref="H71:I71"/>
    <mergeCell ref="J71:N71"/>
    <mergeCell ref="O71:P71"/>
    <mergeCell ref="B82:C82"/>
    <mergeCell ref="D82:E82"/>
    <mergeCell ref="F82:G82"/>
    <mergeCell ref="H82:I82"/>
    <mergeCell ref="J82:N82"/>
    <mergeCell ref="O82:P82"/>
    <mergeCell ref="B81:C81"/>
    <mergeCell ref="D81:E81"/>
    <mergeCell ref="F81:G81"/>
    <mergeCell ref="H81:I81"/>
    <mergeCell ref="J81:N81"/>
    <mergeCell ref="O81:P81"/>
    <mergeCell ref="B80:C80"/>
    <mergeCell ref="D80:E80"/>
    <mergeCell ref="F80:G80"/>
    <mergeCell ref="H80:I80"/>
    <mergeCell ref="J80:N80"/>
    <mergeCell ref="O80:P80"/>
    <mergeCell ref="B79:C79"/>
    <mergeCell ref="D79:E79"/>
    <mergeCell ref="F79:G79"/>
    <mergeCell ref="H79:I79"/>
    <mergeCell ref="J79:N79"/>
    <mergeCell ref="O79:P79"/>
    <mergeCell ref="B78:C78"/>
    <mergeCell ref="D78:E78"/>
    <mergeCell ref="F78:G78"/>
    <mergeCell ref="H78:I78"/>
    <mergeCell ref="J78:N78"/>
    <mergeCell ref="O78:P78"/>
    <mergeCell ref="B77:C77"/>
    <mergeCell ref="D77:E77"/>
    <mergeCell ref="F77:G77"/>
    <mergeCell ref="H77:I77"/>
    <mergeCell ref="J77:N77"/>
    <mergeCell ref="O77:P77"/>
    <mergeCell ref="B88:C88"/>
    <mergeCell ref="D88:E88"/>
    <mergeCell ref="F88:G88"/>
    <mergeCell ref="H88:I88"/>
    <mergeCell ref="J88:N88"/>
    <mergeCell ref="O88:P88"/>
    <mergeCell ref="B87:C87"/>
    <mergeCell ref="D87:E87"/>
    <mergeCell ref="F87:G87"/>
    <mergeCell ref="H87:I87"/>
    <mergeCell ref="J87:N87"/>
    <mergeCell ref="O87:P87"/>
    <mergeCell ref="B86:C86"/>
    <mergeCell ref="D86:E86"/>
    <mergeCell ref="F86:G86"/>
    <mergeCell ref="H86:I86"/>
    <mergeCell ref="J86:N86"/>
    <mergeCell ref="O86:P86"/>
    <mergeCell ref="B85:C85"/>
    <mergeCell ref="D85:E85"/>
    <mergeCell ref="F85:G85"/>
    <mergeCell ref="H85:I85"/>
    <mergeCell ref="J85:N85"/>
    <mergeCell ref="O85:P85"/>
    <mergeCell ref="B84:C84"/>
    <mergeCell ref="D84:E84"/>
    <mergeCell ref="F84:G84"/>
    <mergeCell ref="H84:I84"/>
    <mergeCell ref="J84:N84"/>
    <mergeCell ref="O84:P84"/>
    <mergeCell ref="B83:C83"/>
    <mergeCell ref="D83:E83"/>
    <mergeCell ref="F83:G83"/>
    <mergeCell ref="H83:I83"/>
    <mergeCell ref="J83:N83"/>
    <mergeCell ref="O83:P83"/>
    <mergeCell ref="B94:C94"/>
    <mergeCell ref="D94:E94"/>
    <mergeCell ref="F94:G94"/>
    <mergeCell ref="H94:I94"/>
    <mergeCell ref="J94:N94"/>
    <mergeCell ref="O94:P94"/>
    <mergeCell ref="B93:C93"/>
    <mergeCell ref="D93:E93"/>
    <mergeCell ref="F93:G93"/>
    <mergeCell ref="H93:I93"/>
    <mergeCell ref="J93:N93"/>
    <mergeCell ref="O93:P93"/>
    <mergeCell ref="B92:C92"/>
    <mergeCell ref="D92:E92"/>
    <mergeCell ref="F92:G92"/>
    <mergeCell ref="H92:I92"/>
    <mergeCell ref="J92:N92"/>
    <mergeCell ref="O92:P92"/>
    <mergeCell ref="B91:C91"/>
    <mergeCell ref="D91:E91"/>
    <mergeCell ref="F91:G91"/>
    <mergeCell ref="H91:I91"/>
    <mergeCell ref="J91:N91"/>
    <mergeCell ref="O91:P91"/>
    <mergeCell ref="B90:C90"/>
    <mergeCell ref="D90:E90"/>
    <mergeCell ref="F90:G90"/>
    <mergeCell ref="H90:I90"/>
    <mergeCell ref="J90:N90"/>
    <mergeCell ref="O90:P90"/>
    <mergeCell ref="B89:C89"/>
    <mergeCell ref="D89:E89"/>
    <mergeCell ref="F89:G89"/>
    <mergeCell ref="H89:I89"/>
    <mergeCell ref="J89:N89"/>
    <mergeCell ref="O89:P89"/>
    <mergeCell ref="B100:C100"/>
    <mergeCell ref="D100:E100"/>
    <mergeCell ref="F100:G100"/>
    <mergeCell ref="H100:I100"/>
    <mergeCell ref="J100:N100"/>
    <mergeCell ref="O100:P100"/>
    <mergeCell ref="B99:C99"/>
    <mergeCell ref="D99:E99"/>
    <mergeCell ref="F99:G99"/>
    <mergeCell ref="H99:I99"/>
    <mergeCell ref="J99:N99"/>
    <mergeCell ref="O99:P99"/>
    <mergeCell ref="B98:C98"/>
    <mergeCell ref="D98:E98"/>
    <mergeCell ref="F98:G98"/>
    <mergeCell ref="H98:I98"/>
    <mergeCell ref="J98:N98"/>
    <mergeCell ref="O98:P98"/>
    <mergeCell ref="B97:C97"/>
    <mergeCell ref="D97:E97"/>
    <mergeCell ref="F97:G97"/>
    <mergeCell ref="H97:I97"/>
    <mergeCell ref="J97:N97"/>
    <mergeCell ref="O97:P97"/>
    <mergeCell ref="B96:C96"/>
    <mergeCell ref="D96:E96"/>
    <mergeCell ref="F96:G96"/>
    <mergeCell ref="H96:I96"/>
    <mergeCell ref="J96:N96"/>
    <mergeCell ref="O96:P96"/>
    <mergeCell ref="B95:C95"/>
    <mergeCell ref="D95:E95"/>
    <mergeCell ref="F95:G95"/>
    <mergeCell ref="H95:I95"/>
    <mergeCell ref="J95:N95"/>
    <mergeCell ref="O95:P95"/>
    <mergeCell ref="B106:C106"/>
    <mergeCell ref="D106:E106"/>
    <mergeCell ref="F106:G106"/>
    <mergeCell ref="H106:I106"/>
    <mergeCell ref="J106:N106"/>
    <mergeCell ref="O106:P106"/>
    <mergeCell ref="B105:C105"/>
    <mergeCell ref="D105:E105"/>
    <mergeCell ref="F105:G105"/>
    <mergeCell ref="H105:I105"/>
    <mergeCell ref="J105:N105"/>
    <mergeCell ref="O105:P105"/>
    <mergeCell ref="B104:C104"/>
    <mergeCell ref="D104:E104"/>
    <mergeCell ref="F104:G104"/>
    <mergeCell ref="H104:I104"/>
    <mergeCell ref="J104:N104"/>
    <mergeCell ref="O104:P104"/>
    <mergeCell ref="B103:C103"/>
    <mergeCell ref="D103:E103"/>
    <mergeCell ref="F103:G103"/>
    <mergeCell ref="H103:I103"/>
    <mergeCell ref="J103:N103"/>
    <mergeCell ref="O103:P103"/>
    <mergeCell ref="B102:C102"/>
    <mergeCell ref="D102:E102"/>
    <mergeCell ref="F102:G102"/>
    <mergeCell ref="H102:I102"/>
    <mergeCell ref="J102:N102"/>
    <mergeCell ref="O102:P102"/>
    <mergeCell ref="B101:C101"/>
    <mergeCell ref="D101:E101"/>
    <mergeCell ref="F101:G101"/>
    <mergeCell ref="H101:I101"/>
    <mergeCell ref="J101:N101"/>
    <mergeCell ref="O101:P101"/>
    <mergeCell ref="B112:C112"/>
    <mergeCell ref="D112:E112"/>
    <mergeCell ref="F112:G112"/>
    <mergeCell ref="H112:I112"/>
    <mergeCell ref="J112:N112"/>
    <mergeCell ref="O112:P112"/>
    <mergeCell ref="B111:C111"/>
    <mergeCell ref="D111:E111"/>
    <mergeCell ref="F111:G111"/>
    <mergeCell ref="H111:I111"/>
    <mergeCell ref="J111:N111"/>
    <mergeCell ref="O111:P111"/>
    <mergeCell ref="B110:C110"/>
    <mergeCell ref="D110:E110"/>
    <mergeCell ref="F110:G110"/>
    <mergeCell ref="H110:I110"/>
    <mergeCell ref="J110:N110"/>
    <mergeCell ref="O110:P110"/>
    <mergeCell ref="B109:C109"/>
    <mergeCell ref="D109:E109"/>
    <mergeCell ref="F109:G109"/>
    <mergeCell ref="H109:I109"/>
    <mergeCell ref="J109:N109"/>
    <mergeCell ref="O109:P109"/>
    <mergeCell ref="B108:C108"/>
    <mergeCell ref="D108:E108"/>
    <mergeCell ref="F108:G108"/>
    <mergeCell ref="H108:I108"/>
    <mergeCell ref="J108:N108"/>
    <mergeCell ref="O108:P108"/>
    <mergeCell ref="B107:C107"/>
    <mergeCell ref="D107:E107"/>
    <mergeCell ref="F107:G107"/>
    <mergeCell ref="H107:I107"/>
    <mergeCell ref="J107:N107"/>
    <mergeCell ref="O107:P107"/>
    <mergeCell ref="B118:C118"/>
    <mergeCell ref="D118:E118"/>
    <mergeCell ref="F118:G118"/>
    <mergeCell ref="H118:I118"/>
    <mergeCell ref="J118:N118"/>
    <mergeCell ref="O118:P118"/>
    <mergeCell ref="B117:C117"/>
    <mergeCell ref="D117:E117"/>
    <mergeCell ref="F117:G117"/>
    <mergeCell ref="H117:I117"/>
    <mergeCell ref="J117:N117"/>
    <mergeCell ref="O117:P117"/>
    <mergeCell ref="B116:C116"/>
    <mergeCell ref="D116:E116"/>
    <mergeCell ref="F116:G116"/>
    <mergeCell ref="H116:I116"/>
    <mergeCell ref="J116:N116"/>
    <mergeCell ref="O116:P116"/>
    <mergeCell ref="B115:C115"/>
    <mergeCell ref="D115:E115"/>
    <mergeCell ref="F115:G115"/>
    <mergeCell ref="H115:I115"/>
    <mergeCell ref="J115:N115"/>
    <mergeCell ref="O115:P115"/>
    <mergeCell ref="B114:C114"/>
    <mergeCell ref="D114:E114"/>
    <mergeCell ref="F114:G114"/>
    <mergeCell ref="H114:I114"/>
    <mergeCell ref="J114:N114"/>
    <mergeCell ref="O114:P114"/>
    <mergeCell ref="B113:C113"/>
    <mergeCell ref="D113:E113"/>
    <mergeCell ref="F113:G113"/>
    <mergeCell ref="H113:I113"/>
    <mergeCell ref="J113:N113"/>
    <mergeCell ref="O113:P113"/>
    <mergeCell ref="B124:C124"/>
    <mergeCell ref="D124:E124"/>
    <mergeCell ref="F124:G124"/>
    <mergeCell ref="H124:I124"/>
    <mergeCell ref="J124:N124"/>
    <mergeCell ref="O124:P124"/>
    <mergeCell ref="B123:C123"/>
    <mergeCell ref="D123:E123"/>
    <mergeCell ref="F123:G123"/>
    <mergeCell ref="H123:I123"/>
    <mergeCell ref="J123:N123"/>
    <mergeCell ref="O123:P123"/>
    <mergeCell ref="B122:C122"/>
    <mergeCell ref="D122:E122"/>
    <mergeCell ref="F122:G122"/>
    <mergeCell ref="H122:I122"/>
    <mergeCell ref="J122:N122"/>
    <mergeCell ref="O122:P122"/>
    <mergeCell ref="B121:C121"/>
    <mergeCell ref="D121:E121"/>
    <mergeCell ref="F121:G121"/>
    <mergeCell ref="H121:I121"/>
    <mergeCell ref="J121:N121"/>
    <mergeCell ref="O121:P121"/>
    <mergeCell ref="B120:C120"/>
    <mergeCell ref="D120:E120"/>
    <mergeCell ref="F120:G120"/>
    <mergeCell ref="H120:I120"/>
    <mergeCell ref="J120:N120"/>
    <mergeCell ref="O120:P120"/>
    <mergeCell ref="B119:C119"/>
    <mergeCell ref="D119:E119"/>
    <mergeCell ref="F119:G119"/>
    <mergeCell ref="H119:I119"/>
    <mergeCell ref="J119:N119"/>
    <mergeCell ref="O119:P119"/>
    <mergeCell ref="B130:C130"/>
    <mergeCell ref="D130:E130"/>
    <mergeCell ref="F130:G130"/>
    <mergeCell ref="H130:I130"/>
    <mergeCell ref="J130:N130"/>
    <mergeCell ref="O130:P130"/>
    <mergeCell ref="B129:C129"/>
    <mergeCell ref="D129:E129"/>
    <mergeCell ref="F129:G129"/>
    <mergeCell ref="H129:I129"/>
    <mergeCell ref="J129:N129"/>
    <mergeCell ref="O129:P129"/>
    <mergeCell ref="B128:C128"/>
    <mergeCell ref="D128:E128"/>
    <mergeCell ref="F128:G128"/>
    <mergeCell ref="H128:I128"/>
    <mergeCell ref="J128:N128"/>
    <mergeCell ref="O128:P128"/>
    <mergeCell ref="B127:C127"/>
    <mergeCell ref="D127:E127"/>
    <mergeCell ref="F127:G127"/>
    <mergeCell ref="H127:I127"/>
    <mergeCell ref="J127:N127"/>
    <mergeCell ref="O127:P127"/>
    <mergeCell ref="B126:C126"/>
    <mergeCell ref="D126:E126"/>
    <mergeCell ref="F126:G126"/>
    <mergeCell ref="H126:I126"/>
    <mergeCell ref="J126:N126"/>
    <mergeCell ref="O126:P126"/>
    <mergeCell ref="B125:C125"/>
    <mergeCell ref="D125:E125"/>
    <mergeCell ref="F125:G125"/>
    <mergeCell ref="H125:I125"/>
    <mergeCell ref="J125:N125"/>
    <mergeCell ref="O125:P125"/>
    <mergeCell ref="B136:C136"/>
    <mergeCell ref="D136:E136"/>
    <mergeCell ref="F136:G136"/>
    <mergeCell ref="H136:I136"/>
    <mergeCell ref="J136:N136"/>
    <mergeCell ref="O136:P136"/>
    <mergeCell ref="B135:C135"/>
    <mergeCell ref="D135:E135"/>
    <mergeCell ref="F135:G135"/>
    <mergeCell ref="H135:I135"/>
    <mergeCell ref="J135:N135"/>
    <mergeCell ref="O135:P135"/>
    <mergeCell ref="B134:C134"/>
    <mergeCell ref="D134:E134"/>
    <mergeCell ref="F134:G134"/>
    <mergeCell ref="H134:I134"/>
    <mergeCell ref="J134:N134"/>
    <mergeCell ref="O134:P134"/>
    <mergeCell ref="B133:C133"/>
    <mergeCell ref="D133:E133"/>
    <mergeCell ref="F133:G133"/>
    <mergeCell ref="H133:I133"/>
    <mergeCell ref="J133:N133"/>
    <mergeCell ref="O133:P133"/>
    <mergeCell ref="B132:C132"/>
    <mergeCell ref="D132:E132"/>
    <mergeCell ref="F132:G132"/>
    <mergeCell ref="H132:I132"/>
    <mergeCell ref="J132:N132"/>
    <mergeCell ref="O132:P132"/>
    <mergeCell ref="B131:C131"/>
    <mergeCell ref="D131:E131"/>
    <mergeCell ref="F131:G131"/>
    <mergeCell ref="H131:I131"/>
    <mergeCell ref="J131:N131"/>
    <mergeCell ref="O131:P131"/>
    <mergeCell ref="B142:C142"/>
    <mergeCell ref="D142:E142"/>
    <mergeCell ref="F142:G142"/>
    <mergeCell ref="H142:I142"/>
    <mergeCell ref="J142:N142"/>
    <mergeCell ref="O142:P142"/>
    <mergeCell ref="B141:C141"/>
    <mergeCell ref="D141:E141"/>
    <mergeCell ref="F141:G141"/>
    <mergeCell ref="H141:I141"/>
    <mergeCell ref="J141:N141"/>
    <mergeCell ref="O141:P141"/>
    <mergeCell ref="B140:C140"/>
    <mergeCell ref="D140:E140"/>
    <mergeCell ref="F140:G140"/>
    <mergeCell ref="H140:I140"/>
    <mergeCell ref="J140:N140"/>
    <mergeCell ref="O140:P140"/>
    <mergeCell ref="B139:C139"/>
    <mergeCell ref="D139:E139"/>
    <mergeCell ref="F139:G139"/>
    <mergeCell ref="H139:I139"/>
    <mergeCell ref="J139:N139"/>
    <mergeCell ref="O139:P139"/>
    <mergeCell ref="B138:C138"/>
    <mergeCell ref="D138:E138"/>
    <mergeCell ref="F138:G138"/>
    <mergeCell ref="H138:I138"/>
    <mergeCell ref="J138:N138"/>
    <mergeCell ref="O138:P138"/>
    <mergeCell ref="B137:C137"/>
    <mergeCell ref="D137:E137"/>
    <mergeCell ref="F137:G137"/>
    <mergeCell ref="H137:I137"/>
    <mergeCell ref="J137:N137"/>
    <mergeCell ref="O137:P137"/>
    <mergeCell ref="B148:C148"/>
    <mergeCell ref="D148:E148"/>
    <mergeCell ref="F148:G148"/>
    <mergeCell ref="H148:I148"/>
    <mergeCell ref="J148:N148"/>
    <mergeCell ref="O148:P148"/>
    <mergeCell ref="B147:C147"/>
    <mergeCell ref="D147:E147"/>
    <mergeCell ref="F147:G147"/>
    <mergeCell ref="H147:I147"/>
    <mergeCell ref="J147:N147"/>
    <mergeCell ref="O147:P147"/>
    <mergeCell ref="B146:C146"/>
    <mergeCell ref="D146:E146"/>
    <mergeCell ref="F146:G146"/>
    <mergeCell ref="H146:I146"/>
    <mergeCell ref="J146:N146"/>
    <mergeCell ref="O146:P146"/>
    <mergeCell ref="B145:C145"/>
    <mergeCell ref="D145:E145"/>
    <mergeCell ref="F145:G145"/>
    <mergeCell ref="H145:I145"/>
    <mergeCell ref="J145:N145"/>
    <mergeCell ref="O145:P145"/>
    <mergeCell ref="B144:C144"/>
    <mergeCell ref="D144:E144"/>
    <mergeCell ref="F144:G144"/>
    <mergeCell ref="H144:I144"/>
    <mergeCell ref="J144:N144"/>
    <mergeCell ref="O144:P144"/>
    <mergeCell ref="B143:C143"/>
    <mergeCell ref="D143:E143"/>
    <mergeCell ref="F143:G143"/>
    <mergeCell ref="H143:I143"/>
    <mergeCell ref="J143:N143"/>
    <mergeCell ref="O143:P143"/>
    <mergeCell ref="B154:C154"/>
    <mergeCell ref="D154:E154"/>
    <mergeCell ref="F154:G154"/>
    <mergeCell ref="H154:I154"/>
    <mergeCell ref="J154:N154"/>
    <mergeCell ref="O154:P154"/>
    <mergeCell ref="B153:C153"/>
    <mergeCell ref="D153:E153"/>
    <mergeCell ref="F153:G153"/>
    <mergeCell ref="H153:I153"/>
    <mergeCell ref="J153:N153"/>
    <mergeCell ref="O153:P153"/>
    <mergeCell ref="B152:C152"/>
    <mergeCell ref="D152:E152"/>
    <mergeCell ref="F152:G152"/>
    <mergeCell ref="H152:I152"/>
    <mergeCell ref="J152:N152"/>
    <mergeCell ref="O152:P152"/>
    <mergeCell ref="B151:C151"/>
    <mergeCell ref="D151:E151"/>
    <mergeCell ref="F151:G151"/>
    <mergeCell ref="H151:I151"/>
    <mergeCell ref="J151:N151"/>
    <mergeCell ref="O151:P151"/>
    <mergeCell ref="B150:C150"/>
    <mergeCell ref="D150:E150"/>
    <mergeCell ref="F150:G150"/>
    <mergeCell ref="H150:I150"/>
    <mergeCell ref="J150:N150"/>
    <mergeCell ref="O150:P150"/>
    <mergeCell ref="B149:C149"/>
    <mergeCell ref="D149:E149"/>
    <mergeCell ref="F149:G149"/>
    <mergeCell ref="H149:I149"/>
    <mergeCell ref="J149:N149"/>
    <mergeCell ref="O149:P149"/>
    <mergeCell ref="B160:C160"/>
    <mergeCell ref="D160:E160"/>
    <mergeCell ref="F160:G160"/>
    <mergeCell ref="H160:I160"/>
    <mergeCell ref="J160:N160"/>
    <mergeCell ref="O160:P160"/>
    <mergeCell ref="B159:C159"/>
    <mergeCell ref="D159:E159"/>
    <mergeCell ref="F159:G159"/>
    <mergeCell ref="H159:I159"/>
    <mergeCell ref="J159:N159"/>
    <mergeCell ref="O159:P159"/>
    <mergeCell ref="B158:C158"/>
    <mergeCell ref="D158:E158"/>
    <mergeCell ref="F158:G158"/>
    <mergeCell ref="H158:I158"/>
    <mergeCell ref="J158:N158"/>
    <mergeCell ref="O158:P158"/>
    <mergeCell ref="B157:C157"/>
    <mergeCell ref="D157:E157"/>
    <mergeCell ref="F157:G157"/>
    <mergeCell ref="H157:I157"/>
    <mergeCell ref="J157:N157"/>
    <mergeCell ref="O157:P157"/>
    <mergeCell ref="B156:C156"/>
    <mergeCell ref="D156:E156"/>
    <mergeCell ref="F156:G156"/>
    <mergeCell ref="H156:I156"/>
    <mergeCell ref="J156:N156"/>
    <mergeCell ref="O156:P156"/>
    <mergeCell ref="B155:C155"/>
    <mergeCell ref="D155:E155"/>
    <mergeCell ref="F155:G155"/>
    <mergeCell ref="H155:I155"/>
    <mergeCell ref="J155:N155"/>
    <mergeCell ref="O155:P155"/>
    <mergeCell ref="B166:C166"/>
    <mergeCell ref="D166:E166"/>
    <mergeCell ref="F166:G166"/>
    <mergeCell ref="H166:I166"/>
    <mergeCell ref="J166:N166"/>
    <mergeCell ref="O166:P166"/>
    <mergeCell ref="B165:C165"/>
    <mergeCell ref="D165:E165"/>
    <mergeCell ref="F165:G165"/>
    <mergeCell ref="H165:I165"/>
    <mergeCell ref="J165:N165"/>
    <mergeCell ref="O165:P165"/>
    <mergeCell ref="B164:C164"/>
    <mergeCell ref="D164:E164"/>
    <mergeCell ref="F164:G164"/>
    <mergeCell ref="H164:I164"/>
    <mergeCell ref="J164:N164"/>
    <mergeCell ref="O164:P164"/>
    <mergeCell ref="B163:C163"/>
    <mergeCell ref="D163:E163"/>
    <mergeCell ref="F163:G163"/>
    <mergeCell ref="H163:I163"/>
    <mergeCell ref="J163:N163"/>
    <mergeCell ref="O163:P163"/>
    <mergeCell ref="B162:C162"/>
    <mergeCell ref="D162:E162"/>
    <mergeCell ref="F162:G162"/>
    <mergeCell ref="H162:I162"/>
    <mergeCell ref="J162:N162"/>
    <mergeCell ref="O162:P162"/>
    <mergeCell ref="B161:C161"/>
    <mergeCell ref="D161:E161"/>
    <mergeCell ref="F161:G161"/>
    <mergeCell ref="H161:I161"/>
    <mergeCell ref="J161:N161"/>
    <mergeCell ref="O161:P161"/>
    <mergeCell ref="B172:C172"/>
    <mergeCell ref="D172:E172"/>
    <mergeCell ref="F172:G172"/>
    <mergeCell ref="H172:I172"/>
    <mergeCell ref="J172:N172"/>
    <mergeCell ref="O172:P172"/>
    <mergeCell ref="B171:C171"/>
    <mergeCell ref="D171:E171"/>
    <mergeCell ref="F171:G171"/>
    <mergeCell ref="H171:I171"/>
    <mergeCell ref="J171:N171"/>
    <mergeCell ref="O171:P171"/>
    <mergeCell ref="B170:C170"/>
    <mergeCell ref="D170:E170"/>
    <mergeCell ref="F170:G170"/>
    <mergeCell ref="H170:I170"/>
    <mergeCell ref="J170:N170"/>
    <mergeCell ref="O170:P170"/>
    <mergeCell ref="B169:C169"/>
    <mergeCell ref="D169:E169"/>
    <mergeCell ref="F169:G169"/>
    <mergeCell ref="H169:I169"/>
    <mergeCell ref="J169:N169"/>
    <mergeCell ref="O169:P169"/>
    <mergeCell ref="B168:C168"/>
    <mergeCell ref="D168:E168"/>
    <mergeCell ref="F168:G168"/>
    <mergeCell ref="H168:I168"/>
    <mergeCell ref="J168:N168"/>
    <mergeCell ref="O168:P168"/>
    <mergeCell ref="B167:C167"/>
    <mergeCell ref="D167:E167"/>
    <mergeCell ref="F167:G167"/>
    <mergeCell ref="H167:I167"/>
    <mergeCell ref="J167:N167"/>
    <mergeCell ref="O167:P167"/>
    <mergeCell ref="B178:C178"/>
    <mergeCell ref="D178:E178"/>
    <mergeCell ref="F178:G178"/>
    <mergeCell ref="H178:I178"/>
    <mergeCell ref="J178:N178"/>
    <mergeCell ref="O178:P178"/>
    <mergeCell ref="B177:C177"/>
    <mergeCell ref="D177:E177"/>
    <mergeCell ref="F177:G177"/>
    <mergeCell ref="H177:I177"/>
    <mergeCell ref="J177:N177"/>
    <mergeCell ref="O177:P177"/>
    <mergeCell ref="B176:C176"/>
    <mergeCell ref="D176:E176"/>
    <mergeCell ref="F176:G176"/>
    <mergeCell ref="H176:I176"/>
    <mergeCell ref="J176:N176"/>
    <mergeCell ref="O176:P176"/>
    <mergeCell ref="B175:C175"/>
    <mergeCell ref="D175:E175"/>
    <mergeCell ref="F175:G175"/>
    <mergeCell ref="H175:I175"/>
    <mergeCell ref="J175:N175"/>
    <mergeCell ref="O175:P175"/>
    <mergeCell ref="B174:C174"/>
    <mergeCell ref="D174:E174"/>
    <mergeCell ref="F174:G174"/>
    <mergeCell ref="H174:I174"/>
    <mergeCell ref="J174:N174"/>
    <mergeCell ref="O174:P174"/>
    <mergeCell ref="B173:C173"/>
    <mergeCell ref="D173:E173"/>
    <mergeCell ref="F173:G173"/>
    <mergeCell ref="H173:I173"/>
    <mergeCell ref="J173:N173"/>
    <mergeCell ref="O173:P173"/>
    <mergeCell ref="B184:C184"/>
    <mergeCell ref="D184:E184"/>
    <mergeCell ref="F184:G184"/>
    <mergeCell ref="H184:I184"/>
    <mergeCell ref="J184:N184"/>
    <mergeCell ref="O184:P184"/>
    <mergeCell ref="B183:C183"/>
    <mergeCell ref="D183:E183"/>
    <mergeCell ref="F183:G183"/>
    <mergeCell ref="H183:I183"/>
    <mergeCell ref="J183:N183"/>
    <mergeCell ref="O183:P183"/>
    <mergeCell ref="B182:C182"/>
    <mergeCell ref="D182:E182"/>
    <mergeCell ref="F182:G182"/>
    <mergeCell ref="H182:I182"/>
    <mergeCell ref="J182:N182"/>
    <mergeCell ref="O182:P182"/>
    <mergeCell ref="B181:C181"/>
    <mergeCell ref="D181:E181"/>
    <mergeCell ref="F181:G181"/>
    <mergeCell ref="H181:I181"/>
    <mergeCell ref="J181:N181"/>
    <mergeCell ref="O181:P181"/>
    <mergeCell ref="B180:C180"/>
    <mergeCell ref="D180:E180"/>
    <mergeCell ref="F180:G180"/>
    <mergeCell ref="H180:I180"/>
    <mergeCell ref="J180:N180"/>
    <mergeCell ref="O180:P180"/>
    <mergeCell ref="B179:C179"/>
    <mergeCell ref="D179:E179"/>
    <mergeCell ref="F179:G179"/>
    <mergeCell ref="H179:I179"/>
    <mergeCell ref="J179:N179"/>
    <mergeCell ref="O179:P179"/>
    <mergeCell ref="B190:C190"/>
    <mergeCell ref="D190:E190"/>
    <mergeCell ref="F190:G190"/>
    <mergeCell ref="H190:I190"/>
    <mergeCell ref="J190:N190"/>
    <mergeCell ref="O190:P190"/>
    <mergeCell ref="B189:C189"/>
    <mergeCell ref="D189:E189"/>
    <mergeCell ref="F189:G189"/>
    <mergeCell ref="H189:I189"/>
    <mergeCell ref="J189:N189"/>
    <mergeCell ref="O189:P189"/>
    <mergeCell ref="B188:C188"/>
    <mergeCell ref="D188:E188"/>
    <mergeCell ref="F188:G188"/>
    <mergeCell ref="H188:I188"/>
    <mergeCell ref="J188:N188"/>
    <mergeCell ref="O188:P188"/>
    <mergeCell ref="B187:C187"/>
    <mergeCell ref="D187:E187"/>
    <mergeCell ref="F187:G187"/>
    <mergeCell ref="H187:I187"/>
    <mergeCell ref="J187:N187"/>
    <mergeCell ref="O187:P187"/>
    <mergeCell ref="B186:C186"/>
    <mergeCell ref="D186:E186"/>
    <mergeCell ref="F186:G186"/>
    <mergeCell ref="H186:I186"/>
    <mergeCell ref="J186:N186"/>
    <mergeCell ref="O186:P186"/>
    <mergeCell ref="B185:C185"/>
    <mergeCell ref="D185:E185"/>
    <mergeCell ref="F185:G185"/>
    <mergeCell ref="H185:I185"/>
    <mergeCell ref="J185:N185"/>
    <mergeCell ref="O185:P185"/>
    <mergeCell ref="B196:C196"/>
    <mergeCell ref="D196:E196"/>
    <mergeCell ref="F196:G196"/>
    <mergeCell ref="H196:I196"/>
    <mergeCell ref="J196:N196"/>
    <mergeCell ref="O196:P196"/>
    <mergeCell ref="B195:C195"/>
    <mergeCell ref="D195:E195"/>
    <mergeCell ref="F195:G195"/>
    <mergeCell ref="H195:I195"/>
    <mergeCell ref="J195:N195"/>
    <mergeCell ref="O195:P195"/>
    <mergeCell ref="B194:C194"/>
    <mergeCell ref="D194:E194"/>
    <mergeCell ref="F194:G194"/>
    <mergeCell ref="H194:I194"/>
    <mergeCell ref="J194:N194"/>
    <mergeCell ref="O194:P194"/>
    <mergeCell ref="B193:C193"/>
    <mergeCell ref="D193:E193"/>
    <mergeCell ref="F193:G193"/>
    <mergeCell ref="H193:I193"/>
    <mergeCell ref="J193:N193"/>
    <mergeCell ref="O193:P193"/>
    <mergeCell ref="B192:C192"/>
    <mergeCell ref="D192:E192"/>
    <mergeCell ref="F192:G192"/>
    <mergeCell ref="H192:I192"/>
    <mergeCell ref="J192:N192"/>
    <mergeCell ref="O192:P192"/>
    <mergeCell ref="B191:C191"/>
    <mergeCell ref="D191:E191"/>
    <mergeCell ref="F191:G191"/>
    <mergeCell ref="H191:I191"/>
    <mergeCell ref="J191:N191"/>
    <mergeCell ref="O191:P191"/>
    <mergeCell ref="B202:C202"/>
    <mergeCell ref="D202:E202"/>
    <mergeCell ref="F202:G202"/>
    <mergeCell ref="H202:I202"/>
    <mergeCell ref="J202:N202"/>
    <mergeCell ref="O202:P202"/>
    <mergeCell ref="B201:C201"/>
    <mergeCell ref="D201:E201"/>
    <mergeCell ref="F201:G201"/>
    <mergeCell ref="H201:I201"/>
    <mergeCell ref="J201:N201"/>
    <mergeCell ref="O201:P201"/>
    <mergeCell ref="B200:C200"/>
    <mergeCell ref="D200:E200"/>
    <mergeCell ref="F200:G200"/>
    <mergeCell ref="H200:I200"/>
    <mergeCell ref="J200:N200"/>
    <mergeCell ref="O200:P200"/>
    <mergeCell ref="B199:C199"/>
    <mergeCell ref="D199:E199"/>
    <mergeCell ref="F199:G199"/>
    <mergeCell ref="H199:I199"/>
    <mergeCell ref="J199:N199"/>
    <mergeCell ref="O199:P199"/>
    <mergeCell ref="B198:C198"/>
    <mergeCell ref="D198:E198"/>
    <mergeCell ref="F198:G198"/>
    <mergeCell ref="H198:I198"/>
    <mergeCell ref="J198:N198"/>
    <mergeCell ref="O198:P198"/>
    <mergeCell ref="B197:C197"/>
    <mergeCell ref="D197:E197"/>
    <mergeCell ref="F197:G197"/>
    <mergeCell ref="H197:I197"/>
    <mergeCell ref="J197:N197"/>
    <mergeCell ref="O197:P197"/>
    <mergeCell ref="B208:C208"/>
    <mergeCell ref="D208:E208"/>
    <mergeCell ref="F208:G208"/>
    <mergeCell ref="H208:I208"/>
    <mergeCell ref="J208:N208"/>
    <mergeCell ref="O208:P208"/>
    <mergeCell ref="B207:C207"/>
    <mergeCell ref="D207:E207"/>
    <mergeCell ref="F207:G207"/>
    <mergeCell ref="H207:I207"/>
    <mergeCell ref="J207:N207"/>
    <mergeCell ref="O207:P207"/>
    <mergeCell ref="B206:C206"/>
    <mergeCell ref="D206:E206"/>
    <mergeCell ref="F206:G206"/>
    <mergeCell ref="H206:I206"/>
    <mergeCell ref="J206:N206"/>
    <mergeCell ref="O206:P206"/>
    <mergeCell ref="B205:C205"/>
    <mergeCell ref="D205:E205"/>
    <mergeCell ref="F205:G205"/>
    <mergeCell ref="H205:I205"/>
    <mergeCell ref="J205:N205"/>
    <mergeCell ref="O205:P205"/>
    <mergeCell ref="B204:C204"/>
    <mergeCell ref="D204:E204"/>
    <mergeCell ref="F204:G204"/>
    <mergeCell ref="H204:I204"/>
    <mergeCell ref="J204:N204"/>
    <mergeCell ref="O204:P204"/>
    <mergeCell ref="B203:C203"/>
    <mergeCell ref="D203:E203"/>
    <mergeCell ref="F203:G203"/>
    <mergeCell ref="H203:I203"/>
    <mergeCell ref="J203:N203"/>
    <mergeCell ref="O203:P203"/>
    <mergeCell ref="B214:C214"/>
    <mergeCell ref="D214:E214"/>
    <mergeCell ref="F214:G214"/>
    <mergeCell ref="H214:I214"/>
    <mergeCell ref="J214:N214"/>
    <mergeCell ref="O214:P214"/>
    <mergeCell ref="B213:C213"/>
    <mergeCell ref="D213:E213"/>
    <mergeCell ref="F213:G213"/>
    <mergeCell ref="H213:I213"/>
    <mergeCell ref="J213:N213"/>
    <mergeCell ref="O213:P213"/>
    <mergeCell ref="B212:C212"/>
    <mergeCell ref="D212:E212"/>
    <mergeCell ref="F212:G212"/>
    <mergeCell ref="H212:I212"/>
    <mergeCell ref="J212:N212"/>
    <mergeCell ref="O212:P212"/>
    <mergeCell ref="B211:C211"/>
    <mergeCell ref="D211:E211"/>
    <mergeCell ref="F211:G211"/>
    <mergeCell ref="H211:I211"/>
    <mergeCell ref="J211:N211"/>
    <mergeCell ref="O211:P211"/>
    <mergeCell ref="B210:C210"/>
    <mergeCell ref="D210:E210"/>
    <mergeCell ref="F210:G210"/>
    <mergeCell ref="H210:I210"/>
    <mergeCell ref="J210:N210"/>
    <mergeCell ref="O210:P210"/>
    <mergeCell ref="B209:C209"/>
    <mergeCell ref="D209:E209"/>
    <mergeCell ref="F209:G209"/>
    <mergeCell ref="H209:I209"/>
    <mergeCell ref="J209:N209"/>
    <mergeCell ref="O209:P209"/>
    <mergeCell ref="B220:C220"/>
    <mergeCell ref="D220:E220"/>
    <mergeCell ref="F220:G220"/>
    <mergeCell ref="H220:I220"/>
    <mergeCell ref="J220:N220"/>
    <mergeCell ref="O220:P220"/>
    <mergeCell ref="B219:C219"/>
    <mergeCell ref="D219:E219"/>
    <mergeCell ref="F219:G219"/>
    <mergeCell ref="H219:I219"/>
    <mergeCell ref="J219:N219"/>
    <mergeCell ref="O219:P219"/>
    <mergeCell ref="B218:C218"/>
    <mergeCell ref="D218:E218"/>
    <mergeCell ref="F218:G218"/>
    <mergeCell ref="H218:I218"/>
    <mergeCell ref="J218:N218"/>
    <mergeCell ref="O218:P218"/>
    <mergeCell ref="B217:C217"/>
    <mergeCell ref="D217:E217"/>
    <mergeCell ref="F217:G217"/>
    <mergeCell ref="H217:I217"/>
    <mergeCell ref="J217:N217"/>
    <mergeCell ref="O217:P217"/>
    <mergeCell ref="B216:C216"/>
    <mergeCell ref="D216:E216"/>
    <mergeCell ref="F216:G216"/>
    <mergeCell ref="H216:I216"/>
    <mergeCell ref="J216:N216"/>
    <mergeCell ref="O216:P216"/>
    <mergeCell ref="B215:C215"/>
    <mergeCell ref="D215:E215"/>
    <mergeCell ref="F215:G215"/>
    <mergeCell ref="H215:I215"/>
    <mergeCell ref="J215:N215"/>
    <mergeCell ref="O215:P215"/>
    <mergeCell ref="B226:C226"/>
    <mergeCell ref="D226:E226"/>
    <mergeCell ref="F226:G226"/>
    <mergeCell ref="H226:I226"/>
    <mergeCell ref="J226:N226"/>
    <mergeCell ref="O226:P226"/>
    <mergeCell ref="B225:C225"/>
    <mergeCell ref="D225:E225"/>
    <mergeCell ref="F225:G225"/>
    <mergeCell ref="H225:I225"/>
    <mergeCell ref="J225:N225"/>
    <mergeCell ref="O225:P225"/>
    <mergeCell ref="B224:C224"/>
    <mergeCell ref="D224:E224"/>
    <mergeCell ref="F224:G224"/>
    <mergeCell ref="H224:I224"/>
    <mergeCell ref="J224:N224"/>
    <mergeCell ref="O224:P224"/>
    <mergeCell ref="B223:C223"/>
    <mergeCell ref="D223:E223"/>
    <mergeCell ref="F223:G223"/>
    <mergeCell ref="H223:I223"/>
    <mergeCell ref="J223:N223"/>
    <mergeCell ref="O223:P223"/>
    <mergeCell ref="B222:C222"/>
    <mergeCell ref="D222:E222"/>
    <mergeCell ref="F222:G222"/>
    <mergeCell ref="H222:I222"/>
    <mergeCell ref="J222:N222"/>
    <mergeCell ref="O222:P222"/>
    <mergeCell ref="B221:C221"/>
    <mergeCell ref="D221:E221"/>
    <mergeCell ref="F221:G221"/>
    <mergeCell ref="H221:I221"/>
    <mergeCell ref="J221:N221"/>
    <mergeCell ref="O221:P221"/>
    <mergeCell ref="B232:C232"/>
    <mergeCell ref="D232:E232"/>
    <mergeCell ref="F232:G232"/>
    <mergeCell ref="H232:I232"/>
    <mergeCell ref="J232:N232"/>
    <mergeCell ref="O232:P232"/>
    <mergeCell ref="B231:C231"/>
    <mergeCell ref="D231:E231"/>
    <mergeCell ref="F231:G231"/>
    <mergeCell ref="H231:I231"/>
    <mergeCell ref="J231:N231"/>
    <mergeCell ref="O231:P231"/>
    <mergeCell ref="B230:C230"/>
    <mergeCell ref="D230:E230"/>
    <mergeCell ref="F230:G230"/>
    <mergeCell ref="H230:I230"/>
    <mergeCell ref="J230:N230"/>
    <mergeCell ref="O230:P230"/>
    <mergeCell ref="B229:C229"/>
    <mergeCell ref="D229:E229"/>
    <mergeCell ref="F229:G229"/>
    <mergeCell ref="H229:I229"/>
    <mergeCell ref="J229:N229"/>
    <mergeCell ref="O229:P229"/>
    <mergeCell ref="B228:C228"/>
    <mergeCell ref="D228:E228"/>
    <mergeCell ref="F228:G228"/>
    <mergeCell ref="H228:I228"/>
    <mergeCell ref="J228:N228"/>
    <mergeCell ref="O228:P228"/>
    <mergeCell ref="B227:C227"/>
    <mergeCell ref="D227:E227"/>
    <mergeCell ref="F227:G227"/>
    <mergeCell ref="H227:I227"/>
    <mergeCell ref="J227:N227"/>
    <mergeCell ref="O227:P227"/>
    <mergeCell ref="B238:C238"/>
    <mergeCell ref="D238:E238"/>
    <mergeCell ref="F238:G238"/>
    <mergeCell ref="H238:I238"/>
    <mergeCell ref="J238:N238"/>
    <mergeCell ref="O238:P238"/>
    <mergeCell ref="B237:C237"/>
    <mergeCell ref="D237:E237"/>
    <mergeCell ref="F237:G237"/>
    <mergeCell ref="H237:I237"/>
    <mergeCell ref="J237:N237"/>
    <mergeCell ref="O237:P237"/>
    <mergeCell ref="B236:C236"/>
    <mergeCell ref="D236:E236"/>
    <mergeCell ref="F236:G236"/>
    <mergeCell ref="H236:I236"/>
    <mergeCell ref="J236:N236"/>
    <mergeCell ref="O236:P236"/>
    <mergeCell ref="B235:C235"/>
    <mergeCell ref="D235:E235"/>
    <mergeCell ref="F235:G235"/>
    <mergeCell ref="H235:I235"/>
    <mergeCell ref="J235:N235"/>
    <mergeCell ref="O235:P235"/>
    <mergeCell ref="B234:C234"/>
    <mergeCell ref="D234:E234"/>
    <mergeCell ref="F234:G234"/>
    <mergeCell ref="H234:I234"/>
    <mergeCell ref="J234:N234"/>
    <mergeCell ref="O234:P234"/>
    <mergeCell ref="B233:C233"/>
    <mergeCell ref="D233:E233"/>
    <mergeCell ref="F233:G233"/>
    <mergeCell ref="H233:I233"/>
    <mergeCell ref="J233:N233"/>
    <mergeCell ref="O233:P233"/>
    <mergeCell ref="B244:C244"/>
    <mergeCell ref="D244:E244"/>
    <mergeCell ref="F244:G244"/>
    <mergeCell ref="H244:I244"/>
    <mergeCell ref="J244:N244"/>
    <mergeCell ref="O244:P244"/>
    <mergeCell ref="B243:C243"/>
    <mergeCell ref="D243:E243"/>
    <mergeCell ref="F243:G243"/>
    <mergeCell ref="H243:I243"/>
    <mergeCell ref="J243:N243"/>
    <mergeCell ref="O243:P243"/>
    <mergeCell ref="B242:C242"/>
    <mergeCell ref="D242:E242"/>
    <mergeCell ref="F242:G242"/>
    <mergeCell ref="H242:I242"/>
    <mergeCell ref="J242:N242"/>
    <mergeCell ref="O242:P242"/>
    <mergeCell ref="B241:C241"/>
    <mergeCell ref="D241:E241"/>
    <mergeCell ref="F241:G241"/>
    <mergeCell ref="H241:I241"/>
    <mergeCell ref="J241:N241"/>
    <mergeCell ref="O241:P241"/>
    <mergeCell ref="B240:C240"/>
    <mergeCell ref="D240:E240"/>
    <mergeCell ref="F240:G240"/>
    <mergeCell ref="H240:I240"/>
    <mergeCell ref="J240:N240"/>
    <mergeCell ref="O240:P240"/>
    <mergeCell ref="B239:C239"/>
    <mergeCell ref="D239:E239"/>
    <mergeCell ref="F239:G239"/>
    <mergeCell ref="H239:I239"/>
    <mergeCell ref="J239:N239"/>
    <mergeCell ref="O239:P239"/>
    <mergeCell ref="B250:C250"/>
    <mergeCell ref="D250:E250"/>
    <mergeCell ref="F250:G250"/>
    <mergeCell ref="H250:I250"/>
    <mergeCell ref="J250:N250"/>
    <mergeCell ref="O250:P250"/>
    <mergeCell ref="B249:C249"/>
    <mergeCell ref="D249:E249"/>
    <mergeCell ref="F249:G249"/>
    <mergeCell ref="H249:I249"/>
    <mergeCell ref="J249:N249"/>
    <mergeCell ref="O249:P249"/>
    <mergeCell ref="B248:C248"/>
    <mergeCell ref="D248:E248"/>
    <mergeCell ref="F248:G248"/>
    <mergeCell ref="H248:I248"/>
    <mergeCell ref="J248:N248"/>
    <mergeCell ref="O248:P248"/>
    <mergeCell ref="B247:C247"/>
    <mergeCell ref="D247:E247"/>
    <mergeCell ref="F247:G247"/>
    <mergeCell ref="H247:I247"/>
    <mergeCell ref="J247:N247"/>
    <mergeCell ref="O247:P247"/>
    <mergeCell ref="B246:C246"/>
    <mergeCell ref="D246:E246"/>
    <mergeCell ref="F246:G246"/>
    <mergeCell ref="H246:I246"/>
    <mergeCell ref="J246:N246"/>
    <mergeCell ref="O246:P246"/>
    <mergeCell ref="B245:C245"/>
    <mergeCell ref="D245:E245"/>
    <mergeCell ref="F245:G245"/>
    <mergeCell ref="H245:I245"/>
    <mergeCell ref="J245:N245"/>
    <mergeCell ref="O245:P245"/>
    <mergeCell ref="B256:C256"/>
    <mergeCell ref="D256:E256"/>
    <mergeCell ref="F256:G256"/>
    <mergeCell ref="H256:I256"/>
    <mergeCell ref="J256:N256"/>
    <mergeCell ref="O256:P256"/>
    <mergeCell ref="B255:C255"/>
    <mergeCell ref="D255:E255"/>
    <mergeCell ref="F255:G255"/>
    <mergeCell ref="H255:I255"/>
    <mergeCell ref="J255:N255"/>
    <mergeCell ref="O255:P255"/>
    <mergeCell ref="B254:C254"/>
    <mergeCell ref="D254:E254"/>
    <mergeCell ref="F254:G254"/>
    <mergeCell ref="H254:I254"/>
    <mergeCell ref="J254:N254"/>
    <mergeCell ref="O254:P254"/>
    <mergeCell ref="B253:C253"/>
    <mergeCell ref="D253:E253"/>
    <mergeCell ref="F253:G253"/>
    <mergeCell ref="H253:I253"/>
    <mergeCell ref="J253:N253"/>
    <mergeCell ref="O253:P253"/>
    <mergeCell ref="B252:C252"/>
    <mergeCell ref="D252:E252"/>
    <mergeCell ref="F252:G252"/>
    <mergeCell ref="H252:I252"/>
    <mergeCell ref="J252:N252"/>
    <mergeCell ref="O252:P252"/>
    <mergeCell ref="B251:C251"/>
    <mergeCell ref="D251:E251"/>
    <mergeCell ref="F251:G251"/>
    <mergeCell ref="H251:I251"/>
    <mergeCell ref="J251:N251"/>
    <mergeCell ref="O251:P251"/>
    <mergeCell ref="B262:C262"/>
    <mergeCell ref="D262:E262"/>
    <mergeCell ref="F262:G262"/>
    <mergeCell ref="H262:I262"/>
    <mergeCell ref="J262:N262"/>
    <mergeCell ref="O262:P262"/>
    <mergeCell ref="B261:C261"/>
    <mergeCell ref="D261:E261"/>
    <mergeCell ref="F261:G261"/>
    <mergeCell ref="H261:I261"/>
    <mergeCell ref="J261:N261"/>
    <mergeCell ref="O261:P261"/>
    <mergeCell ref="B260:C260"/>
    <mergeCell ref="D260:E260"/>
    <mergeCell ref="F260:G260"/>
    <mergeCell ref="H260:I260"/>
    <mergeCell ref="J260:N260"/>
    <mergeCell ref="O260:P260"/>
    <mergeCell ref="B259:C259"/>
    <mergeCell ref="D259:E259"/>
    <mergeCell ref="F259:G259"/>
    <mergeCell ref="H259:I259"/>
    <mergeCell ref="J259:N259"/>
    <mergeCell ref="O259:P259"/>
    <mergeCell ref="B258:C258"/>
    <mergeCell ref="D258:E258"/>
    <mergeCell ref="F258:G258"/>
    <mergeCell ref="H258:I258"/>
    <mergeCell ref="J258:N258"/>
    <mergeCell ref="O258:P258"/>
    <mergeCell ref="B257:C257"/>
    <mergeCell ref="D257:E257"/>
    <mergeCell ref="F257:G257"/>
    <mergeCell ref="H257:I257"/>
    <mergeCell ref="J257:N257"/>
    <mergeCell ref="O257:P257"/>
    <mergeCell ref="B268:C268"/>
    <mergeCell ref="D268:E268"/>
    <mergeCell ref="F268:G268"/>
    <mergeCell ref="H268:I268"/>
    <mergeCell ref="J268:N268"/>
    <mergeCell ref="O268:P268"/>
    <mergeCell ref="B267:C267"/>
    <mergeCell ref="D267:E267"/>
    <mergeCell ref="F267:G267"/>
    <mergeCell ref="H267:I267"/>
    <mergeCell ref="J267:N267"/>
    <mergeCell ref="O267:P267"/>
    <mergeCell ref="B266:C266"/>
    <mergeCell ref="D266:E266"/>
    <mergeCell ref="F266:G266"/>
    <mergeCell ref="H266:I266"/>
    <mergeCell ref="J266:N266"/>
    <mergeCell ref="O266:P266"/>
    <mergeCell ref="B265:C265"/>
    <mergeCell ref="D265:E265"/>
    <mergeCell ref="F265:G265"/>
    <mergeCell ref="H265:I265"/>
    <mergeCell ref="J265:N265"/>
    <mergeCell ref="O265:P265"/>
    <mergeCell ref="B264:C264"/>
    <mergeCell ref="D264:E264"/>
    <mergeCell ref="F264:G264"/>
    <mergeCell ref="H264:I264"/>
    <mergeCell ref="J264:N264"/>
    <mergeCell ref="O264:P264"/>
    <mergeCell ref="B263:C263"/>
    <mergeCell ref="D263:E263"/>
    <mergeCell ref="F263:G263"/>
    <mergeCell ref="H263:I263"/>
    <mergeCell ref="J263:N263"/>
    <mergeCell ref="O263:P263"/>
    <mergeCell ref="B274:C274"/>
    <mergeCell ref="D274:E274"/>
    <mergeCell ref="F274:G274"/>
    <mergeCell ref="H274:I274"/>
    <mergeCell ref="J274:N274"/>
    <mergeCell ref="O274:P274"/>
    <mergeCell ref="B273:C273"/>
    <mergeCell ref="D273:E273"/>
    <mergeCell ref="F273:G273"/>
    <mergeCell ref="H273:I273"/>
    <mergeCell ref="J273:N273"/>
    <mergeCell ref="O273:P273"/>
    <mergeCell ref="B272:C272"/>
    <mergeCell ref="D272:E272"/>
    <mergeCell ref="F272:G272"/>
    <mergeCell ref="H272:I272"/>
    <mergeCell ref="J272:N272"/>
    <mergeCell ref="O272:P272"/>
    <mergeCell ref="B271:C271"/>
    <mergeCell ref="D271:E271"/>
    <mergeCell ref="F271:G271"/>
    <mergeCell ref="H271:I271"/>
    <mergeCell ref="J271:N271"/>
    <mergeCell ref="O271:P271"/>
    <mergeCell ref="B270:C270"/>
    <mergeCell ref="D270:E270"/>
    <mergeCell ref="F270:G270"/>
    <mergeCell ref="H270:I270"/>
    <mergeCell ref="J270:N270"/>
    <mergeCell ref="O270:P270"/>
    <mergeCell ref="B269:C269"/>
    <mergeCell ref="D269:E269"/>
    <mergeCell ref="F269:G269"/>
    <mergeCell ref="H269:I269"/>
    <mergeCell ref="J269:N269"/>
    <mergeCell ref="O269:P269"/>
    <mergeCell ref="B280:C280"/>
    <mergeCell ref="D280:E280"/>
    <mergeCell ref="F280:G280"/>
    <mergeCell ref="H280:I280"/>
    <mergeCell ref="J280:N280"/>
    <mergeCell ref="O280:P280"/>
    <mergeCell ref="B279:C279"/>
    <mergeCell ref="D279:E279"/>
    <mergeCell ref="F279:G279"/>
    <mergeCell ref="H279:I279"/>
    <mergeCell ref="J279:N279"/>
    <mergeCell ref="O279:P279"/>
    <mergeCell ref="B278:C278"/>
    <mergeCell ref="D278:E278"/>
    <mergeCell ref="F278:G278"/>
    <mergeCell ref="H278:I278"/>
    <mergeCell ref="J278:N278"/>
    <mergeCell ref="O278:P278"/>
    <mergeCell ref="B277:C277"/>
    <mergeCell ref="D277:E277"/>
    <mergeCell ref="F277:G277"/>
    <mergeCell ref="H277:I277"/>
    <mergeCell ref="J277:N277"/>
    <mergeCell ref="O277:P277"/>
    <mergeCell ref="B276:C276"/>
    <mergeCell ref="D276:E276"/>
    <mergeCell ref="F276:G276"/>
    <mergeCell ref="H276:I276"/>
    <mergeCell ref="J276:N276"/>
    <mergeCell ref="O276:P276"/>
    <mergeCell ref="B275:C275"/>
    <mergeCell ref="D275:E275"/>
    <mergeCell ref="F275:G275"/>
    <mergeCell ref="H275:I275"/>
    <mergeCell ref="J275:N275"/>
    <mergeCell ref="O275:P275"/>
    <mergeCell ref="B286:C286"/>
    <mergeCell ref="D286:E286"/>
    <mergeCell ref="F286:G286"/>
    <mergeCell ref="H286:I286"/>
    <mergeCell ref="J286:N286"/>
    <mergeCell ref="O286:P286"/>
    <mergeCell ref="B285:C285"/>
    <mergeCell ref="D285:E285"/>
    <mergeCell ref="F285:G285"/>
    <mergeCell ref="H285:I285"/>
    <mergeCell ref="J285:N285"/>
    <mergeCell ref="O285:P285"/>
    <mergeCell ref="B284:C284"/>
    <mergeCell ref="D284:E284"/>
    <mergeCell ref="F284:G284"/>
    <mergeCell ref="H284:I284"/>
    <mergeCell ref="J284:N284"/>
    <mergeCell ref="O284:P284"/>
    <mergeCell ref="B283:C283"/>
    <mergeCell ref="D283:E283"/>
    <mergeCell ref="F283:G283"/>
    <mergeCell ref="H283:I283"/>
    <mergeCell ref="J283:N283"/>
    <mergeCell ref="O283:P283"/>
    <mergeCell ref="B282:C282"/>
    <mergeCell ref="D282:E282"/>
    <mergeCell ref="F282:G282"/>
    <mergeCell ref="H282:I282"/>
    <mergeCell ref="J282:N282"/>
    <mergeCell ref="O282:P282"/>
    <mergeCell ref="B281:C281"/>
    <mergeCell ref="D281:E281"/>
    <mergeCell ref="F281:G281"/>
    <mergeCell ref="H281:I281"/>
    <mergeCell ref="J281:N281"/>
    <mergeCell ref="O281:P281"/>
    <mergeCell ref="B292:C292"/>
    <mergeCell ref="D292:E292"/>
    <mergeCell ref="F292:G292"/>
    <mergeCell ref="H292:I292"/>
    <mergeCell ref="J292:N292"/>
    <mergeCell ref="O292:P292"/>
    <mergeCell ref="B291:C291"/>
    <mergeCell ref="D291:E291"/>
    <mergeCell ref="F291:G291"/>
    <mergeCell ref="H291:I291"/>
    <mergeCell ref="J291:N291"/>
    <mergeCell ref="O291:P291"/>
    <mergeCell ref="B290:C290"/>
    <mergeCell ref="D290:E290"/>
    <mergeCell ref="F290:G290"/>
    <mergeCell ref="H290:I290"/>
    <mergeCell ref="J290:N290"/>
    <mergeCell ref="O290:P290"/>
    <mergeCell ref="B289:C289"/>
    <mergeCell ref="D289:E289"/>
    <mergeCell ref="F289:G289"/>
    <mergeCell ref="H289:I289"/>
    <mergeCell ref="J289:N289"/>
    <mergeCell ref="O289:P289"/>
    <mergeCell ref="B288:C288"/>
    <mergeCell ref="D288:E288"/>
    <mergeCell ref="F288:G288"/>
    <mergeCell ref="H288:I288"/>
    <mergeCell ref="J288:N288"/>
    <mergeCell ref="O288:P288"/>
    <mergeCell ref="B287:C287"/>
    <mergeCell ref="D287:E287"/>
    <mergeCell ref="F287:G287"/>
    <mergeCell ref="H287:I287"/>
    <mergeCell ref="J287:N287"/>
    <mergeCell ref="O287:P287"/>
    <mergeCell ref="B298:C298"/>
    <mergeCell ref="D298:E298"/>
    <mergeCell ref="F298:G298"/>
    <mergeCell ref="H298:I298"/>
    <mergeCell ref="J298:N298"/>
    <mergeCell ref="O298:P298"/>
    <mergeCell ref="B297:C297"/>
    <mergeCell ref="D297:E297"/>
    <mergeCell ref="F297:G297"/>
    <mergeCell ref="H297:I297"/>
    <mergeCell ref="J297:N297"/>
    <mergeCell ref="O297:P297"/>
    <mergeCell ref="B296:C296"/>
    <mergeCell ref="D296:E296"/>
    <mergeCell ref="F296:G296"/>
    <mergeCell ref="H296:I296"/>
    <mergeCell ref="J296:N296"/>
    <mergeCell ref="O296:P296"/>
    <mergeCell ref="B295:C295"/>
    <mergeCell ref="D295:E295"/>
    <mergeCell ref="F295:G295"/>
    <mergeCell ref="H295:I295"/>
    <mergeCell ref="J295:N295"/>
    <mergeCell ref="O295:P295"/>
    <mergeCell ref="B294:C294"/>
    <mergeCell ref="D294:E294"/>
    <mergeCell ref="F294:G294"/>
    <mergeCell ref="H294:I294"/>
    <mergeCell ref="J294:N294"/>
    <mergeCell ref="O294:P294"/>
    <mergeCell ref="B293:C293"/>
    <mergeCell ref="D293:E293"/>
    <mergeCell ref="F293:G293"/>
    <mergeCell ref="H293:I293"/>
    <mergeCell ref="J293:N293"/>
    <mergeCell ref="O293:P293"/>
    <mergeCell ref="B304:C304"/>
    <mergeCell ref="D304:E304"/>
    <mergeCell ref="F304:G304"/>
    <mergeCell ref="H304:I304"/>
    <mergeCell ref="J304:N304"/>
    <mergeCell ref="O304:P304"/>
    <mergeCell ref="B303:C303"/>
    <mergeCell ref="D303:E303"/>
    <mergeCell ref="F303:G303"/>
    <mergeCell ref="H303:I303"/>
    <mergeCell ref="J303:N303"/>
    <mergeCell ref="O303:P303"/>
    <mergeCell ref="B302:C302"/>
    <mergeCell ref="D302:E302"/>
    <mergeCell ref="F302:G302"/>
    <mergeCell ref="H302:I302"/>
    <mergeCell ref="J302:N302"/>
    <mergeCell ref="O302:P302"/>
    <mergeCell ref="B301:C301"/>
    <mergeCell ref="D301:E301"/>
    <mergeCell ref="F301:G301"/>
    <mergeCell ref="H301:I301"/>
    <mergeCell ref="J301:N301"/>
    <mergeCell ref="O301:P301"/>
    <mergeCell ref="B300:C300"/>
    <mergeCell ref="D300:E300"/>
    <mergeCell ref="F300:G300"/>
    <mergeCell ref="H300:I300"/>
    <mergeCell ref="J300:N300"/>
    <mergeCell ref="O300:P300"/>
    <mergeCell ref="B299:C299"/>
    <mergeCell ref="D299:E299"/>
    <mergeCell ref="F299:G299"/>
    <mergeCell ref="H299:I299"/>
    <mergeCell ref="J299:N299"/>
    <mergeCell ref="O299:P299"/>
    <mergeCell ref="B310:C310"/>
    <mergeCell ref="D310:E310"/>
    <mergeCell ref="F310:G310"/>
    <mergeCell ref="H310:I310"/>
    <mergeCell ref="J310:N310"/>
    <mergeCell ref="O310:P310"/>
    <mergeCell ref="B309:C309"/>
    <mergeCell ref="D309:E309"/>
    <mergeCell ref="F309:G309"/>
    <mergeCell ref="H309:I309"/>
    <mergeCell ref="J309:N309"/>
    <mergeCell ref="O309:P309"/>
    <mergeCell ref="B308:C308"/>
    <mergeCell ref="D308:E308"/>
    <mergeCell ref="F308:G308"/>
    <mergeCell ref="H308:I308"/>
    <mergeCell ref="J308:N308"/>
    <mergeCell ref="O308:P308"/>
    <mergeCell ref="B307:C307"/>
    <mergeCell ref="D307:E307"/>
    <mergeCell ref="F307:G307"/>
    <mergeCell ref="H307:I307"/>
    <mergeCell ref="J307:N307"/>
    <mergeCell ref="O307:P307"/>
    <mergeCell ref="B306:C306"/>
    <mergeCell ref="D306:E306"/>
    <mergeCell ref="F306:G306"/>
    <mergeCell ref="H306:I306"/>
    <mergeCell ref="J306:N306"/>
    <mergeCell ref="O306:P306"/>
    <mergeCell ref="B305:C305"/>
    <mergeCell ref="D305:E305"/>
    <mergeCell ref="F305:G305"/>
    <mergeCell ref="H305:I305"/>
    <mergeCell ref="J305:N305"/>
    <mergeCell ref="O305:P305"/>
    <mergeCell ref="B316:C316"/>
    <mergeCell ref="D316:E316"/>
    <mergeCell ref="F316:G316"/>
    <mergeCell ref="H316:I316"/>
    <mergeCell ref="J316:N316"/>
    <mergeCell ref="O316:P316"/>
    <mergeCell ref="B315:C315"/>
    <mergeCell ref="D315:E315"/>
    <mergeCell ref="F315:G315"/>
    <mergeCell ref="H315:I315"/>
    <mergeCell ref="J315:N315"/>
    <mergeCell ref="O315:P315"/>
    <mergeCell ref="B314:C314"/>
    <mergeCell ref="D314:E314"/>
    <mergeCell ref="F314:G314"/>
    <mergeCell ref="H314:I314"/>
    <mergeCell ref="J314:N314"/>
    <mergeCell ref="O314:P314"/>
    <mergeCell ref="B313:C313"/>
    <mergeCell ref="D313:E313"/>
    <mergeCell ref="F313:G313"/>
    <mergeCell ref="H313:I313"/>
    <mergeCell ref="J313:N313"/>
    <mergeCell ref="O313:P313"/>
    <mergeCell ref="B312:C312"/>
    <mergeCell ref="D312:E312"/>
    <mergeCell ref="F312:G312"/>
    <mergeCell ref="H312:I312"/>
    <mergeCell ref="J312:N312"/>
    <mergeCell ref="O312:P312"/>
    <mergeCell ref="B311:C311"/>
    <mergeCell ref="D311:E311"/>
    <mergeCell ref="F311:G311"/>
    <mergeCell ref="H311:I311"/>
    <mergeCell ref="J311:N311"/>
    <mergeCell ref="O311:P311"/>
    <mergeCell ref="B322:C322"/>
    <mergeCell ref="D322:E322"/>
    <mergeCell ref="F322:G322"/>
    <mergeCell ref="H322:I322"/>
    <mergeCell ref="J322:N322"/>
    <mergeCell ref="O322:P322"/>
    <mergeCell ref="B321:C321"/>
    <mergeCell ref="D321:E321"/>
    <mergeCell ref="F321:G321"/>
    <mergeCell ref="H321:I321"/>
    <mergeCell ref="J321:N321"/>
    <mergeCell ref="O321:P321"/>
    <mergeCell ref="B320:C320"/>
    <mergeCell ref="D320:E320"/>
    <mergeCell ref="F320:G320"/>
    <mergeCell ref="H320:I320"/>
    <mergeCell ref="J320:N320"/>
    <mergeCell ref="O320:P320"/>
    <mergeCell ref="B319:C319"/>
    <mergeCell ref="D319:E319"/>
    <mergeCell ref="F319:G319"/>
    <mergeCell ref="H319:I319"/>
    <mergeCell ref="J319:N319"/>
    <mergeCell ref="O319:P319"/>
    <mergeCell ref="B318:C318"/>
    <mergeCell ref="D318:E318"/>
    <mergeCell ref="F318:G318"/>
    <mergeCell ref="H318:I318"/>
    <mergeCell ref="J318:N318"/>
    <mergeCell ref="O318:P318"/>
    <mergeCell ref="B317:C317"/>
    <mergeCell ref="D317:E317"/>
    <mergeCell ref="F317:G317"/>
    <mergeCell ref="H317:I317"/>
    <mergeCell ref="J317:N317"/>
    <mergeCell ref="O317:P317"/>
    <mergeCell ref="B328:C328"/>
    <mergeCell ref="D328:E328"/>
    <mergeCell ref="F328:G328"/>
    <mergeCell ref="H328:I328"/>
    <mergeCell ref="J328:N328"/>
    <mergeCell ref="O328:P328"/>
    <mergeCell ref="B327:C327"/>
    <mergeCell ref="D327:E327"/>
    <mergeCell ref="F327:G327"/>
    <mergeCell ref="H327:I327"/>
    <mergeCell ref="J327:N327"/>
    <mergeCell ref="O327:P327"/>
    <mergeCell ref="B326:C326"/>
    <mergeCell ref="D326:E326"/>
    <mergeCell ref="F326:G326"/>
    <mergeCell ref="H326:I326"/>
    <mergeCell ref="J326:N326"/>
    <mergeCell ref="O326:P326"/>
    <mergeCell ref="B325:C325"/>
    <mergeCell ref="D325:E325"/>
    <mergeCell ref="F325:G325"/>
    <mergeCell ref="H325:I325"/>
    <mergeCell ref="J325:N325"/>
    <mergeCell ref="O325:P325"/>
    <mergeCell ref="B324:C324"/>
    <mergeCell ref="D324:E324"/>
    <mergeCell ref="F324:G324"/>
    <mergeCell ref="H324:I324"/>
    <mergeCell ref="J324:N324"/>
    <mergeCell ref="O324:P324"/>
    <mergeCell ref="B323:C323"/>
    <mergeCell ref="D323:E323"/>
    <mergeCell ref="F323:G323"/>
    <mergeCell ref="H323:I323"/>
    <mergeCell ref="J323:N323"/>
    <mergeCell ref="O323:P323"/>
    <mergeCell ref="B334:C334"/>
    <mergeCell ref="D334:E334"/>
    <mergeCell ref="F334:G334"/>
    <mergeCell ref="H334:I334"/>
    <mergeCell ref="J334:N334"/>
    <mergeCell ref="O334:P334"/>
    <mergeCell ref="B333:C333"/>
    <mergeCell ref="D333:E333"/>
    <mergeCell ref="F333:G333"/>
    <mergeCell ref="H333:I333"/>
    <mergeCell ref="J333:N333"/>
    <mergeCell ref="O333:P333"/>
    <mergeCell ref="B332:C332"/>
    <mergeCell ref="D332:E332"/>
    <mergeCell ref="F332:G332"/>
    <mergeCell ref="H332:I332"/>
    <mergeCell ref="J332:N332"/>
    <mergeCell ref="O332:P332"/>
    <mergeCell ref="B331:C331"/>
    <mergeCell ref="D331:E331"/>
    <mergeCell ref="F331:G331"/>
    <mergeCell ref="H331:I331"/>
    <mergeCell ref="J331:N331"/>
    <mergeCell ref="O331:P331"/>
    <mergeCell ref="B330:C330"/>
    <mergeCell ref="D330:E330"/>
    <mergeCell ref="F330:G330"/>
    <mergeCell ref="H330:I330"/>
    <mergeCell ref="J330:N330"/>
    <mergeCell ref="O330:P330"/>
    <mergeCell ref="B329:C329"/>
    <mergeCell ref="D329:E329"/>
    <mergeCell ref="F329:G329"/>
    <mergeCell ref="H329:I329"/>
    <mergeCell ref="J329:N329"/>
    <mergeCell ref="O329:P329"/>
    <mergeCell ref="B340:C340"/>
    <mergeCell ref="D340:E340"/>
    <mergeCell ref="F340:G340"/>
    <mergeCell ref="H340:I340"/>
    <mergeCell ref="J340:N340"/>
    <mergeCell ref="O340:P340"/>
    <mergeCell ref="B339:C339"/>
    <mergeCell ref="D339:E339"/>
    <mergeCell ref="F339:G339"/>
    <mergeCell ref="H339:I339"/>
    <mergeCell ref="J339:N339"/>
    <mergeCell ref="O339:P339"/>
    <mergeCell ref="B338:C338"/>
    <mergeCell ref="D338:E338"/>
    <mergeCell ref="F338:G338"/>
    <mergeCell ref="H338:I338"/>
    <mergeCell ref="J338:N338"/>
    <mergeCell ref="O338:P338"/>
    <mergeCell ref="B337:C337"/>
    <mergeCell ref="D337:E337"/>
    <mergeCell ref="F337:G337"/>
    <mergeCell ref="H337:I337"/>
    <mergeCell ref="J337:N337"/>
    <mergeCell ref="O337:P337"/>
    <mergeCell ref="B336:C336"/>
    <mergeCell ref="D336:E336"/>
    <mergeCell ref="F336:G336"/>
    <mergeCell ref="H336:I336"/>
    <mergeCell ref="J336:N336"/>
    <mergeCell ref="O336:P336"/>
    <mergeCell ref="B335:C335"/>
    <mergeCell ref="D335:E335"/>
    <mergeCell ref="F335:G335"/>
    <mergeCell ref="H335:I335"/>
    <mergeCell ref="J335:N335"/>
    <mergeCell ref="O335:P335"/>
    <mergeCell ref="B346:C346"/>
    <mergeCell ref="D346:E346"/>
    <mergeCell ref="F346:G346"/>
    <mergeCell ref="H346:I346"/>
    <mergeCell ref="J346:N346"/>
    <mergeCell ref="O346:P346"/>
    <mergeCell ref="B345:C345"/>
    <mergeCell ref="D345:E345"/>
    <mergeCell ref="F345:G345"/>
    <mergeCell ref="H345:I345"/>
    <mergeCell ref="J345:N345"/>
    <mergeCell ref="O345:P345"/>
    <mergeCell ref="B344:C344"/>
    <mergeCell ref="D344:E344"/>
    <mergeCell ref="F344:G344"/>
    <mergeCell ref="H344:I344"/>
    <mergeCell ref="J344:N344"/>
    <mergeCell ref="O344:P344"/>
    <mergeCell ref="B343:C343"/>
    <mergeCell ref="D343:E343"/>
    <mergeCell ref="F343:G343"/>
    <mergeCell ref="H343:I343"/>
    <mergeCell ref="J343:N343"/>
    <mergeCell ref="O343:P343"/>
    <mergeCell ref="B342:C342"/>
    <mergeCell ref="D342:E342"/>
    <mergeCell ref="F342:G342"/>
    <mergeCell ref="H342:I342"/>
    <mergeCell ref="J342:N342"/>
    <mergeCell ref="O342:P342"/>
    <mergeCell ref="B341:C341"/>
    <mergeCell ref="D341:E341"/>
    <mergeCell ref="F341:G341"/>
    <mergeCell ref="H341:I341"/>
    <mergeCell ref="J341:N341"/>
    <mergeCell ref="O341:P341"/>
    <mergeCell ref="B352:C352"/>
    <mergeCell ref="D352:E352"/>
    <mergeCell ref="F352:G352"/>
    <mergeCell ref="H352:I352"/>
    <mergeCell ref="J352:N352"/>
    <mergeCell ref="O352:P352"/>
    <mergeCell ref="B351:C351"/>
    <mergeCell ref="D351:E351"/>
    <mergeCell ref="F351:G351"/>
    <mergeCell ref="H351:I351"/>
    <mergeCell ref="J351:N351"/>
    <mergeCell ref="O351:P351"/>
    <mergeCell ref="B350:C350"/>
    <mergeCell ref="D350:E350"/>
    <mergeCell ref="F350:G350"/>
    <mergeCell ref="H350:I350"/>
    <mergeCell ref="J350:N350"/>
    <mergeCell ref="O350:P350"/>
    <mergeCell ref="B349:C349"/>
    <mergeCell ref="D349:E349"/>
    <mergeCell ref="F349:G349"/>
    <mergeCell ref="H349:I349"/>
    <mergeCell ref="J349:N349"/>
    <mergeCell ref="O349:P349"/>
    <mergeCell ref="B348:C348"/>
    <mergeCell ref="D348:E348"/>
    <mergeCell ref="F348:G348"/>
    <mergeCell ref="H348:I348"/>
    <mergeCell ref="J348:N348"/>
    <mergeCell ref="O348:P348"/>
    <mergeCell ref="B347:C347"/>
    <mergeCell ref="D347:E347"/>
    <mergeCell ref="F347:G347"/>
    <mergeCell ref="H347:I347"/>
    <mergeCell ref="J347:N347"/>
    <mergeCell ref="O347:P347"/>
    <mergeCell ref="B358:C358"/>
    <mergeCell ref="D358:E358"/>
    <mergeCell ref="F358:G358"/>
    <mergeCell ref="H358:I358"/>
    <mergeCell ref="J358:N358"/>
    <mergeCell ref="O358:P358"/>
    <mergeCell ref="B357:C357"/>
    <mergeCell ref="D357:E357"/>
    <mergeCell ref="F357:G357"/>
    <mergeCell ref="H357:I357"/>
    <mergeCell ref="J357:N357"/>
    <mergeCell ref="O357:P357"/>
    <mergeCell ref="B356:C356"/>
    <mergeCell ref="D356:E356"/>
    <mergeCell ref="F356:G356"/>
    <mergeCell ref="H356:I356"/>
    <mergeCell ref="J356:N356"/>
    <mergeCell ref="O356:P356"/>
    <mergeCell ref="B355:C355"/>
    <mergeCell ref="D355:E355"/>
    <mergeCell ref="F355:G355"/>
    <mergeCell ref="H355:I355"/>
    <mergeCell ref="J355:N355"/>
    <mergeCell ref="O355:P355"/>
    <mergeCell ref="B354:C354"/>
    <mergeCell ref="D354:E354"/>
    <mergeCell ref="F354:G354"/>
    <mergeCell ref="H354:I354"/>
    <mergeCell ref="J354:N354"/>
    <mergeCell ref="O354:P354"/>
    <mergeCell ref="B353:C353"/>
    <mergeCell ref="D353:E353"/>
    <mergeCell ref="F353:G353"/>
    <mergeCell ref="H353:I353"/>
    <mergeCell ref="J353:N353"/>
    <mergeCell ref="O353:P353"/>
    <mergeCell ref="B364:C364"/>
    <mergeCell ref="D364:E364"/>
    <mergeCell ref="F364:G364"/>
    <mergeCell ref="H364:I364"/>
    <mergeCell ref="J364:N364"/>
    <mergeCell ref="O364:P364"/>
    <mergeCell ref="B363:C363"/>
    <mergeCell ref="D363:E363"/>
    <mergeCell ref="F363:G363"/>
    <mergeCell ref="H363:I363"/>
    <mergeCell ref="J363:N363"/>
    <mergeCell ref="O363:P363"/>
    <mergeCell ref="B362:C362"/>
    <mergeCell ref="D362:E362"/>
    <mergeCell ref="F362:G362"/>
    <mergeCell ref="H362:I362"/>
    <mergeCell ref="J362:N362"/>
    <mergeCell ref="O362:P362"/>
    <mergeCell ref="B361:C361"/>
    <mergeCell ref="D361:E361"/>
    <mergeCell ref="F361:G361"/>
    <mergeCell ref="H361:I361"/>
    <mergeCell ref="J361:N361"/>
    <mergeCell ref="O361:P361"/>
    <mergeCell ref="B360:C360"/>
    <mergeCell ref="D360:E360"/>
    <mergeCell ref="F360:G360"/>
    <mergeCell ref="H360:I360"/>
    <mergeCell ref="J360:N360"/>
    <mergeCell ref="O360:P360"/>
    <mergeCell ref="B359:C359"/>
    <mergeCell ref="D359:E359"/>
    <mergeCell ref="F359:G359"/>
    <mergeCell ref="H359:I359"/>
    <mergeCell ref="J359:N359"/>
    <mergeCell ref="O359:P359"/>
    <mergeCell ref="B370:C370"/>
    <mergeCell ref="D370:E370"/>
    <mergeCell ref="F370:G370"/>
    <mergeCell ref="H370:I370"/>
    <mergeCell ref="J370:N370"/>
    <mergeCell ref="O370:P370"/>
    <mergeCell ref="B369:C369"/>
    <mergeCell ref="D369:E369"/>
    <mergeCell ref="F369:G369"/>
    <mergeCell ref="H369:I369"/>
    <mergeCell ref="J369:N369"/>
    <mergeCell ref="O369:P369"/>
    <mergeCell ref="B368:C368"/>
    <mergeCell ref="D368:E368"/>
    <mergeCell ref="F368:G368"/>
    <mergeCell ref="H368:I368"/>
    <mergeCell ref="J368:N368"/>
    <mergeCell ref="O368:P368"/>
    <mergeCell ref="B367:C367"/>
    <mergeCell ref="D367:E367"/>
    <mergeCell ref="F367:G367"/>
    <mergeCell ref="H367:I367"/>
    <mergeCell ref="J367:N367"/>
    <mergeCell ref="O367:P367"/>
    <mergeCell ref="B366:C366"/>
    <mergeCell ref="D366:E366"/>
    <mergeCell ref="F366:G366"/>
    <mergeCell ref="H366:I366"/>
    <mergeCell ref="J366:N366"/>
    <mergeCell ref="O366:P366"/>
    <mergeCell ref="B365:C365"/>
    <mergeCell ref="D365:E365"/>
    <mergeCell ref="F365:G365"/>
    <mergeCell ref="H365:I365"/>
    <mergeCell ref="J365:N365"/>
    <mergeCell ref="O365:P365"/>
    <mergeCell ref="B376:C376"/>
    <mergeCell ref="D376:E376"/>
    <mergeCell ref="F376:G376"/>
    <mergeCell ref="H376:I376"/>
    <mergeCell ref="J376:N376"/>
    <mergeCell ref="O376:P376"/>
    <mergeCell ref="B375:C375"/>
    <mergeCell ref="D375:E375"/>
    <mergeCell ref="F375:G375"/>
    <mergeCell ref="H375:I375"/>
    <mergeCell ref="J375:N375"/>
    <mergeCell ref="O375:P375"/>
    <mergeCell ref="B374:C374"/>
    <mergeCell ref="D374:E374"/>
    <mergeCell ref="F374:G374"/>
    <mergeCell ref="H374:I374"/>
    <mergeCell ref="J374:N374"/>
    <mergeCell ref="O374:P374"/>
    <mergeCell ref="B373:C373"/>
    <mergeCell ref="D373:E373"/>
    <mergeCell ref="F373:G373"/>
    <mergeCell ref="H373:I373"/>
    <mergeCell ref="J373:N373"/>
    <mergeCell ref="O373:P373"/>
    <mergeCell ref="B372:C372"/>
    <mergeCell ref="D372:E372"/>
    <mergeCell ref="F372:G372"/>
    <mergeCell ref="H372:I372"/>
    <mergeCell ref="J372:N372"/>
    <mergeCell ref="O372:P372"/>
    <mergeCell ref="B371:C371"/>
    <mergeCell ref="D371:E371"/>
    <mergeCell ref="F371:G371"/>
    <mergeCell ref="H371:I371"/>
    <mergeCell ref="J371:N371"/>
    <mergeCell ref="O371:P371"/>
    <mergeCell ref="B382:C382"/>
    <mergeCell ref="D382:E382"/>
    <mergeCell ref="F382:G382"/>
    <mergeCell ref="H382:I382"/>
    <mergeCell ref="J382:N382"/>
    <mergeCell ref="O382:P382"/>
    <mergeCell ref="B381:C381"/>
    <mergeCell ref="D381:E381"/>
    <mergeCell ref="F381:G381"/>
    <mergeCell ref="H381:I381"/>
    <mergeCell ref="J381:N381"/>
    <mergeCell ref="O381:P381"/>
    <mergeCell ref="B380:C380"/>
    <mergeCell ref="D380:E380"/>
    <mergeCell ref="F380:G380"/>
    <mergeCell ref="H380:I380"/>
    <mergeCell ref="J380:N380"/>
    <mergeCell ref="O380:P380"/>
    <mergeCell ref="B379:C379"/>
    <mergeCell ref="D379:E379"/>
    <mergeCell ref="F379:G379"/>
    <mergeCell ref="H379:I379"/>
    <mergeCell ref="J379:N379"/>
    <mergeCell ref="O379:P379"/>
    <mergeCell ref="B378:C378"/>
    <mergeCell ref="D378:E378"/>
    <mergeCell ref="F378:G378"/>
    <mergeCell ref="H378:I378"/>
    <mergeCell ref="J378:N378"/>
    <mergeCell ref="O378:P378"/>
    <mergeCell ref="B377:C377"/>
    <mergeCell ref="D377:E377"/>
    <mergeCell ref="F377:G377"/>
    <mergeCell ref="H377:I377"/>
    <mergeCell ref="J377:N377"/>
    <mergeCell ref="O377:P377"/>
    <mergeCell ref="B388:C388"/>
    <mergeCell ref="D388:E388"/>
    <mergeCell ref="F388:G388"/>
    <mergeCell ref="H388:I388"/>
    <mergeCell ref="J388:N388"/>
    <mergeCell ref="O388:P388"/>
    <mergeCell ref="B387:C387"/>
    <mergeCell ref="D387:E387"/>
    <mergeCell ref="F387:G387"/>
    <mergeCell ref="H387:I387"/>
    <mergeCell ref="J387:N387"/>
    <mergeCell ref="O387:P387"/>
    <mergeCell ref="B386:C386"/>
    <mergeCell ref="D386:E386"/>
    <mergeCell ref="F386:G386"/>
    <mergeCell ref="H386:I386"/>
    <mergeCell ref="J386:N386"/>
    <mergeCell ref="O386:P386"/>
    <mergeCell ref="B385:C385"/>
    <mergeCell ref="D385:E385"/>
    <mergeCell ref="F385:G385"/>
    <mergeCell ref="H385:I385"/>
    <mergeCell ref="J385:N385"/>
    <mergeCell ref="O385:P385"/>
    <mergeCell ref="B384:C384"/>
    <mergeCell ref="D384:E384"/>
    <mergeCell ref="F384:G384"/>
    <mergeCell ref="H384:I384"/>
    <mergeCell ref="J384:N384"/>
    <mergeCell ref="O384:P384"/>
    <mergeCell ref="B383:C383"/>
    <mergeCell ref="D383:E383"/>
    <mergeCell ref="F383:G383"/>
    <mergeCell ref="H383:I383"/>
    <mergeCell ref="J383:N383"/>
    <mergeCell ref="O383:P383"/>
    <mergeCell ref="B394:C394"/>
    <mergeCell ref="D394:E394"/>
    <mergeCell ref="F394:G394"/>
    <mergeCell ref="H394:I394"/>
    <mergeCell ref="J394:N394"/>
    <mergeCell ref="O394:P394"/>
    <mergeCell ref="B393:C393"/>
    <mergeCell ref="D393:E393"/>
    <mergeCell ref="F393:G393"/>
    <mergeCell ref="H393:I393"/>
    <mergeCell ref="J393:N393"/>
    <mergeCell ref="O393:P393"/>
    <mergeCell ref="B392:C392"/>
    <mergeCell ref="D392:E392"/>
    <mergeCell ref="F392:G392"/>
    <mergeCell ref="H392:I392"/>
    <mergeCell ref="J392:N392"/>
    <mergeCell ref="O392:P392"/>
    <mergeCell ref="B391:C391"/>
    <mergeCell ref="D391:E391"/>
    <mergeCell ref="F391:G391"/>
    <mergeCell ref="H391:I391"/>
    <mergeCell ref="J391:N391"/>
    <mergeCell ref="O391:P391"/>
    <mergeCell ref="B390:C390"/>
    <mergeCell ref="D390:E390"/>
    <mergeCell ref="F390:G390"/>
    <mergeCell ref="H390:I390"/>
    <mergeCell ref="J390:N390"/>
    <mergeCell ref="O390:P390"/>
    <mergeCell ref="B389:C389"/>
    <mergeCell ref="D389:E389"/>
    <mergeCell ref="F389:G389"/>
    <mergeCell ref="H389:I389"/>
    <mergeCell ref="J389:N389"/>
    <mergeCell ref="O389:P389"/>
    <mergeCell ref="B400:C400"/>
    <mergeCell ref="D400:E400"/>
    <mergeCell ref="F400:G400"/>
    <mergeCell ref="H400:I400"/>
    <mergeCell ref="J400:N400"/>
    <mergeCell ref="O400:P400"/>
    <mergeCell ref="B399:C399"/>
    <mergeCell ref="D399:E399"/>
    <mergeCell ref="F399:G399"/>
    <mergeCell ref="H399:I399"/>
    <mergeCell ref="J399:N399"/>
    <mergeCell ref="O399:P399"/>
    <mergeCell ref="B398:C398"/>
    <mergeCell ref="D398:E398"/>
    <mergeCell ref="F398:G398"/>
    <mergeCell ref="H398:I398"/>
    <mergeCell ref="J398:N398"/>
    <mergeCell ref="O398:P398"/>
    <mergeCell ref="B397:C397"/>
    <mergeCell ref="D397:E397"/>
    <mergeCell ref="F397:G397"/>
    <mergeCell ref="H397:I397"/>
    <mergeCell ref="J397:N397"/>
    <mergeCell ref="O397:P397"/>
    <mergeCell ref="B396:C396"/>
    <mergeCell ref="D396:E396"/>
    <mergeCell ref="F396:G396"/>
    <mergeCell ref="H396:I396"/>
    <mergeCell ref="J396:N396"/>
    <mergeCell ref="O396:P396"/>
    <mergeCell ref="B395:C395"/>
    <mergeCell ref="D395:E395"/>
    <mergeCell ref="F395:G395"/>
    <mergeCell ref="H395:I395"/>
    <mergeCell ref="J395:N395"/>
    <mergeCell ref="O395:P395"/>
    <mergeCell ref="B406:C406"/>
    <mergeCell ref="D406:E406"/>
    <mergeCell ref="F406:G406"/>
    <mergeCell ref="H406:I406"/>
    <mergeCell ref="J406:N406"/>
    <mergeCell ref="O406:P406"/>
    <mergeCell ref="B405:C405"/>
    <mergeCell ref="D405:E405"/>
    <mergeCell ref="F405:G405"/>
    <mergeCell ref="H405:I405"/>
    <mergeCell ref="J405:N405"/>
    <mergeCell ref="O405:P405"/>
    <mergeCell ref="B404:C404"/>
    <mergeCell ref="D404:E404"/>
    <mergeCell ref="F404:G404"/>
    <mergeCell ref="H404:I404"/>
    <mergeCell ref="J404:N404"/>
    <mergeCell ref="O404:P404"/>
    <mergeCell ref="B403:C403"/>
    <mergeCell ref="D403:E403"/>
    <mergeCell ref="F403:G403"/>
    <mergeCell ref="H403:I403"/>
    <mergeCell ref="J403:N403"/>
    <mergeCell ref="O403:P403"/>
    <mergeCell ref="B402:C402"/>
    <mergeCell ref="D402:E402"/>
    <mergeCell ref="F402:G402"/>
    <mergeCell ref="H402:I402"/>
    <mergeCell ref="J402:N402"/>
    <mergeCell ref="O402:P402"/>
    <mergeCell ref="B401:C401"/>
    <mergeCell ref="D401:E401"/>
    <mergeCell ref="F401:G401"/>
    <mergeCell ref="H401:I401"/>
    <mergeCell ref="J401:N401"/>
    <mergeCell ref="O401:P401"/>
    <mergeCell ref="B412:C412"/>
    <mergeCell ref="D412:E412"/>
    <mergeCell ref="F412:G412"/>
    <mergeCell ref="H412:I412"/>
    <mergeCell ref="J412:N412"/>
    <mergeCell ref="O412:P412"/>
    <mergeCell ref="B411:C411"/>
    <mergeCell ref="D411:E411"/>
    <mergeCell ref="F411:G411"/>
    <mergeCell ref="H411:I411"/>
    <mergeCell ref="J411:N411"/>
    <mergeCell ref="O411:P411"/>
    <mergeCell ref="B410:C410"/>
    <mergeCell ref="D410:E410"/>
    <mergeCell ref="F410:G410"/>
    <mergeCell ref="H410:I410"/>
    <mergeCell ref="J410:N410"/>
    <mergeCell ref="O410:P410"/>
    <mergeCell ref="B409:C409"/>
    <mergeCell ref="D409:E409"/>
    <mergeCell ref="F409:G409"/>
    <mergeCell ref="H409:I409"/>
    <mergeCell ref="J409:N409"/>
    <mergeCell ref="O409:P409"/>
    <mergeCell ref="B408:C408"/>
    <mergeCell ref="D408:E408"/>
    <mergeCell ref="F408:G408"/>
    <mergeCell ref="H408:I408"/>
    <mergeCell ref="J408:N408"/>
    <mergeCell ref="O408:P408"/>
    <mergeCell ref="B407:C407"/>
    <mergeCell ref="D407:E407"/>
    <mergeCell ref="F407:G407"/>
    <mergeCell ref="H407:I407"/>
    <mergeCell ref="J407:N407"/>
    <mergeCell ref="O407:P407"/>
    <mergeCell ref="B418:C418"/>
    <mergeCell ref="D418:E418"/>
    <mergeCell ref="F418:G418"/>
    <mergeCell ref="H418:I418"/>
    <mergeCell ref="J418:N418"/>
    <mergeCell ref="O418:P418"/>
    <mergeCell ref="B417:C417"/>
    <mergeCell ref="D417:E417"/>
    <mergeCell ref="F417:G417"/>
    <mergeCell ref="H417:I417"/>
    <mergeCell ref="J417:N417"/>
    <mergeCell ref="O417:P417"/>
    <mergeCell ref="B416:C416"/>
    <mergeCell ref="D416:E416"/>
    <mergeCell ref="F416:G416"/>
    <mergeCell ref="H416:I416"/>
    <mergeCell ref="J416:N416"/>
    <mergeCell ref="O416:P416"/>
    <mergeCell ref="B415:C415"/>
    <mergeCell ref="D415:E415"/>
    <mergeCell ref="F415:G415"/>
    <mergeCell ref="H415:I415"/>
    <mergeCell ref="J415:N415"/>
    <mergeCell ref="O415:P415"/>
    <mergeCell ref="B414:C414"/>
    <mergeCell ref="D414:E414"/>
    <mergeCell ref="F414:G414"/>
    <mergeCell ref="H414:I414"/>
    <mergeCell ref="J414:N414"/>
    <mergeCell ref="O414:P414"/>
    <mergeCell ref="B413:C413"/>
    <mergeCell ref="D413:E413"/>
    <mergeCell ref="F413:G413"/>
    <mergeCell ref="H413:I413"/>
    <mergeCell ref="J413:N413"/>
    <mergeCell ref="O413:P413"/>
    <mergeCell ref="B424:C424"/>
    <mergeCell ref="D424:E424"/>
    <mergeCell ref="F424:G424"/>
    <mergeCell ref="H424:I424"/>
    <mergeCell ref="J424:N424"/>
    <mergeCell ref="O424:P424"/>
    <mergeCell ref="B423:C423"/>
    <mergeCell ref="D423:E423"/>
    <mergeCell ref="F423:G423"/>
    <mergeCell ref="H423:I423"/>
    <mergeCell ref="J423:N423"/>
    <mergeCell ref="O423:P423"/>
    <mergeCell ref="B422:C422"/>
    <mergeCell ref="D422:E422"/>
    <mergeCell ref="F422:G422"/>
    <mergeCell ref="H422:I422"/>
    <mergeCell ref="J422:N422"/>
    <mergeCell ref="O422:P422"/>
    <mergeCell ref="B421:C421"/>
    <mergeCell ref="D421:E421"/>
    <mergeCell ref="F421:G421"/>
    <mergeCell ref="H421:I421"/>
    <mergeCell ref="J421:N421"/>
    <mergeCell ref="O421:P421"/>
    <mergeCell ref="B420:C420"/>
    <mergeCell ref="D420:E420"/>
    <mergeCell ref="F420:G420"/>
    <mergeCell ref="H420:I420"/>
    <mergeCell ref="J420:N420"/>
    <mergeCell ref="O420:P420"/>
    <mergeCell ref="B419:C419"/>
    <mergeCell ref="D419:E419"/>
    <mergeCell ref="F419:G419"/>
    <mergeCell ref="H419:I419"/>
    <mergeCell ref="J419:N419"/>
    <mergeCell ref="O419:P419"/>
    <mergeCell ref="B430:C430"/>
    <mergeCell ref="D430:E430"/>
    <mergeCell ref="F430:G430"/>
    <mergeCell ref="H430:I430"/>
    <mergeCell ref="J430:N430"/>
    <mergeCell ref="O430:P430"/>
    <mergeCell ref="B429:C429"/>
    <mergeCell ref="D429:E429"/>
    <mergeCell ref="F429:G429"/>
    <mergeCell ref="H429:I429"/>
    <mergeCell ref="J429:N429"/>
    <mergeCell ref="O429:P429"/>
    <mergeCell ref="B428:C428"/>
    <mergeCell ref="D428:E428"/>
    <mergeCell ref="F428:G428"/>
    <mergeCell ref="H428:I428"/>
    <mergeCell ref="J428:N428"/>
    <mergeCell ref="O428:P428"/>
    <mergeCell ref="B427:C427"/>
    <mergeCell ref="D427:E427"/>
    <mergeCell ref="F427:G427"/>
    <mergeCell ref="H427:I427"/>
    <mergeCell ref="J427:N427"/>
    <mergeCell ref="O427:P427"/>
    <mergeCell ref="B426:C426"/>
    <mergeCell ref="D426:E426"/>
    <mergeCell ref="F426:G426"/>
    <mergeCell ref="H426:I426"/>
    <mergeCell ref="J426:N426"/>
    <mergeCell ref="O426:P426"/>
    <mergeCell ref="B425:C425"/>
    <mergeCell ref="D425:E425"/>
    <mergeCell ref="F425:G425"/>
    <mergeCell ref="H425:I425"/>
    <mergeCell ref="J425:N425"/>
    <mergeCell ref="O425:P425"/>
    <mergeCell ref="B436:C436"/>
    <mergeCell ref="D436:E436"/>
    <mergeCell ref="F436:G436"/>
    <mergeCell ref="H436:I436"/>
    <mergeCell ref="J436:N436"/>
    <mergeCell ref="O436:P436"/>
    <mergeCell ref="B435:C435"/>
    <mergeCell ref="D435:E435"/>
    <mergeCell ref="F435:G435"/>
    <mergeCell ref="H435:I435"/>
    <mergeCell ref="J435:N435"/>
    <mergeCell ref="O435:P435"/>
    <mergeCell ref="B434:C434"/>
    <mergeCell ref="D434:E434"/>
    <mergeCell ref="F434:G434"/>
    <mergeCell ref="H434:I434"/>
    <mergeCell ref="J434:N434"/>
    <mergeCell ref="O434:P434"/>
    <mergeCell ref="B433:C433"/>
    <mergeCell ref="D433:E433"/>
    <mergeCell ref="F433:G433"/>
    <mergeCell ref="H433:I433"/>
    <mergeCell ref="J433:N433"/>
    <mergeCell ref="O433:P433"/>
    <mergeCell ref="B432:C432"/>
    <mergeCell ref="D432:E432"/>
    <mergeCell ref="F432:G432"/>
    <mergeCell ref="H432:I432"/>
    <mergeCell ref="J432:N432"/>
    <mergeCell ref="O432:P432"/>
    <mergeCell ref="B431:C431"/>
    <mergeCell ref="D431:E431"/>
    <mergeCell ref="F431:G431"/>
    <mergeCell ref="H431:I431"/>
    <mergeCell ref="J431:N431"/>
    <mergeCell ref="O431:P431"/>
    <mergeCell ref="B442:C442"/>
    <mergeCell ref="D442:E442"/>
    <mergeCell ref="F442:G442"/>
    <mergeCell ref="H442:I442"/>
    <mergeCell ref="J442:N442"/>
    <mergeCell ref="O442:P442"/>
    <mergeCell ref="B441:C441"/>
    <mergeCell ref="D441:E441"/>
    <mergeCell ref="F441:G441"/>
    <mergeCell ref="H441:I441"/>
    <mergeCell ref="J441:N441"/>
    <mergeCell ref="O441:P441"/>
    <mergeCell ref="B440:C440"/>
    <mergeCell ref="D440:E440"/>
    <mergeCell ref="F440:G440"/>
    <mergeCell ref="H440:I440"/>
    <mergeCell ref="J440:N440"/>
    <mergeCell ref="O440:P440"/>
    <mergeCell ref="B439:C439"/>
    <mergeCell ref="D439:E439"/>
    <mergeCell ref="F439:G439"/>
    <mergeCell ref="H439:I439"/>
    <mergeCell ref="J439:N439"/>
    <mergeCell ref="O439:P439"/>
    <mergeCell ref="B438:C438"/>
    <mergeCell ref="D438:E438"/>
    <mergeCell ref="F438:G438"/>
    <mergeCell ref="H438:I438"/>
    <mergeCell ref="J438:N438"/>
    <mergeCell ref="O438:P438"/>
    <mergeCell ref="B437:C437"/>
    <mergeCell ref="D437:E437"/>
    <mergeCell ref="F437:G437"/>
    <mergeCell ref="H437:I437"/>
    <mergeCell ref="J437:N437"/>
    <mergeCell ref="O437:P437"/>
    <mergeCell ref="B448:C448"/>
    <mergeCell ref="D448:E448"/>
    <mergeCell ref="F448:G448"/>
    <mergeCell ref="H448:I448"/>
    <mergeCell ref="J448:N448"/>
    <mergeCell ref="O448:P448"/>
    <mergeCell ref="B447:C447"/>
    <mergeCell ref="D447:E447"/>
    <mergeCell ref="F447:G447"/>
    <mergeCell ref="H447:I447"/>
    <mergeCell ref="J447:N447"/>
    <mergeCell ref="O447:P447"/>
    <mergeCell ref="B446:C446"/>
    <mergeCell ref="D446:E446"/>
    <mergeCell ref="F446:G446"/>
    <mergeCell ref="H446:I446"/>
    <mergeCell ref="J446:N446"/>
    <mergeCell ref="O446:P446"/>
    <mergeCell ref="B445:C445"/>
    <mergeCell ref="D445:E445"/>
    <mergeCell ref="F445:G445"/>
    <mergeCell ref="H445:I445"/>
    <mergeCell ref="J445:N445"/>
    <mergeCell ref="O445:P445"/>
    <mergeCell ref="B444:C444"/>
    <mergeCell ref="D444:E444"/>
    <mergeCell ref="F444:G444"/>
    <mergeCell ref="H444:I444"/>
    <mergeCell ref="J444:N444"/>
    <mergeCell ref="O444:P444"/>
    <mergeCell ref="B443:C443"/>
    <mergeCell ref="D443:E443"/>
    <mergeCell ref="F443:G443"/>
    <mergeCell ref="H443:I443"/>
    <mergeCell ref="J443:N443"/>
    <mergeCell ref="O443:P443"/>
    <mergeCell ref="B454:C454"/>
    <mergeCell ref="D454:E454"/>
    <mergeCell ref="F454:G454"/>
    <mergeCell ref="H454:I454"/>
    <mergeCell ref="J454:N454"/>
    <mergeCell ref="O454:P454"/>
    <mergeCell ref="B453:C453"/>
    <mergeCell ref="D453:E453"/>
    <mergeCell ref="F453:G453"/>
    <mergeCell ref="H453:I453"/>
    <mergeCell ref="J453:N453"/>
    <mergeCell ref="O453:P453"/>
    <mergeCell ref="B452:C452"/>
    <mergeCell ref="D452:E452"/>
    <mergeCell ref="F452:G452"/>
    <mergeCell ref="H452:I452"/>
    <mergeCell ref="J452:N452"/>
    <mergeCell ref="O452:P452"/>
    <mergeCell ref="B451:C451"/>
    <mergeCell ref="D451:E451"/>
    <mergeCell ref="F451:G451"/>
    <mergeCell ref="H451:I451"/>
    <mergeCell ref="J451:N451"/>
    <mergeCell ref="O451:P451"/>
    <mergeCell ref="B450:C450"/>
    <mergeCell ref="D450:E450"/>
    <mergeCell ref="F450:G450"/>
    <mergeCell ref="H450:I450"/>
    <mergeCell ref="J450:N450"/>
    <mergeCell ref="O450:P450"/>
    <mergeCell ref="B449:C449"/>
    <mergeCell ref="D449:E449"/>
    <mergeCell ref="F449:G449"/>
    <mergeCell ref="H449:I449"/>
    <mergeCell ref="J449:N449"/>
    <mergeCell ref="O449:P449"/>
    <mergeCell ref="B460:C460"/>
    <mergeCell ref="D460:E460"/>
    <mergeCell ref="F460:G460"/>
    <mergeCell ref="H460:I460"/>
    <mergeCell ref="J460:N460"/>
    <mergeCell ref="O460:P460"/>
    <mergeCell ref="B459:C459"/>
    <mergeCell ref="D459:E459"/>
    <mergeCell ref="F459:G459"/>
    <mergeCell ref="H459:I459"/>
    <mergeCell ref="J459:N459"/>
    <mergeCell ref="O459:P459"/>
    <mergeCell ref="B458:C458"/>
    <mergeCell ref="D458:E458"/>
    <mergeCell ref="F458:G458"/>
    <mergeCell ref="H458:I458"/>
    <mergeCell ref="J458:N458"/>
    <mergeCell ref="O458:P458"/>
    <mergeCell ref="B457:C457"/>
    <mergeCell ref="D457:E457"/>
    <mergeCell ref="F457:G457"/>
    <mergeCell ref="H457:I457"/>
    <mergeCell ref="J457:N457"/>
    <mergeCell ref="O457:P457"/>
    <mergeCell ref="B456:C456"/>
    <mergeCell ref="D456:E456"/>
    <mergeCell ref="F456:G456"/>
    <mergeCell ref="H456:I456"/>
    <mergeCell ref="J456:N456"/>
    <mergeCell ref="O456:P456"/>
    <mergeCell ref="B455:C455"/>
    <mergeCell ref="D455:E455"/>
    <mergeCell ref="F455:G455"/>
    <mergeCell ref="H455:I455"/>
    <mergeCell ref="J455:N455"/>
    <mergeCell ref="O455:P455"/>
    <mergeCell ref="B466:C466"/>
    <mergeCell ref="D466:E466"/>
    <mergeCell ref="F466:G466"/>
    <mergeCell ref="H466:I466"/>
    <mergeCell ref="J466:N466"/>
    <mergeCell ref="O466:P466"/>
    <mergeCell ref="B465:C465"/>
    <mergeCell ref="D465:E465"/>
    <mergeCell ref="F465:G465"/>
    <mergeCell ref="H465:I465"/>
    <mergeCell ref="J465:N465"/>
    <mergeCell ref="O465:P465"/>
    <mergeCell ref="B464:C464"/>
    <mergeCell ref="D464:E464"/>
    <mergeCell ref="F464:G464"/>
    <mergeCell ref="H464:I464"/>
    <mergeCell ref="J464:N464"/>
    <mergeCell ref="O464:P464"/>
    <mergeCell ref="B463:C463"/>
    <mergeCell ref="D463:E463"/>
    <mergeCell ref="F463:G463"/>
    <mergeCell ref="H463:I463"/>
    <mergeCell ref="J463:N463"/>
    <mergeCell ref="O463:P463"/>
    <mergeCell ref="B462:C462"/>
    <mergeCell ref="D462:E462"/>
    <mergeCell ref="F462:G462"/>
    <mergeCell ref="H462:I462"/>
    <mergeCell ref="J462:N462"/>
    <mergeCell ref="O462:P462"/>
    <mergeCell ref="B461:C461"/>
    <mergeCell ref="D461:E461"/>
    <mergeCell ref="F461:G461"/>
    <mergeCell ref="H461:I461"/>
    <mergeCell ref="J461:N461"/>
    <mergeCell ref="O461:P461"/>
    <mergeCell ref="B472:C472"/>
    <mergeCell ref="D472:E472"/>
    <mergeCell ref="F472:G472"/>
    <mergeCell ref="H472:I472"/>
    <mergeCell ref="J472:N472"/>
    <mergeCell ref="O472:P472"/>
    <mergeCell ref="B471:C471"/>
    <mergeCell ref="D471:E471"/>
    <mergeCell ref="F471:G471"/>
    <mergeCell ref="H471:I471"/>
    <mergeCell ref="J471:N471"/>
    <mergeCell ref="O471:P471"/>
    <mergeCell ref="B470:C470"/>
    <mergeCell ref="D470:E470"/>
    <mergeCell ref="F470:G470"/>
    <mergeCell ref="H470:I470"/>
    <mergeCell ref="J470:N470"/>
    <mergeCell ref="O470:P470"/>
    <mergeCell ref="B469:C469"/>
    <mergeCell ref="D469:E469"/>
    <mergeCell ref="F469:G469"/>
    <mergeCell ref="H469:I469"/>
    <mergeCell ref="J469:N469"/>
    <mergeCell ref="O469:P469"/>
    <mergeCell ref="B468:C468"/>
    <mergeCell ref="D468:E468"/>
    <mergeCell ref="F468:G468"/>
    <mergeCell ref="H468:I468"/>
    <mergeCell ref="J468:N468"/>
    <mergeCell ref="O468:P468"/>
    <mergeCell ref="B467:C467"/>
    <mergeCell ref="D467:E467"/>
    <mergeCell ref="F467:G467"/>
    <mergeCell ref="H467:I467"/>
    <mergeCell ref="J467:N467"/>
    <mergeCell ref="O467:P467"/>
    <mergeCell ref="B478:C478"/>
    <mergeCell ref="D478:E478"/>
    <mergeCell ref="F478:G478"/>
    <mergeCell ref="H478:I478"/>
    <mergeCell ref="J478:N478"/>
    <mergeCell ref="O478:P478"/>
    <mergeCell ref="B477:C477"/>
    <mergeCell ref="D477:E477"/>
    <mergeCell ref="F477:G477"/>
    <mergeCell ref="H477:I477"/>
    <mergeCell ref="J477:N477"/>
    <mergeCell ref="O477:P477"/>
    <mergeCell ref="B476:C476"/>
    <mergeCell ref="D476:E476"/>
    <mergeCell ref="F476:G476"/>
    <mergeCell ref="H476:I476"/>
    <mergeCell ref="J476:N476"/>
    <mergeCell ref="O476:P476"/>
    <mergeCell ref="B475:C475"/>
    <mergeCell ref="D475:E475"/>
    <mergeCell ref="F475:G475"/>
    <mergeCell ref="H475:I475"/>
    <mergeCell ref="J475:N475"/>
    <mergeCell ref="O475:P475"/>
    <mergeCell ref="B474:C474"/>
    <mergeCell ref="D474:E474"/>
    <mergeCell ref="F474:G474"/>
    <mergeCell ref="H474:I474"/>
    <mergeCell ref="J474:N474"/>
    <mergeCell ref="O474:P474"/>
    <mergeCell ref="B473:C473"/>
    <mergeCell ref="D473:E473"/>
    <mergeCell ref="F473:G473"/>
    <mergeCell ref="H473:I473"/>
    <mergeCell ref="J473:N473"/>
    <mergeCell ref="O473:P473"/>
    <mergeCell ref="B484:C484"/>
    <mergeCell ref="D484:E484"/>
    <mergeCell ref="F484:G484"/>
    <mergeCell ref="H484:I484"/>
    <mergeCell ref="J484:N484"/>
    <mergeCell ref="O484:P484"/>
    <mergeCell ref="B483:C483"/>
    <mergeCell ref="D483:E483"/>
    <mergeCell ref="F483:G483"/>
    <mergeCell ref="H483:I483"/>
    <mergeCell ref="J483:N483"/>
    <mergeCell ref="O483:P483"/>
    <mergeCell ref="B482:C482"/>
    <mergeCell ref="D482:E482"/>
    <mergeCell ref="F482:G482"/>
    <mergeCell ref="H482:I482"/>
    <mergeCell ref="J482:N482"/>
    <mergeCell ref="O482:P482"/>
    <mergeCell ref="B481:C481"/>
    <mergeCell ref="D481:E481"/>
    <mergeCell ref="F481:G481"/>
    <mergeCell ref="H481:I481"/>
    <mergeCell ref="J481:N481"/>
    <mergeCell ref="O481:P481"/>
    <mergeCell ref="B480:C480"/>
    <mergeCell ref="D480:E480"/>
    <mergeCell ref="F480:G480"/>
    <mergeCell ref="H480:I480"/>
    <mergeCell ref="J480:N480"/>
    <mergeCell ref="O480:P480"/>
    <mergeCell ref="B479:C479"/>
    <mergeCell ref="D479:E479"/>
    <mergeCell ref="F479:G479"/>
    <mergeCell ref="H479:I479"/>
    <mergeCell ref="J479:N479"/>
    <mergeCell ref="O479:P479"/>
    <mergeCell ref="B490:C490"/>
    <mergeCell ref="D490:E490"/>
    <mergeCell ref="F490:G490"/>
    <mergeCell ref="H490:I490"/>
    <mergeCell ref="J490:N490"/>
    <mergeCell ref="O490:P490"/>
    <mergeCell ref="B489:C489"/>
    <mergeCell ref="D489:E489"/>
    <mergeCell ref="F489:G489"/>
    <mergeCell ref="H489:I489"/>
    <mergeCell ref="J489:N489"/>
    <mergeCell ref="O489:P489"/>
    <mergeCell ref="B488:C488"/>
    <mergeCell ref="D488:E488"/>
    <mergeCell ref="F488:G488"/>
    <mergeCell ref="H488:I488"/>
    <mergeCell ref="J488:N488"/>
    <mergeCell ref="O488:P488"/>
    <mergeCell ref="B487:C487"/>
    <mergeCell ref="D487:E487"/>
    <mergeCell ref="F487:G487"/>
    <mergeCell ref="H487:I487"/>
    <mergeCell ref="J487:N487"/>
    <mergeCell ref="O487:P487"/>
    <mergeCell ref="B486:C486"/>
    <mergeCell ref="D486:E486"/>
    <mergeCell ref="F486:G486"/>
    <mergeCell ref="H486:I486"/>
    <mergeCell ref="J486:N486"/>
    <mergeCell ref="O486:P486"/>
    <mergeCell ref="B485:C485"/>
    <mergeCell ref="D485:E485"/>
    <mergeCell ref="F485:G485"/>
    <mergeCell ref="H485:I485"/>
    <mergeCell ref="J485:N485"/>
    <mergeCell ref="O485:P485"/>
    <mergeCell ref="B496:C496"/>
    <mergeCell ref="D496:E496"/>
    <mergeCell ref="F496:G496"/>
    <mergeCell ref="H496:I496"/>
    <mergeCell ref="J496:N496"/>
    <mergeCell ref="O496:P496"/>
    <mergeCell ref="B495:C495"/>
    <mergeCell ref="D495:E495"/>
    <mergeCell ref="F495:G495"/>
    <mergeCell ref="H495:I495"/>
    <mergeCell ref="J495:N495"/>
    <mergeCell ref="O495:P495"/>
    <mergeCell ref="B494:C494"/>
    <mergeCell ref="D494:E494"/>
    <mergeCell ref="F494:G494"/>
    <mergeCell ref="H494:I494"/>
    <mergeCell ref="J494:N494"/>
    <mergeCell ref="O494:P494"/>
    <mergeCell ref="B493:C493"/>
    <mergeCell ref="D493:E493"/>
    <mergeCell ref="F493:G493"/>
    <mergeCell ref="H493:I493"/>
    <mergeCell ref="J493:N493"/>
    <mergeCell ref="O493:P493"/>
    <mergeCell ref="B492:C492"/>
    <mergeCell ref="D492:E492"/>
    <mergeCell ref="F492:G492"/>
    <mergeCell ref="H492:I492"/>
    <mergeCell ref="J492:N492"/>
    <mergeCell ref="O492:P492"/>
    <mergeCell ref="B491:C491"/>
    <mergeCell ref="D491:E491"/>
    <mergeCell ref="F491:G491"/>
    <mergeCell ref="H491:I491"/>
    <mergeCell ref="J491:N491"/>
    <mergeCell ref="O491:P491"/>
    <mergeCell ref="B502:C502"/>
    <mergeCell ref="D502:E502"/>
    <mergeCell ref="F502:G502"/>
    <mergeCell ref="H502:I502"/>
    <mergeCell ref="J502:N502"/>
    <mergeCell ref="O502:P502"/>
    <mergeCell ref="B501:C501"/>
    <mergeCell ref="D501:E501"/>
    <mergeCell ref="F501:G501"/>
    <mergeCell ref="H501:I501"/>
    <mergeCell ref="J501:N501"/>
    <mergeCell ref="O501:P501"/>
    <mergeCell ref="B500:C500"/>
    <mergeCell ref="D500:E500"/>
    <mergeCell ref="F500:G500"/>
    <mergeCell ref="H500:I500"/>
    <mergeCell ref="J500:N500"/>
    <mergeCell ref="O500:P500"/>
    <mergeCell ref="B499:C499"/>
    <mergeCell ref="D499:E499"/>
    <mergeCell ref="F499:G499"/>
    <mergeCell ref="H499:I499"/>
    <mergeCell ref="J499:N499"/>
    <mergeCell ref="O499:P499"/>
    <mergeCell ref="B498:C498"/>
    <mergeCell ref="D498:E498"/>
    <mergeCell ref="F498:G498"/>
    <mergeCell ref="H498:I498"/>
    <mergeCell ref="J498:N498"/>
    <mergeCell ref="O498:P498"/>
    <mergeCell ref="B497:C497"/>
    <mergeCell ref="D497:E497"/>
    <mergeCell ref="F497:G497"/>
    <mergeCell ref="H497:I497"/>
    <mergeCell ref="J497:N497"/>
    <mergeCell ref="O497:P497"/>
    <mergeCell ref="B508:C508"/>
    <mergeCell ref="D508:E508"/>
    <mergeCell ref="F508:G508"/>
    <mergeCell ref="H508:I508"/>
    <mergeCell ref="J508:N508"/>
    <mergeCell ref="O508:P508"/>
    <mergeCell ref="B507:C507"/>
    <mergeCell ref="D507:E507"/>
    <mergeCell ref="F507:G507"/>
    <mergeCell ref="H507:I507"/>
    <mergeCell ref="J507:N507"/>
    <mergeCell ref="O507:P507"/>
    <mergeCell ref="B506:C506"/>
    <mergeCell ref="D506:E506"/>
    <mergeCell ref="F506:G506"/>
    <mergeCell ref="H506:I506"/>
    <mergeCell ref="J506:N506"/>
    <mergeCell ref="O506:P506"/>
    <mergeCell ref="B505:C505"/>
    <mergeCell ref="D505:E505"/>
    <mergeCell ref="F505:G505"/>
    <mergeCell ref="H505:I505"/>
    <mergeCell ref="J505:N505"/>
    <mergeCell ref="O505:P505"/>
    <mergeCell ref="B504:C504"/>
    <mergeCell ref="D504:E504"/>
    <mergeCell ref="F504:G504"/>
    <mergeCell ref="H504:I504"/>
    <mergeCell ref="J504:N504"/>
    <mergeCell ref="O504:P504"/>
    <mergeCell ref="B503:C503"/>
    <mergeCell ref="D503:E503"/>
    <mergeCell ref="F503:G503"/>
    <mergeCell ref="H503:I503"/>
    <mergeCell ref="J503:N503"/>
    <mergeCell ref="O503:P503"/>
    <mergeCell ref="B514:C514"/>
    <mergeCell ref="D514:E514"/>
    <mergeCell ref="F514:G514"/>
    <mergeCell ref="H514:I514"/>
    <mergeCell ref="J514:N514"/>
    <mergeCell ref="O514:P514"/>
    <mergeCell ref="B513:C513"/>
    <mergeCell ref="D513:E513"/>
    <mergeCell ref="F513:G513"/>
    <mergeCell ref="H513:I513"/>
    <mergeCell ref="J513:N513"/>
    <mergeCell ref="O513:P513"/>
    <mergeCell ref="B512:C512"/>
    <mergeCell ref="D512:E512"/>
    <mergeCell ref="F512:G512"/>
    <mergeCell ref="H512:I512"/>
    <mergeCell ref="J512:N512"/>
    <mergeCell ref="O512:P512"/>
    <mergeCell ref="B511:C511"/>
    <mergeCell ref="D511:E511"/>
    <mergeCell ref="F511:G511"/>
    <mergeCell ref="H511:I511"/>
    <mergeCell ref="J511:N511"/>
    <mergeCell ref="O511:P511"/>
    <mergeCell ref="B510:C510"/>
    <mergeCell ref="D510:E510"/>
    <mergeCell ref="F510:G510"/>
    <mergeCell ref="H510:I510"/>
    <mergeCell ref="J510:N510"/>
    <mergeCell ref="O510:P510"/>
    <mergeCell ref="B509:C509"/>
    <mergeCell ref="D509:E509"/>
    <mergeCell ref="F509:G509"/>
    <mergeCell ref="H509:I509"/>
    <mergeCell ref="J509:N509"/>
    <mergeCell ref="O509:P509"/>
    <mergeCell ref="B520:C520"/>
    <mergeCell ref="D520:E520"/>
    <mergeCell ref="F520:G520"/>
    <mergeCell ref="H520:I520"/>
    <mergeCell ref="J520:N520"/>
    <mergeCell ref="O520:P520"/>
    <mergeCell ref="B519:C519"/>
    <mergeCell ref="D519:E519"/>
    <mergeCell ref="F519:G519"/>
    <mergeCell ref="H519:I519"/>
    <mergeCell ref="J519:N519"/>
    <mergeCell ref="O519:P519"/>
    <mergeCell ref="B518:C518"/>
    <mergeCell ref="D518:E518"/>
    <mergeCell ref="F518:G518"/>
    <mergeCell ref="H518:I518"/>
    <mergeCell ref="J518:N518"/>
    <mergeCell ref="O518:P518"/>
    <mergeCell ref="B517:C517"/>
    <mergeCell ref="D517:E517"/>
    <mergeCell ref="F517:G517"/>
    <mergeCell ref="H517:I517"/>
    <mergeCell ref="J517:N517"/>
    <mergeCell ref="O517:P517"/>
    <mergeCell ref="B516:C516"/>
    <mergeCell ref="D516:E516"/>
    <mergeCell ref="F516:G516"/>
    <mergeCell ref="H516:I516"/>
    <mergeCell ref="J516:N516"/>
    <mergeCell ref="O516:P516"/>
    <mergeCell ref="B515:C515"/>
    <mergeCell ref="D515:E515"/>
    <mergeCell ref="F515:G515"/>
    <mergeCell ref="H515:I515"/>
    <mergeCell ref="J515:N515"/>
    <mergeCell ref="O515:P515"/>
    <mergeCell ref="B526:C526"/>
    <mergeCell ref="D526:E526"/>
    <mergeCell ref="F526:G526"/>
    <mergeCell ref="H526:I526"/>
    <mergeCell ref="J526:N526"/>
    <mergeCell ref="O526:P526"/>
    <mergeCell ref="B525:C525"/>
    <mergeCell ref="D525:E525"/>
    <mergeCell ref="F525:G525"/>
    <mergeCell ref="H525:I525"/>
    <mergeCell ref="J525:N525"/>
    <mergeCell ref="O525:P525"/>
    <mergeCell ref="B524:C524"/>
    <mergeCell ref="D524:E524"/>
    <mergeCell ref="F524:G524"/>
    <mergeCell ref="H524:I524"/>
    <mergeCell ref="J524:N524"/>
    <mergeCell ref="O524:P524"/>
    <mergeCell ref="B523:C523"/>
    <mergeCell ref="D523:E523"/>
    <mergeCell ref="F523:G523"/>
    <mergeCell ref="H523:I523"/>
    <mergeCell ref="J523:N523"/>
    <mergeCell ref="O523:P523"/>
    <mergeCell ref="B522:C522"/>
    <mergeCell ref="D522:E522"/>
    <mergeCell ref="F522:G522"/>
    <mergeCell ref="H522:I522"/>
    <mergeCell ref="J522:N522"/>
    <mergeCell ref="O522:P522"/>
    <mergeCell ref="B521:C521"/>
    <mergeCell ref="D521:E521"/>
    <mergeCell ref="F521:G521"/>
    <mergeCell ref="H521:I521"/>
    <mergeCell ref="J521:N521"/>
    <mergeCell ref="O521:P521"/>
    <mergeCell ref="B532:C532"/>
    <mergeCell ref="D532:E532"/>
    <mergeCell ref="F532:G532"/>
    <mergeCell ref="H532:I532"/>
    <mergeCell ref="J532:N532"/>
    <mergeCell ref="O532:P532"/>
    <mergeCell ref="B531:C531"/>
    <mergeCell ref="D531:E531"/>
    <mergeCell ref="F531:G531"/>
    <mergeCell ref="H531:I531"/>
    <mergeCell ref="J531:N531"/>
    <mergeCell ref="O531:P531"/>
    <mergeCell ref="B530:C530"/>
    <mergeCell ref="D530:E530"/>
    <mergeCell ref="F530:G530"/>
    <mergeCell ref="H530:I530"/>
    <mergeCell ref="J530:N530"/>
    <mergeCell ref="O530:P530"/>
    <mergeCell ref="B529:C529"/>
    <mergeCell ref="D529:E529"/>
    <mergeCell ref="F529:G529"/>
    <mergeCell ref="H529:I529"/>
    <mergeCell ref="J529:N529"/>
    <mergeCell ref="O529:P529"/>
    <mergeCell ref="B528:C528"/>
    <mergeCell ref="D528:E528"/>
    <mergeCell ref="F528:G528"/>
    <mergeCell ref="H528:I528"/>
    <mergeCell ref="J528:N528"/>
    <mergeCell ref="O528:P528"/>
    <mergeCell ref="B527:C527"/>
    <mergeCell ref="D527:E527"/>
    <mergeCell ref="F527:G527"/>
    <mergeCell ref="H527:I527"/>
    <mergeCell ref="J527:N527"/>
    <mergeCell ref="O527:P527"/>
    <mergeCell ref="B538:C538"/>
    <mergeCell ref="D538:E538"/>
    <mergeCell ref="F538:G538"/>
    <mergeCell ref="H538:I538"/>
    <mergeCell ref="J538:N538"/>
    <mergeCell ref="O538:P538"/>
    <mergeCell ref="B537:C537"/>
    <mergeCell ref="D537:E537"/>
    <mergeCell ref="F537:G537"/>
    <mergeCell ref="H537:I537"/>
    <mergeCell ref="J537:N537"/>
    <mergeCell ref="O537:P537"/>
    <mergeCell ref="B536:C536"/>
    <mergeCell ref="D536:E536"/>
    <mergeCell ref="F536:G536"/>
    <mergeCell ref="H536:I536"/>
    <mergeCell ref="J536:N536"/>
    <mergeCell ref="O536:P536"/>
    <mergeCell ref="B535:C535"/>
    <mergeCell ref="D535:E535"/>
    <mergeCell ref="F535:G535"/>
    <mergeCell ref="H535:I535"/>
    <mergeCell ref="J535:N535"/>
    <mergeCell ref="O535:P535"/>
    <mergeCell ref="B534:C534"/>
    <mergeCell ref="D534:E534"/>
    <mergeCell ref="F534:G534"/>
    <mergeCell ref="H534:I534"/>
    <mergeCell ref="J534:N534"/>
    <mergeCell ref="O534:P534"/>
    <mergeCell ref="B533:C533"/>
    <mergeCell ref="D533:E533"/>
    <mergeCell ref="F533:G533"/>
    <mergeCell ref="H533:I533"/>
    <mergeCell ref="J533:N533"/>
    <mergeCell ref="O533:P533"/>
    <mergeCell ref="B544:C544"/>
    <mergeCell ref="D544:E544"/>
    <mergeCell ref="F544:G544"/>
    <mergeCell ref="H544:I544"/>
    <mergeCell ref="J544:N544"/>
    <mergeCell ref="O544:P544"/>
    <mergeCell ref="B543:C543"/>
    <mergeCell ref="D543:E543"/>
    <mergeCell ref="F543:G543"/>
    <mergeCell ref="H543:I543"/>
    <mergeCell ref="J543:N543"/>
    <mergeCell ref="O543:P543"/>
    <mergeCell ref="B542:C542"/>
    <mergeCell ref="D542:E542"/>
    <mergeCell ref="F542:G542"/>
    <mergeCell ref="H542:I542"/>
    <mergeCell ref="J542:N542"/>
    <mergeCell ref="O542:P542"/>
    <mergeCell ref="B541:C541"/>
    <mergeCell ref="D541:E541"/>
    <mergeCell ref="F541:G541"/>
    <mergeCell ref="H541:I541"/>
    <mergeCell ref="J541:N541"/>
    <mergeCell ref="O541:P541"/>
    <mergeCell ref="B540:C540"/>
    <mergeCell ref="D540:E540"/>
    <mergeCell ref="F540:G540"/>
    <mergeCell ref="H540:I540"/>
    <mergeCell ref="J540:N540"/>
    <mergeCell ref="O540:P540"/>
    <mergeCell ref="B539:C539"/>
    <mergeCell ref="D539:E539"/>
    <mergeCell ref="F539:G539"/>
    <mergeCell ref="H539:I539"/>
    <mergeCell ref="J539:N539"/>
    <mergeCell ref="O539:P539"/>
    <mergeCell ref="B550:C550"/>
    <mergeCell ref="D550:E550"/>
    <mergeCell ref="F550:G550"/>
    <mergeCell ref="H550:I550"/>
    <mergeCell ref="J550:N550"/>
    <mergeCell ref="O550:P550"/>
    <mergeCell ref="B549:C549"/>
    <mergeCell ref="D549:E549"/>
    <mergeCell ref="F549:G549"/>
    <mergeCell ref="H549:I549"/>
    <mergeCell ref="J549:N549"/>
    <mergeCell ref="O549:P549"/>
    <mergeCell ref="B548:C548"/>
    <mergeCell ref="D548:E548"/>
    <mergeCell ref="F548:G548"/>
    <mergeCell ref="H548:I548"/>
    <mergeCell ref="J548:N548"/>
    <mergeCell ref="O548:P548"/>
    <mergeCell ref="B547:C547"/>
    <mergeCell ref="D547:E547"/>
    <mergeCell ref="F547:G547"/>
    <mergeCell ref="H547:I547"/>
    <mergeCell ref="J547:N547"/>
    <mergeCell ref="O547:P547"/>
    <mergeCell ref="B546:C546"/>
    <mergeCell ref="D546:E546"/>
    <mergeCell ref="F546:G546"/>
    <mergeCell ref="H546:I546"/>
    <mergeCell ref="J546:N546"/>
    <mergeCell ref="O546:P546"/>
    <mergeCell ref="B545:C545"/>
    <mergeCell ref="D545:E545"/>
    <mergeCell ref="F545:G545"/>
    <mergeCell ref="H545:I545"/>
    <mergeCell ref="J545:N545"/>
    <mergeCell ref="O545:P545"/>
    <mergeCell ref="B556:C556"/>
    <mergeCell ref="D556:E556"/>
    <mergeCell ref="F556:G556"/>
    <mergeCell ref="H556:I556"/>
    <mergeCell ref="J556:N556"/>
    <mergeCell ref="O556:P556"/>
    <mergeCell ref="B555:C555"/>
    <mergeCell ref="D555:E555"/>
    <mergeCell ref="F555:G555"/>
    <mergeCell ref="H555:I555"/>
    <mergeCell ref="J555:N555"/>
    <mergeCell ref="O555:P555"/>
    <mergeCell ref="B554:C554"/>
    <mergeCell ref="D554:E554"/>
    <mergeCell ref="F554:G554"/>
    <mergeCell ref="H554:I554"/>
    <mergeCell ref="J554:N554"/>
    <mergeCell ref="O554:P554"/>
    <mergeCell ref="B553:C553"/>
    <mergeCell ref="D553:E553"/>
    <mergeCell ref="F553:G553"/>
    <mergeCell ref="H553:I553"/>
    <mergeCell ref="J553:N553"/>
    <mergeCell ref="O553:P553"/>
    <mergeCell ref="B552:C552"/>
    <mergeCell ref="D552:E552"/>
    <mergeCell ref="F552:G552"/>
    <mergeCell ref="H552:I552"/>
    <mergeCell ref="J552:N552"/>
    <mergeCell ref="O552:P552"/>
    <mergeCell ref="B551:C551"/>
    <mergeCell ref="D551:E551"/>
    <mergeCell ref="F551:G551"/>
    <mergeCell ref="H551:I551"/>
    <mergeCell ref="J551:N551"/>
    <mergeCell ref="O551:P551"/>
    <mergeCell ref="B562:C562"/>
    <mergeCell ref="D562:E562"/>
    <mergeCell ref="F562:G562"/>
    <mergeCell ref="H562:I562"/>
    <mergeCell ref="J562:N562"/>
    <mergeCell ref="O562:P562"/>
    <mergeCell ref="B561:C561"/>
    <mergeCell ref="D561:E561"/>
    <mergeCell ref="F561:G561"/>
    <mergeCell ref="H561:I561"/>
    <mergeCell ref="J561:N561"/>
    <mergeCell ref="O561:P561"/>
    <mergeCell ref="B560:C560"/>
    <mergeCell ref="D560:E560"/>
    <mergeCell ref="F560:G560"/>
    <mergeCell ref="H560:I560"/>
    <mergeCell ref="J560:N560"/>
    <mergeCell ref="O560:P560"/>
    <mergeCell ref="B559:C559"/>
    <mergeCell ref="D559:E559"/>
    <mergeCell ref="F559:G559"/>
    <mergeCell ref="H559:I559"/>
    <mergeCell ref="J559:N559"/>
    <mergeCell ref="O559:P559"/>
    <mergeCell ref="B558:C558"/>
    <mergeCell ref="D558:E558"/>
    <mergeCell ref="F558:G558"/>
    <mergeCell ref="H558:I558"/>
    <mergeCell ref="J558:N558"/>
    <mergeCell ref="O558:P558"/>
    <mergeCell ref="B557:C557"/>
    <mergeCell ref="D557:E557"/>
    <mergeCell ref="F557:G557"/>
    <mergeCell ref="H557:I557"/>
    <mergeCell ref="J557:N557"/>
    <mergeCell ref="O557:P557"/>
    <mergeCell ref="B568:C568"/>
    <mergeCell ref="D568:E568"/>
    <mergeCell ref="F568:G568"/>
    <mergeCell ref="H568:I568"/>
    <mergeCell ref="J568:N568"/>
    <mergeCell ref="O568:P568"/>
    <mergeCell ref="B567:C567"/>
    <mergeCell ref="D567:E567"/>
    <mergeCell ref="F567:G567"/>
    <mergeCell ref="H567:I567"/>
    <mergeCell ref="J567:N567"/>
    <mergeCell ref="O567:P567"/>
    <mergeCell ref="B566:C566"/>
    <mergeCell ref="D566:E566"/>
    <mergeCell ref="F566:G566"/>
    <mergeCell ref="H566:I566"/>
    <mergeCell ref="J566:N566"/>
    <mergeCell ref="O566:P566"/>
    <mergeCell ref="B565:C565"/>
    <mergeCell ref="D565:E565"/>
    <mergeCell ref="F565:G565"/>
    <mergeCell ref="H565:I565"/>
    <mergeCell ref="J565:N565"/>
    <mergeCell ref="O565:P565"/>
    <mergeCell ref="B564:C564"/>
    <mergeCell ref="D564:E564"/>
    <mergeCell ref="F564:G564"/>
    <mergeCell ref="H564:I564"/>
    <mergeCell ref="J564:N564"/>
    <mergeCell ref="O564:P564"/>
    <mergeCell ref="B563:C563"/>
    <mergeCell ref="D563:E563"/>
    <mergeCell ref="F563:G563"/>
    <mergeCell ref="H563:I563"/>
    <mergeCell ref="J563:N563"/>
    <mergeCell ref="O563:P563"/>
    <mergeCell ref="B574:C574"/>
    <mergeCell ref="D574:E574"/>
    <mergeCell ref="F574:G574"/>
    <mergeCell ref="H574:I574"/>
    <mergeCell ref="J574:N574"/>
    <mergeCell ref="O574:P574"/>
    <mergeCell ref="B573:C573"/>
    <mergeCell ref="D573:E573"/>
    <mergeCell ref="F573:G573"/>
    <mergeCell ref="H573:I573"/>
    <mergeCell ref="J573:N573"/>
    <mergeCell ref="O573:P573"/>
    <mergeCell ref="B572:C572"/>
    <mergeCell ref="D572:E572"/>
    <mergeCell ref="F572:G572"/>
    <mergeCell ref="H572:I572"/>
    <mergeCell ref="J572:N572"/>
    <mergeCell ref="O572:P572"/>
    <mergeCell ref="B571:C571"/>
    <mergeCell ref="D571:E571"/>
    <mergeCell ref="F571:G571"/>
    <mergeCell ref="H571:I571"/>
    <mergeCell ref="J571:N571"/>
    <mergeCell ref="O571:P571"/>
    <mergeCell ref="B570:C570"/>
    <mergeCell ref="D570:E570"/>
    <mergeCell ref="F570:G570"/>
    <mergeCell ref="H570:I570"/>
    <mergeCell ref="J570:N570"/>
    <mergeCell ref="O570:P570"/>
    <mergeCell ref="B569:C569"/>
    <mergeCell ref="D569:E569"/>
    <mergeCell ref="F569:G569"/>
    <mergeCell ref="H569:I569"/>
    <mergeCell ref="J569:N569"/>
    <mergeCell ref="O569:P569"/>
    <mergeCell ref="B580:C580"/>
    <mergeCell ref="D580:E580"/>
    <mergeCell ref="F580:G580"/>
    <mergeCell ref="H580:I580"/>
    <mergeCell ref="J580:N580"/>
    <mergeCell ref="O580:P580"/>
    <mergeCell ref="B579:C579"/>
    <mergeCell ref="D579:E579"/>
    <mergeCell ref="F579:G579"/>
    <mergeCell ref="H579:I579"/>
    <mergeCell ref="J579:N579"/>
    <mergeCell ref="O579:P579"/>
    <mergeCell ref="B578:C578"/>
    <mergeCell ref="D578:E578"/>
    <mergeCell ref="F578:G578"/>
    <mergeCell ref="H578:I578"/>
    <mergeCell ref="J578:N578"/>
    <mergeCell ref="O578:P578"/>
    <mergeCell ref="B577:C577"/>
    <mergeCell ref="D577:E577"/>
    <mergeCell ref="F577:G577"/>
    <mergeCell ref="H577:I577"/>
    <mergeCell ref="J577:N577"/>
    <mergeCell ref="O577:P577"/>
    <mergeCell ref="B576:C576"/>
    <mergeCell ref="D576:E576"/>
    <mergeCell ref="F576:G576"/>
    <mergeCell ref="H576:I576"/>
    <mergeCell ref="J576:N576"/>
    <mergeCell ref="O576:P576"/>
    <mergeCell ref="B575:C575"/>
    <mergeCell ref="D575:E575"/>
    <mergeCell ref="F575:G575"/>
    <mergeCell ref="H575:I575"/>
    <mergeCell ref="J575:N575"/>
    <mergeCell ref="O575:P575"/>
    <mergeCell ref="B586:C586"/>
    <mergeCell ref="D586:E586"/>
    <mergeCell ref="F586:G586"/>
    <mergeCell ref="H586:I586"/>
    <mergeCell ref="J586:N586"/>
    <mergeCell ref="O586:P586"/>
    <mergeCell ref="B585:C585"/>
    <mergeCell ref="D585:E585"/>
    <mergeCell ref="F585:G585"/>
    <mergeCell ref="H585:I585"/>
    <mergeCell ref="J585:N585"/>
    <mergeCell ref="O585:P585"/>
    <mergeCell ref="B584:C584"/>
    <mergeCell ref="D584:E584"/>
    <mergeCell ref="F584:G584"/>
    <mergeCell ref="H584:I584"/>
    <mergeCell ref="J584:N584"/>
    <mergeCell ref="O584:P584"/>
    <mergeCell ref="B583:C583"/>
    <mergeCell ref="D583:E583"/>
    <mergeCell ref="F583:G583"/>
    <mergeCell ref="H583:I583"/>
    <mergeCell ref="J583:N583"/>
    <mergeCell ref="O583:P583"/>
    <mergeCell ref="B582:C582"/>
    <mergeCell ref="D582:E582"/>
    <mergeCell ref="F582:G582"/>
    <mergeCell ref="H582:I582"/>
    <mergeCell ref="J582:N582"/>
    <mergeCell ref="O582:P582"/>
    <mergeCell ref="B581:C581"/>
    <mergeCell ref="D581:E581"/>
    <mergeCell ref="F581:G581"/>
    <mergeCell ref="H581:I581"/>
    <mergeCell ref="J581:N581"/>
    <mergeCell ref="O581:P581"/>
    <mergeCell ref="B592:C592"/>
    <mergeCell ref="D592:E592"/>
    <mergeCell ref="F592:G592"/>
    <mergeCell ref="H592:I592"/>
    <mergeCell ref="J592:N592"/>
    <mergeCell ref="O592:P592"/>
    <mergeCell ref="B591:C591"/>
    <mergeCell ref="D591:E591"/>
    <mergeCell ref="F591:G591"/>
    <mergeCell ref="H591:I591"/>
    <mergeCell ref="J591:N591"/>
    <mergeCell ref="O591:P591"/>
    <mergeCell ref="B590:C590"/>
    <mergeCell ref="D590:E590"/>
    <mergeCell ref="F590:G590"/>
    <mergeCell ref="H590:I590"/>
    <mergeCell ref="J590:N590"/>
    <mergeCell ref="O590:P590"/>
    <mergeCell ref="B589:C589"/>
    <mergeCell ref="D589:E589"/>
    <mergeCell ref="F589:G589"/>
    <mergeCell ref="H589:I589"/>
    <mergeCell ref="J589:N589"/>
    <mergeCell ref="O589:P589"/>
    <mergeCell ref="B588:C588"/>
    <mergeCell ref="D588:E588"/>
    <mergeCell ref="F588:G588"/>
    <mergeCell ref="H588:I588"/>
    <mergeCell ref="J588:N588"/>
    <mergeCell ref="O588:P588"/>
    <mergeCell ref="B587:C587"/>
    <mergeCell ref="D587:E587"/>
    <mergeCell ref="F587:G587"/>
    <mergeCell ref="H587:I587"/>
    <mergeCell ref="J587:N587"/>
    <mergeCell ref="O587:P587"/>
    <mergeCell ref="B598:C598"/>
    <mergeCell ref="D598:E598"/>
    <mergeCell ref="F598:G598"/>
    <mergeCell ref="H598:I598"/>
    <mergeCell ref="J598:N598"/>
    <mergeCell ref="O598:P598"/>
    <mergeCell ref="B597:C597"/>
    <mergeCell ref="D597:E597"/>
    <mergeCell ref="F597:G597"/>
    <mergeCell ref="H597:I597"/>
    <mergeCell ref="J597:N597"/>
    <mergeCell ref="O597:P597"/>
    <mergeCell ref="B596:C596"/>
    <mergeCell ref="D596:E596"/>
    <mergeCell ref="F596:G596"/>
    <mergeCell ref="H596:I596"/>
    <mergeCell ref="J596:N596"/>
    <mergeCell ref="O596:P596"/>
    <mergeCell ref="B595:C595"/>
    <mergeCell ref="D595:E595"/>
    <mergeCell ref="F595:G595"/>
    <mergeCell ref="H595:I595"/>
    <mergeCell ref="J595:N595"/>
    <mergeCell ref="O595:P595"/>
    <mergeCell ref="B594:C594"/>
    <mergeCell ref="D594:E594"/>
    <mergeCell ref="F594:G594"/>
    <mergeCell ref="H594:I594"/>
    <mergeCell ref="J594:N594"/>
    <mergeCell ref="O594:P594"/>
    <mergeCell ref="B593:C593"/>
    <mergeCell ref="D593:E593"/>
    <mergeCell ref="F593:G593"/>
    <mergeCell ref="H593:I593"/>
    <mergeCell ref="J593:N593"/>
    <mergeCell ref="O593:P593"/>
    <mergeCell ref="B604:C604"/>
    <mergeCell ref="D604:E604"/>
    <mergeCell ref="F604:G604"/>
    <mergeCell ref="H604:I604"/>
    <mergeCell ref="J604:N604"/>
    <mergeCell ref="O604:P604"/>
    <mergeCell ref="B603:C603"/>
    <mergeCell ref="D603:E603"/>
    <mergeCell ref="F603:G603"/>
    <mergeCell ref="H603:I603"/>
    <mergeCell ref="J603:N603"/>
    <mergeCell ref="O603:P603"/>
    <mergeCell ref="B602:C602"/>
    <mergeCell ref="D602:E602"/>
    <mergeCell ref="F602:G602"/>
    <mergeCell ref="H602:I602"/>
    <mergeCell ref="J602:N602"/>
    <mergeCell ref="O602:P602"/>
    <mergeCell ref="B601:C601"/>
    <mergeCell ref="D601:E601"/>
    <mergeCell ref="F601:G601"/>
    <mergeCell ref="H601:I601"/>
    <mergeCell ref="J601:N601"/>
    <mergeCell ref="O601:P601"/>
    <mergeCell ref="B600:C600"/>
    <mergeCell ref="D600:E600"/>
    <mergeCell ref="F600:G600"/>
    <mergeCell ref="H600:I600"/>
    <mergeCell ref="J600:N600"/>
    <mergeCell ref="O600:P600"/>
    <mergeCell ref="B599:C599"/>
    <mergeCell ref="D599:E599"/>
    <mergeCell ref="F599:G599"/>
    <mergeCell ref="H599:I599"/>
    <mergeCell ref="J599:N599"/>
    <mergeCell ref="O599:P599"/>
    <mergeCell ref="B610:C610"/>
    <mergeCell ref="D610:E610"/>
    <mergeCell ref="F610:G610"/>
    <mergeCell ref="H610:I610"/>
    <mergeCell ref="J610:N610"/>
    <mergeCell ref="O610:P610"/>
    <mergeCell ref="B609:C609"/>
    <mergeCell ref="D609:E609"/>
    <mergeCell ref="F609:G609"/>
    <mergeCell ref="H609:I609"/>
    <mergeCell ref="J609:N609"/>
    <mergeCell ref="O609:P609"/>
    <mergeCell ref="B608:C608"/>
    <mergeCell ref="D608:E608"/>
    <mergeCell ref="F608:G608"/>
    <mergeCell ref="H608:I608"/>
    <mergeCell ref="J608:N608"/>
    <mergeCell ref="O608:P608"/>
    <mergeCell ref="B607:C607"/>
    <mergeCell ref="D607:E607"/>
    <mergeCell ref="F607:G607"/>
    <mergeCell ref="H607:I607"/>
    <mergeCell ref="J607:N607"/>
    <mergeCell ref="O607:P607"/>
    <mergeCell ref="B606:C606"/>
    <mergeCell ref="D606:E606"/>
    <mergeCell ref="F606:G606"/>
    <mergeCell ref="H606:I606"/>
    <mergeCell ref="J606:N606"/>
    <mergeCell ref="O606:P606"/>
    <mergeCell ref="B605:C605"/>
    <mergeCell ref="D605:E605"/>
    <mergeCell ref="F605:G605"/>
    <mergeCell ref="H605:I605"/>
    <mergeCell ref="J605:N605"/>
    <mergeCell ref="O605:P605"/>
    <mergeCell ref="B616:C616"/>
    <mergeCell ref="D616:E616"/>
    <mergeCell ref="F616:G616"/>
    <mergeCell ref="H616:I616"/>
    <mergeCell ref="J616:N616"/>
    <mergeCell ref="O616:P616"/>
    <mergeCell ref="B615:C615"/>
    <mergeCell ref="D615:E615"/>
    <mergeCell ref="F615:G615"/>
    <mergeCell ref="H615:I615"/>
    <mergeCell ref="J615:N615"/>
    <mergeCell ref="O615:P615"/>
    <mergeCell ref="B614:C614"/>
    <mergeCell ref="D614:E614"/>
    <mergeCell ref="F614:G614"/>
    <mergeCell ref="H614:I614"/>
    <mergeCell ref="J614:N614"/>
    <mergeCell ref="O614:P614"/>
    <mergeCell ref="B613:C613"/>
    <mergeCell ref="D613:E613"/>
    <mergeCell ref="F613:G613"/>
    <mergeCell ref="H613:I613"/>
    <mergeCell ref="J613:N613"/>
    <mergeCell ref="O613:P613"/>
    <mergeCell ref="B612:C612"/>
    <mergeCell ref="D612:E612"/>
    <mergeCell ref="F612:G612"/>
    <mergeCell ref="H612:I612"/>
    <mergeCell ref="J612:N612"/>
    <mergeCell ref="O612:P612"/>
    <mergeCell ref="B611:C611"/>
    <mergeCell ref="D611:E611"/>
    <mergeCell ref="F611:G611"/>
    <mergeCell ref="H611:I611"/>
    <mergeCell ref="J611:N611"/>
    <mergeCell ref="O611:P611"/>
    <mergeCell ref="B622:C622"/>
    <mergeCell ref="D622:E622"/>
    <mergeCell ref="F622:G622"/>
    <mergeCell ref="H622:I622"/>
    <mergeCell ref="J622:N622"/>
    <mergeCell ref="O622:P622"/>
    <mergeCell ref="B621:C621"/>
    <mergeCell ref="D621:E621"/>
    <mergeCell ref="F621:G621"/>
    <mergeCell ref="H621:I621"/>
    <mergeCell ref="J621:N621"/>
    <mergeCell ref="O621:P621"/>
    <mergeCell ref="B620:C620"/>
    <mergeCell ref="D620:E620"/>
    <mergeCell ref="F620:G620"/>
    <mergeCell ref="H620:I620"/>
    <mergeCell ref="J620:N620"/>
    <mergeCell ref="O620:P620"/>
    <mergeCell ref="B619:C619"/>
    <mergeCell ref="D619:E619"/>
    <mergeCell ref="F619:G619"/>
    <mergeCell ref="H619:I619"/>
    <mergeCell ref="J619:N619"/>
    <mergeCell ref="O619:P619"/>
    <mergeCell ref="B618:C618"/>
    <mergeCell ref="D618:E618"/>
    <mergeCell ref="F618:G618"/>
    <mergeCell ref="H618:I618"/>
    <mergeCell ref="J618:N618"/>
    <mergeCell ref="O618:P618"/>
    <mergeCell ref="B617:C617"/>
    <mergeCell ref="D617:E617"/>
    <mergeCell ref="F617:G617"/>
    <mergeCell ref="H617:I617"/>
    <mergeCell ref="J617:N617"/>
    <mergeCell ref="O617:P617"/>
    <mergeCell ref="B628:C628"/>
    <mergeCell ref="D628:E628"/>
    <mergeCell ref="F628:G628"/>
    <mergeCell ref="H628:I628"/>
    <mergeCell ref="J628:N628"/>
    <mergeCell ref="O628:P628"/>
    <mergeCell ref="B627:C627"/>
    <mergeCell ref="D627:E627"/>
    <mergeCell ref="F627:G627"/>
    <mergeCell ref="H627:I627"/>
    <mergeCell ref="J627:N627"/>
    <mergeCell ref="O627:P627"/>
    <mergeCell ref="B626:C626"/>
    <mergeCell ref="D626:E626"/>
    <mergeCell ref="F626:G626"/>
    <mergeCell ref="H626:I626"/>
    <mergeCell ref="J626:N626"/>
    <mergeCell ref="O626:P626"/>
    <mergeCell ref="B625:C625"/>
    <mergeCell ref="D625:E625"/>
    <mergeCell ref="F625:G625"/>
    <mergeCell ref="H625:I625"/>
    <mergeCell ref="J625:N625"/>
    <mergeCell ref="O625:P625"/>
    <mergeCell ref="B624:C624"/>
    <mergeCell ref="D624:E624"/>
    <mergeCell ref="F624:G624"/>
    <mergeCell ref="H624:I624"/>
    <mergeCell ref="J624:N624"/>
    <mergeCell ref="O624:P624"/>
    <mergeCell ref="B623:C623"/>
    <mergeCell ref="D623:E623"/>
    <mergeCell ref="F623:G623"/>
    <mergeCell ref="H623:I623"/>
    <mergeCell ref="J623:N623"/>
    <mergeCell ref="O623:P623"/>
    <mergeCell ref="B634:C634"/>
    <mergeCell ref="D634:E634"/>
    <mergeCell ref="F634:G634"/>
    <mergeCell ref="H634:I634"/>
    <mergeCell ref="J634:N634"/>
    <mergeCell ref="O634:P634"/>
    <mergeCell ref="B633:C633"/>
    <mergeCell ref="D633:E633"/>
    <mergeCell ref="F633:G633"/>
    <mergeCell ref="H633:I633"/>
    <mergeCell ref="J633:N633"/>
    <mergeCell ref="O633:P633"/>
    <mergeCell ref="B632:C632"/>
    <mergeCell ref="D632:E632"/>
    <mergeCell ref="F632:G632"/>
    <mergeCell ref="H632:I632"/>
    <mergeCell ref="J632:N632"/>
    <mergeCell ref="O632:P632"/>
    <mergeCell ref="B631:C631"/>
    <mergeCell ref="D631:E631"/>
    <mergeCell ref="F631:G631"/>
    <mergeCell ref="H631:I631"/>
    <mergeCell ref="J631:N631"/>
    <mergeCell ref="O631:P631"/>
    <mergeCell ref="B630:C630"/>
    <mergeCell ref="D630:E630"/>
    <mergeCell ref="F630:G630"/>
    <mergeCell ref="H630:I630"/>
    <mergeCell ref="J630:N630"/>
    <mergeCell ref="O630:P630"/>
    <mergeCell ref="B629:C629"/>
    <mergeCell ref="D629:E629"/>
    <mergeCell ref="F629:G629"/>
    <mergeCell ref="H629:I629"/>
    <mergeCell ref="J629:N629"/>
    <mergeCell ref="O629:P629"/>
    <mergeCell ref="B640:C640"/>
    <mergeCell ref="D640:E640"/>
    <mergeCell ref="F640:G640"/>
    <mergeCell ref="H640:I640"/>
    <mergeCell ref="J640:N640"/>
    <mergeCell ref="O640:P640"/>
    <mergeCell ref="B639:C639"/>
    <mergeCell ref="D639:E639"/>
    <mergeCell ref="F639:G639"/>
    <mergeCell ref="H639:I639"/>
    <mergeCell ref="J639:N639"/>
    <mergeCell ref="O639:P639"/>
    <mergeCell ref="B638:C638"/>
    <mergeCell ref="D638:E638"/>
    <mergeCell ref="F638:G638"/>
    <mergeCell ref="H638:I638"/>
    <mergeCell ref="J638:N638"/>
    <mergeCell ref="O638:P638"/>
    <mergeCell ref="B637:C637"/>
    <mergeCell ref="D637:E637"/>
    <mergeCell ref="F637:G637"/>
    <mergeCell ref="H637:I637"/>
    <mergeCell ref="J637:N637"/>
    <mergeCell ref="O637:P637"/>
    <mergeCell ref="B636:C636"/>
    <mergeCell ref="D636:E636"/>
    <mergeCell ref="F636:G636"/>
    <mergeCell ref="H636:I636"/>
    <mergeCell ref="J636:N636"/>
    <mergeCell ref="O636:P636"/>
    <mergeCell ref="B635:C635"/>
    <mergeCell ref="D635:E635"/>
    <mergeCell ref="F635:G635"/>
    <mergeCell ref="H635:I635"/>
    <mergeCell ref="J635:N635"/>
    <mergeCell ref="O635:P635"/>
    <mergeCell ref="B646:C646"/>
    <mergeCell ref="D646:E646"/>
    <mergeCell ref="F646:G646"/>
    <mergeCell ref="H646:I646"/>
    <mergeCell ref="J646:N646"/>
    <mergeCell ref="O646:P646"/>
    <mergeCell ref="B645:C645"/>
    <mergeCell ref="D645:E645"/>
    <mergeCell ref="F645:G645"/>
    <mergeCell ref="H645:I645"/>
    <mergeCell ref="J645:N645"/>
    <mergeCell ref="O645:P645"/>
    <mergeCell ref="B644:C644"/>
    <mergeCell ref="D644:E644"/>
    <mergeCell ref="F644:G644"/>
    <mergeCell ref="H644:I644"/>
    <mergeCell ref="J644:N644"/>
    <mergeCell ref="O644:P644"/>
    <mergeCell ref="B643:C643"/>
    <mergeCell ref="D643:E643"/>
    <mergeCell ref="F643:G643"/>
    <mergeCell ref="H643:I643"/>
    <mergeCell ref="J643:N643"/>
    <mergeCell ref="O643:P643"/>
    <mergeCell ref="B642:C642"/>
    <mergeCell ref="D642:E642"/>
    <mergeCell ref="F642:G642"/>
    <mergeCell ref="H642:I642"/>
    <mergeCell ref="J642:N642"/>
    <mergeCell ref="O642:P642"/>
    <mergeCell ref="B641:C641"/>
    <mergeCell ref="D641:E641"/>
    <mergeCell ref="F641:G641"/>
    <mergeCell ref="H641:I641"/>
    <mergeCell ref="J641:N641"/>
    <mergeCell ref="O641:P641"/>
    <mergeCell ref="B652:C652"/>
    <mergeCell ref="D652:E652"/>
    <mergeCell ref="F652:G652"/>
    <mergeCell ref="H652:I652"/>
    <mergeCell ref="J652:N652"/>
    <mergeCell ref="O652:P652"/>
    <mergeCell ref="B651:C651"/>
    <mergeCell ref="D651:E651"/>
    <mergeCell ref="F651:G651"/>
    <mergeCell ref="H651:I651"/>
    <mergeCell ref="J651:N651"/>
    <mergeCell ref="O651:P651"/>
    <mergeCell ref="B650:C650"/>
    <mergeCell ref="D650:E650"/>
    <mergeCell ref="F650:G650"/>
    <mergeCell ref="H650:I650"/>
    <mergeCell ref="J650:N650"/>
    <mergeCell ref="O650:P650"/>
    <mergeCell ref="B649:C649"/>
    <mergeCell ref="D649:E649"/>
    <mergeCell ref="F649:G649"/>
    <mergeCell ref="H649:I649"/>
    <mergeCell ref="J649:N649"/>
    <mergeCell ref="O649:P649"/>
    <mergeCell ref="B648:C648"/>
    <mergeCell ref="D648:E648"/>
    <mergeCell ref="F648:G648"/>
    <mergeCell ref="H648:I648"/>
    <mergeCell ref="J648:N648"/>
    <mergeCell ref="O648:P648"/>
    <mergeCell ref="B647:C647"/>
    <mergeCell ref="D647:E647"/>
    <mergeCell ref="F647:G647"/>
    <mergeCell ref="H647:I647"/>
    <mergeCell ref="J647:N647"/>
    <mergeCell ref="O647:P647"/>
    <mergeCell ref="B658:C658"/>
    <mergeCell ref="D658:E658"/>
    <mergeCell ref="F658:G658"/>
    <mergeCell ref="H658:I658"/>
    <mergeCell ref="J658:N658"/>
    <mergeCell ref="O658:P658"/>
    <mergeCell ref="B657:C657"/>
    <mergeCell ref="D657:E657"/>
    <mergeCell ref="F657:G657"/>
    <mergeCell ref="H657:I657"/>
    <mergeCell ref="J657:N657"/>
    <mergeCell ref="O657:P657"/>
    <mergeCell ref="B656:C656"/>
    <mergeCell ref="D656:E656"/>
    <mergeCell ref="F656:G656"/>
    <mergeCell ref="H656:I656"/>
    <mergeCell ref="J656:N656"/>
    <mergeCell ref="O656:P656"/>
    <mergeCell ref="B655:C655"/>
    <mergeCell ref="D655:E655"/>
    <mergeCell ref="F655:G655"/>
    <mergeCell ref="H655:I655"/>
    <mergeCell ref="J655:N655"/>
    <mergeCell ref="O655:P655"/>
    <mergeCell ref="B654:C654"/>
    <mergeCell ref="D654:E654"/>
    <mergeCell ref="F654:G654"/>
    <mergeCell ref="H654:I654"/>
    <mergeCell ref="J654:N654"/>
    <mergeCell ref="O654:P654"/>
    <mergeCell ref="B653:C653"/>
    <mergeCell ref="D653:E653"/>
    <mergeCell ref="F653:G653"/>
    <mergeCell ref="H653:I653"/>
    <mergeCell ref="J653:N653"/>
    <mergeCell ref="O653:P653"/>
    <mergeCell ref="B664:C664"/>
    <mergeCell ref="D664:E664"/>
    <mergeCell ref="F664:G664"/>
    <mergeCell ref="H664:I664"/>
    <mergeCell ref="J664:N664"/>
    <mergeCell ref="O664:P664"/>
    <mergeCell ref="B663:C663"/>
    <mergeCell ref="D663:E663"/>
    <mergeCell ref="F663:G663"/>
    <mergeCell ref="H663:I663"/>
    <mergeCell ref="J663:N663"/>
    <mergeCell ref="O663:P663"/>
    <mergeCell ref="B662:C662"/>
    <mergeCell ref="D662:E662"/>
    <mergeCell ref="F662:G662"/>
    <mergeCell ref="H662:I662"/>
    <mergeCell ref="J662:N662"/>
    <mergeCell ref="O662:P662"/>
    <mergeCell ref="B661:C661"/>
    <mergeCell ref="D661:E661"/>
    <mergeCell ref="F661:G661"/>
    <mergeCell ref="H661:I661"/>
    <mergeCell ref="J661:N661"/>
    <mergeCell ref="O661:P661"/>
    <mergeCell ref="B660:C660"/>
    <mergeCell ref="D660:E660"/>
    <mergeCell ref="F660:G660"/>
    <mergeCell ref="H660:I660"/>
    <mergeCell ref="J660:N660"/>
    <mergeCell ref="O660:P660"/>
    <mergeCell ref="B659:C659"/>
    <mergeCell ref="D659:E659"/>
    <mergeCell ref="F659:G659"/>
    <mergeCell ref="H659:I659"/>
    <mergeCell ref="J659:N659"/>
    <mergeCell ref="O659:P659"/>
    <mergeCell ref="B670:C670"/>
    <mergeCell ref="D670:E670"/>
    <mergeCell ref="F670:G670"/>
    <mergeCell ref="H670:I670"/>
    <mergeCell ref="J670:N670"/>
    <mergeCell ref="O670:P670"/>
    <mergeCell ref="B669:C669"/>
    <mergeCell ref="D669:E669"/>
    <mergeCell ref="F669:G669"/>
    <mergeCell ref="H669:I669"/>
    <mergeCell ref="J669:N669"/>
    <mergeCell ref="O669:P669"/>
    <mergeCell ref="B668:C668"/>
    <mergeCell ref="D668:E668"/>
    <mergeCell ref="F668:G668"/>
    <mergeCell ref="H668:I668"/>
    <mergeCell ref="J668:N668"/>
    <mergeCell ref="O668:P668"/>
    <mergeCell ref="B667:C667"/>
    <mergeCell ref="D667:E667"/>
    <mergeCell ref="F667:G667"/>
    <mergeCell ref="H667:I667"/>
    <mergeCell ref="J667:N667"/>
    <mergeCell ref="O667:P667"/>
    <mergeCell ref="B666:C666"/>
    <mergeCell ref="D666:E666"/>
    <mergeCell ref="F666:G666"/>
    <mergeCell ref="H666:I666"/>
    <mergeCell ref="J666:N666"/>
    <mergeCell ref="O666:P666"/>
    <mergeCell ref="B665:C665"/>
    <mergeCell ref="D665:E665"/>
    <mergeCell ref="F665:G665"/>
    <mergeCell ref="H665:I665"/>
    <mergeCell ref="J665:N665"/>
    <mergeCell ref="O665:P665"/>
    <mergeCell ref="B676:C676"/>
    <mergeCell ref="D676:E676"/>
    <mergeCell ref="F676:G676"/>
    <mergeCell ref="H676:I676"/>
    <mergeCell ref="J676:N676"/>
    <mergeCell ref="O676:P676"/>
    <mergeCell ref="B675:C675"/>
    <mergeCell ref="D675:E675"/>
    <mergeCell ref="F675:G675"/>
    <mergeCell ref="H675:I675"/>
    <mergeCell ref="J675:N675"/>
    <mergeCell ref="O675:P675"/>
    <mergeCell ref="B674:C674"/>
    <mergeCell ref="D674:E674"/>
    <mergeCell ref="F674:G674"/>
    <mergeCell ref="H674:I674"/>
    <mergeCell ref="J674:N674"/>
    <mergeCell ref="O674:P674"/>
    <mergeCell ref="B673:C673"/>
    <mergeCell ref="D673:E673"/>
    <mergeCell ref="F673:G673"/>
    <mergeCell ref="H673:I673"/>
    <mergeCell ref="J673:N673"/>
    <mergeCell ref="O673:P673"/>
    <mergeCell ref="B672:C672"/>
    <mergeCell ref="D672:E672"/>
    <mergeCell ref="F672:G672"/>
    <mergeCell ref="H672:I672"/>
    <mergeCell ref="J672:N672"/>
    <mergeCell ref="O672:P672"/>
    <mergeCell ref="B671:C671"/>
    <mergeCell ref="D671:E671"/>
    <mergeCell ref="F671:G671"/>
    <mergeCell ref="H671:I671"/>
    <mergeCell ref="J671:N671"/>
    <mergeCell ref="O671:P671"/>
    <mergeCell ref="B682:C682"/>
    <mergeCell ref="D682:E682"/>
    <mergeCell ref="F682:G682"/>
    <mergeCell ref="H682:I682"/>
    <mergeCell ref="J682:N682"/>
    <mergeCell ref="O682:P682"/>
    <mergeCell ref="B681:C681"/>
    <mergeCell ref="D681:E681"/>
    <mergeCell ref="F681:G681"/>
    <mergeCell ref="H681:I681"/>
    <mergeCell ref="J681:N681"/>
    <mergeCell ref="O681:P681"/>
    <mergeCell ref="B680:C680"/>
    <mergeCell ref="D680:E680"/>
    <mergeCell ref="F680:G680"/>
    <mergeCell ref="H680:I680"/>
    <mergeCell ref="J680:N680"/>
    <mergeCell ref="O680:P680"/>
    <mergeCell ref="B679:C679"/>
    <mergeCell ref="D679:E679"/>
    <mergeCell ref="F679:G679"/>
    <mergeCell ref="H679:I679"/>
    <mergeCell ref="J679:N679"/>
    <mergeCell ref="O679:P679"/>
    <mergeCell ref="B678:C678"/>
    <mergeCell ref="D678:E678"/>
    <mergeCell ref="F678:G678"/>
    <mergeCell ref="H678:I678"/>
    <mergeCell ref="J678:N678"/>
    <mergeCell ref="O678:P678"/>
    <mergeCell ref="B677:C677"/>
    <mergeCell ref="D677:E677"/>
    <mergeCell ref="F677:G677"/>
    <mergeCell ref="H677:I677"/>
    <mergeCell ref="J677:N677"/>
    <mergeCell ref="O677:P677"/>
    <mergeCell ref="B688:C688"/>
    <mergeCell ref="D688:E688"/>
    <mergeCell ref="F688:G688"/>
    <mergeCell ref="H688:I688"/>
    <mergeCell ref="J688:N688"/>
    <mergeCell ref="O688:P688"/>
    <mergeCell ref="B687:C687"/>
    <mergeCell ref="D687:E687"/>
    <mergeCell ref="F687:G687"/>
    <mergeCell ref="H687:I687"/>
    <mergeCell ref="J687:N687"/>
    <mergeCell ref="O687:P687"/>
    <mergeCell ref="B686:C686"/>
    <mergeCell ref="D686:E686"/>
    <mergeCell ref="F686:G686"/>
    <mergeCell ref="H686:I686"/>
    <mergeCell ref="J686:N686"/>
    <mergeCell ref="O686:P686"/>
    <mergeCell ref="B685:C685"/>
    <mergeCell ref="D685:E685"/>
    <mergeCell ref="F685:G685"/>
    <mergeCell ref="H685:I685"/>
    <mergeCell ref="J685:N685"/>
    <mergeCell ref="O685:P685"/>
    <mergeCell ref="B684:C684"/>
    <mergeCell ref="D684:E684"/>
    <mergeCell ref="F684:G684"/>
    <mergeCell ref="H684:I684"/>
    <mergeCell ref="J684:N684"/>
    <mergeCell ref="O684:P684"/>
    <mergeCell ref="B683:C683"/>
    <mergeCell ref="D683:E683"/>
    <mergeCell ref="F683:G683"/>
    <mergeCell ref="H683:I683"/>
    <mergeCell ref="J683:N683"/>
    <mergeCell ref="O683:P683"/>
    <mergeCell ref="B694:C694"/>
    <mergeCell ref="D694:E694"/>
    <mergeCell ref="F694:G694"/>
    <mergeCell ref="H694:I694"/>
    <mergeCell ref="J694:N694"/>
    <mergeCell ref="O694:P694"/>
    <mergeCell ref="B693:C693"/>
    <mergeCell ref="D693:E693"/>
    <mergeCell ref="F693:G693"/>
    <mergeCell ref="H693:I693"/>
    <mergeCell ref="J693:N693"/>
    <mergeCell ref="O693:P693"/>
    <mergeCell ref="B692:C692"/>
    <mergeCell ref="D692:E692"/>
    <mergeCell ref="F692:G692"/>
    <mergeCell ref="H692:I692"/>
    <mergeCell ref="J692:N692"/>
    <mergeCell ref="O692:P692"/>
    <mergeCell ref="B691:C691"/>
    <mergeCell ref="D691:E691"/>
    <mergeCell ref="F691:G691"/>
    <mergeCell ref="H691:I691"/>
    <mergeCell ref="J691:N691"/>
    <mergeCell ref="O691:P691"/>
    <mergeCell ref="B690:C690"/>
    <mergeCell ref="D690:E690"/>
    <mergeCell ref="F690:G690"/>
    <mergeCell ref="H690:I690"/>
    <mergeCell ref="J690:N690"/>
    <mergeCell ref="O690:P690"/>
    <mergeCell ref="B689:C689"/>
    <mergeCell ref="D689:E689"/>
    <mergeCell ref="F689:G689"/>
    <mergeCell ref="H689:I689"/>
    <mergeCell ref="J689:N689"/>
    <mergeCell ref="O689:P689"/>
    <mergeCell ref="B700:C700"/>
    <mergeCell ref="D700:E700"/>
    <mergeCell ref="F700:G700"/>
    <mergeCell ref="H700:I700"/>
    <mergeCell ref="J700:N700"/>
    <mergeCell ref="O700:P700"/>
    <mergeCell ref="B699:C699"/>
    <mergeCell ref="D699:E699"/>
    <mergeCell ref="F699:G699"/>
    <mergeCell ref="H699:I699"/>
    <mergeCell ref="J699:N699"/>
    <mergeCell ref="O699:P699"/>
    <mergeCell ref="B698:C698"/>
    <mergeCell ref="D698:E698"/>
    <mergeCell ref="F698:G698"/>
    <mergeCell ref="H698:I698"/>
    <mergeCell ref="J698:N698"/>
    <mergeCell ref="O698:P698"/>
    <mergeCell ref="B697:C697"/>
    <mergeCell ref="D697:E697"/>
    <mergeCell ref="F697:G697"/>
    <mergeCell ref="H697:I697"/>
    <mergeCell ref="J697:N697"/>
    <mergeCell ref="O697:P697"/>
    <mergeCell ref="B696:C696"/>
    <mergeCell ref="D696:E696"/>
    <mergeCell ref="F696:G696"/>
    <mergeCell ref="H696:I696"/>
    <mergeCell ref="J696:N696"/>
    <mergeCell ref="O696:P696"/>
    <mergeCell ref="B695:C695"/>
    <mergeCell ref="D695:E695"/>
    <mergeCell ref="F695:G695"/>
    <mergeCell ref="H695:I695"/>
    <mergeCell ref="J695:N695"/>
    <mergeCell ref="O695:P695"/>
    <mergeCell ref="B706:C706"/>
    <mergeCell ref="D706:E706"/>
    <mergeCell ref="F706:G706"/>
    <mergeCell ref="H706:I706"/>
    <mergeCell ref="J706:N706"/>
    <mergeCell ref="O706:P706"/>
    <mergeCell ref="B705:C705"/>
    <mergeCell ref="D705:E705"/>
    <mergeCell ref="F705:G705"/>
    <mergeCell ref="H705:I705"/>
    <mergeCell ref="J705:N705"/>
    <mergeCell ref="O705:P705"/>
    <mergeCell ref="B704:C704"/>
    <mergeCell ref="D704:E704"/>
    <mergeCell ref="F704:G704"/>
    <mergeCell ref="H704:I704"/>
    <mergeCell ref="J704:N704"/>
    <mergeCell ref="O704:P704"/>
    <mergeCell ref="B703:C703"/>
    <mergeCell ref="D703:E703"/>
    <mergeCell ref="F703:G703"/>
    <mergeCell ref="H703:I703"/>
    <mergeCell ref="J703:N703"/>
    <mergeCell ref="O703:P703"/>
    <mergeCell ref="B702:C702"/>
    <mergeCell ref="D702:E702"/>
    <mergeCell ref="F702:G702"/>
    <mergeCell ref="H702:I702"/>
    <mergeCell ref="J702:N702"/>
    <mergeCell ref="O702:P702"/>
    <mergeCell ref="B701:C701"/>
    <mergeCell ref="D701:E701"/>
    <mergeCell ref="F701:G701"/>
    <mergeCell ref="H701:I701"/>
    <mergeCell ref="J701:N701"/>
    <mergeCell ref="O701:P701"/>
    <mergeCell ref="B712:C712"/>
    <mergeCell ref="D712:E712"/>
    <mergeCell ref="F712:G712"/>
    <mergeCell ref="H712:I712"/>
    <mergeCell ref="J712:N712"/>
    <mergeCell ref="O712:P712"/>
    <mergeCell ref="B711:C711"/>
    <mergeCell ref="D711:E711"/>
    <mergeCell ref="F711:G711"/>
    <mergeCell ref="H711:I711"/>
    <mergeCell ref="J711:N711"/>
    <mergeCell ref="O711:P711"/>
    <mergeCell ref="B710:C710"/>
    <mergeCell ref="D710:E710"/>
    <mergeCell ref="F710:G710"/>
    <mergeCell ref="H710:I710"/>
    <mergeCell ref="J710:N710"/>
    <mergeCell ref="O710:P710"/>
    <mergeCell ref="B709:C709"/>
    <mergeCell ref="D709:E709"/>
    <mergeCell ref="F709:G709"/>
    <mergeCell ref="H709:I709"/>
    <mergeCell ref="J709:N709"/>
    <mergeCell ref="O709:P709"/>
    <mergeCell ref="B708:C708"/>
    <mergeCell ref="D708:E708"/>
    <mergeCell ref="F708:G708"/>
    <mergeCell ref="H708:I708"/>
    <mergeCell ref="J708:N708"/>
    <mergeCell ref="O708:P708"/>
    <mergeCell ref="B707:C707"/>
    <mergeCell ref="D707:E707"/>
    <mergeCell ref="F707:G707"/>
    <mergeCell ref="H707:I707"/>
    <mergeCell ref="J707:N707"/>
    <mergeCell ref="O707:P707"/>
    <mergeCell ref="B718:C718"/>
    <mergeCell ref="D718:E718"/>
    <mergeCell ref="F718:G718"/>
    <mergeCell ref="H718:I718"/>
    <mergeCell ref="J718:N718"/>
    <mergeCell ref="O718:P718"/>
    <mergeCell ref="B717:C717"/>
    <mergeCell ref="D717:E717"/>
    <mergeCell ref="F717:G717"/>
    <mergeCell ref="H717:I717"/>
    <mergeCell ref="J717:N717"/>
    <mergeCell ref="O717:P717"/>
    <mergeCell ref="B716:C716"/>
    <mergeCell ref="D716:E716"/>
    <mergeCell ref="F716:G716"/>
    <mergeCell ref="H716:I716"/>
    <mergeCell ref="J716:N716"/>
    <mergeCell ref="O716:P716"/>
    <mergeCell ref="B715:C715"/>
    <mergeCell ref="D715:E715"/>
    <mergeCell ref="F715:G715"/>
    <mergeCell ref="H715:I715"/>
    <mergeCell ref="J715:N715"/>
    <mergeCell ref="O715:P715"/>
    <mergeCell ref="B714:C714"/>
    <mergeCell ref="D714:E714"/>
    <mergeCell ref="F714:G714"/>
    <mergeCell ref="H714:I714"/>
    <mergeCell ref="J714:N714"/>
    <mergeCell ref="O714:P714"/>
    <mergeCell ref="B713:C713"/>
    <mergeCell ref="D713:E713"/>
    <mergeCell ref="F713:G713"/>
    <mergeCell ref="H713:I713"/>
    <mergeCell ref="J713:N713"/>
    <mergeCell ref="O713:P713"/>
    <mergeCell ref="B724:C724"/>
    <mergeCell ref="D724:E724"/>
    <mergeCell ref="F724:G724"/>
    <mergeCell ref="H724:I724"/>
    <mergeCell ref="J724:N724"/>
    <mergeCell ref="O724:P724"/>
    <mergeCell ref="B723:C723"/>
    <mergeCell ref="D723:E723"/>
    <mergeCell ref="F723:G723"/>
    <mergeCell ref="H723:I723"/>
    <mergeCell ref="J723:N723"/>
    <mergeCell ref="O723:P723"/>
    <mergeCell ref="B722:C722"/>
    <mergeCell ref="D722:E722"/>
    <mergeCell ref="F722:G722"/>
    <mergeCell ref="H722:I722"/>
    <mergeCell ref="J722:N722"/>
    <mergeCell ref="O722:P722"/>
    <mergeCell ref="B721:C721"/>
    <mergeCell ref="D721:E721"/>
    <mergeCell ref="F721:G721"/>
    <mergeCell ref="H721:I721"/>
    <mergeCell ref="J721:N721"/>
    <mergeCell ref="O721:P721"/>
    <mergeCell ref="B720:C720"/>
    <mergeCell ref="D720:E720"/>
    <mergeCell ref="F720:G720"/>
    <mergeCell ref="H720:I720"/>
    <mergeCell ref="J720:N720"/>
    <mergeCell ref="O720:P720"/>
    <mergeCell ref="B719:C719"/>
    <mergeCell ref="D719:E719"/>
    <mergeCell ref="F719:G719"/>
    <mergeCell ref="H719:I719"/>
    <mergeCell ref="J719:N719"/>
    <mergeCell ref="O719:P719"/>
    <mergeCell ref="B730:C730"/>
    <mergeCell ref="D730:E730"/>
    <mergeCell ref="F730:G730"/>
    <mergeCell ref="H730:I730"/>
    <mergeCell ref="J730:N730"/>
    <mergeCell ref="O730:P730"/>
    <mergeCell ref="B729:C729"/>
    <mergeCell ref="D729:E729"/>
    <mergeCell ref="F729:G729"/>
    <mergeCell ref="H729:I729"/>
    <mergeCell ref="J729:N729"/>
    <mergeCell ref="O729:P729"/>
    <mergeCell ref="B728:C728"/>
    <mergeCell ref="D728:E728"/>
    <mergeCell ref="F728:G728"/>
    <mergeCell ref="H728:I728"/>
    <mergeCell ref="J728:N728"/>
    <mergeCell ref="O728:P728"/>
    <mergeCell ref="B727:C727"/>
    <mergeCell ref="D727:E727"/>
    <mergeCell ref="F727:G727"/>
    <mergeCell ref="H727:I727"/>
    <mergeCell ref="J727:N727"/>
    <mergeCell ref="O727:P727"/>
    <mergeCell ref="B726:C726"/>
    <mergeCell ref="D726:E726"/>
    <mergeCell ref="F726:G726"/>
    <mergeCell ref="H726:I726"/>
    <mergeCell ref="J726:N726"/>
    <mergeCell ref="O726:P726"/>
    <mergeCell ref="B725:C725"/>
    <mergeCell ref="D725:E725"/>
    <mergeCell ref="F725:G725"/>
    <mergeCell ref="H725:I725"/>
    <mergeCell ref="J725:N725"/>
    <mergeCell ref="O725:P725"/>
    <mergeCell ref="B736:C736"/>
    <mergeCell ref="D736:E736"/>
    <mergeCell ref="F736:G736"/>
    <mergeCell ref="H736:I736"/>
    <mergeCell ref="J736:N736"/>
    <mergeCell ref="O736:P736"/>
    <mergeCell ref="B735:C735"/>
    <mergeCell ref="D735:E735"/>
    <mergeCell ref="F735:G735"/>
    <mergeCell ref="H735:I735"/>
    <mergeCell ref="J735:N735"/>
    <mergeCell ref="O735:P735"/>
    <mergeCell ref="B734:C734"/>
    <mergeCell ref="D734:E734"/>
    <mergeCell ref="F734:G734"/>
    <mergeCell ref="H734:I734"/>
    <mergeCell ref="J734:N734"/>
    <mergeCell ref="O734:P734"/>
    <mergeCell ref="B733:C733"/>
    <mergeCell ref="D733:E733"/>
    <mergeCell ref="F733:G733"/>
    <mergeCell ref="H733:I733"/>
    <mergeCell ref="J733:N733"/>
    <mergeCell ref="O733:P733"/>
    <mergeCell ref="B732:C732"/>
    <mergeCell ref="D732:E732"/>
    <mergeCell ref="F732:G732"/>
    <mergeCell ref="H732:I732"/>
    <mergeCell ref="J732:N732"/>
    <mergeCell ref="O732:P732"/>
    <mergeCell ref="B731:C731"/>
    <mergeCell ref="D731:E731"/>
    <mergeCell ref="F731:G731"/>
    <mergeCell ref="H731:I731"/>
    <mergeCell ref="J731:N731"/>
    <mergeCell ref="O731:P731"/>
    <mergeCell ref="B742:C742"/>
    <mergeCell ref="D742:E742"/>
    <mergeCell ref="F742:G742"/>
    <mergeCell ref="H742:I742"/>
    <mergeCell ref="J742:N742"/>
    <mergeCell ref="O742:P742"/>
    <mergeCell ref="B741:C741"/>
    <mergeCell ref="D741:E741"/>
    <mergeCell ref="F741:G741"/>
    <mergeCell ref="H741:I741"/>
    <mergeCell ref="J741:N741"/>
    <mergeCell ref="O741:P741"/>
    <mergeCell ref="B740:C740"/>
    <mergeCell ref="D740:E740"/>
    <mergeCell ref="F740:G740"/>
    <mergeCell ref="H740:I740"/>
    <mergeCell ref="J740:N740"/>
    <mergeCell ref="O740:P740"/>
    <mergeCell ref="B739:C739"/>
    <mergeCell ref="D739:E739"/>
    <mergeCell ref="F739:G739"/>
    <mergeCell ref="H739:I739"/>
    <mergeCell ref="J739:N739"/>
    <mergeCell ref="O739:P739"/>
    <mergeCell ref="B738:C738"/>
    <mergeCell ref="D738:E738"/>
    <mergeCell ref="F738:G738"/>
    <mergeCell ref="H738:I738"/>
    <mergeCell ref="J738:N738"/>
    <mergeCell ref="O738:P738"/>
    <mergeCell ref="B737:C737"/>
    <mergeCell ref="D737:E737"/>
    <mergeCell ref="F737:G737"/>
    <mergeCell ref="H737:I737"/>
    <mergeCell ref="J737:N737"/>
    <mergeCell ref="O737:P737"/>
    <mergeCell ref="B748:C748"/>
    <mergeCell ref="D748:E748"/>
    <mergeCell ref="F748:G748"/>
    <mergeCell ref="H748:I748"/>
    <mergeCell ref="J748:N748"/>
    <mergeCell ref="O748:P748"/>
    <mergeCell ref="B747:C747"/>
    <mergeCell ref="D747:E747"/>
    <mergeCell ref="F747:G747"/>
    <mergeCell ref="H747:I747"/>
    <mergeCell ref="J747:N747"/>
    <mergeCell ref="O747:P747"/>
    <mergeCell ref="B746:C746"/>
    <mergeCell ref="D746:E746"/>
    <mergeCell ref="F746:G746"/>
    <mergeCell ref="H746:I746"/>
    <mergeCell ref="J746:N746"/>
    <mergeCell ref="O746:P746"/>
    <mergeCell ref="B745:C745"/>
    <mergeCell ref="D745:E745"/>
    <mergeCell ref="F745:G745"/>
    <mergeCell ref="H745:I745"/>
    <mergeCell ref="J745:N745"/>
    <mergeCell ref="O745:P745"/>
    <mergeCell ref="B744:C744"/>
    <mergeCell ref="D744:E744"/>
    <mergeCell ref="F744:G744"/>
    <mergeCell ref="H744:I744"/>
    <mergeCell ref="J744:N744"/>
    <mergeCell ref="O744:P744"/>
    <mergeCell ref="B743:C743"/>
    <mergeCell ref="D743:E743"/>
    <mergeCell ref="F743:G743"/>
    <mergeCell ref="H743:I743"/>
    <mergeCell ref="J743:N743"/>
    <mergeCell ref="O743:P743"/>
    <mergeCell ref="B754:C754"/>
    <mergeCell ref="D754:E754"/>
    <mergeCell ref="F754:G754"/>
    <mergeCell ref="H754:I754"/>
    <mergeCell ref="J754:N754"/>
    <mergeCell ref="O754:P754"/>
    <mergeCell ref="B753:C753"/>
    <mergeCell ref="D753:E753"/>
    <mergeCell ref="F753:G753"/>
    <mergeCell ref="H753:I753"/>
    <mergeCell ref="J753:N753"/>
    <mergeCell ref="O753:P753"/>
    <mergeCell ref="B752:C752"/>
    <mergeCell ref="D752:E752"/>
    <mergeCell ref="F752:G752"/>
    <mergeCell ref="H752:I752"/>
    <mergeCell ref="J752:N752"/>
    <mergeCell ref="O752:P752"/>
    <mergeCell ref="B751:C751"/>
    <mergeCell ref="D751:E751"/>
    <mergeCell ref="F751:G751"/>
    <mergeCell ref="H751:I751"/>
    <mergeCell ref="J751:N751"/>
    <mergeCell ref="O751:P751"/>
    <mergeCell ref="B750:C750"/>
    <mergeCell ref="D750:E750"/>
    <mergeCell ref="F750:G750"/>
    <mergeCell ref="H750:I750"/>
    <mergeCell ref="J750:N750"/>
    <mergeCell ref="O750:P750"/>
    <mergeCell ref="B749:C749"/>
    <mergeCell ref="D749:E749"/>
    <mergeCell ref="F749:G749"/>
    <mergeCell ref="H749:I749"/>
    <mergeCell ref="J749:N749"/>
    <mergeCell ref="O749:P749"/>
    <mergeCell ref="B760:C760"/>
    <mergeCell ref="D760:E760"/>
    <mergeCell ref="F760:G760"/>
    <mergeCell ref="H760:I760"/>
    <mergeCell ref="J760:N760"/>
    <mergeCell ref="O760:P760"/>
    <mergeCell ref="B759:C759"/>
    <mergeCell ref="D759:E759"/>
    <mergeCell ref="F759:G759"/>
    <mergeCell ref="H759:I759"/>
    <mergeCell ref="J759:N759"/>
    <mergeCell ref="O759:P759"/>
    <mergeCell ref="B758:C758"/>
    <mergeCell ref="D758:E758"/>
    <mergeCell ref="F758:G758"/>
    <mergeCell ref="H758:I758"/>
    <mergeCell ref="J758:N758"/>
    <mergeCell ref="O758:P758"/>
    <mergeCell ref="B757:C757"/>
    <mergeCell ref="D757:E757"/>
    <mergeCell ref="F757:G757"/>
    <mergeCell ref="H757:I757"/>
    <mergeCell ref="J757:N757"/>
    <mergeCell ref="O757:P757"/>
    <mergeCell ref="B756:C756"/>
    <mergeCell ref="D756:E756"/>
    <mergeCell ref="F756:G756"/>
    <mergeCell ref="H756:I756"/>
    <mergeCell ref="J756:N756"/>
    <mergeCell ref="O756:P756"/>
    <mergeCell ref="B755:C755"/>
    <mergeCell ref="D755:E755"/>
    <mergeCell ref="F755:G755"/>
    <mergeCell ref="H755:I755"/>
    <mergeCell ref="J755:N755"/>
    <mergeCell ref="O755:P755"/>
    <mergeCell ref="B766:C766"/>
    <mergeCell ref="D766:E766"/>
    <mergeCell ref="F766:G766"/>
    <mergeCell ref="H766:I766"/>
    <mergeCell ref="J766:N766"/>
    <mergeCell ref="O766:P766"/>
    <mergeCell ref="B765:C765"/>
    <mergeCell ref="D765:E765"/>
    <mergeCell ref="F765:G765"/>
    <mergeCell ref="H765:I765"/>
    <mergeCell ref="J765:N765"/>
    <mergeCell ref="O765:P765"/>
    <mergeCell ref="B764:C764"/>
    <mergeCell ref="D764:E764"/>
    <mergeCell ref="F764:G764"/>
    <mergeCell ref="H764:I764"/>
    <mergeCell ref="J764:N764"/>
    <mergeCell ref="O764:P764"/>
    <mergeCell ref="B763:C763"/>
    <mergeCell ref="D763:E763"/>
    <mergeCell ref="F763:G763"/>
    <mergeCell ref="H763:I763"/>
    <mergeCell ref="J763:N763"/>
    <mergeCell ref="O763:P763"/>
    <mergeCell ref="B762:C762"/>
    <mergeCell ref="D762:E762"/>
    <mergeCell ref="F762:G762"/>
    <mergeCell ref="H762:I762"/>
    <mergeCell ref="J762:N762"/>
    <mergeCell ref="O762:P762"/>
    <mergeCell ref="B761:C761"/>
    <mergeCell ref="D761:E761"/>
    <mergeCell ref="F761:G761"/>
    <mergeCell ref="H761:I761"/>
    <mergeCell ref="J761:N761"/>
    <mergeCell ref="O761:P761"/>
    <mergeCell ref="B772:C772"/>
    <mergeCell ref="D772:E772"/>
    <mergeCell ref="F772:G772"/>
    <mergeCell ref="H772:I772"/>
    <mergeCell ref="J772:N772"/>
    <mergeCell ref="O772:P772"/>
    <mergeCell ref="B771:C771"/>
    <mergeCell ref="D771:E771"/>
    <mergeCell ref="F771:G771"/>
    <mergeCell ref="H771:I771"/>
    <mergeCell ref="J771:N771"/>
    <mergeCell ref="O771:P771"/>
    <mergeCell ref="B770:C770"/>
    <mergeCell ref="D770:E770"/>
    <mergeCell ref="F770:G770"/>
    <mergeCell ref="H770:I770"/>
    <mergeCell ref="J770:N770"/>
    <mergeCell ref="O770:P770"/>
    <mergeCell ref="B769:C769"/>
    <mergeCell ref="D769:E769"/>
    <mergeCell ref="F769:G769"/>
    <mergeCell ref="H769:I769"/>
    <mergeCell ref="J769:N769"/>
    <mergeCell ref="O769:P769"/>
    <mergeCell ref="B768:C768"/>
    <mergeCell ref="D768:E768"/>
    <mergeCell ref="F768:G768"/>
    <mergeCell ref="H768:I768"/>
    <mergeCell ref="J768:N768"/>
    <mergeCell ref="O768:P768"/>
    <mergeCell ref="B767:C767"/>
    <mergeCell ref="D767:E767"/>
    <mergeCell ref="F767:G767"/>
    <mergeCell ref="H767:I767"/>
    <mergeCell ref="J767:N767"/>
    <mergeCell ref="O767:P767"/>
    <mergeCell ref="B778:C778"/>
    <mergeCell ref="D778:E778"/>
    <mergeCell ref="F778:G778"/>
    <mergeCell ref="H778:I778"/>
    <mergeCell ref="J778:N778"/>
    <mergeCell ref="O778:P778"/>
    <mergeCell ref="B777:C777"/>
    <mergeCell ref="D777:E777"/>
    <mergeCell ref="F777:G777"/>
    <mergeCell ref="H777:I777"/>
    <mergeCell ref="J777:N777"/>
    <mergeCell ref="O777:P777"/>
    <mergeCell ref="B776:C776"/>
    <mergeCell ref="D776:E776"/>
    <mergeCell ref="F776:G776"/>
    <mergeCell ref="H776:I776"/>
    <mergeCell ref="J776:N776"/>
    <mergeCell ref="O776:P776"/>
    <mergeCell ref="B775:C775"/>
    <mergeCell ref="D775:E775"/>
    <mergeCell ref="F775:G775"/>
    <mergeCell ref="H775:I775"/>
    <mergeCell ref="J775:N775"/>
    <mergeCell ref="O775:P775"/>
    <mergeCell ref="B774:C774"/>
    <mergeCell ref="D774:E774"/>
    <mergeCell ref="F774:G774"/>
    <mergeCell ref="H774:I774"/>
    <mergeCell ref="J774:N774"/>
    <mergeCell ref="O774:P774"/>
    <mergeCell ref="B773:C773"/>
    <mergeCell ref="D773:E773"/>
    <mergeCell ref="F773:G773"/>
    <mergeCell ref="H773:I773"/>
    <mergeCell ref="J773:N773"/>
    <mergeCell ref="O773:P773"/>
    <mergeCell ref="B784:C784"/>
    <mergeCell ref="D784:E784"/>
    <mergeCell ref="F784:G784"/>
    <mergeCell ref="H784:I784"/>
    <mergeCell ref="J784:N784"/>
    <mergeCell ref="O784:P784"/>
    <mergeCell ref="B783:C783"/>
    <mergeCell ref="D783:E783"/>
    <mergeCell ref="F783:G783"/>
    <mergeCell ref="H783:I783"/>
    <mergeCell ref="J783:N783"/>
    <mergeCell ref="O783:P783"/>
    <mergeCell ref="B782:C782"/>
    <mergeCell ref="D782:E782"/>
    <mergeCell ref="F782:G782"/>
    <mergeCell ref="H782:I782"/>
    <mergeCell ref="J782:N782"/>
    <mergeCell ref="O782:P782"/>
    <mergeCell ref="B781:C781"/>
    <mergeCell ref="D781:E781"/>
    <mergeCell ref="F781:G781"/>
    <mergeCell ref="H781:I781"/>
    <mergeCell ref="J781:N781"/>
    <mergeCell ref="O781:P781"/>
    <mergeCell ref="B780:C780"/>
    <mergeCell ref="D780:E780"/>
    <mergeCell ref="F780:G780"/>
    <mergeCell ref="H780:I780"/>
    <mergeCell ref="J780:N780"/>
    <mergeCell ref="O780:P780"/>
    <mergeCell ref="B779:C779"/>
    <mergeCell ref="D779:E779"/>
    <mergeCell ref="F779:G779"/>
    <mergeCell ref="H779:I779"/>
    <mergeCell ref="J779:N779"/>
    <mergeCell ref="O779:P779"/>
    <mergeCell ref="B790:C790"/>
    <mergeCell ref="D790:E790"/>
    <mergeCell ref="F790:G790"/>
    <mergeCell ref="H790:I790"/>
    <mergeCell ref="J790:N790"/>
    <mergeCell ref="O790:P790"/>
    <mergeCell ref="B789:C789"/>
    <mergeCell ref="D789:E789"/>
    <mergeCell ref="F789:G789"/>
    <mergeCell ref="H789:I789"/>
    <mergeCell ref="J789:N789"/>
    <mergeCell ref="O789:P789"/>
    <mergeCell ref="B788:C788"/>
    <mergeCell ref="D788:E788"/>
    <mergeCell ref="F788:G788"/>
    <mergeCell ref="H788:I788"/>
    <mergeCell ref="J788:N788"/>
    <mergeCell ref="O788:P788"/>
    <mergeCell ref="B787:C787"/>
    <mergeCell ref="D787:E787"/>
    <mergeCell ref="F787:G787"/>
    <mergeCell ref="H787:I787"/>
    <mergeCell ref="J787:N787"/>
    <mergeCell ref="O787:P787"/>
    <mergeCell ref="B786:C786"/>
    <mergeCell ref="D786:E786"/>
    <mergeCell ref="F786:G786"/>
    <mergeCell ref="H786:I786"/>
    <mergeCell ref="J786:N786"/>
    <mergeCell ref="O786:P786"/>
    <mergeCell ref="B785:C785"/>
    <mergeCell ref="D785:E785"/>
    <mergeCell ref="F785:G785"/>
    <mergeCell ref="H785:I785"/>
    <mergeCell ref="J785:N785"/>
    <mergeCell ref="O785:P785"/>
    <mergeCell ref="B796:C796"/>
    <mergeCell ref="D796:E796"/>
    <mergeCell ref="F796:G796"/>
    <mergeCell ref="H796:I796"/>
    <mergeCell ref="J796:N796"/>
    <mergeCell ref="O796:P796"/>
    <mergeCell ref="B795:C795"/>
    <mergeCell ref="D795:E795"/>
    <mergeCell ref="F795:G795"/>
    <mergeCell ref="H795:I795"/>
    <mergeCell ref="J795:N795"/>
    <mergeCell ref="O795:P795"/>
    <mergeCell ref="B794:C794"/>
    <mergeCell ref="D794:E794"/>
    <mergeCell ref="F794:G794"/>
    <mergeCell ref="H794:I794"/>
    <mergeCell ref="J794:N794"/>
    <mergeCell ref="O794:P794"/>
    <mergeCell ref="B793:C793"/>
    <mergeCell ref="D793:E793"/>
    <mergeCell ref="F793:G793"/>
    <mergeCell ref="H793:I793"/>
    <mergeCell ref="J793:N793"/>
    <mergeCell ref="O793:P793"/>
    <mergeCell ref="B792:C792"/>
    <mergeCell ref="D792:E792"/>
    <mergeCell ref="F792:G792"/>
    <mergeCell ref="H792:I792"/>
    <mergeCell ref="J792:N792"/>
    <mergeCell ref="O792:P792"/>
    <mergeCell ref="B791:C791"/>
    <mergeCell ref="D791:E791"/>
    <mergeCell ref="F791:G791"/>
    <mergeCell ref="H791:I791"/>
    <mergeCell ref="J791:N791"/>
    <mergeCell ref="O791:P791"/>
    <mergeCell ref="B802:C802"/>
    <mergeCell ref="D802:E802"/>
    <mergeCell ref="F802:G802"/>
    <mergeCell ref="H802:I802"/>
    <mergeCell ref="J802:N802"/>
    <mergeCell ref="O802:P802"/>
    <mergeCell ref="B801:C801"/>
    <mergeCell ref="D801:E801"/>
    <mergeCell ref="F801:G801"/>
    <mergeCell ref="H801:I801"/>
    <mergeCell ref="J801:N801"/>
    <mergeCell ref="O801:P801"/>
    <mergeCell ref="B800:C800"/>
    <mergeCell ref="D800:E800"/>
    <mergeCell ref="F800:G800"/>
    <mergeCell ref="H800:I800"/>
    <mergeCell ref="J800:N800"/>
    <mergeCell ref="O800:P800"/>
    <mergeCell ref="B799:C799"/>
    <mergeCell ref="D799:E799"/>
    <mergeCell ref="F799:G799"/>
    <mergeCell ref="H799:I799"/>
    <mergeCell ref="J799:N799"/>
    <mergeCell ref="O799:P799"/>
    <mergeCell ref="B798:C798"/>
    <mergeCell ref="D798:E798"/>
    <mergeCell ref="F798:G798"/>
    <mergeCell ref="H798:I798"/>
    <mergeCell ref="J798:N798"/>
    <mergeCell ref="O798:P798"/>
    <mergeCell ref="B797:C797"/>
    <mergeCell ref="D797:E797"/>
    <mergeCell ref="F797:G797"/>
    <mergeCell ref="H797:I797"/>
    <mergeCell ref="J797:N797"/>
    <mergeCell ref="O797:P797"/>
    <mergeCell ref="B808:C808"/>
    <mergeCell ref="D808:E808"/>
    <mergeCell ref="F808:G808"/>
    <mergeCell ref="H808:I808"/>
    <mergeCell ref="J808:N808"/>
    <mergeCell ref="O808:P808"/>
    <mergeCell ref="B807:C807"/>
    <mergeCell ref="D807:E807"/>
    <mergeCell ref="F807:G807"/>
    <mergeCell ref="H807:I807"/>
    <mergeCell ref="J807:N807"/>
    <mergeCell ref="O807:P807"/>
    <mergeCell ref="B806:C806"/>
    <mergeCell ref="D806:E806"/>
    <mergeCell ref="F806:G806"/>
    <mergeCell ref="H806:I806"/>
    <mergeCell ref="J806:N806"/>
    <mergeCell ref="O806:P806"/>
    <mergeCell ref="B805:C805"/>
    <mergeCell ref="D805:E805"/>
    <mergeCell ref="F805:G805"/>
    <mergeCell ref="H805:I805"/>
    <mergeCell ref="J805:N805"/>
    <mergeCell ref="O805:P805"/>
    <mergeCell ref="B804:C804"/>
    <mergeCell ref="D804:E804"/>
    <mergeCell ref="F804:G804"/>
    <mergeCell ref="H804:I804"/>
    <mergeCell ref="J804:N804"/>
    <mergeCell ref="O804:P804"/>
    <mergeCell ref="B803:C803"/>
    <mergeCell ref="D803:E803"/>
    <mergeCell ref="F803:G803"/>
    <mergeCell ref="H803:I803"/>
    <mergeCell ref="J803:N803"/>
    <mergeCell ref="O803:P803"/>
    <mergeCell ref="B814:C814"/>
    <mergeCell ref="D814:E814"/>
    <mergeCell ref="F814:G814"/>
    <mergeCell ref="H814:I814"/>
    <mergeCell ref="J814:N814"/>
    <mergeCell ref="O814:P814"/>
    <mergeCell ref="B813:C813"/>
    <mergeCell ref="D813:E813"/>
    <mergeCell ref="F813:G813"/>
    <mergeCell ref="H813:I813"/>
    <mergeCell ref="J813:N813"/>
    <mergeCell ref="O813:P813"/>
    <mergeCell ref="B812:C812"/>
    <mergeCell ref="D812:E812"/>
    <mergeCell ref="F812:G812"/>
    <mergeCell ref="H812:I812"/>
    <mergeCell ref="J812:N812"/>
    <mergeCell ref="O812:P812"/>
    <mergeCell ref="B811:C811"/>
    <mergeCell ref="D811:E811"/>
    <mergeCell ref="F811:G811"/>
    <mergeCell ref="H811:I811"/>
    <mergeCell ref="J811:N811"/>
    <mergeCell ref="O811:P811"/>
    <mergeCell ref="B810:C810"/>
    <mergeCell ref="D810:E810"/>
    <mergeCell ref="F810:G810"/>
    <mergeCell ref="H810:I810"/>
    <mergeCell ref="J810:N810"/>
    <mergeCell ref="O810:P810"/>
    <mergeCell ref="B809:C809"/>
    <mergeCell ref="D809:E809"/>
    <mergeCell ref="F809:G809"/>
    <mergeCell ref="H809:I809"/>
    <mergeCell ref="J809:N809"/>
    <mergeCell ref="O809:P809"/>
    <mergeCell ref="B820:C820"/>
    <mergeCell ref="D820:E820"/>
    <mergeCell ref="F820:G820"/>
    <mergeCell ref="H820:I820"/>
    <mergeCell ref="J820:N820"/>
    <mergeCell ref="O820:P820"/>
    <mergeCell ref="B819:C819"/>
    <mergeCell ref="D819:E819"/>
    <mergeCell ref="F819:G819"/>
    <mergeCell ref="H819:I819"/>
    <mergeCell ref="J819:N819"/>
    <mergeCell ref="O819:P819"/>
    <mergeCell ref="B818:C818"/>
    <mergeCell ref="D818:E818"/>
    <mergeCell ref="F818:G818"/>
    <mergeCell ref="H818:I818"/>
    <mergeCell ref="J818:N818"/>
    <mergeCell ref="O818:P818"/>
    <mergeCell ref="B817:C817"/>
    <mergeCell ref="D817:E817"/>
    <mergeCell ref="F817:G817"/>
    <mergeCell ref="H817:I817"/>
    <mergeCell ref="J817:N817"/>
    <mergeCell ref="O817:P817"/>
    <mergeCell ref="B816:C816"/>
    <mergeCell ref="D816:E816"/>
    <mergeCell ref="F816:G816"/>
    <mergeCell ref="H816:I816"/>
    <mergeCell ref="J816:N816"/>
    <mergeCell ref="O816:P816"/>
    <mergeCell ref="B815:C815"/>
    <mergeCell ref="D815:E815"/>
    <mergeCell ref="F815:G815"/>
    <mergeCell ref="H815:I815"/>
    <mergeCell ref="J815:N815"/>
    <mergeCell ref="O815:P815"/>
    <mergeCell ref="B826:C826"/>
    <mergeCell ref="D826:E826"/>
    <mergeCell ref="F826:G826"/>
    <mergeCell ref="H826:I826"/>
    <mergeCell ref="J826:N826"/>
    <mergeCell ref="O826:P826"/>
    <mergeCell ref="B825:C825"/>
    <mergeCell ref="D825:E825"/>
    <mergeCell ref="F825:G825"/>
    <mergeCell ref="H825:I825"/>
    <mergeCell ref="J825:N825"/>
    <mergeCell ref="O825:P825"/>
    <mergeCell ref="B824:C824"/>
    <mergeCell ref="D824:E824"/>
    <mergeCell ref="F824:G824"/>
    <mergeCell ref="H824:I824"/>
    <mergeCell ref="J824:N824"/>
    <mergeCell ref="O824:P824"/>
    <mergeCell ref="B823:C823"/>
    <mergeCell ref="D823:E823"/>
    <mergeCell ref="F823:G823"/>
    <mergeCell ref="H823:I823"/>
    <mergeCell ref="J823:N823"/>
    <mergeCell ref="O823:P823"/>
    <mergeCell ref="B822:C822"/>
    <mergeCell ref="D822:E822"/>
    <mergeCell ref="F822:G822"/>
    <mergeCell ref="H822:I822"/>
    <mergeCell ref="J822:N822"/>
    <mergeCell ref="O822:P822"/>
    <mergeCell ref="B821:C821"/>
    <mergeCell ref="D821:E821"/>
    <mergeCell ref="F821:G821"/>
    <mergeCell ref="H821:I821"/>
    <mergeCell ref="J821:N821"/>
    <mergeCell ref="O821:P821"/>
    <mergeCell ref="B832:C832"/>
    <mergeCell ref="D832:E832"/>
    <mergeCell ref="F832:G832"/>
    <mergeCell ref="H832:I832"/>
    <mergeCell ref="J832:N832"/>
    <mergeCell ref="O832:P832"/>
    <mergeCell ref="B831:C831"/>
    <mergeCell ref="D831:E831"/>
    <mergeCell ref="F831:G831"/>
    <mergeCell ref="H831:I831"/>
    <mergeCell ref="J831:N831"/>
    <mergeCell ref="O831:P831"/>
    <mergeCell ref="B830:C830"/>
    <mergeCell ref="D830:E830"/>
    <mergeCell ref="F830:G830"/>
    <mergeCell ref="H830:I830"/>
    <mergeCell ref="J830:N830"/>
    <mergeCell ref="O830:P830"/>
    <mergeCell ref="B829:C829"/>
    <mergeCell ref="D829:E829"/>
    <mergeCell ref="F829:G829"/>
    <mergeCell ref="H829:I829"/>
    <mergeCell ref="J829:N829"/>
    <mergeCell ref="O829:P829"/>
    <mergeCell ref="B828:C828"/>
    <mergeCell ref="D828:E828"/>
    <mergeCell ref="F828:G828"/>
    <mergeCell ref="H828:I828"/>
    <mergeCell ref="J828:N828"/>
    <mergeCell ref="O828:P828"/>
    <mergeCell ref="B827:C827"/>
    <mergeCell ref="D827:E827"/>
    <mergeCell ref="F827:G827"/>
    <mergeCell ref="H827:I827"/>
    <mergeCell ref="J827:N827"/>
    <mergeCell ref="O827:P827"/>
    <mergeCell ref="B838:C838"/>
    <mergeCell ref="D838:E838"/>
    <mergeCell ref="F838:G838"/>
    <mergeCell ref="H838:I838"/>
    <mergeCell ref="J838:N838"/>
    <mergeCell ref="O838:P838"/>
    <mergeCell ref="B837:C837"/>
    <mergeCell ref="D837:E837"/>
    <mergeCell ref="F837:G837"/>
    <mergeCell ref="H837:I837"/>
    <mergeCell ref="J837:N837"/>
    <mergeCell ref="O837:P837"/>
    <mergeCell ref="B836:C836"/>
    <mergeCell ref="D836:E836"/>
    <mergeCell ref="F836:G836"/>
    <mergeCell ref="H836:I836"/>
    <mergeCell ref="J836:N836"/>
    <mergeCell ref="O836:P836"/>
    <mergeCell ref="B835:C835"/>
    <mergeCell ref="D835:E835"/>
    <mergeCell ref="F835:G835"/>
    <mergeCell ref="H835:I835"/>
    <mergeCell ref="J835:N835"/>
    <mergeCell ref="O835:P835"/>
    <mergeCell ref="B834:C834"/>
    <mergeCell ref="D834:E834"/>
    <mergeCell ref="F834:G834"/>
    <mergeCell ref="H834:I834"/>
    <mergeCell ref="J834:N834"/>
    <mergeCell ref="O834:P834"/>
    <mergeCell ref="B833:C833"/>
    <mergeCell ref="D833:E833"/>
    <mergeCell ref="F833:G833"/>
    <mergeCell ref="H833:I833"/>
    <mergeCell ref="J833:N833"/>
    <mergeCell ref="O833:P833"/>
    <mergeCell ref="B844:C844"/>
    <mergeCell ref="D844:E844"/>
    <mergeCell ref="F844:G844"/>
    <mergeCell ref="H844:I844"/>
    <mergeCell ref="J844:N844"/>
    <mergeCell ref="O844:P844"/>
    <mergeCell ref="B843:C843"/>
    <mergeCell ref="D843:E843"/>
    <mergeCell ref="F843:G843"/>
    <mergeCell ref="H843:I843"/>
    <mergeCell ref="J843:N843"/>
    <mergeCell ref="O843:P843"/>
    <mergeCell ref="B842:C842"/>
    <mergeCell ref="D842:E842"/>
    <mergeCell ref="F842:G842"/>
    <mergeCell ref="H842:I842"/>
    <mergeCell ref="J842:N842"/>
    <mergeCell ref="O842:P842"/>
    <mergeCell ref="B841:C841"/>
    <mergeCell ref="D841:E841"/>
    <mergeCell ref="F841:G841"/>
    <mergeCell ref="H841:I841"/>
    <mergeCell ref="J841:N841"/>
    <mergeCell ref="O841:P841"/>
    <mergeCell ref="B840:C840"/>
    <mergeCell ref="D840:E840"/>
    <mergeCell ref="F840:G840"/>
    <mergeCell ref="H840:I840"/>
    <mergeCell ref="J840:N840"/>
    <mergeCell ref="O840:P840"/>
    <mergeCell ref="B839:C839"/>
    <mergeCell ref="D839:E839"/>
    <mergeCell ref="F839:G839"/>
    <mergeCell ref="H839:I839"/>
    <mergeCell ref="J839:N839"/>
    <mergeCell ref="O839:P839"/>
    <mergeCell ref="B850:C850"/>
    <mergeCell ref="D850:E850"/>
    <mergeCell ref="F850:G850"/>
    <mergeCell ref="H850:I850"/>
    <mergeCell ref="J850:N850"/>
    <mergeCell ref="O850:P850"/>
    <mergeCell ref="B849:C849"/>
    <mergeCell ref="D849:E849"/>
    <mergeCell ref="F849:G849"/>
    <mergeCell ref="H849:I849"/>
    <mergeCell ref="J849:N849"/>
    <mergeCell ref="O849:P849"/>
    <mergeCell ref="B848:C848"/>
    <mergeCell ref="D848:E848"/>
    <mergeCell ref="F848:G848"/>
    <mergeCell ref="H848:I848"/>
    <mergeCell ref="J848:N848"/>
    <mergeCell ref="O848:P848"/>
    <mergeCell ref="B847:C847"/>
    <mergeCell ref="D847:E847"/>
    <mergeCell ref="F847:G847"/>
    <mergeCell ref="H847:I847"/>
    <mergeCell ref="J847:N847"/>
    <mergeCell ref="O847:P847"/>
    <mergeCell ref="B846:C846"/>
    <mergeCell ref="D846:E846"/>
    <mergeCell ref="F846:G846"/>
    <mergeCell ref="H846:I846"/>
    <mergeCell ref="J846:N846"/>
    <mergeCell ref="O846:P846"/>
    <mergeCell ref="B845:C845"/>
    <mergeCell ref="D845:E845"/>
    <mergeCell ref="F845:G845"/>
    <mergeCell ref="H845:I845"/>
    <mergeCell ref="J845:N845"/>
    <mergeCell ref="O845:P845"/>
    <mergeCell ref="B856:C856"/>
    <mergeCell ref="D856:E856"/>
    <mergeCell ref="F856:G856"/>
    <mergeCell ref="H856:I856"/>
    <mergeCell ref="J856:N856"/>
    <mergeCell ref="O856:P856"/>
    <mergeCell ref="B855:C855"/>
    <mergeCell ref="D855:E855"/>
    <mergeCell ref="F855:G855"/>
    <mergeCell ref="H855:I855"/>
    <mergeCell ref="J855:N855"/>
    <mergeCell ref="O855:P855"/>
    <mergeCell ref="B854:C854"/>
    <mergeCell ref="D854:E854"/>
    <mergeCell ref="F854:G854"/>
    <mergeCell ref="H854:I854"/>
    <mergeCell ref="J854:N854"/>
    <mergeCell ref="O854:P854"/>
    <mergeCell ref="B853:C853"/>
    <mergeCell ref="D853:E853"/>
    <mergeCell ref="F853:G853"/>
    <mergeCell ref="H853:I853"/>
    <mergeCell ref="J853:N853"/>
    <mergeCell ref="O853:P853"/>
    <mergeCell ref="B852:C852"/>
    <mergeCell ref="D852:E852"/>
    <mergeCell ref="F852:G852"/>
    <mergeCell ref="H852:I852"/>
    <mergeCell ref="J852:N852"/>
    <mergeCell ref="O852:P852"/>
    <mergeCell ref="B851:C851"/>
    <mergeCell ref="D851:E851"/>
    <mergeCell ref="F851:G851"/>
    <mergeCell ref="H851:I851"/>
    <mergeCell ref="J851:N851"/>
    <mergeCell ref="O851:P851"/>
    <mergeCell ref="B862:C862"/>
    <mergeCell ref="D862:E862"/>
    <mergeCell ref="F862:G862"/>
    <mergeCell ref="H862:I862"/>
    <mergeCell ref="J862:N862"/>
    <mergeCell ref="O862:P862"/>
    <mergeCell ref="B861:C861"/>
    <mergeCell ref="D861:E861"/>
    <mergeCell ref="F861:G861"/>
    <mergeCell ref="H861:I861"/>
    <mergeCell ref="J861:N861"/>
    <mergeCell ref="O861:P861"/>
    <mergeCell ref="B860:C860"/>
    <mergeCell ref="D860:E860"/>
    <mergeCell ref="F860:G860"/>
    <mergeCell ref="H860:I860"/>
    <mergeCell ref="J860:N860"/>
    <mergeCell ref="O860:P860"/>
    <mergeCell ref="B859:C859"/>
    <mergeCell ref="D859:E859"/>
    <mergeCell ref="F859:G859"/>
    <mergeCell ref="H859:I859"/>
    <mergeCell ref="J859:N859"/>
    <mergeCell ref="O859:P859"/>
    <mergeCell ref="B858:C858"/>
    <mergeCell ref="D858:E858"/>
    <mergeCell ref="F858:G858"/>
    <mergeCell ref="H858:I858"/>
    <mergeCell ref="J858:N858"/>
    <mergeCell ref="O858:P858"/>
    <mergeCell ref="B857:C857"/>
    <mergeCell ref="D857:E857"/>
    <mergeCell ref="F857:G857"/>
    <mergeCell ref="H857:I857"/>
    <mergeCell ref="J857:N857"/>
    <mergeCell ref="O857:P857"/>
    <mergeCell ref="B868:C868"/>
    <mergeCell ref="D868:E868"/>
    <mergeCell ref="F868:G868"/>
    <mergeCell ref="H868:I868"/>
    <mergeCell ref="J868:N868"/>
    <mergeCell ref="O868:P868"/>
    <mergeCell ref="B867:C867"/>
    <mergeCell ref="D867:E867"/>
    <mergeCell ref="F867:G867"/>
    <mergeCell ref="H867:I867"/>
    <mergeCell ref="J867:N867"/>
    <mergeCell ref="O867:P867"/>
    <mergeCell ref="B866:C866"/>
    <mergeCell ref="D866:E866"/>
    <mergeCell ref="F866:G866"/>
    <mergeCell ref="H866:I866"/>
    <mergeCell ref="J866:N866"/>
    <mergeCell ref="O866:P866"/>
    <mergeCell ref="B865:C865"/>
    <mergeCell ref="D865:E865"/>
    <mergeCell ref="F865:G865"/>
    <mergeCell ref="H865:I865"/>
    <mergeCell ref="J865:N865"/>
    <mergeCell ref="O865:P865"/>
    <mergeCell ref="B864:C864"/>
    <mergeCell ref="D864:E864"/>
    <mergeCell ref="F864:G864"/>
    <mergeCell ref="H864:I864"/>
    <mergeCell ref="J864:N864"/>
    <mergeCell ref="O864:P864"/>
    <mergeCell ref="B863:C863"/>
    <mergeCell ref="D863:E863"/>
    <mergeCell ref="F863:G863"/>
    <mergeCell ref="H863:I863"/>
    <mergeCell ref="J863:N863"/>
    <mergeCell ref="O863:P863"/>
    <mergeCell ref="B874:C874"/>
    <mergeCell ref="D874:E874"/>
    <mergeCell ref="F874:G874"/>
    <mergeCell ref="H874:I874"/>
    <mergeCell ref="J874:N874"/>
    <mergeCell ref="O874:P874"/>
    <mergeCell ref="B873:C873"/>
    <mergeCell ref="D873:E873"/>
    <mergeCell ref="F873:G873"/>
    <mergeCell ref="H873:I873"/>
    <mergeCell ref="J873:N873"/>
    <mergeCell ref="O873:P873"/>
    <mergeCell ref="B872:C872"/>
    <mergeCell ref="D872:E872"/>
    <mergeCell ref="F872:G872"/>
    <mergeCell ref="H872:I872"/>
    <mergeCell ref="J872:N872"/>
    <mergeCell ref="O872:P872"/>
    <mergeCell ref="B871:C871"/>
    <mergeCell ref="D871:E871"/>
    <mergeCell ref="F871:G871"/>
    <mergeCell ref="H871:I871"/>
    <mergeCell ref="J871:N871"/>
    <mergeCell ref="O871:P871"/>
    <mergeCell ref="B870:C870"/>
    <mergeCell ref="D870:E870"/>
    <mergeCell ref="F870:G870"/>
    <mergeCell ref="H870:I870"/>
    <mergeCell ref="J870:N870"/>
    <mergeCell ref="O870:P870"/>
    <mergeCell ref="B869:C869"/>
    <mergeCell ref="D869:E869"/>
    <mergeCell ref="F869:G869"/>
    <mergeCell ref="H869:I869"/>
    <mergeCell ref="J869:N869"/>
    <mergeCell ref="O869:P869"/>
    <mergeCell ref="B880:C880"/>
    <mergeCell ref="D880:E880"/>
    <mergeCell ref="F880:G880"/>
    <mergeCell ref="H880:I880"/>
    <mergeCell ref="J880:N880"/>
    <mergeCell ref="O880:P880"/>
    <mergeCell ref="B879:C879"/>
    <mergeCell ref="D879:E879"/>
    <mergeCell ref="F879:G879"/>
    <mergeCell ref="H879:I879"/>
    <mergeCell ref="J879:N879"/>
    <mergeCell ref="O879:P879"/>
    <mergeCell ref="B878:C878"/>
    <mergeCell ref="D878:E878"/>
    <mergeCell ref="F878:G878"/>
    <mergeCell ref="H878:I878"/>
    <mergeCell ref="J878:N878"/>
    <mergeCell ref="O878:P878"/>
    <mergeCell ref="B877:C877"/>
    <mergeCell ref="D877:E877"/>
    <mergeCell ref="F877:G877"/>
    <mergeCell ref="H877:I877"/>
    <mergeCell ref="J877:N877"/>
    <mergeCell ref="O877:P877"/>
    <mergeCell ref="B876:C876"/>
    <mergeCell ref="D876:E876"/>
    <mergeCell ref="F876:G876"/>
    <mergeCell ref="H876:I876"/>
    <mergeCell ref="J876:N876"/>
    <mergeCell ref="O876:P876"/>
    <mergeCell ref="B875:C875"/>
    <mergeCell ref="D875:E875"/>
    <mergeCell ref="F875:G875"/>
    <mergeCell ref="H875:I875"/>
    <mergeCell ref="J875:N875"/>
    <mergeCell ref="O875:P875"/>
    <mergeCell ref="B886:C886"/>
    <mergeCell ref="D886:E886"/>
    <mergeCell ref="F886:G886"/>
    <mergeCell ref="H886:I886"/>
    <mergeCell ref="J886:N886"/>
    <mergeCell ref="O886:P886"/>
    <mergeCell ref="B885:C885"/>
    <mergeCell ref="D885:E885"/>
    <mergeCell ref="F885:G885"/>
    <mergeCell ref="H885:I885"/>
    <mergeCell ref="J885:N885"/>
    <mergeCell ref="O885:P885"/>
    <mergeCell ref="B884:C884"/>
    <mergeCell ref="D884:E884"/>
    <mergeCell ref="F884:G884"/>
    <mergeCell ref="H884:I884"/>
    <mergeCell ref="J884:N884"/>
    <mergeCell ref="O884:P884"/>
    <mergeCell ref="B883:C883"/>
    <mergeCell ref="D883:E883"/>
    <mergeCell ref="F883:G883"/>
    <mergeCell ref="H883:I883"/>
    <mergeCell ref="J883:N883"/>
    <mergeCell ref="O883:P883"/>
    <mergeCell ref="B882:C882"/>
    <mergeCell ref="D882:E882"/>
    <mergeCell ref="F882:G882"/>
    <mergeCell ref="H882:I882"/>
    <mergeCell ref="J882:N882"/>
    <mergeCell ref="O882:P882"/>
    <mergeCell ref="B881:C881"/>
    <mergeCell ref="D881:E881"/>
    <mergeCell ref="F881:G881"/>
    <mergeCell ref="H881:I881"/>
    <mergeCell ref="J881:N881"/>
    <mergeCell ref="O881:P881"/>
    <mergeCell ref="B892:C892"/>
    <mergeCell ref="D892:E892"/>
    <mergeCell ref="F892:G892"/>
    <mergeCell ref="H892:I892"/>
    <mergeCell ref="J892:N892"/>
    <mergeCell ref="O892:P892"/>
    <mergeCell ref="B891:C891"/>
    <mergeCell ref="D891:E891"/>
    <mergeCell ref="F891:G891"/>
    <mergeCell ref="H891:I891"/>
    <mergeCell ref="J891:N891"/>
    <mergeCell ref="O891:P891"/>
    <mergeCell ref="B890:C890"/>
    <mergeCell ref="D890:E890"/>
    <mergeCell ref="F890:G890"/>
    <mergeCell ref="H890:I890"/>
    <mergeCell ref="J890:N890"/>
    <mergeCell ref="O890:P890"/>
    <mergeCell ref="B889:C889"/>
    <mergeCell ref="D889:E889"/>
    <mergeCell ref="F889:G889"/>
    <mergeCell ref="H889:I889"/>
    <mergeCell ref="J889:N889"/>
    <mergeCell ref="O889:P889"/>
    <mergeCell ref="B888:C888"/>
    <mergeCell ref="D888:E888"/>
    <mergeCell ref="F888:G888"/>
    <mergeCell ref="H888:I888"/>
    <mergeCell ref="J888:N888"/>
    <mergeCell ref="O888:P888"/>
    <mergeCell ref="B887:C887"/>
    <mergeCell ref="D887:E887"/>
    <mergeCell ref="F887:G887"/>
    <mergeCell ref="H887:I887"/>
    <mergeCell ref="J887:N887"/>
    <mergeCell ref="O887:P887"/>
    <mergeCell ref="B898:C898"/>
    <mergeCell ref="D898:E898"/>
    <mergeCell ref="F898:G898"/>
    <mergeCell ref="H898:I898"/>
    <mergeCell ref="J898:N898"/>
    <mergeCell ref="O898:P898"/>
    <mergeCell ref="B897:C897"/>
    <mergeCell ref="D897:E897"/>
    <mergeCell ref="F897:G897"/>
    <mergeCell ref="H897:I897"/>
    <mergeCell ref="J897:N897"/>
    <mergeCell ref="O897:P897"/>
    <mergeCell ref="B896:C896"/>
    <mergeCell ref="D896:E896"/>
    <mergeCell ref="F896:G896"/>
    <mergeCell ref="H896:I896"/>
    <mergeCell ref="J896:N896"/>
    <mergeCell ref="O896:P896"/>
    <mergeCell ref="B895:C895"/>
    <mergeCell ref="D895:E895"/>
    <mergeCell ref="F895:G895"/>
    <mergeCell ref="H895:I895"/>
    <mergeCell ref="J895:N895"/>
    <mergeCell ref="O895:P895"/>
    <mergeCell ref="B894:C894"/>
    <mergeCell ref="D894:E894"/>
    <mergeCell ref="F894:G894"/>
    <mergeCell ref="H894:I894"/>
    <mergeCell ref="J894:N894"/>
    <mergeCell ref="O894:P894"/>
    <mergeCell ref="B893:C893"/>
    <mergeCell ref="D893:E893"/>
    <mergeCell ref="F893:G893"/>
    <mergeCell ref="H893:I893"/>
    <mergeCell ref="J893:N893"/>
    <mergeCell ref="O893:P893"/>
    <mergeCell ref="B904:C904"/>
    <mergeCell ref="D904:E904"/>
    <mergeCell ref="F904:G904"/>
    <mergeCell ref="H904:I904"/>
    <mergeCell ref="J904:N904"/>
    <mergeCell ref="O904:P904"/>
    <mergeCell ref="B903:C903"/>
    <mergeCell ref="D903:E903"/>
    <mergeCell ref="F903:G903"/>
    <mergeCell ref="H903:I903"/>
    <mergeCell ref="J903:N903"/>
    <mergeCell ref="O903:P903"/>
    <mergeCell ref="B902:C902"/>
    <mergeCell ref="D902:E902"/>
    <mergeCell ref="F902:G902"/>
    <mergeCell ref="H902:I902"/>
    <mergeCell ref="J902:N902"/>
    <mergeCell ref="O902:P902"/>
    <mergeCell ref="B901:C901"/>
    <mergeCell ref="D901:E901"/>
    <mergeCell ref="F901:G901"/>
    <mergeCell ref="H901:I901"/>
    <mergeCell ref="J901:N901"/>
    <mergeCell ref="O901:P901"/>
    <mergeCell ref="B900:C900"/>
    <mergeCell ref="D900:E900"/>
    <mergeCell ref="F900:G900"/>
    <mergeCell ref="H900:I900"/>
    <mergeCell ref="J900:N900"/>
    <mergeCell ref="O900:P900"/>
    <mergeCell ref="B899:C899"/>
    <mergeCell ref="D899:E899"/>
    <mergeCell ref="F899:G899"/>
    <mergeCell ref="H899:I899"/>
    <mergeCell ref="J899:N899"/>
    <mergeCell ref="O899:P899"/>
    <mergeCell ref="B910:C910"/>
    <mergeCell ref="D910:E910"/>
    <mergeCell ref="F910:G910"/>
    <mergeCell ref="H910:I910"/>
    <mergeCell ref="J910:N910"/>
    <mergeCell ref="O910:P910"/>
    <mergeCell ref="B909:C909"/>
    <mergeCell ref="D909:E909"/>
    <mergeCell ref="F909:G909"/>
    <mergeCell ref="H909:I909"/>
    <mergeCell ref="J909:N909"/>
    <mergeCell ref="O909:P909"/>
    <mergeCell ref="B908:C908"/>
    <mergeCell ref="D908:E908"/>
    <mergeCell ref="F908:G908"/>
    <mergeCell ref="H908:I908"/>
    <mergeCell ref="J908:N908"/>
    <mergeCell ref="O908:P908"/>
    <mergeCell ref="B907:C907"/>
    <mergeCell ref="D907:E907"/>
    <mergeCell ref="F907:G907"/>
    <mergeCell ref="H907:I907"/>
    <mergeCell ref="J907:N907"/>
    <mergeCell ref="O907:P907"/>
    <mergeCell ref="B906:C906"/>
    <mergeCell ref="D906:E906"/>
    <mergeCell ref="F906:G906"/>
    <mergeCell ref="H906:I906"/>
    <mergeCell ref="J906:N906"/>
    <mergeCell ref="O906:P906"/>
    <mergeCell ref="B905:C905"/>
    <mergeCell ref="D905:E905"/>
    <mergeCell ref="F905:G905"/>
    <mergeCell ref="H905:I905"/>
    <mergeCell ref="J905:N905"/>
    <mergeCell ref="O905:P905"/>
    <mergeCell ref="B916:C916"/>
    <mergeCell ref="D916:E916"/>
    <mergeCell ref="F916:G916"/>
    <mergeCell ref="H916:I916"/>
    <mergeCell ref="J916:N916"/>
    <mergeCell ref="O916:P916"/>
    <mergeCell ref="B915:C915"/>
    <mergeCell ref="D915:E915"/>
    <mergeCell ref="F915:G915"/>
    <mergeCell ref="H915:I915"/>
    <mergeCell ref="J915:N915"/>
    <mergeCell ref="O915:P915"/>
    <mergeCell ref="B914:C914"/>
    <mergeCell ref="D914:E914"/>
    <mergeCell ref="F914:G914"/>
    <mergeCell ref="H914:I914"/>
    <mergeCell ref="J914:N914"/>
    <mergeCell ref="O914:P914"/>
    <mergeCell ref="B913:C913"/>
    <mergeCell ref="D913:E913"/>
    <mergeCell ref="F913:G913"/>
    <mergeCell ref="H913:I913"/>
    <mergeCell ref="J913:N913"/>
    <mergeCell ref="O913:P913"/>
    <mergeCell ref="B912:C912"/>
    <mergeCell ref="D912:E912"/>
    <mergeCell ref="F912:G912"/>
    <mergeCell ref="H912:I912"/>
    <mergeCell ref="J912:N912"/>
    <mergeCell ref="O912:P912"/>
    <mergeCell ref="B911:C911"/>
    <mergeCell ref="D911:E911"/>
    <mergeCell ref="F911:G911"/>
    <mergeCell ref="H911:I911"/>
    <mergeCell ref="J911:N911"/>
    <mergeCell ref="O911:P911"/>
    <mergeCell ref="B922:C922"/>
    <mergeCell ref="D922:E922"/>
    <mergeCell ref="F922:G922"/>
    <mergeCell ref="H922:I922"/>
    <mergeCell ref="J922:N922"/>
    <mergeCell ref="O922:P922"/>
    <mergeCell ref="B921:C921"/>
    <mergeCell ref="D921:E921"/>
    <mergeCell ref="F921:G921"/>
    <mergeCell ref="H921:I921"/>
    <mergeCell ref="J921:N921"/>
    <mergeCell ref="O921:P921"/>
    <mergeCell ref="B920:C920"/>
    <mergeCell ref="D920:E920"/>
    <mergeCell ref="F920:G920"/>
    <mergeCell ref="H920:I920"/>
    <mergeCell ref="J920:N920"/>
    <mergeCell ref="O920:P920"/>
    <mergeCell ref="B919:C919"/>
    <mergeCell ref="D919:E919"/>
    <mergeCell ref="F919:G919"/>
    <mergeCell ref="H919:I919"/>
    <mergeCell ref="J919:N919"/>
    <mergeCell ref="O919:P919"/>
    <mergeCell ref="B918:C918"/>
    <mergeCell ref="D918:E918"/>
    <mergeCell ref="F918:G918"/>
    <mergeCell ref="H918:I918"/>
    <mergeCell ref="J918:N918"/>
    <mergeCell ref="O918:P918"/>
    <mergeCell ref="B917:C917"/>
    <mergeCell ref="D917:E917"/>
    <mergeCell ref="F917:G917"/>
    <mergeCell ref="H917:I917"/>
    <mergeCell ref="J917:N917"/>
    <mergeCell ref="O917:P917"/>
    <mergeCell ref="B928:C928"/>
    <mergeCell ref="D928:E928"/>
    <mergeCell ref="F928:G928"/>
    <mergeCell ref="H928:I928"/>
    <mergeCell ref="J928:N928"/>
    <mergeCell ref="O928:P928"/>
    <mergeCell ref="B927:C927"/>
    <mergeCell ref="D927:E927"/>
    <mergeCell ref="F927:G927"/>
    <mergeCell ref="H927:I927"/>
    <mergeCell ref="J927:N927"/>
    <mergeCell ref="O927:P927"/>
    <mergeCell ref="B926:C926"/>
    <mergeCell ref="D926:E926"/>
    <mergeCell ref="F926:G926"/>
    <mergeCell ref="H926:I926"/>
    <mergeCell ref="J926:N926"/>
    <mergeCell ref="O926:P926"/>
    <mergeCell ref="B925:C925"/>
    <mergeCell ref="D925:E925"/>
    <mergeCell ref="F925:G925"/>
    <mergeCell ref="H925:I925"/>
    <mergeCell ref="J925:N925"/>
    <mergeCell ref="O925:P925"/>
    <mergeCell ref="B924:C924"/>
    <mergeCell ref="D924:E924"/>
    <mergeCell ref="F924:G924"/>
    <mergeCell ref="H924:I924"/>
    <mergeCell ref="J924:N924"/>
    <mergeCell ref="O924:P924"/>
    <mergeCell ref="B923:C923"/>
    <mergeCell ref="D923:E923"/>
    <mergeCell ref="F923:G923"/>
    <mergeCell ref="H923:I923"/>
    <mergeCell ref="J923:N923"/>
    <mergeCell ref="O923:P923"/>
    <mergeCell ref="B934:C934"/>
    <mergeCell ref="D934:E934"/>
    <mergeCell ref="F934:G934"/>
    <mergeCell ref="H934:I934"/>
    <mergeCell ref="J934:N934"/>
    <mergeCell ref="O934:P934"/>
    <mergeCell ref="B933:C933"/>
    <mergeCell ref="D933:E933"/>
    <mergeCell ref="F933:G933"/>
    <mergeCell ref="H933:I933"/>
    <mergeCell ref="J933:N933"/>
    <mergeCell ref="O933:P933"/>
    <mergeCell ref="B932:C932"/>
    <mergeCell ref="D932:E932"/>
    <mergeCell ref="F932:G932"/>
    <mergeCell ref="H932:I932"/>
    <mergeCell ref="J932:N932"/>
    <mergeCell ref="O932:P932"/>
    <mergeCell ref="B931:C931"/>
    <mergeCell ref="D931:E931"/>
    <mergeCell ref="F931:G931"/>
    <mergeCell ref="H931:I931"/>
    <mergeCell ref="J931:N931"/>
    <mergeCell ref="O931:P931"/>
    <mergeCell ref="B930:C930"/>
    <mergeCell ref="D930:E930"/>
    <mergeCell ref="F930:G930"/>
    <mergeCell ref="H930:I930"/>
    <mergeCell ref="J930:N930"/>
    <mergeCell ref="O930:P930"/>
    <mergeCell ref="B929:C929"/>
    <mergeCell ref="D929:E929"/>
    <mergeCell ref="F929:G929"/>
    <mergeCell ref="H929:I929"/>
    <mergeCell ref="J929:N929"/>
    <mergeCell ref="O929:P929"/>
    <mergeCell ref="B940:C940"/>
    <mergeCell ref="D940:E940"/>
    <mergeCell ref="F940:G940"/>
    <mergeCell ref="H940:I940"/>
    <mergeCell ref="J940:N940"/>
    <mergeCell ref="O940:P940"/>
    <mergeCell ref="B939:C939"/>
    <mergeCell ref="D939:E939"/>
    <mergeCell ref="F939:G939"/>
    <mergeCell ref="H939:I939"/>
    <mergeCell ref="J939:N939"/>
    <mergeCell ref="O939:P939"/>
    <mergeCell ref="B938:C938"/>
    <mergeCell ref="D938:E938"/>
    <mergeCell ref="F938:G938"/>
    <mergeCell ref="H938:I938"/>
    <mergeCell ref="J938:N938"/>
    <mergeCell ref="O938:P938"/>
    <mergeCell ref="B937:C937"/>
    <mergeCell ref="D937:E937"/>
    <mergeCell ref="F937:G937"/>
    <mergeCell ref="H937:I937"/>
    <mergeCell ref="J937:N937"/>
    <mergeCell ref="O937:P937"/>
    <mergeCell ref="B936:C936"/>
    <mergeCell ref="D936:E936"/>
    <mergeCell ref="F936:G936"/>
    <mergeCell ref="H936:I936"/>
    <mergeCell ref="J936:N936"/>
    <mergeCell ref="O936:P936"/>
    <mergeCell ref="B935:C935"/>
    <mergeCell ref="D935:E935"/>
    <mergeCell ref="F935:G935"/>
    <mergeCell ref="H935:I935"/>
    <mergeCell ref="J935:N935"/>
    <mergeCell ref="O935:P935"/>
    <mergeCell ref="B946:C946"/>
    <mergeCell ref="D946:E946"/>
    <mergeCell ref="F946:G946"/>
    <mergeCell ref="H946:I946"/>
    <mergeCell ref="J946:N946"/>
    <mergeCell ref="O946:P946"/>
    <mergeCell ref="B945:C945"/>
    <mergeCell ref="D945:E945"/>
    <mergeCell ref="F945:G945"/>
    <mergeCell ref="H945:I945"/>
    <mergeCell ref="J945:N945"/>
    <mergeCell ref="O945:P945"/>
    <mergeCell ref="B944:C944"/>
    <mergeCell ref="D944:E944"/>
    <mergeCell ref="F944:G944"/>
    <mergeCell ref="H944:I944"/>
    <mergeCell ref="J944:N944"/>
    <mergeCell ref="O944:P944"/>
    <mergeCell ref="B943:C943"/>
    <mergeCell ref="D943:E943"/>
    <mergeCell ref="F943:G943"/>
    <mergeCell ref="H943:I943"/>
    <mergeCell ref="J943:N943"/>
    <mergeCell ref="O943:P943"/>
    <mergeCell ref="B942:C942"/>
    <mergeCell ref="D942:E942"/>
    <mergeCell ref="F942:G942"/>
    <mergeCell ref="H942:I942"/>
    <mergeCell ref="J942:N942"/>
    <mergeCell ref="O942:P942"/>
    <mergeCell ref="B941:C941"/>
    <mergeCell ref="D941:E941"/>
    <mergeCell ref="F941:G941"/>
    <mergeCell ref="H941:I941"/>
    <mergeCell ref="J941:N941"/>
    <mergeCell ref="O941:P941"/>
    <mergeCell ref="B952:C952"/>
    <mergeCell ref="D952:E952"/>
    <mergeCell ref="F952:G952"/>
    <mergeCell ref="H952:I952"/>
    <mergeCell ref="J952:N952"/>
    <mergeCell ref="O952:P952"/>
    <mergeCell ref="B951:C951"/>
    <mergeCell ref="D951:E951"/>
    <mergeCell ref="F951:G951"/>
    <mergeCell ref="H951:I951"/>
    <mergeCell ref="J951:N951"/>
    <mergeCell ref="O951:P951"/>
    <mergeCell ref="B950:C950"/>
    <mergeCell ref="D950:E950"/>
    <mergeCell ref="F950:G950"/>
    <mergeCell ref="H950:I950"/>
    <mergeCell ref="J950:N950"/>
    <mergeCell ref="O950:P950"/>
    <mergeCell ref="B949:C949"/>
    <mergeCell ref="D949:E949"/>
    <mergeCell ref="F949:G949"/>
    <mergeCell ref="H949:I949"/>
    <mergeCell ref="J949:N949"/>
    <mergeCell ref="O949:P949"/>
    <mergeCell ref="B948:C948"/>
    <mergeCell ref="D948:E948"/>
    <mergeCell ref="F948:G948"/>
    <mergeCell ref="H948:I948"/>
    <mergeCell ref="J948:N948"/>
    <mergeCell ref="O948:P948"/>
    <mergeCell ref="B947:C947"/>
    <mergeCell ref="D947:E947"/>
    <mergeCell ref="F947:G947"/>
    <mergeCell ref="H947:I947"/>
    <mergeCell ref="J947:N947"/>
    <mergeCell ref="O947:P947"/>
    <mergeCell ref="B958:C958"/>
    <mergeCell ref="D958:E958"/>
    <mergeCell ref="F958:G958"/>
    <mergeCell ref="H958:I958"/>
    <mergeCell ref="J958:N958"/>
    <mergeCell ref="O958:P958"/>
    <mergeCell ref="B957:C957"/>
    <mergeCell ref="D957:E957"/>
    <mergeCell ref="F957:G957"/>
    <mergeCell ref="H957:I957"/>
    <mergeCell ref="J957:N957"/>
    <mergeCell ref="O957:P957"/>
    <mergeCell ref="B956:C956"/>
    <mergeCell ref="D956:E956"/>
    <mergeCell ref="F956:G956"/>
    <mergeCell ref="H956:I956"/>
    <mergeCell ref="J956:N956"/>
    <mergeCell ref="O956:P956"/>
    <mergeCell ref="B955:C955"/>
    <mergeCell ref="D955:E955"/>
    <mergeCell ref="F955:G955"/>
    <mergeCell ref="H955:I955"/>
    <mergeCell ref="J955:N955"/>
    <mergeCell ref="O955:P955"/>
    <mergeCell ref="B954:C954"/>
    <mergeCell ref="D954:E954"/>
    <mergeCell ref="F954:G954"/>
    <mergeCell ref="H954:I954"/>
    <mergeCell ref="J954:N954"/>
    <mergeCell ref="O954:P954"/>
    <mergeCell ref="B953:C953"/>
    <mergeCell ref="D953:E953"/>
    <mergeCell ref="F953:G953"/>
    <mergeCell ref="H953:I953"/>
    <mergeCell ref="J953:N953"/>
    <mergeCell ref="O953:P953"/>
    <mergeCell ref="B964:C964"/>
    <mergeCell ref="D964:E964"/>
    <mergeCell ref="F964:G964"/>
    <mergeCell ref="H964:I964"/>
    <mergeCell ref="J964:N964"/>
    <mergeCell ref="O964:P964"/>
    <mergeCell ref="B963:C963"/>
    <mergeCell ref="D963:E963"/>
    <mergeCell ref="F963:G963"/>
    <mergeCell ref="H963:I963"/>
    <mergeCell ref="J963:N963"/>
    <mergeCell ref="O963:P963"/>
    <mergeCell ref="B962:C962"/>
    <mergeCell ref="D962:E962"/>
    <mergeCell ref="F962:G962"/>
    <mergeCell ref="H962:I962"/>
    <mergeCell ref="J962:N962"/>
    <mergeCell ref="O962:P962"/>
    <mergeCell ref="B961:C961"/>
    <mergeCell ref="D961:E961"/>
    <mergeCell ref="F961:G961"/>
    <mergeCell ref="H961:I961"/>
    <mergeCell ref="J961:N961"/>
    <mergeCell ref="O961:P961"/>
    <mergeCell ref="B960:C960"/>
    <mergeCell ref="D960:E960"/>
    <mergeCell ref="F960:G960"/>
    <mergeCell ref="H960:I960"/>
    <mergeCell ref="J960:N960"/>
    <mergeCell ref="O960:P960"/>
    <mergeCell ref="B959:C959"/>
    <mergeCell ref="D959:E959"/>
    <mergeCell ref="F959:G959"/>
    <mergeCell ref="H959:I959"/>
    <mergeCell ref="J959:N959"/>
    <mergeCell ref="O959:P959"/>
    <mergeCell ref="B970:C970"/>
    <mergeCell ref="D970:E970"/>
    <mergeCell ref="F970:G970"/>
    <mergeCell ref="H970:I970"/>
    <mergeCell ref="J970:N970"/>
    <mergeCell ref="O970:P970"/>
    <mergeCell ref="B969:C969"/>
    <mergeCell ref="D969:E969"/>
    <mergeCell ref="F969:G969"/>
    <mergeCell ref="H969:I969"/>
    <mergeCell ref="J969:N969"/>
    <mergeCell ref="O969:P969"/>
    <mergeCell ref="B968:C968"/>
    <mergeCell ref="D968:E968"/>
    <mergeCell ref="F968:G968"/>
    <mergeCell ref="H968:I968"/>
    <mergeCell ref="J968:N968"/>
    <mergeCell ref="O968:P968"/>
    <mergeCell ref="B967:C967"/>
    <mergeCell ref="D967:E967"/>
    <mergeCell ref="F967:G967"/>
    <mergeCell ref="H967:I967"/>
    <mergeCell ref="J967:N967"/>
    <mergeCell ref="O967:P967"/>
    <mergeCell ref="B966:C966"/>
    <mergeCell ref="D966:E966"/>
    <mergeCell ref="F966:G966"/>
    <mergeCell ref="H966:I966"/>
    <mergeCell ref="J966:N966"/>
    <mergeCell ref="O966:P966"/>
    <mergeCell ref="B965:C965"/>
    <mergeCell ref="D965:E965"/>
    <mergeCell ref="F965:G965"/>
    <mergeCell ref="H965:I965"/>
    <mergeCell ref="J965:N965"/>
    <mergeCell ref="O965:P965"/>
    <mergeCell ref="B976:C976"/>
    <mergeCell ref="D976:E976"/>
    <mergeCell ref="F976:G976"/>
    <mergeCell ref="H976:I976"/>
    <mergeCell ref="J976:N976"/>
    <mergeCell ref="O976:P976"/>
    <mergeCell ref="B975:C975"/>
    <mergeCell ref="D975:E975"/>
    <mergeCell ref="F975:G975"/>
    <mergeCell ref="H975:I975"/>
    <mergeCell ref="J975:N975"/>
    <mergeCell ref="O975:P975"/>
    <mergeCell ref="B974:C974"/>
    <mergeCell ref="D974:E974"/>
    <mergeCell ref="F974:G974"/>
    <mergeCell ref="H974:I974"/>
    <mergeCell ref="J974:N974"/>
    <mergeCell ref="O974:P974"/>
    <mergeCell ref="B973:C973"/>
    <mergeCell ref="D973:E973"/>
    <mergeCell ref="F973:G973"/>
    <mergeCell ref="H973:I973"/>
    <mergeCell ref="J973:N973"/>
    <mergeCell ref="O973:P973"/>
    <mergeCell ref="B972:C972"/>
    <mergeCell ref="D972:E972"/>
    <mergeCell ref="F972:G972"/>
    <mergeCell ref="H972:I972"/>
    <mergeCell ref="J972:N972"/>
    <mergeCell ref="O972:P972"/>
    <mergeCell ref="B971:C971"/>
    <mergeCell ref="D971:E971"/>
    <mergeCell ref="F971:G971"/>
    <mergeCell ref="H971:I971"/>
    <mergeCell ref="J971:N971"/>
    <mergeCell ref="O971:P971"/>
    <mergeCell ref="B982:C982"/>
    <mergeCell ref="D982:E982"/>
    <mergeCell ref="F982:G982"/>
    <mergeCell ref="H982:I982"/>
    <mergeCell ref="J982:N982"/>
    <mergeCell ref="O982:P982"/>
    <mergeCell ref="B981:C981"/>
    <mergeCell ref="D981:E981"/>
    <mergeCell ref="F981:G981"/>
    <mergeCell ref="H981:I981"/>
    <mergeCell ref="J981:N981"/>
    <mergeCell ref="O981:P981"/>
    <mergeCell ref="B980:C980"/>
    <mergeCell ref="D980:E980"/>
    <mergeCell ref="F980:G980"/>
    <mergeCell ref="H980:I980"/>
    <mergeCell ref="J980:N980"/>
    <mergeCell ref="O980:P980"/>
    <mergeCell ref="B979:C979"/>
    <mergeCell ref="D979:E979"/>
    <mergeCell ref="F979:G979"/>
    <mergeCell ref="H979:I979"/>
    <mergeCell ref="J979:N979"/>
    <mergeCell ref="O979:P979"/>
    <mergeCell ref="B978:C978"/>
    <mergeCell ref="D978:E978"/>
    <mergeCell ref="F978:G978"/>
    <mergeCell ref="H978:I978"/>
    <mergeCell ref="J978:N978"/>
    <mergeCell ref="O978:P978"/>
    <mergeCell ref="B977:C977"/>
    <mergeCell ref="D977:E977"/>
    <mergeCell ref="F977:G977"/>
    <mergeCell ref="H977:I977"/>
    <mergeCell ref="J977:N977"/>
    <mergeCell ref="O977:P977"/>
    <mergeCell ref="B988:C988"/>
    <mergeCell ref="D988:E988"/>
    <mergeCell ref="F988:G988"/>
    <mergeCell ref="H988:I988"/>
    <mergeCell ref="J988:N988"/>
    <mergeCell ref="O988:P988"/>
    <mergeCell ref="B987:C987"/>
    <mergeCell ref="D987:E987"/>
    <mergeCell ref="F987:G987"/>
    <mergeCell ref="H987:I987"/>
    <mergeCell ref="J987:N987"/>
    <mergeCell ref="O987:P987"/>
    <mergeCell ref="B986:C986"/>
    <mergeCell ref="D986:E986"/>
    <mergeCell ref="F986:G986"/>
    <mergeCell ref="H986:I986"/>
    <mergeCell ref="J986:N986"/>
    <mergeCell ref="O986:P986"/>
    <mergeCell ref="B985:C985"/>
    <mergeCell ref="D985:E985"/>
    <mergeCell ref="F985:G985"/>
    <mergeCell ref="H985:I985"/>
    <mergeCell ref="J985:N985"/>
    <mergeCell ref="O985:P985"/>
    <mergeCell ref="B984:C984"/>
    <mergeCell ref="D984:E984"/>
    <mergeCell ref="F984:G984"/>
    <mergeCell ref="H984:I984"/>
    <mergeCell ref="J984:N984"/>
    <mergeCell ref="O984:P984"/>
    <mergeCell ref="B983:C983"/>
    <mergeCell ref="D983:E983"/>
    <mergeCell ref="F983:G983"/>
    <mergeCell ref="H983:I983"/>
    <mergeCell ref="J983:N983"/>
    <mergeCell ref="O983:P983"/>
    <mergeCell ref="B994:C994"/>
    <mergeCell ref="D994:E994"/>
    <mergeCell ref="F994:G994"/>
    <mergeCell ref="H994:I994"/>
    <mergeCell ref="J994:N994"/>
    <mergeCell ref="O994:P994"/>
    <mergeCell ref="B993:C993"/>
    <mergeCell ref="D993:E993"/>
    <mergeCell ref="F993:G993"/>
    <mergeCell ref="H993:I993"/>
    <mergeCell ref="J993:N993"/>
    <mergeCell ref="O993:P993"/>
    <mergeCell ref="B992:C992"/>
    <mergeCell ref="D992:E992"/>
    <mergeCell ref="F992:G992"/>
    <mergeCell ref="H992:I992"/>
    <mergeCell ref="J992:N992"/>
    <mergeCell ref="O992:P992"/>
    <mergeCell ref="B991:C991"/>
    <mergeCell ref="D991:E991"/>
    <mergeCell ref="F991:G991"/>
    <mergeCell ref="H991:I991"/>
    <mergeCell ref="J991:N991"/>
    <mergeCell ref="O991:P991"/>
    <mergeCell ref="B990:C990"/>
    <mergeCell ref="D990:E990"/>
    <mergeCell ref="F990:G990"/>
    <mergeCell ref="H990:I990"/>
    <mergeCell ref="J990:N990"/>
    <mergeCell ref="O990:P990"/>
    <mergeCell ref="B989:C989"/>
    <mergeCell ref="D989:E989"/>
    <mergeCell ref="F989:G989"/>
    <mergeCell ref="H989:I989"/>
    <mergeCell ref="J989:N989"/>
    <mergeCell ref="O989:P989"/>
    <mergeCell ref="B1000:C1000"/>
    <mergeCell ref="D1000:E1000"/>
    <mergeCell ref="F1000:G1000"/>
    <mergeCell ref="H1000:I1000"/>
    <mergeCell ref="J1000:N1000"/>
    <mergeCell ref="O1000:P1000"/>
    <mergeCell ref="B999:C999"/>
    <mergeCell ref="D999:E999"/>
    <mergeCell ref="F999:G999"/>
    <mergeCell ref="H999:I999"/>
    <mergeCell ref="J999:N999"/>
    <mergeCell ref="O999:P999"/>
    <mergeCell ref="B998:C998"/>
    <mergeCell ref="D998:E998"/>
    <mergeCell ref="F998:G998"/>
    <mergeCell ref="H998:I998"/>
    <mergeCell ref="J998:N998"/>
    <mergeCell ref="O998:P998"/>
    <mergeCell ref="B997:C997"/>
    <mergeCell ref="D997:E997"/>
    <mergeCell ref="F997:G997"/>
    <mergeCell ref="H997:I997"/>
    <mergeCell ref="J997:N997"/>
    <mergeCell ref="O997:P997"/>
    <mergeCell ref="B996:C996"/>
    <mergeCell ref="D996:E996"/>
    <mergeCell ref="F996:G996"/>
    <mergeCell ref="H996:I996"/>
    <mergeCell ref="J996:N996"/>
    <mergeCell ref="O996:P996"/>
    <mergeCell ref="B995:C995"/>
    <mergeCell ref="D995:E995"/>
    <mergeCell ref="F995:G995"/>
    <mergeCell ref="H995:I995"/>
    <mergeCell ref="J995:N995"/>
    <mergeCell ref="O995:P995"/>
    <mergeCell ref="B1006:C1006"/>
    <mergeCell ref="D1006:E1006"/>
    <mergeCell ref="F1006:G1006"/>
    <mergeCell ref="H1006:I1006"/>
    <mergeCell ref="J1006:N1006"/>
    <mergeCell ref="O1006:P1006"/>
    <mergeCell ref="B1005:C1005"/>
    <mergeCell ref="D1005:E1005"/>
    <mergeCell ref="F1005:G1005"/>
    <mergeCell ref="H1005:I1005"/>
    <mergeCell ref="J1005:N1005"/>
    <mergeCell ref="O1005:P1005"/>
    <mergeCell ref="B1004:C1004"/>
    <mergeCell ref="D1004:E1004"/>
    <mergeCell ref="F1004:G1004"/>
    <mergeCell ref="H1004:I1004"/>
    <mergeCell ref="J1004:N1004"/>
    <mergeCell ref="O1004:P1004"/>
    <mergeCell ref="B1003:C1003"/>
    <mergeCell ref="D1003:E1003"/>
    <mergeCell ref="F1003:G1003"/>
    <mergeCell ref="H1003:I1003"/>
    <mergeCell ref="J1003:N1003"/>
    <mergeCell ref="O1003:P1003"/>
    <mergeCell ref="B1002:C1002"/>
    <mergeCell ref="D1002:E1002"/>
    <mergeCell ref="F1002:G1002"/>
    <mergeCell ref="H1002:I1002"/>
    <mergeCell ref="J1002:N1002"/>
    <mergeCell ref="O1002:P1002"/>
    <mergeCell ref="B1001:C1001"/>
    <mergeCell ref="D1001:E1001"/>
    <mergeCell ref="F1001:G1001"/>
    <mergeCell ref="H1001:I1001"/>
    <mergeCell ref="J1001:N1001"/>
    <mergeCell ref="O1001:P1001"/>
    <mergeCell ref="B1012:C1012"/>
    <mergeCell ref="D1012:E1012"/>
    <mergeCell ref="F1012:G1012"/>
    <mergeCell ref="H1012:I1012"/>
    <mergeCell ref="J1012:N1012"/>
    <mergeCell ref="O1012:P1012"/>
    <mergeCell ref="B1011:C1011"/>
    <mergeCell ref="D1011:E1011"/>
    <mergeCell ref="F1011:G1011"/>
    <mergeCell ref="H1011:I1011"/>
    <mergeCell ref="J1011:N1011"/>
    <mergeCell ref="O1011:P1011"/>
    <mergeCell ref="B1010:C1010"/>
    <mergeCell ref="D1010:E1010"/>
    <mergeCell ref="F1010:G1010"/>
    <mergeCell ref="H1010:I1010"/>
    <mergeCell ref="J1010:N1010"/>
    <mergeCell ref="O1010:P1010"/>
    <mergeCell ref="B1009:C1009"/>
    <mergeCell ref="D1009:E1009"/>
    <mergeCell ref="F1009:G1009"/>
    <mergeCell ref="H1009:I1009"/>
    <mergeCell ref="J1009:N1009"/>
    <mergeCell ref="O1009:P1009"/>
    <mergeCell ref="B1008:C1008"/>
    <mergeCell ref="D1008:E1008"/>
    <mergeCell ref="F1008:G1008"/>
    <mergeCell ref="H1008:I1008"/>
    <mergeCell ref="J1008:N1008"/>
    <mergeCell ref="O1008:P1008"/>
    <mergeCell ref="B1007:C1007"/>
    <mergeCell ref="D1007:E1007"/>
    <mergeCell ref="F1007:G1007"/>
    <mergeCell ref="H1007:I1007"/>
    <mergeCell ref="J1007:N1007"/>
    <mergeCell ref="O1007:P1007"/>
    <mergeCell ref="B1018:C1018"/>
    <mergeCell ref="D1018:E1018"/>
    <mergeCell ref="F1018:G1018"/>
    <mergeCell ref="H1018:I1018"/>
    <mergeCell ref="J1018:N1018"/>
    <mergeCell ref="O1018:P1018"/>
    <mergeCell ref="B1017:C1017"/>
    <mergeCell ref="D1017:E1017"/>
    <mergeCell ref="F1017:G1017"/>
    <mergeCell ref="H1017:I1017"/>
    <mergeCell ref="J1017:N1017"/>
    <mergeCell ref="O1017:P1017"/>
    <mergeCell ref="B1016:C1016"/>
    <mergeCell ref="D1016:E1016"/>
    <mergeCell ref="F1016:G1016"/>
    <mergeCell ref="H1016:I1016"/>
    <mergeCell ref="J1016:N1016"/>
    <mergeCell ref="O1016:P1016"/>
    <mergeCell ref="B1015:C1015"/>
    <mergeCell ref="D1015:E1015"/>
    <mergeCell ref="F1015:G1015"/>
    <mergeCell ref="H1015:I1015"/>
    <mergeCell ref="J1015:N1015"/>
    <mergeCell ref="O1015:P1015"/>
    <mergeCell ref="B1014:C1014"/>
    <mergeCell ref="D1014:E1014"/>
    <mergeCell ref="F1014:G1014"/>
    <mergeCell ref="H1014:I1014"/>
    <mergeCell ref="J1014:N1014"/>
    <mergeCell ref="O1014:P1014"/>
    <mergeCell ref="B1013:C1013"/>
    <mergeCell ref="D1013:E1013"/>
    <mergeCell ref="F1013:G1013"/>
    <mergeCell ref="H1013:I1013"/>
    <mergeCell ref="J1013:N1013"/>
    <mergeCell ref="O1013:P1013"/>
    <mergeCell ref="B1024:C1024"/>
    <mergeCell ref="D1024:E1024"/>
    <mergeCell ref="F1024:G1024"/>
    <mergeCell ref="H1024:I1024"/>
    <mergeCell ref="J1024:N1024"/>
    <mergeCell ref="O1024:P1024"/>
    <mergeCell ref="B1023:C1023"/>
    <mergeCell ref="D1023:E1023"/>
    <mergeCell ref="F1023:G1023"/>
    <mergeCell ref="H1023:I1023"/>
    <mergeCell ref="J1023:N1023"/>
    <mergeCell ref="O1023:P1023"/>
    <mergeCell ref="B1022:C1022"/>
    <mergeCell ref="D1022:E1022"/>
    <mergeCell ref="F1022:G1022"/>
    <mergeCell ref="H1022:I1022"/>
    <mergeCell ref="J1022:N1022"/>
    <mergeCell ref="O1022:P1022"/>
    <mergeCell ref="B1021:C1021"/>
    <mergeCell ref="D1021:E1021"/>
    <mergeCell ref="F1021:G1021"/>
    <mergeCell ref="H1021:I1021"/>
    <mergeCell ref="J1021:N1021"/>
    <mergeCell ref="O1021:P1021"/>
    <mergeCell ref="B1020:C1020"/>
    <mergeCell ref="D1020:E1020"/>
    <mergeCell ref="F1020:G1020"/>
    <mergeCell ref="H1020:I1020"/>
    <mergeCell ref="J1020:N1020"/>
    <mergeCell ref="O1020:P1020"/>
    <mergeCell ref="B1019:C1019"/>
    <mergeCell ref="D1019:E1019"/>
    <mergeCell ref="F1019:G1019"/>
    <mergeCell ref="H1019:I1019"/>
    <mergeCell ref="J1019:N1019"/>
    <mergeCell ref="O1019:P1019"/>
    <mergeCell ref="B1030:C1030"/>
    <mergeCell ref="D1030:E1030"/>
    <mergeCell ref="F1030:G1030"/>
    <mergeCell ref="H1030:I1030"/>
    <mergeCell ref="J1030:N1030"/>
    <mergeCell ref="O1030:P1030"/>
    <mergeCell ref="B1029:C1029"/>
    <mergeCell ref="D1029:E1029"/>
    <mergeCell ref="F1029:G1029"/>
    <mergeCell ref="H1029:I1029"/>
    <mergeCell ref="J1029:N1029"/>
    <mergeCell ref="O1029:P1029"/>
    <mergeCell ref="B1028:C1028"/>
    <mergeCell ref="D1028:E1028"/>
    <mergeCell ref="F1028:G1028"/>
    <mergeCell ref="H1028:I1028"/>
    <mergeCell ref="J1028:N1028"/>
    <mergeCell ref="O1028:P1028"/>
    <mergeCell ref="B1027:C1027"/>
    <mergeCell ref="D1027:E1027"/>
    <mergeCell ref="F1027:G1027"/>
    <mergeCell ref="H1027:I1027"/>
    <mergeCell ref="J1027:N1027"/>
    <mergeCell ref="O1027:P1027"/>
    <mergeCell ref="B1026:C1026"/>
    <mergeCell ref="D1026:E1026"/>
    <mergeCell ref="F1026:G1026"/>
    <mergeCell ref="H1026:I1026"/>
    <mergeCell ref="J1026:N1026"/>
    <mergeCell ref="O1026:P1026"/>
    <mergeCell ref="B1025:C1025"/>
    <mergeCell ref="D1025:E1025"/>
    <mergeCell ref="F1025:G1025"/>
    <mergeCell ref="H1025:I1025"/>
    <mergeCell ref="J1025:N1025"/>
    <mergeCell ref="O1025:P1025"/>
    <mergeCell ref="B1036:C1036"/>
    <mergeCell ref="D1036:E1036"/>
    <mergeCell ref="F1036:G1036"/>
    <mergeCell ref="H1036:I1036"/>
    <mergeCell ref="J1036:N1036"/>
    <mergeCell ref="O1036:P1036"/>
    <mergeCell ref="B1035:C1035"/>
    <mergeCell ref="D1035:E1035"/>
    <mergeCell ref="F1035:G1035"/>
    <mergeCell ref="H1035:I1035"/>
    <mergeCell ref="J1035:N1035"/>
    <mergeCell ref="O1035:P1035"/>
    <mergeCell ref="B1034:C1034"/>
    <mergeCell ref="D1034:E1034"/>
    <mergeCell ref="F1034:G1034"/>
    <mergeCell ref="H1034:I1034"/>
    <mergeCell ref="J1034:N1034"/>
    <mergeCell ref="O1034:P1034"/>
    <mergeCell ref="B1033:C1033"/>
    <mergeCell ref="D1033:E1033"/>
    <mergeCell ref="F1033:G1033"/>
    <mergeCell ref="H1033:I1033"/>
    <mergeCell ref="J1033:N1033"/>
    <mergeCell ref="O1033:P1033"/>
    <mergeCell ref="B1032:C1032"/>
    <mergeCell ref="D1032:E1032"/>
    <mergeCell ref="F1032:G1032"/>
    <mergeCell ref="H1032:I1032"/>
    <mergeCell ref="J1032:N1032"/>
    <mergeCell ref="O1032:P1032"/>
    <mergeCell ref="B1031:C1031"/>
    <mergeCell ref="D1031:E1031"/>
    <mergeCell ref="F1031:G1031"/>
    <mergeCell ref="H1031:I1031"/>
    <mergeCell ref="J1031:N1031"/>
    <mergeCell ref="O1031:P1031"/>
    <mergeCell ref="B1042:C1042"/>
    <mergeCell ref="D1042:E1042"/>
    <mergeCell ref="F1042:G1042"/>
    <mergeCell ref="H1042:I1042"/>
    <mergeCell ref="J1042:N1042"/>
    <mergeCell ref="O1042:P1042"/>
    <mergeCell ref="B1041:C1041"/>
    <mergeCell ref="D1041:E1041"/>
    <mergeCell ref="F1041:G1041"/>
    <mergeCell ref="H1041:I1041"/>
    <mergeCell ref="J1041:N1041"/>
    <mergeCell ref="O1041:P1041"/>
    <mergeCell ref="B1040:C1040"/>
    <mergeCell ref="D1040:E1040"/>
    <mergeCell ref="F1040:G1040"/>
    <mergeCell ref="H1040:I1040"/>
    <mergeCell ref="J1040:N1040"/>
    <mergeCell ref="O1040:P1040"/>
    <mergeCell ref="B1039:C1039"/>
    <mergeCell ref="D1039:E1039"/>
    <mergeCell ref="F1039:G1039"/>
    <mergeCell ref="H1039:I1039"/>
    <mergeCell ref="J1039:N1039"/>
    <mergeCell ref="O1039:P1039"/>
    <mergeCell ref="B1038:C1038"/>
    <mergeCell ref="D1038:E1038"/>
    <mergeCell ref="F1038:G1038"/>
    <mergeCell ref="H1038:I1038"/>
    <mergeCell ref="J1038:N1038"/>
    <mergeCell ref="O1038:P1038"/>
    <mergeCell ref="B1037:C1037"/>
    <mergeCell ref="D1037:E1037"/>
    <mergeCell ref="F1037:G1037"/>
    <mergeCell ref="H1037:I1037"/>
    <mergeCell ref="J1037:N1037"/>
    <mergeCell ref="O1037:P1037"/>
    <mergeCell ref="B1048:C1048"/>
    <mergeCell ref="D1048:E1048"/>
    <mergeCell ref="F1048:G1048"/>
    <mergeCell ref="H1048:I1048"/>
    <mergeCell ref="J1048:N1048"/>
    <mergeCell ref="O1048:P1048"/>
    <mergeCell ref="B1047:C1047"/>
    <mergeCell ref="D1047:E1047"/>
    <mergeCell ref="F1047:G1047"/>
    <mergeCell ref="H1047:I1047"/>
    <mergeCell ref="J1047:N1047"/>
    <mergeCell ref="O1047:P1047"/>
    <mergeCell ref="B1046:C1046"/>
    <mergeCell ref="D1046:E1046"/>
    <mergeCell ref="F1046:G1046"/>
    <mergeCell ref="H1046:I1046"/>
    <mergeCell ref="J1046:N1046"/>
    <mergeCell ref="O1046:P1046"/>
    <mergeCell ref="B1045:C1045"/>
    <mergeCell ref="D1045:E1045"/>
    <mergeCell ref="F1045:G1045"/>
    <mergeCell ref="H1045:I1045"/>
    <mergeCell ref="J1045:N1045"/>
    <mergeCell ref="O1045:P1045"/>
    <mergeCell ref="B1044:C1044"/>
    <mergeCell ref="D1044:E1044"/>
    <mergeCell ref="F1044:G1044"/>
    <mergeCell ref="H1044:I1044"/>
    <mergeCell ref="J1044:N1044"/>
    <mergeCell ref="O1044:P1044"/>
    <mergeCell ref="B1043:C1043"/>
    <mergeCell ref="D1043:E1043"/>
    <mergeCell ref="F1043:G1043"/>
    <mergeCell ref="H1043:I1043"/>
    <mergeCell ref="J1043:N1043"/>
    <mergeCell ref="O1043:P1043"/>
    <mergeCell ref="B1054:C1054"/>
    <mergeCell ref="D1054:E1054"/>
    <mergeCell ref="F1054:G1054"/>
    <mergeCell ref="H1054:I1054"/>
    <mergeCell ref="J1054:N1054"/>
    <mergeCell ref="O1054:P1054"/>
    <mergeCell ref="B1053:C1053"/>
    <mergeCell ref="D1053:E1053"/>
    <mergeCell ref="F1053:G1053"/>
    <mergeCell ref="H1053:I1053"/>
    <mergeCell ref="J1053:N1053"/>
    <mergeCell ref="O1053:P1053"/>
    <mergeCell ref="B1052:C1052"/>
    <mergeCell ref="D1052:E1052"/>
    <mergeCell ref="F1052:G1052"/>
    <mergeCell ref="H1052:I1052"/>
    <mergeCell ref="J1052:N1052"/>
    <mergeCell ref="O1052:P1052"/>
    <mergeCell ref="B1051:C1051"/>
    <mergeCell ref="D1051:E1051"/>
    <mergeCell ref="F1051:G1051"/>
    <mergeCell ref="H1051:I1051"/>
    <mergeCell ref="J1051:N1051"/>
    <mergeCell ref="O1051:P1051"/>
    <mergeCell ref="B1050:C1050"/>
    <mergeCell ref="D1050:E1050"/>
    <mergeCell ref="F1050:G1050"/>
    <mergeCell ref="H1050:I1050"/>
    <mergeCell ref="J1050:N1050"/>
    <mergeCell ref="O1050:P1050"/>
    <mergeCell ref="B1049:C1049"/>
    <mergeCell ref="D1049:E1049"/>
    <mergeCell ref="F1049:G1049"/>
    <mergeCell ref="H1049:I1049"/>
    <mergeCell ref="J1049:N1049"/>
    <mergeCell ref="O1049:P1049"/>
    <mergeCell ref="B1060:C1060"/>
    <mergeCell ref="D1060:E1060"/>
    <mergeCell ref="F1060:G1060"/>
    <mergeCell ref="H1060:I1060"/>
    <mergeCell ref="J1060:N1060"/>
    <mergeCell ref="O1060:P1060"/>
    <mergeCell ref="B1059:C1059"/>
    <mergeCell ref="D1059:E1059"/>
    <mergeCell ref="F1059:G1059"/>
    <mergeCell ref="H1059:I1059"/>
    <mergeCell ref="J1059:N1059"/>
    <mergeCell ref="O1059:P1059"/>
    <mergeCell ref="B1058:C1058"/>
    <mergeCell ref="D1058:E1058"/>
    <mergeCell ref="F1058:G1058"/>
    <mergeCell ref="H1058:I1058"/>
    <mergeCell ref="J1058:N1058"/>
    <mergeCell ref="O1058:P1058"/>
    <mergeCell ref="B1057:C1057"/>
    <mergeCell ref="D1057:E1057"/>
    <mergeCell ref="F1057:G1057"/>
    <mergeCell ref="H1057:I1057"/>
    <mergeCell ref="J1057:N1057"/>
    <mergeCell ref="O1057:P1057"/>
    <mergeCell ref="B1056:C1056"/>
    <mergeCell ref="D1056:E1056"/>
    <mergeCell ref="F1056:G1056"/>
    <mergeCell ref="H1056:I1056"/>
    <mergeCell ref="J1056:N1056"/>
    <mergeCell ref="O1056:P1056"/>
    <mergeCell ref="B1055:C1055"/>
    <mergeCell ref="D1055:E1055"/>
    <mergeCell ref="F1055:G1055"/>
    <mergeCell ref="H1055:I1055"/>
    <mergeCell ref="J1055:N1055"/>
    <mergeCell ref="O1055:P1055"/>
    <mergeCell ref="B1066:C1066"/>
    <mergeCell ref="D1066:E1066"/>
    <mergeCell ref="F1066:G1066"/>
    <mergeCell ref="H1066:I1066"/>
    <mergeCell ref="J1066:N1066"/>
    <mergeCell ref="O1066:P1066"/>
    <mergeCell ref="B1065:C1065"/>
    <mergeCell ref="D1065:E1065"/>
    <mergeCell ref="F1065:G1065"/>
    <mergeCell ref="H1065:I1065"/>
    <mergeCell ref="J1065:N1065"/>
    <mergeCell ref="O1065:P1065"/>
    <mergeCell ref="B1064:C1064"/>
    <mergeCell ref="D1064:E1064"/>
    <mergeCell ref="F1064:G1064"/>
    <mergeCell ref="H1064:I1064"/>
    <mergeCell ref="J1064:N1064"/>
    <mergeCell ref="O1064:P1064"/>
    <mergeCell ref="B1063:C1063"/>
    <mergeCell ref="D1063:E1063"/>
    <mergeCell ref="F1063:G1063"/>
    <mergeCell ref="H1063:I1063"/>
    <mergeCell ref="J1063:N1063"/>
    <mergeCell ref="O1063:P1063"/>
    <mergeCell ref="B1062:C1062"/>
    <mergeCell ref="D1062:E1062"/>
    <mergeCell ref="F1062:G1062"/>
    <mergeCell ref="H1062:I1062"/>
    <mergeCell ref="J1062:N1062"/>
    <mergeCell ref="O1062:P1062"/>
    <mergeCell ref="B1061:C1061"/>
    <mergeCell ref="D1061:E1061"/>
    <mergeCell ref="F1061:G1061"/>
    <mergeCell ref="H1061:I1061"/>
    <mergeCell ref="J1061:N1061"/>
    <mergeCell ref="O1061:P1061"/>
    <mergeCell ref="B1072:C1072"/>
    <mergeCell ref="D1072:E1072"/>
    <mergeCell ref="F1072:G1072"/>
    <mergeCell ref="H1072:I1072"/>
    <mergeCell ref="J1072:N1072"/>
    <mergeCell ref="O1072:P1072"/>
    <mergeCell ref="B1071:C1071"/>
    <mergeCell ref="D1071:E1071"/>
    <mergeCell ref="F1071:G1071"/>
    <mergeCell ref="H1071:I1071"/>
    <mergeCell ref="J1071:N1071"/>
    <mergeCell ref="O1071:P1071"/>
    <mergeCell ref="B1070:C1070"/>
    <mergeCell ref="D1070:E1070"/>
    <mergeCell ref="F1070:G1070"/>
    <mergeCell ref="H1070:I1070"/>
    <mergeCell ref="J1070:N1070"/>
    <mergeCell ref="O1070:P1070"/>
    <mergeCell ref="B1069:C1069"/>
    <mergeCell ref="D1069:E1069"/>
    <mergeCell ref="F1069:G1069"/>
    <mergeCell ref="H1069:I1069"/>
    <mergeCell ref="J1069:N1069"/>
    <mergeCell ref="O1069:P1069"/>
    <mergeCell ref="B1068:C1068"/>
    <mergeCell ref="D1068:E1068"/>
    <mergeCell ref="F1068:G1068"/>
    <mergeCell ref="H1068:I1068"/>
    <mergeCell ref="J1068:N1068"/>
    <mergeCell ref="O1068:P1068"/>
    <mergeCell ref="B1067:C1067"/>
    <mergeCell ref="D1067:E1067"/>
    <mergeCell ref="F1067:G1067"/>
    <mergeCell ref="H1067:I1067"/>
    <mergeCell ref="J1067:N1067"/>
    <mergeCell ref="O1067:P1067"/>
    <mergeCell ref="B1078:C1078"/>
    <mergeCell ref="D1078:E1078"/>
    <mergeCell ref="F1078:G1078"/>
    <mergeCell ref="H1078:I1078"/>
    <mergeCell ref="J1078:N1078"/>
    <mergeCell ref="O1078:P1078"/>
    <mergeCell ref="B1077:C1077"/>
    <mergeCell ref="D1077:E1077"/>
    <mergeCell ref="F1077:G1077"/>
    <mergeCell ref="H1077:I1077"/>
    <mergeCell ref="J1077:N1077"/>
    <mergeCell ref="O1077:P1077"/>
    <mergeCell ref="B1076:C1076"/>
    <mergeCell ref="D1076:E1076"/>
    <mergeCell ref="F1076:G1076"/>
    <mergeCell ref="H1076:I1076"/>
    <mergeCell ref="J1076:N1076"/>
    <mergeCell ref="O1076:P1076"/>
    <mergeCell ref="B1075:C1075"/>
    <mergeCell ref="D1075:E1075"/>
    <mergeCell ref="F1075:G1075"/>
    <mergeCell ref="H1075:I1075"/>
    <mergeCell ref="J1075:N1075"/>
    <mergeCell ref="O1075:P1075"/>
    <mergeCell ref="B1074:C1074"/>
    <mergeCell ref="D1074:E1074"/>
    <mergeCell ref="F1074:G1074"/>
    <mergeCell ref="H1074:I1074"/>
    <mergeCell ref="J1074:N1074"/>
    <mergeCell ref="O1074:P1074"/>
    <mergeCell ref="B1073:C1073"/>
    <mergeCell ref="D1073:E1073"/>
    <mergeCell ref="F1073:G1073"/>
    <mergeCell ref="H1073:I1073"/>
    <mergeCell ref="J1073:N1073"/>
    <mergeCell ref="O1073:P1073"/>
    <mergeCell ref="B1084:C1084"/>
    <mergeCell ref="D1084:E1084"/>
    <mergeCell ref="F1084:G1084"/>
    <mergeCell ref="H1084:I1084"/>
    <mergeCell ref="J1084:N1084"/>
    <mergeCell ref="O1084:P1084"/>
    <mergeCell ref="B1083:C1083"/>
    <mergeCell ref="D1083:E1083"/>
    <mergeCell ref="F1083:G1083"/>
    <mergeCell ref="H1083:I1083"/>
    <mergeCell ref="J1083:N1083"/>
    <mergeCell ref="O1083:P1083"/>
    <mergeCell ref="B1082:C1082"/>
    <mergeCell ref="D1082:E1082"/>
    <mergeCell ref="F1082:G1082"/>
    <mergeCell ref="H1082:I1082"/>
    <mergeCell ref="J1082:N1082"/>
    <mergeCell ref="O1082:P1082"/>
    <mergeCell ref="B1081:C1081"/>
    <mergeCell ref="D1081:E1081"/>
    <mergeCell ref="F1081:G1081"/>
    <mergeCell ref="H1081:I1081"/>
    <mergeCell ref="J1081:N1081"/>
    <mergeCell ref="O1081:P1081"/>
    <mergeCell ref="B1080:C1080"/>
    <mergeCell ref="D1080:E1080"/>
    <mergeCell ref="F1080:G1080"/>
    <mergeCell ref="H1080:I1080"/>
    <mergeCell ref="J1080:N1080"/>
    <mergeCell ref="O1080:P1080"/>
    <mergeCell ref="B1079:C1079"/>
    <mergeCell ref="D1079:E1079"/>
    <mergeCell ref="F1079:G1079"/>
    <mergeCell ref="H1079:I1079"/>
    <mergeCell ref="J1079:N1079"/>
    <mergeCell ref="O1079:P1079"/>
    <mergeCell ref="B1090:C1090"/>
    <mergeCell ref="D1090:E1090"/>
    <mergeCell ref="F1090:G1090"/>
    <mergeCell ref="H1090:I1090"/>
    <mergeCell ref="J1090:N1090"/>
    <mergeCell ref="O1090:P1090"/>
    <mergeCell ref="B1089:C1089"/>
    <mergeCell ref="D1089:E1089"/>
    <mergeCell ref="F1089:G1089"/>
    <mergeCell ref="H1089:I1089"/>
    <mergeCell ref="J1089:N1089"/>
    <mergeCell ref="O1089:P1089"/>
    <mergeCell ref="B1088:C1088"/>
    <mergeCell ref="D1088:E1088"/>
    <mergeCell ref="F1088:G1088"/>
    <mergeCell ref="H1088:I1088"/>
    <mergeCell ref="J1088:N1088"/>
    <mergeCell ref="O1088:P1088"/>
    <mergeCell ref="B1087:C1087"/>
    <mergeCell ref="D1087:E1087"/>
    <mergeCell ref="F1087:G1087"/>
    <mergeCell ref="H1087:I1087"/>
    <mergeCell ref="J1087:N1087"/>
    <mergeCell ref="O1087:P1087"/>
    <mergeCell ref="B1086:C1086"/>
    <mergeCell ref="D1086:E1086"/>
    <mergeCell ref="F1086:G1086"/>
    <mergeCell ref="H1086:I1086"/>
    <mergeCell ref="J1086:N1086"/>
    <mergeCell ref="O1086:P1086"/>
    <mergeCell ref="B1085:C1085"/>
    <mergeCell ref="D1085:E1085"/>
    <mergeCell ref="F1085:G1085"/>
    <mergeCell ref="H1085:I1085"/>
    <mergeCell ref="J1085:N1085"/>
    <mergeCell ref="O1085:P1085"/>
    <mergeCell ref="B1096:C1096"/>
    <mergeCell ref="D1096:E1096"/>
    <mergeCell ref="F1096:G1096"/>
    <mergeCell ref="H1096:I1096"/>
    <mergeCell ref="J1096:N1096"/>
    <mergeCell ref="O1096:P1096"/>
    <mergeCell ref="B1095:C1095"/>
    <mergeCell ref="D1095:E1095"/>
    <mergeCell ref="F1095:G1095"/>
    <mergeCell ref="H1095:I1095"/>
    <mergeCell ref="J1095:N1095"/>
    <mergeCell ref="O1095:P1095"/>
    <mergeCell ref="B1094:C1094"/>
    <mergeCell ref="D1094:E1094"/>
    <mergeCell ref="F1094:G1094"/>
    <mergeCell ref="H1094:I1094"/>
    <mergeCell ref="J1094:N1094"/>
    <mergeCell ref="O1094:P1094"/>
    <mergeCell ref="B1093:C1093"/>
    <mergeCell ref="D1093:E1093"/>
    <mergeCell ref="F1093:G1093"/>
    <mergeCell ref="H1093:I1093"/>
    <mergeCell ref="J1093:N1093"/>
    <mergeCell ref="O1093:P1093"/>
    <mergeCell ref="B1092:C1092"/>
    <mergeCell ref="D1092:E1092"/>
    <mergeCell ref="F1092:G1092"/>
    <mergeCell ref="H1092:I1092"/>
    <mergeCell ref="J1092:N1092"/>
    <mergeCell ref="O1092:P1092"/>
    <mergeCell ref="B1091:C1091"/>
    <mergeCell ref="D1091:E1091"/>
    <mergeCell ref="F1091:G1091"/>
    <mergeCell ref="H1091:I1091"/>
    <mergeCell ref="J1091:N1091"/>
    <mergeCell ref="O1091:P1091"/>
    <mergeCell ref="B1102:C1102"/>
    <mergeCell ref="D1102:E1102"/>
    <mergeCell ref="F1102:G1102"/>
    <mergeCell ref="H1102:I1102"/>
    <mergeCell ref="J1102:N1102"/>
    <mergeCell ref="O1102:P1102"/>
    <mergeCell ref="B1101:C1101"/>
    <mergeCell ref="D1101:E1101"/>
    <mergeCell ref="F1101:G1101"/>
    <mergeCell ref="H1101:I1101"/>
    <mergeCell ref="J1101:N1101"/>
    <mergeCell ref="O1101:P1101"/>
    <mergeCell ref="B1100:C1100"/>
    <mergeCell ref="D1100:E1100"/>
    <mergeCell ref="F1100:G1100"/>
    <mergeCell ref="H1100:I1100"/>
    <mergeCell ref="J1100:N1100"/>
    <mergeCell ref="O1100:P1100"/>
    <mergeCell ref="B1099:C1099"/>
    <mergeCell ref="D1099:E1099"/>
    <mergeCell ref="F1099:G1099"/>
    <mergeCell ref="H1099:I1099"/>
    <mergeCell ref="J1099:N1099"/>
    <mergeCell ref="O1099:P1099"/>
    <mergeCell ref="B1098:C1098"/>
    <mergeCell ref="D1098:E1098"/>
    <mergeCell ref="F1098:G1098"/>
    <mergeCell ref="H1098:I1098"/>
    <mergeCell ref="J1098:N1098"/>
    <mergeCell ref="O1098:P1098"/>
    <mergeCell ref="B1097:C1097"/>
    <mergeCell ref="D1097:E1097"/>
    <mergeCell ref="F1097:G1097"/>
    <mergeCell ref="H1097:I1097"/>
    <mergeCell ref="J1097:N1097"/>
    <mergeCell ref="O1097:P1097"/>
    <mergeCell ref="B1108:C1108"/>
    <mergeCell ref="D1108:E1108"/>
    <mergeCell ref="F1108:G1108"/>
    <mergeCell ref="H1108:I1108"/>
    <mergeCell ref="J1108:N1108"/>
    <mergeCell ref="O1108:P1108"/>
    <mergeCell ref="B1107:C1107"/>
    <mergeCell ref="D1107:E1107"/>
    <mergeCell ref="F1107:G1107"/>
    <mergeCell ref="H1107:I1107"/>
    <mergeCell ref="J1107:N1107"/>
    <mergeCell ref="O1107:P1107"/>
    <mergeCell ref="B1106:C1106"/>
    <mergeCell ref="D1106:E1106"/>
    <mergeCell ref="F1106:G1106"/>
    <mergeCell ref="H1106:I1106"/>
    <mergeCell ref="J1106:N1106"/>
    <mergeCell ref="O1106:P1106"/>
    <mergeCell ref="B1105:C1105"/>
    <mergeCell ref="D1105:E1105"/>
    <mergeCell ref="F1105:G1105"/>
    <mergeCell ref="H1105:I1105"/>
    <mergeCell ref="J1105:N1105"/>
    <mergeCell ref="O1105:P1105"/>
    <mergeCell ref="B1104:C1104"/>
    <mergeCell ref="D1104:E1104"/>
    <mergeCell ref="F1104:G1104"/>
    <mergeCell ref="H1104:I1104"/>
    <mergeCell ref="J1104:N1104"/>
    <mergeCell ref="O1104:P1104"/>
    <mergeCell ref="B1103:C1103"/>
    <mergeCell ref="D1103:E1103"/>
    <mergeCell ref="F1103:G1103"/>
    <mergeCell ref="H1103:I1103"/>
    <mergeCell ref="J1103:N1103"/>
    <mergeCell ref="O1103:P1103"/>
    <mergeCell ref="B1114:C1114"/>
    <mergeCell ref="D1114:E1114"/>
    <mergeCell ref="F1114:G1114"/>
    <mergeCell ref="H1114:I1114"/>
    <mergeCell ref="J1114:N1114"/>
    <mergeCell ref="O1114:P1114"/>
    <mergeCell ref="B1113:C1113"/>
    <mergeCell ref="D1113:E1113"/>
    <mergeCell ref="F1113:G1113"/>
    <mergeCell ref="H1113:I1113"/>
    <mergeCell ref="J1113:N1113"/>
    <mergeCell ref="O1113:P1113"/>
    <mergeCell ref="B1112:C1112"/>
    <mergeCell ref="D1112:E1112"/>
    <mergeCell ref="F1112:G1112"/>
    <mergeCell ref="H1112:I1112"/>
    <mergeCell ref="J1112:N1112"/>
    <mergeCell ref="O1112:P1112"/>
    <mergeCell ref="B1111:C1111"/>
    <mergeCell ref="D1111:E1111"/>
    <mergeCell ref="F1111:G1111"/>
    <mergeCell ref="H1111:I1111"/>
    <mergeCell ref="J1111:N1111"/>
    <mergeCell ref="O1111:P1111"/>
    <mergeCell ref="B1110:C1110"/>
    <mergeCell ref="D1110:E1110"/>
    <mergeCell ref="F1110:G1110"/>
    <mergeCell ref="H1110:I1110"/>
    <mergeCell ref="J1110:N1110"/>
    <mergeCell ref="O1110:P1110"/>
    <mergeCell ref="B1109:C1109"/>
    <mergeCell ref="D1109:E1109"/>
    <mergeCell ref="F1109:G1109"/>
    <mergeCell ref="H1109:I1109"/>
    <mergeCell ref="J1109:N1109"/>
    <mergeCell ref="O1109:P1109"/>
    <mergeCell ref="B1120:C1120"/>
    <mergeCell ref="D1120:E1120"/>
    <mergeCell ref="F1120:G1120"/>
    <mergeCell ref="H1120:I1120"/>
    <mergeCell ref="J1120:N1120"/>
    <mergeCell ref="O1120:P1120"/>
    <mergeCell ref="B1119:C1119"/>
    <mergeCell ref="D1119:E1119"/>
    <mergeCell ref="F1119:G1119"/>
    <mergeCell ref="H1119:I1119"/>
    <mergeCell ref="J1119:N1119"/>
    <mergeCell ref="O1119:P1119"/>
    <mergeCell ref="B1118:C1118"/>
    <mergeCell ref="D1118:E1118"/>
    <mergeCell ref="F1118:G1118"/>
    <mergeCell ref="H1118:I1118"/>
    <mergeCell ref="J1118:N1118"/>
    <mergeCell ref="O1118:P1118"/>
    <mergeCell ref="B1117:C1117"/>
    <mergeCell ref="D1117:E1117"/>
    <mergeCell ref="F1117:G1117"/>
    <mergeCell ref="H1117:I1117"/>
    <mergeCell ref="J1117:N1117"/>
    <mergeCell ref="O1117:P1117"/>
    <mergeCell ref="B1116:C1116"/>
    <mergeCell ref="D1116:E1116"/>
    <mergeCell ref="F1116:G1116"/>
    <mergeCell ref="H1116:I1116"/>
    <mergeCell ref="J1116:N1116"/>
    <mergeCell ref="O1116:P1116"/>
    <mergeCell ref="B1115:C1115"/>
    <mergeCell ref="D1115:E1115"/>
    <mergeCell ref="F1115:G1115"/>
    <mergeCell ref="H1115:I1115"/>
    <mergeCell ref="J1115:N1115"/>
    <mergeCell ref="O1115:P1115"/>
    <mergeCell ref="B1126:C1126"/>
    <mergeCell ref="D1126:E1126"/>
    <mergeCell ref="F1126:G1126"/>
    <mergeCell ref="H1126:I1126"/>
    <mergeCell ref="J1126:N1126"/>
    <mergeCell ref="O1126:P1126"/>
    <mergeCell ref="B1125:C1125"/>
    <mergeCell ref="D1125:E1125"/>
    <mergeCell ref="F1125:G1125"/>
    <mergeCell ref="H1125:I1125"/>
    <mergeCell ref="J1125:N1125"/>
    <mergeCell ref="O1125:P1125"/>
    <mergeCell ref="B1124:C1124"/>
    <mergeCell ref="D1124:E1124"/>
    <mergeCell ref="F1124:G1124"/>
    <mergeCell ref="H1124:I1124"/>
    <mergeCell ref="J1124:N1124"/>
    <mergeCell ref="O1124:P1124"/>
    <mergeCell ref="B1123:C1123"/>
    <mergeCell ref="D1123:E1123"/>
    <mergeCell ref="F1123:G1123"/>
    <mergeCell ref="H1123:I1123"/>
    <mergeCell ref="J1123:N1123"/>
    <mergeCell ref="O1123:P1123"/>
    <mergeCell ref="B1122:C1122"/>
    <mergeCell ref="D1122:E1122"/>
    <mergeCell ref="F1122:G1122"/>
    <mergeCell ref="H1122:I1122"/>
    <mergeCell ref="J1122:N1122"/>
    <mergeCell ref="O1122:P1122"/>
    <mergeCell ref="B1121:C1121"/>
    <mergeCell ref="D1121:E1121"/>
    <mergeCell ref="F1121:G1121"/>
    <mergeCell ref="H1121:I1121"/>
    <mergeCell ref="J1121:N1121"/>
    <mergeCell ref="O1121:P1121"/>
    <mergeCell ref="B1132:C1132"/>
    <mergeCell ref="D1132:E1132"/>
    <mergeCell ref="F1132:G1132"/>
    <mergeCell ref="H1132:I1132"/>
    <mergeCell ref="J1132:N1132"/>
    <mergeCell ref="O1132:P1132"/>
    <mergeCell ref="B1131:C1131"/>
    <mergeCell ref="D1131:E1131"/>
    <mergeCell ref="F1131:G1131"/>
    <mergeCell ref="H1131:I1131"/>
    <mergeCell ref="J1131:N1131"/>
    <mergeCell ref="O1131:P1131"/>
    <mergeCell ref="B1130:C1130"/>
    <mergeCell ref="D1130:E1130"/>
    <mergeCell ref="F1130:G1130"/>
    <mergeCell ref="H1130:I1130"/>
    <mergeCell ref="J1130:N1130"/>
    <mergeCell ref="O1130:P1130"/>
    <mergeCell ref="B1129:C1129"/>
    <mergeCell ref="D1129:E1129"/>
    <mergeCell ref="F1129:G1129"/>
    <mergeCell ref="H1129:I1129"/>
    <mergeCell ref="J1129:N1129"/>
    <mergeCell ref="O1129:P1129"/>
    <mergeCell ref="B1128:C1128"/>
    <mergeCell ref="D1128:E1128"/>
    <mergeCell ref="F1128:G1128"/>
    <mergeCell ref="H1128:I1128"/>
    <mergeCell ref="J1128:N1128"/>
    <mergeCell ref="O1128:P1128"/>
    <mergeCell ref="B1127:C1127"/>
    <mergeCell ref="D1127:E1127"/>
    <mergeCell ref="F1127:G1127"/>
    <mergeCell ref="H1127:I1127"/>
    <mergeCell ref="J1127:N1127"/>
    <mergeCell ref="O1127:P1127"/>
    <mergeCell ref="B1138:C1138"/>
    <mergeCell ref="D1138:E1138"/>
    <mergeCell ref="F1138:G1138"/>
    <mergeCell ref="H1138:I1138"/>
    <mergeCell ref="J1138:N1138"/>
    <mergeCell ref="O1138:P1138"/>
    <mergeCell ref="B1137:C1137"/>
    <mergeCell ref="D1137:E1137"/>
    <mergeCell ref="F1137:G1137"/>
    <mergeCell ref="H1137:I1137"/>
    <mergeCell ref="J1137:N1137"/>
    <mergeCell ref="O1137:P1137"/>
    <mergeCell ref="B1136:C1136"/>
    <mergeCell ref="D1136:E1136"/>
    <mergeCell ref="F1136:G1136"/>
    <mergeCell ref="H1136:I1136"/>
    <mergeCell ref="J1136:N1136"/>
    <mergeCell ref="O1136:P1136"/>
    <mergeCell ref="B1135:C1135"/>
    <mergeCell ref="D1135:E1135"/>
    <mergeCell ref="F1135:G1135"/>
    <mergeCell ref="H1135:I1135"/>
    <mergeCell ref="J1135:N1135"/>
    <mergeCell ref="O1135:P1135"/>
    <mergeCell ref="B1134:C1134"/>
    <mergeCell ref="D1134:E1134"/>
    <mergeCell ref="F1134:G1134"/>
    <mergeCell ref="H1134:I1134"/>
    <mergeCell ref="J1134:N1134"/>
    <mergeCell ref="O1134:P1134"/>
    <mergeCell ref="B1133:C1133"/>
    <mergeCell ref="D1133:E1133"/>
    <mergeCell ref="F1133:G1133"/>
    <mergeCell ref="H1133:I1133"/>
    <mergeCell ref="J1133:N1133"/>
    <mergeCell ref="O1133:P1133"/>
    <mergeCell ref="B1144:C1144"/>
    <mergeCell ref="D1144:E1144"/>
    <mergeCell ref="F1144:G1144"/>
    <mergeCell ref="H1144:I1144"/>
    <mergeCell ref="J1144:N1144"/>
    <mergeCell ref="O1144:P1144"/>
    <mergeCell ref="B1143:C1143"/>
    <mergeCell ref="D1143:E1143"/>
    <mergeCell ref="F1143:G1143"/>
    <mergeCell ref="H1143:I1143"/>
    <mergeCell ref="J1143:N1143"/>
    <mergeCell ref="O1143:P1143"/>
    <mergeCell ref="B1142:C1142"/>
    <mergeCell ref="D1142:E1142"/>
    <mergeCell ref="F1142:G1142"/>
    <mergeCell ref="H1142:I1142"/>
    <mergeCell ref="J1142:N1142"/>
    <mergeCell ref="O1142:P1142"/>
    <mergeCell ref="B1141:C1141"/>
    <mergeCell ref="D1141:E1141"/>
    <mergeCell ref="F1141:G1141"/>
    <mergeCell ref="H1141:I1141"/>
    <mergeCell ref="J1141:N1141"/>
    <mergeCell ref="O1141:P1141"/>
    <mergeCell ref="B1140:C1140"/>
    <mergeCell ref="D1140:E1140"/>
    <mergeCell ref="F1140:G1140"/>
    <mergeCell ref="H1140:I1140"/>
    <mergeCell ref="J1140:N1140"/>
    <mergeCell ref="O1140:P1140"/>
    <mergeCell ref="B1139:C1139"/>
    <mergeCell ref="D1139:E1139"/>
    <mergeCell ref="F1139:G1139"/>
    <mergeCell ref="H1139:I1139"/>
    <mergeCell ref="J1139:N1139"/>
    <mergeCell ref="O1139:P1139"/>
    <mergeCell ref="B1150:C1150"/>
    <mergeCell ref="D1150:E1150"/>
    <mergeCell ref="F1150:G1150"/>
    <mergeCell ref="H1150:I1150"/>
    <mergeCell ref="J1150:N1150"/>
    <mergeCell ref="O1150:P1150"/>
    <mergeCell ref="B1149:C1149"/>
    <mergeCell ref="D1149:E1149"/>
    <mergeCell ref="F1149:G1149"/>
    <mergeCell ref="H1149:I1149"/>
    <mergeCell ref="J1149:N1149"/>
    <mergeCell ref="O1149:P1149"/>
    <mergeCell ref="B1148:C1148"/>
    <mergeCell ref="D1148:E1148"/>
    <mergeCell ref="F1148:G1148"/>
    <mergeCell ref="H1148:I1148"/>
    <mergeCell ref="J1148:N1148"/>
    <mergeCell ref="O1148:P1148"/>
    <mergeCell ref="B1147:C1147"/>
    <mergeCell ref="D1147:E1147"/>
    <mergeCell ref="F1147:G1147"/>
    <mergeCell ref="H1147:I1147"/>
    <mergeCell ref="J1147:N1147"/>
    <mergeCell ref="O1147:P1147"/>
    <mergeCell ref="B1146:C1146"/>
    <mergeCell ref="D1146:E1146"/>
    <mergeCell ref="F1146:G1146"/>
    <mergeCell ref="H1146:I1146"/>
    <mergeCell ref="J1146:N1146"/>
    <mergeCell ref="O1146:P1146"/>
    <mergeCell ref="B1145:C1145"/>
    <mergeCell ref="D1145:E1145"/>
    <mergeCell ref="F1145:G1145"/>
    <mergeCell ref="H1145:I1145"/>
    <mergeCell ref="J1145:N1145"/>
    <mergeCell ref="O1145:P1145"/>
    <mergeCell ref="B1156:C1156"/>
    <mergeCell ref="D1156:E1156"/>
    <mergeCell ref="F1156:G1156"/>
    <mergeCell ref="H1156:I1156"/>
    <mergeCell ref="J1156:N1156"/>
    <mergeCell ref="O1156:P1156"/>
    <mergeCell ref="B1155:C1155"/>
    <mergeCell ref="D1155:E1155"/>
    <mergeCell ref="F1155:G1155"/>
    <mergeCell ref="H1155:I1155"/>
    <mergeCell ref="J1155:N1155"/>
    <mergeCell ref="O1155:P1155"/>
    <mergeCell ref="B1154:C1154"/>
    <mergeCell ref="D1154:E1154"/>
    <mergeCell ref="F1154:G1154"/>
    <mergeCell ref="H1154:I1154"/>
    <mergeCell ref="J1154:N1154"/>
    <mergeCell ref="O1154:P1154"/>
    <mergeCell ref="B1153:C1153"/>
    <mergeCell ref="D1153:E1153"/>
    <mergeCell ref="F1153:G1153"/>
    <mergeCell ref="H1153:I1153"/>
    <mergeCell ref="J1153:N1153"/>
    <mergeCell ref="O1153:P1153"/>
    <mergeCell ref="B1152:C1152"/>
    <mergeCell ref="D1152:E1152"/>
    <mergeCell ref="F1152:G1152"/>
    <mergeCell ref="H1152:I1152"/>
    <mergeCell ref="J1152:N1152"/>
    <mergeCell ref="O1152:P1152"/>
    <mergeCell ref="B1151:C1151"/>
    <mergeCell ref="D1151:E1151"/>
    <mergeCell ref="F1151:G1151"/>
    <mergeCell ref="H1151:I1151"/>
    <mergeCell ref="J1151:N1151"/>
    <mergeCell ref="O1151:P1151"/>
    <mergeCell ref="B1162:C1162"/>
    <mergeCell ref="D1162:E1162"/>
    <mergeCell ref="F1162:G1162"/>
    <mergeCell ref="H1162:I1162"/>
    <mergeCell ref="J1162:N1162"/>
    <mergeCell ref="O1162:P1162"/>
    <mergeCell ref="B1161:C1161"/>
    <mergeCell ref="D1161:E1161"/>
    <mergeCell ref="F1161:G1161"/>
    <mergeCell ref="H1161:I1161"/>
    <mergeCell ref="J1161:N1161"/>
    <mergeCell ref="O1161:P1161"/>
    <mergeCell ref="B1160:C1160"/>
    <mergeCell ref="D1160:E1160"/>
    <mergeCell ref="F1160:G1160"/>
    <mergeCell ref="H1160:I1160"/>
    <mergeCell ref="J1160:N1160"/>
    <mergeCell ref="O1160:P1160"/>
    <mergeCell ref="B1159:C1159"/>
    <mergeCell ref="D1159:E1159"/>
    <mergeCell ref="F1159:G1159"/>
    <mergeCell ref="H1159:I1159"/>
    <mergeCell ref="J1159:N1159"/>
    <mergeCell ref="O1159:P1159"/>
    <mergeCell ref="B1158:C1158"/>
    <mergeCell ref="D1158:E1158"/>
    <mergeCell ref="F1158:G1158"/>
    <mergeCell ref="H1158:I1158"/>
    <mergeCell ref="J1158:N1158"/>
    <mergeCell ref="O1158:P1158"/>
    <mergeCell ref="B1157:C1157"/>
    <mergeCell ref="D1157:E1157"/>
    <mergeCell ref="F1157:G1157"/>
    <mergeCell ref="H1157:I1157"/>
    <mergeCell ref="J1157:N1157"/>
    <mergeCell ref="O1157:P1157"/>
    <mergeCell ref="B1168:C1168"/>
    <mergeCell ref="D1168:E1168"/>
    <mergeCell ref="F1168:G1168"/>
    <mergeCell ref="H1168:I1168"/>
    <mergeCell ref="J1168:N1168"/>
    <mergeCell ref="O1168:P1168"/>
    <mergeCell ref="B1167:C1167"/>
    <mergeCell ref="D1167:E1167"/>
    <mergeCell ref="F1167:G1167"/>
    <mergeCell ref="H1167:I1167"/>
    <mergeCell ref="J1167:N1167"/>
    <mergeCell ref="O1167:P1167"/>
    <mergeCell ref="B1166:C1166"/>
    <mergeCell ref="D1166:E1166"/>
    <mergeCell ref="F1166:G1166"/>
    <mergeCell ref="H1166:I1166"/>
    <mergeCell ref="J1166:N1166"/>
    <mergeCell ref="O1166:P1166"/>
    <mergeCell ref="B1165:C1165"/>
    <mergeCell ref="D1165:E1165"/>
    <mergeCell ref="F1165:G1165"/>
    <mergeCell ref="H1165:I1165"/>
    <mergeCell ref="J1165:N1165"/>
    <mergeCell ref="O1165:P1165"/>
    <mergeCell ref="B1164:C1164"/>
    <mergeCell ref="D1164:E1164"/>
    <mergeCell ref="F1164:G1164"/>
    <mergeCell ref="H1164:I1164"/>
    <mergeCell ref="J1164:N1164"/>
    <mergeCell ref="O1164:P1164"/>
    <mergeCell ref="B1163:C1163"/>
    <mergeCell ref="D1163:E1163"/>
    <mergeCell ref="F1163:G1163"/>
    <mergeCell ref="H1163:I1163"/>
    <mergeCell ref="J1163:N1163"/>
    <mergeCell ref="O1163:P1163"/>
    <mergeCell ref="B1174:C1174"/>
    <mergeCell ref="D1174:E1174"/>
    <mergeCell ref="F1174:G1174"/>
    <mergeCell ref="H1174:I1174"/>
    <mergeCell ref="J1174:N1174"/>
    <mergeCell ref="O1174:P1174"/>
    <mergeCell ref="B1173:C1173"/>
    <mergeCell ref="D1173:E1173"/>
    <mergeCell ref="F1173:G1173"/>
    <mergeCell ref="H1173:I1173"/>
    <mergeCell ref="J1173:N1173"/>
    <mergeCell ref="O1173:P1173"/>
    <mergeCell ref="B1172:C1172"/>
    <mergeCell ref="D1172:E1172"/>
    <mergeCell ref="F1172:G1172"/>
    <mergeCell ref="H1172:I1172"/>
    <mergeCell ref="J1172:N1172"/>
    <mergeCell ref="O1172:P1172"/>
    <mergeCell ref="B1171:C1171"/>
    <mergeCell ref="D1171:E1171"/>
    <mergeCell ref="F1171:G1171"/>
    <mergeCell ref="H1171:I1171"/>
    <mergeCell ref="J1171:N1171"/>
    <mergeCell ref="O1171:P1171"/>
    <mergeCell ref="B1170:C1170"/>
    <mergeCell ref="D1170:E1170"/>
    <mergeCell ref="F1170:G1170"/>
    <mergeCell ref="H1170:I1170"/>
    <mergeCell ref="J1170:N1170"/>
    <mergeCell ref="O1170:P1170"/>
    <mergeCell ref="B1169:C1169"/>
    <mergeCell ref="D1169:E1169"/>
    <mergeCell ref="F1169:G1169"/>
    <mergeCell ref="H1169:I1169"/>
    <mergeCell ref="J1169:N1169"/>
    <mergeCell ref="O1169:P1169"/>
    <mergeCell ref="B1180:C1180"/>
    <mergeCell ref="D1180:E1180"/>
    <mergeCell ref="F1180:G1180"/>
    <mergeCell ref="H1180:I1180"/>
    <mergeCell ref="J1180:N1180"/>
    <mergeCell ref="O1180:P1180"/>
    <mergeCell ref="B1179:C1179"/>
    <mergeCell ref="D1179:E1179"/>
    <mergeCell ref="F1179:G1179"/>
    <mergeCell ref="H1179:I1179"/>
    <mergeCell ref="J1179:N1179"/>
    <mergeCell ref="O1179:P1179"/>
    <mergeCell ref="B1178:C1178"/>
    <mergeCell ref="D1178:E1178"/>
    <mergeCell ref="F1178:G1178"/>
    <mergeCell ref="H1178:I1178"/>
    <mergeCell ref="J1178:N1178"/>
    <mergeCell ref="O1178:P1178"/>
    <mergeCell ref="B1177:C1177"/>
    <mergeCell ref="D1177:E1177"/>
    <mergeCell ref="F1177:G1177"/>
    <mergeCell ref="H1177:I1177"/>
    <mergeCell ref="J1177:N1177"/>
    <mergeCell ref="O1177:P1177"/>
    <mergeCell ref="B1176:C1176"/>
    <mergeCell ref="D1176:E1176"/>
    <mergeCell ref="F1176:G1176"/>
    <mergeCell ref="H1176:I1176"/>
    <mergeCell ref="J1176:N1176"/>
    <mergeCell ref="O1176:P1176"/>
    <mergeCell ref="B1175:C1175"/>
    <mergeCell ref="D1175:E1175"/>
    <mergeCell ref="F1175:G1175"/>
    <mergeCell ref="H1175:I1175"/>
    <mergeCell ref="J1175:N1175"/>
    <mergeCell ref="O1175:P1175"/>
    <mergeCell ref="B1186:C1186"/>
    <mergeCell ref="D1186:E1186"/>
    <mergeCell ref="F1186:G1186"/>
    <mergeCell ref="H1186:I1186"/>
    <mergeCell ref="J1186:N1186"/>
    <mergeCell ref="O1186:P1186"/>
    <mergeCell ref="B1185:C1185"/>
    <mergeCell ref="D1185:E1185"/>
    <mergeCell ref="F1185:G1185"/>
    <mergeCell ref="H1185:I1185"/>
    <mergeCell ref="J1185:N1185"/>
    <mergeCell ref="O1185:P1185"/>
    <mergeCell ref="B1184:C1184"/>
    <mergeCell ref="D1184:E1184"/>
    <mergeCell ref="F1184:G1184"/>
    <mergeCell ref="H1184:I1184"/>
    <mergeCell ref="J1184:N1184"/>
    <mergeCell ref="O1184:P1184"/>
    <mergeCell ref="B1183:C1183"/>
    <mergeCell ref="D1183:E1183"/>
    <mergeCell ref="F1183:G1183"/>
    <mergeCell ref="H1183:I1183"/>
    <mergeCell ref="J1183:N1183"/>
    <mergeCell ref="O1183:P1183"/>
    <mergeCell ref="B1182:C1182"/>
    <mergeCell ref="D1182:E1182"/>
    <mergeCell ref="F1182:G1182"/>
    <mergeCell ref="H1182:I1182"/>
    <mergeCell ref="J1182:N1182"/>
    <mergeCell ref="O1182:P1182"/>
    <mergeCell ref="B1181:C1181"/>
    <mergeCell ref="D1181:E1181"/>
    <mergeCell ref="F1181:G1181"/>
    <mergeCell ref="H1181:I1181"/>
    <mergeCell ref="J1181:N1181"/>
    <mergeCell ref="O1181:P1181"/>
    <mergeCell ref="B1192:C1192"/>
    <mergeCell ref="D1192:E1192"/>
    <mergeCell ref="F1192:G1192"/>
    <mergeCell ref="H1192:I1192"/>
    <mergeCell ref="J1192:N1192"/>
    <mergeCell ref="O1192:P1192"/>
    <mergeCell ref="B1191:C1191"/>
    <mergeCell ref="D1191:E1191"/>
    <mergeCell ref="F1191:G1191"/>
    <mergeCell ref="H1191:I1191"/>
    <mergeCell ref="J1191:N1191"/>
    <mergeCell ref="O1191:P1191"/>
    <mergeCell ref="B1190:C1190"/>
    <mergeCell ref="D1190:E1190"/>
    <mergeCell ref="F1190:G1190"/>
    <mergeCell ref="H1190:I1190"/>
    <mergeCell ref="J1190:N1190"/>
    <mergeCell ref="O1190:P1190"/>
    <mergeCell ref="B1189:C1189"/>
    <mergeCell ref="D1189:E1189"/>
    <mergeCell ref="F1189:G1189"/>
    <mergeCell ref="H1189:I1189"/>
    <mergeCell ref="J1189:N1189"/>
    <mergeCell ref="O1189:P1189"/>
    <mergeCell ref="B1188:C1188"/>
    <mergeCell ref="D1188:E1188"/>
    <mergeCell ref="F1188:G1188"/>
    <mergeCell ref="H1188:I1188"/>
    <mergeCell ref="J1188:N1188"/>
    <mergeCell ref="O1188:P1188"/>
    <mergeCell ref="B1187:C1187"/>
    <mergeCell ref="D1187:E1187"/>
    <mergeCell ref="F1187:G1187"/>
    <mergeCell ref="H1187:I1187"/>
    <mergeCell ref="J1187:N1187"/>
    <mergeCell ref="O1187:P1187"/>
    <mergeCell ref="B1198:C1198"/>
    <mergeCell ref="D1198:E1198"/>
    <mergeCell ref="F1198:G1198"/>
    <mergeCell ref="H1198:I1198"/>
    <mergeCell ref="J1198:N1198"/>
    <mergeCell ref="O1198:P1198"/>
    <mergeCell ref="B1197:C1197"/>
    <mergeCell ref="D1197:E1197"/>
    <mergeCell ref="F1197:G1197"/>
    <mergeCell ref="H1197:I1197"/>
    <mergeCell ref="J1197:N1197"/>
    <mergeCell ref="O1197:P1197"/>
    <mergeCell ref="B1196:C1196"/>
    <mergeCell ref="D1196:E1196"/>
    <mergeCell ref="F1196:G1196"/>
    <mergeCell ref="H1196:I1196"/>
    <mergeCell ref="J1196:N1196"/>
    <mergeCell ref="O1196:P1196"/>
    <mergeCell ref="B1195:C1195"/>
    <mergeCell ref="D1195:E1195"/>
    <mergeCell ref="F1195:G1195"/>
    <mergeCell ref="H1195:I1195"/>
    <mergeCell ref="J1195:N1195"/>
    <mergeCell ref="O1195:P1195"/>
    <mergeCell ref="B1194:C1194"/>
    <mergeCell ref="D1194:E1194"/>
    <mergeCell ref="F1194:G1194"/>
    <mergeCell ref="H1194:I1194"/>
    <mergeCell ref="J1194:N1194"/>
    <mergeCell ref="O1194:P1194"/>
    <mergeCell ref="B1193:C1193"/>
    <mergeCell ref="D1193:E1193"/>
    <mergeCell ref="F1193:G1193"/>
    <mergeCell ref="H1193:I1193"/>
    <mergeCell ref="J1193:N1193"/>
    <mergeCell ref="O1193:P1193"/>
    <mergeCell ref="B1204:C1204"/>
    <mergeCell ref="D1204:E1204"/>
    <mergeCell ref="F1204:G1204"/>
    <mergeCell ref="H1204:I1204"/>
    <mergeCell ref="J1204:N1204"/>
    <mergeCell ref="O1204:P1204"/>
    <mergeCell ref="B1203:C1203"/>
    <mergeCell ref="D1203:E1203"/>
    <mergeCell ref="F1203:G1203"/>
    <mergeCell ref="H1203:I1203"/>
    <mergeCell ref="J1203:N1203"/>
    <mergeCell ref="O1203:P1203"/>
    <mergeCell ref="B1202:C1202"/>
    <mergeCell ref="D1202:E1202"/>
    <mergeCell ref="F1202:G1202"/>
    <mergeCell ref="H1202:I1202"/>
    <mergeCell ref="J1202:N1202"/>
    <mergeCell ref="O1202:P1202"/>
    <mergeCell ref="B1201:C1201"/>
    <mergeCell ref="D1201:E1201"/>
    <mergeCell ref="F1201:G1201"/>
    <mergeCell ref="H1201:I1201"/>
    <mergeCell ref="J1201:N1201"/>
    <mergeCell ref="O1201:P1201"/>
    <mergeCell ref="B1200:C1200"/>
    <mergeCell ref="D1200:E1200"/>
    <mergeCell ref="F1200:G1200"/>
    <mergeCell ref="H1200:I1200"/>
    <mergeCell ref="J1200:N1200"/>
    <mergeCell ref="O1200:P1200"/>
    <mergeCell ref="B1199:C1199"/>
    <mergeCell ref="D1199:E1199"/>
    <mergeCell ref="F1199:G1199"/>
    <mergeCell ref="H1199:I1199"/>
    <mergeCell ref="J1199:N1199"/>
    <mergeCell ref="O1199:P1199"/>
    <mergeCell ref="B1210:C1210"/>
    <mergeCell ref="D1210:E1210"/>
    <mergeCell ref="F1210:G1210"/>
    <mergeCell ref="H1210:I1210"/>
    <mergeCell ref="J1210:N1210"/>
    <mergeCell ref="O1210:P1210"/>
    <mergeCell ref="B1209:C1209"/>
    <mergeCell ref="D1209:E1209"/>
    <mergeCell ref="F1209:G1209"/>
    <mergeCell ref="H1209:I1209"/>
    <mergeCell ref="J1209:N1209"/>
    <mergeCell ref="O1209:P1209"/>
    <mergeCell ref="B1208:C1208"/>
    <mergeCell ref="D1208:E1208"/>
    <mergeCell ref="F1208:G1208"/>
    <mergeCell ref="H1208:I1208"/>
    <mergeCell ref="J1208:N1208"/>
    <mergeCell ref="O1208:P1208"/>
    <mergeCell ref="B1207:C1207"/>
    <mergeCell ref="D1207:E1207"/>
    <mergeCell ref="F1207:G1207"/>
    <mergeCell ref="H1207:I1207"/>
    <mergeCell ref="J1207:N1207"/>
    <mergeCell ref="O1207:P1207"/>
    <mergeCell ref="B1206:C1206"/>
    <mergeCell ref="D1206:E1206"/>
    <mergeCell ref="F1206:G1206"/>
    <mergeCell ref="H1206:I1206"/>
    <mergeCell ref="J1206:N1206"/>
    <mergeCell ref="O1206:P1206"/>
    <mergeCell ref="B1205:C1205"/>
    <mergeCell ref="D1205:E1205"/>
    <mergeCell ref="F1205:G1205"/>
    <mergeCell ref="H1205:I1205"/>
    <mergeCell ref="J1205:N1205"/>
    <mergeCell ref="O1205:P1205"/>
    <mergeCell ref="B1216:C1216"/>
    <mergeCell ref="D1216:E1216"/>
    <mergeCell ref="F1216:G1216"/>
    <mergeCell ref="H1216:I1216"/>
    <mergeCell ref="J1216:N1216"/>
    <mergeCell ref="O1216:P1216"/>
    <mergeCell ref="B1215:C1215"/>
    <mergeCell ref="D1215:E1215"/>
    <mergeCell ref="F1215:G1215"/>
    <mergeCell ref="H1215:I1215"/>
    <mergeCell ref="J1215:N1215"/>
    <mergeCell ref="O1215:P1215"/>
    <mergeCell ref="B1214:C1214"/>
    <mergeCell ref="D1214:E1214"/>
    <mergeCell ref="F1214:G1214"/>
    <mergeCell ref="H1214:I1214"/>
    <mergeCell ref="J1214:N1214"/>
    <mergeCell ref="O1214:P1214"/>
    <mergeCell ref="B1213:C1213"/>
    <mergeCell ref="D1213:E1213"/>
    <mergeCell ref="F1213:G1213"/>
    <mergeCell ref="H1213:I1213"/>
    <mergeCell ref="J1213:N1213"/>
    <mergeCell ref="O1213:P1213"/>
    <mergeCell ref="B1212:C1212"/>
    <mergeCell ref="D1212:E1212"/>
    <mergeCell ref="F1212:G1212"/>
    <mergeCell ref="H1212:I1212"/>
    <mergeCell ref="J1212:N1212"/>
    <mergeCell ref="O1212:P1212"/>
    <mergeCell ref="B1211:C1211"/>
    <mergeCell ref="D1211:E1211"/>
    <mergeCell ref="F1211:G1211"/>
    <mergeCell ref="H1211:I1211"/>
    <mergeCell ref="J1211:N1211"/>
    <mergeCell ref="O1211:P1211"/>
    <mergeCell ref="B1222:C1222"/>
    <mergeCell ref="D1222:E1222"/>
    <mergeCell ref="F1222:G1222"/>
    <mergeCell ref="H1222:I1222"/>
    <mergeCell ref="J1222:N1222"/>
    <mergeCell ref="O1222:P1222"/>
    <mergeCell ref="B1221:C1221"/>
    <mergeCell ref="D1221:E1221"/>
    <mergeCell ref="F1221:G1221"/>
    <mergeCell ref="H1221:I1221"/>
    <mergeCell ref="J1221:N1221"/>
    <mergeCell ref="O1221:P1221"/>
    <mergeCell ref="B1220:C1220"/>
    <mergeCell ref="D1220:E1220"/>
    <mergeCell ref="F1220:G1220"/>
    <mergeCell ref="H1220:I1220"/>
    <mergeCell ref="J1220:N1220"/>
    <mergeCell ref="O1220:P1220"/>
    <mergeCell ref="B1219:C1219"/>
    <mergeCell ref="D1219:E1219"/>
    <mergeCell ref="F1219:G1219"/>
    <mergeCell ref="H1219:I1219"/>
    <mergeCell ref="J1219:N1219"/>
    <mergeCell ref="O1219:P1219"/>
    <mergeCell ref="B1218:C1218"/>
    <mergeCell ref="D1218:E1218"/>
    <mergeCell ref="F1218:G1218"/>
    <mergeCell ref="H1218:I1218"/>
    <mergeCell ref="J1218:N1218"/>
    <mergeCell ref="O1218:P1218"/>
    <mergeCell ref="B1217:C1217"/>
    <mergeCell ref="D1217:E1217"/>
    <mergeCell ref="F1217:G1217"/>
    <mergeCell ref="H1217:I1217"/>
    <mergeCell ref="J1217:N1217"/>
    <mergeCell ref="O1217:P1217"/>
    <mergeCell ref="B1228:C1228"/>
    <mergeCell ref="D1228:E1228"/>
    <mergeCell ref="F1228:G1228"/>
    <mergeCell ref="H1228:I1228"/>
    <mergeCell ref="J1228:N1228"/>
    <mergeCell ref="O1228:P1228"/>
    <mergeCell ref="B1227:C1227"/>
    <mergeCell ref="D1227:E1227"/>
    <mergeCell ref="F1227:G1227"/>
    <mergeCell ref="H1227:I1227"/>
    <mergeCell ref="J1227:N1227"/>
    <mergeCell ref="O1227:P1227"/>
    <mergeCell ref="B1226:C1226"/>
    <mergeCell ref="D1226:E1226"/>
    <mergeCell ref="F1226:G1226"/>
    <mergeCell ref="H1226:I1226"/>
    <mergeCell ref="J1226:N1226"/>
    <mergeCell ref="O1226:P1226"/>
    <mergeCell ref="B1225:C1225"/>
    <mergeCell ref="D1225:E1225"/>
    <mergeCell ref="F1225:G1225"/>
    <mergeCell ref="H1225:I1225"/>
    <mergeCell ref="J1225:N1225"/>
    <mergeCell ref="O1225:P1225"/>
    <mergeCell ref="B1224:C1224"/>
    <mergeCell ref="D1224:E1224"/>
    <mergeCell ref="F1224:G1224"/>
    <mergeCell ref="H1224:I1224"/>
    <mergeCell ref="J1224:N1224"/>
    <mergeCell ref="O1224:P1224"/>
    <mergeCell ref="B1223:C1223"/>
    <mergeCell ref="D1223:E1223"/>
    <mergeCell ref="F1223:G1223"/>
    <mergeCell ref="H1223:I1223"/>
    <mergeCell ref="J1223:N1223"/>
    <mergeCell ref="O1223:P1223"/>
    <mergeCell ref="B1234:C1234"/>
    <mergeCell ref="D1234:E1234"/>
    <mergeCell ref="F1234:G1234"/>
    <mergeCell ref="H1234:I1234"/>
    <mergeCell ref="J1234:N1234"/>
    <mergeCell ref="O1234:P1234"/>
    <mergeCell ref="B1233:C1233"/>
    <mergeCell ref="D1233:E1233"/>
    <mergeCell ref="F1233:G1233"/>
    <mergeCell ref="H1233:I1233"/>
    <mergeCell ref="J1233:N1233"/>
    <mergeCell ref="O1233:P1233"/>
    <mergeCell ref="B1232:C1232"/>
    <mergeCell ref="D1232:E1232"/>
    <mergeCell ref="F1232:G1232"/>
    <mergeCell ref="H1232:I1232"/>
    <mergeCell ref="J1232:N1232"/>
    <mergeCell ref="O1232:P1232"/>
    <mergeCell ref="B1231:C1231"/>
    <mergeCell ref="D1231:E1231"/>
    <mergeCell ref="F1231:G1231"/>
    <mergeCell ref="H1231:I1231"/>
    <mergeCell ref="J1231:N1231"/>
    <mergeCell ref="O1231:P1231"/>
    <mergeCell ref="B1230:C1230"/>
    <mergeCell ref="D1230:E1230"/>
    <mergeCell ref="F1230:G1230"/>
    <mergeCell ref="H1230:I1230"/>
    <mergeCell ref="J1230:N1230"/>
    <mergeCell ref="O1230:P1230"/>
    <mergeCell ref="B1229:C1229"/>
    <mergeCell ref="D1229:E1229"/>
    <mergeCell ref="F1229:G1229"/>
    <mergeCell ref="H1229:I1229"/>
    <mergeCell ref="J1229:N1229"/>
    <mergeCell ref="O1229:P1229"/>
    <mergeCell ref="B1240:C1240"/>
    <mergeCell ref="D1240:E1240"/>
    <mergeCell ref="F1240:G1240"/>
    <mergeCell ref="H1240:I1240"/>
    <mergeCell ref="J1240:N1240"/>
    <mergeCell ref="O1240:P1240"/>
    <mergeCell ref="B1239:C1239"/>
    <mergeCell ref="D1239:E1239"/>
    <mergeCell ref="F1239:G1239"/>
    <mergeCell ref="H1239:I1239"/>
    <mergeCell ref="J1239:N1239"/>
    <mergeCell ref="O1239:P1239"/>
    <mergeCell ref="B1238:C1238"/>
    <mergeCell ref="D1238:E1238"/>
    <mergeCell ref="F1238:G1238"/>
    <mergeCell ref="H1238:I1238"/>
    <mergeCell ref="J1238:N1238"/>
    <mergeCell ref="O1238:P1238"/>
    <mergeCell ref="B1237:C1237"/>
    <mergeCell ref="D1237:E1237"/>
    <mergeCell ref="F1237:G1237"/>
    <mergeCell ref="H1237:I1237"/>
    <mergeCell ref="J1237:N1237"/>
    <mergeCell ref="O1237:P1237"/>
    <mergeCell ref="B1236:C1236"/>
    <mergeCell ref="D1236:E1236"/>
    <mergeCell ref="F1236:G1236"/>
    <mergeCell ref="H1236:I1236"/>
    <mergeCell ref="J1236:N1236"/>
    <mergeCell ref="O1236:P1236"/>
    <mergeCell ref="B1235:C1235"/>
    <mergeCell ref="D1235:E1235"/>
    <mergeCell ref="F1235:G1235"/>
    <mergeCell ref="H1235:I1235"/>
    <mergeCell ref="J1235:N1235"/>
    <mergeCell ref="O1235:P1235"/>
    <mergeCell ref="B1246:C1246"/>
    <mergeCell ref="D1246:E1246"/>
    <mergeCell ref="F1246:G1246"/>
    <mergeCell ref="H1246:I1246"/>
    <mergeCell ref="J1246:N1246"/>
    <mergeCell ref="O1246:P1246"/>
    <mergeCell ref="B1245:C1245"/>
    <mergeCell ref="D1245:E1245"/>
    <mergeCell ref="F1245:G1245"/>
    <mergeCell ref="H1245:I1245"/>
    <mergeCell ref="J1245:N1245"/>
    <mergeCell ref="O1245:P1245"/>
    <mergeCell ref="B1244:C1244"/>
    <mergeCell ref="D1244:E1244"/>
    <mergeCell ref="F1244:G1244"/>
    <mergeCell ref="H1244:I1244"/>
    <mergeCell ref="J1244:N1244"/>
    <mergeCell ref="O1244:P1244"/>
    <mergeCell ref="B1243:C1243"/>
    <mergeCell ref="D1243:E1243"/>
    <mergeCell ref="F1243:G1243"/>
    <mergeCell ref="H1243:I1243"/>
    <mergeCell ref="J1243:N1243"/>
    <mergeCell ref="O1243:P1243"/>
    <mergeCell ref="B1242:C1242"/>
    <mergeCell ref="D1242:E1242"/>
    <mergeCell ref="F1242:G1242"/>
    <mergeCell ref="H1242:I1242"/>
    <mergeCell ref="J1242:N1242"/>
    <mergeCell ref="O1242:P1242"/>
    <mergeCell ref="B1241:C1241"/>
    <mergeCell ref="D1241:E1241"/>
    <mergeCell ref="F1241:G1241"/>
    <mergeCell ref="H1241:I1241"/>
    <mergeCell ref="J1241:N1241"/>
    <mergeCell ref="O1241:P1241"/>
    <mergeCell ref="B1252:C1252"/>
    <mergeCell ref="D1252:E1252"/>
    <mergeCell ref="F1252:G1252"/>
    <mergeCell ref="H1252:I1252"/>
    <mergeCell ref="J1252:N1252"/>
    <mergeCell ref="O1252:P1252"/>
    <mergeCell ref="B1251:C1251"/>
    <mergeCell ref="D1251:E1251"/>
    <mergeCell ref="F1251:G1251"/>
    <mergeCell ref="H1251:I1251"/>
    <mergeCell ref="J1251:N1251"/>
    <mergeCell ref="O1251:P1251"/>
    <mergeCell ref="B1250:C1250"/>
    <mergeCell ref="D1250:E1250"/>
    <mergeCell ref="F1250:G1250"/>
    <mergeCell ref="H1250:I1250"/>
    <mergeCell ref="J1250:N1250"/>
    <mergeCell ref="O1250:P1250"/>
    <mergeCell ref="B1249:C1249"/>
    <mergeCell ref="D1249:E1249"/>
    <mergeCell ref="F1249:G1249"/>
    <mergeCell ref="H1249:I1249"/>
    <mergeCell ref="J1249:N1249"/>
    <mergeCell ref="O1249:P1249"/>
    <mergeCell ref="B1248:C1248"/>
    <mergeCell ref="D1248:E1248"/>
    <mergeCell ref="F1248:G1248"/>
    <mergeCell ref="H1248:I1248"/>
    <mergeCell ref="J1248:N1248"/>
    <mergeCell ref="O1248:P1248"/>
    <mergeCell ref="B1247:C1247"/>
    <mergeCell ref="D1247:E1247"/>
    <mergeCell ref="F1247:G1247"/>
    <mergeCell ref="H1247:I1247"/>
    <mergeCell ref="J1247:N1247"/>
    <mergeCell ref="O1247:P1247"/>
    <mergeCell ref="B1258:C1258"/>
    <mergeCell ref="D1258:E1258"/>
    <mergeCell ref="F1258:G1258"/>
    <mergeCell ref="H1258:I1258"/>
    <mergeCell ref="J1258:N1258"/>
    <mergeCell ref="O1258:P1258"/>
    <mergeCell ref="B1257:C1257"/>
    <mergeCell ref="D1257:E1257"/>
    <mergeCell ref="F1257:G1257"/>
    <mergeCell ref="H1257:I1257"/>
    <mergeCell ref="J1257:N1257"/>
    <mergeCell ref="O1257:P1257"/>
    <mergeCell ref="B1256:C1256"/>
    <mergeCell ref="D1256:E1256"/>
    <mergeCell ref="F1256:G1256"/>
    <mergeCell ref="H1256:I1256"/>
    <mergeCell ref="J1256:N1256"/>
    <mergeCell ref="O1256:P1256"/>
    <mergeCell ref="B1255:C1255"/>
    <mergeCell ref="D1255:E1255"/>
    <mergeCell ref="F1255:G1255"/>
    <mergeCell ref="H1255:I1255"/>
    <mergeCell ref="J1255:N1255"/>
    <mergeCell ref="O1255:P1255"/>
    <mergeCell ref="B1254:C1254"/>
    <mergeCell ref="D1254:E1254"/>
    <mergeCell ref="F1254:G1254"/>
    <mergeCell ref="H1254:I1254"/>
    <mergeCell ref="J1254:N1254"/>
    <mergeCell ref="O1254:P1254"/>
    <mergeCell ref="B1253:C1253"/>
    <mergeCell ref="D1253:E1253"/>
    <mergeCell ref="F1253:G1253"/>
    <mergeCell ref="H1253:I1253"/>
    <mergeCell ref="J1253:N1253"/>
    <mergeCell ref="O1253:P1253"/>
    <mergeCell ref="B1264:C1264"/>
    <mergeCell ref="D1264:E1264"/>
    <mergeCell ref="F1264:G1264"/>
    <mergeCell ref="H1264:I1264"/>
    <mergeCell ref="J1264:N1264"/>
    <mergeCell ref="O1264:P1264"/>
    <mergeCell ref="B1263:C1263"/>
    <mergeCell ref="D1263:E1263"/>
    <mergeCell ref="F1263:G1263"/>
    <mergeCell ref="H1263:I1263"/>
    <mergeCell ref="J1263:N1263"/>
    <mergeCell ref="O1263:P1263"/>
    <mergeCell ref="B1262:C1262"/>
    <mergeCell ref="D1262:E1262"/>
    <mergeCell ref="F1262:G1262"/>
    <mergeCell ref="H1262:I1262"/>
    <mergeCell ref="J1262:N1262"/>
    <mergeCell ref="O1262:P1262"/>
    <mergeCell ref="B1261:C1261"/>
    <mergeCell ref="D1261:E1261"/>
    <mergeCell ref="F1261:G1261"/>
    <mergeCell ref="H1261:I1261"/>
    <mergeCell ref="J1261:N1261"/>
    <mergeCell ref="O1261:P1261"/>
    <mergeCell ref="B1260:C1260"/>
    <mergeCell ref="D1260:E1260"/>
    <mergeCell ref="F1260:G1260"/>
    <mergeCell ref="H1260:I1260"/>
    <mergeCell ref="J1260:N1260"/>
    <mergeCell ref="O1260:P1260"/>
    <mergeCell ref="B1259:C1259"/>
    <mergeCell ref="D1259:E1259"/>
    <mergeCell ref="F1259:G1259"/>
    <mergeCell ref="H1259:I1259"/>
    <mergeCell ref="J1259:N1259"/>
    <mergeCell ref="O1259:P1259"/>
    <mergeCell ref="B1270:C1270"/>
    <mergeCell ref="D1270:E1270"/>
    <mergeCell ref="F1270:G1270"/>
    <mergeCell ref="H1270:I1270"/>
    <mergeCell ref="J1270:N1270"/>
    <mergeCell ref="O1270:P1270"/>
    <mergeCell ref="B1269:C1269"/>
    <mergeCell ref="D1269:E1269"/>
    <mergeCell ref="F1269:G1269"/>
    <mergeCell ref="H1269:I1269"/>
    <mergeCell ref="J1269:N1269"/>
    <mergeCell ref="O1269:P1269"/>
    <mergeCell ref="B1268:C1268"/>
    <mergeCell ref="D1268:E1268"/>
    <mergeCell ref="F1268:G1268"/>
    <mergeCell ref="H1268:I1268"/>
    <mergeCell ref="J1268:N1268"/>
    <mergeCell ref="O1268:P1268"/>
    <mergeCell ref="B1267:C1267"/>
    <mergeCell ref="D1267:E1267"/>
    <mergeCell ref="F1267:G1267"/>
    <mergeCell ref="H1267:I1267"/>
    <mergeCell ref="J1267:N1267"/>
    <mergeCell ref="O1267:P1267"/>
    <mergeCell ref="B1266:C1266"/>
    <mergeCell ref="D1266:E1266"/>
    <mergeCell ref="F1266:G1266"/>
    <mergeCell ref="H1266:I1266"/>
    <mergeCell ref="J1266:N1266"/>
    <mergeCell ref="O1266:P1266"/>
    <mergeCell ref="B1265:C1265"/>
    <mergeCell ref="D1265:E1265"/>
    <mergeCell ref="F1265:G1265"/>
    <mergeCell ref="H1265:I1265"/>
    <mergeCell ref="J1265:N1265"/>
    <mergeCell ref="O1265:P1265"/>
    <mergeCell ref="B1276:C1276"/>
    <mergeCell ref="D1276:E1276"/>
    <mergeCell ref="F1276:G1276"/>
    <mergeCell ref="H1276:I1276"/>
    <mergeCell ref="J1276:N1276"/>
    <mergeCell ref="O1276:P1276"/>
    <mergeCell ref="B1275:C1275"/>
    <mergeCell ref="D1275:E1275"/>
    <mergeCell ref="F1275:G1275"/>
    <mergeCell ref="H1275:I1275"/>
    <mergeCell ref="J1275:N1275"/>
    <mergeCell ref="O1275:P1275"/>
    <mergeCell ref="B1274:C1274"/>
    <mergeCell ref="D1274:E1274"/>
    <mergeCell ref="F1274:G1274"/>
    <mergeCell ref="H1274:I1274"/>
    <mergeCell ref="J1274:N1274"/>
    <mergeCell ref="O1274:P1274"/>
    <mergeCell ref="B1273:C1273"/>
    <mergeCell ref="D1273:E1273"/>
    <mergeCell ref="F1273:G1273"/>
    <mergeCell ref="H1273:I1273"/>
    <mergeCell ref="J1273:N1273"/>
    <mergeCell ref="O1273:P1273"/>
    <mergeCell ref="B1272:C1272"/>
    <mergeCell ref="D1272:E1272"/>
    <mergeCell ref="F1272:G1272"/>
    <mergeCell ref="H1272:I1272"/>
    <mergeCell ref="J1272:N1272"/>
    <mergeCell ref="O1272:P1272"/>
    <mergeCell ref="B1271:C1271"/>
    <mergeCell ref="D1271:E1271"/>
    <mergeCell ref="F1271:G1271"/>
    <mergeCell ref="H1271:I1271"/>
    <mergeCell ref="J1271:N1271"/>
    <mergeCell ref="O1271:P1271"/>
    <mergeCell ref="B1282:C1282"/>
    <mergeCell ref="D1282:E1282"/>
    <mergeCell ref="F1282:G1282"/>
    <mergeCell ref="H1282:I1282"/>
    <mergeCell ref="J1282:N1282"/>
    <mergeCell ref="O1282:P1282"/>
    <mergeCell ref="B1281:C1281"/>
    <mergeCell ref="D1281:E1281"/>
    <mergeCell ref="F1281:G1281"/>
    <mergeCell ref="H1281:I1281"/>
    <mergeCell ref="J1281:N1281"/>
    <mergeCell ref="O1281:P1281"/>
    <mergeCell ref="B1280:C1280"/>
    <mergeCell ref="D1280:E1280"/>
    <mergeCell ref="F1280:G1280"/>
    <mergeCell ref="H1280:I1280"/>
    <mergeCell ref="J1280:N1280"/>
    <mergeCell ref="O1280:P1280"/>
    <mergeCell ref="B1279:C1279"/>
    <mergeCell ref="D1279:E1279"/>
    <mergeCell ref="F1279:G1279"/>
    <mergeCell ref="H1279:I1279"/>
    <mergeCell ref="J1279:N1279"/>
    <mergeCell ref="O1279:P1279"/>
    <mergeCell ref="B1278:C1278"/>
    <mergeCell ref="D1278:E1278"/>
    <mergeCell ref="F1278:G1278"/>
    <mergeCell ref="H1278:I1278"/>
    <mergeCell ref="J1278:N1278"/>
    <mergeCell ref="O1278:P1278"/>
    <mergeCell ref="B1277:C1277"/>
    <mergeCell ref="D1277:E1277"/>
    <mergeCell ref="F1277:G1277"/>
    <mergeCell ref="H1277:I1277"/>
    <mergeCell ref="J1277:N1277"/>
    <mergeCell ref="O1277:P1277"/>
    <mergeCell ref="B1288:C1288"/>
    <mergeCell ref="D1288:E1288"/>
    <mergeCell ref="F1288:G1288"/>
    <mergeCell ref="H1288:I1288"/>
    <mergeCell ref="J1288:N1288"/>
    <mergeCell ref="O1288:P1288"/>
    <mergeCell ref="B1287:C1287"/>
    <mergeCell ref="D1287:E1287"/>
    <mergeCell ref="F1287:G1287"/>
    <mergeCell ref="H1287:I1287"/>
    <mergeCell ref="J1287:N1287"/>
    <mergeCell ref="O1287:P1287"/>
    <mergeCell ref="B1286:C1286"/>
    <mergeCell ref="D1286:E1286"/>
    <mergeCell ref="F1286:G1286"/>
    <mergeCell ref="H1286:I1286"/>
    <mergeCell ref="J1286:N1286"/>
    <mergeCell ref="O1286:P1286"/>
    <mergeCell ref="B1285:C1285"/>
    <mergeCell ref="D1285:E1285"/>
    <mergeCell ref="F1285:G1285"/>
    <mergeCell ref="H1285:I1285"/>
    <mergeCell ref="J1285:N1285"/>
    <mergeCell ref="O1285:P1285"/>
    <mergeCell ref="B1284:C1284"/>
    <mergeCell ref="D1284:E1284"/>
    <mergeCell ref="F1284:G1284"/>
    <mergeCell ref="H1284:I1284"/>
    <mergeCell ref="J1284:N1284"/>
    <mergeCell ref="O1284:P1284"/>
    <mergeCell ref="B1283:C1283"/>
    <mergeCell ref="D1283:E1283"/>
    <mergeCell ref="F1283:G1283"/>
    <mergeCell ref="H1283:I1283"/>
    <mergeCell ref="J1283:N1283"/>
    <mergeCell ref="O1283:P1283"/>
    <mergeCell ref="B1294:C1294"/>
    <mergeCell ref="D1294:E1294"/>
    <mergeCell ref="F1294:G1294"/>
    <mergeCell ref="H1294:I1294"/>
    <mergeCell ref="J1294:N1294"/>
    <mergeCell ref="O1294:P1294"/>
    <mergeCell ref="B1293:C1293"/>
    <mergeCell ref="D1293:E1293"/>
    <mergeCell ref="F1293:G1293"/>
    <mergeCell ref="H1293:I1293"/>
    <mergeCell ref="J1293:N1293"/>
    <mergeCell ref="O1293:P1293"/>
    <mergeCell ref="B1292:C1292"/>
    <mergeCell ref="D1292:E1292"/>
    <mergeCell ref="F1292:G1292"/>
    <mergeCell ref="H1292:I1292"/>
    <mergeCell ref="J1292:N1292"/>
    <mergeCell ref="O1292:P1292"/>
    <mergeCell ref="B1291:C1291"/>
    <mergeCell ref="D1291:E1291"/>
    <mergeCell ref="F1291:G1291"/>
    <mergeCell ref="H1291:I1291"/>
    <mergeCell ref="J1291:N1291"/>
    <mergeCell ref="O1291:P1291"/>
    <mergeCell ref="B1290:C1290"/>
    <mergeCell ref="D1290:E1290"/>
    <mergeCell ref="F1290:G1290"/>
    <mergeCell ref="H1290:I1290"/>
    <mergeCell ref="J1290:N1290"/>
    <mergeCell ref="O1290:P1290"/>
    <mergeCell ref="B1289:C1289"/>
    <mergeCell ref="D1289:E1289"/>
    <mergeCell ref="F1289:G1289"/>
    <mergeCell ref="H1289:I1289"/>
    <mergeCell ref="J1289:N1289"/>
    <mergeCell ref="O1289:P1289"/>
    <mergeCell ref="B1300:C1300"/>
    <mergeCell ref="D1300:E1300"/>
    <mergeCell ref="F1300:G1300"/>
    <mergeCell ref="H1300:I1300"/>
    <mergeCell ref="J1300:N1300"/>
    <mergeCell ref="O1300:P1300"/>
    <mergeCell ref="B1299:C1299"/>
    <mergeCell ref="D1299:E1299"/>
    <mergeCell ref="F1299:G1299"/>
    <mergeCell ref="H1299:I1299"/>
    <mergeCell ref="J1299:N1299"/>
    <mergeCell ref="O1299:P1299"/>
    <mergeCell ref="B1298:C1298"/>
    <mergeCell ref="D1298:E1298"/>
    <mergeCell ref="F1298:G1298"/>
    <mergeCell ref="H1298:I1298"/>
    <mergeCell ref="J1298:N1298"/>
    <mergeCell ref="O1298:P1298"/>
    <mergeCell ref="B1297:C1297"/>
    <mergeCell ref="D1297:E1297"/>
    <mergeCell ref="F1297:G1297"/>
    <mergeCell ref="H1297:I1297"/>
    <mergeCell ref="J1297:N1297"/>
    <mergeCell ref="O1297:P1297"/>
    <mergeCell ref="B1296:C1296"/>
    <mergeCell ref="D1296:E1296"/>
    <mergeCell ref="F1296:G1296"/>
    <mergeCell ref="H1296:I1296"/>
    <mergeCell ref="J1296:N1296"/>
    <mergeCell ref="O1296:P1296"/>
    <mergeCell ref="B1295:C1295"/>
    <mergeCell ref="D1295:E1295"/>
    <mergeCell ref="F1295:G1295"/>
    <mergeCell ref="H1295:I1295"/>
    <mergeCell ref="J1295:N1295"/>
    <mergeCell ref="O1295:P1295"/>
    <mergeCell ref="B1306:C1306"/>
    <mergeCell ref="D1306:E1306"/>
    <mergeCell ref="F1306:G1306"/>
    <mergeCell ref="H1306:I1306"/>
    <mergeCell ref="J1306:N1306"/>
    <mergeCell ref="O1306:P1306"/>
    <mergeCell ref="B1305:C1305"/>
    <mergeCell ref="D1305:E1305"/>
    <mergeCell ref="F1305:G1305"/>
    <mergeCell ref="H1305:I1305"/>
    <mergeCell ref="J1305:N1305"/>
    <mergeCell ref="O1305:P1305"/>
    <mergeCell ref="B1304:C1304"/>
    <mergeCell ref="D1304:E1304"/>
    <mergeCell ref="F1304:G1304"/>
    <mergeCell ref="H1304:I1304"/>
    <mergeCell ref="J1304:N1304"/>
    <mergeCell ref="O1304:P1304"/>
    <mergeCell ref="B1303:C1303"/>
    <mergeCell ref="D1303:E1303"/>
    <mergeCell ref="F1303:G1303"/>
    <mergeCell ref="H1303:I1303"/>
    <mergeCell ref="J1303:N1303"/>
    <mergeCell ref="O1303:P1303"/>
    <mergeCell ref="B1302:C1302"/>
    <mergeCell ref="D1302:E1302"/>
    <mergeCell ref="F1302:G1302"/>
    <mergeCell ref="H1302:I1302"/>
    <mergeCell ref="J1302:N1302"/>
    <mergeCell ref="O1302:P1302"/>
    <mergeCell ref="B1301:C1301"/>
    <mergeCell ref="D1301:E1301"/>
    <mergeCell ref="F1301:G1301"/>
    <mergeCell ref="H1301:I1301"/>
    <mergeCell ref="J1301:N1301"/>
    <mergeCell ref="O1301:P1301"/>
    <mergeCell ref="B1312:C1312"/>
    <mergeCell ref="D1312:E1312"/>
    <mergeCell ref="F1312:G1312"/>
    <mergeCell ref="H1312:I1312"/>
    <mergeCell ref="J1312:N1312"/>
    <mergeCell ref="O1312:P1312"/>
    <mergeCell ref="B1311:C1311"/>
    <mergeCell ref="D1311:E1311"/>
    <mergeCell ref="F1311:G1311"/>
    <mergeCell ref="H1311:I1311"/>
    <mergeCell ref="J1311:N1311"/>
    <mergeCell ref="O1311:P1311"/>
    <mergeCell ref="B1310:C1310"/>
    <mergeCell ref="D1310:E1310"/>
    <mergeCell ref="F1310:G1310"/>
    <mergeCell ref="H1310:I1310"/>
    <mergeCell ref="J1310:N1310"/>
    <mergeCell ref="O1310:P1310"/>
    <mergeCell ref="B1309:C1309"/>
    <mergeCell ref="D1309:E1309"/>
    <mergeCell ref="F1309:G1309"/>
    <mergeCell ref="H1309:I1309"/>
    <mergeCell ref="J1309:N1309"/>
    <mergeCell ref="O1309:P1309"/>
    <mergeCell ref="B1308:C1308"/>
    <mergeCell ref="D1308:E1308"/>
    <mergeCell ref="F1308:G1308"/>
    <mergeCell ref="H1308:I1308"/>
    <mergeCell ref="J1308:N1308"/>
    <mergeCell ref="O1308:P1308"/>
    <mergeCell ref="B1307:C1307"/>
    <mergeCell ref="D1307:E1307"/>
    <mergeCell ref="F1307:G1307"/>
    <mergeCell ref="H1307:I1307"/>
    <mergeCell ref="J1307:N1307"/>
    <mergeCell ref="O1307:P1307"/>
    <mergeCell ref="B1318:C1318"/>
    <mergeCell ref="D1318:E1318"/>
    <mergeCell ref="F1318:G1318"/>
    <mergeCell ref="H1318:I1318"/>
    <mergeCell ref="J1318:N1318"/>
    <mergeCell ref="O1318:P1318"/>
    <mergeCell ref="B1317:C1317"/>
    <mergeCell ref="D1317:E1317"/>
    <mergeCell ref="F1317:G1317"/>
    <mergeCell ref="H1317:I1317"/>
    <mergeCell ref="J1317:N1317"/>
    <mergeCell ref="O1317:P1317"/>
    <mergeCell ref="B1316:C1316"/>
    <mergeCell ref="D1316:E1316"/>
    <mergeCell ref="F1316:G1316"/>
    <mergeCell ref="H1316:I1316"/>
    <mergeCell ref="J1316:N1316"/>
    <mergeCell ref="O1316:P1316"/>
    <mergeCell ref="B1315:C1315"/>
    <mergeCell ref="D1315:E1315"/>
    <mergeCell ref="F1315:G1315"/>
    <mergeCell ref="H1315:I1315"/>
    <mergeCell ref="J1315:N1315"/>
    <mergeCell ref="O1315:P1315"/>
    <mergeCell ref="B1314:C1314"/>
    <mergeCell ref="D1314:E1314"/>
    <mergeCell ref="F1314:G1314"/>
    <mergeCell ref="H1314:I1314"/>
    <mergeCell ref="J1314:N1314"/>
    <mergeCell ref="O1314:P1314"/>
    <mergeCell ref="B1313:C1313"/>
    <mergeCell ref="D1313:E1313"/>
    <mergeCell ref="F1313:G1313"/>
    <mergeCell ref="H1313:I1313"/>
    <mergeCell ref="J1313:N1313"/>
    <mergeCell ref="O1313:P1313"/>
    <mergeCell ref="B1324:C1324"/>
    <mergeCell ref="D1324:E1324"/>
    <mergeCell ref="F1324:G1324"/>
    <mergeCell ref="H1324:I1324"/>
    <mergeCell ref="J1324:N1324"/>
    <mergeCell ref="O1324:P1324"/>
    <mergeCell ref="B1323:C1323"/>
    <mergeCell ref="D1323:E1323"/>
    <mergeCell ref="F1323:G1323"/>
    <mergeCell ref="H1323:I1323"/>
    <mergeCell ref="J1323:N1323"/>
    <mergeCell ref="O1323:P1323"/>
    <mergeCell ref="B1322:C1322"/>
    <mergeCell ref="D1322:E1322"/>
    <mergeCell ref="F1322:G1322"/>
    <mergeCell ref="H1322:I1322"/>
    <mergeCell ref="J1322:N1322"/>
    <mergeCell ref="O1322:P1322"/>
    <mergeCell ref="B1321:C1321"/>
    <mergeCell ref="D1321:E1321"/>
    <mergeCell ref="F1321:G1321"/>
    <mergeCell ref="H1321:I1321"/>
    <mergeCell ref="J1321:N1321"/>
    <mergeCell ref="O1321:P1321"/>
    <mergeCell ref="B1320:C1320"/>
    <mergeCell ref="D1320:E1320"/>
    <mergeCell ref="F1320:G1320"/>
    <mergeCell ref="H1320:I1320"/>
    <mergeCell ref="J1320:N1320"/>
    <mergeCell ref="O1320:P1320"/>
    <mergeCell ref="B1319:C1319"/>
    <mergeCell ref="D1319:E1319"/>
    <mergeCell ref="F1319:G1319"/>
    <mergeCell ref="H1319:I1319"/>
    <mergeCell ref="J1319:N1319"/>
    <mergeCell ref="O1319:P1319"/>
    <mergeCell ref="B1330:C1330"/>
    <mergeCell ref="D1330:E1330"/>
    <mergeCell ref="F1330:G1330"/>
    <mergeCell ref="H1330:I1330"/>
    <mergeCell ref="J1330:N1330"/>
    <mergeCell ref="O1330:P1330"/>
    <mergeCell ref="B1329:C1329"/>
    <mergeCell ref="D1329:E1329"/>
    <mergeCell ref="F1329:G1329"/>
    <mergeCell ref="H1329:I1329"/>
    <mergeCell ref="J1329:N1329"/>
    <mergeCell ref="O1329:P1329"/>
    <mergeCell ref="B1328:C1328"/>
    <mergeCell ref="D1328:E1328"/>
    <mergeCell ref="F1328:G1328"/>
    <mergeCell ref="H1328:I1328"/>
    <mergeCell ref="J1328:N1328"/>
    <mergeCell ref="O1328:P1328"/>
    <mergeCell ref="B1327:C1327"/>
    <mergeCell ref="D1327:E1327"/>
    <mergeCell ref="F1327:G1327"/>
    <mergeCell ref="H1327:I1327"/>
    <mergeCell ref="J1327:N1327"/>
    <mergeCell ref="O1327:P1327"/>
    <mergeCell ref="B1326:C1326"/>
    <mergeCell ref="D1326:E1326"/>
    <mergeCell ref="F1326:G1326"/>
    <mergeCell ref="H1326:I1326"/>
    <mergeCell ref="J1326:N1326"/>
    <mergeCell ref="O1326:P1326"/>
    <mergeCell ref="B1325:C1325"/>
    <mergeCell ref="D1325:E1325"/>
    <mergeCell ref="F1325:G1325"/>
    <mergeCell ref="H1325:I1325"/>
    <mergeCell ref="J1325:N1325"/>
    <mergeCell ref="O1325:P1325"/>
    <mergeCell ref="B1336:C1336"/>
    <mergeCell ref="D1336:E1336"/>
    <mergeCell ref="F1336:G1336"/>
    <mergeCell ref="H1336:I1336"/>
    <mergeCell ref="J1336:N1336"/>
    <mergeCell ref="O1336:P1336"/>
    <mergeCell ref="B1335:C1335"/>
    <mergeCell ref="D1335:E1335"/>
    <mergeCell ref="F1335:G1335"/>
    <mergeCell ref="H1335:I1335"/>
    <mergeCell ref="J1335:N1335"/>
    <mergeCell ref="O1335:P1335"/>
    <mergeCell ref="B1334:C1334"/>
    <mergeCell ref="D1334:E1334"/>
    <mergeCell ref="F1334:G1334"/>
    <mergeCell ref="H1334:I1334"/>
    <mergeCell ref="J1334:N1334"/>
    <mergeCell ref="O1334:P1334"/>
    <mergeCell ref="B1333:C1333"/>
    <mergeCell ref="D1333:E1333"/>
    <mergeCell ref="F1333:G1333"/>
    <mergeCell ref="H1333:I1333"/>
    <mergeCell ref="J1333:N1333"/>
    <mergeCell ref="O1333:P1333"/>
    <mergeCell ref="B1332:C1332"/>
    <mergeCell ref="D1332:E1332"/>
    <mergeCell ref="F1332:G1332"/>
    <mergeCell ref="H1332:I1332"/>
    <mergeCell ref="J1332:N1332"/>
    <mergeCell ref="O1332:P1332"/>
    <mergeCell ref="B1331:C1331"/>
    <mergeCell ref="D1331:E1331"/>
    <mergeCell ref="F1331:G1331"/>
    <mergeCell ref="H1331:I1331"/>
    <mergeCell ref="J1331:N1331"/>
    <mergeCell ref="O1331:P1331"/>
    <mergeCell ref="B1342:C1342"/>
    <mergeCell ref="D1342:E1342"/>
    <mergeCell ref="F1342:G1342"/>
    <mergeCell ref="H1342:I1342"/>
    <mergeCell ref="J1342:N1342"/>
    <mergeCell ref="O1342:P1342"/>
    <mergeCell ref="B1341:C1341"/>
    <mergeCell ref="D1341:E1341"/>
    <mergeCell ref="F1341:G1341"/>
    <mergeCell ref="H1341:I1341"/>
    <mergeCell ref="J1341:N1341"/>
    <mergeCell ref="O1341:P1341"/>
    <mergeCell ref="B1340:C1340"/>
    <mergeCell ref="D1340:E1340"/>
    <mergeCell ref="F1340:G1340"/>
    <mergeCell ref="H1340:I1340"/>
    <mergeCell ref="J1340:N1340"/>
    <mergeCell ref="O1340:P1340"/>
    <mergeCell ref="B1339:C1339"/>
    <mergeCell ref="D1339:E1339"/>
    <mergeCell ref="F1339:G1339"/>
    <mergeCell ref="H1339:I1339"/>
    <mergeCell ref="J1339:N1339"/>
    <mergeCell ref="O1339:P1339"/>
    <mergeCell ref="B1338:C1338"/>
    <mergeCell ref="D1338:E1338"/>
    <mergeCell ref="F1338:G1338"/>
    <mergeCell ref="H1338:I1338"/>
    <mergeCell ref="J1338:N1338"/>
    <mergeCell ref="O1338:P1338"/>
    <mergeCell ref="B1337:C1337"/>
    <mergeCell ref="D1337:E1337"/>
    <mergeCell ref="F1337:G1337"/>
    <mergeCell ref="H1337:I1337"/>
    <mergeCell ref="J1337:N1337"/>
    <mergeCell ref="O1337:P1337"/>
    <mergeCell ref="B1348:C1348"/>
    <mergeCell ref="D1348:E1348"/>
    <mergeCell ref="F1348:G1348"/>
    <mergeCell ref="H1348:I1348"/>
    <mergeCell ref="J1348:N1348"/>
    <mergeCell ref="O1348:P1348"/>
    <mergeCell ref="B1347:C1347"/>
    <mergeCell ref="D1347:E1347"/>
    <mergeCell ref="F1347:G1347"/>
    <mergeCell ref="H1347:I1347"/>
    <mergeCell ref="J1347:N1347"/>
    <mergeCell ref="O1347:P1347"/>
    <mergeCell ref="B1346:C1346"/>
    <mergeCell ref="D1346:E1346"/>
    <mergeCell ref="F1346:G1346"/>
    <mergeCell ref="H1346:I1346"/>
    <mergeCell ref="J1346:N1346"/>
    <mergeCell ref="O1346:P1346"/>
    <mergeCell ref="B1345:C1345"/>
    <mergeCell ref="D1345:E1345"/>
    <mergeCell ref="F1345:G1345"/>
    <mergeCell ref="H1345:I1345"/>
    <mergeCell ref="J1345:N1345"/>
    <mergeCell ref="O1345:P1345"/>
    <mergeCell ref="B1344:C1344"/>
    <mergeCell ref="D1344:E1344"/>
    <mergeCell ref="F1344:G1344"/>
    <mergeCell ref="H1344:I1344"/>
    <mergeCell ref="J1344:N1344"/>
    <mergeCell ref="O1344:P1344"/>
    <mergeCell ref="B1343:C1343"/>
    <mergeCell ref="D1343:E1343"/>
    <mergeCell ref="F1343:G1343"/>
    <mergeCell ref="H1343:I1343"/>
    <mergeCell ref="J1343:N1343"/>
    <mergeCell ref="O1343:P1343"/>
    <mergeCell ref="B1354:C1354"/>
    <mergeCell ref="D1354:E1354"/>
    <mergeCell ref="F1354:G1354"/>
    <mergeCell ref="H1354:I1354"/>
    <mergeCell ref="J1354:N1354"/>
    <mergeCell ref="O1354:P1354"/>
    <mergeCell ref="B1353:C1353"/>
    <mergeCell ref="D1353:E1353"/>
    <mergeCell ref="F1353:G1353"/>
    <mergeCell ref="H1353:I1353"/>
    <mergeCell ref="J1353:N1353"/>
    <mergeCell ref="O1353:P1353"/>
    <mergeCell ref="B1352:C1352"/>
    <mergeCell ref="D1352:E1352"/>
    <mergeCell ref="F1352:G1352"/>
    <mergeCell ref="H1352:I1352"/>
    <mergeCell ref="J1352:N1352"/>
    <mergeCell ref="O1352:P1352"/>
    <mergeCell ref="B1351:C1351"/>
    <mergeCell ref="D1351:E1351"/>
    <mergeCell ref="F1351:G1351"/>
    <mergeCell ref="H1351:I1351"/>
    <mergeCell ref="J1351:N1351"/>
    <mergeCell ref="O1351:P1351"/>
    <mergeCell ref="B1350:C1350"/>
    <mergeCell ref="D1350:E1350"/>
    <mergeCell ref="F1350:G1350"/>
    <mergeCell ref="H1350:I1350"/>
    <mergeCell ref="J1350:N1350"/>
    <mergeCell ref="O1350:P1350"/>
    <mergeCell ref="B1349:C1349"/>
    <mergeCell ref="D1349:E1349"/>
    <mergeCell ref="F1349:G1349"/>
    <mergeCell ref="H1349:I1349"/>
    <mergeCell ref="J1349:N1349"/>
    <mergeCell ref="O1349:P1349"/>
    <mergeCell ref="B1360:C1360"/>
    <mergeCell ref="D1360:E1360"/>
    <mergeCell ref="F1360:G1360"/>
    <mergeCell ref="H1360:I1360"/>
    <mergeCell ref="J1360:N1360"/>
    <mergeCell ref="O1360:P1360"/>
    <mergeCell ref="B1359:C1359"/>
    <mergeCell ref="D1359:E1359"/>
    <mergeCell ref="F1359:G1359"/>
    <mergeCell ref="H1359:I1359"/>
    <mergeCell ref="J1359:N1359"/>
    <mergeCell ref="O1359:P1359"/>
    <mergeCell ref="B1358:C1358"/>
    <mergeCell ref="D1358:E1358"/>
    <mergeCell ref="F1358:G1358"/>
    <mergeCell ref="H1358:I1358"/>
    <mergeCell ref="J1358:N1358"/>
    <mergeCell ref="O1358:P1358"/>
    <mergeCell ref="B1357:C1357"/>
    <mergeCell ref="D1357:E1357"/>
    <mergeCell ref="F1357:G1357"/>
    <mergeCell ref="H1357:I1357"/>
    <mergeCell ref="J1357:N1357"/>
    <mergeCell ref="O1357:P1357"/>
    <mergeCell ref="B1356:C1356"/>
    <mergeCell ref="D1356:E1356"/>
    <mergeCell ref="F1356:G1356"/>
    <mergeCell ref="H1356:I1356"/>
    <mergeCell ref="J1356:N1356"/>
    <mergeCell ref="O1356:P1356"/>
    <mergeCell ref="B1355:C1355"/>
    <mergeCell ref="D1355:E1355"/>
    <mergeCell ref="F1355:G1355"/>
    <mergeCell ref="H1355:I1355"/>
    <mergeCell ref="J1355:N1355"/>
    <mergeCell ref="O1355:P1355"/>
    <mergeCell ref="B1366:C1366"/>
    <mergeCell ref="D1366:E1366"/>
    <mergeCell ref="F1366:G1366"/>
    <mergeCell ref="H1366:I1366"/>
    <mergeCell ref="J1366:N1366"/>
    <mergeCell ref="O1366:P1366"/>
    <mergeCell ref="B1365:C1365"/>
    <mergeCell ref="D1365:E1365"/>
    <mergeCell ref="F1365:G1365"/>
    <mergeCell ref="H1365:I1365"/>
    <mergeCell ref="J1365:N1365"/>
    <mergeCell ref="O1365:P1365"/>
    <mergeCell ref="B1364:C1364"/>
    <mergeCell ref="D1364:E1364"/>
    <mergeCell ref="F1364:G1364"/>
    <mergeCell ref="H1364:I1364"/>
    <mergeCell ref="J1364:N1364"/>
    <mergeCell ref="O1364:P1364"/>
    <mergeCell ref="B1363:C1363"/>
    <mergeCell ref="D1363:E1363"/>
    <mergeCell ref="F1363:G1363"/>
    <mergeCell ref="H1363:I1363"/>
    <mergeCell ref="J1363:N1363"/>
    <mergeCell ref="O1363:P1363"/>
    <mergeCell ref="B1362:C1362"/>
    <mergeCell ref="D1362:E1362"/>
    <mergeCell ref="F1362:G1362"/>
    <mergeCell ref="H1362:I1362"/>
    <mergeCell ref="J1362:N1362"/>
    <mergeCell ref="O1362:P1362"/>
    <mergeCell ref="B1361:C1361"/>
    <mergeCell ref="D1361:E1361"/>
    <mergeCell ref="F1361:G1361"/>
    <mergeCell ref="H1361:I1361"/>
    <mergeCell ref="J1361:N1361"/>
    <mergeCell ref="O1361:P1361"/>
    <mergeCell ref="B1372:C1372"/>
    <mergeCell ref="D1372:E1372"/>
    <mergeCell ref="F1372:G1372"/>
    <mergeCell ref="H1372:I1372"/>
    <mergeCell ref="J1372:N1372"/>
    <mergeCell ref="O1372:P1372"/>
    <mergeCell ref="B1371:C1371"/>
    <mergeCell ref="D1371:E1371"/>
    <mergeCell ref="F1371:G1371"/>
    <mergeCell ref="H1371:I1371"/>
    <mergeCell ref="J1371:N1371"/>
    <mergeCell ref="O1371:P1371"/>
    <mergeCell ref="B1370:C1370"/>
    <mergeCell ref="D1370:E1370"/>
    <mergeCell ref="F1370:G1370"/>
    <mergeCell ref="H1370:I1370"/>
    <mergeCell ref="J1370:N1370"/>
    <mergeCell ref="O1370:P1370"/>
    <mergeCell ref="B1369:C1369"/>
    <mergeCell ref="D1369:E1369"/>
    <mergeCell ref="F1369:G1369"/>
    <mergeCell ref="H1369:I1369"/>
    <mergeCell ref="J1369:N1369"/>
    <mergeCell ref="O1369:P1369"/>
    <mergeCell ref="B1368:C1368"/>
    <mergeCell ref="D1368:E1368"/>
    <mergeCell ref="F1368:G1368"/>
    <mergeCell ref="H1368:I1368"/>
    <mergeCell ref="J1368:N1368"/>
    <mergeCell ref="O1368:P1368"/>
    <mergeCell ref="B1367:C1367"/>
    <mergeCell ref="D1367:E1367"/>
    <mergeCell ref="F1367:G1367"/>
    <mergeCell ref="H1367:I1367"/>
    <mergeCell ref="J1367:N1367"/>
    <mergeCell ref="O1367:P1367"/>
    <mergeCell ref="B1378:C1378"/>
    <mergeCell ref="D1378:E1378"/>
    <mergeCell ref="F1378:G1378"/>
    <mergeCell ref="H1378:I1378"/>
    <mergeCell ref="J1378:N1378"/>
    <mergeCell ref="O1378:P1378"/>
    <mergeCell ref="B1377:C1377"/>
    <mergeCell ref="D1377:E1377"/>
    <mergeCell ref="F1377:G1377"/>
    <mergeCell ref="H1377:I1377"/>
    <mergeCell ref="J1377:N1377"/>
    <mergeCell ref="O1377:P1377"/>
    <mergeCell ref="B1376:C1376"/>
    <mergeCell ref="D1376:E1376"/>
    <mergeCell ref="F1376:G1376"/>
    <mergeCell ref="H1376:I1376"/>
    <mergeCell ref="J1376:N1376"/>
    <mergeCell ref="O1376:P1376"/>
    <mergeCell ref="B1375:C1375"/>
    <mergeCell ref="D1375:E1375"/>
    <mergeCell ref="F1375:G1375"/>
    <mergeCell ref="H1375:I1375"/>
    <mergeCell ref="J1375:N1375"/>
    <mergeCell ref="O1375:P1375"/>
    <mergeCell ref="B1374:C1374"/>
    <mergeCell ref="D1374:E1374"/>
    <mergeCell ref="F1374:G1374"/>
    <mergeCell ref="H1374:I1374"/>
    <mergeCell ref="J1374:N1374"/>
    <mergeCell ref="O1374:P1374"/>
    <mergeCell ref="B1373:C1373"/>
    <mergeCell ref="D1373:E1373"/>
    <mergeCell ref="F1373:G1373"/>
    <mergeCell ref="H1373:I1373"/>
    <mergeCell ref="J1373:N1373"/>
    <mergeCell ref="O1373:P1373"/>
    <mergeCell ref="B1384:C1384"/>
    <mergeCell ref="D1384:E1384"/>
    <mergeCell ref="F1384:G1384"/>
    <mergeCell ref="H1384:I1384"/>
    <mergeCell ref="J1384:N1384"/>
    <mergeCell ref="O1384:P1384"/>
    <mergeCell ref="B1383:C1383"/>
    <mergeCell ref="D1383:E1383"/>
    <mergeCell ref="F1383:G1383"/>
    <mergeCell ref="H1383:I1383"/>
    <mergeCell ref="J1383:N1383"/>
    <mergeCell ref="O1383:P1383"/>
    <mergeCell ref="B1382:C1382"/>
    <mergeCell ref="D1382:E1382"/>
    <mergeCell ref="F1382:G1382"/>
    <mergeCell ref="H1382:I1382"/>
    <mergeCell ref="J1382:N1382"/>
    <mergeCell ref="O1382:P1382"/>
    <mergeCell ref="B1381:C1381"/>
    <mergeCell ref="D1381:E1381"/>
    <mergeCell ref="F1381:G1381"/>
    <mergeCell ref="H1381:I1381"/>
    <mergeCell ref="J1381:N1381"/>
    <mergeCell ref="O1381:P1381"/>
    <mergeCell ref="B1380:C1380"/>
    <mergeCell ref="D1380:E1380"/>
    <mergeCell ref="F1380:G1380"/>
    <mergeCell ref="H1380:I1380"/>
    <mergeCell ref="J1380:N1380"/>
    <mergeCell ref="O1380:P1380"/>
    <mergeCell ref="B1379:C1379"/>
    <mergeCell ref="D1379:E1379"/>
    <mergeCell ref="F1379:G1379"/>
    <mergeCell ref="H1379:I1379"/>
    <mergeCell ref="J1379:N1379"/>
    <mergeCell ref="O1379:P1379"/>
    <mergeCell ref="B1390:C1390"/>
    <mergeCell ref="D1390:E1390"/>
    <mergeCell ref="F1390:G1390"/>
    <mergeCell ref="H1390:I1390"/>
    <mergeCell ref="J1390:N1390"/>
    <mergeCell ref="O1390:P1390"/>
    <mergeCell ref="B1389:C1389"/>
    <mergeCell ref="D1389:E1389"/>
    <mergeCell ref="F1389:G1389"/>
    <mergeCell ref="H1389:I1389"/>
    <mergeCell ref="J1389:N1389"/>
    <mergeCell ref="O1389:P1389"/>
    <mergeCell ref="B1388:C1388"/>
    <mergeCell ref="D1388:E1388"/>
    <mergeCell ref="F1388:G1388"/>
    <mergeCell ref="H1388:I1388"/>
    <mergeCell ref="J1388:N1388"/>
    <mergeCell ref="O1388:P1388"/>
    <mergeCell ref="B1387:C1387"/>
    <mergeCell ref="D1387:E1387"/>
    <mergeCell ref="F1387:G1387"/>
    <mergeCell ref="H1387:I1387"/>
    <mergeCell ref="J1387:N1387"/>
    <mergeCell ref="O1387:P1387"/>
    <mergeCell ref="B1386:C1386"/>
    <mergeCell ref="D1386:E1386"/>
    <mergeCell ref="F1386:G1386"/>
    <mergeCell ref="H1386:I1386"/>
    <mergeCell ref="J1386:N1386"/>
    <mergeCell ref="O1386:P1386"/>
    <mergeCell ref="B1385:C1385"/>
    <mergeCell ref="D1385:E1385"/>
    <mergeCell ref="F1385:G1385"/>
    <mergeCell ref="H1385:I1385"/>
    <mergeCell ref="J1385:N1385"/>
    <mergeCell ref="O1385:P1385"/>
    <mergeCell ref="B1396:C1396"/>
    <mergeCell ref="D1396:E1396"/>
    <mergeCell ref="F1396:G1396"/>
    <mergeCell ref="H1396:I1396"/>
    <mergeCell ref="J1396:N1396"/>
    <mergeCell ref="O1396:P1396"/>
    <mergeCell ref="B1395:C1395"/>
    <mergeCell ref="D1395:E1395"/>
    <mergeCell ref="F1395:G1395"/>
    <mergeCell ref="H1395:I1395"/>
    <mergeCell ref="J1395:N1395"/>
    <mergeCell ref="O1395:P1395"/>
    <mergeCell ref="B1394:C1394"/>
    <mergeCell ref="D1394:E1394"/>
    <mergeCell ref="F1394:G1394"/>
    <mergeCell ref="H1394:I1394"/>
    <mergeCell ref="J1394:N1394"/>
    <mergeCell ref="O1394:P1394"/>
    <mergeCell ref="B1393:C1393"/>
    <mergeCell ref="D1393:E1393"/>
    <mergeCell ref="F1393:G1393"/>
    <mergeCell ref="H1393:I1393"/>
    <mergeCell ref="J1393:N1393"/>
    <mergeCell ref="O1393:P1393"/>
    <mergeCell ref="B1392:C1392"/>
    <mergeCell ref="D1392:E1392"/>
    <mergeCell ref="F1392:G1392"/>
    <mergeCell ref="H1392:I1392"/>
    <mergeCell ref="J1392:N1392"/>
    <mergeCell ref="O1392:P1392"/>
    <mergeCell ref="B1391:C1391"/>
    <mergeCell ref="D1391:E1391"/>
    <mergeCell ref="F1391:G1391"/>
    <mergeCell ref="H1391:I1391"/>
    <mergeCell ref="J1391:N1391"/>
    <mergeCell ref="O1391:P1391"/>
    <mergeCell ref="B1402:C1402"/>
    <mergeCell ref="D1402:E1402"/>
    <mergeCell ref="F1402:G1402"/>
    <mergeCell ref="H1402:I1402"/>
    <mergeCell ref="J1402:N1402"/>
    <mergeCell ref="O1402:P1402"/>
    <mergeCell ref="B1401:C1401"/>
    <mergeCell ref="D1401:E1401"/>
    <mergeCell ref="F1401:G1401"/>
    <mergeCell ref="H1401:I1401"/>
    <mergeCell ref="J1401:N1401"/>
    <mergeCell ref="O1401:P1401"/>
    <mergeCell ref="B1400:C1400"/>
    <mergeCell ref="D1400:E1400"/>
    <mergeCell ref="F1400:G1400"/>
    <mergeCell ref="H1400:I1400"/>
    <mergeCell ref="J1400:N1400"/>
    <mergeCell ref="O1400:P1400"/>
    <mergeCell ref="B1399:C1399"/>
    <mergeCell ref="D1399:E1399"/>
    <mergeCell ref="F1399:G1399"/>
    <mergeCell ref="H1399:I1399"/>
    <mergeCell ref="J1399:N1399"/>
    <mergeCell ref="O1399:P1399"/>
    <mergeCell ref="B1398:C1398"/>
    <mergeCell ref="D1398:E1398"/>
    <mergeCell ref="F1398:G1398"/>
    <mergeCell ref="H1398:I1398"/>
    <mergeCell ref="J1398:N1398"/>
    <mergeCell ref="O1398:P1398"/>
    <mergeCell ref="B1397:C1397"/>
    <mergeCell ref="D1397:E1397"/>
    <mergeCell ref="F1397:G1397"/>
    <mergeCell ref="H1397:I1397"/>
    <mergeCell ref="J1397:N1397"/>
    <mergeCell ref="O1397:P1397"/>
    <mergeCell ref="B1408:C1408"/>
    <mergeCell ref="D1408:E1408"/>
    <mergeCell ref="F1408:G1408"/>
    <mergeCell ref="H1408:I1408"/>
    <mergeCell ref="J1408:N1408"/>
    <mergeCell ref="O1408:P1408"/>
    <mergeCell ref="B1407:C1407"/>
    <mergeCell ref="D1407:E1407"/>
    <mergeCell ref="F1407:G1407"/>
    <mergeCell ref="H1407:I1407"/>
    <mergeCell ref="J1407:N1407"/>
    <mergeCell ref="O1407:P1407"/>
    <mergeCell ref="B1406:C1406"/>
    <mergeCell ref="D1406:E1406"/>
    <mergeCell ref="F1406:G1406"/>
    <mergeCell ref="H1406:I1406"/>
    <mergeCell ref="J1406:N1406"/>
    <mergeCell ref="O1406:P1406"/>
    <mergeCell ref="B1405:C1405"/>
    <mergeCell ref="D1405:E1405"/>
    <mergeCell ref="F1405:G1405"/>
    <mergeCell ref="H1405:I1405"/>
    <mergeCell ref="J1405:N1405"/>
    <mergeCell ref="O1405:P1405"/>
    <mergeCell ref="B1404:C1404"/>
    <mergeCell ref="D1404:E1404"/>
    <mergeCell ref="F1404:G1404"/>
    <mergeCell ref="H1404:I1404"/>
    <mergeCell ref="J1404:N1404"/>
    <mergeCell ref="O1404:P1404"/>
    <mergeCell ref="B1403:C1403"/>
    <mergeCell ref="D1403:E1403"/>
    <mergeCell ref="F1403:G1403"/>
    <mergeCell ref="H1403:I1403"/>
    <mergeCell ref="J1403:N1403"/>
    <mergeCell ref="O1403:P1403"/>
    <mergeCell ref="B1414:C1414"/>
    <mergeCell ref="D1414:E1414"/>
    <mergeCell ref="F1414:G1414"/>
    <mergeCell ref="H1414:I1414"/>
    <mergeCell ref="J1414:N1414"/>
    <mergeCell ref="O1414:P1414"/>
    <mergeCell ref="B1413:C1413"/>
    <mergeCell ref="D1413:E1413"/>
    <mergeCell ref="F1413:G1413"/>
    <mergeCell ref="H1413:I1413"/>
    <mergeCell ref="J1413:N1413"/>
    <mergeCell ref="O1413:P1413"/>
    <mergeCell ref="B1412:C1412"/>
    <mergeCell ref="D1412:E1412"/>
    <mergeCell ref="F1412:G1412"/>
    <mergeCell ref="H1412:I1412"/>
    <mergeCell ref="J1412:N1412"/>
    <mergeCell ref="O1412:P1412"/>
    <mergeCell ref="B1411:C1411"/>
    <mergeCell ref="D1411:E1411"/>
    <mergeCell ref="F1411:G1411"/>
    <mergeCell ref="H1411:I1411"/>
    <mergeCell ref="J1411:N1411"/>
    <mergeCell ref="O1411:P1411"/>
    <mergeCell ref="B1410:C1410"/>
    <mergeCell ref="D1410:E1410"/>
    <mergeCell ref="F1410:G1410"/>
    <mergeCell ref="H1410:I1410"/>
    <mergeCell ref="J1410:N1410"/>
    <mergeCell ref="O1410:P1410"/>
    <mergeCell ref="B1409:C1409"/>
    <mergeCell ref="D1409:E1409"/>
    <mergeCell ref="F1409:G1409"/>
    <mergeCell ref="H1409:I1409"/>
    <mergeCell ref="J1409:N1409"/>
    <mergeCell ref="O1409:P1409"/>
    <mergeCell ref="B1420:C1420"/>
    <mergeCell ref="D1420:E1420"/>
    <mergeCell ref="F1420:G1420"/>
    <mergeCell ref="H1420:I1420"/>
    <mergeCell ref="J1420:N1420"/>
    <mergeCell ref="O1420:P1420"/>
    <mergeCell ref="B1419:C1419"/>
    <mergeCell ref="D1419:E1419"/>
    <mergeCell ref="F1419:G1419"/>
    <mergeCell ref="H1419:I1419"/>
    <mergeCell ref="J1419:N1419"/>
    <mergeCell ref="O1419:P1419"/>
    <mergeCell ref="B1418:C1418"/>
    <mergeCell ref="D1418:E1418"/>
    <mergeCell ref="F1418:G1418"/>
    <mergeCell ref="H1418:I1418"/>
    <mergeCell ref="J1418:N1418"/>
    <mergeCell ref="O1418:P1418"/>
    <mergeCell ref="B1417:C1417"/>
    <mergeCell ref="D1417:E1417"/>
    <mergeCell ref="F1417:G1417"/>
    <mergeCell ref="H1417:I1417"/>
    <mergeCell ref="J1417:N1417"/>
    <mergeCell ref="O1417:P1417"/>
    <mergeCell ref="B1416:C1416"/>
    <mergeCell ref="D1416:E1416"/>
    <mergeCell ref="F1416:G1416"/>
    <mergeCell ref="H1416:I1416"/>
    <mergeCell ref="J1416:N1416"/>
    <mergeCell ref="O1416:P1416"/>
    <mergeCell ref="B1415:C1415"/>
    <mergeCell ref="D1415:E1415"/>
    <mergeCell ref="F1415:G1415"/>
    <mergeCell ref="H1415:I1415"/>
    <mergeCell ref="J1415:N1415"/>
    <mergeCell ref="O1415:P1415"/>
    <mergeCell ref="B1426:C1426"/>
    <mergeCell ref="D1426:E1426"/>
    <mergeCell ref="F1426:G1426"/>
    <mergeCell ref="H1426:I1426"/>
    <mergeCell ref="J1426:N1426"/>
    <mergeCell ref="O1426:P1426"/>
    <mergeCell ref="B1425:C1425"/>
    <mergeCell ref="D1425:E1425"/>
    <mergeCell ref="F1425:G1425"/>
    <mergeCell ref="H1425:I1425"/>
    <mergeCell ref="J1425:N1425"/>
    <mergeCell ref="O1425:P1425"/>
    <mergeCell ref="B1424:C1424"/>
    <mergeCell ref="D1424:E1424"/>
    <mergeCell ref="F1424:G1424"/>
    <mergeCell ref="H1424:I1424"/>
    <mergeCell ref="J1424:N1424"/>
    <mergeCell ref="O1424:P1424"/>
    <mergeCell ref="B1423:C1423"/>
    <mergeCell ref="D1423:E1423"/>
    <mergeCell ref="F1423:G1423"/>
    <mergeCell ref="H1423:I1423"/>
    <mergeCell ref="J1423:N1423"/>
    <mergeCell ref="O1423:P1423"/>
    <mergeCell ref="B1422:C1422"/>
    <mergeCell ref="D1422:E1422"/>
    <mergeCell ref="F1422:G1422"/>
    <mergeCell ref="H1422:I1422"/>
    <mergeCell ref="J1422:N1422"/>
    <mergeCell ref="O1422:P1422"/>
    <mergeCell ref="B1421:C1421"/>
    <mergeCell ref="D1421:E1421"/>
    <mergeCell ref="F1421:G1421"/>
    <mergeCell ref="H1421:I1421"/>
    <mergeCell ref="J1421:N1421"/>
    <mergeCell ref="O1421:P1421"/>
    <mergeCell ref="B1432:C1432"/>
    <mergeCell ref="D1432:E1432"/>
    <mergeCell ref="F1432:G1432"/>
    <mergeCell ref="H1432:I1432"/>
    <mergeCell ref="J1432:N1432"/>
    <mergeCell ref="O1432:P1432"/>
    <mergeCell ref="B1431:C1431"/>
    <mergeCell ref="D1431:E1431"/>
    <mergeCell ref="F1431:G1431"/>
    <mergeCell ref="H1431:I1431"/>
    <mergeCell ref="J1431:N1431"/>
    <mergeCell ref="O1431:P1431"/>
    <mergeCell ref="B1430:C1430"/>
    <mergeCell ref="D1430:E1430"/>
    <mergeCell ref="F1430:G1430"/>
    <mergeCell ref="H1430:I1430"/>
    <mergeCell ref="J1430:N1430"/>
    <mergeCell ref="O1430:P1430"/>
    <mergeCell ref="B1429:C1429"/>
    <mergeCell ref="D1429:E1429"/>
    <mergeCell ref="F1429:G1429"/>
    <mergeCell ref="H1429:I1429"/>
    <mergeCell ref="J1429:N1429"/>
    <mergeCell ref="O1429:P1429"/>
    <mergeCell ref="B1428:C1428"/>
    <mergeCell ref="D1428:E1428"/>
    <mergeCell ref="F1428:G1428"/>
    <mergeCell ref="H1428:I1428"/>
    <mergeCell ref="J1428:N1428"/>
    <mergeCell ref="O1428:P1428"/>
    <mergeCell ref="B1427:C1427"/>
    <mergeCell ref="D1427:E1427"/>
    <mergeCell ref="F1427:G1427"/>
    <mergeCell ref="H1427:I1427"/>
    <mergeCell ref="J1427:N1427"/>
    <mergeCell ref="O1427:P1427"/>
    <mergeCell ref="B1438:C1438"/>
    <mergeCell ref="D1438:E1438"/>
    <mergeCell ref="F1438:G1438"/>
    <mergeCell ref="H1438:I1438"/>
    <mergeCell ref="J1438:N1438"/>
    <mergeCell ref="O1438:P1438"/>
    <mergeCell ref="B1437:C1437"/>
    <mergeCell ref="D1437:E1437"/>
    <mergeCell ref="F1437:G1437"/>
    <mergeCell ref="H1437:I1437"/>
    <mergeCell ref="J1437:N1437"/>
    <mergeCell ref="O1437:P1437"/>
    <mergeCell ref="B1436:C1436"/>
    <mergeCell ref="D1436:E1436"/>
    <mergeCell ref="F1436:G1436"/>
    <mergeCell ref="H1436:I1436"/>
    <mergeCell ref="J1436:N1436"/>
    <mergeCell ref="O1436:P1436"/>
    <mergeCell ref="B1435:C1435"/>
    <mergeCell ref="D1435:E1435"/>
    <mergeCell ref="F1435:G1435"/>
    <mergeCell ref="H1435:I1435"/>
    <mergeCell ref="J1435:N1435"/>
    <mergeCell ref="O1435:P1435"/>
    <mergeCell ref="B1434:C1434"/>
    <mergeCell ref="D1434:E1434"/>
    <mergeCell ref="F1434:G1434"/>
    <mergeCell ref="H1434:I1434"/>
    <mergeCell ref="J1434:N1434"/>
    <mergeCell ref="O1434:P1434"/>
    <mergeCell ref="B1433:C1433"/>
    <mergeCell ref="D1433:E1433"/>
    <mergeCell ref="F1433:G1433"/>
    <mergeCell ref="H1433:I1433"/>
    <mergeCell ref="J1433:N1433"/>
    <mergeCell ref="O1433:P1433"/>
    <mergeCell ref="B1444:C1444"/>
    <mergeCell ref="D1444:E1444"/>
    <mergeCell ref="F1444:G1444"/>
    <mergeCell ref="H1444:I1444"/>
    <mergeCell ref="J1444:N1444"/>
    <mergeCell ref="O1444:P1444"/>
    <mergeCell ref="B1443:C1443"/>
    <mergeCell ref="D1443:E1443"/>
    <mergeCell ref="F1443:G1443"/>
    <mergeCell ref="H1443:I1443"/>
    <mergeCell ref="J1443:N1443"/>
    <mergeCell ref="O1443:P1443"/>
    <mergeCell ref="B1442:C1442"/>
    <mergeCell ref="D1442:E1442"/>
    <mergeCell ref="F1442:G1442"/>
    <mergeCell ref="H1442:I1442"/>
    <mergeCell ref="J1442:N1442"/>
    <mergeCell ref="O1442:P1442"/>
    <mergeCell ref="B1441:C1441"/>
    <mergeCell ref="D1441:E1441"/>
    <mergeCell ref="F1441:G1441"/>
    <mergeCell ref="H1441:I1441"/>
    <mergeCell ref="J1441:N1441"/>
    <mergeCell ref="O1441:P1441"/>
    <mergeCell ref="B1440:C1440"/>
    <mergeCell ref="D1440:E1440"/>
    <mergeCell ref="F1440:G1440"/>
    <mergeCell ref="H1440:I1440"/>
    <mergeCell ref="J1440:N1440"/>
    <mergeCell ref="O1440:P1440"/>
    <mergeCell ref="B1439:C1439"/>
    <mergeCell ref="D1439:E1439"/>
    <mergeCell ref="F1439:G1439"/>
    <mergeCell ref="H1439:I1439"/>
    <mergeCell ref="J1439:N1439"/>
    <mergeCell ref="O1439:P1439"/>
    <mergeCell ref="B1450:C1450"/>
    <mergeCell ref="D1450:E1450"/>
    <mergeCell ref="F1450:G1450"/>
    <mergeCell ref="H1450:I1450"/>
    <mergeCell ref="J1450:N1450"/>
    <mergeCell ref="O1450:P1450"/>
    <mergeCell ref="B1449:C1449"/>
    <mergeCell ref="D1449:E1449"/>
    <mergeCell ref="F1449:G1449"/>
    <mergeCell ref="H1449:I1449"/>
    <mergeCell ref="J1449:N1449"/>
    <mergeCell ref="O1449:P1449"/>
    <mergeCell ref="B1448:C1448"/>
    <mergeCell ref="D1448:E1448"/>
    <mergeCell ref="F1448:G1448"/>
    <mergeCell ref="H1448:I1448"/>
    <mergeCell ref="J1448:N1448"/>
    <mergeCell ref="O1448:P1448"/>
    <mergeCell ref="B1447:C1447"/>
    <mergeCell ref="D1447:E1447"/>
    <mergeCell ref="F1447:G1447"/>
    <mergeCell ref="H1447:I1447"/>
    <mergeCell ref="J1447:N1447"/>
    <mergeCell ref="O1447:P1447"/>
    <mergeCell ref="B1446:C1446"/>
    <mergeCell ref="D1446:E1446"/>
    <mergeCell ref="F1446:G1446"/>
    <mergeCell ref="H1446:I1446"/>
    <mergeCell ref="J1446:N1446"/>
    <mergeCell ref="O1446:P1446"/>
    <mergeCell ref="B1445:C1445"/>
    <mergeCell ref="D1445:E1445"/>
    <mergeCell ref="F1445:G1445"/>
    <mergeCell ref="H1445:I1445"/>
    <mergeCell ref="J1445:N1445"/>
    <mergeCell ref="O1445:P1445"/>
    <mergeCell ref="B1456:C1456"/>
    <mergeCell ref="D1456:E1456"/>
    <mergeCell ref="F1456:G1456"/>
    <mergeCell ref="H1456:I1456"/>
    <mergeCell ref="J1456:N1456"/>
    <mergeCell ref="O1456:P1456"/>
    <mergeCell ref="B1455:C1455"/>
    <mergeCell ref="D1455:E1455"/>
    <mergeCell ref="F1455:G1455"/>
    <mergeCell ref="H1455:I1455"/>
    <mergeCell ref="J1455:N1455"/>
    <mergeCell ref="O1455:P1455"/>
    <mergeCell ref="B1454:C1454"/>
    <mergeCell ref="D1454:E1454"/>
    <mergeCell ref="F1454:G1454"/>
    <mergeCell ref="H1454:I1454"/>
    <mergeCell ref="J1454:N1454"/>
    <mergeCell ref="O1454:P1454"/>
    <mergeCell ref="B1453:C1453"/>
    <mergeCell ref="D1453:E1453"/>
    <mergeCell ref="F1453:G1453"/>
    <mergeCell ref="H1453:I1453"/>
    <mergeCell ref="J1453:N1453"/>
    <mergeCell ref="O1453:P1453"/>
    <mergeCell ref="B1452:C1452"/>
    <mergeCell ref="D1452:E1452"/>
    <mergeCell ref="F1452:G1452"/>
    <mergeCell ref="H1452:I1452"/>
    <mergeCell ref="J1452:N1452"/>
    <mergeCell ref="O1452:P1452"/>
    <mergeCell ref="B1451:C1451"/>
    <mergeCell ref="D1451:E1451"/>
    <mergeCell ref="F1451:G1451"/>
    <mergeCell ref="H1451:I1451"/>
    <mergeCell ref="J1451:N1451"/>
    <mergeCell ref="O1451:P1451"/>
    <mergeCell ref="B1462:C1462"/>
    <mergeCell ref="D1462:E1462"/>
    <mergeCell ref="F1462:G1462"/>
    <mergeCell ref="H1462:I1462"/>
    <mergeCell ref="J1462:N1462"/>
    <mergeCell ref="O1462:P1462"/>
    <mergeCell ref="B1461:C1461"/>
    <mergeCell ref="D1461:E1461"/>
    <mergeCell ref="F1461:G1461"/>
    <mergeCell ref="H1461:I1461"/>
    <mergeCell ref="J1461:N1461"/>
    <mergeCell ref="O1461:P1461"/>
    <mergeCell ref="B1460:C1460"/>
    <mergeCell ref="D1460:E1460"/>
    <mergeCell ref="F1460:G1460"/>
    <mergeCell ref="H1460:I1460"/>
    <mergeCell ref="J1460:N1460"/>
    <mergeCell ref="O1460:P1460"/>
    <mergeCell ref="B1459:C1459"/>
    <mergeCell ref="D1459:E1459"/>
    <mergeCell ref="F1459:G1459"/>
    <mergeCell ref="H1459:I1459"/>
    <mergeCell ref="J1459:N1459"/>
    <mergeCell ref="O1459:P1459"/>
    <mergeCell ref="B1458:C1458"/>
    <mergeCell ref="D1458:E1458"/>
    <mergeCell ref="F1458:G1458"/>
    <mergeCell ref="H1458:I1458"/>
    <mergeCell ref="J1458:N1458"/>
    <mergeCell ref="O1458:P1458"/>
    <mergeCell ref="B1457:C1457"/>
    <mergeCell ref="D1457:E1457"/>
    <mergeCell ref="F1457:G1457"/>
    <mergeCell ref="H1457:I1457"/>
    <mergeCell ref="J1457:N1457"/>
    <mergeCell ref="O1457:P1457"/>
    <mergeCell ref="B1468:C1468"/>
    <mergeCell ref="D1468:E1468"/>
    <mergeCell ref="F1468:G1468"/>
    <mergeCell ref="H1468:I1468"/>
    <mergeCell ref="J1468:N1468"/>
    <mergeCell ref="O1468:P1468"/>
    <mergeCell ref="B1467:C1467"/>
    <mergeCell ref="D1467:E1467"/>
    <mergeCell ref="F1467:G1467"/>
    <mergeCell ref="H1467:I1467"/>
    <mergeCell ref="J1467:N1467"/>
    <mergeCell ref="O1467:P1467"/>
    <mergeCell ref="B1466:C1466"/>
    <mergeCell ref="D1466:E1466"/>
    <mergeCell ref="F1466:G1466"/>
    <mergeCell ref="H1466:I1466"/>
    <mergeCell ref="J1466:N1466"/>
    <mergeCell ref="O1466:P1466"/>
    <mergeCell ref="B1465:C1465"/>
    <mergeCell ref="D1465:E1465"/>
    <mergeCell ref="F1465:G1465"/>
    <mergeCell ref="H1465:I1465"/>
    <mergeCell ref="J1465:N1465"/>
    <mergeCell ref="O1465:P1465"/>
    <mergeCell ref="B1464:C1464"/>
    <mergeCell ref="D1464:E1464"/>
    <mergeCell ref="F1464:G1464"/>
    <mergeCell ref="H1464:I1464"/>
    <mergeCell ref="J1464:N1464"/>
    <mergeCell ref="O1464:P1464"/>
    <mergeCell ref="B1463:C1463"/>
    <mergeCell ref="D1463:E1463"/>
    <mergeCell ref="F1463:G1463"/>
    <mergeCell ref="H1463:I1463"/>
    <mergeCell ref="J1463:N1463"/>
    <mergeCell ref="O1463:P1463"/>
    <mergeCell ref="B1474:C1474"/>
    <mergeCell ref="D1474:E1474"/>
    <mergeCell ref="F1474:G1474"/>
    <mergeCell ref="H1474:I1474"/>
    <mergeCell ref="J1474:N1474"/>
    <mergeCell ref="O1474:P1474"/>
    <mergeCell ref="B1473:C1473"/>
    <mergeCell ref="D1473:E1473"/>
    <mergeCell ref="F1473:G1473"/>
    <mergeCell ref="H1473:I1473"/>
    <mergeCell ref="J1473:N1473"/>
    <mergeCell ref="O1473:P1473"/>
    <mergeCell ref="B1472:C1472"/>
    <mergeCell ref="D1472:E1472"/>
    <mergeCell ref="F1472:G1472"/>
    <mergeCell ref="H1472:I1472"/>
    <mergeCell ref="J1472:N1472"/>
    <mergeCell ref="O1472:P1472"/>
    <mergeCell ref="B1471:C1471"/>
    <mergeCell ref="D1471:E1471"/>
    <mergeCell ref="F1471:G1471"/>
    <mergeCell ref="H1471:I1471"/>
    <mergeCell ref="J1471:N1471"/>
    <mergeCell ref="O1471:P1471"/>
    <mergeCell ref="B1470:C1470"/>
    <mergeCell ref="D1470:E1470"/>
    <mergeCell ref="F1470:G1470"/>
    <mergeCell ref="H1470:I1470"/>
    <mergeCell ref="J1470:N1470"/>
    <mergeCell ref="O1470:P1470"/>
    <mergeCell ref="B1469:C1469"/>
    <mergeCell ref="D1469:E1469"/>
    <mergeCell ref="F1469:G1469"/>
    <mergeCell ref="H1469:I1469"/>
    <mergeCell ref="J1469:N1469"/>
    <mergeCell ref="O1469:P1469"/>
    <mergeCell ref="B1480:C1480"/>
    <mergeCell ref="D1480:E1480"/>
    <mergeCell ref="F1480:G1480"/>
    <mergeCell ref="H1480:I1480"/>
    <mergeCell ref="J1480:N1480"/>
    <mergeCell ref="O1480:P1480"/>
    <mergeCell ref="B1479:C1479"/>
    <mergeCell ref="D1479:E1479"/>
    <mergeCell ref="F1479:G1479"/>
    <mergeCell ref="H1479:I1479"/>
    <mergeCell ref="J1479:N1479"/>
    <mergeCell ref="O1479:P1479"/>
    <mergeCell ref="B1478:C1478"/>
    <mergeCell ref="D1478:E1478"/>
    <mergeCell ref="F1478:G1478"/>
    <mergeCell ref="H1478:I1478"/>
    <mergeCell ref="J1478:N1478"/>
    <mergeCell ref="O1478:P1478"/>
    <mergeCell ref="B1477:C1477"/>
    <mergeCell ref="D1477:E1477"/>
    <mergeCell ref="F1477:G1477"/>
    <mergeCell ref="H1477:I1477"/>
    <mergeCell ref="J1477:N1477"/>
    <mergeCell ref="O1477:P1477"/>
    <mergeCell ref="B1476:C1476"/>
    <mergeCell ref="D1476:E1476"/>
    <mergeCell ref="F1476:G1476"/>
    <mergeCell ref="H1476:I1476"/>
    <mergeCell ref="J1476:N1476"/>
    <mergeCell ref="O1476:P1476"/>
    <mergeCell ref="B1475:C1475"/>
    <mergeCell ref="D1475:E1475"/>
    <mergeCell ref="F1475:G1475"/>
    <mergeCell ref="H1475:I1475"/>
    <mergeCell ref="J1475:N1475"/>
    <mergeCell ref="O1475:P1475"/>
    <mergeCell ref="B1486:C1486"/>
    <mergeCell ref="D1486:E1486"/>
    <mergeCell ref="F1486:G1486"/>
    <mergeCell ref="H1486:I1486"/>
    <mergeCell ref="J1486:N1486"/>
    <mergeCell ref="O1486:P1486"/>
    <mergeCell ref="B1485:C1485"/>
    <mergeCell ref="D1485:E1485"/>
    <mergeCell ref="F1485:G1485"/>
    <mergeCell ref="H1485:I1485"/>
    <mergeCell ref="J1485:N1485"/>
    <mergeCell ref="O1485:P1485"/>
    <mergeCell ref="B1484:C1484"/>
    <mergeCell ref="D1484:E1484"/>
    <mergeCell ref="F1484:G1484"/>
    <mergeCell ref="H1484:I1484"/>
    <mergeCell ref="J1484:N1484"/>
    <mergeCell ref="O1484:P1484"/>
    <mergeCell ref="B1483:C1483"/>
    <mergeCell ref="D1483:E1483"/>
    <mergeCell ref="F1483:G1483"/>
    <mergeCell ref="H1483:I1483"/>
    <mergeCell ref="J1483:N1483"/>
    <mergeCell ref="O1483:P1483"/>
    <mergeCell ref="B1482:C1482"/>
    <mergeCell ref="D1482:E1482"/>
    <mergeCell ref="F1482:G1482"/>
    <mergeCell ref="H1482:I1482"/>
    <mergeCell ref="J1482:N1482"/>
    <mergeCell ref="O1482:P1482"/>
    <mergeCell ref="B1481:C1481"/>
    <mergeCell ref="D1481:E1481"/>
    <mergeCell ref="F1481:G1481"/>
    <mergeCell ref="H1481:I1481"/>
    <mergeCell ref="J1481:N1481"/>
    <mergeCell ref="O1481:P1481"/>
    <mergeCell ref="B1492:C1492"/>
    <mergeCell ref="D1492:E1492"/>
    <mergeCell ref="F1492:G1492"/>
    <mergeCell ref="H1492:I1492"/>
    <mergeCell ref="J1492:N1492"/>
    <mergeCell ref="O1492:P1492"/>
    <mergeCell ref="B1491:C1491"/>
    <mergeCell ref="D1491:E1491"/>
    <mergeCell ref="F1491:G1491"/>
    <mergeCell ref="H1491:I1491"/>
    <mergeCell ref="J1491:N1491"/>
    <mergeCell ref="O1491:P1491"/>
    <mergeCell ref="B1490:C1490"/>
    <mergeCell ref="D1490:E1490"/>
    <mergeCell ref="F1490:G1490"/>
    <mergeCell ref="H1490:I1490"/>
    <mergeCell ref="J1490:N1490"/>
    <mergeCell ref="O1490:P1490"/>
    <mergeCell ref="B1489:C1489"/>
    <mergeCell ref="D1489:E1489"/>
    <mergeCell ref="F1489:G1489"/>
    <mergeCell ref="H1489:I1489"/>
    <mergeCell ref="J1489:N1489"/>
    <mergeCell ref="O1489:P1489"/>
    <mergeCell ref="B1488:C1488"/>
    <mergeCell ref="D1488:E1488"/>
    <mergeCell ref="F1488:G1488"/>
    <mergeCell ref="H1488:I1488"/>
    <mergeCell ref="J1488:N1488"/>
    <mergeCell ref="O1488:P1488"/>
    <mergeCell ref="B1487:C1487"/>
    <mergeCell ref="D1487:E1487"/>
    <mergeCell ref="F1487:G1487"/>
    <mergeCell ref="H1487:I1487"/>
    <mergeCell ref="J1487:N1487"/>
    <mergeCell ref="O1487:P1487"/>
    <mergeCell ref="B1498:C1498"/>
    <mergeCell ref="D1498:E1498"/>
    <mergeCell ref="F1498:G1498"/>
    <mergeCell ref="H1498:I1498"/>
    <mergeCell ref="J1498:N1498"/>
    <mergeCell ref="O1498:P1498"/>
    <mergeCell ref="B1497:C1497"/>
    <mergeCell ref="D1497:E1497"/>
    <mergeCell ref="F1497:G1497"/>
    <mergeCell ref="H1497:I1497"/>
    <mergeCell ref="J1497:N1497"/>
    <mergeCell ref="O1497:P1497"/>
    <mergeCell ref="B1496:C1496"/>
    <mergeCell ref="D1496:E1496"/>
    <mergeCell ref="F1496:G1496"/>
    <mergeCell ref="H1496:I1496"/>
    <mergeCell ref="J1496:N1496"/>
    <mergeCell ref="O1496:P1496"/>
    <mergeCell ref="B1495:C1495"/>
    <mergeCell ref="D1495:E1495"/>
    <mergeCell ref="F1495:G1495"/>
    <mergeCell ref="H1495:I1495"/>
    <mergeCell ref="J1495:N1495"/>
    <mergeCell ref="O1495:P1495"/>
    <mergeCell ref="B1494:C1494"/>
    <mergeCell ref="D1494:E1494"/>
    <mergeCell ref="F1494:G1494"/>
    <mergeCell ref="H1494:I1494"/>
    <mergeCell ref="J1494:N1494"/>
    <mergeCell ref="O1494:P1494"/>
    <mergeCell ref="B1493:C1493"/>
    <mergeCell ref="D1493:E1493"/>
    <mergeCell ref="F1493:G1493"/>
    <mergeCell ref="H1493:I1493"/>
    <mergeCell ref="J1493:N1493"/>
    <mergeCell ref="O1493:P1493"/>
    <mergeCell ref="B1504:C1504"/>
    <mergeCell ref="D1504:E1504"/>
    <mergeCell ref="F1504:G1504"/>
    <mergeCell ref="H1504:I1504"/>
    <mergeCell ref="J1504:N1504"/>
    <mergeCell ref="O1504:P1504"/>
    <mergeCell ref="B1503:C1503"/>
    <mergeCell ref="D1503:E1503"/>
    <mergeCell ref="F1503:G1503"/>
    <mergeCell ref="H1503:I1503"/>
    <mergeCell ref="J1503:N1503"/>
    <mergeCell ref="O1503:P1503"/>
    <mergeCell ref="B1502:C1502"/>
    <mergeCell ref="D1502:E1502"/>
    <mergeCell ref="F1502:G1502"/>
    <mergeCell ref="H1502:I1502"/>
    <mergeCell ref="J1502:N1502"/>
    <mergeCell ref="O1502:P1502"/>
    <mergeCell ref="B1501:C1501"/>
    <mergeCell ref="D1501:E1501"/>
    <mergeCell ref="F1501:G1501"/>
    <mergeCell ref="H1501:I1501"/>
    <mergeCell ref="J1501:N1501"/>
    <mergeCell ref="O1501:P1501"/>
    <mergeCell ref="B1500:C1500"/>
    <mergeCell ref="D1500:E1500"/>
    <mergeCell ref="F1500:G1500"/>
    <mergeCell ref="H1500:I1500"/>
    <mergeCell ref="J1500:N1500"/>
    <mergeCell ref="O1500:P1500"/>
    <mergeCell ref="B1499:C1499"/>
    <mergeCell ref="D1499:E1499"/>
    <mergeCell ref="F1499:G1499"/>
    <mergeCell ref="H1499:I1499"/>
    <mergeCell ref="J1499:N1499"/>
    <mergeCell ref="O1499:P1499"/>
    <mergeCell ref="B1510:C1510"/>
    <mergeCell ref="D1510:E1510"/>
    <mergeCell ref="F1510:G1510"/>
    <mergeCell ref="H1510:I1510"/>
    <mergeCell ref="J1510:N1510"/>
    <mergeCell ref="O1510:P1510"/>
    <mergeCell ref="B1509:C1509"/>
    <mergeCell ref="D1509:E1509"/>
    <mergeCell ref="F1509:G1509"/>
    <mergeCell ref="H1509:I1509"/>
    <mergeCell ref="J1509:N1509"/>
    <mergeCell ref="O1509:P1509"/>
    <mergeCell ref="B1508:C1508"/>
    <mergeCell ref="D1508:E1508"/>
    <mergeCell ref="F1508:G1508"/>
    <mergeCell ref="H1508:I1508"/>
    <mergeCell ref="J1508:N1508"/>
    <mergeCell ref="O1508:P1508"/>
    <mergeCell ref="B1507:C1507"/>
    <mergeCell ref="D1507:E1507"/>
    <mergeCell ref="F1507:G1507"/>
    <mergeCell ref="H1507:I1507"/>
    <mergeCell ref="J1507:N1507"/>
    <mergeCell ref="O1507:P1507"/>
    <mergeCell ref="B1506:C1506"/>
    <mergeCell ref="D1506:E1506"/>
    <mergeCell ref="F1506:G1506"/>
    <mergeCell ref="H1506:I1506"/>
    <mergeCell ref="J1506:N1506"/>
    <mergeCell ref="O1506:P1506"/>
    <mergeCell ref="B1505:C1505"/>
    <mergeCell ref="D1505:E1505"/>
    <mergeCell ref="F1505:G1505"/>
    <mergeCell ref="H1505:I1505"/>
    <mergeCell ref="J1505:N1505"/>
    <mergeCell ref="O1505:P1505"/>
    <mergeCell ref="B1516:C1516"/>
    <mergeCell ref="D1516:E1516"/>
    <mergeCell ref="F1516:G1516"/>
    <mergeCell ref="H1516:I1516"/>
    <mergeCell ref="J1516:N1516"/>
    <mergeCell ref="O1516:P1516"/>
    <mergeCell ref="B1515:C1515"/>
    <mergeCell ref="D1515:E1515"/>
    <mergeCell ref="F1515:G1515"/>
    <mergeCell ref="H1515:I1515"/>
    <mergeCell ref="J1515:N1515"/>
    <mergeCell ref="O1515:P1515"/>
    <mergeCell ref="B1514:C1514"/>
    <mergeCell ref="D1514:E1514"/>
    <mergeCell ref="F1514:G1514"/>
    <mergeCell ref="H1514:I1514"/>
    <mergeCell ref="J1514:N1514"/>
    <mergeCell ref="O1514:P1514"/>
    <mergeCell ref="B1513:C1513"/>
    <mergeCell ref="D1513:E1513"/>
    <mergeCell ref="F1513:G1513"/>
    <mergeCell ref="H1513:I1513"/>
    <mergeCell ref="J1513:N1513"/>
    <mergeCell ref="O1513:P1513"/>
    <mergeCell ref="B1512:C1512"/>
    <mergeCell ref="D1512:E1512"/>
    <mergeCell ref="F1512:G1512"/>
    <mergeCell ref="H1512:I1512"/>
    <mergeCell ref="J1512:N1512"/>
    <mergeCell ref="O1512:P1512"/>
    <mergeCell ref="B1511:C1511"/>
    <mergeCell ref="D1511:E1511"/>
    <mergeCell ref="F1511:G1511"/>
    <mergeCell ref="H1511:I1511"/>
    <mergeCell ref="J1511:N1511"/>
    <mergeCell ref="O1511:P1511"/>
    <mergeCell ref="B1522:C1522"/>
    <mergeCell ref="D1522:E1522"/>
    <mergeCell ref="F1522:G1522"/>
    <mergeCell ref="H1522:I1522"/>
    <mergeCell ref="J1522:N1522"/>
    <mergeCell ref="O1522:P1522"/>
    <mergeCell ref="B1521:C1521"/>
    <mergeCell ref="D1521:E1521"/>
    <mergeCell ref="F1521:G1521"/>
    <mergeCell ref="H1521:I1521"/>
    <mergeCell ref="J1521:N1521"/>
    <mergeCell ref="O1521:P1521"/>
    <mergeCell ref="B1520:C1520"/>
    <mergeCell ref="D1520:E1520"/>
    <mergeCell ref="F1520:G1520"/>
    <mergeCell ref="H1520:I1520"/>
    <mergeCell ref="J1520:N1520"/>
    <mergeCell ref="O1520:P1520"/>
    <mergeCell ref="B1519:C1519"/>
    <mergeCell ref="D1519:E1519"/>
    <mergeCell ref="F1519:G1519"/>
    <mergeCell ref="H1519:I1519"/>
    <mergeCell ref="J1519:N1519"/>
    <mergeCell ref="O1519:P1519"/>
    <mergeCell ref="B1518:C1518"/>
    <mergeCell ref="D1518:E1518"/>
    <mergeCell ref="F1518:G1518"/>
    <mergeCell ref="H1518:I1518"/>
    <mergeCell ref="J1518:N1518"/>
    <mergeCell ref="O1518:P1518"/>
    <mergeCell ref="B1517:C1517"/>
    <mergeCell ref="D1517:E1517"/>
    <mergeCell ref="F1517:G1517"/>
    <mergeCell ref="H1517:I1517"/>
    <mergeCell ref="J1517:N1517"/>
    <mergeCell ref="O1517:P1517"/>
    <mergeCell ref="B1528:C1528"/>
    <mergeCell ref="D1528:E1528"/>
    <mergeCell ref="F1528:G1528"/>
    <mergeCell ref="H1528:I1528"/>
    <mergeCell ref="J1528:N1528"/>
    <mergeCell ref="O1528:P1528"/>
    <mergeCell ref="B1527:C1527"/>
    <mergeCell ref="D1527:E1527"/>
    <mergeCell ref="F1527:G1527"/>
    <mergeCell ref="H1527:I1527"/>
    <mergeCell ref="J1527:N1527"/>
    <mergeCell ref="O1527:P1527"/>
    <mergeCell ref="B1526:C1526"/>
    <mergeCell ref="D1526:E1526"/>
    <mergeCell ref="F1526:G1526"/>
    <mergeCell ref="H1526:I1526"/>
    <mergeCell ref="J1526:N1526"/>
    <mergeCell ref="O1526:P1526"/>
    <mergeCell ref="B1525:C1525"/>
    <mergeCell ref="D1525:E1525"/>
    <mergeCell ref="F1525:G1525"/>
    <mergeCell ref="H1525:I1525"/>
    <mergeCell ref="J1525:N1525"/>
    <mergeCell ref="O1525:P1525"/>
    <mergeCell ref="B1524:C1524"/>
    <mergeCell ref="D1524:E1524"/>
    <mergeCell ref="F1524:G1524"/>
    <mergeCell ref="H1524:I1524"/>
    <mergeCell ref="J1524:N1524"/>
    <mergeCell ref="O1524:P1524"/>
    <mergeCell ref="B1523:C1523"/>
    <mergeCell ref="D1523:E1523"/>
    <mergeCell ref="F1523:G1523"/>
    <mergeCell ref="H1523:I1523"/>
    <mergeCell ref="J1523:N1523"/>
    <mergeCell ref="O1523:P1523"/>
    <mergeCell ref="B1534:C1534"/>
    <mergeCell ref="D1534:E1534"/>
    <mergeCell ref="F1534:G1534"/>
    <mergeCell ref="H1534:I1534"/>
    <mergeCell ref="J1534:N1534"/>
    <mergeCell ref="O1534:P1534"/>
    <mergeCell ref="B1533:C1533"/>
    <mergeCell ref="D1533:E1533"/>
    <mergeCell ref="F1533:G1533"/>
    <mergeCell ref="H1533:I1533"/>
    <mergeCell ref="J1533:N1533"/>
    <mergeCell ref="O1533:P1533"/>
    <mergeCell ref="B1532:C1532"/>
    <mergeCell ref="D1532:E1532"/>
    <mergeCell ref="F1532:G1532"/>
    <mergeCell ref="H1532:I1532"/>
    <mergeCell ref="J1532:N1532"/>
    <mergeCell ref="O1532:P1532"/>
    <mergeCell ref="B1531:C1531"/>
    <mergeCell ref="D1531:E1531"/>
    <mergeCell ref="F1531:G1531"/>
    <mergeCell ref="H1531:I1531"/>
    <mergeCell ref="J1531:N1531"/>
    <mergeCell ref="O1531:P1531"/>
    <mergeCell ref="B1530:C1530"/>
    <mergeCell ref="D1530:E1530"/>
    <mergeCell ref="F1530:G1530"/>
    <mergeCell ref="H1530:I1530"/>
    <mergeCell ref="J1530:N1530"/>
    <mergeCell ref="O1530:P1530"/>
    <mergeCell ref="B1529:C1529"/>
    <mergeCell ref="D1529:E1529"/>
    <mergeCell ref="F1529:G1529"/>
    <mergeCell ref="H1529:I1529"/>
    <mergeCell ref="J1529:N1529"/>
    <mergeCell ref="O1529:P1529"/>
    <mergeCell ref="B1540:C1540"/>
    <mergeCell ref="D1540:E1540"/>
    <mergeCell ref="F1540:G1540"/>
    <mergeCell ref="H1540:I1540"/>
    <mergeCell ref="J1540:N1540"/>
    <mergeCell ref="O1540:P1540"/>
    <mergeCell ref="B1539:C1539"/>
    <mergeCell ref="D1539:E1539"/>
    <mergeCell ref="F1539:G1539"/>
    <mergeCell ref="H1539:I1539"/>
    <mergeCell ref="J1539:N1539"/>
    <mergeCell ref="O1539:P1539"/>
    <mergeCell ref="B1538:C1538"/>
    <mergeCell ref="D1538:E1538"/>
    <mergeCell ref="F1538:G1538"/>
    <mergeCell ref="H1538:I1538"/>
    <mergeCell ref="J1538:N1538"/>
    <mergeCell ref="O1538:P1538"/>
    <mergeCell ref="B1537:C1537"/>
    <mergeCell ref="D1537:E1537"/>
    <mergeCell ref="F1537:G1537"/>
    <mergeCell ref="H1537:I1537"/>
    <mergeCell ref="J1537:N1537"/>
    <mergeCell ref="O1537:P1537"/>
    <mergeCell ref="B1536:C1536"/>
    <mergeCell ref="D1536:E1536"/>
    <mergeCell ref="F1536:G1536"/>
    <mergeCell ref="H1536:I1536"/>
    <mergeCell ref="J1536:N1536"/>
    <mergeCell ref="O1536:P1536"/>
    <mergeCell ref="B1535:C1535"/>
    <mergeCell ref="D1535:E1535"/>
    <mergeCell ref="F1535:G1535"/>
    <mergeCell ref="H1535:I1535"/>
    <mergeCell ref="J1535:N1535"/>
    <mergeCell ref="O1535:P1535"/>
    <mergeCell ref="B1546:C1546"/>
    <mergeCell ref="D1546:E1546"/>
    <mergeCell ref="F1546:G1546"/>
    <mergeCell ref="H1546:I1546"/>
    <mergeCell ref="J1546:N1546"/>
    <mergeCell ref="O1546:P1546"/>
    <mergeCell ref="B1545:C1545"/>
    <mergeCell ref="D1545:E1545"/>
    <mergeCell ref="F1545:G1545"/>
    <mergeCell ref="H1545:I1545"/>
    <mergeCell ref="J1545:N1545"/>
    <mergeCell ref="O1545:P1545"/>
    <mergeCell ref="B1544:C1544"/>
    <mergeCell ref="D1544:E1544"/>
    <mergeCell ref="F1544:G1544"/>
    <mergeCell ref="H1544:I1544"/>
    <mergeCell ref="J1544:N1544"/>
    <mergeCell ref="O1544:P1544"/>
    <mergeCell ref="B1543:C1543"/>
    <mergeCell ref="D1543:E1543"/>
    <mergeCell ref="F1543:G1543"/>
    <mergeCell ref="H1543:I1543"/>
    <mergeCell ref="J1543:N1543"/>
    <mergeCell ref="O1543:P1543"/>
    <mergeCell ref="B1542:C1542"/>
    <mergeCell ref="D1542:E1542"/>
    <mergeCell ref="F1542:G1542"/>
    <mergeCell ref="H1542:I1542"/>
    <mergeCell ref="J1542:N1542"/>
    <mergeCell ref="O1542:P1542"/>
    <mergeCell ref="B1541:C1541"/>
    <mergeCell ref="D1541:E1541"/>
    <mergeCell ref="F1541:G1541"/>
    <mergeCell ref="H1541:I1541"/>
    <mergeCell ref="J1541:N1541"/>
    <mergeCell ref="O1541:P1541"/>
    <mergeCell ref="B1552:C1552"/>
    <mergeCell ref="D1552:E1552"/>
    <mergeCell ref="F1552:G1552"/>
    <mergeCell ref="H1552:I1552"/>
    <mergeCell ref="J1552:N1552"/>
    <mergeCell ref="O1552:P1552"/>
    <mergeCell ref="B1551:C1551"/>
    <mergeCell ref="D1551:E1551"/>
    <mergeCell ref="F1551:G1551"/>
    <mergeCell ref="H1551:I1551"/>
    <mergeCell ref="J1551:N1551"/>
    <mergeCell ref="O1551:P1551"/>
    <mergeCell ref="B1550:C1550"/>
    <mergeCell ref="D1550:E1550"/>
    <mergeCell ref="F1550:G1550"/>
    <mergeCell ref="H1550:I1550"/>
    <mergeCell ref="J1550:N1550"/>
    <mergeCell ref="O1550:P1550"/>
    <mergeCell ref="B1549:C1549"/>
    <mergeCell ref="D1549:E1549"/>
    <mergeCell ref="F1549:G1549"/>
    <mergeCell ref="H1549:I1549"/>
    <mergeCell ref="J1549:N1549"/>
    <mergeCell ref="O1549:P1549"/>
    <mergeCell ref="B1548:C1548"/>
    <mergeCell ref="D1548:E1548"/>
    <mergeCell ref="F1548:G1548"/>
    <mergeCell ref="H1548:I1548"/>
    <mergeCell ref="J1548:N1548"/>
    <mergeCell ref="O1548:P1548"/>
    <mergeCell ref="B1547:C1547"/>
    <mergeCell ref="D1547:E1547"/>
    <mergeCell ref="F1547:G1547"/>
    <mergeCell ref="H1547:I1547"/>
    <mergeCell ref="J1547:N1547"/>
    <mergeCell ref="O1547:P1547"/>
    <mergeCell ref="B1558:C1558"/>
    <mergeCell ref="D1558:E1558"/>
    <mergeCell ref="F1558:G1558"/>
    <mergeCell ref="H1558:I1558"/>
    <mergeCell ref="J1558:N1558"/>
    <mergeCell ref="O1558:P1558"/>
    <mergeCell ref="B1557:C1557"/>
    <mergeCell ref="D1557:E1557"/>
    <mergeCell ref="F1557:G1557"/>
    <mergeCell ref="H1557:I1557"/>
    <mergeCell ref="J1557:N1557"/>
    <mergeCell ref="O1557:P1557"/>
    <mergeCell ref="B1556:C1556"/>
    <mergeCell ref="D1556:E1556"/>
    <mergeCell ref="F1556:G1556"/>
    <mergeCell ref="H1556:I1556"/>
    <mergeCell ref="J1556:N1556"/>
    <mergeCell ref="O1556:P1556"/>
    <mergeCell ref="B1555:C1555"/>
    <mergeCell ref="D1555:E1555"/>
    <mergeCell ref="F1555:G1555"/>
    <mergeCell ref="H1555:I1555"/>
    <mergeCell ref="J1555:N1555"/>
    <mergeCell ref="O1555:P1555"/>
    <mergeCell ref="B1554:C1554"/>
    <mergeCell ref="D1554:E1554"/>
    <mergeCell ref="F1554:G1554"/>
    <mergeCell ref="H1554:I1554"/>
    <mergeCell ref="J1554:N1554"/>
    <mergeCell ref="O1554:P1554"/>
    <mergeCell ref="B1553:C1553"/>
    <mergeCell ref="D1553:E1553"/>
    <mergeCell ref="F1553:G1553"/>
    <mergeCell ref="H1553:I1553"/>
    <mergeCell ref="J1553:N1553"/>
    <mergeCell ref="O1553:P1553"/>
    <mergeCell ref="B1564:C1564"/>
    <mergeCell ref="D1564:E1564"/>
    <mergeCell ref="F1564:G1564"/>
    <mergeCell ref="H1564:I1564"/>
    <mergeCell ref="J1564:N1564"/>
    <mergeCell ref="O1564:P1564"/>
    <mergeCell ref="B1563:C1563"/>
    <mergeCell ref="D1563:E1563"/>
    <mergeCell ref="F1563:G1563"/>
    <mergeCell ref="H1563:I1563"/>
    <mergeCell ref="J1563:N1563"/>
    <mergeCell ref="O1563:P1563"/>
    <mergeCell ref="B1562:C1562"/>
    <mergeCell ref="D1562:E1562"/>
    <mergeCell ref="F1562:G1562"/>
    <mergeCell ref="H1562:I1562"/>
    <mergeCell ref="J1562:N1562"/>
    <mergeCell ref="O1562:P1562"/>
    <mergeCell ref="B1561:C1561"/>
    <mergeCell ref="D1561:E1561"/>
    <mergeCell ref="F1561:G1561"/>
    <mergeCell ref="H1561:I1561"/>
    <mergeCell ref="J1561:N1561"/>
    <mergeCell ref="O1561:P1561"/>
    <mergeCell ref="B1560:C1560"/>
    <mergeCell ref="D1560:E1560"/>
    <mergeCell ref="F1560:G1560"/>
    <mergeCell ref="H1560:I1560"/>
    <mergeCell ref="J1560:N1560"/>
    <mergeCell ref="O1560:P1560"/>
    <mergeCell ref="B1559:C1559"/>
    <mergeCell ref="D1559:E1559"/>
    <mergeCell ref="F1559:G1559"/>
    <mergeCell ref="H1559:I1559"/>
    <mergeCell ref="J1559:N1559"/>
    <mergeCell ref="O1559:P1559"/>
    <mergeCell ref="B1570:C1570"/>
    <mergeCell ref="D1570:E1570"/>
    <mergeCell ref="F1570:G1570"/>
    <mergeCell ref="H1570:I1570"/>
    <mergeCell ref="J1570:N1570"/>
    <mergeCell ref="O1570:P1570"/>
    <mergeCell ref="B1569:C1569"/>
    <mergeCell ref="D1569:E1569"/>
    <mergeCell ref="F1569:G1569"/>
    <mergeCell ref="H1569:I1569"/>
    <mergeCell ref="J1569:N1569"/>
    <mergeCell ref="O1569:P1569"/>
    <mergeCell ref="B1568:C1568"/>
    <mergeCell ref="D1568:E1568"/>
    <mergeCell ref="F1568:G1568"/>
    <mergeCell ref="H1568:I1568"/>
    <mergeCell ref="J1568:N1568"/>
    <mergeCell ref="O1568:P1568"/>
    <mergeCell ref="B1567:C1567"/>
    <mergeCell ref="D1567:E1567"/>
    <mergeCell ref="F1567:G1567"/>
    <mergeCell ref="H1567:I1567"/>
    <mergeCell ref="J1567:N1567"/>
    <mergeCell ref="O1567:P1567"/>
    <mergeCell ref="B1566:C1566"/>
    <mergeCell ref="D1566:E1566"/>
    <mergeCell ref="F1566:G1566"/>
    <mergeCell ref="H1566:I1566"/>
    <mergeCell ref="J1566:N1566"/>
    <mergeCell ref="O1566:P1566"/>
    <mergeCell ref="B1565:C1565"/>
    <mergeCell ref="D1565:E1565"/>
    <mergeCell ref="F1565:G1565"/>
    <mergeCell ref="H1565:I1565"/>
    <mergeCell ref="J1565:N1565"/>
    <mergeCell ref="O1565:P1565"/>
    <mergeCell ref="B1576:C1576"/>
    <mergeCell ref="D1576:E1576"/>
    <mergeCell ref="F1576:G1576"/>
    <mergeCell ref="H1576:I1576"/>
    <mergeCell ref="J1576:N1576"/>
    <mergeCell ref="O1576:P1576"/>
    <mergeCell ref="B1575:C1575"/>
    <mergeCell ref="D1575:E1575"/>
    <mergeCell ref="F1575:G1575"/>
    <mergeCell ref="H1575:I1575"/>
    <mergeCell ref="J1575:N1575"/>
    <mergeCell ref="O1575:P1575"/>
    <mergeCell ref="B1574:C1574"/>
    <mergeCell ref="D1574:E1574"/>
    <mergeCell ref="F1574:G1574"/>
    <mergeCell ref="H1574:I1574"/>
    <mergeCell ref="J1574:N1574"/>
    <mergeCell ref="O1574:P1574"/>
    <mergeCell ref="B1573:C1573"/>
    <mergeCell ref="D1573:E1573"/>
    <mergeCell ref="F1573:G1573"/>
    <mergeCell ref="H1573:I1573"/>
    <mergeCell ref="J1573:N1573"/>
    <mergeCell ref="O1573:P1573"/>
    <mergeCell ref="B1572:C1572"/>
    <mergeCell ref="D1572:E1572"/>
    <mergeCell ref="F1572:G1572"/>
    <mergeCell ref="H1572:I1572"/>
    <mergeCell ref="J1572:N1572"/>
    <mergeCell ref="O1572:P1572"/>
    <mergeCell ref="B1571:C1571"/>
    <mergeCell ref="D1571:E1571"/>
    <mergeCell ref="F1571:G1571"/>
    <mergeCell ref="H1571:I1571"/>
    <mergeCell ref="J1571:N1571"/>
    <mergeCell ref="O1571:P1571"/>
    <mergeCell ref="B1582:C1582"/>
    <mergeCell ref="D1582:E1582"/>
    <mergeCell ref="F1582:G1582"/>
    <mergeCell ref="H1582:I1582"/>
    <mergeCell ref="J1582:N1582"/>
    <mergeCell ref="O1582:P1582"/>
    <mergeCell ref="B1581:C1581"/>
    <mergeCell ref="D1581:E1581"/>
    <mergeCell ref="F1581:G1581"/>
    <mergeCell ref="H1581:I1581"/>
    <mergeCell ref="J1581:N1581"/>
    <mergeCell ref="O1581:P1581"/>
    <mergeCell ref="B1580:C1580"/>
    <mergeCell ref="D1580:E1580"/>
    <mergeCell ref="F1580:G1580"/>
    <mergeCell ref="H1580:I1580"/>
    <mergeCell ref="J1580:N1580"/>
    <mergeCell ref="O1580:P1580"/>
    <mergeCell ref="B1579:C1579"/>
    <mergeCell ref="D1579:E1579"/>
    <mergeCell ref="F1579:G1579"/>
    <mergeCell ref="H1579:I1579"/>
    <mergeCell ref="J1579:N1579"/>
    <mergeCell ref="O1579:P1579"/>
    <mergeCell ref="B1578:C1578"/>
    <mergeCell ref="D1578:E1578"/>
    <mergeCell ref="F1578:G1578"/>
    <mergeCell ref="H1578:I1578"/>
    <mergeCell ref="J1578:N1578"/>
    <mergeCell ref="O1578:P1578"/>
    <mergeCell ref="B1577:C1577"/>
    <mergeCell ref="D1577:E1577"/>
    <mergeCell ref="F1577:G1577"/>
    <mergeCell ref="H1577:I1577"/>
    <mergeCell ref="J1577:N1577"/>
    <mergeCell ref="O1577:P1577"/>
    <mergeCell ref="B1588:C1588"/>
    <mergeCell ref="D1588:E1588"/>
    <mergeCell ref="F1588:G1588"/>
    <mergeCell ref="H1588:I1588"/>
    <mergeCell ref="J1588:N1588"/>
    <mergeCell ref="O1588:P1588"/>
    <mergeCell ref="B1587:C1587"/>
    <mergeCell ref="D1587:E1587"/>
    <mergeCell ref="F1587:G1587"/>
    <mergeCell ref="H1587:I1587"/>
    <mergeCell ref="J1587:N1587"/>
    <mergeCell ref="O1587:P1587"/>
    <mergeCell ref="B1586:C1586"/>
    <mergeCell ref="D1586:E1586"/>
    <mergeCell ref="F1586:G1586"/>
    <mergeCell ref="H1586:I1586"/>
    <mergeCell ref="J1586:N1586"/>
    <mergeCell ref="O1586:P1586"/>
    <mergeCell ref="B1585:C1585"/>
    <mergeCell ref="D1585:E1585"/>
    <mergeCell ref="F1585:G1585"/>
    <mergeCell ref="H1585:I1585"/>
    <mergeCell ref="J1585:N1585"/>
    <mergeCell ref="O1585:P1585"/>
    <mergeCell ref="B1584:C1584"/>
    <mergeCell ref="D1584:E1584"/>
    <mergeCell ref="F1584:G1584"/>
    <mergeCell ref="H1584:I1584"/>
    <mergeCell ref="J1584:N1584"/>
    <mergeCell ref="O1584:P1584"/>
    <mergeCell ref="B1583:C1583"/>
    <mergeCell ref="D1583:E1583"/>
    <mergeCell ref="F1583:G1583"/>
    <mergeCell ref="H1583:I1583"/>
    <mergeCell ref="J1583:N1583"/>
    <mergeCell ref="O1583:P1583"/>
    <mergeCell ref="B1594:C1594"/>
    <mergeCell ref="D1594:E1594"/>
    <mergeCell ref="F1594:G1594"/>
    <mergeCell ref="H1594:I1594"/>
    <mergeCell ref="J1594:N1594"/>
    <mergeCell ref="O1594:P1594"/>
    <mergeCell ref="B1593:C1593"/>
    <mergeCell ref="D1593:E1593"/>
    <mergeCell ref="F1593:G1593"/>
    <mergeCell ref="H1593:I1593"/>
    <mergeCell ref="J1593:N1593"/>
    <mergeCell ref="O1593:P1593"/>
    <mergeCell ref="B1592:C1592"/>
    <mergeCell ref="D1592:E1592"/>
    <mergeCell ref="F1592:G1592"/>
    <mergeCell ref="H1592:I1592"/>
    <mergeCell ref="J1592:N1592"/>
    <mergeCell ref="O1592:P1592"/>
    <mergeCell ref="B1591:C1591"/>
    <mergeCell ref="D1591:E1591"/>
    <mergeCell ref="F1591:G1591"/>
    <mergeCell ref="H1591:I1591"/>
    <mergeCell ref="J1591:N1591"/>
    <mergeCell ref="O1591:P1591"/>
    <mergeCell ref="B1590:C1590"/>
    <mergeCell ref="D1590:E1590"/>
    <mergeCell ref="F1590:G1590"/>
    <mergeCell ref="H1590:I1590"/>
    <mergeCell ref="J1590:N1590"/>
    <mergeCell ref="O1590:P1590"/>
    <mergeCell ref="B1589:C1589"/>
    <mergeCell ref="D1589:E1589"/>
    <mergeCell ref="F1589:G1589"/>
    <mergeCell ref="H1589:I1589"/>
    <mergeCell ref="J1589:N1589"/>
    <mergeCell ref="O1589:P1589"/>
    <mergeCell ref="B1600:C1600"/>
    <mergeCell ref="D1600:E1600"/>
    <mergeCell ref="F1600:G1600"/>
    <mergeCell ref="H1600:I1600"/>
    <mergeCell ref="J1600:N1600"/>
    <mergeCell ref="O1600:P1600"/>
    <mergeCell ref="B1599:C1599"/>
    <mergeCell ref="D1599:E1599"/>
    <mergeCell ref="F1599:G1599"/>
    <mergeCell ref="H1599:I1599"/>
    <mergeCell ref="J1599:N1599"/>
    <mergeCell ref="O1599:P1599"/>
    <mergeCell ref="B1598:C1598"/>
    <mergeCell ref="D1598:E1598"/>
    <mergeCell ref="F1598:G1598"/>
    <mergeCell ref="H1598:I1598"/>
    <mergeCell ref="J1598:N1598"/>
    <mergeCell ref="O1598:P1598"/>
    <mergeCell ref="B1597:C1597"/>
    <mergeCell ref="D1597:E1597"/>
    <mergeCell ref="F1597:G1597"/>
    <mergeCell ref="H1597:I1597"/>
    <mergeCell ref="J1597:N1597"/>
    <mergeCell ref="O1597:P1597"/>
    <mergeCell ref="B1596:C1596"/>
    <mergeCell ref="D1596:E1596"/>
    <mergeCell ref="F1596:G1596"/>
    <mergeCell ref="H1596:I1596"/>
    <mergeCell ref="J1596:N1596"/>
    <mergeCell ref="O1596:P1596"/>
    <mergeCell ref="B1595:C1595"/>
    <mergeCell ref="D1595:E1595"/>
    <mergeCell ref="F1595:G1595"/>
    <mergeCell ref="H1595:I1595"/>
    <mergeCell ref="J1595:N1595"/>
    <mergeCell ref="O1595:P1595"/>
    <mergeCell ref="B1606:C1606"/>
    <mergeCell ref="D1606:E1606"/>
    <mergeCell ref="F1606:G1606"/>
    <mergeCell ref="H1606:I1606"/>
    <mergeCell ref="J1606:N1606"/>
    <mergeCell ref="O1606:P1606"/>
    <mergeCell ref="B1605:C1605"/>
    <mergeCell ref="D1605:E1605"/>
    <mergeCell ref="F1605:G1605"/>
    <mergeCell ref="H1605:I1605"/>
    <mergeCell ref="J1605:N1605"/>
    <mergeCell ref="O1605:P1605"/>
    <mergeCell ref="B1604:C1604"/>
    <mergeCell ref="D1604:E1604"/>
    <mergeCell ref="F1604:G1604"/>
    <mergeCell ref="H1604:I1604"/>
    <mergeCell ref="J1604:N1604"/>
    <mergeCell ref="O1604:P1604"/>
    <mergeCell ref="B1603:C1603"/>
    <mergeCell ref="D1603:E1603"/>
    <mergeCell ref="F1603:G1603"/>
    <mergeCell ref="H1603:I1603"/>
    <mergeCell ref="J1603:N1603"/>
    <mergeCell ref="O1603:P1603"/>
    <mergeCell ref="B1602:C1602"/>
    <mergeCell ref="D1602:E1602"/>
    <mergeCell ref="F1602:G1602"/>
    <mergeCell ref="H1602:I1602"/>
    <mergeCell ref="J1602:N1602"/>
    <mergeCell ref="O1602:P1602"/>
    <mergeCell ref="B1601:C1601"/>
    <mergeCell ref="D1601:E1601"/>
    <mergeCell ref="F1601:G1601"/>
    <mergeCell ref="H1601:I1601"/>
    <mergeCell ref="J1601:N1601"/>
    <mergeCell ref="O1601:P1601"/>
    <mergeCell ref="B1612:C1612"/>
    <mergeCell ref="D1612:E1612"/>
    <mergeCell ref="F1612:G1612"/>
    <mergeCell ref="H1612:I1612"/>
    <mergeCell ref="J1612:N1612"/>
    <mergeCell ref="O1612:P1612"/>
    <mergeCell ref="B1611:C1611"/>
    <mergeCell ref="D1611:E1611"/>
    <mergeCell ref="F1611:G1611"/>
    <mergeCell ref="H1611:I1611"/>
    <mergeCell ref="J1611:N1611"/>
    <mergeCell ref="O1611:P1611"/>
    <mergeCell ref="B1610:C1610"/>
    <mergeCell ref="D1610:E1610"/>
    <mergeCell ref="F1610:G1610"/>
    <mergeCell ref="H1610:I1610"/>
    <mergeCell ref="J1610:N1610"/>
    <mergeCell ref="O1610:P1610"/>
    <mergeCell ref="B1609:C1609"/>
    <mergeCell ref="D1609:E1609"/>
    <mergeCell ref="F1609:G1609"/>
    <mergeCell ref="H1609:I1609"/>
    <mergeCell ref="J1609:N1609"/>
    <mergeCell ref="O1609:P1609"/>
    <mergeCell ref="B1608:C1608"/>
    <mergeCell ref="D1608:E1608"/>
    <mergeCell ref="F1608:G1608"/>
    <mergeCell ref="H1608:I1608"/>
    <mergeCell ref="J1608:N1608"/>
    <mergeCell ref="O1608:P1608"/>
    <mergeCell ref="B1607:C1607"/>
    <mergeCell ref="D1607:E1607"/>
    <mergeCell ref="F1607:G1607"/>
    <mergeCell ref="H1607:I1607"/>
    <mergeCell ref="J1607:N1607"/>
    <mergeCell ref="O1607:P1607"/>
    <mergeCell ref="B1618:C1618"/>
    <mergeCell ref="D1618:E1618"/>
    <mergeCell ref="F1618:G1618"/>
    <mergeCell ref="H1618:I1618"/>
    <mergeCell ref="J1618:N1618"/>
    <mergeCell ref="O1618:P1618"/>
    <mergeCell ref="B1617:C1617"/>
    <mergeCell ref="D1617:E1617"/>
    <mergeCell ref="F1617:G1617"/>
    <mergeCell ref="H1617:I1617"/>
    <mergeCell ref="J1617:N1617"/>
    <mergeCell ref="O1617:P1617"/>
    <mergeCell ref="B1616:C1616"/>
    <mergeCell ref="D1616:E1616"/>
    <mergeCell ref="F1616:G1616"/>
    <mergeCell ref="H1616:I1616"/>
    <mergeCell ref="J1616:N1616"/>
    <mergeCell ref="O1616:P1616"/>
    <mergeCell ref="B1615:C1615"/>
    <mergeCell ref="D1615:E1615"/>
    <mergeCell ref="F1615:G1615"/>
    <mergeCell ref="H1615:I1615"/>
    <mergeCell ref="J1615:N1615"/>
    <mergeCell ref="O1615:P1615"/>
    <mergeCell ref="B1614:C1614"/>
    <mergeCell ref="D1614:E1614"/>
    <mergeCell ref="F1614:G1614"/>
    <mergeCell ref="H1614:I1614"/>
    <mergeCell ref="J1614:N1614"/>
    <mergeCell ref="O1614:P1614"/>
    <mergeCell ref="B1613:C1613"/>
    <mergeCell ref="D1613:E1613"/>
    <mergeCell ref="F1613:G1613"/>
    <mergeCell ref="H1613:I1613"/>
    <mergeCell ref="J1613:N1613"/>
    <mergeCell ref="O1613:P1613"/>
    <mergeCell ref="B1624:C1624"/>
    <mergeCell ref="D1624:E1624"/>
    <mergeCell ref="F1624:G1624"/>
    <mergeCell ref="H1624:I1624"/>
    <mergeCell ref="J1624:N1624"/>
    <mergeCell ref="O1624:P1624"/>
    <mergeCell ref="B1623:C1623"/>
    <mergeCell ref="D1623:E1623"/>
    <mergeCell ref="F1623:G1623"/>
    <mergeCell ref="H1623:I1623"/>
    <mergeCell ref="J1623:N1623"/>
    <mergeCell ref="O1623:P1623"/>
    <mergeCell ref="B1622:C1622"/>
    <mergeCell ref="D1622:E1622"/>
    <mergeCell ref="F1622:G1622"/>
    <mergeCell ref="H1622:I1622"/>
    <mergeCell ref="J1622:N1622"/>
    <mergeCell ref="O1622:P1622"/>
    <mergeCell ref="B1621:C1621"/>
    <mergeCell ref="D1621:E1621"/>
    <mergeCell ref="F1621:G1621"/>
    <mergeCell ref="H1621:I1621"/>
    <mergeCell ref="J1621:N1621"/>
    <mergeCell ref="O1621:P1621"/>
    <mergeCell ref="B1620:C1620"/>
    <mergeCell ref="D1620:E1620"/>
    <mergeCell ref="F1620:G1620"/>
    <mergeCell ref="H1620:I1620"/>
    <mergeCell ref="J1620:N1620"/>
    <mergeCell ref="O1620:P1620"/>
    <mergeCell ref="B1619:C1619"/>
    <mergeCell ref="D1619:E1619"/>
    <mergeCell ref="F1619:G1619"/>
    <mergeCell ref="H1619:I1619"/>
    <mergeCell ref="J1619:N1619"/>
    <mergeCell ref="O1619:P1619"/>
    <mergeCell ref="B1630:C1630"/>
    <mergeCell ref="D1630:E1630"/>
    <mergeCell ref="F1630:G1630"/>
    <mergeCell ref="H1630:I1630"/>
    <mergeCell ref="J1630:N1630"/>
    <mergeCell ref="O1630:P1630"/>
    <mergeCell ref="B1629:C1629"/>
    <mergeCell ref="D1629:E1629"/>
    <mergeCell ref="F1629:G1629"/>
    <mergeCell ref="H1629:I1629"/>
    <mergeCell ref="J1629:N1629"/>
    <mergeCell ref="O1629:P1629"/>
    <mergeCell ref="B1628:C1628"/>
    <mergeCell ref="D1628:E1628"/>
    <mergeCell ref="F1628:G1628"/>
    <mergeCell ref="H1628:I1628"/>
    <mergeCell ref="J1628:N1628"/>
    <mergeCell ref="O1628:P1628"/>
    <mergeCell ref="B1627:C1627"/>
    <mergeCell ref="D1627:E1627"/>
    <mergeCell ref="F1627:G1627"/>
    <mergeCell ref="H1627:I1627"/>
    <mergeCell ref="J1627:N1627"/>
    <mergeCell ref="O1627:P1627"/>
    <mergeCell ref="B1626:C1626"/>
    <mergeCell ref="D1626:E1626"/>
    <mergeCell ref="F1626:G1626"/>
    <mergeCell ref="H1626:I1626"/>
    <mergeCell ref="J1626:N1626"/>
    <mergeCell ref="O1626:P1626"/>
    <mergeCell ref="B1625:C1625"/>
    <mergeCell ref="D1625:E1625"/>
    <mergeCell ref="F1625:G1625"/>
    <mergeCell ref="H1625:I1625"/>
    <mergeCell ref="J1625:N1625"/>
    <mergeCell ref="O1625:P1625"/>
    <mergeCell ref="B1636:C1636"/>
    <mergeCell ref="D1636:E1636"/>
    <mergeCell ref="F1636:G1636"/>
    <mergeCell ref="H1636:I1636"/>
    <mergeCell ref="J1636:N1636"/>
    <mergeCell ref="O1636:P1636"/>
    <mergeCell ref="B1635:C1635"/>
    <mergeCell ref="D1635:E1635"/>
    <mergeCell ref="F1635:G1635"/>
    <mergeCell ref="H1635:I1635"/>
    <mergeCell ref="J1635:N1635"/>
    <mergeCell ref="O1635:P1635"/>
    <mergeCell ref="B1634:C1634"/>
    <mergeCell ref="D1634:E1634"/>
    <mergeCell ref="F1634:G1634"/>
    <mergeCell ref="H1634:I1634"/>
    <mergeCell ref="J1634:N1634"/>
    <mergeCell ref="O1634:P1634"/>
    <mergeCell ref="B1633:C1633"/>
    <mergeCell ref="D1633:E1633"/>
    <mergeCell ref="F1633:G1633"/>
    <mergeCell ref="H1633:I1633"/>
    <mergeCell ref="J1633:N1633"/>
    <mergeCell ref="O1633:P1633"/>
    <mergeCell ref="B1632:C1632"/>
    <mergeCell ref="D1632:E1632"/>
    <mergeCell ref="F1632:G1632"/>
    <mergeCell ref="H1632:I1632"/>
    <mergeCell ref="J1632:N1632"/>
    <mergeCell ref="O1632:P1632"/>
    <mergeCell ref="B1631:C1631"/>
    <mergeCell ref="D1631:E1631"/>
    <mergeCell ref="F1631:G1631"/>
    <mergeCell ref="H1631:I1631"/>
    <mergeCell ref="J1631:N1631"/>
    <mergeCell ref="O1631:P1631"/>
    <mergeCell ref="B1642:C1642"/>
    <mergeCell ref="D1642:E1642"/>
    <mergeCell ref="F1642:G1642"/>
    <mergeCell ref="H1642:I1642"/>
    <mergeCell ref="J1642:N1642"/>
    <mergeCell ref="O1642:P1642"/>
    <mergeCell ref="B1641:C1641"/>
    <mergeCell ref="D1641:E1641"/>
    <mergeCell ref="F1641:G1641"/>
    <mergeCell ref="H1641:I1641"/>
    <mergeCell ref="J1641:N1641"/>
    <mergeCell ref="O1641:P1641"/>
    <mergeCell ref="B1640:C1640"/>
    <mergeCell ref="D1640:E1640"/>
    <mergeCell ref="F1640:G1640"/>
    <mergeCell ref="H1640:I1640"/>
    <mergeCell ref="J1640:N1640"/>
    <mergeCell ref="O1640:P1640"/>
    <mergeCell ref="B1639:C1639"/>
    <mergeCell ref="D1639:E1639"/>
    <mergeCell ref="F1639:G1639"/>
    <mergeCell ref="H1639:I1639"/>
    <mergeCell ref="J1639:N1639"/>
    <mergeCell ref="O1639:P1639"/>
    <mergeCell ref="B1638:C1638"/>
    <mergeCell ref="D1638:E1638"/>
    <mergeCell ref="F1638:G1638"/>
    <mergeCell ref="H1638:I1638"/>
    <mergeCell ref="J1638:N1638"/>
    <mergeCell ref="O1638:P1638"/>
    <mergeCell ref="B1637:C1637"/>
    <mergeCell ref="D1637:E1637"/>
    <mergeCell ref="F1637:G1637"/>
    <mergeCell ref="H1637:I1637"/>
    <mergeCell ref="J1637:N1637"/>
    <mergeCell ref="O1637:P1637"/>
    <mergeCell ref="B1648:C1648"/>
    <mergeCell ref="D1648:E1648"/>
    <mergeCell ref="F1648:G1648"/>
    <mergeCell ref="H1648:I1648"/>
    <mergeCell ref="J1648:N1648"/>
    <mergeCell ref="O1648:P1648"/>
    <mergeCell ref="B1647:C1647"/>
    <mergeCell ref="D1647:E1647"/>
    <mergeCell ref="F1647:G1647"/>
    <mergeCell ref="H1647:I1647"/>
    <mergeCell ref="J1647:N1647"/>
    <mergeCell ref="O1647:P1647"/>
    <mergeCell ref="B1646:C1646"/>
    <mergeCell ref="D1646:E1646"/>
    <mergeCell ref="F1646:G1646"/>
    <mergeCell ref="H1646:I1646"/>
    <mergeCell ref="J1646:N1646"/>
    <mergeCell ref="O1646:P1646"/>
    <mergeCell ref="B1645:C1645"/>
    <mergeCell ref="D1645:E1645"/>
    <mergeCell ref="F1645:G1645"/>
    <mergeCell ref="H1645:I1645"/>
    <mergeCell ref="J1645:N1645"/>
    <mergeCell ref="O1645:P1645"/>
    <mergeCell ref="B1644:C1644"/>
    <mergeCell ref="D1644:E1644"/>
    <mergeCell ref="F1644:G1644"/>
    <mergeCell ref="H1644:I1644"/>
    <mergeCell ref="J1644:N1644"/>
    <mergeCell ref="O1644:P1644"/>
    <mergeCell ref="B1643:C1643"/>
    <mergeCell ref="D1643:E1643"/>
    <mergeCell ref="F1643:G1643"/>
    <mergeCell ref="H1643:I1643"/>
    <mergeCell ref="J1643:N1643"/>
    <mergeCell ref="O1643:P1643"/>
    <mergeCell ref="B1654:C1654"/>
    <mergeCell ref="D1654:E1654"/>
    <mergeCell ref="F1654:G1654"/>
    <mergeCell ref="H1654:I1654"/>
    <mergeCell ref="J1654:N1654"/>
    <mergeCell ref="O1654:P1654"/>
    <mergeCell ref="B1653:C1653"/>
    <mergeCell ref="D1653:E1653"/>
    <mergeCell ref="F1653:G1653"/>
    <mergeCell ref="H1653:I1653"/>
    <mergeCell ref="J1653:N1653"/>
    <mergeCell ref="O1653:P1653"/>
    <mergeCell ref="B1652:C1652"/>
    <mergeCell ref="D1652:E1652"/>
    <mergeCell ref="F1652:G1652"/>
    <mergeCell ref="H1652:I1652"/>
    <mergeCell ref="J1652:N1652"/>
    <mergeCell ref="O1652:P1652"/>
    <mergeCell ref="B1651:C1651"/>
    <mergeCell ref="D1651:E1651"/>
    <mergeCell ref="F1651:G1651"/>
    <mergeCell ref="H1651:I1651"/>
    <mergeCell ref="J1651:N1651"/>
    <mergeCell ref="O1651:P1651"/>
    <mergeCell ref="B1650:C1650"/>
    <mergeCell ref="D1650:E1650"/>
    <mergeCell ref="F1650:G1650"/>
    <mergeCell ref="H1650:I1650"/>
    <mergeCell ref="J1650:N1650"/>
    <mergeCell ref="O1650:P1650"/>
    <mergeCell ref="B1649:C1649"/>
    <mergeCell ref="D1649:E1649"/>
    <mergeCell ref="F1649:G1649"/>
    <mergeCell ref="H1649:I1649"/>
    <mergeCell ref="J1649:N1649"/>
    <mergeCell ref="O1649:P1649"/>
    <mergeCell ref="B1660:C1660"/>
    <mergeCell ref="D1660:E1660"/>
    <mergeCell ref="F1660:G1660"/>
    <mergeCell ref="H1660:I1660"/>
    <mergeCell ref="J1660:N1660"/>
    <mergeCell ref="O1660:P1660"/>
    <mergeCell ref="B1659:C1659"/>
    <mergeCell ref="D1659:E1659"/>
    <mergeCell ref="F1659:G1659"/>
    <mergeCell ref="H1659:I1659"/>
    <mergeCell ref="J1659:N1659"/>
    <mergeCell ref="O1659:P1659"/>
    <mergeCell ref="B1658:C1658"/>
    <mergeCell ref="D1658:E1658"/>
    <mergeCell ref="F1658:G1658"/>
    <mergeCell ref="H1658:I1658"/>
    <mergeCell ref="J1658:N1658"/>
    <mergeCell ref="O1658:P1658"/>
    <mergeCell ref="B1657:C1657"/>
    <mergeCell ref="D1657:E1657"/>
    <mergeCell ref="F1657:G1657"/>
    <mergeCell ref="H1657:I1657"/>
    <mergeCell ref="J1657:N1657"/>
    <mergeCell ref="O1657:P1657"/>
    <mergeCell ref="B1656:C1656"/>
    <mergeCell ref="D1656:E1656"/>
    <mergeCell ref="F1656:G1656"/>
    <mergeCell ref="H1656:I1656"/>
    <mergeCell ref="J1656:N1656"/>
    <mergeCell ref="O1656:P1656"/>
    <mergeCell ref="B1655:C1655"/>
    <mergeCell ref="D1655:E1655"/>
    <mergeCell ref="F1655:G1655"/>
    <mergeCell ref="H1655:I1655"/>
    <mergeCell ref="J1655:N1655"/>
    <mergeCell ref="O1655:P1655"/>
    <mergeCell ref="B1666:C1666"/>
    <mergeCell ref="D1666:E1666"/>
    <mergeCell ref="F1666:G1666"/>
    <mergeCell ref="H1666:I1666"/>
    <mergeCell ref="J1666:N1666"/>
    <mergeCell ref="O1666:P1666"/>
    <mergeCell ref="B1665:C1665"/>
    <mergeCell ref="D1665:E1665"/>
    <mergeCell ref="F1665:G1665"/>
    <mergeCell ref="H1665:I1665"/>
    <mergeCell ref="J1665:N1665"/>
    <mergeCell ref="O1665:P1665"/>
    <mergeCell ref="B1664:C1664"/>
    <mergeCell ref="D1664:E1664"/>
    <mergeCell ref="F1664:G1664"/>
    <mergeCell ref="H1664:I1664"/>
    <mergeCell ref="J1664:N1664"/>
    <mergeCell ref="O1664:P1664"/>
    <mergeCell ref="B1663:C1663"/>
    <mergeCell ref="D1663:E1663"/>
    <mergeCell ref="F1663:G1663"/>
    <mergeCell ref="H1663:I1663"/>
    <mergeCell ref="J1663:N1663"/>
    <mergeCell ref="O1663:P1663"/>
    <mergeCell ref="B1662:C1662"/>
    <mergeCell ref="D1662:E1662"/>
    <mergeCell ref="F1662:G1662"/>
    <mergeCell ref="H1662:I1662"/>
    <mergeCell ref="J1662:N1662"/>
    <mergeCell ref="O1662:P1662"/>
    <mergeCell ref="B1661:C1661"/>
    <mergeCell ref="D1661:E1661"/>
    <mergeCell ref="F1661:G1661"/>
    <mergeCell ref="H1661:I1661"/>
    <mergeCell ref="J1661:N1661"/>
    <mergeCell ref="O1661:P1661"/>
    <mergeCell ref="B1672:C1672"/>
    <mergeCell ref="D1672:E1672"/>
    <mergeCell ref="F1672:G1672"/>
    <mergeCell ref="H1672:I1672"/>
    <mergeCell ref="J1672:N1672"/>
    <mergeCell ref="O1672:P1672"/>
    <mergeCell ref="B1671:C1671"/>
    <mergeCell ref="D1671:E1671"/>
    <mergeCell ref="F1671:G1671"/>
    <mergeCell ref="H1671:I1671"/>
    <mergeCell ref="J1671:N1671"/>
    <mergeCell ref="O1671:P1671"/>
    <mergeCell ref="B1670:C1670"/>
    <mergeCell ref="D1670:E1670"/>
    <mergeCell ref="F1670:G1670"/>
    <mergeCell ref="H1670:I1670"/>
    <mergeCell ref="J1670:N1670"/>
    <mergeCell ref="O1670:P1670"/>
    <mergeCell ref="B1669:C1669"/>
    <mergeCell ref="D1669:E1669"/>
    <mergeCell ref="F1669:G1669"/>
    <mergeCell ref="H1669:I1669"/>
    <mergeCell ref="J1669:N1669"/>
    <mergeCell ref="O1669:P1669"/>
    <mergeCell ref="B1668:C1668"/>
    <mergeCell ref="D1668:E1668"/>
    <mergeCell ref="F1668:G1668"/>
    <mergeCell ref="H1668:I1668"/>
    <mergeCell ref="J1668:N1668"/>
    <mergeCell ref="O1668:P1668"/>
    <mergeCell ref="B1667:C1667"/>
    <mergeCell ref="D1667:E1667"/>
    <mergeCell ref="F1667:G1667"/>
    <mergeCell ref="H1667:I1667"/>
    <mergeCell ref="J1667:N1667"/>
    <mergeCell ref="O1667:P1667"/>
    <mergeCell ref="B1678:C1678"/>
    <mergeCell ref="D1678:E1678"/>
    <mergeCell ref="F1678:G1678"/>
    <mergeCell ref="H1678:I1678"/>
    <mergeCell ref="J1678:N1678"/>
    <mergeCell ref="O1678:P1678"/>
    <mergeCell ref="B1677:C1677"/>
    <mergeCell ref="D1677:E1677"/>
    <mergeCell ref="F1677:G1677"/>
    <mergeCell ref="H1677:I1677"/>
    <mergeCell ref="J1677:N1677"/>
    <mergeCell ref="O1677:P1677"/>
    <mergeCell ref="B1676:C1676"/>
    <mergeCell ref="D1676:E1676"/>
    <mergeCell ref="F1676:G1676"/>
    <mergeCell ref="H1676:I1676"/>
    <mergeCell ref="J1676:N1676"/>
    <mergeCell ref="O1676:P1676"/>
    <mergeCell ref="B1675:C1675"/>
    <mergeCell ref="D1675:E1675"/>
    <mergeCell ref="F1675:G1675"/>
    <mergeCell ref="H1675:I1675"/>
    <mergeCell ref="J1675:N1675"/>
    <mergeCell ref="O1675:P1675"/>
    <mergeCell ref="B1674:C1674"/>
    <mergeCell ref="D1674:E1674"/>
    <mergeCell ref="F1674:G1674"/>
    <mergeCell ref="H1674:I1674"/>
    <mergeCell ref="J1674:N1674"/>
    <mergeCell ref="O1674:P1674"/>
    <mergeCell ref="B1673:C1673"/>
    <mergeCell ref="D1673:E1673"/>
    <mergeCell ref="F1673:G1673"/>
    <mergeCell ref="H1673:I1673"/>
    <mergeCell ref="J1673:N1673"/>
    <mergeCell ref="O1673:P1673"/>
    <mergeCell ref="B1684:C1684"/>
    <mergeCell ref="D1684:E1684"/>
    <mergeCell ref="F1684:G1684"/>
    <mergeCell ref="H1684:I1684"/>
    <mergeCell ref="J1684:N1684"/>
    <mergeCell ref="O1684:P1684"/>
    <mergeCell ref="B1683:C1683"/>
    <mergeCell ref="D1683:E1683"/>
    <mergeCell ref="F1683:G1683"/>
    <mergeCell ref="H1683:I1683"/>
    <mergeCell ref="J1683:N1683"/>
    <mergeCell ref="O1683:P1683"/>
    <mergeCell ref="B1682:C1682"/>
    <mergeCell ref="D1682:E1682"/>
    <mergeCell ref="F1682:G1682"/>
    <mergeCell ref="H1682:I1682"/>
    <mergeCell ref="J1682:N1682"/>
    <mergeCell ref="O1682:P1682"/>
    <mergeCell ref="B1681:C1681"/>
    <mergeCell ref="D1681:E1681"/>
    <mergeCell ref="F1681:G1681"/>
    <mergeCell ref="H1681:I1681"/>
    <mergeCell ref="J1681:N1681"/>
    <mergeCell ref="O1681:P1681"/>
    <mergeCell ref="B1680:C1680"/>
    <mergeCell ref="D1680:E1680"/>
    <mergeCell ref="F1680:G1680"/>
    <mergeCell ref="H1680:I1680"/>
    <mergeCell ref="J1680:N1680"/>
    <mergeCell ref="O1680:P1680"/>
    <mergeCell ref="B1679:C1679"/>
    <mergeCell ref="D1679:E1679"/>
    <mergeCell ref="F1679:G1679"/>
    <mergeCell ref="H1679:I1679"/>
    <mergeCell ref="J1679:N1679"/>
    <mergeCell ref="O1679:P1679"/>
    <mergeCell ref="B1690:C1690"/>
    <mergeCell ref="D1690:E1690"/>
    <mergeCell ref="F1690:G1690"/>
    <mergeCell ref="H1690:I1690"/>
    <mergeCell ref="J1690:N1690"/>
    <mergeCell ref="O1690:P1690"/>
    <mergeCell ref="B1689:C1689"/>
    <mergeCell ref="D1689:E1689"/>
    <mergeCell ref="F1689:G1689"/>
    <mergeCell ref="H1689:I1689"/>
    <mergeCell ref="J1689:N1689"/>
    <mergeCell ref="O1689:P1689"/>
    <mergeCell ref="B1688:C1688"/>
    <mergeCell ref="D1688:E1688"/>
    <mergeCell ref="F1688:G1688"/>
    <mergeCell ref="H1688:I1688"/>
    <mergeCell ref="J1688:N1688"/>
    <mergeCell ref="O1688:P1688"/>
    <mergeCell ref="B1687:C1687"/>
    <mergeCell ref="D1687:E1687"/>
    <mergeCell ref="F1687:G1687"/>
    <mergeCell ref="H1687:I1687"/>
    <mergeCell ref="J1687:N1687"/>
    <mergeCell ref="O1687:P1687"/>
    <mergeCell ref="B1686:C1686"/>
    <mergeCell ref="D1686:E1686"/>
    <mergeCell ref="F1686:G1686"/>
    <mergeCell ref="H1686:I1686"/>
    <mergeCell ref="J1686:N1686"/>
    <mergeCell ref="O1686:P1686"/>
    <mergeCell ref="B1685:C1685"/>
    <mergeCell ref="D1685:E1685"/>
    <mergeCell ref="F1685:G1685"/>
    <mergeCell ref="H1685:I1685"/>
    <mergeCell ref="J1685:N1685"/>
    <mergeCell ref="O1685:P1685"/>
    <mergeCell ref="B1696:C1696"/>
    <mergeCell ref="D1696:E1696"/>
    <mergeCell ref="F1696:G1696"/>
    <mergeCell ref="H1696:I1696"/>
    <mergeCell ref="J1696:N1696"/>
    <mergeCell ref="O1696:P1696"/>
    <mergeCell ref="B1695:C1695"/>
    <mergeCell ref="D1695:E1695"/>
    <mergeCell ref="F1695:G1695"/>
    <mergeCell ref="H1695:I1695"/>
    <mergeCell ref="J1695:N1695"/>
    <mergeCell ref="O1695:P1695"/>
    <mergeCell ref="B1694:C1694"/>
    <mergeCell ref="D1694:E1694"/>
    <mergeCell ref="F1694:G1694"/>
    <mergeCell ref="H1694:I1694"/>
    <mergeCell ref="J1694:N1694"/>
    <mergeCell ref="O1694:P1694"/>
    <mergeCell ref="B1693:C1693"/>
    <mergeCell ref="D1693:E1693"/>
    <mergeCell ref="F1693:G1693"/>
    <mergeCell ref="H1693:I1693"/>
    <mergeCell ref="J1693:N1693"/>
    <mergeCell ref="O1693:P1693"/>
    <mergeCell ref="B1692:C1692"/>
    <mergeCell ref="D1692:E1692"/>
    <mergeCell ref="F1692:G1692"/>
    <mergeCell ref="H1692:I1692"/>
    <mergeCell ref="J1692:N1692"/>
    <mergeCell ref="O1692:P1692"/>
    <mergeCell ref="B1691:C1691"/>
    <mergeCell ref="D1691:E1691"/>
    <mergeCell ref="F1691:G1691"/>
    <mergeCell ref="H1691:I1691"/>
    <mergeCell ref="J1691:N1691"/>
    <mergeCell ref="O1691:P1691"/>
    <mergeCell ref="B1702:C1702"/>
    <mergeCell ref="D1702:E1702"/>
    <mergeCell ref="F1702:G1702"/>
    <mergeCell ref="H1702:I1702"/>
    <mergeCell ref="J1702:N1702"/>
    <mergeCell ref="O1702:P1702"/>
    <mergeCell ref="B1701:C1701"/>
    <mergeCell ref="D1701:E1701"/>
    <mergeCell ref="F1701:G1701"/>
    <mergeCell ref="H1701:I1701"/>
    <mergeCell ref="J1701:N1701"/>
    <mergeCell ref="O1701:P1701"/>
    <mergeCell ref="B1700:C1700"/>
    <mergeCell ref="D1700:E1700"/>
    <mergeCell ref="F1700:G1700"/>
    <mergeCell ref="H1700:I1700"/>
    <mergeCell ref="J1700:N1700"/>
    <mergeCell ref="O1700:P1700"/>
    <mergeCell ref="B1699:C1699"/>
    <mergeCell ref="D1699:E1699"/>
    <mergeCell ref="F1699:G1699"/>
    <mergeCell ref="H1699:I1699"/>
    <mergeCell ref="J1699:N1699"/>
    <mergeCell ref="O1699:P1699"/>
    <mergeCell ref="B1698:C1698"/>
    <mergeCell ref="D1698:E1698"/>
    <mergeCell ref="F1698:G1698"/>
    <mergeCell ref="H1698:I1698"/>
    <mergeCell ref="J1698:N1698"/>
    <mergeCell ref="O1698:P1698"/>
    <mergeCell ref="B1697:C1697"/>
    <mergeCell ref="D1697:E1697"/>
    <mergeCell ref="F1697:G1697"/>
    <mergeCell ref="H1697:I1697"/>
    <mergeCell ref="J1697:N1697"/>
    <mergeCell ref="O1697:P1697"/>
    <mergeCell ref="B1708:C1708"/>
    <mergeCell ref="D1708:E1708"/>
    <mergeCell ref="F1708:G1708"/>
    <mergeCell ref="H1708:I1708"/>
    <mergeCell ref="J1708:N1708"/>
    <mergeCell ref="O1708:P1708"/>
    <mergeCell ref="B1707:C1707"/>
    <mergeCell ref="D1707:E1707"/>
    <mergeCell ref="F1707:G1707"/>
    <mergeCell ref="H1707:I1707"/>
    <mergeCell ref="J1707:N1707"/>
    <mergeCell ref="O1707:P1707"/>
    <mergeCell ref="B1706:C1706"/>
    <mergeCell ref="D1706:E1706"/>
    <mergeCell ref="F1706:G1706"/>
    <mergeCell ref="H1706:I1706"/>
    <mergeCell ref="J1706:N1706"/>
    <mergeCell ref="O1706:P1706"/>
    <mergeCell ref="B1705:C1705"/>
    <mergeCell ref="D1705:E1705"/>
    <mergeCell ref="F1705:G1705"/>
    <mergeCell ref="H1705:I1705"/>
    <mergeCell ref="J1705:N1705"/>
    <mergeCell ref="O1705:P1705"/>
    <mergeCell ref="B1704:C1704"/>
    <mergeCell ref="D1704:E1704"/>
    <mergeCell ref="F1704:G1704"/>
    <mergeCell ref="H1704:I1704"/>
    <mergeCell ref="J1704:N1704"/>
    <mergeCell ref="O1704:P1704"/>
    <mergeCell ref="B1703:C1703"/>
    <mergeCell ref="D1703:E1703"/>
    <mergeCell ref="F1703:G1703"/>
    <mergeCell ref="H1703:I1703"/>
    <mergeCell ref="J1703:N1703"/>
    <mergeCell ref="O1703:P1703"/>
    <mergeCell ref="B1714:C1714"/>
    <mergeCell ref="D1714:E1714"/>
    <mergeCell ref="F1714:G1714"/>
    <mergeCell ref="H1714:I1714"/>
    <mergeCell ref="J1714:N1714"/>
    <mergeCell ref="O1714:P1714"/>
    <mergeCell ref="B1713:C1713"/>
    <mergeCell ref="D1713:E1713"/>
    <mergeCell ref="F1713:G1713"/>
    <mergeCell ref="H1713:I1713"/>
    <mergeCell ref="J1713:N1713"/>
    <mergeCell ref="O1713:P1713"/>
    <mergeCell ref="B1712:C1712"/>
    <mergeCell ref="D1712:E1712"/>
    <mergeCell ref="F1712:G1712"/>
    <mergeCell ref="H1712:I1712"/>
    <mergeCell ref="J1712:N1712"/>
    <mergeCell ref="O1712:P1712"/>
    <mergeCell ref="B1711:C1711"/>
    <mergeCell ref="D1711:E1711"/>
    <mergeCell ref="F1711:G1711"/>
    <mergeCell ref="H1711:I1711"/>
    <mergeCell ref="J1711:N1711"/>
    <mergeCell ref="O1711:P1711"/>
    <mergeCell ref="B1710:C1710"/>
    <mergeCell ref="D1710:E1710"/>
    <mergeCell ref="F1710:G1710"/>
    <mergeCell ref="H1710:I1710"/>
    <mergeCell ref="J1710:N1710"/>
    <mergeCell ref="O1710:P1710"/>
    <mergeCell ref="B1709:C1709"/>
    <mergeCell ref="D1709:E1709"/>
    <mergeCell ref="F1709:G1709"/>
    <mergeCell ref="H1709:I1709"/>
    <mergeCell ref="J1709:N1709"/>
    <mergeCell ref="O1709:P1709"/>
    <mergeCell ref="B1720:C1720"/>
    <mergeCell ref="D1720:E1720"/>
    <mergeCell ref="F1720:G1720"/>
    <mergeCell ref="H1720:I1720"/>
    <mergeCell ref="J1720:N1720"/>
    <mergeCell ref="O1720:P1720"/>
    <mergeCell ref="B1719:C1719"/>
    <mergeCell ref="D1719:E1719"/>
    <mergeCell ref="F1719:G1719"/>
    <mergeCell ref="H1719:I1719"/>
    <mergeCell ref="J1719:N1719"/>
    <mergeCell ref="O1719:P1719"/>
    <mergeCell ref="B1718:C1718"/>
    <mergeCell ref="D1718:E1718"/>
    <mergeCell ref="F1718:G1718"/>
    <mergeCell ref="H1718:I1718"/>
    <mergeCell ref="J1718:N1718"/>
    <mergeCell ref="O1718:P1718"/>
    <mergeCell ref="B1717:C1717"/>
    <mergeCell ref="D1717:E1717"/>
    <mergeCell ref="F1717:G1717"/>
    <mergeCell ref="H1717:I1717"/>
    <mergeCell ref="J1717:N1717"/>
    <mergeCell ref="O1717:P1717"/>
    <mergeCell ref="B1716:C1716"/>
    <mergeCell ref="D1716:E1716"/>
    <mergeCell ref="F1716:G1716"/>
    <mergeCell ref="H1716:I1716"/>
    <mergeCell ref="J1716:N1716"/>
    <mergeCell ref="O1716:P1716"/>
    <mergeCell ref="B1715:C1715"/>
    <mergeCell ref="D1715:E1715"/>
    <mergeCell ref="F1715:G1715"/>
    <mergeCell ref="H1715:I1715"/>
    <mergeCell ref="J1715:N1715"/>
    <mergeCell ref="O1715:P1715"/>
    <mergeCell ref="B1726:C1726"/>
    <mergeCell ref="D1726:E1726"/>
    <mergeCell ref="F1726:G1726"/>
    <mergeCell ref="H1726:I1726"/>
    <mergeCell ref="J1726:N1726"/>
    <mergeCell ref="O1726:P1726"/>
    <mergeCell ref="B1725:C1725"/>
    <mergeCell ref="D1725:E1725"/>
    <mergeCell ref="F1725:G1725"/>
    <mergeCell ref="H1725:I1725"/>
    <mergeCell ref="J1725:N1725"/>
    <mergeCell ref="O1725:P1725"/>
    <mergeCell ref="B1724:C1724"/>
    <mergeCell ref="D1724:E1724"/>
    <mergeCell ref="F1724:G1724"/>
    <mergeCell ref="H1724:I1724"/>
    <mergeCell ref="J1724:N1724"/>
    <mergeCell ref="O1724:P1724"/>
    <mergeCell ref="B1723:C1723"/>
    <mergeCell ref="D1723:E1723"/>
    <mergeCell ref="F1723:G1723"/>
    <mergeCell ref="H1723:I1723"/>
    <mergeCell ref="J1723:N1723"/>
    <mergeCell ref="O1723:P1723"/>
    <mergeCell ref="B1722:C1722"/>
    <mergeCell ref="D1722:E1722"/>
    <mergeCell ref="F1722:G1722"/>
    <mergeCell ref="H1722:I1722"/>
    <mergeCell ref="J1722:N1722"/>
    <mergeCell ref="O1722:P1722"/>
    <mergeCell ref="B1721:C1721"/>
    <mergeCell ref="D1721:E1721"/>
    <mergeCell ref="F1721:G1721"/>
    <mergeCell ref="H1721:I1721"/>
    <mergeCell ref="J1721:N1721"/>
    <mergeCell ref="O1721:P1721"/>
    <mergeCell ref="B1732:C1732"/>
    <mergeCell ref="D1732:E1732"/>
    <mergeCell ref="F1732:G1732"/>
    <mergeCell ref="H1732:I1732"/>
    <mergeCell ref="J1732:N1732"/>
    <mergeCell ref="O1732:P1732"/>
    <mergeCell ref="B1731:C1731"/>
    <mergeCell ref="D1731:E1731"/>
    <mergeCell ref="F1731:G1731"/>
    <mergeCell ref="H1731:I1731"/>
    <mergeCell ref="J1731:N1731"/>
    <mergeCell ref="O1731:P1731"/>
    <mergeCell ref="B1730:C1730"/>
    <mergeCell ref="D1730:E1730"/>
    <mergeCell ref="F1730:G1730"/>
    <mergeCell ref="H1730:I1730"/>
    <mergeCell ref="J1730:N1730"/>
    <mergeCell ref="O1730:P1730"/>
    <mergeCell ref="B1729:C1729"/>
    <mergeCell ref="D1729:E1729"/>
    <mergeCell ref="F1729:G1729"/>
    <mergeCell ref="H1729:I1729"/>
    <mergeCell ref="J1729:N1729"/>
    <mergeCell ref="O1729:P1729"/>
    <mergeCell ref="B1728:C1728"/>
    <mergeCell ref="D1728:E1728"/>
    <mergeCell ref="F1728:G1728"/>
    <mergeCell ref="H1728:I1728"/>
    <mergeCell ref="J1728:N1728"/>
    <mergeCell ref="O1728:P1728"/>
    <mergeCell ref="B1727:C1727"/>
    <mergeCell ref="D1727:E1727"/>
    <mergeCell ref="F1727:G1727"/>
    <mergeCell ref="H1727:I1727"/>
    <mergeCell ref="J1727:N1727"/>
    <mergeCell ref="O1727:P1727"/>
    <mergeCell ref="B1738:C1738"/>
    <mergeCell ref="D1738:E1738"/>
    <mergeCell ref="F1738:G1738"/>
    <mergeCell ref="H1738:I1738"/>
    <mergeCell ref="J1738:N1738"/>
    <mergeCell ref="O1738:P1738"/>
    <mergeCell ref="B1737:C1737"/>
    <mergeCell ref="D1737:E1737"/>
    <mergeCell ref="F1737:G1737"/>
    <mergeCell ref="H1737:I1737"/>
    <mergeCell ref="J1737:N1737"/>
    <mergeCell ref="O1737:P1737"/>
    <mergeCell ref="B1736:C1736"/>
    <mergeCell ref="D1736:E1736"/>
    <mergeCell ref="F1736:G1736"/>
    <mergeCell ref="H1736:I1736"/>
    <mergeCell ref="J1736:N1736"/>
    <mergeCell ref="O1736:P1736"/>
    <mergeCell ref="B1735:C1735"/>
    <mergeCell ref="D1735:E1735"/>
    <mergeCell ref="F1735:G1735"/>
    <mergeCell ref="H1735:I1735"/>
    <mergeCell ref="J1735:N1735"/>
    <mergeCell ref="O1735:P1735"/>
    <mergeCell ref="B1734:C1734"/>
    <mergeCell ref="D1734:E1734"/>
    <mergeCell ref="F1734:G1734"/>
    <mergeCell ref="H1734:I1734"/>
    <mergeCell ref="J1734:N1734"/>
    <mergeCell ref="O1734:P1734"/>
    <mergeCell ref="B1733:C1733"/>
    <mergeCell ref="D1733:E1733"/>
    <mergeCell ref="F1733:G1733"/>
    <mergeCell ref="H1733:I1733"/>
    <mergeCell ref="J1733:N1733"/>
    <mergeCell ref="O1733:P1733"/>
    <mergeCell ref="B1744:C1744"/>
    <mergeCell ref="D1744:E1744"/>
    <mergeCell ref="F1744:G1744"/>
    <mergeCell ref="H1744:I1744"/>
    <mergeCell ref="J1744:N1744"/>
    <mergeCell ref="O1744:P1744"/>
    <mergeCell ref="B1743:C1743"/>
    <mergeCell ref="D1743:E1743"/>
    <mergeCell ref="F1743:G1743"/>
    <mergeCell ref="H1743:I1743"/>
    <mergeCell ref="J1743:N1743"/>
    <mergeCell ref="O1743:P1743"/>
    <mergeCell ref="B1742:C1742"/>
    <mergeCell ref="D1742:E1742"/>
    <mergeCell ref="F1742:G1742"/>
    <mergeCell ref="H1742:I1742"/>
    <mergeCell ref="J1742:N1742"/>
    <mergeCell ref="O1742:P1742"/>
    <mergeCell ref="B1741:C1741"/>
    <mergeCell ref="D1741:E1741"/>
    <mergeCell ref="F1741:G1741"/>
    <mergeCell ref="H1741:I1741"/>
    <mergeCell ref="J1741:N1741"/>
    <mergeCell ref="O1741:P1741"/>
    <mergeCell ref="B1740:C1740"/>
    <mergeCell ref="D1740:E1740"/>
    <mergeCell ref="F1740:G1740"/>
    <mergeCell ref="H1740:I1740"/>
    <mergeCell ref="J1740:N1740"/>
    <mergeCell ref="O1740:P1740"/>
    <mergeCell ref="B1739:C1739"/>
    <mergeCell ref="D1739:E1739"/>
    <mergeCell ref="F1739:G1739"/>
    <mergeCell ref="H1739:I1739"/>
    <mergeCell ref="J1739:N1739"/>
    <mergeCell ref="O1739:P1739"/>
    <mergeCell ref="B1750:C1750"/>
    <mergeCell ref="D1750:E1750"/>
    <mergeCell ref="F1750:G1750"/>
    <mergeCell ref="H1750:I1750"/>
    <mergeCell ref="J1750:N1750"/>
    <mergeCell ref="O1750:P1750"/>
    <mergeCell ref="B1749:C1749"/>
    <mergeCell ref="D1749:E1749"/>
    <mergeCell ref="F1749:G1749"/>
    <mergeCell ref="H1749:I1749"/>
    <mergeCell ref="J1749:N1749"/>
    <mergeCell ref="O1749:P1749"/>
    <mergeCell ref="B1748:C1748"/>
    <mergeCell ref="D1748:E1748"/>
    <mergeCell ref="F1748:G1748"/>
    <mergeCell ref="H1748:I1748"/>
    <mergeCell ref="J1748:N1748"/>
    <mergeCell ref="O1748:P1748"/>
    <mergeCell ref="B1747:C1747"/>
    <mergeCell ref="D1747:E1747"/>
    <mergeCell ref="F1747:G1747"/>
    <mergeCell ref="H1747:I1747"/>
    <mergeCell ref="J1747:N1747"/>
    <mergeCell ref="O1747:P1747"/>
    <mergeCell ref="B1746:C1746"/>
    <mergeCell ref="D1746:E1746"/>
    <mergeCell ref="F1746:G1746"/>
    <mergeCell ref="H1746:I1746"/>
    <mergeCell ref="J1746:N1746"/>
    <mergeCell ref="O1746:P1746"/>
    <mergeCell ref="B1745:C1745"/>
    <mergeCell ref="D1745:E1745"/>
    <mergeCell ref="F1745:G1745"/>
    <mergeCell ref="H1745:I1745"/>
    <mergeCell ref="J1745:N1745"/>
    <mergeCell ref="O1745:P1745"/>
    <mergeCell ref="B1756:C1756"/>
    <mergeCell ref="D1756:E1756"/>
    <mergeCell ref="F1756:G1756"/>
    <mergeCell ref="H1756:I1756"/>
    <mergeCell ref="J1756:N1756"/>
    <mergeCell ref="O1756:P1756"/>
    <mergeCell ref="B1755:C1755"/>
    <mergeCell ref="D1755:E1755"/>
    <mergeCell ref="F1755:G1755"/>
    <mergeCell ref="H1755:I1755"/>
    <mergeCell ref="J1755:N1755"/>
    <mergeCell ref="O1755:P1755"/>
    <mergeCell ref="B1754:C1754"/>
    <mergeCell ref="D1754:E1754"/>
    <mergeCell ref="F1754:G1754"/>
    <mergeCell ref="H1754:I1754"/>
    <mergeCell ref="J1754:N1754"/>
    <mergeCell ref="O1754:P1754"/>
    <mergeCell ref="B1753:C1753"/>
    <mergeCell ref="D1753:E1753"/>
    <mergeCell ref="F1753:G1753"/>
    <mergeCell ref="H1753:I1753"/>
    <mergeCell ref="J1753:N1753"/>
    <mergeCell ref="O1753:P1753"/>
    <mergeCell ref="B1752:C1752"/>
    <mergeCell ref="D1752:E1752"/>
    <mergeCell ref="F1752:G1752"/>
    <mergeCell ref="H1752:I1752"/>
    <mergeCell ref="J1752:N1752"/>
    <mergeCell ref="O1752:P1752"/>
    <mergeCell ref="B1751:C1751"/>
    <mergeCell ref="D1751:E1751"/>
    <mergeCell ref="F1751:G1751"/>
    <mergeCell ref="H1751:I1751"/>
    <mergeCell ref="J1751:N1751"/>
    <mergeCell ref="O1751:P1751"/>
    <mergeCell ref="B1762:C1762"/>
    <mergeCell ref="D1762:E1762"/>
    <mergeCell ref="F1762:G1762"/>
    <mergeCell ref="H1762:I1762"/>
    <mergeCell ref="J1762:N1762"/>
    <mergeCell ref="O1762:P1762"/>
    <mergeCell ref="B1761:C1761"/>
    <mergeCell ref="D1761:E1761"/>
    <mergeCell ref="F1761:G1761"/>
    <mergeCell ref="H1761:I1761"/>
    <mergeCell ref="J1761:N1761"/>
    <mergeCell ref="O1761:P1761"/>
    <mergeCell ref="B1760:C1760"/>
    <mergeCell ref="D1760:E1760"/>
    <mergeCell ref="F1760:G1760"/>
    <mergeCell ref="H1760:I1760"/>
    <mergeCell ref="J1760:N1760"/>
    <mergeCell ref="O1760:P1760"/>
    <mergeCell ref="B1759:C1759"/>
    <mergeCell ref="D1759:E1759"/>
    <mergeCell ref="F1759:G1759"/>
    <mergeCell ref="H1759:I1759"/>
    <mergeCell ref="J1759:N1759"/>
    <mergeCell ref="O1759:P1759"/>
    <mergeCell ref="B1758:C1758"/>
    <mergeCell ref="D1758:E1758"/>
    <mergeCell ref="F1758:G1758"/>
    <mergeCell ref="H1758:I1758"/>
    <mergeCell ref="J1758:N1758"/>
    <mergeCell ref="O1758:P1758"/>
    <mergeCell ref="B1757:C1757"/>
    <mergeCell ref="D1757:E1757"/>
    <mergeCell ref="F1757:G1757"/>
    <mergeCell ref="H1757:I1757"/>
    <mergeCell ref="J1757:N1757"/>
    <mergeCell ref="O1757:P1757"/>
    <mergeCell ref="B1768:C1768"/>
    <mergeCell ref="D1768:E1768"/>
    <mergeCell ref="F1768:G1768"/>
    <mergeCell ref="H1768:I1768"/>
    <mergeCell ref="J1768:N1768"/>
    <mergeCell ref="O1768:P1768"/>
    <mergeCell ref="B1767:C1767"/>
    <mergeCell ref="D1767:E1767"/>
    <mergeCell ref="F1767:G1767"/>
    <mergeCell ref="H1767:I1767"/>
    <mergeCell ref="J1767:N1767"/>
    <mergeCell ref="O1767:P1767"/>
    <mergeCell ref="B1766:C1766"/>
    <mergeCell ref="D1766:E1766"/>
    <mergeCell ref="F1766:G1766"/>
    <mergeCell ref="H1766:I1766"/>
    <mergeCell ref="J1766:N1766"/>
    <mergeCell ref="O1766:P1766"/>
    <mergeCell ref="B1765:C1765"/>
    <mergeCell ref="D1765:E1765"/>
    <mergeCell ref="F1765:G1765"/>
    <mergeCell ref="H1765:I1765"/>
    <mergeCell ref="J1765:N1765"/>
    <mergeCell ref="O1765:P1765"/>
    <mergeCell ref="B1764:C1764"/>
    <mergeCell ref="D1764:E1764"/>
    <mergeCell ref="F1764:G1764"/>
    <mergeCell ref="H1764:I1764"/>
    <mergeCell ref="J1764:N1764"/>
    <mergeCell ref="O1764:P1764"/>
    <mergeCell ref="B1763:C1763"/>
    <mergeCell ref="D1763:E1763"/>
    <mergeCell ref="F1763:G1763"/>
    <mergeCell ref="H1763:I1763"/>
    <mergeCell ref="J1763:N1763"/>
    <mergeCell ref="O1763:P1763"/>
    <mergeCell ref="B1774:C1774"/>
    <mergeCell ref="D1774:E1774"/>
    <mergeCell ref="F1774:G1774"/>
    <mergeCell ref="H1774:I1774"/>
    <mergeCell ref="J1774:N1774"/>
    <mergeCell ref="O1774:P1774"/>
    <mergeCell ref="B1773:C1773"/>
    <mergeCell ref="D1773:E1773"/>
    <mergeCell ref="F1773:G1773"/>
    <mergeCell ref="H1773:I1773"/>
    <mergeCell ref="J1773:N1773"/>
    <mergeCell ref="O1773:P1773"/>
    <mergeCell ref="B1772:C1772"/>
    <mergeCell ref="D1772:E1772"/>
    <mergeCell ref="F1772:G1772"/>
    <mergeCell ref="H1772:I1772"/>
    <mergeCell ref="J1772:N1772"/>
    <mergeCell ref="O1772:P1772"/>
    <mergeCell ref="B1771:C1771"/>
    <mergeCell ref="D1771:E1771"/>
    <mergeCell ref="F1771:G1771"/>
    <mergeCell ref="H1771:I1771"/>
    <mergeCell ref="J1771:N1771"/>
    <mergeCell ref="O1771:P1771"/>
    <mergeCell ref="B1770:C1770"/>
    <mergeCell ref="D1770:E1770"/>
    <mergeCell ref="F1770:G1770"/>
    <mergeCell ref="H1770:I1770"/>
    <mergeCell ref="J1770:N1770"/>
    <mergeCell ref="O1770:P1770"/>
    <mergeCell ref="B1769:C1769"/>
    <mergeCell ref="D1769:E1769"/>
    <mergeCell ref="F1769:G1769"/>
    <mergeCell ref="H1769:I1769"/>
    <mergeCell ref="J1769:N1769"/>
    <mergeCell ref="O1769:P1769"/>
    <mergeCell ref="B1780:C1780"/>
    <mergeCell ref="D1780:E1780"/>
    <mergeCell ref="F1780:G1780"/>
    <mergeCell ref="H1780:I1780"/>
    <mergeCell ref="J1780:N1780"/>
    <mergeCell ref="O1780:P1780"/>
    <mergeCell ref="B1779:C1779"/>
    <mergeCell ref="D1779:E1779"/>
    <mergeCell ref="F1779:G1779"/>
    <mergeCell ref="H1779:I1779"/>
    <mergeCell ref="J1779:N1779"/>
    <mergeCell ref="O1779:P1779"/>
    <mergeCell ref="B1778:C1778"/>
    <mergeCell ref="D1778:E1778"/>
    <mergeCell ref="F1778:G1778"/>
    <mergeCell ref="H1778:I1778"/>
    <mergeCell ref="J1778:N1778"/>
    <mergeCell ref="O1778:P1778"/>
    <mergeCell ref="B1777:C1777"/>
    <mergeCell ref="D1777:E1777"/>
    <mergeCell ref="F1777:G1777"/>
    <mergeCell ref="H1777:I1777"/>
    <mergeCell ref="J1777:N1777"/>
    <mergeCell ref="O1777:P1777"/>
    <mergeCell ref="B1776:C1776"/>
    <mergeCell ref="D1776:E1776"/>
    <mergeCell ref="F1776:G1776"/>
    <mergeCell ref="H1776:I1776"/>
    <mergeCell ref="J1776:N1776"/>
    <mergeCell ref="O1776:P1776"/>
    <mergeCell ref="B1775:C1775"/>
    <mergeCell ref="D1775:E1775"/>
    <mergeCell ref="F1775:G1775"/>
    <mergeCell ref="H1775:I1775"/>
    <mergeCell ref="J1775:N1775"/>
    <mergeCell ref="O1775:P1775"/>
    <mergeCell ref="B1786:C1786"/>
    <mergeCell ref="D1786:E1786"/>
    <mergeCell ref="F1786:G1786"/>
    <mergeCell ref="H1786:I1786"/>
    <mergeCell ref="J1786:N1786"/>
    <mergeCell ref="O1786:P1786"/>
    <mergeCell ref="B1785:C1785"/>
    <mergeCell ref="D1785:E1785"/>
    <mergeCell ref="F1785:G1785"/>
    <mergeCell ref="H1785:I1785"/>
    <mergeCell ref="J1785:N1785"/>
    <mergeCell ref="O1785:P1785"/>
    <mergeCell ref="B1784:C1784"/>
    <mergeCell ref="D1784:E1784"/>
    <mergeCell ref="F1784:G1784"/>
    <mergeCell ref="H1784:I1784"/>
    <mergeCell ref="J1784:N1784"/>
    <mergeCell ref="O1784:P1784"/>
    <mergeCell ref="B1783:C1783"/>
    <mergeCell ref="D1783:E1783"/>
    <mergeCell ref="F1783:G1783"/>
    <mergeCell ref="H1783:I1783"/>
    <mergeCell ref="J1783:N1783"/>
    <mergeCell ref="O1783:P1783"/>
    <mergeCell ref="B1782:C1782"/>
    <mergeCell ref="D1782:E1782"/>
    <mergeCell ref="F1782:G1782"/>
    <mergeCell ref="H1782:I1782"/>
    <mergeCell ref="J1782:N1782"/>
    <mergeCell ref="O1782:P1782"/>
    <mergeCell ref="B1781:C1781"/>
    <mergeCell ref="D1781:E1781"/>
    <mergeCell ref="F1781:G1781"/>
    <mergeCell ref="H1781:I1781"/>
    <mergeCell ref="J1781:N1781"/>
    <mergeCell ref="O1781:P1781"/>
    <mergeCell ref="B1792:C1792"/>
    <mergeCell ref="D1792:E1792"/>
    <mergeCell ref="F1792:G1792"/>
    <mergeCell ref="H1792:I1792"/>
    <mergeCell ref="J1792:N1792"/>
    <mergeCell ref="O1792:P1792"/>
    <mergeCell ref="B1791:C1791"/>
    <mergeCell ref="D1791:E1791"/>
    <mergeCell ref="F1791:G1791"/>
    <mergeCell ref="H1791:I1791"/>
    <mergeCell ref="J1791:N1791"/>
    <mergeCell ref="O1791:P1791"/>
    <mergeCell ref="B1790:C1790"/>
    <mergeCell ref="D1790:E1790"/>
    <mergeCell ref="F1790:G1790"/>
    <mergeCell ref="H1790:I1790"/>
    <mergeCell ref="J1790:N1790"/>
    <mergeCell ref="O1790:P1790"/>
    <mergeCell ref="B1789:C1789"/>
    <mergeCell ref="D1789:E1789"/>
    <mergeCell ref="F1789:G1789"/>
    <mergeCell ref="H1789:I1789"/>
    <mergeCell ref="J1789:N1789"/>
    <mergeCell ref="O1789:P1789"/>
    <mergeCell ref="B1788:C1788"/>
    <mergeCell ref="D1788:E1788"/>
    <mergeCell ref="F1788:G1788"/>
    <mergeCell ref="H1788:I1788"/>
    <mergeCell ref="J1788:N1788"/>
    <mergeCell ref="O1788:P1788"/>
    <mergeCell ref="B1787:C1787"/>
    <mergeCell ref="D1787:E1787"/>
    <mergeCell ref="F1787:G1787"/>
    <mergeCell ref="H1787:I1787"/>
    <mergeCell ref="J1787:N1787"/>
    <mergeCell ref="O1787:P1787"/>
    <mergeCell ref="B1798:C1798"/>
    <mergeCell ref="D1798:E1798"/>
    <mergeCell ref="F1798:G1798"/>
    <mergeCell ref="H1798:I1798"/>
    <mergeCell ref="J1798:N1798"/>
    <mergeCell ref="O1798:P1798"/>
    <mergeCell ref="B1797:C1797"/>
    <mergeCell ref="D1797:E1797"/>
    <mergeCell ref="F1797:G1797"/>
    <mergeCell ref="H1797:I1797"/>
    <mergeCell ref="J1797:N1797"/>
    <mergeCell ref="O1797:P1797"/>
    <mergeCell ref="B1796:C1796"/>
    <mergeCell ref="D1796:E1796"/>
    <mergeCell ref="F1796:G1796"/>
    <mergeCell ref="H1796:I1796"/>
    <mergeCell ref="J1796:N1796"/>
    <mergeCell ref="O1796:P1796"/>
    <mergeCell ref="B1795:C1795"/>
    <mergeCell ref="D1795:E1795"/>
    <mergeCell ref="F1795:G1795"/>
    <mergeCell ref="H1795:I1795"/>
    <mergeCell ref="J1795:N1795"/>
    <mergeCell ref="O1795:P1795"/>
    <mergeCell ref="B1794:C1794"/>
    <mergeCell ref="D1794:E1794"/>
    <mergeCell ref="F1794:G1794"/>
    <mergeCell ref="H1794:I1794"/>
    <mergeCell ref="J1794:N1794"/>
    <mergeCell ref="O1794:P1794"/>
    <mergeCell ref="B1793:C1793"/>
    <mergeCell ref="D1793:E1793"/>
    <mergeCell ref="F1793:G1793"/>
    <mergeCell ref="H1793:I1793"/>
    <mergeCell ref="J1793:N1793"/>
    <mergeCell ref="O1793:P1793"/>
    <mergeCell ref="B1804:C1804"/>
    <mergeCell ref="D1804:E1804"/>
    <mergeCell ref="F1804:G1804"/>
    <mergeCell ref="H1804:I1804"/>
    <mergeCell ref="J1804:N1804"/>
    <mergeCell ref="O1804:P1804"/>
    <mergeCell ref="B1803:C1803"/>
    <mergeCell ref="D1803:E1803"/>
    <mergeCell ref="F1803:G1803"/>
    <mergeCell ref="H1803:I1803"/>
    <mergeCell ref="J1803:N1803"/>
    <mergeCell ref="O1803:P1803"/>
    <mergeCell ref="B1802:C1802"/>
    <mergeCell ref="D1802:E1802"/>
    <mergeCell ref="F1802:G1802"/>
    <mergeCell ref="H1802:I1802"/>
    <mergeCell ref="J1802:N1802"/>
    <mergeCell ref="O1802:P1802"/>
    <mergeCell ref="B1801:C1801"/>
    <mergeCell ref="D1801:E1801"/>
    <mergeCell ref="F1801:G1801"/>
    <mergeCell ref="H1801:I1801"/>
    <mergeCell ref="J1801:N1801"/>
    <mergeCell ref="O1801:P1801"/>
    <mergeCell ref="B1800:C1800"/>
    <mergeCell ref="D1800:E1800"/>
    <mergeCell ref="F1800:G1800"/>
    <mergeCell ref="H1800:I1800"/>
    <mergeCell ref="J1800:N1800"/>
    <mergeCell ref="O1800:P1800"/>
    <mergeCell ref="B1799:C1799"/>
    <mergeCell ref="D1799:E1799"/>
    <mergeCell ref="F1799:G1799"/>
    <mergeCell ref="H1799:I1799"/>
    <mergeCell ref="J1799:N1799"/>
    <mergeCell ref="O1799:P1799"/>
    <mergeCell ref="B1810:C1810"/>
    <mergeCell ref="D1810:E1810"/>
    <mergeCell ref="F1810:G1810"/>
    <mergeCell ref="H1810:I1810"/>
    <mergeCell ref="J1810:N1810"/>
    <mergeCell ref="O1810:P1810"/>
    <mergeCell ref="B1809:C1809"/>
    <mergeCell ref="D1809:E1809"/>
    <mergeCell ref="F1809:G1809"/>
    <mergeCell ref="H1809:I1809"/>
    <mergeCell ref="J1809:N1809"/>
    <mergeCell ref="O1809:P1809"/>
    <mergeCell ref="B1808:C1808"/>
    <mergeCell ref="D1808:E1808"/>
    <mergeCell ref="F1808:G1808"/>
    <mergeCell ref="H1808:I1808"/>
    <mergeCell ref="J1808:N1808"/>
    <mergeCell ref="O1808:P1808"/>
    <mergeCell ref="B1807:C1807"/>
    <mergeCell ref="D1807:E1807"/>
    <mergeCell ref="F1807:G1807"/>
    <mergeCell ref="H1807:I1807"/>
    <mergeCell ref="J1807:N1807"/>
    <mergeCell ref="O1807:P1807"/>
    <mergeCell ref="B1806:C1806"/>
    <mergeCell ref="D1806:E1806"/>
    <mergeCell ref="F1806:G1806"/>
    <mergeCell ref="H1806:I1806"/>
    <mergeCell ref="J1806:N1806"/>
    <mergeCell ref="O1806:P1806"/>
    <mergeCell ref="B1805:C1805"/>
    <mergeCell ref="D1805:E1805"/>
    <mergeCell ref="F1805:G1805"/>
    <mergeCell ref="H1805:I1805"/>
    <mergeCell ref="J1805:N1805"/>
    <mergeCell ref="O1805:P1805"/>
    <mergeCell ref="B1816:C1816"/>
    <mergeCell ref="D1816:E1816"/>
    <mergeCell ref="F1816:G1816"/>
    <mergeCell ref="H1816:I1816"/>
    <mergeCell ref="J1816:N1816"/>
    <mergeCell ref="O1816:P1816"/>
    <mergeCell ref="B1815:C1815"/>
    <mergeCell ref="D1815:E1815"/>
    <mergeCell ref="F1815:G1815"/>
    <mergeCell ref="H1815:I1815"/>
    <mergeCell ref="J1815:N1815"/>
    <mergeCell ref="O1815:P1815"/>
    <mergeCell ref="B1814:C1814"/>
    <mergeCell ref="D1814:E1814"/>
    <mergeCell ref="F1814:G1814"/>
    <mergeCell ref="H1814:I1814"/>
    <mergeCell ref="J1814:N1814"/>
    <mergeCell ref="O1814:P1814"/>
    <mergeCell ref="B1813:C1813"/>
    <mergeCell ref="D1813:E1813"/>
    <mergeCell ref="F1813:G1813"/>
    <mergeCell ref="H1813:I1813"/>
    <mergeCell ref="J1813:N1813"/>
    <mergeCell ref="O1813:P1813"/>
    <mergeCell ref="B1812:C1812"/>
    <mergeCell ref="D1812:E1812"/>
    <mergeCell ref="F1812:G1812"/>
    <mergeCell ref="H1812:I1812"/>
    <mergeCell ref="J1812:N1812"/>
    <mergeCell ref="O1812:P1812"/>
    <mergeCell ref="B1811:C1811"/>
    <mergeCell ref="D1811:E1811"/>
    <mergeCell ref="F1811:G1811"/>
    <mergeCell ref="H1811:I1811"/>
    <mergeCell ref="J1811:N1811"/>
    <mergeCell ref="O1811:P1811"/>
    <mergeCell ref="B1822:C1822"/>
    <mergeCell ref="D1822:E1822"/>
    <mergeCell ref="F1822:G1822"/>
    <mergeCell ref="H1822:I1822"/>
    <mergeCell ref="J1822:N1822"/>
    <mergeCell ref="O1822:P1822"/>
    <mergeCell ref="B1821:C1821"/>
    <mergeCell ref="D1821:E1821"/>
    <mergeCell ref="F1821:G1821"/>
    <mergeCell ref="H1821:I1821"/>
    <mergeCell ref="J1821:N1821"/>
    <mergeCell ref="O1821:P1821"/>
    <mergeCell ref="B1820:C1820"/>
    <mergeCell ref="D1820:E1820"/>
    <mergeCell ref="F1820:G1820"/>
    <mergeCell ref="H1820:I1820"/>
    <mergeCell ref="J1820:N1820"/>
    <mergeCell ref="O1820:P1820"/>
    <mergeCell ref="B1819:C1819"/>
    <mergeCell ref="D1819:E1819"/>
    <mergeCell ref="F1819:G1819"/>
    <mergeCell ref="H1819:I1819"/>
    <mergeCell ref="J1819:N1819"/>
    <mergeCell ref="O1819:P1819"/>
    <mergeCell ref="B1818:C1818"/>
    <mergeCell ref="D1818:E1818"/>
    <mergeCell ref="F1818:G1818"/>
    <mergeCell ref="H1818:I1818"/>
    <mergeCell ref="J1818:N1818"/>
    <mergeCell ref="O1818:P1818"/>
    <mergeCell ref="B1817:C1817"/>
    <mergeCell ref="D1817:E1817"/>
    <mergeCell ref="F1817:G1817"/>
    <mergeCell ref="H1817:I1817"/>
    <mergeCell ref="J1817:N1817"/>
    <mergeCell ref="O1817:P1817"/>
    <mergeCell ref="B1828:C1828"/>
    <mergeCell ref="D1828:E1828"/>
    <mergeCell ref="F1828:G1828"/>
    <mergeCell ref="H1828:I1828"/>
    <mergeCell ref="J1828:N1828"/>
    <mergeCell ref="O1828:P1828"/>
    <mergeCell ref="B1827:C1827"/>
    <mergeCell ref="D1827:E1827"/>
    <mergeCell ref="F1827:G1827"/>
    <mergeCell ref="H1827:I1827"/>
    <mergeCell ref="J1827:N1827"/>
    <mergeCell ref="O1827:P1827"/>
    <mergeCell ref="B1826:C1826"/>
    <mergeCell ref="D1826:E1826"/>
    <mergeCell ref="F1826:G1826"/>
    <mergeCell ref="H1826:I1826"/>
    <mergeCell ref="J1826:N1826"/>
    <mergeCell ref="O1826:P1826"/>
    <mergeCell ref="B1825:C1825"/>
    <mergeCell ref="D1825:E1825"/>
    <mergeCell ref="F1825:G1825"/>
    <mergeCell ref="H1825:I1825"/>
    <mergeCell ref="J1825:N1825"/>
    <mergeCell ref="O1825:P1825"/>
    <mergeCell ref="B1824:C1824"/>
    <mergeCell ref="D1824:E1824"/>
    <mergeCell ref="F1824:G1824"/>
    <mergeCell ref="H1824:I1824"/>
    <mergeCell ref="J1824:N1824"/>
    <mergeCell ref="O1824:P1824"/>
    <mergeCell ref="B1823:C1823"/>
    <mergeCell ref="D1823:E1823"/>
    <mergeCell ref="F1823:G1823"/>
    <mergeCell ref="H1823:I1823"/>
    <mergeCell ref="J1823:N1823"/>
    <mergeCell ref="O1823:P1823"/>
    <mergeCell ref="B1834:C1834"/>
    <mergeCell ref="D1834:E1834"/>
    <mergeCell ref="F1834:G1834"/>
    <mergeCell ref="H1834:I1834"/>
    <mergeCell ref="J1834:N1834"/>
    <mergeCell ref="O1834:P1834"/>
    <mergeCell ref="B1833:C1833"/>
    <mergeCell ref="D1833:E1833"/>
    <mergeCell ref="F1833:G1833"/>
    <mergeCell ref="H1833:I1833"/>
    <mergeCell ref="J1833:N1833"/>
    <mergeCell ref="O1833:P1833"/>
    <mergeCell ref="B1832:C1832"/>
    <mergeCell ref="D1832:E1832"/>
    <mergeCell ref="F1832:G1832"/>
    <mergeCell ref="H1832:I1832"/>
    <mergeCell ref="J1832:N1832"/>
    <mergeCell ref="O1832:P1832"/>
    <mergeCell ref="B1831:C1831"/>
    <mergeCell ref="D1831:E1831"/>
    <mergeCell ref="F1831:G1831"/>
    <mergeCell ref="H1831:I1831"/>
    <mergeCell ref="J1831:N1831"/>
    <mergeCell ref="O1831:P1831"/>
    <mergeCell ref="B1830:C1830"/>
    <mergeCell ref="D1830:E1830"/>
    <mergeCell ref="F1830:G1830"/>
    <mergeCell ref="H1830:I1830"/>
    <mergeCell ref="J1830:N1830"/>
    <mergeCell ref="O1830:P1830"/>
    <mergeCell ref="B1829:C1829"/>
    <mergeCell ref="D1829:E1829"/>
    <mergeCell ref="F1829:G1829"/>
    <mergeCell ref="H1829:I1829"/>
    <mergeCell ref="J1829:N1829"/>
    <mergeCell ref="O1829:P1829"/>
    <mergeCell ref="B1840:C1840"/>
    <mergeCell ref="D1840:E1840"/>
    <mergeCell ref="F1840:G1840"/>
    <mergeCell ref="H1840:I1840"/>
    <mergeCell ref="J1840:N1840"/>
    <mergeCell ref="O1840:P1840"/>
    <mergeCell ref="B1839:C1839"/>
    <mergeCell ref="D1839:E1839"/>
    <mergeCell ref="F1839:G1839"/>
    <mergeCell ref="H1839:I1839"/>
    <mergeCell ref="J1839:N1839"/>
    <mergeCell ref="O1839:P1839"/>
    <mergeCell ref="B1838:C1838"/>
    <mergeCell ref="D1838:E1838"/>
    <mergeCell ref="F1838:G1838"/>
    <mergeCell ref="H1838:I1838"/>
    <mergeCell ref="J1838:N1838"/>
    <mergeCell ref="O1838:P1838"/>
    <mergeCell ref="B1837:C1837"/>
    <mergeCell ref="D1837:E1837"/>
    <mergeCell ref="F1837:G1837"/>
    <mergeCell ref="H1837:I1837"/>
    <mergeCell ref="J1837:N1837"/>
    <mergeCell ref="O1837:P1837"/>
    <mergeCell ref="B1836:C1836"/>
    <mergeCell ref="D1836:E1836"/>
    <mergeCell ref="F1836:G1836"/>
    <mergeCell ref="H1836:I1836"/>
    <mergeCell ref="J1836:N1836"/>
    <mergeCell ref="O1836:P1836"/>
    <mergeCell ref="B1835:C1835"/>
    <mergeCell ref="D1835:E1835"/>
    <mergeCell ref="F1835:G1835"/>
    <mergeCell ref="H1835:I1835"/>
    <mergeCell ref="J1835:N1835"/>
    <mergeCell ref="O1835:P1835"/>
    <mergeCell ref="B1846:C1846"/>
    <mergeCell ref="D1846:E1846"/>
    <mergeCell ref="F1846:G1846"/>
    <mergeCell ref="H1846:I1846"/>
    <mergeCell ref="J1846:N1846"/>
    <mergeCell ref="O1846:P1846"/>
    <mergeCell ref="B1845:C1845"/>
    <mergeCell ref="D1845:E1845"/>
    <mergeCell ref="F1845:G1845"/>
    <mergeCell ref="H1845:I1845"/>
    <mergeCell ref="J1845:N1845"/>
    <mergeCell ref="O1845:P1845"/>
    <mergeCell ref="B1844:C1844"/>
    <mergeCell ref="D1844:E1844"/>
    <mergeCell ref="F1844:G1844"/>
    <mergeCell ref="H1844:I1844"/>
    <mergeCell ref="J1844:N1844"/>
    <mergeCell ref="O1844:P1844"/>
    <mergeCell ref="B1843:C1843"/>
    <mergeCell ref="D1843:E1843"/>
    <mergeCell ref="F1843:G1843"/>
    <mergeCell ref="H1843:I1843"/>
    <mergeCell ref="J1843:N1843"/>
    <mergeCell ref="O1843:P1843"/>
    <mergeCell ref="B1842:C1842"/>
    <mergeCell ref="D1842:E1842"/>
    <mergeCell ref="F1842:G1842"/>
    <mergeCell ref="H1842:I1842"/>
    <mergeCell ref="J1842:N1842"/>
    <mergeCell ref="O1842:P1842"/>
    <mergeCell ref="B1841:C1841"/>
    <mergeCell ref="D1841:E1841"/>
    <mergeCell ref="F1841:G1841"/>
    <mergeCell ref="H1841:I1841"/>
    <mergeCell ref="J1841:N1841"/>
    <mergeCell ref="O1841:P1841"/>
    <mergeCell ref="B1852:C1852"/>
    <mergeCell ref="D1852:E1852"/>
    <mergeCell ref="F1852:G1852"/>
    <mergeCell ref="H1852:I1852"/>
    <mergeCell ref="J1852:N1852"/>
    <mergeCell ref="O1852:P1852"/>
    <mergeCell ref="B1851:C1851"/>
    <mergeCell ref="D1851:E1851"/>
    <mergeCell ref="F1851:G1851"/>
    <mergeCell ref="H1851:I1851"/>
    <mergeCell ref="J1851:N1851"/>
    <mergeCell ref="O1851:P1851"/>
    <mergeCell ref="B1850:C1850"/>
    <mergeCell ref="D1850:E1850"/>
    <mergeCell ref="F1850:G1850"/>
    <mergeCell ref="H1850:I1850"/>
    <mergeCell ref="J1850:N1850"/>
    <mergeCell ref="O1850:P1850"/>
    <mergeCell ref="B1849:C1849"/>
    <mergeCell ref="D1849:E1849"/>
    <mergeCell ref="F1849:G1849"/>
    <mergeCell ref="H1849:I1849"/>
    <mergeCell ref="J1849:N1849"/>
    <mergeCell ref="O1849:P1849"/>
    <mergeCell ref="B1848:C1848"/>
    <mergeCell ref="D1848:E1848"/>
    <mergeCell ref="F1848:G1848"/>
    <mergeCell ref="H1848:I1848"/>
    <mergeCell ref="J1848:N1848"/>
    <mergeCell ref="O1848:P1848"/>
    <mergeCell ref="B1847:C1847"/>
    <mergeCell ref="D1847:E1847"/>
    <mergeCell ref="F1847:G1847"/>
    <mergeCell ref="H1847:I1847"/>
    <mergeCell ref="J1847:N1847"/>
    <mergeCell ref="O1847:P1847"/>
    <mergeCell ref="B1858:C1858"/>
    <mergeCell ref="D1858:E1858"/>
    <mergeCell ref="F1858:G1858"/>
    <mergeCell ref="H1858:I1858"/>
    <mergeCell ref="J1858:N1858"/>
    <mergeCell ref="O1858:P1858"/>
    <mergeCell ref="B1857:C1857"/>
    <mergeCell ref="D1857:E1857"/>
    <mergeCell ref="F1857:G1857"/>
    <mergeCell ref="H1857:I1857"/>
    <mergeCell ref="J1857:N1857"/>
    <mergeCell ref="O1857:P1857"/>
    <mergeCell ref="B1856:C1856"/>
    <mergeCell ref="D1856:E1856"/>
    <mergeCell ref="F1856:G1856"/>
    <mergeCell ref="H1856:I1856"/>
    <mergeCell ref="J1856:N1856"/>
    <mergeCell ref="O1856:P1856"/>
    <mergeCell ref="B1855:C1855"/>
    <mergeCell ref="D1855:E1855"/>
    <mergeCell ref="F1855:G1855"/>
    <mergeCell ref="H1855:I1855"/>
    <mergeCell ref="J1855:N1855"/>
    <mergeCell ref="O1855:P1855"/>
    <mergeCell ref="B1854:C1854"/>
    <mergeCell ref="D1854:E1854"/>
    <mergeCell ref="F1854:G1854"/>
    <mergeCell ref="H1854:I1854"/>
    <mergeCell ref="J1854:N1854"/>
    <mergeCell ref="O1854:P1854"/>
    <mergeCell ref="B1853:C1853"/>
    <mergeCell ref="D1853:E1853"/>
    <mergeCell ref="F1853:G1853"/>
    <mergeCell ref="H1853:I1853"/>
    <mergeCell ref="J1853:N1853"/>
    <mergeCell ref="O1853:P1853"/>
    <mergeCell ref="B1864:C1864"/>
    <mergeCell ref="D1864:E1864"/>
    <mergeCell ref="F1864:G1864"/>
    <mergeCell ref="H1864:I1864"/>
    <mergeCell ref="J1864:N1864"/>
    <mergeCell ref="O1864:P1864"/>
    <mergeCell ref="B1863:C1863"/>
    <mergeCell ref="D1863:E1863"/>
    <mergeCell ref="F1863:G1863"/>
    <mergeCell ref="H1863:I1863"/>
    <mergeCell ref="J1863:N1863"/>
    <mergeCell ref="O1863:P1863"/>
    <mergeCell ref="B1862:C1862"/>
    <mergeCell ref="D1862:E1862"/>
    <mergeCell ref="F1862:G1862"/>
    <mergeCell ref="H1862:I1862"/>
    <mergeCell ref="J1862:N1862"/>
    <mergeCell ref="O1862:P1862"/>
    <mergeCell ref="B1861:C1861"/>
    <mergeCell ref="D1861:E1861"/>
    <mergeCell ref="F1861:G1861"/>
    <mergeCell ref="H1861:I1861"/>
    <mergeCell ref="J1861:N1861"/>
    <mergeCell ref="O1861:P1861"/>
    <mergeCell ref="B1860:C1860"/>
    <mergeCell ref="D1860:E1860"/>
    <mergeCell ref="F1860:G1860"/>
    <mergeCell ref="H1860:I1860"/>
    <mergeCell ref="J1860:N1860"/>
    <mergeCell ref="O1860:P1860"/>
    <mergeCell ref="B1859:C1859"/>
    <mergeCell ref="D1859:E1859"/>
    <mergeCell ref="F1859:G1859"/>
    <mergeCell ref="H1859:I1859"/>
    <mergeCell ref="J1859:N1859"/>
    <mergeCell ref="O1859:P1859"/>
    <mergeCell ref="B1870:C1870"/>
    <mergeCell ref="D1870:E1870"/>
    <mergeCell ref="F1870:G1870"/>
    <mergeCell ref="H1870:I1870"/>
    <mergeCell ref="J1870:N1870"/>
    <mergeCell ref="O1870:P1870"/>
    <mergeCell ref="B1869:C1869"/>
    <mergeCell ref="D1869:E1869"/>
    <mergeCell ref="F1869:G1869"/>
    <mergeCell ref="H1869:I1869"/>
    <mergeCell ref="J1869:N1869"/>
    <mergeCell ref="O1869:P1869"/>
    <mergeCell ref="B1868:C1868"/>
    <mergeCell ref="D1868:E1868"/>
    <mergeCell ref="F1868:G1868"/>
    <mergeCell ref="H1868:I1868"/>
    <mergeCell ref="J1868:N1868"/>
    <mergeCell ref="O1868:P1868"/>
    <mergeCell ref="B1867:C1867"/>
    <mergeCell ref="D1867:E1867"/>
    <mergeCell ref="F1867:G1867"/>
    <mergeCell ref="H1867:I1867"/>
    <mergeCell ref="J1867:N1867"/>
    <mergeCell ref="O1867:P1867"/>
    <mergeCell ref="B1866:C1866"/>
    <mergeCell ref="D1866:E1866"/>
    <mergeCell ref="F1866:G1866"/>
    <mergeCell ref="H1866:I1866"/>
    <mergeCell ref="J1866:N1866"/>
    <mergeCell ref="O1866:P1866"/>
    <mergeCell ref="B1865:C1865"/>
    <mergeCell ref="D1865:E1865"/>
    <mergeCell ref="F1865:G1865"/>
    <mergeCell ref="H1865:I1865"/>
    <mergeCell ref="J1865:N1865"/>
    <mergeCell ref="O1865:P1865"/>
    <mergeCell ref="B1876:C1876"/>
    <mergeCell ref="D1876:E1876"/>
    <mergeCell ref="F1876:G1876"/>
    <mergeCell ref="H1876:I1876"/>
    <mergeCell ref="J1876:N1876"/>
    <mergeCell ref="O1876:P1876"/>
    <mergeCell ref="B1875:C1875"/>
    <mergeCell ref="D1875:E1875"/>
    <mergeCell ref="F1875:G1875"/>
    <mergeCell ref="H1875:I1875"/>
    <mergeCell ref="J1875:N1875"/>
    <mergeCell ref="O1875:P1875"/>
    <mergeCell ref="B1874:C1874"/>
    <mergeCell ref="D1874:E1874"/>
    <mergeCell ref="F1874:G1874"/>
    <mergeCell ref="H1874:I1874"/>
    <mergeCell ref="J1874:N1874"/>
    <mergeCell ref="O1874:P1874"/>
    <mergeCell ref="B1873:C1873"/>
    <mergeCell ref="D1873:E1873"/>
    <mergeCell ref="F1873:G1873"/>
    <mergeCell ref="H1873:I1873"/>
    <mergeCell ref="J1873:N1873"/>
    <mergeCell ref="O1873:P1873"/>
    <mergeCell ref="B1872:C1872"/>
    <mergeCell ref="D1872:E1872"/>
    <mergeCell ref="F1872:G1872"/>
    <mergeCell ref="H1872:I1872"/>
    <mergeCell ref="J1872:N1872"/>
    <mergeCell ref="O1872:P1872"/>
    <mergeCell ref="B1871:C1871"/>
    <mergeCell ref="D1871:E1871"/>
    <mergeCell ref="F1871:G1871"/>
    <mergeCell ref="H1871:I1871"/>
    <mergeCell ref="J1871:N1871"/>
    <mergeCell ref="O1871:P1871"/>
    <mergeCell ref="B1882:C1882"/>
    <mergeCell ref="D1882:E1882"/>
    <mergeCell ref="F1882:G1882"/>
    <mergeCell ref="H1882:I1882"/>
    <mergeCell ref="J1882:N1882"/>
    <mergeCell ref="O1882:P1882"/>
    <mergeCell ref="B1881:C1881"/>
    <mergeCell ref="D1881:E1881"/>
    <mergeCell ref="F1881:G1881"/>
    <mergeCell ref="H1881:I1881"/>
    <mergeCell ref="J1881:N1881"/>
    <mergeCell ref="O1881:P1881"/>
    <mergeCell ref="B1880:C1880"/>
    <mergeCell ref="D1880:E1880"/>
    <mergeCell ref="F1880:G1880"/>
    <mergeCell ref="H1880:I1880"/>
    <mergeCell ref="J1880:N1880"/>
    <mergeCell ref="O1880:P1880"/>
    <mergeCell ref="B1879:C1879"/>
    <mergeCell ref="D1879:E1879"/>
    <mergeCell ref="F1879:G1879"/>
    <mergeCell ref="H1879:I1879"/>
    <mergeCell ref="J1879:N1879"/>
    <mergeCell ref="O1879:P1879"/>
    <mergeCell ref="B1878:C1878"/>
    <mergeCell ref="D1878:E1878"/>
    <mergeCell ref="F1878:G1878"/>
    <mergeCell ref="H1878:I1878"/>
    <mergeCell ref="J1878:N1878"/>
    <mergeCell ref="O1878:P1878"/>
    <mergeCell ref="B1877:C1877"/>
    <mergeCell ref="D1877:E1877"/>
    <mergeCell ref="F1877:G1877"/>
    <mergeCell ref="H1877:I1877"/>
    <mergeCell ref="J1877:N1877"/>
    <mergeCell ref="O1877:P1877"/>
    <mergeCell ref="B1888:C1888"/>
    <mergeCell ref="D1888:E1888"/>
    <mergeCell ref="F1888:G1888"/>
    <mergeCell ref="H1888:I1888"/>
    <mergeCell ref="J1888:N1888"/>
    <mergeCell ref="O1888:P1888"/>
    <mergeCell ref="B1887:C1887"/>
    <mergeCell ref="D1887:E1887"/>
    <mergeCell ref="F1887:G1887"/>
    <mergeCell ref="H1887:I1887"/>
    <mergeCell ref="J1887:N1887"/>
    <mergeCell ref="O1887:P1887"/>
    <mergeCell ref="B1886:C1886"/>
    <mergeCell ref="D1886:E1886"/>
    <mergeCell ref="F1886:G1886"/>
    <mergeCell ref="H1886:I1886"/>
    <mergeCell ref="J1886:N1886"/>
    <mergeCell ref="O1886:P1886"/>
    <mergeCell ref="B1885:C1885"/>
    <mergeCell ref="D1885:E1885"/>
    <mergeCell ref="F1885:G1885"/>
    <mergeCell ref="H1885:I1885"/>
    <mergeCell ref="J1885:N1885"/>
    <mergeCell ref="O1885:P1885"/>
    <mergeCell ref="B1884:C1884"/>
    <mergeCell ref="D1884:E1884"/>
    <mergeCell ref="F1884:G1884"/>
    <mergeCell ref="H1884:I1884"/>
    <mergeCell ref="J1884:N1884"/>
    <mergeCell ref="O1884:P1884"/>
    <mergeCell ref="B1883:C1883"/>
    <mergeCell ref="D1883:E1883"/>
    <mergeCell ref="F1883:G1883"/>
    <mergeCell ref="H1883:I1883"/>
    <mergeCell ref="J1883:N1883"/>
    <mergeCell ref="O1883:P1883"/>
    <mergeCell ref="B1894:C1894"/>
    <mergeCell ref="D1894:E1894"/>
    <mergeCell ref="F1894:G1894"/>
    <mergeCell ref="H1894:I1894"/>
    <mergeCell ref="J1894:N1894"/>
    <mergeCell ref="O1894:P1894"/>
    <mergeCell ref="B1893:C1893"/>
    <mergeCell ref="D1893:E1893"/>
    <mergeCell ref="F1893:G1893"/>
    <mergeCell ref="H1893:I1893"/>
    <mergeCell ref="J1893:N1893"/>
    <mergeCell ref="O1893:P1893"/>
    <mergeCell ref="B1892:C1892"/>
    <mergeCell ref="D1892:E1892"/>
    <mergeCell ref="F1892:G1892"/>
    <mergeCell ref="H1892:I1892"/>
    <mergeCell ref="J1892:N1892"/>
    <mergeCell ref="O1892:P1892"/>
    <mergeCell ref="B1891:C1891"/>
    <mergeCell ref="D1891:E1891"/>
    <mergeCell ref="F1891:G1891"/>
    <mergeCell ref="H1891:I1891"/>
    <mergeCell ref="J1891:N1891"/>
    <mergeCell ref="O1891:P1891"/>
    <mergeCell ref="B1890:C1890"/>
    <mergeCell ref="D1890:E1890"/>
    <mergeCell ref="F1890:G1890"/>
    <mergeCell ref="H1890:I1890"/>
    <mergeCell ref="J1890:N1890"/>
    <mergeCell ref="O1890:P1890"/>
    <mergeCell ref="B1889:C1889"/>
    <mergeCell ref="D1889:E1889"/>
    <mergeCell ref="F1889:G1889"/>
    <mergeCell ref="H1889:I1889"/>
    <mergeCell ref="J1889:N1889"/>
    <mergeCell ref="O1889:P1889"/>
    <mergeCell ref="B1900:C1900"/>
    <mergeCell ref="D1900:E1900"/>
    <mergeCell ref="F1900:G1900"/>
    <mergeCell ref="H1900:I1900"/>
    <mergeCell ref="J1900:N1900"/>
    <mergeCell ref="O1900:P1900"/>
    <mergeCell ref="B1899:C1899"/>
    <mergeCell ref="D1899:E1899"/>
    <mergeCell ref="F1899:G1899"/>
    <mergeCell ref="H1899:I1899"/>
    <mergeCell ref="J1899:N1899"/>
    <mergeCell ref="O1899:P1899"/>
    <mergeCell ref="B1898:C1898"/>
    <mergeCell ref="D1898:E1898"/>
    <mergeCell ref="F1898:G1898"/>
    <mergeCell ref="H1898:I1898"/>
    <mergeCell ref="J1898:N1898"/>
    <mergeCell ref="O1898:P1898"/>
    <mergeCell ref="B1897:C1897"/>
    <mergeCell ref="D1897:E1897"/>
    <mergeCell ref="F1897:G1897"/>
    <mergeCell ref="H1897:I1897"/>
    <mergeCell ref="J1897:N1897"/>
    <mergeCell ref="O1897:P1897"/>
    <mergeCell ref="B1896:C1896"/>
    <mergeCell ref="D1896:E1896"/>
    <mergeCell ref="F1896:G1896"/>
    <mergeCell ref="H1896:I1896"/>
    <mergeCell ref="J1896:N1896"/>
    <mergeCell ref="O1896:P1896"/>
    <mergeCell ref="B1895:C1895"/>
    <mergeCell ref="D1895:E1895"/>
    <mergeCell ref="F1895:G1895"/>
    <mergeCell ref="H1895:I1895"/>
    <mergeCell ref="J1895:N1895"/>
    <mergeCell ref="O1895:P1895"/>
    <mergeCell ref="B1906:C1906"/>
    <mergeCell ref="D1906:E1906"/>
    <mergeCell ref="F1906:G1906"/>
    <mergeCell ref="H1906:I1906"/>
    <mergeCell ref="J1906:N1906"/>
    <mergeCell ref="O1906:P1906"/>
    <mergeCell ref="B1905:C1905"/>
    <mergeCell ref="D1905:E1905"/>
    <mergeCell ref="F1905:G1905"/>
    <mergeCell ref="H1905:I1905"/>
    <mergeCell ref="J1905:N1905"/>
    <mergeCell ref="O1905:P1905"/>
    <mergeCell ref="B1904:C1904"/>
    <mergeCell ref="D1904:E1904"/>
    <mergeCell ref="F1904:G1904"/>
    <mergeCell ref="H1904:I1904"/>
    <mergeCell ref="J1904:N1904"/>
    <mergeCell ref="O1904:P1904"/>
    <mergeCell ref="B1903:C1903"/>
    <mergeCell ref="D1903:E1903"/>
    <mergeCell ref="F1903:G1903"/>
    <mergeCell ref="H1903:I1903"/>
    <mergeCell ref="J1903:N1903"/>
    <mergeCell ref="O1903:P1903"/>
    <mergeCell ref="B1902:C1902"/>
    <mergeCell ref="D1902:E1902"/>
    <mergeCell ref="F1902:G1902"/>
    <mergeCell ref="H1902:I1902"/>
    <mergeCell ref="J1902:N1902"/>
    <mergeCell ref="O1902:P1902"/>
    <mergeCell ref="B1901:C1901"/>
    <mergeCell ref="D1901:E1901"/>
    <mergeCell ref="F1901:G1901"/>
    <mergeCell ref="H1901:I1901"/>
    <mergeCell ref="J1901:N1901"/>
    <mergeCell ref="O1901:P1901"/>
    <mergeCell ref="B1912:C1912"/>
    <mergeCell ref="D1912:E1912"/>
    <mergeCell ref="F1912:G1912"/>
    <mergeCell ref="H1912:I1912"/>
    <mergeCell ref="J1912:N1912"/>
    <mergeCell ref="O1912:P1912"/>
    <mergeCell ref="B1911:C1911"/>
    <mergeCell ref="D1911:E1911"/>
    <mergeCell ref="F1911:G1911"/>
    <mergeCell ref="H1911:I1911"/>
    <mergeCell ref="J1911:N1911"/>
    <mergeCell ref="O1911:P1911"/>
    <mergeCell ref="B1910:C1910"/>
    <mergeCell ref="D1910:E1910"/>
    <mergeCell ref="F1910:G1910"/>
    <mergeCell ref="H1910:I1910"/>
    <mergeCell ref="J1910:N1910"/>
    <mergeCell ref="O1910:P1910"/>
    <mergeCell ref="B1909:C1909"/>
    <mergeCell ref="D1909:E1909"/>
    <mergeCell ref="F1909:G1909"/>
    <mergeCell ref="H1909:I1909"/>
    <mergeCell ref="J1909:N1909"/>
    <mergeCell ref="O1909:P1909"/>
    <mergeCell ref="B1908:C1908"/>
    <mergeCell ref="D1908:E1908"/>
    <mergeCell ref="F1908:G1908"/>
    <mergeCell ref="H1908:I1908"/>
    <mergeCell ref="J1908:N1908"/>
    <mergeCell ref="O1908:P1908"/>
    <mergeCell ref="B1907:C1907"/>
    <mergeCell ref="D1907:E1907"/>
    <mergeCell ref="F1907:G1907"/>
    <mergeCell ref="H1907:I1907"/>
    <mergeCell ref="J1907:N1907"/>
    <mergeCell ref="O1907:P1907"/>
    <mergeCell ref="B1918:C1918"/>
    <mergeCell ref="D1918:E1918"/>
    <mergeCell ref="F1918:G1918"/>
    <mergeCell ref="H1918:I1918"/>
    <mergeCell ref="J1918:N1918"/>
    <mergeCell ref="O1918:P1918"/>
    <mergeCell ref="B1917:C1917"/>
    <mergeCell ref="D1917:E1917"/>
    <mergeCell ref="F1917:G1917"/>
    <mergeCell ref="H1917:I1917"/>
    <mergeCell ref="J1917:N1917"/>
    <mergeCell ref="O1917:P1917"/>
    <mergeCell ref="B1916:C1916"/>
    <mergeCell ref="D1916:E1916"/>
    <mergeCell ref="F1916:G1916"/>
    <mergeCell ref="H1916:I1916"/>
    <mergeCell ref="J1916:N1916"/>
    <mergeCell ref="O1916:P1916"/>
    <mergeCell ref="B1915:C1915"/>
    <mergeCell ref="D1915:E1915"/>
    <mergeCell ref="F1915:G1915"/>
    <mergeCell ref="H1915:I1915"/>
    <mergeCell ref="J1915:N1915"/>
    <mergeCell ref="O1915:P1915"/>
    <mergeCell ref="B1914:C1914"/>
    <mergeCell ref="D1914:E1914"/>
    <mergeCell ref="F1914:G1914"/>
    <mergeCell ref="H1914:I1914"/>
    <mergeCell ref="J1914:N1914"/>
    <mergeCell ref="O1914:P1914"/>
    <mergeCell ref="B1913:C1913"/>
    <mergeCell ref="D1913:E1913"/>
    <mergeCell ref="F1913:G1913"/>
    <mergeCell ref="H1913:I1913"/>
    <mergeCell ref="J1913:N1913"/>
    <mergeCell ref="O1913:P1913"/>
    <mergeCell ref="B1924:C1924"/>
    <mergeCell ref="D1924:E1924"/>
    <mergeCell ref="F1924:G1924"/>
    <mergeCell ref="H1924:I1924"/>
    <mergeCell ref="J1924:N1924"/>
    <mergeCell ref="O1924:P1924"/>
    <mergeCell ref="B1923:C1923"/>
    <mergeCell ref="D1923:E1923"/>
    <mergeCell ref="F1923:G1923"/>
    <mergeCell ref="H1923:I1923"/>
    <mergeCell ref="J1923:N1923"/>
    <mergeCell ref="O1923:P1923"/>
    <mergeCell ref="B1922:C1922"/>
    <mergeCell ref="D1922:E1922"/>
    <mergeCell ref="F1922:G1922"/>
    <mergeCell ref="H1922:I1922"/>
    <mergeCell ref="J1922:N1922"/>
    <mergeCell ref="O1922:P1922"/>
    <mergeCell ref="B1921:C1921"/>
    <mergeCell ref="D1921:E1921"/>
    <mergeCell ref="F1921:G1921"/>
    <mergeCell ref="H1921:I1921"/>
    <mergeCell ref="J1921:N1921"/>
    <mergeCell ref="O1921:P1921"/>
    <mergeCell ref="B1920:C1920"/>
    <mergeCell ref="D1920:E1920"/>
    <mergeCell ref="F1920:G1920"/>
    <mergeCell ref="H1920:I1920"/>
    <mergeCell ref="J1920:N1920"/>
    <mergeCell ref="O1920:P1920"/>
    <mergeCell ref="B1919:C1919"/>
    <mergeCell ref="D1919:E1919"/>
    <mergeCell ref="F1919:G1919"/>
    <mergeCell ref="H1919:I1919"/>
    <mergeCell ref="J1919:N1919"/>
    <mergeCell ref="O1919:P1919"/>
    <mergeCell ref="B1930:C1930"/>
    <mergeCell ref="D1930:E1930"/>
    <mergeCell ref="F1930:G1930"/>
    <mergeCell ref="H1930:I1930"/>
    <mergeCell ref="J1930:N1930"/>
    <mergeCell ref="O1930:P1930"/>
    <mergeCell ref="B1929:C1929"/>
    <mergeCell ref="D1929:E1929"/>
    <mergeCell ref="F1929:G1929"/>
    <mergeCell ref="H1929:I1929"/>
    <mergeCell ref="J1929:N1929"/>
    <mergeCell ref="O1929:P1929"/>
    <mergeCell ref="B1928:C1928"/>
    <mergeCell ref="D1928:E1928"/>
    <mergeCell ref="F1928:G1928"/>
    <mergeCell ref="H1928:I1928"/>
    <mergeCell ref="J1928:N1928"/>
    <mergeCell ref="O1928:P1928"/>
    <mergeCell ref="B1927:C1927"/>
    <mergeCell ref="D1927:E1927"/>
    <mergeCell ref="F1927:G1927"/>
    <mergeCell ref="H1927:I1927"/>
    <mergeCell ref="J1927:N1927"/>
    <mergeCell ref="O1927:P1927"/>
    <mergeCell ref="B1926:C1926"/>
    <mergeCell ref="D1926:E1926"/>
    <mergeCell ref="F1926:G1926"/>
    <mergeCell ref="H1926:I1926"/>
    <mergeCell ref="J1926:N1926"/>
    <mergeCell ref="O1926:P1926"/>
    <mergeCell ref="B1925:C1925"/>
    <mergeCell ref="D1925:E1925"/>
    <mergeCell ref="F1925:G1925"/>
    <mergeCell ref="H1925:I1925"/>
    <mergeCell ref="J1925:N1925"/>
    <mergeCell ref="O1925:P1925"/>
    <mergeCell ref="B1936:C1936"/>
    <mergeCell ref="D1936:E1936"/>
    <mergeCell ref="F1936:G1936"/>
    <mergeCell ref="H1936:I1936"/>
    <mergeCell ref="J1936:N1936"/>
    <mergeCell ref="O1936:P1936"/>
    <mergeCell ref="B1935:C1935"/>
    <mergeCell ref="D1935:E1935"/>
    <mergeCell ref="F1935:G1935"/>
    <mergeCell ref="H1935:I1935"/>
    <mergeCell ref="J1935:N1935"/>
    <mergeCell ref="O1935:P1935"/>
    <mergeCell ref="B1934:C1934"/>
    <mergeCell ref="D1934:E1934"/>
    <mergeCell ref="F1934:G1934"/>
    <mergeCell ref="H1934:I1934"/>
    <mergeCell ref="J1934:N1934"/>
    <mergeCell ref="O1934:P1934"/>
    <mergeCell ref="B1933:C1933"/>
    <mergeCell ref="D1933:E1933"/>
    <mergeCell ref="F1933:G1933"/>
    <mergeCell ref="H1933:I1933"/>
    <mergeCell ref="J1933:N1933"/>
    <mergeCell ref="O1933:P1933"/>
    <mergeCell ref="B1932:C1932"/>
    <mergeCell ref="D1932:E1932"/>
    <mergeCell ref="F1932:G1932"/>
    <mergeCell ref="H1932:I1932"/>
    <mergeCell ref="J1932:N1932"/>
    <mergeCell ref="O1932:P1932"/>
    <mergeCell ref="B1931:C1931"/>
    <mergeCell ref="D1931:E1931"/>
    <mergeCell ref="F1931:G1931"/>
    <mergeCell ref="H1931:I1931"/>
    <mergeCell ref="J1931:N1931"/>
    <mergeCell ref="O1931:P1931"/>
    <mergeCell ref="B1942:C1942"/>
    <mergeCell ref="D1942:E1942"/>
    <mergeCell ref="F1942:G1942"/>
    <mergeCell ref="H1942:I1942"/>
    <mergeCell ref="J1942:N1942"/>
    <mergeCell ref="O1942:P1942"/>
    <mergeCell ref="B1941:C1941"/>
    <mergeCell ref="D1941:E1941"/>
    <mergeCell ref="F1941:G1941"/>
    <mergeCell ref="H1941:I1941"/>
    <mergeCell ref="J1941:N1941"/>
    <mergeCell ref="O1941:P1941"/>
    <mergeCell ref="B1940:C1940"/>
    <mergeCell ref="D1940:E1940"/>
    <mergeCell ref="F1940:G1940"/>
    <mergeCell ref="H1940:I1940"/>
    <mergeCell ref="J1940:N1940"/>
    <mergeCell ref="O1940:P1940"/>
    <mergeCell ref="B1939:C1939"/>
    <mergeCell ref="D1939:E1939"/>
    <mergeCell ref="F1939:G1939"/>
    <mergeCell ref="H1939:I1939"/>
    <mergeCell ref="J1939:N1939"/>
    <mergeCell ref="O1939:P1939"/>
    <mergeCell ref="B1938:C1938"/>
    <mergeCell ref="D1938:E1938"/>
    <mergeCell ref="F1938:G1938"/>
    <mergeCell ref="H1938:I1938"/>
    <mergeCell ref="J1938:N1938"/>
    <mergeCell ref="O1938:P1938"/>
    <mergeCell ref="B1937:C1937"/>
    <mergeCell ref="D1937:E1937"/>
    <mergeCell ref="F1937:G1937"/>
    <mergeCell ref="H1937:I1937"/>
    <mergeCell ref="J1937:N1937"/>
    <mergeCell ref="O1937:P1937"/>
    <mergeCell ref="B1948:C1948"/>
    <mergeCell ref="D1948:E1948"/>
    <mergeCell ref="F1948:G1948"/>
    <mergeCell ref="H1948:I1948"/>
    <mergeCell ref="J1948:N1948"/>
    <mergeCell ref="O1948:P1948"/>
    <mergeCell ref="B1947:C1947"/>
    <mergeCell ref="D1947:E1947"/>
    <mergeCell ref="F1947:G1947"/>
    <mergeCell ref="H1947:I1947"/>
    <mergeCell ref="J1947:N1947"/>
    <mergeCell ref="O1947:P1947"/>
    <mergeCell ref="B1946:C1946"/>
    <mergeCell ref="D1946:E1946"/>
    <mergeCell ref="F1946:G1946"/>
    <mergeCell ref="H1946:I1946"/>
    <mergeCell ref="J1946:N1946"/>
    <mergeCell ref="O1946:P1946"/>
    <mergeCell ref="B1945:C1945"/>
    <mergeCell ref="D1945:E1945"/>
    <mergeCell ref="F1945:G1945"/>
    <mergeCell ref="H1945:I1945"/>
    <mergeCell ref="J1945:N1945"/>
    <mergeCell ref="O1945:P1945"/>
    <mergeCell ref="B1944:C1944"/>
    <mergeCell ref="D1944:E1944"/>
    <mergeCell ref="F1944:G1944"/>
    <mergeCell ref="H1944:I1944"/>
    <mergeCell ref="J1944:N1944"/>
    <mergeCell ref="O1944:P1944"/>
    <mergeCell ref="B1943:C1943"/>
    <mergeCell ref="D1943:E1943"/>
    <mergeCell ref="F1943:G1943"/>
    <mergeCell ref="H1943:I1943"/>
    <mergeCell ref="J1943:N1943"/>
    <mergeCell ref="O1943:P1943"/>
    <mergeCell ref="B1954:C1954"/>
    <mergeCell ref="D1954:E1954"/>
    <mergeCell ref="F1954:G1954"/>
    <mergeCell ref="H1954:I1954"/>
    <mergeCell ref="J1954:N1954"/>
    <mergeCell ref="O1954:P1954"/>
    <mergeCell ref="B1953:C1953"/>
    <mergeCell ref="D1953:E1953"/>
    <mergeCell ref="F1953:G1953"/>
    <mergeCell ref="H1953:I1953"/>
    <mergeCell ref="J1953:N1953"/>
    <mergeCell ref="O1953:P1953"/>
    <mergeCell ref="B1952:C1952"/>
    <mergeCell ref="D1952:E1952"/>
    <mergeCell ref="F1952:G1952"/>
    <mergeCell ref="H1952:I1952"/>
    <mergeCell ref="J1952:N1952"/>
    <mergeCell ref="O1952:P1952"/>
    <mergeCell ref="B1951:C1951"/>
    <mergeCell ref="D1951:E1951"/>
    <mergeCell ref="F1951:G1951"/>
    <mergeCell ref="H1951:I1951"/>
    <mergeCell ref="J1951:N1951"/>
    <mergeCell ref="O1951:P1951"/>
    <mergeCell ref="B1950:C1950"/>
    <mergeCell ref="D1950:E1950"/>
    <mergeCell ref="F1950:G1950"/>
    <mergeCell ref="H1950:I1950"/>
    <mergeCell ref="J1950:N1950"/>
    <mergeCell ref="O1950:P1950"/>
    <mergeCell ref="B1949:C1949"/>
    <mergeCell ref="D1949:E1949"/>
    <mergeCell ref="F1949:G1949"/>
    <mergeCell ref="H1949:I1949"/>
    <mergeCell ref="J1949:N1949"/>
    <mergeCell ref="O1949:P1949"/>
    <mergeCell ref="B1960:C1960"/>
    <mergeCell ref="D1960:E1960"/>
    <mergeCell ref="F1960:G1960"/>
    <mergeCell ref="H1960:I1960"/>
    <mergeCell ref="J1960:N1960"/>
    <mergeCell ref="O1960:P1960"/>
    <mergeCell ref="B1959:C1959"/>
    <mergeCell ref="D1959:E1959"/>
    <mergeCell ref="F1959:G1959"/>
    <mergeCell ref="H1959:I1959"/>
    <mergeCell ref="J1959:N1959"/>
    <mergeCell ref="O1959:P1959"/>
    <mergeCell ref="B1958:C1958"/>
    <mergeCell ref="D1958:E1958"/>
    <mergeCell ref="F1958:G1958"/>
    <mergeCell ref="H1958:I1958"/>
    <mergeCell ref="J1958:N1958"/>
    <mergeCell ref="O1958:P1958"/>
    <mergeCell ref="B1957:C1957"/>
    <mergeCell ref="D1957:E1957"/>
    <mergeCell ref="F1957:G1957"/>
    <mergeCell ref="H1957:I1957"/>
    <mergeCell ref="J1957:N1957"/>
    <mergeCell ref="O1957:P1957"/>
    <mergeCell ref="B1956:C1956"/>
    <mergeCell ref="D1956:E1956"/>
    <mergeCell ref="F1956:G1956"/>
    <mergeCell ref="H1956:I1956"/>
    <mergeCell ref="J1956:N1956"/>
    <mergeCell ref="O1956:P1956"/>
    <mergeCell ref="B1955:C1955"/>
    <mergeCell ref="D1955:E1955"/>
    <mergeCell ref="F1955:G1955"/>
    <mergeCell ref="H1955:I1955"/>
    <mergeCell ref="J1955:N1955"/>
    <mergeCell ref="O1955:P1955"/>
    <mergeCell ref="B1966:C1966"/>
    <mergeCell ref="D1966:E1966"/>
    <mergeCell ref="F1966:G1966"/>
    <mergeCell ref="H1966:I1966"/>
    <mergeCell ref="J1966:N1966"/>
    <mergeCell ref="O1966:P1966"/>
    <mergeCell ref="B1965:C1965"/>
    <mergeCell ref="D1965:E1965"/>
    <mergeCell ref="F1965:G1965"/>
    <mergeCell ref="H1965:I1965"/>
    <mergeCell ref="J1965:N1965"/>
    <mergeCell ref="O1965:P1965"/>
    <mergeCell ref="B1964:C1964"/>
    <mergeCell ref="D1964:E1964"/>
    <mergeCell ref="F1964:G1964"/>
    <mergeCell ref="H1964:I1964"/>
    <mergeCell ref="J1964:N1964"/>
    <mergeCell ref="O1964:P1964"/>
    <mergeCell ref="B1963:C1963"/>
    <mergeCell ref="D1963:E1963"/>
    <mergeCell ref="F1963:G1963"/>
    <mergeCell ref="H1963:I1963"/>
    <mergeCell ref="J1963:N1963"/>
    <mergeCell ref="O1963:P1963"/>
    <mergeCell ref="B1962:C1962"/>
    <mergeCell ref="D1962:E1962"/>
    <mergeCell ref="F1962:G1962"/>
    <mergeCell ref="H1962:I1962"/>
    <mergeCell ref="J1962:N1962"/>
    <mergeCell ref="O1962:P1962"/>
    <mergeCell ref="B1961:C1961"/>
    <mergeCell ref="D1961:E1961"/>
    <mergeCell ref="F1961:G1961"/>
    <mergeCell ref="H1961:I1961"/>
    <mergeCell ref="J1961:N1961"/>
    <mergeCell ref="O1961:P1961"/>
    <mergeCell ref="B1972:C1972"/>
    <mergeCell ref="D1972:E1972"/>
    <mergeCell ref="F1972:G1972"/>
    <mergeCell ref="H1972:I1972"/>
    <mergeCell ref="J1972:N1972"/>
    <mergeCell ref="O1972:P1972"/>
    <mergeCell ref="B1971:C1971"/>
    <mergeCell ref="D1971:E1971"/>
    <mergeCell ref="F1971:G1971"/>
    <mergeCell ref="H1971:I1971"/>
    <mergeCell ref="J1971:N1971"/>
    <mergeCell ref="O1971:P1971"/>
    <mergeCell ref="B1970:C1970"/>
    <mergeCell ref="D1970:E1970"/>
    <mergeCell ref="F1970:G1970"/>
    <mergeCell ref="H1970:I1970"/>
    <mergeCell ref="J1970:N1970"/>
    <mergeCell ref="O1970:P1970"/>
    <mergeCell ref="B1969:C1969"/>
    <mergeCell ref="D1969:E1969"/>
    <mergeCell ref="F1969:G1969"/>
    <mergeCell ref="H1969:I1969"/>
    <mergeCell ref="J1969:N1969"/>
    <mergeCell ref="O1969:P1969"/>
    <mergeCell ref="B1968:C1968"/>
    <mergeCell ref="D1968:E1968"/>
    <mergeCell ref="F1968:G1968"/>
    <mergeCell ref="H1968:I1968"/>
    <mergeCell ref="J1968:N1968"/>
    <mergeCell ref="O1968:P1968"/>
    <mergeCell ref="B1967:C1967"/>
    <mergeCell ref="D1967:E1967"/>
    <mergeCell ref="F1967:G1967"/>
    <mergeCell ref="H1967:I1967"/>
    <mergeCell ref="J1967:N1967"/>
    <mergeCell ref="O1967:P1967"/>
    <mergeCell ref="B1978:C1978"/>
    <mergeCell ref="D1978:E1978"/>
    <mergeCell ref="F1978:G1978"/>
    <mergeCell ref="H1978:I1978"/>
    <mergeCell ref="J1978:N1978"/>
    <mergeCell ref="O1978:P1978"/>
    <mergeCell ref="B1977:C1977"/>
    <mergeCell ref="D1977:E1977"/>
    <mergeCell ref="F1977:G1977"/>
    <mergeCell ref="H1977:I1977"/>
    <mergeCell ref="J1977:N1977"/>
    <mergeCell ref="O1977:P1977"/>
    <mergeCell ref="B1976:C1976"/>
    <mergeCell ref="D1976:E1976"/>
    <mergeCell ref="F1976:G1976"/>
    <mergeCell ref="H1976:I1976"/>
    <mergeCell ref="J1976:N1976"/>
    <mergeCell ref="O1976:P1976"/>
    <mergeCell ref="B1975:C1975"/>
    <mergeCell ref="D1975:E1975"/>
    <mergeCell ref="F1975:G1975"/>
    <mergeCell ref="H1975:I1975"/>
    <mergeCell ref="J1975:N1975"/>
    <mergeCell ref="O1975:P1975"/>
    <mergeCell ref="B1974:C1974"/>
    <mergeCell ref="D1974:E1974"/>
    <mergeCell ref="F1974:G1974"/>
    <mergeCell ref="H1974:I1974"/>
    <mergeCell ref="J1974:N1974"/>
    <mergeCell ref="O1974:P1974"/>
    <mergeCell ref="B1973:C1973"/>
    <mergeCell ref="D1973:E1973"/>
    <mergeCell ref="F1973:G1973"/>
    <mergeCell ref="H1973:I1973"/>
    <mergeCell ref="J1973:N1973"/>
    <mergeCell ref="O1973:P1973"/>
    <mergeCell ref="B1984:C1984"/>
    <mergeCell ref="D1984:E1984"/>
    <mergeCell ref="F1984:G1984"/>
    <mergeCell ref="H1984:I1984"/>
    <mergeCell ref="J1984:N1984"/>
    <mergeCell ref="O1984:P1984"/>
    <mergeCell ref="B1983:C1983"/>
    <mergeCell ref="D1983:E1983"/>
    <mergeCell ref="F1983:G1983"/>
    <mergeCell ref="H1983:I1983"/>
    <mergeCell ref="J1983:N1983"/>
    <mergeCell ref="O1983:P1983"/>
    <mergeCell ref="B1982:C1982"/>
    <mergeCell ref="D1982:E1982"/>
    <mergeCell ref="F1982:G1982"/>
    <mergeCell ref="H1982:I1982"/>
    <mergeCell ref="J1982:N1982"/>
    <mergeCell ref="O1982:P1982"/>
    <mergeCell ref="B1981:C1981"/>
    <mergeCell ref="D1981:E1981"/>
    <mergeCell ref="F1981:G1981"/>
    <mergeCell ref="H1981:I1981"/>
    <mergeCell ref="J1981:N1981"/>
    <mergeCell ref="O1981:P1981"/>
    <mergeCell ref="B1980:C1980"/>
    <mergeCell ref="D1980:E1980"/>
    <mergeCell ref="F1980:G1980"/>
    <mergeCell ref="H1980:I1980"/>
    <mergeCell ref="J1980:N1980"/>
    <mergeCell ref="O1980:P1980"/>
    <mergeCell ref="B1979:C1979"/>
    <mergeCell ref="D1979:E1979"/>
    <mergeCell ref="F1979:G1979"/>
    <mergeCell ref="H1979:I1979"/>
    <mergeCell ref="J1979:N1979"/>
    <mergeCell ref="O1979:P1979"/>
    <mergeCell ref="B1990:C1990"/>
    <mergeCell ref="D1990:E1990"/>
    <mergeCell ref="F1990:G1990"/>
    <mergeCell ref="H1990:I1990"/>
    <mergeCell ref="J1990:N1990"/>
    <mergeCell ref="O1990:P1990"/>
    <mergeCell ref="B1989:C1989"/>
    <mergeCell ref="D1989:E1989"/>
    <mergeCell ref="F1989:G1989"/>
    <mergeCell ref="H1989:I1989"/>
    <mergeCell ref="J1989:N1989"/>
    <mergeCell ref="O1989:P1989"/>
    <mergeCell ref="B1988:C1988"/>
    <mergeCell ref="D1988:E1988"/>
    <mergeCell ref="F1988:G1988"/>
    <mergeCell ref="H1988:I1988"/>
    <mergeCell ref="J1988:N1988"/>
    <mergeCell ref="O1988:P1988"/>
    <mergeCell ref="B1987:C1987"/>
    <mergeCell ref="D1987:E1987"/>
    <mergeCell ref="F1987:G1987"/>
    <mergeCell ref="H1987:I1987"/>
    <mergeCell ref="J1987:N1987"/>
    <mergeCell ref="O1987:P1987"/>
    <mergeCell ref="B1986:C1986"/>
    <mergeCell ref="D1986:E1986"/>
    <mergeCell ref="F1986:G1986"/>
    <mergeCell ref="H1986:I1986"/>
    <mergeCell ref="J1986:N1986"/>
    <mergeCell ref="O1986:P1986"/>
    <mergeCell ref="B1985:C1985"/>
    <mergeCell ref="D1985:E1985"/>
    <mergeCell ref="F1985:G1985"/>
    <mergeCell ref="H1985:I1985"/>
    <mergeCell ref="J1985:N1985"/>
    <mergeCell ref="O1985:P1985"/>
    <mergeCell ref="B1996:C1996"/>
    <mergeCell ref="D1996:E1996"/>
    <mergeCell ref="F1996:G1996"/>
    <mergeCell ref="H1996:I1996"/>
    <mergeCell ref="J1996:N1996"/>
    <mergeCell ref="O1996:P1996"/>
    <mergeCell ref="B1995:C1995"/>
    <mergeCell ref="D1995:E1995"/>
    <mergeCell ref="F1995:G1995"/>
    <mergeCell ref="H1995:I1995"/>
    <mergeCell ref="J1995:N1995"/>
    <mergeCell ref="O1995:P1995"/>
    <mergeCell ref="B1994:C1994"/>
    <mergeCell ref="D1994:E1994"/>
    <mergeCell ref="F1994:G1994"/>
    <mergeCell ref="H1994:I1994"/>
    <mergeCell ref="J1994:N1994"/>
    <mergeCell ref="O1994:P1994"/>
    <mergeCell ref="B1993:C1993"/>
    <mergeCell ref="D1993:E1993"/>
    <mergeCell ref="F1993:G1993"/>
    <mergeCell ref="H1993:I1993"/>
    <mergeCell ref="J1993:N1993"/>
    <mergeCell ref="O1993:P1993"/>
    <mergeCell ref="B1992:C1992"/>
    <mergeCell ref="D1992:E1992"/>
    <mergeCell ref="F1992:G1992"/>
    <mergeCell ref="H1992:I1992"/>
    <mergeCell ref="J1992:N1992"/>
    <mergeCell ref="O1992:P1992"/>
    <mergeCell ref="B1991:C1991"/>
    <mergeCell ref="D1991:E1991"/>
    <mergeCell ref="F1991:G1991"/>
    <mergeCell ref="H1991:I1991"/>
    <mergeCell ref="J1991:N1991"/>
    <mergeCell ref="O1991:P1991"/>
    <mergeCell ref="B2002:C2002"/>
    <mergeCell ref="D2002:E2002"/>
    <mergeCell ref="F2002:G2002"/>
    <mergeCell ref="H2002:I2002"/>
    <mergeCell ref="J2002:N2002"/>
    <mergeCell ref="O2002:P2002"/>
    <mergeCell ref="B2001:C2001"/>
    <mergeCell ref="D2001:E2001"/>
    <mergeCell ref="F2001:G2001"/>
    <mergeCell ref="H2001:I2001"/>
    <mergeCell ref="J2001:N2001"/>
    <mergeCell ref="O2001:P2001"/>
    <mergeCell ref="B2000:C2000"/>
    <mergeCell ref="D2000:E2000"/>
    <mergeCell ref="F2000:G2000"/>
    <mergeCell ref="H2000:I2000"/>
    <mergeCell ref="J2000:N2000"/>
    <mergeCell ref="O2000:P2000"/>
    <mergeCell ref="B1999:C1999"/>
    <mergeCell ref="D1999:E1999"/>
    <mergeCell ref="F1999:G1999"/>
    <mergeCell ref="H1999:I1999"/>
    <mergeCell ref="J1999:N1999"/>
    <mergeCell ref="O1999:P1999"/>
    <mergeCell ref="B1998:C1998"/>
    <mergeCell ref="D1998:E1998"/>
    <mergeCell ref="F1998:G1998"/>
    <mergeCell ref="H1998:I1998"/>
    <mergeCell ref="J1998:N1998"/>
    <mergeCell ref="O1998:P1998"/>
    <mergeCell ref="B1997:C1997"/>
    <mergeCell ref="D1997:E1997"/>
    <mergeCell ref="F1997:G1997"/>
    <mergeCell ref="H1997:I1997"/>
    <mergeCell ref="J1997:N1997"/>
    <mergeCell ref="O1997:P1997"/>
    <mergeCell ref="B2008:C2008"/>
    <mergeCell ref="D2008:E2008"/>
    <mergeCell ref="F2008:G2008"/>
    <mergeCell ref="H2008:I2008"/>
    <mergeCell ref="J2008:N2008"/>
    <mergeCell ref="O2008:P2008"/>
    <mergeCell ref="B2007:C2007"/>
    <mergeCell ref="D2007:E2007"/>
    <mergeCell ref="F2007:G2007"/>
    <mergeCell ref="H2007:I2007"/>
    <mergeCell ref="J2007:N2007"/>
    <mergeCell ref="O2007:P2007"/>
    <mergeCell ref="B2006:C2006"/>
    <mergeCell ref="D2006:E2006"/>
    <mergeCell ref="F2006:G2006"/>
    <mergeCell ref="H2006:I2006"/>
    <mergeCell ref="J2006:N2006"/>
    <mergeCell ref="O2006:P2006"/>
    <mergeCell ref="B2005:C2005"/>
    <mergeCell ref="D2005:E2005"/>
    <mergeCell ref="F2005:G2005"/>
    <mergeCell ref="H2005:I2005"/>
    <mergeCell ref="J2005:N2005"/>
    <mergeCell ref="O2005:P2005"/>
    <mergeCell ref="B2004:C2004"/>
    <mergeCell ref="D2004:E2004"/>
    <mergeCell ref="F2004:G2004"/>
    <mergeCell ref="H2004:I2004"/>
    <mergeCell ref="J2004:N2004"/>
    <mergeCell ref="O2004:P2004"/>
    <mergeCell ref="B2003:C2003"/>
    <mergeCell ref="D2003:E2003"/>
    <mergeCell ref="F2003:G2003"/>
    <mergeCell ref="H2003:I2003"/>
    <mergeCell ref="J2003:N2003"/>
    <mergeCell ref="O2003:P2003"/>
    <mergeCell ref="B2014:C2014"/>
    <mergeCell ref="D2014:E2014"/>
    <mergeCell ref="F2014:G2014"/>
    <mergeCell ref="H2014:I2014"/>
    <mergeCell ref="J2014:N2014"/>
    <mergeCell ref="O2014:P2014"/>
    <mergeCell ref="B2013:C2013"/>
    <mergeCell ref="D2013:E2013"/>
    <mergeCell ref="F2013:G2013"/>
    <mergeCell ref="H2013:I2013"/>
    <mergeCell ref="J2013:N2013"/>
    <mergeCell ref="O2013:P2013"/>
    <mergeCell ref="B2012:C2012"/>
    <mergeCell ref="D2012:E2012"/>
    <mergeCell ref="F2012:G2012"/>
    <mergeCell ref="H2012:I2012"/>
    <mergeCell ref="J2012:N2012"/>
    <mergeCell ref="O2012:P2012"/>
    <mergeCell ref="B2011:C2011"/>
    <mergeCell ref="D2011:E2011"/>
    <mergeCell ref="F2011:G2011"/>
    <mergeCell ref="H2011:I2011"/>
    <mergeCell ref="J2011:N2011"/>
    <mergeCell ref="O2011:P2011"/>
    <mergeCell ref="B2010:C2010"/>
    <mergeCell ref="D2010:E2010"/>
    <mergeCell ref="F2010:G2010"/>
    <mergeCell ref="H2010:I2010"/>
    <mergeCell ref="J2010:N2010"/>
    <mergeCell ref="O2010:P2010"/>
    <mergeCell ref="B2009:C2009"/>
    <mergeCell ref="D2009:E2009"/>
    <mergeCell ref="F2009:G2009"/>
    <mergeCell ref="H2009:I2009"/>
    <mergeCell ref="J2009:N2009"/>
    <mergeCell ref="O2009:P2009"/>
    <mergeCell ref="B2020:C2020"/>
    <mergeCell ref="D2020:E2020"/>
    <mergeCell ref="F2020:G2020"/>
    <mergeCell ref="H2020:I2020"/>
    <mergeCell ref="J2020:N2020"/>
    <mergeCell ref="O2020:P2020"/>
    <mergeCell ref="B2019:C2019"/>
    <mergeCell ref="D2019:E2019"/>
    <mergeCell ref="F2019:G2019"/>
    <mergeCell ref="H2019:I2019"/>
    <mergeCell ref="J2019:N2019"/>
    <mergeCell ref="O2019:P2019"/>
    <mergeCell ref="B2018:C2018"/>
    <mergeCell ref="D2018:E2018"/>
    <mergeCell ref="F2018:G2018"/>
    <mergeCell ref="H2018:I2018"/>
    <mergeCell ref="J2018:N2018"/>
    <mergeCell ref="O2018:P2018"/>
    <mergeCell ref="B2017:C2017"/>
    <mergeCell ref="D2017:E2017"/>
    <mergeCell ref="F2017:G2017"/>
    <mergeCell ref="H2017:I2017"/>
    <mergeCell ref="J2017:N2017"/>
    <mergeCell ref="O2017:P2017"/>
    <mergeCell ref="B2016:C2016"/>
    <mergeCell ref="D2016:E2016"/>
    <mergeCell ref="F2016:G2016"/>
    <mergeCell ref="H2016:I2016"/>
    <mergeCell ref="J2016:N2016"/>
    <mergeCell ref="O2016:P2016"/>
    <mergeCell ref="B2015:C2015"/>
    <mergeCell ref="D2015:E2015"/>
    <mergeCell ref="F2015:G2015"/>
    <mergeCell ref="H2015:I2015"/>
    <mergeCell ref="J2015:N2015"/>
    <mergeCell ref="O2015:P2015"/>
    <mergeCell ref="B2026:C2026"/>
    <mergeCell ref="D2026:E2026"/>
    <mergeCell ref="F2026:G2026"/>
    <mergeCell ref="H2026:I2026"/>
    <mergeCell ref="J2026:N2026"/>
    <mergeCell ref="O2026:P2026"/>
    <mergeCell ref="B2025:C2025"/>
    <mergeCell ref="D2025:E2025"/>
    <mergeCell ref="F2025:G2025"/>
    <mergeCell ref="H2025:I2025"/>
    <mergeCell ref="J2025:N2025"/>
    <mergeCell ref="O2025:P2025"/>
    <mergeCell ref="B2024:C2024"/>
    <mergeCell ref="D2024:E2024"/>
    <mergeCell ref="F2024:G2024"/>
    <mergeCell ref="H2024:I2024"/>
    <mergeCell ref="J2024:N2024"/>
    <mergeCell ref="O2024:P2024"/>
    <mergeCell ref="B2023:C2023"/>
    <mergeCell ref="D2023:E2023"/>
    <mergeCell ref="F2023:G2023"/>
    <mergeCell ref="H2023:I2023"/>
    <mergeCell ref="J2023:N2023"/>
    <mergeCell ref="O2023:P2023"/>
    <mergeCell ref="B2022:C2022"/>
    <mergeCell ref="D2022:E2022"/>
    <mergeCell ref="F2022:G2022"/>
    <mergeCell ref="H2022:I2022"/>
    <mergeCell ref="J2022:N2022"/>
    <mergeCell ref="O2022:P2022"/>
    <mergeCell ref="B2021:C2021"/>
    <mergeCell ref="D2021:E2021"/>
    <mergeCell ref="F2021:G2021"/>
    <mergeCell ref="H2021:I2021"/>
    <mergeCell ref="J2021:N2021"/>
    <mergeCell ref="O2021:P2021"/>
    <mergeCell ref="B2032:C2032"/>
    <mergeCell ref="D2032:E2032"/>
    <mergeCell ref="F2032:G2032"/>
    <mergeCell ref="H2032:I2032"/>
    <mergeCell ref="J2032:N2032"/>
    <mergeCell ref="O2032:P2032"/>
    <mergeCell ref="B2031:C2031"/>
    <mergeCell ref="D2031:E2031"/>
    <mergeCell ref="F2031:G2031"/>
    <mergeCell ref="H2031:I2031"/>
    <mergeCell ref="J2031:N2031"/>
    <mergeCell ref="O2031:P2031"/>
    <mergeCell ref="B2030:C2030"/>
    <mergeCell ref="D2030:E2030"/>
    <mergeCell ref="F2030:G2030"/>
    <mergeCell ref="H2030:I2030"/>
    <mergeCell ref="J2030:N2030"/>
    <mergeCell ref="O2030:P2030"/>
    <mergeCell ref="B2029:C2029"/>
    <mergeCell ref="D2029:E2029"/>
    <mergeCell ref="F2029:G2029"/>
    <mergeCell ref="H2029:I2029"/>
    <mergeCell ref="J2029:N2029"/>
    <mergeCell ref="O2029:P2029"/>
    <mergeCell ref="B2028:C2028"/>
    <mergeCell ref="D2028:E2028"/>
    <mergeCell ref="F2028:G2028"/>
    <mergeCell ref="H2028:I2028"/>
    <mergeCell ref="J2028:N2028"/>
    <mergeCell ref="O2028:P2028"/>
    <mergeCell ref="B2027:C2027"/>
    <mergeCell ref="D2027:E2027"/>
    <mergeCell ref="F2027:G2027"/>
    <mergeCell ref="H2027:I2027"/>
    <mergeCell ref="J2027:N2027"/>
    <mergeCell ref="O2027:P2027"/>
    <mergeCell ref="B2038:C2038"/>
    <mergeCell ref="D2038:E2038"/>
    <mergeCell ref="F2038:G2038"/>
    <mergeCell ref="H2038:I2038"/>
    <mergeCell ref="J2038:N2038"/>
    <mergeCell ref="O2038:P2038"/>
    <mergeCell ref="B2037:C2037"/>
    <mergeCell ref="D2037:E2037"/>
    <mergeCell ref="F2037:G2037"/>
    <mergeCell ref="H2037:I2037"/>
    <mergeCell ref="J2037:N2037"/>
    <mergeCell ref="O2037:P2037"/>
    <mergeCell ref="B2036:C2036"/>
    <mergeCell ref="D2036:E2036"/>
    <mergeCell ref="F2036:G2036"/>
    <mergeCell ref="H2036:I2036"/>
    <mergeCell ref="J2036:N2036"/>
    <mergeCell ref="O2036:P2036"/>
    <mergeCell ref="B2035:C2035"/>
    <mergeCell ref="D2035:E2035"/>
    <mergeCell ref="F2035:G2035"/>
    <mergeCell ref="H2035:I2035"/>
    <mergeCell ref="J2035:N2035"/>
    <mergeCell ref="O2035:P2035"/>
    <mergeCell ref="B2034:C2034"/>
    <mergeCell ref="D2034:E2034"/>
    <mergeCell ref="F2034:G2034"/>
    <mergeCell ref="H2034:I2034"/>
    <mergeCell ref="J2034:N2034"/>
    <mergeCell ref="O2034:P2034"/>
    <mergeCell ref="B2033:C2033"/>
    <mergeCell ref="D2033:E2033"/>
    <mergeCell ref="F2033:G2033"/>
    <mergeCell ref="H2033:I2033"/>
    <mergeCell ref="J2033:N2033"/>
    <mergeCell ref="O2033:P2033"/>
    <mergeCell ref="J2046:N2046"/>
    <mergeCell ref="O2046:P2046"/>
    <mergeCell ref="B2044:C2044"/>
    <mergeCell ref="D2044:E2044"/>
    <mergeCell ref="F2044:G2044"/>
    <mergeCell ref="H2044:I2044"/>
    <mergeCell ref="J2044:N2044"/>
    <mergeCell ref="O2044:P2044"/>
    <mergeCell ref="B2043:C2043"/>
    <mergeCell ref="D2043:E2043"/>
    <mergeCell ref="F2043:G2043"/>
    <mergeCell ref="H2043:I2043"/>
    <mergeCell ref="J2043:N2043"/>
    <mergeCell ref="O2043:P2043"/>
    <mergeCell ref="B2042:C2042"/>
    <mergeCell ref="D2042:E2042"/>
    <mergeCell ref="F2042:G2042"/>
    <mergeCell ref="H2042:I2042"/>
    <mergeCell ref="J2042:N2042"/>
    <mergeCell ref="O2042:P2042"/>
    <mergeCell ref="B2041:C2041"/>
    <mergeCell ref="D2041:E2041"/>
    <mergeCell ref="F2041:G2041"/>
    <mergeCell ref="H2041:I2041"/>
    <mergeCell ref="J2041:N2041"/>
    <mergeCell ref="O2041:P2041"/>
    <mergeCell ref="B2040:C2040"/>
    <mergeCell ref="D2040:E2040"/>
    <mergeCell ref="F2040:G2040"/>
    <mergeCell ref="H2040:I2040"/>
    <mergeCell ref="J2040:N2040"/>
    <mergeCell ref="O2040:P2040"/>
    <mergeCell ref="B2039:C2039"/>
    <mergeCell ref="D2039:E2039"/>
    <mergeCell ref="F2039:G2039"/>
    <mergeCell ref="H2039:I2039"/>
    <mergeCell ref="J2039:N2039"/>
    <mergeCell ref="O2039:P2039"/>
    <mergeCell ref="B2061:C2061"/>
    <mergeCell ref="D2061:E2061"/>
    <mergeCell ref="F2061:G2061"/>
    <mergeCell ref="H2061:I2061"/>
    <mergeCell ref="J2061:N2061"/>
    <mergeCell ref="O2061:P2061"/>
    <mergeCell ref="B2060:C2060"/>
    <mergeCell ref="D2060:E2060"/>
    <mergeCell ref="F2060:G2060"/>
    <mergeCell ref="H2060:I2060"/>
    <mergeCell ref="J2060:N2060"/>
    <mergeCell ref="O2060:P2060"/>
    <mergeCell ref="B2059:C2059"/>
    <mergeCell ref="D2059:E2059"/>
    <mergeCell ref="F2059:G2059"/>
    <mergeCell ref="H2059:I2059"/>
    <mergeCell ref="J2059:N2059"/>
    <mergeCell ref="O2059:P2059"/>
    <mergeCell ref="B2058:C2058"/>
    <mergeCell ref="D2058:E2058"/>
    <mergeCell ref="F2058:G2058"/>
    <mergeCell ref="H2058:I2058"/>
    <mergeCell ref="J2058:N2058"/>
    <mergeCell ref="O2058:P2058"/>
    <mergeCell ref="B2057:C2057"/>
    <mergeCell ref="D2057:E2057"/>
    <mergeCell ref="F2057:G2057"/>
    <mergeCell ref="H2057:I2057"/>
    <mergeCell ref="J2057:N2057"/>
    <mergeCell ref="O2057:P2057"/>
    <mergeCell ref="B2056:C2056"/>
    <mergeCell ref="D2056:E2056"/>
    <mergeCell ref="F2056:G2056"/>
    <mergeCell ref="H2056:I2056"/>
    <mergeCell ref="J2056:N2056"/>
    <mergeCell ref="O2056:P2056"/>
    <mergeCell ref="B2055:C2055"/>
    <mergeCell ref="D2055:E2055"/>
    <mergeCell ref="F2055:G2055"/>
    <mergeCell ref="H2055:I2055"/>
    <mergeCell ref="J2055:N2055"/>
    <mergeCell ref="O2055:P2055"/>
    <mergeCell ref="B2054:C2054"/>
    <mergeCell ref="D2054:E2054"/>
    <mergeCell ref="F2054:G2054"/>
    <mergeCell ref="H2054:I2054"/>
    <mergeCell ref="J2054:N2054"/>
    <mergeCell ref="O2054:P2054"/>
    <mergeCell ref="B2053:C2053"/>
    <mergeCell ref="D2053:E2053"/>
    <mergeCell ref="F2053:G2053"/>
    <mergeCell ref="H2053:I2053"/>
    <mergeCell ref="J2053:N2053"/>
    <mergeCell ref="O2053:P2053"/>
    <mergeCell ref="B2052:C2052"/>
    <mergeCell ref="D2052:E2052"/>
    <mergeCell ref="F2052:G2052"/>
    <mergeCell ref="H2052:I2052"/>
    <mergeCell ref="J2052:N2052"/>
    <mergeCell ref="O2052:P2052"/>
    <mergeCell ref="B2051:C2051"/>
    <mergeCell ref="D2051:E2051"/>
    <mergeCell ref="F2051:G2051"/>
    <mergeCell ref="B2045:C2045"/>
    <mergeCell ref="D2045:E2045"/>
    <mergeCell ref="F2045:G2045"/>
    <mergeCell ref="H2045:I2045"/>
    <mergeCell ref="J2045:N2045"/>
    <mergeCell ref="O2045:P2045"/>
    <mergeCell ref="H2051:I2051"/>
    <mergeCell ref="J2051:N2051"/>
    <mergeCell ref="O2051:P2051"/>
    <mergeCell ref="B2050:C2050"/>
    <mergeCell ref="D2050:E2050"/>
    <mergeCell ref="F2050:G2050"/>
    <mergeCell ref="H2050:I2050"/>
    <mergeCell ref="J2050:N2050"/>
    <mergeCell ref="O2050:P2050"/>
    <mergeCell ref="B2049:C2049"/>
    <mergeCell ref="D2049:E2049"/>
    <mergeCell ref="F2049:G2049"/>
    <mergeCell ref="H2049:I2049"/>
    <mergeCell ref="J2049:N2049"/>
    <mergeCell ref="O2049:P2049"/>
    <mergeCell ref="B2048:C2048"/>
    <mergeCell ref="D2048:E2048"/>
    <mergeCell ref="F2048:G2048"/>
    <mergeCell ref="H2048:I2048"/>
    <mergeCell ref="J2048:N2048"/>
    <mergeCell ref="O2048:P2048"/>
    <mergeCell ref="B2047:C2047"/>
    <mergeCell ref="D2047:E2047"/>
    <mergeCell ref="F2047:G2047"/>
    <mergeCell ref="H2047:I2047"/>
    <mergeCell ref="J2047:N2047"/>
    <mergeCell ref="O2047:P2047"/>
    <mergeCell ref="B2046:C2046"/>
    <mergeCell ref="D2046:E2046"/>
    <mergeCell ref="F2046:G2046"/>
    <mergeCell ref="H2046:I2046"/>
  </mergeCells>
  <dataValidations count="5">
    <dataValidation type="list" allowBlank="1" showInputMessage="1" showErrorMessage="1" sqref="K45:L45 H18" xr:uid="{00000000-0002-0000-0200-000000000000}">
      <formula1>"Days, Weeks, Months, Years"</formula1>
    </dataValidation>
    <dataValidation type="list" allowBlank="1" showInputMessage="1" showErrorMessage="1" sqref="V8 V10 V12:V13 V5:V6 K57:L58 K42:L42 K46:L46 V15:V19" xr:uid="{00000000-0002-0000-0200-000001000000}">
      <formula1>"Day, Week, Month, Year"</formula1>
    </dataValidation>
    <dataValidation type="list" allowBlank="1" showInputMessage="1" showErrorMessage="1" sqref="R5:R6 R8 R10 R12:R13 G30:G32 R26:R27 R32:R34 R29:R30 U36:U38 J34:J38 R23:R24 C44 R56 G48:G49 G51 G57:G58 R54 G34:G38 G23:G24 G26:G28 R36:R38 G42 R15:R19" xr:uid="{00000000-0002-0000-0200-000002000000}">
      <formula1>"On, Off"</formula1>
    </dataValidation>
    <dataValidation type="list" allowBlank="1" showInputMessage="1" showErrorMessage="1" sqref="J14 G55" xr:uid="{9DE2EE2A-216A-47F2-A89B-B3F48F0DFDA5}">
      <formula1>"4A, 4B, 4C, 4D, 4E"</formula1>
    </dataValidation>
    <dataValidation type="list" allowBlank="1" showInputMessage="1" showErrorMessage="1" sqref="J15 G54" xr:uid="{0097A8B2-66F0-4587-8E8C-CC9C0262BE22}">
      <formula1>"2A, 2B, 2C, 2D"</formula1>
    </dataValidation>
  </dataValidations>
  <pageMargins left="0.25" right="0.25" top="0.75" bottom="0.75" header="0.3" footer="0.3"/>
  <pageSetup scale="1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83178D-BFC0-4C43-B646-E80F00055057}">
          <x14:formula1>
            <xm:f>'L1'!$F$5:$F$8</xm:f>
          </x14:formula1>
          <xm:sqref>F10:I10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6017-339E-4A68-A108-278B9FFCFDB5}">
  <sheetPr>
    <tabColor theme="5" tint="-0.249977111117893"/>
    <pageSetUpPr fitToPage="1"/>
  </sheetPr>
  <dimension ref="B1:AI2061"/>
  <sheetViews>
    <sheetView showGridLines="0" tabSelected="1" zoomScaleNormal="100" workbookViewId="0">
      <selection activeCell="AA6" sqref="AA6"/>
    </sheetView>
  </sheetViews>
  <sheetFormatPr baseColWidth="10" defaultColWidth="9.1640625" defaultRowHeight="15"/>
  <cols>
    <col min="1" max="1" width="3.6640625" style="14" customWidth="1"/>
    <col min="2" max="2" width="3.6640625" style="50" customWidth="1"/>
    <col min="3" max="3" width="3.6640625" style="14" customWidth="1"/>
    <col min="4" max="4" width="9" style="14" customWidth="1"/>
    <col min="5" max="5" width="8.83203125" style="14" customWidth="1"/>
    <col min="6" max="6" width="12.1640625" style="14" customWidth="1"/>
    <col min="7" max="7" width="3.6640625" style="14" customWidth="1"/>
    <col min="8" max="8" width="10.33203125" style="14" customWidth="1"/>
    <col min="9" max="9" width="11.33203125" style="14" customWidth="1"/>
    <col min="10" max="10" width="3.6640625" style="14" customWidth="1"/>
    <col min="11" max="11" width="9.1640625" style="14" customWidth="1"/>
    <col min="12" max="14" width="3.6640625" style="14" customWidth="1"/>
    <col min="15" max="15" width="9" style="14" customWidth="1"/>
    <col min="16" max="16" width="10.33203125" style="14" customWidth="1"/>
    <col min="17" max="17" width="12.1640625" style="14" customWidth="1"/>
    <col min="18" max="18" width="3.6640625" style="14" customWidth="1"/>
    <col min="19" max="19" width="9.1640625" style="14" customWidth="1"/>
    <col min="20" max="20" width="9.5" style="14" customWidth="1"/>
    <col min="21" max="21" width="3.6640625" style="14" customWidth="1"/>
    <col min="22" max="22" width="9.1640625" style="14" customWidth="1"/>
    <col min="23" max="23" width="11.5" style="14" customWidth="1"/>
    <col min="24" max="25" width="3.6640625" style="14" customWidth="1"/>
    <col min="26" max="26" width="9" style="14" customWidth="1"/>
    <col min="27" max="27" width="3.5" style="14" customWidth="1"/>
    <col min="28" max="28" width="12.1640625" style="14" customWidth="1"/>
    <col min="29" max="29" width="3.6640625" style="14" customWidth="1"/>
    <col min="30" max="30" width="9.1640625" style="14" customWidth="1"/>
    <col min="31" max="31" width="3" style="14" customWidth="1"/>
    <col min="32" max="32" width="3.6640625" style="14" customWidth="1"/>
    <col min="33" max="33" width="9.1640625" style="14" customWidth="1"/>
    <col min="34" max="34" width="11.33203125" style="14" customWidth="1"/>
    <col min="35" max="35" width="3.6640625" style="14" customWidth="1"/>
    <col min="36" max="16384" width="9.1640625" style="14"/>
  </cols>
  <sheetData>
    <row r="1" spans="2:23" s="3" customFormat="1" ht="16">
      <c r="B1" s="2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2:23" s="34" customFormat="1" ht="19">
      <c r="B2" s="305"/>
      <c r="C2" s="34" t="s">
        <v>786</v>
      </c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2:23" s="5" customFormat="1" ht="16">
      <c r="B3" s="30"/>
      <c r="M3" s="65"/>
      <c r="N3" s="65"/>
      <c r="O3" s="65"/>
      <c r="P3" s="65"/>
      <c r="Q3" s="65"/>
      <c r="R3" s="65"/>
      <c r="S3" s="76"/>
      <c r="T3" s="65"/>
      <c r="U3" s="65"/>
      <c r="V3" s="65"/>
      <c r="W3" s="65"/>
    </row>
    <row r="4" spans="2:23" s="3" customFormat="1" ht="16">
      <c r="B4" s="601" t="s">
        <v>749</v>
      </c>
      <c r="C4" s="593"/>
      <c r="D4" s="593" t="s">
        <v>119</v>
      </c>
      <c r="E4" s="593"/>
      <c r="F4" s="593"/>
      <c r="G4" s="593"/>
      <c r="H4" s="593"/>
      <c r="I4" s="593" t="s">
        <v>90</v>
      </c>
      <c r="J4" s="593"/>
      <c r="K4" s="594"/>
      <c r="M4" s="241" t="s">
        <v>130</v>
      </c>
      <c r="N4" s="518" t="s">
        <v>738</v>
      </c>
      <c r="O4" s="518"/>
      <c r="P4" s="518"/>
      <c r="Q4" s="518"/>
      <c r="R4" s="518"/>
      <c r="S4" s="518"/>
      <c r="T4" s="518"/>
      <c r="U4" s="518"/>
      <c r="V4" s="518"/>
      <c r="W4" s="289">
        <f>SUM(W15:W19,W12:W13,W10,W8,W5:W6)</f>
        <v>0</v>
      </c>
    </row>
    <row r="5" spans="2:23" s="3" customFormat="1" ht="15.75" customHeight="1">
      <c r="B5" s="505" t="str">
        <f>'Short Term'!C23</f>
        <v>On</v>
      </c>
      <c r="C5" s="506"/>
      <c r="D5" s="599">
        <f ca="1">J22+W22+W40+W4</f>
        <v>0</v>
      </c>
      <c r="E5" s="599"/>
      <c r="F5" s="599"/>
      <c r="G5" s="599"/>
      <c r="H5" s="599"/>
      <c r="I5" s="595" t="str">
        <f>F18&amp; " " &amp;H18</f>
        <v>6 Months</v>
      </c>
      <c r="J5" s="595"/>
      <c r="K5" s="596"/>
      <c r="L5" s="2"/>
      <c r="M5" s="281"/>
      <c r="N5" s="528" t="s">
        <v>78</v>
      </c>
      <c r="O5" s="528"/>
      <c r="P5" s="528"/>
      <c r="Q5" s="287" t="s">
        <v>76</v>
      </c>
      <c r="R5" s="276" t="s">
        <v>733</v>
      </c>
      <c r="S5" s="568">
        <v>100</v>
      </c>
      <c r="T5" s="568"/>
      <c r="U5" s="277" t="s">
        <v>75</v>
      </c>
      <c r="V5" s="278" t="s">
        <v>77</v>
      </c>
      <c r="W5" s="288">
        <f>IF(R5="On",IF(V5="Day",IF($H$18="Days",$F$18,IF($H$18="Weeks",($F$18*'L1'!$D$14),IF($H$18="Months",($F$18*'L1'!$D$13),IF($H$18="Years",($F$18*'L1'!$D$12),0)))),IF(V5="Week",IF($H$18="Days",$F$18/'L1'!$D$14,IF($H$18="Weeks",$F$18,IF($H$18="Months",($F$18*'L1'!$D$15),IF($H$18="Years",($F$18*'L1'!$D$16),0)))),IF(V5="Month",IF($H$18="Days",$F$18/'L1'!$D$13,IF($H$18="Weeks",($F$18/'L1'!$D$15),IF($H$18="Months",$F$18,IF($H$18="Years",($F$18*'L1'!$D$17),0)))),IF(V5="Year",IF($H$18="Days",$F$18/'L1'!$D$12,IF($H$18="Weeks",($F$18/'L1'!$D$16),IF($H$18="Months",($F$18/'L1'!$D$17),IF($H$18="Years",$F$18,0)))),0))))*S5,0)</f>
        <v>0</v>
      </c>
    </row>
    <row r="6" spans="2:23" ht="16.5" customHeight="1">
      <c r="B6" s="507"/>
      <c r="C6" s="508"/>
      <c r="D6" s="600"/>
      <c r="E6" s="600"/>
      <c r="F6" s="600"/>
      <c r="G6" s="600"/>
      <c r="H6" s="600"/>
      <c r="I6" s="597"/>
      <c r="J6" s="597"/>
      <c r="K6" s="598"/>
      <c r="L6" s="4"/>
      <c r="M6" s="283"/>
      <c r="N6" s="28"/>
      <c r="O6" s="70"/>
      <c r="P6" s="77"/>
      <c r="Q6" s="88" t="s">
        <v>58</v>
      </c>
      <c r="R6" s="260" t="s">
        <v>733</v>
      </c>
      <c r="S6" s="516">
        <f>I8*0.0015</f>
        <v>0</v>
      </c>
      <c r="T6" s="516"/>
      <c r="U6" s="264" t="s">
        <v>75</v>
      </c>
      <c r="V6" s="263" t="s">
        <v>77</v>
      </c>
      <c r="W6" s="282">
        <f>IF(R6="On",IF(V6="Day",IF($H$18="Days",$F$18,IF($H$18="Weeks",($F$18*'L1'!$D$14),IF($H$18="Months",($F$18*'L1'!$D$13),IF($H$18="Years",($F$18*'L1'!$D$12),0)))),IF(V6="Week",IF($H$18="Days",$F$18/'L1'!$D$14,IF($H$18="Weeks",$F$18,IF($H$18="Months",($F$18*'L1'!$D$15),IF($H$18="Years",($F$18*'L1'!$D$16),0)))),IF(V6="Month",IF($H$18="Days",$F$18/'L1'!$D$13,IF($H$18="Weeks",($F$18/'L1'!$D$15),IF($H$18="Months",$F$18,IF($H$18="Years",($F$18*'L1'!$D$17),0)))),IF(V6="Year",IF($H$18="Days",$F$18/'L1'!$D$12,IF($H$18="Weeks",($F$18/'L1'!$D$16),IF($H$18="Months",($F$18/'L1'!$D$17),IF($H$18="Years",$F$18,0)))),0))))*S6,0)</f>
        <v>0</v>
      </c>
    </row>
    <row r="7" spans="2:23" ht="16">
      <c r="B7" s="14"/>
      <c r="L7" s="7"/>
      <c r="M7" s="283"/>
      <c r="N7" s="28"/>
      <c r="O7" s="28"/>
      <c r="P7" s="28"/>
      <c r="Q7" s="28"/>
      <c r="R7" s="28"/>
      <c r="S7" s="90"/>
      <c r="T7" s="90"/>
      <c r="U7" s="28"/>
      <c r="V7" s="28"/>
      <c r="W7" s="214"/>
    </row>
    <row r="8" spans="2:23">
      <c r="B8" s="241" t="s">
        <v>130</v>
      </c>
      <c r="C8" s="518" t="s">
        <v>74</v>
      </c>
      <c r="D8" s="518"/>
      <c r="E8" s="518"/>
      <c r="F8" s="518"/>
      <c r="G8" s="518"/>
      <c r="H8" s="518"/>
      <c r="I8" s="572">
        <f>IFERROR(VLOOKUP("P",$C$12:$I$15,6,FALSE),0)</f>
        <v>0</v>
      </c>
      <c r="J8" s="572"/>
      <c r="K8" s="573"/>
      <c r="L8" s="42"/>
      <c r="M8" s="283"/>
      <c r="N8" s="502" t="s">
        <v>79</v>
      </c>
      <c r="O8" s="502"/>
      <c r="P8" s="502"/>
      <c r="Q8" s="279" t="s">
        <v>80</v>
      </c>
      <c r="R8" s="260" t="s">
        <v>733</v>
      </c>
      <c r="S8" s="565">
        <v>100</v>
      </c>
      <c r="T8" s="565"/>
      <c r="U8" s="264" t="s">
        <v>75</v>
      </c>
      <c r="V8" s="263" t="s">
        <v>77</v>
      </c>
      <c r="W8" s="282">
        <f>IF(R8="On",IF(V8="Day",IF($H$18="Days",$F$18,IF($H$18="Weeks",($F$18*'L1'!$D$14),IF($H$18="Months",($F$18*'L1'!$D$13),IF($H$18="Years",($F$18*'L1'!$D$12),0)))),IF(V8="Week",IF($H$18="Days",$F$18/'L1'!$D$14,IF($H$18="Weeks",$F$18,IF($H$18="Months",($F$18*'L1'!$D$15),IF($H$18="Years",($F$18*'L1'!$D$16),0)))),IF(V8="Month",IF($H$18="Days",$F$18/'L1'!$D$13,IF($H$18="Weeks",($F$18/'L1'!$D$15),IF($H$18="Months",$F$18,IF($H$18="Years",($F$18*'L1'!$D$17),0)))),IF(V8="Year",IF($H$18="Days",$F$18/'L1'!$D$12,IF($H$18="Weeks",($F$18/'L1'!$D$16),IF($H$18="Months",($F$18/'L1'!$D$17),IF($H$18="Years",$F$18,0)))),0))))*S8,0)</f>
        <v>0</v>
      </c>
    </row>
    <row r="9" spans="2:23">
      <c r="B9" s="283"/>
      <c r="C9" s="528" t="s">
        <v>1</v>
      </c>
      <c r="D9" s="528"/>
      <c r="E9" s="528"/>
      <c r="F9" s="592"/>
      <c r="G9" s="592"/>
      <c r="H9" s="592"/>
      <c r="I9" s="592"/>
      <c r="J9" s="28"/>
      <c r="K9" s="214"/>
      <c r="L9" s="42"/>
      <c r="M9" s="283"/>
      <c r="N9" s="28"/>
      <c r="O9" s="28"/>
      <c r="P9" s="28"/>
      <c r="Q9" s="28"/>
      <c r="R9" s="28"/>
      <c r="S9" s="90"/>
      <c r="T9" s="90"/>
      <c r="U9" s="28"/>
      <c r="V9" s="28"/>
      <c r="W9" s="214"/>
    </row>
    <row r="10" spans="2:23">
      <c r="B10" s="283"/>
      <c r="C10" s="502" t="s">
        <v>53</v>
      </c>
      <c r="D10" s="502"/>
      <c r="E10" s="502"/>
      <c r="F10" s="589" t="s">
        <v>55</v>
      </c>
      <c r="G10" s="589"/>
      <c r="H10" s="589"/>
      <c r="I10" s="589"/>
      <c r="J10" s="82"/>
      <c r="K10" s="214"/>
      <c r="L10" s="42"/>
      <c r="M10" s="283"/>
      <c r="N10" s="502" t="s">
        <v>81</v>
      </c>
      <c r="O10" s="502"/>
      <c r="P10" s="502"/>
      <c r="Q10" s="279" t="s">
        <v>76</v>
      </c>
      <c r="R10" s="260" t="s">
        <v>733</v>
      </c>
      <c r="S10" s="565">
        <v>150</v>
      </c>
      <c r="T10" s="565"/>
      <c r="U10" s="264" t="s">
        <v>75</v>
      </c>
      <c r="V10" s="263" t="s">
        <v>120</v>
      </c>
      <c r="W10" s="282">
        <f>IF(R10="On",IF(V10="Day",IF($H$18="Days",$F$18,IF($H$18="Weeks",($F$18*'L1'!$D$14),IF($H$18="Months",($F$18*'L1'!$D$13),IF($H$18="Years",($F$18*'L1'!$D$12),0)))),IF(V10="Week",IF($H$18="Days",$F$18/'L1'!$D$14,IF($H$18="Weeks",$F$18,IF($H$18="Months",($F$18*'L1'!$D$15),IF($H$18="Years",($F$18*'L1'!$D$16),0)))),IF(V10="Month",IF($H$18="Days",$F$18/'L1'!$D$13,IF($H$18="Weeks",($F$18/'L1'!$D$15),IF($H$18="Months",$F$18,IF($H$18="Years",($F$18*'L1'!$D$17),0)))),IF(V10="Year",IF($H$18="Days",$F$18/'L1'!$D$12,IF($H$18="Weeks",($F$18/'L1'!$D$16),IF($H$18="Months",($F$18/'L1'!$D$17),IF($H$18="Years",$F$18,0)))),0))))*S10,0)</f>
        <v>0</v>
      </c>
    </row>
    <row r="11" spans="2:23">
      <c r="B11" s="213"/>
      <c r="C11" s="28"/>
      <c r="D11" s="28"/>
      <c r="E11" s="28"/>
      <c r="F11" s="45"/>
      <c r="G11" s="45"/>
      <c r="H11" s="28"/>
      <c r="I11" s="28"/>
      <c r="J11" s="82"/>
      <c r="K11" s="214"/>
      <c r="L11" s="42"/>
      <c r="M11" s="283"/>
      <c r="N11" s="28"/>
      <c r="O11" s="28"/>
      <c r="P11" s="28"/>
      <c r="Q11" s="28"/>
      <c r="R11" s="28"/>
      <c r="S11" s="90"/>
      <c r="T11" s="90"/>
      <c r="U11" s="28"/>
      <c r="V11" s="28"/>
      <c r="W11" s="214"/>
    </row>
    <row r="12" spans="2:23">
      <c r="B12" s="283"/>
      <c r="C12" s="47" t="str">
        <f t="shared" ref="C12:C17" si="0">IF(D12=$F$10,"P","")</f>
        <v>P</v>
      </c>
      <c r="D12" s="502" t="s">
        <v>55</v>
      </c>
      <c r="E12" s="502"/>
      <c r="F12" s="502"/>
      <c r="G12" s="502"/>
      <c r="H12" s="590">
        <v>0</v>
      </c>
      <c r="I12" s="590"/>
      <c r="J12" s="82"/>
      <c r="K12" s="214"/>
      <c r="L12" s="42"/>
      <c r="M12" s="283"/>
      <c r="N12" s="502" t="s">
        <v>82</v>
      </c>
      <c r="O12" s="502"/>
      <c r="P12" s="502"/>
      <c r="Q12" s="279" t="s">
        <v>76</v>
      </c>
      <c r="R12" s="260" t="s">
        <v>733</v>
      </c>
      <c r="S12" s="565">
        <v>0</v>
      </c>
      <c r="T12" s="565"/>
      <c r="U12" s="264" t="s">
        <v>75</v>
      </c>
      <c r="V12" s="263" t="s">
        <v>77</v>
      </c>
      <c r="W12" s="282">
        <f>IF(R12="On",IF(V12="Day",IF($H$18="Days",$F$18,IF($H$18="Weeks",($F$18*'L1'!$D$14),IF($H$18="Months",($F$18*'L1'!$D$13),IF($H$18="Years",($F$18*'L1'!$D$12),0)))),IF(V12="Week",IF($H$18="Days",$F$18/'L1'!$D$14,IF($H$18="Weeks",$F$18,IF($H$18="Months",($F$18*'L1'!$D$15),IF($H$18="Years",($F$18*'L1'!$D$16),0)))),IF(V12="Month",IF($H$18="Days",$F$18/'L1'!$D$13,IF($H$18="Weeks",($F$18/'L1'!$D$15),IF($H$18="Months",$F$18,IF($H$18="Years",($F$18*'L1'!$D$17),0)))),IF(V12="Year",IF($H$18="Days",$F$18/'L1'!$D$12,IF($H$18="Weeks",($F$18/'L1'!$D$16),IF($H$18="Months",($F$18/'L1'!$D$17),IF($H$18="Years",$F$18,0)))),0))))*S12,0)</f>
        <v>0</v>
      </c>
    </row>
    <row r="13" spans="2:23">
      <c r="B13" s="213"/>
      <c r="C13" s="47" t="str">
        <f t="shared" si="0"/>
        <v/>
      </c>
      <c r="D13" s="502" t="s">
        <v>54</v>
      </c>
      <c r="E13" s="502"/>
      <c r="F13" s="502"/>
      <c r="G13" s="502"/>
      <c r="H13" s="586">
        <f>'STEP 1A'!D10</f>
        <v>0</v>
      </c>
      <c r="I13" s="586"/>
      <c r="J13" s="83"/>
      <c r="K13" s="214"/>
      <c r="L13" s="42"/>
      <c r="M13" s="283"/>
      <c r="N13" s="28"/>
      <c r="O13" s="70"/>
      <c r="P13" s="77"/>
      <c r="Q13" s="88" t="s">
        <v>58</v>
      </c>
      <c r="R13" s="260" t="s">
        <v>733</v>
      </c>
      <c r="S13" s="566">
        <f>I8*0.005</f>
        <v>0</v>
      </c>
      <c r="T13" s="566"/>
      <c r="U13" s="264" t="s">
        <v>75</v>
      </c>
      <c r="V13" s="263" t="s">
        <v>120</v>
      </c>
      <c r="W13" s="282">
        <f>IF(R13="On",IF(V13="Day",IF($H$18="Days",$F$18,IF($H$18="Weeks",($F$18*'L1'!$D$14),IF($H$18="Months",($F$18*'L1'!$D$13),IF($H$18="Years",($F$18*'L1'!$D$12),0)))),IF(V13="Week",IF($H$18="Days",$F$18/'L1'!$D$14,IF($H$18="Weeks",$F$18,IF($H$18="Months",($F$18*'L1'!$D$15),IF($H$18="Years",($F$18*'L1'!$D$16),0)))),IF(V13="Month",IF($H$18="Days",$F$18/'L1'!$D$13,IF($H$18="Weeks",($F$18/'L1'!$D$15),IF($H$18="Months",$F$18,IF($H$18="Years",($F$18*'L1'!$D$17),0)))),IF(V13="Year",IF($H$18="Days",$F$18/'L1'!$D$12,IF($H$18="Weeks",($F$18/'L1'!$D$16),IF($H$18="Months",($F$18/'L1'!$D$17),IF($H$18="Years",$F$18,0)))),0))))*S13,0)</f>
        <v>0</v>
      </c>
    </row>
    <row r="14" spans="2:23">
      <c r="B14" s="213"/>
      <c r="C14" s="47" t="str">
        <f t="shared" si="0"/>
        <v/>
      </c>
      <c r="D14" s="502" t="s">
        <v>778</v>
      </c>
      <c r="E14" s="502"/>
      <c r="F14" s="502"/>
      <c r="G14" s="502"/>
      <c r="H14" s="587" cm="1">
        <f t="array" ref="H14">IF(J14="4A",'STEP 4A'!$D$5:$D$5,IF(J14="4B",'4B'!$D$5:$D$5,IF(J14="4C",#REF!,IF(J14="4D",#REF!,#REF!))))</f>
        <v>0</v>
      </c>
      <c r="I14" s="587"/>
      <c r="J14" s="260" t="s">
        <v>776</v>
      </c>
      <c r="K14" s="214"/>
      <c r="L14" s="42"/>
      <c r="M14" s="283"/>
      <c r="N14" s="28"/>
      <c r="O14" s="28"/>
      <c r="P14" s="28"/>
      <c r="Q14" s="28"/>
      <c r="R14" s="28"/>
      <c r="S14" s="90"/>
      <c r="T14" s="90"/>
      <c r="U14" s="28"/>
      <c r="V14" s="28"/>
      <c r="W14" s="214"/>
    </row>
    <row r="15" spans="2:23">
      <c r="B15" s="213"/>
      <c r="C15" s="47" t="str">
        <f t="shared" si="0"/>
        <v/>
      </c>
      <c r="D15" s="502" t="s">
        <v>779</v>
      </c>
      <c r="E15" s="502"/>
      <c r="F15" s="502"/>
      <c r="G15" s="502"/>
      <c r="H15" s="588" cm="1">
        <f t="array" ref="H15">IF(J15="2A",'STEP 2A'!E5:E5,IF(J15="2B",'2B'!E5:E5,IF(J15="2C",#REF!,#REF!)))</f>
        <v>0</v>
      </c>
      <c r="I15" s="588"/>
      <c r="J15" s="260" t="s">
        <v>777</v>
      </c>
      <c r="K15" s="214"/>
      <c r="L15" s="42"/>
      <c r="M15" s="283"/>
      <c r="N15" s="502" t="s">
        <v>83</v>
      </c>
      <c r="O15" s="502"/>
      <c r="P15" s="502"/>
      <c r="Q15" s="279" t="s">
        <v>84</v>
      </c>
      <c r="R15" s="260" t="s">
        <v>733</v>
      </c>
      <c r="S15" s="565">
        <v>0</v>
      </c>
      <c r="T15" s="565"/>
      <c r="U15" s="264" t="s">
        <v>75</v>
      </c>
      <c r="V15" s="265" t="s">
        <v>77</v>
      </c>
      <c r="W15" s="282">
        <f>IF(R15="On",IF(V15="Day",IF($H$18="Days",$F$18,IF($H$18="Weeks",($F$18*'L1'!$D$14),IF($H$18="Months",($F$18*'L1'!$D$13),IF($H$18="Years",($F$18*'L1'!$D$12),0)))),IF(V15="Week",IF($H$18="Days",$F$18/'L1'!$D$14,IF($H$18="Weeks",$F$18,IF($H$18="Months",($F$18*'L1'!$D$15),IF($H$18="Years",($F$18*'L1'!$D$16),0)))),IF(V15="Month",IF($H$18="Days",$F$18/'L1'!$D$13,IF($H$18="Weeks",($F$18/'L1'!$D$15),IF($H$18="Months",$F$18,IF($H$18="Years",($F$18*'L1'!$D$17),0)))),IF(V15="Year",IF($H$18="Days",$F$18/'L1'!$D$12,IF($H$18="Weeks",($F$18/'L1'!$D$16),IF($H$18="Months",($F$18/'L1'!$D$17),IF($H$18="Years",$F$18,0)))),0))))*S15,0)</f>
        <v>0</v>
      </c>
    </row>
    <row r="16" spans="2:23">
      <c r="B16" s="213"/>
      <c r="C16" s="47" t="str">
        <f t="shared" si="0"/>
        <v/>
      </c>
      <c r="D16" s="85"/>
      <c r="E16" s="85"/>
      <c r="F16" s="85"/>
      <c r="G16" s="85"/>
      <c r="H16" s="85"/>
      <c r="I16" s="85"/>
      <c r="J16" s="84"/>
      <c r="K16" s="214"/>
      <c r="L16" s="42"/>
      <c r="M16" s="283"/>
      <c r="N16" s="28"/>
      <c r="O16" s="70"/>
      <c r="P16" s="77"/>
      <c r="Q16" s="125" t="s">
        <v>85</v>
      </c>
      <c r="R16" s="260" t="s">
        <v>733</v>
      </c>
      <c r="S16" s="565">
        <v>0</v>
      </c>
      <c r="T16" s="565"/>
      <c r="U16" s="264" t="s">
        <v>75</v>
      </c>
      <c r="V16" s="265" t="s">
        <v>77</v>
      </c>
      <c r="W16" s="282">
        <f>IF(R16="On",IF(V16="Day",IF($H$18="Days",$F$18,IF($H$18="Weeks",($F$18*'L1'!$D$14),IF($H$18="Months",($F$18*'L1'!$D$13),IF($H$18="Years",($F$18*'L1'!$D$12),0)))),IF(V16="Week",IF($H$18="Days",$F$18/'L1'!$D$14,IF($H$18="Weeks",$F$18,IF($H$18="Months",($F$18*'L1'!$D$15),IF($H$18="Years",($F$18*'L1'!$D$16),0)))),IF(V16="Month",IF($H$18="Days",$F$18/'L1'!$D$13,IF($H$18="Weeks",($F$18/'L1'!$D$15),IF($H$18="Months",$F$18,IF($H$18="Years",($F$18*'L1'!$D$17),0)))),IF(V16="Year",IF($H$18="Days",$F$18/'L1'!$D$12,IF($H$18="Weeks",($F$18/'L1'!$D$16),IF($H$18="Months",($F$18/'L1'!$D$17),IF($H$18="Years",$F$18,0)))),0))))*S16,0)</f>
        <v>0</v>
      </c>
    </row>
    <row r="17" spans="2:23">
      <c r="B17" s="213"/>
      <c r="C17" s="47" t="str">
        <f t="shared" si="0"/>
        <v/>
      </c>
      <c r="D17" s="85"/>
      <c r="E17" s="85"/>
      <c r="F17" s="85"/>
      <c r="G17" s="85"/>
      <c r="H17" s="85"/>
      <c r="I17" s="126" t="s">
        <v>810</v>
      </c>
      <c r="J17" s="579">
        <f>J22+W22</f>
        <v>0</v>
      </c>
      <c r="K17" s="580"/>
      <c r="L17" s="42"/>
      <c r="M17" s="283"/>
      <c r="N17" s="78"/>
      <c r="O17" s="28"/>
      <c r="P17" s="28"/>
      <c r="Q17" s="125" t="s">
        <v>86</v>
      </c>
      <c r="R17" s="260" t="s">
        <v>733</v>
      </c>
      <c r="S17" s="565">
        <v>0</v>
      </c>
      <c r="T17" s="565"/>
      <c r="U17" s="264" t="s">
        <v>75</v>
      </c>
      <c r="V17" s="265" t="s">
        <v>77</v>
      </c>
      <c r="W17" s="282">
        <f>IF(R17="On",IF(V17="Day",IF($H$18="Days",$F$18,IF($H$18="Weeks",($F$18*'L1'!$D$14),IF($H$18="Months",($F$18*'L1'!$D$13),IF($H$18="Years",($F$18*'L1'!$D$12),0)))),IF(V17="Week",IF($H$18="Days",$F$18/'L1'!$D$14,IF($H$18="Weeks",$F$18,IF($H$18="Months",($F$18*'L1'!$D$15),IF($H$18="Years",($F$18*'L1'!$D$16),0)))),IF(V17="Month",IF($H$18="Days",$F$18/'L1'!$D$13,IF($H$18="Weeks",($F$18/'L1'!$D$15),IF($H$18="Months",$F$18,IF($H$18="Years",($F$18*'L1'!$D$17),0)))),IF(V17="Year",IF($H$18="Days",$F$18/'L1'!$D$12,IF($H$18="Weeks",($F$18/'L1'!$D$16),IF($H$18="Months",($F$18/'L1'!$D$17),IF($H$18="Years",$F$18,0)))),0))))*S17,0)</f>
        <v>0</v>
      </c>
    </row>
    <row r="18" spans="2:23">
      <c r="B18" s="213"/>
      <c r="C18" s="502" t="s">
        <v>90</v>
      </c>
      <c r="D18" s="502"/>
      <c r="E18" s="502"/>
      <c r="F18" s="261">
        <v>6</v>
      </c>
      <c r="G18" s="262" t="s">
        <v>89</v>
      </c>
      <c r="H18" s="263" t="s">
        <v>115</v>
      </c>
      <c r="I18" s="126" t="s">
        <v>808</v>
      </c>
      <c r="J18" s="579">
        <f>W4</f>
        <v>0</v>
      </c>
      <c r="K18" s="580"/>
      <c r="L18" s="42"/>
      <c r="M18" s="283"/>
      <c r="N18" s="28"/>
      <c r="O18" s="28"/>
      <c r="P18" s="28"/>
      <c r="Q18" s="125" t="s">
        <v>811</v>
      </c>
      <c r="R18" s="260" t="s">
        <v>733</v>
      </c>
      <c r="S18" s="565">
        <v>0</v>
      </c>
      <c r="T18" s="565"/>
      <c r="U18" s="264" t="s">
        <v>75</v>
      </c>
      <c r="V18" s="265" t="s">
        <v>77</v>
      </c>
      <c r="W18" s="282">
        <f>IF(R18="On",IF(V18="Day",IF($H$18="Days",$F$18,IF($H$18="Weeks",($F$18*'L1'!$D$14),IF($H$18="Months",($F$18*'L1'!$D$13),IF($H$18="Years",($F$18*'L1'!$D$12),0)))),IF(V18="Week",IF($H$18="Days",$F$18/'L1'!$D$14,IF($H$18="Weeks",$F$18,IF($H$18="Months",($F$18*'L1'!$D$15),IF($H$18="Years",($F$18*'L1'!$D$16),0)))),IF(V18="Month",IF($H$18="Days",$F$18/'L1'!$D$13,IF($H$18="Weeks",($F$18/'L1'!$D$15),IF($H$18="Months",$F$18,IF($H$18="Years",($F$18*'L1'!$D$17),0)))),IF(V18="Year",IF($H$18="Days",$F$18/'L1'!$D$12,IF($H$18="Weeks",($F$18/'L1'!$D$16),IF($H$18="Months",($F$18/'L1'!$D$17),IF($H$18="Years",$F$18,0)))),0))))*S18,0)</f>
        <v>0</v>
      </c>
    </row>
    <row r="19" spans="2:23">
      <c r="B19" s="213"/>
      <c r="C19" s="85"/>
      <c r="D19" s="85"/>
      <c r="E19" s="85"/>
      <c r="F19" s="85"/>
      <c r="G19" s="85"/>
      <c r="H19" s="85"/>
      <c r="I19" s="130" t="s">
        <v>809</v>
      </c>
      <c r="J19" s="579">
        <f ca="1">W40</f>
        <v>0</v>
      </c>
      <c r="K19" s="580"/>
      <c r="L19" s="42"/>
      <c r="M19" s="283"/>
      <c r="N19" s="28"/>
      <c r="O19" s="28"/>
      <c r="P19" s="28"/>
      <c r="Q19" s="125" t="s">
        <v>87</v>
      </c>
      <c r="R19" s="260" t="s">
        <v>733</v>
      </c>
      <c r="S19" s="565">
        <v>0</v>
      </c>
      <c r="T19" s="565"/>
      <c r="U19" s="264" t="s">
        <v>75</v>
      </c>
      <c r="V19" s="265" t="s">
        <v>77</v>
      </c>
      <c r="W19" s="282">
        <f>IF(R19="On",IF(V19="Day",IF($H$18="Days",$F$18,IF($H$18="Weeks",($F$18*'L1'!$D$14),IF($H$18="Months",($F$18*'L1'!$D$13),IF($H$18="Years",($F$18*'L1'!$D$12),0)))),IF(V19="Week",IF($H$18="Days",$F$18/'L1'!$D$14,IF($H$18="Weeks",$F$18,IF($H$18="Months",($F$18*'L1'!$D$15),IF($H$18="Years",($F$18*'L1'!$D$16),0)))),IF(V19="Month",IF($H$18="Days",$F$18/'L1'!$D$13,IF($H$18="Weeks",($F$18/'L1'!$D$15),IF($H$18="Months",$F$18,IF($H$18="Years",($F$18*'L1'!$D$17),0)))),IF(V19="Year",IF($H$18="Days",$F$18/'L1'!$D$12,IF($H$18="Weeks",($F$18/'L1'!$D$16),IF($H$18="Months",($F$18/'L1'!$D$17),IF($H$18="Years",$F$18,0)))),0))))*S19,0)</f>
        <v>0</v>
      </c>
    </row>
    <row r="20" spans="2:23">
      <c r="B20" s="217"/>
      <c r="C20" s="290"/>
      <c r="D20" s="290"/>
      <c r="E20" s="290"/>
      <c r="F20" s="290"/>
      <c r="G20" s="290"/>
      <c r="H20" s="290"/>
      <c r="I20" s="291" t="s">
        <v>816</v>
      </c>
      <c r="J20" s="581">
        <f>J22+IF(G48="On",H48,0)+IF(G49="On",I49,0)+IF(G51="On",I51,0)</f>
        <v>0</v>
      </c>
      <c r="K20" s="582"/>
      <c r="L20" s="42"/>
      <c r="M20" s="284"/>
      <c r="N20" s="285"/>
      <c r="O20" s="285"/>
      <c r="P20" s="285"/>
      <c r="Q20" s="285"/>
      <c r="R20" s="285"/>
      <c r="S20" s="285"/>
      <c r="T20" s="285"/>
      <c r="U20" s="285"/>
      <c r="V20" s="285"/>
      <c r="W20" s="286"/>
    </row>
    <row r="21" spans="2:23">
      <c r="I21" s="46"/>
      <c r="J21" s="46"/>
      <c r="W21" s="46"/>
    </row>
    <row r="22" spans="2:23" s="86" customFormat="1">
      <c r="B22" s="241" t="s">
        <v>130</v>
      </c>
      <c r="C22" s="518" t="s">
        <v>743</v>
      </c>
      <c r="D22" s="518"/>
      <c r="E22" s="518"/>
      <c r="F22" s="518"/>
      <c r="G22" s="518"/>
      <c r="H22" s="518"/>
      <c r="I22" s="518"/>
      <c r="J22" s="572">
        <f>IF(G23="On",H23,0)+IF(G24="On",I24,0)+IF(G26="On",H26,0)+IF(G27="On",I27,0)+IF(G28="On",H28,0)+IF(G30="On",H30,0)+IF(G31="On",I31,0)+IF(G32="On",H32,0)+SUMIF(G34:G38,"On",H34:H38)+SUMIF(J34:J38,"On",K34:K38)</f>
        <v>0</v>
      </c>
      <c r="K22" s="573"/>
      <c r="M22" s="241" t="s">
        <v>130</v>
      </c>
      <c r="N22" s="518" t="s">
        <v>744</v>
      </c>
      <c r="O22" s="518"/>
      <c r="P22" s="518"/>
      <c r="Q22" s="518"/>
      <c r="R22" s="518"/>
      <c r="S22" s="518"/>
      <c r="T22" s="518"/>
      <c r="U22" s="518"/>
      <c r="V22" s="518"/>
      <c r="W22" s="289">
        <f>IF(R23="On",S23,0)+IF(R24="On",T24,0)+IF(R26="On",S26,0)+IF(R27="On",T27,0)+IF(R29="On",S29,0)+IF(R30="On",T30,0)+IF(R32="On",S32,0)+IF(R33="On",T33,0)+IF(R34="On",S34,0)+SUMIF(R36:R38,"On",S36:S38)+SUMIF(U36:U38,"On",V36:V38)</f>
        <v>0</v>
      </c>
    </row>
    <row r="23" spans="2:23" s="50" customFormat="1">
      <c r="B23" s="281"/>
      <c r="C23" s="528" t="s">
        <v>56</v>
      </c>
      <c r="D23" s="528"/>
      <c r="E23" s="528"/>
      <c r="F23" s="287" t="s">
        <v>57</v>
      </c>
      <c r="G23" s="276" t="s">
        <v>733</v>
      </c>
      <c r="H23" s="568">
        <v>0</v>
      </c>
      <c r="I23" s="568"/>
      <c r="J23" s="68"/>
      <c r="K23" s="292"/>
      <c r="L23" s="87"/>
      <c r="M23" s="281"/>
      <c r="N23" s="528" t="s">
        <v>56</v>
      </c>
      <c r="O23" s="528"/>
      <c r="P23" s="528"/>
      <c r="Q23" s="287" t="s">
        <v>57</v>
      </c>
      <c r="R23" s="276" t="s">
        <v>733</v>
      </c>
      <c r="S23" s="568">
        <v>0</v>
      </c>
      <c r="T23" s="568"/>
      <c r="U23" s="266"/>
      <c r="V23" s="79"/>
      <c r="W23" s="292"/>
    </row>
    <row r="24" spans="2:23">
      <c r="B24" s="283"/>
      <c r="C24" s="28"/>
      <c r="D24" s="70"/>
      <c r="E24" s="70"/>
      <c r="F24" s="88" t="s">
        <v>39</v>
      </c>
      <c r="G24" s="260" t="s">
        <v>733</v>
      </c>
      <c r="H24" s="267">
        <v>0.03</v>
      </c>
      <c r="I24" s="566">
        <f>I8*H24</f>
        <v>0</v>
      </c>
      <c r="J24" s="566"/>
      <c r="K24" s="293"/>
      <c r="L24" s="42"/>
      <c r="M24" s="283"/>
      <c r="N24" s="28"/>
      <c r="O24" s="70"/>
      <c r="P24" s="77"/>
      <c r="Q24" s="88" t="s">
        <v>39</v>
      </c>
      <c r="R24" s="260" t="s">
        <v>733</v>
      </c>
      <c r="S24" s="267">
        <v>0.03</v>
      </c>
      <c r="T24" s="566">
        <f>I8*S24</f>
        <v>0</v>
      </c>
      <c r="U24" s="566"/>
      <c r="V24" s="89"/>
      <c r="W24" s="293"/>
    </row>
    <row r="25" spans="2:23">
      <c r="B25" s="283"/>
      <c r="C25" s="28"/>
      <c r="D25" s="28"/>
      <c r="E25" s="28"/>
      <c r="F25" s="28"/>
      <c r="G25" s="28"/>
      <c r="H25" s="90"/>
      <c r="I25" s="90"/>
      <c r="J25" s="90"/>
      <c r="K25" s="214"/>
      <c r="L25" s="42"/>
      <c r="M25" s="283"/>
      <c r="N25" s="28"/>
      <c r="O25" s="28"/>
      <c r="P25" s="28"/>
      <c r="Q25" s="28"/>
      <c r="R25" s="28"/>
      <c r="S25" s="90"/>
      <c r="T25" s="90"/>
      <c r="U25" s="90"/>
      <c r="V25" s="28"/>
      <c r="W25" s="214"/>
    </row>
    <row r="26" spans="2:23">
      <c r="B26" s="283"/>
      <c r="C26" s="502" t="s">
        <v>124</v>
      </c>
      <c r="D26" s="502"/>
      <c r="E26" s="502"/>
      <c r="F26" s="279" t="s">
        <v>57</v>
      </c>
      <c r="G26" s="260" t="s">
        <v>733</v>
      </c>
      <c r="H26" s="565">
        <v>0</v>
      </c>
      <c r="I26" s="565"/>
      <c r="J26" s="266"/>
      <c r="K26" s="292"/>
      <c r="L26" s="42"/>
      <c r="M26" s="283"/>
      <c r="N26" s="502" t="s">
        <v>71</v>
      </c>
      <c r="O26" s="502"/>
      <c r="P26" s="502"/>
      <c r="Q26" s="279" t="s">
        <v>57</v>
      </c>
      <c r="R26" s="260" t="s">
        <v>733</v>
      </c>
      <c r="S26" s="565">
        <v>0</v>
      </c>
      <c r="T26" s="565"/>
      <c r="U26" s="266"/>
      <c r="V26" s="79"/>
      <c r="W26" s="292"/>
    </row>
    <row r="27" spans="2:23">
      <c r="B27" s="283"/>
      <c r="C27" s="28"/>
      <c r="D27" s="70"/>
      <c r="E27" s="77"/>
      <c r="F27" s="88" t="s">
        <v>39</v>
      </c>
      <c r="G27" s="260" t="s">
        <v>733</v>
      </c>
      <c r="H27" s="267">
        <v>0.02</v>
      </c>
      <c r="I27" s="566">
        <f>Q45*H27</f>
        <v>0</v>
      </c>
      <c r="J27" s="566"/>
      <c r="K27" s="293"/>
      <c r="L27" s="42"/>
      <c r="M27" s="283"/>
      <c r="N27" s="28"/>
      <c r="O27" s="70"/>
      <c r="P27" s="77"/>
      <c r="Q27" s="88" t="s">
        <v>39</v>
      </c>
      <c r="R27" s="260" t="s">
        <v>733</v>
      </c>
      <c r="S27" s="267">
        <v>0.03</v>
      </c>
      <c r="T27" s="566">
        <f>I8*S27</f>
        <v>0</v>
      </c>
      <c r="U27" s="566"/>
      <c r="V27" s="89"/>
      <c r="W27" s="293"/>
    </row>
    <row r="28" spans="2:23">
      <c r="B28" s="283"/>
      <c r="C28" s="28"/>
      <c r="D28" s="70"/>
      <c r="E28" s="77"/>
      <c r="F28" s="125" t="s">
        <v>58</v>
      </c>
      <c r="G28" s="260" t="s">
        <v>733</v>
      </c>
      <c r="H28" s="516">
        <f>Q45*0.01</f>
        <v>0</v>
      </c>
      <c r="I28" s="516"/>
      <c r="J28" s="266"/>
      <c r="K28" s="292"/>
      <c r="L28" s="42"/>
      <c r="M28" s="283"/>
      <c r="N28" s="28"/>
      <c r="O28" s="28"/>
      <c r="P28" s="28"/>
      <c r="Q28" s="28"/>
      <c r="R28" s="28"/>
      <c r="S28" s="90"/>
      <c r="T28" s="90"/>
      <c r="U28" s="90"/>
      <c r="V28" s="28"/>
      <c r="W28" s="214"/>
    </row>
    <row r="29" spans="2:23">
      <c r="B29" s="283"/>
      <c r="C29" s="28"/>
      <c r="D29" s="28"/>
      <c r="E29" s="28"/>
      <c r="F29" s="28"/>
      <c r="G29" s="28"/>
      <c r="H29" s="90"/>
      <c r="I29" s="90"/>
      <c r="J29" s="90"/>
      <c r="K29" s="214"/>
      <c r="L29" s="42"/>
      <c r="M29" s="283"/>
      <c r="N29" s="502" t="s">
        <v>72</v>
      </c>
      <c r="O29" s="502"/>
      <c r="P29" s="502"/>
      <c r="Q29" s="279" t="s">
        <v>57</v>
      </c>
      <c r="R29" s="260" t="s">
        <v>733</v>
      </c>
      <c r="S29" s="565">
        <v>0</v>
      </c>
      <c r="T29" s="565"/>
      <c r="U29" s="266"/>
      <c r="V29" s="79"/>
      <c r="W29" s="292"/>
    </row>
    <row r="30" spans="2:23">
      <c r="B30" s="283"/>
      <c r="C30" s="502" t="s">
        <v>59</v>
      </c>
      <c r="D30" s="502"/>
      <c r="E30" s="502"/>
      <c r="F30" s="279" t="s">
        <v>57</v>
      </c>
      <c r="G30" s="260" t="s">
        <v>733</v>
      </c>
      <c r="H30" s="565">
        <v>0</v>
      </c>
      <c r="I30" s="565"/>
      <c r="J30" s="266"/>
      <c r="K30" s="292"/>
      <c r="L30" s="42"/>
      <c r="M30" s="283"/>
      <c r="N30" s="28"/>
      <c r="O30" s="70"/>
      <c r="P30" s="77"/>
      <c r="Q30" s="88" t="s">
        <v>39</v>
      </c>
      <c r="R30" s="260" t="s">
        <v>733</v>
      </c>
      <c r="S30" s="267">
        <v>0.03</v>
      </c>
      <c r="T30" s="566">
        <f>I8*S30</f>
        <v>0</v>
      </c>
      <c r="U30" s="566"/>
      <c r="V30" s="89"/>
      <c r="W30" s="293"/>
    </row>
    <row r="31" spans="2:23">
      <c r="B31" s="283"/>
      <c r="C31" s="28"/>
      <c r="D31" s="70"/>
      <c r="E31" s="77"/>
      <c r="F31" s="88" t="s">
        <v>39</v>
      </c>
      <c r="G31" s="260" t="s">
        <v>733</v>
      </c>
      <c r="H31" s="267">
        <v>0.03</v>
      </c>
      <c r="I31" s="566">
        <f>I8*H31</f>
        <v>0</v>
      </c>
      <c r="J31" s="566"/>
      <c r="K31" s="293"/>
      <c r="L31" s="42"/>
      <c r="M31" s="283"/>
      <c r="N31" s="28"/>
      <c r="O31" s="28"/>
      <c r="P31" s="28"/>
      <c r="Q31" s="28"/>
      <c r="R31" s="90"/>
      <c r="S31" s="90"/>
      <c r="T31" s="90"/>
      <c r="U31" s="90"/>
      <c r="V31" s="28"/>
      <c r="W31" s="214"/>
    </row>
    <row r="32" spans="2:23">
      <c r="B32" s="283"/>
      <c r="C32" s="28"/>
      <c r="D32" s="70"/>
      <c r="E32" s="77"/>
      <c r="F32" s="125" t="s">
        <v>58</v>
      </c>
      <c r="G32" s="260" t="s">
        <v>733</v>
      </c>
      <c r="H32" s="516">
        <f>$I$8*0.005+1000</f>
        <v>1000</v>
      </c>
      <c r="I32" s="516"/>
      <c r="J32" s="266"/>
      <c r="K32" s="214"/>
      <c r="L32" s="42"/>
      <c r="M32" s="283"/>
      <c r="N32" s="502" t="s">
        <v>59</v>
      </c>
      <c r="O32" s="502"/>
      <c r="P32" s="502"/>
      <c r="Q32" s="279" t="s">
        <v>57</v>
      </c>
      <c r="R32" s="260" t="s">
        <v>733</v>
      </c>
      <c r="S32" s="565">
        <v>0</v>
      </c>
      <c r="T32" s="565"/>
      <c r="U32" s="266"/>
      <c r="V32" s="79"/>
      <c r="W32" s="292"/>
    </row>
    <row r="33" spans="2:35">
      <c r="B33" s="283"/>
      <c r="C33" s="28"/>
      <c r="D33" s="28"/>
      <c r="E33" s="28"/>
      <c r="F33" s="28"/>
      <c r="G33" s="28"/>
      <c r="H33" s="28"/>
      <c r="I33" s="28"/>
      <c r="J33" s="28"/>
      <c r="K33" s="214"/>
      <c r="L33" s="42"/>
      <c r="M33" s="283"/>
      <c r="N33" s="28"/>
      <c r="O33" s="70"/>
      <c r="P33" s="77"/>
      <c r="Q33" s="88" t="s">
        <v>39</v>
      </c>
      <c r="R33" s="260" t="s">
        <v>733</v>
      </c>
      <c r="S33" s="267">
        <v>0.03</v>
      </c>
      <c r="T33" s="566">
        <f>I8*S33</f>
        <v>0</v>
      </c>
      <c r="U33" s="566"/>
      <c r="V33" s="89"/>
      <c r="W33" s="293"/>
    </row>
    <row r="34" spans="2:35">
      <c r="B34" s="283"/>
      <c r="C34" s="502" t="s">
        <v>60</v>
      </c>
      <c r="D34" s="502"/>
      <c r="E34" s="502"/>
      <c r="F34" s="279" t="s">
        <v>66</v>
      </c>
      <c r="G34" s="260" t="s">
        <v>733</v>
      </c>
      <c r="H34" s="268">
        <v>450</v>
      </c>
      <c r="I34" s="279" t="s">
        <v>61</v>
      </c>
      <c r="J34" s="260" t="s">
        <v>733</v>
      </c>
      <c r="K34" s="300">
        <v>0</v>
      </c>
      <c r="L34" s="42"/>
      <c r="M34" s="283"/>
      <c r="N34" s="28"/>
      <c r="O34" s="70"/>
      <c r="P34" s="77"/>
      <c r="Q34" s="125" t="s">
        <v>58</v>
      </c>
      <c r="R34" s="260" t="s">
        <v>733</v>
      </c>
      <c r="S34" s="516">
        <f>$I$8*0.005+1000</f>
        <v>1000</v>
      </c>
      <c r="T34" s="516"/>
      <c r="U34" s="266"/>
      <c r="V34" s="79"/>
      <c r="W34" s="292"/>
    </row>
    <row r="35" spans="2:35">
      <c r="B35" s="283"/>
      <c r="C35" s="28"/>
      <c r="D35" s="70"/>
      <c r="E35" s="77"/>
      <c r="F35" s="88" t="s">
        <v>67</v>
      </c>
      <c r="G35" s="260" t="s">
        <v>733</v>
      </c>
      <c r="H35" s="268">
        <v>500</v>
      </c>
      <c r="I35" s="88" t="s">
        <v>62</v>
      </c>
      <c r="J35" s="260" t="s">
        <v>733</v>
      </c>
      <c r="K35" s="300">
        <v>0</v>
      </c>
      <c r="L35" s="42"/>
      <c r="M35" s="283"/>
      <c r="N35" s="28"/>
      <c r="O35" s="28"/>
      <c r="P35" s="28"/>
      <c r="Q35" s="28"/>
      <c r="R35" s="28"/>
      <c r="S35" s="28"/>
      <c r="T35" s="28"/>
      <c r="U35" s="28"/>
      <c r="V35" s="28"/>
      <c r="W35" s="214"/>
    </row>
    <row r="36" spans="2:35" s="46" customFormat="1">
      <c r="B36" s="213"/>
      <c r="C36" s="28"/>
      <c r="D36" s="70"/>
      <c r="E36" s="77"/>
      <c r="F36" s="125" t="s">
        <v>68</v>
      </c>
      <c r="G36" s="260" t="s">
        <v>733</v>
      </c>
      <c r="H36" s="268">
        <v>50</v>
      </c>
      <c r="I36" s="125" t="s">
        <v>63</v>
      </c>
      <c r="J36" s="260" t="s">
        <v>733</v>
      </c>
      <c r="K36" s="300">
        <v>0</v>
      </c>
      <c r="M36" s="283"/>
      <c r="N36" s="502" t="s">
        <v>60</v>
      </c>
      <c r="O36" s="502"/>
      <c r="P36" s="502"/>
      <c r="Q36" s="279" t="s">
        <v>66</v>
      </c>
      <c r="R36" s="260" t="s">
        <v>733</v>
      </c>
      <c r="S36" s="268">
        <v>450</v>
      </c>
      <c r="T36" s="279" t="s">
        <v>61</v>
      </c>
      <c r="U36" s="260" t="s">
        <v>733</v>
      </c>
      <c r="V36" s="268">
        <v>0</v>
      </c>
      <c r="W36" s="292"/>
    </row>
    <row r="37" spans="2:35" s="46" customFormat="1">
      <c r="B37" s="213"/>
      <c r="C37" s="28"/>
      <c r="D37" s="70"/>
      <c r="E37" s="77"/>
      <c r="F37" s="88" t="s">
        <v>69</v>
      </c>
      <c r="G37" s="260" t="s">
        <v>733</v>
      </c>
      <c r="H37" s="268">
        <v>450</v>
      </c>
      <c r="I37" s="88" t="s">
        <v>64</v>
      </c>
      <c r="J37" s="260" t="s">
        <v>733</v>
      </c>
      <c r="K37" s="300">
        <v>0</v>
      </c>
      <c r="M37" s="283"/>
      <c r="N37" s="28"/>
      <c r="O37" s="70"/>
      <c r="P37" s="77"/>
      <c r="Q37" s="125" t="s">
        <v>73</v>
      </c>
      <c r="R37" s="260" t="s">
        <v>733</v>
      </c>
      <c r="S37" s="268">
        <v>150</v>
      </c>
      <c r="T37" s="88" t="s">
        <v>62</v>
      </c>
      <c r="U37" s="260" t="s">
        <v>733</v>
      </c>
      <c r="V37" s="268">
        <v>0</v>
      </c>
      <c r="W37" s="292"/>
    </row>
    <row r="38" spans="2:35" s="46" customFormat="1">
      <c r="B38" s="217"/>
      <c r="C38" s="285"/>
      <c r="D38" s="294"/>
      <c r="E38" s="295"/>
      <c r="F38" s="296" t="s">
        <v>70</v>
      </c>
      <c r="G38" s="297" t="s">
        <v>733</v>
      </c>
      <c r="H38" s="298">
        <v>600</v>
      </c>
      <c r="I38" s="296" t="s">
        <v>65</v>
      </c>
      <c r="J38" s="297" t="s">
        <v>733</v>
      </c>
      <c r="K38" s="301">
        <v>0</v>
      </c>
      <c r="M38" s="284"/>
      <c r="N38" s="285"/>
      <c r="O38" s="294"/>
      <c r="P38" s="295"/>
      <c r="Q38" s="296" t="s">
        <v>70</v>
      </c>
      <c r="R38" s="297" t="s">
        <v>733</v>
      </c>
      <c r="S38" s="298">
        <v>600</v>
      </c>
      <c r="T38" s="299" t="s">
        <v>63</v>
      </c>
      <c r="U38" s="297" t="s">
        <v>733</v>
      </c>
      <c r="V38" s="298">
        <v>0</v>
      </c>
      <c r="W38" s="306"/>
      <c r="Y38" s="50"/>
      <c r="Z38" s="14"/>
      <c r="AA38" s="14"/>
      <c r="AB38" s="14"/>
      <c r="AC38" s="14"/>
      <c r="AD38" s="14"/>
      <c r="AE38" s="14"/>
      <c r="AF38" s="14"/>
      <c r="AG38" s="14"/>
      <c r="AH38" s="14"/>
      <c r="AI38" s="14"/>
    </row>
    <row r="39" spans="2:35" s="46" customFormat="1">
      <c r="B39" s="59"/>
      <c r="C39" s="42"/>
      <c r="D39" s="42"/>
      <c r="E39" s="42"/>
      <c r="F39" s="42"/>
      <c r="G39" s="42"/>
      <c r="H39" s="42"/>
      <c r="I39" s="42"/>
      <c r="J39" s="42"/>
      <c r="K39" s="42"/>
      <c r="O39" s="57"/>
      <c r="P39" s="80"/>
    </row>
    <row r="40" spans="2:35" s="46" customFormat="1">
      <c r="B40" s="241" t="s">
        <v>130</v>
      </c>
      <c r="C40" s="518" t="s">
        <v>117</v>
      </c>
      <c r="D40" s="518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  <c r="Q40" s="518"/>
      <c r="R40" s="518"/>
      <c r="S40" s="518"/>
      <c r="T40" s="518"/>
      <c r="U40" s="518"/>
      <c r="V40" s="518"/>
      <c r="W40" s="289">
        <f ca="1">IF(C44="On",IF(R54="On",Q49,Q50)+Q52,0)+IF(G42="On",IF(K42="Day",IF($H$18="Days",$F$18,IF($H$18="Weeks",($F$18*'L1'!$D$14),IF($H$18="Months",($F$18*'L1'!$D$13),IF($H$18="Years",($F$18*'L1'!$D$12),0)))),IF(K42="Week",IF($H$18="Days",$F$18/'L1'!D14,IF($H$18="Weeks",$F$18,IF($H$18="Months",($F$18*'L1'!D15),IF($H$18="Years",($F$18*'L1'!D16),0)))),IF(K42="Month",IF($H$18="Days",$F$18/'L1'!D13,IF($H$18="Weeks",($F$18/'L1'!D15),IF($H$18="Months",$F$18,IF($H$18="Years",($F$18*'L1'!D17),0)))),IF(K42="Year",IF($H$18="Days",$F$18/'L1'!D12,IF($H$18="Weeks",($F$18/'L1'!D16),IF($H$18="Months",($F$18/'L1'!D17),IF($H$18="Years",$F$18,0)))),0))))*H42,0)</f>
        <v>0</v>
      </c>
    </row>
    <row r="41" spans="2:35" s="46" customFormat="1">
      <c r="B41" s="213"/>
      <c r="C41" s="528" t="s">
        <v>94</v>
      </c>
      <c r="D41" s="528"/>
      <c r="E41" s="528"/>
      <c r="F41" s="528"/>
      <c r="G41" s="528"/>
      <c r="H41" s="528"/>
      <c r="I41" s="528"/>
      <c r="J41" s="528"/>
      <c r="K41" s="528"/>
      <c r="L41" s="7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14"/>
    </row>
    <row r="42" spans="2:35" s="46" customFormat="1">
      <c r="B42" s="281"/>
      <c r="C42" s="78"/>
      <c r="D42" s="502" t="s">
        <v>118</v>
      </c>
      <c r="E42" s="502"/>
      <c r="F42" s="125" t="s">
        <v>76</v>
      </c>
      <c r="G42" s="260" t="s">
        <v>733</v>
      </c>
      <c r="H42" s="565">
        <v>1500</v>
      </c>
      <c r="I42" s="565"/>
      <c r="J42" s="264" t="s">
        <v>75</v>
      </c>
      <c r="K42" s="263" t="s">
        <v>77</v>
      </c>
      <c r="L42" s="89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14"/>
    </row>
    <row r="43" spans="2:35" s="46" customFormat="1">
      <c r="B43" s="283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14"/>
    </row>
    <row r="44" spans="2:35" s="46" customFormat="1">
      <c r="B44" s="283"/>
      <c r="C44" s="260" t="s">
        <v>634</v>
      </c>
      <c r="D44" s="502" t="s">
        <v>95</v>
      </c>
      <c r="E44" s="502"/>
      <c r="F44" s="502"/>
      <c r="G44" s="502"/>
      <c r="H44" s="502"/>
      <c r="I44" s="502"/>
      <c r="J44" s="502"/>
      <c r="K44" s="502"/>
      <c r="L44" s="78"/>
      <c r="M44" s="28"/>
      <c r="N44" s="502" t="s">
        <v>737</v>
      </c>
      <c r="O44" s="502"/>
      <c r="P44" s="502"/>
      <c r="Q44" s="502"/>
      <c r="R44" s="502"/>
      <c r="S44" s="502"/>
      <c r="T44" s="502"/>
      <c r="U44" s="502"/>
      <c r="V44" s="28"/>
      <c r="W44" s="214"/>
    </row>
    <row r="45" spans="2:35" s="46" customFormat="1">
      <c r="B45" s="283"/>
      <c r="C45" s="28"/>
      <c r="D45" s="28"/>
      <c r="E45" s="125" t="s">
        <v>88</v>
      </c>
      <c r="F45" s="269">
        <v>0.05</v>
      </c>
      <c r="G45" s="28"/>
      <c r="H45" s="125" t="s">
        <v>90</v>
      </c>
      <c r="I45" s="271">
        <v>30</v>
      </c>
      <c r="J45" s="262" t="s">
        <v>89</v>
      </c>
      <c r="K45" s="263" t="s">
        <v>116</v>
      </c>
      <c r="L45" s="89"/>
      <c r="M45" s="28"/>
      <c r="N45" s="28"/>
      <c r="O45" s="28"/>
      <c r="P45" s="125" t="s">
        <v>101</v>
      </c>
      <c r="Q45" s="272">
        <f>I8-IF(G48="On",H48,0)-IF(G49="On",I49,0)-IF(G51="On",I51,0)</f>
        <v>0</v>
      </c>
      <c r="R45" s="28"/>
      <c r="S45" s="28"/>
      <c r="T45" s="28"/>
      <c r="U45" s="28"/>
      <c r="V45" s="28"/>
      <c r="W45" s="214"/>
    </row>
    <row r="46" spans="2:35" s="46" customFormat="1">
      <c r="B46" s="283"/>
      <c r="C46" s="28"/>
      <c r="D46" s="28"/>
      <c r="E46" s="125" t="s">
        <v>105</v>
      </c>
      <c r="F46" s="270">
        <f>MAX(IF(K46="Day",IF(K45="Days",I45,IF(K45="Weeks",(I45*'L1'!$D$14),IF(K45="Months",(I45*'L1'!$D$13),IF(K45="Years",(I45*'L1'!$D$12),0)))),IF(K46="Week",IF(K45="Days",I45/'L1'!D14,IF(K45="Weeks",I45,IF(K45="Months",(I45*'L1'!D15),IF(K45="Years",(I45*'L1'!D16),0)))),IF(K46="Month",IF(K45="Days",I45/'L1'!D13,IF(K45="Weeks",(I45/'L1'!D15),IF(K45="Months",I45,IF(K45="Years",(I45*'L1'!D17),0)))),IF(K46="Year",IF(K45="Days",I45/'L1'!D12,IF(K45="Weeks",(I45/'L1'!D16),IF(K45="Months",(I45/'L1'!D17),IF(K45="Years",I45,0)))),0)))),1)</f>
        <v>360</v>
      </c>
      <c r="G46" s="28"/>
      <c r="H46" s="28"/>
      <c r="I46" s="125" t="s">
        <v>106</v>
      </c>
      <c r="J46" s="264" t="s">
        <v>75</v>
      </c>
      <c r="K46" s="263" t="s">
        <v>77</v>
      </c>
      <c r="L46" s="89"/>
      <c r="M46" s="28"/>
      <c r="N46" s="28"/>
      <c r="O46" s="28"/>
      <c r="P46" s="88" t="s">
        <v>100</v>
      </c>
      <c r="Q46" s="273" t="str">
        <f>IFERROR(IF(OR(Q45=0,Q45=""),"",-PMT($F$45/IF($K$46="Day",'L1'!$D$12,IF($K$46="Week",'L1'!$D$16,IF($K$46="Month",'L1'!$D$17,1))),$F$46,$Q$45)),"")</f>
        <v/>
      </c>
      <c r="R46" s="264" t="s">
        <v>75</v>
      </c>
      <c r="S46" s="274" t="str">
        <f>K46</f>
        <v>Month</v>
      </c>
      <c r="T46" s="28"/>
      <c r="U46" s="28"/>
      <c r="V46" s="28"/>
      <c r="W46" s="214"/>
    </row>
    <row r="47" spans="2:35" s="46" customFormat="1">
      <c r="B47" s="283"/>
      <c r="C47" s="7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8"/>
      <c r="O47" s="28"/>
      <c r="P47" s="28"/>
      <c r="Q47" s="90"/>
      <c r="R47" s="28"/>
      <c r="S47" s="28"/>
      <c r="T47" s="28"/>
      <c r="U47" s="28"/>
      <c r="V47" s="28"/>
      <c r="W47" s="214"/>
    </row>
    <row r="48" spans="2:35" s="46" customFormat="1">
      <c r="B48" s="283"/>
      <c r="C48" s="28"/>
      <c r="D48" s="502" t="s">
        <v>93</v>
      </c>
      <c r="E48" s="502"/>
      <c r="F48" s="279" t="s">
        <v>91</v>
      </c>
      <c r="G48" s="260" t="s">
        <v>733</v>
      </c>
      <c r="H48" s="565">
        <v>10000</v>
      </c>
      <c r="I48" s="565"/>
      <c r="J48" s="90"/>
      <c r="K48" s="28"/>
      <c r="L48" s="28"/>
      <c r="M48" s="28"/>
      <c r="N48" s="78"/>
      <c r="O48" s="28"/>
      <c r="P48" s="88" t="s">
        <v>102</v>
      </c>
      <c r="Q48" s="273">
        <f ca="1">IF(R56="Yes",0,IF(F18=0,0,SUM(OFFSET(H62,0,0,MAX(IF(K46="Day",IF(H18="Days",F18,IF(H18="Weeks",(F18*'L1'!$D$14),IF(H18="Months",(F18*'L1'!$D$13),IF(H18="Years",(F18*'L1'!$D$12),0)))),IF(K46="Week",IF(H18="Days",F18/'L1'!D14,IF(H18="Weeks",F18,IF(H18="Months",(F18*'L1'!D15),IF(H18="Years",(F18*'L1'!D16),0)))),IF(K46="Month",IF(H18="Days",F18/'L1'!D13,IF(H18="Weeks",(F18/'L1'!D15),IF(H18="Months",F18,IF(H18="Years",(F18*'L1'!D17),0)))),IF(K46="Year",IF(H18="Days",F18/'L1'!D12,IF(H18="Weeks",(F18/'L1'!D16),IF(H18="Months",(F18/'L1'!D17),IF(H18="Years",F18,0)))),0)))),1)))))</f>
        <v>0</v>
      </c>
      <c r="R48" s="264" t="s">
        <v>121</v>
      </c>
      <c r="S48" s="577" t="str">
        <f>$I$5</f>
        <v>6 Months</v>
      </c>
      <c r="T48" s="577"/>
      <c r="U48" s="28"/>
      <c r="V48" s="28"/>
      <c r="W48" s="214"/>
    </row>
    <row r="49" spans="2:23" s="46" customFormat="1">
      <c r="B49" s="283"/>
      <c r="C49" s="78"/>
      <c r="D49" s="28"/>
      <c r="E49" s="28"/>
      <c r="F49" s="88" t="s">
        <v>92</v>
      </c>
      <c r="G49" s="260" t="s">
        <v>634</v>
      </c>
      <c r="H49" s="267">
        <v>0.2</v>
      </c>
      <c r="I49" s="578">
        <f>IF(G49="On",I8*H49,0)</f>
        <v>0</v>
      </c>
      <c r="J49" s="578"/>
      <c r="K49" s="28"/>
      <c r="L49" s="28"/>
      <c r="M49" s="28"/>
      <c r="N49" s="28"/>
      <c r="O49" s="28"/>
      <c r="P49" s="88" t="s">
        <v>103</v>
      </c>
      <c r="Q49" s="273">
        <f ca="1">IF(F18=0,0,SUM(OFFSET(J62,0,0,MAX(IF(K46="Day",IF(H18="Days",F18,IF(H18="Weeks",(F18*'L1'!$D$14),IF(H18="Months",(F18*'L1'!$D$13),IF(H18="Years",(F18*'L1'!$D$12),0)))),IF(K46="Week",IF(H18="Days",F18/'L1'!D14,IF(H18="Weeks",F18,IF(H18="Months",(F18*'L1'!D15),IF(H18="Years",(F18*'L1'!D16),0)))),IF(K46="Month",IF(H18="Days",F18/'L1'!D13,IF(H18="Weeks",(F18/'L1'!D15),IF(H18="Months",F18,IF(H18="Years",(F18*'L1'!D17),0)))),IF(K46="Year",IF(H18="Days",F18/'L1'!D12,IF(H18="Weeks",(F18/'L1'!D16),IF(H18="Months",(F18/'L1'!D17),IF(H18="Years",F18,0)))),0)))),1))))</f>
        <v>0</v>
      </c>
      <c r="R49" s="264" t="s">
        <v>121</v>
      </c>
      <c r="S49" s="577" t="str">
        <f>$I$5</f>
        <v>6 Months</v>
      </c>
      <c r="T49" s="577"/>
      <c r="U49" s="28"/>
      <c r="V49" s="28"/>
      <c r="W49" s="214"/>
    </row>
    <row r="50" spans="2:23" s="46" customFormat="1">
      <c r="B50" s="283"/>
      <c r="C50" s="28"/>
      <c r="D50" s="28"/>
      <c r="E50" s="28"/>
      <c r="F50" s="28"/>
      <c r="G50" s="28"/>
      <c r="H50" s="90"/>
      <c r="I50" s="90"/>
      <c r="J50" s="90"/>
      <c r="K50" s="28"/>
      <c r="L50" s="28"/>
      <c r="M50" s="28"/>
      <c r="N50" s="28"/>
      <c r="O50" s="28"/>
      <c r="P50" s="88" t="s">
        <v>123</v>
      </c>
      <c r="Q50" s="273">
        <f ca="1">Q48+Q49</f>
        <v>0</v>
      </c>
      <c r="R50" s="264" t="s">
        <v>121</v>
      </c>
      <c r="S50" s="577" t="str">
        <f>$I$5</f>
        <v>6 Months</v>
      </c>
      <c r="T50" s="577"/>
      <c r="U50" s="28"/>
      <c r="V50" s="28"/>
      <c r="W50" s="214"/>
    </row>
    <row r="51" spans="2:23" s="46" customFormat="1">
      <c r="B51" s="283"/>
      <c r="C51" s="78"/>
      <c r="D51" s="28"/>
      <c r="E51" s="207" t="s">
        <v>734</v>
      </c>
      <c r="F51" s="280" t="s">
        <v>122</v>
      </c>
      <c r="G51" s="260" t="s">
        <v>733</v>
      </c>
      <c r="H51" s="275">
        <f>IFERROR(I51/I8,0)</f>
        <v>0</v>
      </c>
      <c r="I51" s="566">
        <f>G52-(H54*G53-H55)</f>
        <v>0</v>
      </c>
      <c r="J51" s="566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14"/>
    </row>
    <row r="52" spans="2:23" s="46" customFormat="1">
      <c r="B52" s="283"/>
      <c r="C52" s="28"/>
      <c r="D52" s="28"/>
      <c r="E52" s="28"/>
      <c r="F52" s="125" t="s">
        <v>96</v>
      </c>
      <c r="G52" s="516">
        <f>I8</f>
        <v>0</v>
      </c>
      <c r="H52" s="516"/>
      <c r="I52" s="516"/>
      <c r="J52" s="68"/>
      <c r="K52" s="28"/>
      <c r="L52" s="28"/>
      <c r="M52" s="28"/>
      <c r="N52" s="28"/>
      <c r="O52" s="28"/>
      <c r="P52" s="88" t="s">
        <v>127</v>
      </c>
      <c r="Q52" s="273">
        <f>IF(G57="On",IF(K57="Day",IF($H$18="Days",$F$18,IF($H$18="Weeks",($F$18*'L1'!$D$14),IF($H$18="Months",($F$18*'L1'!$D$13),IF($H$18="Years",($F$18*'L1'!$D$12),0)))),IF(K57="Week",IF($H$18="Days",$F$18/'L1'!D14,IF($H$18="Weeks",$F$18,IF($H$18="Months",($F$18*'L1'!D15),IF($H$18="Years",($F$18*'L1'!D16),0)))),IF(K57="Month",IF($H$18="Days",$F$18/'L1'!D13,IF($H$18="Weeks",($F$18/'L1'!D15),IF($H$18="Months",$F$18,IF($H$18="Years",($F$18*'L1'!D17),0)))),IF(K57="Year",IF($H$18="Days",$F$18/'L1'!D12,IF($H$18="Weeks",($F$18/'L1'!D16),IF($H$18="Months",($F$18/'L1'!D17),IF($H$18="Years",$F$18,0)))),0))))*H57,0)+IF(G58="On",IF(K58="Day",IF($H$18="Days",$F$18,IF($H$18="Weeks",($F$18*'L1'!$D$14),IF($H$18="Months",($F$18*'L1'!$D$13),IF($H$18="Years",($F$18*'L1'!$D$12),0)))),IF(K58="Week",IF($H$18="Days",$F$18/'L1'!D15,IF($H$18="Weeks",$F$18,IF($H$18="Months",($F$18*'L1'!D16),IF($H$18="Years",($F$18*'L1'!D17),0)))),IF(K58="Month",IF($H$18="Days",$F$18/'L1'!D14,IF($H$18="Weeks",($F$18/'L1'!D16),IF($H$18="Months",$F$18,IF($H$18="Years",($F$18*'L1'!#REF!),0)))),IF(K58="Year",IF($H$18="Days",$F$18/'L1'!D13,IF($H$18="Weeks",($F$18/'L1'!D17),IF($H$18="Months",($F$18/'L1'!#REF!),IF($H$18="Years",$F$18,0)))),0))))*H58,0)</f>
        <v>0</v>
      </c>
      <c r="R52" s="264" t="s">
        <v>121</v>
      </c>
      <c r="S52" s="577" t="str">
        <f>$I$5</f>
        <v>6 Months</v>
      </c>
      <c r="T52" s="577"/>
      <c r="U52" s="28"/>
      <c r="V52" s="28"/>
      <c r="W52" s="214"/>
    </row>
    <row r="53" spans="2:23" s="46" customFormat="1">
      <c r="B53" s="283"/>
      <c r="C53" s="28"/>
      <c r="D53" s="28"/>
      <c r="E53" s="28"/>
      <c r="F53" s="88" t="s">
        <v>97</v>
      </c>
      <c r="G53" s="585">
        <v>0.7</v>
      </c>
      <c r="H53" s="585"/>
      <c r="I53" s="566">
        <f>G52*G53</f>
        <v>0</v>
      </c>
      <c r="J53" s="566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14"/>
    </row>
    <row r="54" spans="2:23" s="46" customFormat="1" ht="15" customHeight="1">
      <c r="B54" s="283"/>
      <c r="C54" s="28"/>
      <c r="D54" s="28"/>
      <c r="E54" s="28"/>
      <c r="F54" s="88" t="s">
        <v>756</v>
      </c>
      <c r="G54" s="260" t="s">
        <v>780</v>
      </c>
      <c r="H54" s="591" cm="1">
        <f t="array" ref="H54">IF(G54="2A",'STEP 2A'!E5:E5,IF(G54="2B",'2B'!E5:E5,IF(G54="2C",#REF!,#REF!)))</f>
        <v>0</v>
      </c>
      <c r="I54" s="591"/>
      <c r="J54" s="68"/>
      <c r="K54" s="28"/>
      <c r="L54" s="28"/>
      <c r="M54" s="28"/>
      <c r="N54" s="28"/>
      <c r="O54" s="28"/>
      <c r="P54" s="28"/>
      <c r="Q54" s="28"/>
      <c r="R54" s="260" t="s">
        <v>733</v>
      </c>
      <c r="S54" s="567" t="s">
        <v>126</v>
      </c>
      <c r="T54" s="567"/>
      <c r="U54" s="567"/>
      <c r="V54" s="28"/>
      <c r="W54" s="214"/>
    </row>
    <row r="55" spans="2:23" s="46" customFormat="1">
      <c r="B55" s="283"/>
      <c r="C55" s="28"/>
      <c r="D55" s="28"/>
      <c r="E55" s="28"/>
      <c r="F55" s="125" t="s">
        <v>98</v>
      </c>
      <c r="G55" s="260" t="s">
        <v>776</v>
      </c>
      <c r="H55" s="587" cm="1">
        <f t="array" ref="H55">IF(G55="4A",'STEP 4A'!$D$5:$D$5,IF(G55="4B",'4B'!$D$5:$D$5,IF(G55="4C",#REF!,IF(G55="4D",#REF!,#REF!))))</f>
        <v>0</v>
      </c>
      <c r="I55" s="587"/>
      <c r="J55" s="68"/>
      <c r="K55" s="28"/>
      <c r="L55" s="28"/>
      <c r="M55" s="28"/>
      <c r="N55" s="28"/>
      <c r="O55" s="28"/>
      <c r="P55" s="28"/>
      <c r="Q55" s="28"/>
      <c r="R55" s="28"/>
      <c r="S55" s="567"/>
      <c r="T55" s="567"/>
      <c r="U55" s="567"/>
      <c r="V55" s="28"/>
      <c r="W55" s="214"/>
    </row>
    <row r="56" spans="2:23" s="46" customFormat="1">
      <c r="B56" s="281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60" t="s">
        <v>733</v>
      </c>
      <c r="S56" s="567" t="s">
        <v>125</v>
      </c>
      <c r="T56" s="567"/>
      <c r="U56" s="567"/>
      <c r="V56" s="28"/>
      <c r="W56" s="214"/>
    </row>
    <row r="57" spans="2:23" s="46" customFormat="1">
      <c r="B57" s="283"/>
      <c r="C57" s="28"/>
      <c r="D57" s="502" t="s">
        <v>829</v>
      </c>
      <c r="E57" s="502"/>
      <c r="F57" s="279" t="s">
        <v>76</v>
      </c>
      <c r="G57" s="260" t="s">
        <v>733</v>
      </c>
      <c r="H57" s="565">
        <v>50</v>
      </c>
      <c r="I57" s="565"/>
      <c r="J57" s="264" t="s">
        <v>75</v>
      </c>
      <c r="K57" s="265" t="s">
        <v>77</v>
      </c>
      <c r="L57" s="89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14"/>
    </row>
    <row r="58" spans="2:23" s="46" customFormat="1">
      <c r="B58" s="284"/>
      <c r="C58" s="285"/>
      <c r="D58" s="294"/>
      <c r="E58" s="295"/>
      <c r="F58" s="296" t="s">
        <v>58</v>
      </c>
      <c r="G58" s="297" t="s">
        <v>733</v>
      </c>
      <c r="H58" s="583">
        <f>Q45/100000*55</f>
        <v>0</v>
      </c>
      <c r="I58" s="584"/>
      <c r="J58" s="302" t="s">
        <v>75</v>
      </c>
      <c r="K58" s="303" t="s">
        <v>77</v>
      </c>
      <c r="L58" s="304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6"/>
    </row>
    <row r="59" spans="2:23" s="46" customFormat="1">
      <c r="B59" s="59"/>
      <c r="C59" s="42"/>
      <c r="D59" s="42"/>
      <c r="E59" s="42"/>
      <c r="F59" s="42"/>
      <c r="G59" s="42"/>
      <c r="H59" s="42"/>
      <c r="I59" s="42"/>
      <c r="J59" s="42"/>
      <c r="K59" s="42"/>
      <c r="O59" s="57"/>
      <c r="P59" s="80"/>
    </row>
    <row r="60" spans="2:23">
      <c r="B60" s="574" t="s">
        <v>99</v>
      </c>
      <c r="C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6"/>
    </row>
    <row r="61" spans="2:23">
      <c r="B61" s="569" t="s">
        <v>11</v>
      </c>
      <c r="C61" s="570"/>
      <c r="D61" s="570" t="s">
        <v>735</v>
      </c>
      <c r="E61" s="570"/>
      <c r="F61" s="570" t="s">
        <v>100</v>
      </c>
      <c r="G61" s="570"/>
      <c r="H61" s="570" t="s">
        <v>113</v>
      </c>
      <c r="I61" s="570"/>
      <c r="J61" s="570" t="s">
        <v>114</v>
      </c>
      <c r="K61" s="570"/>
      <c r="L61" s="570"/>
      <c r="M61" s="570"/>
      <c r="N61" s="570"/>
      <c r="O61" s="570" t="s">
        <v>736</v>
      </c>
      <c r="P61" s="571"/>
    </row>
    <row r="62" spans="2:23">
      <c r="B62" s="557">
        <v>1</v>
      </c>
      <c r="C62" s="558"/>
      <c r="D62" s="559">
        <f>$Q$45</f>
        <v>0</v>
      </c>
      <c r="E62" s="559"/>
      <c r="F62" s="559" t="str">
        <f>IFERROR(IF(OR(D62=0,D62=""),"",-PMT($F$45/IF($K$46="Day",'L1'!$D$12,IF($K$46="Week",'L1'!$D$16,IF($K$46="Month",'L1'!$D$17,1))),$F$46,$D$62)),"")</f>
        <v/>
      </c>
      <c r="G62" s="559"/>
      <c r="H62" s="559">
        <f>IFERROR(-PPMT(IF($K$46="Day",$F$45/'L1'!$D$12,IF($K$46="Week",$F$45/'L1'!$D$16,IF($K$46="Month",$F$45/'L1'!$D$17,IF($K$46="Year",$F$45,0)))),B62,$F$46,$Q$45),"")</f>
        <v>0</v>
      </c>
      <c r="I62" s="559"/>
      <c r="J62" s="559" t="str">
        <f>IFERROR(F62-H62,"")</f>
        <v/>
      </c>
      <c r="K62" s="559"/>
      <c r="L62" s="559"/>
      <c r="M62" s="559"/>
      <c r="N62" s="559"/>
      <c r="O62" s="559">
        <f>IFERROR(D62-H62,"")</f>
        <v>0</v>
      </c>
      <c r="P62" s="560"/>
      <c r="Q62" s="81"/>
    </row>
    <row r="63" spans="2:23">
      <c r="B63" s="557" t="str">
        <f>IF(OR(D63=0,D63=""),"",B62+1)</f>
        <v/>
      </c>
      <c r="C63" s="558"/>
      <c r="D63" s="559" t="str">
        <f>IFERROR(IF(D62-H62&lt;=0,"",D62-H62),"")</f>
        <v/>
      </c>
      <c r="E63" s="559"/>
      <c r="F63" s="559" t="str">
        <f>IFERROR(IF(OR(D63=0,D63=""),"",-PMT($F$45/IF($K$46="Day",'L1'!$D$12,IF($K$46="Week",'L1'!$D$16,IF($K$46="Month",'L1'!$D$17,1))),$F$46,$D$62)),"")</f>
        <v/>
      </c>
      <c r="G63" s="559"/>
      <c r="H63" s="559" t="str">
        <f>IFERROR(-PPMT(IF($K$46="Day",$F$45/'L1'!$D$12,IF($K$46="Week",$F$45/'L1'!$D$16,IF($K$46="Month",$F$45/'L1'!$D$17,IF($K$46="Year",$F$45,0)))),B63,$F$46,$Q$45),"")</f>
        <v/>
      </c>
      <c r="I63" s="559"/>
      <c r="J63" s="559" t="str">
        <f>IFERROR(F63-H63,"")</f>
        <v/>
      </c>
      <c r="K63" s="559"/>
      <c r="L63" s="559"/>
      <c r="M63" s="559"/>
      <c r="N63" s="559"/>
      <c r="O63" s="559" t="str">
        <f>IFERROR(D63-H63,"")</f>
        <v/>
      </c>
      <c r="P63" s="560"/>
      <c r="Q63" s="81"/>
    </row>
    <row r="64" spans="2:23">
      <c r="B64" s="557" t="str">
        <f t="shared" ref="B64:B127" si="1">IF(OR(D64=0,D64=""),"",B63+1)</f>
        <v/>
      </c>
      <c r="C64" s="558"/>
      <c r="D64" s="559" t="str">
        <f t="shared" ref="D64:D127" si="2">IFERROR(IF(D63-H63&lt;=0,"",D63-H63),"")</f>
        <v/>
      </c>
      <c r="E64" s="559"/>
      <c r="F64" s="559" t="str">
        <f>IFERROR(IF(OR(D64=0,D64=""),"",-PMT($F$45/IF($K$46="Day",'L1'!$D$12,IF($K$46="Week",'L1'!$D$16,IF($K$46="Month",'L1'!$D$17,1))),$F$46,$D$62)),"")</f>
        <v/>
      </c>
      <c r="G64" s="559"/>
      <c r="H64" s="559" t="str">
        <f>IFERROR(-PPMT(IF($K$46="Day",$F$45/'L1'!$D$12,IF($K$46="Week",$F$45/'L1'!$D$16,IF($K$46="Month",$F$45/'L1'!$D$17,IF($K$46="Year",$F$45,0)))),B64,$F$46,$Q$45),"")</f>
        <v/>
      </c>
      <c r="I64" s="559"/>
      <c r="J64" s="559" t="str">
        <f t="shared" ref="J64:J127" si="3">IFERROR(F64-H64,"")</f>
        <v/>
      </c>
      <c r="K64" s="559"/>
      <c r="L64" s="559"/>
      <c r="M64" s="559"/>
      <c r="N64" s="559"/>
      <c r="O64" s="559" t="str">
        <f t="shared" ref="O64:O127" si="4">IFERROR(D64-H64,"")</f>
        <v/>
      </c>
      <c r="P64" s="560"/>
    </row>
    <row r="65" spans="2:16">
      <c r="B65" s="557" t="str">
        <f t="shared" si="1"/>
        <v/>
      </c>
      <c r="C65" s="558"/>
      <c r="D65" s="559" t="str">
        <f t="shared" si="2"/>
        <v/>
      </c>
      <c r="E65" s="559"/>
      <c r="F65" s="559" t="str">
        <f>IFERROR(IF(OR(D65=0,D65=""),"",-PMT($F$45/IF($K$46="Day",'L1'!$D$12,IF($K$46="Week",'L1'!$D$16,IF($K$46="Month",'L1'!$D$17,1))),$F$46,$D$62)),"")</f>
        <v/>
      </c>
      <c r="G65" s="559"/>
      <c r="H65" s="559" t="str">
        <f>IFERROR(-PPMT(IF($K$46="Day",$F$45/'L1'!$D$12,IF($K$46="Week",$F$45/'L1'!$D$16,IF($K$46="Month",$F$45/'L1'!$D$17,IF($K$46="Year",$F$45,0)))),B65,$F$46,$Q$45),"")</f>
        <v/>
      </c>
      <c r="I65" s="559"/>
      <c r="J65" s="559" t="str">
        <f t="shared" si="3"/>
        <v/>
      </c>
      <c r="K65" s="559"/>
      <c r="L65" s="559"/>
      <c r="M65" s="559"/>
      <c r="N65" s="559"/>
      <c r="O65" s="559" t="str">
        <f t="shared" si="4"/>
        <v/>
      </c>
      <c r="P65" s="560"/>
    </row>
    <row r="66" spans="2:16">
      <c r="B66" s="557" t="str">
        <f t="shared" si="1"/>
        <v/>
      </c>
      <c r="C66" s="558"/>
      <c r="D66" s="559" t="str">
        <f t="shared" si="2"/>
        <v/>
      </c>
      <c r="E66" s="559"/>
      <c r="F66" s="559" t="str">
        <f>IFERROR(IF(OR(D66=0,D66=""),"",-PMT($F$45/IF($K$46="Day",'L1'!$D$12,IF($K$46="Week",'L1'!$D$16,IF($K$46="Month",'L1'!$D$17,1))),$F$46,$D$62)),"")</f>
        <v/>
      </c>
      <c r="G66" s="559"/>
      <c r="H66" s="559" t="str">
        <f>IFERROR(-PPMT(IF($K$46="Day",$F$45/'L1'!$D$12,IF($K$46="Week",$F$45/'L1'!$D$16,IF($K$46="Month",$F$45/'L1'!$D$17,IF($K$46="Year",$F$45,0)))),B66,$F$46,$Q$45),"")</f>
        <v/>
      </c>
      <c r="I66" s="559"/>
      <c r="J66" s="559" t="str">
        <f t="shared" si="3"/>
        <v/>
      </c>
      <c r="K66" s="559"/>
      <c r="L66" s="559"/>
      <c r="M66" s="559"/>
      <c r="N66" s="559"/>
      <c r="O66" s="559" t="str">
        <f t="shared" si="4"/>
        <v/>
      </c>
      <c r="P66" s="560"/>
    </row>
    <row r="67" spans="2:16">
      <c r="B67" s="557" t="str">
        <f t="shared" si="1"/>
        <v/>
      </c>
      <c r="C67" s="558"/>
      <c r="D67" s="559" t="str">
        <f t="shared" si="2"/>
        <v/>
      </c>
      <c r="E67" s="559"/>
      <c r="F67" s="559" t="str">
        <f>IFERROR(IF(OR(D67=0,D67=""),"",-PMT($F$45/IF($K$46="Day",'L1'!$D$12,IF($K$46="Week",'L1'!$D$16,IF($K$46="Month",'L1'!$D$17,1))),$F$46,$D$62)),"")</f>
        <v/>
      </c>
      <c r="G67" s="559"/>
      <c r="H67" s="559" t="str">
        <f>IFERROR(-PPMT(IF($K$46="Day",$F$45/'L1'!$D$12,IF($K$46="Week",$F$45/'L1'!$D$16,IF($K$46="Month",$F$45/'L1'!$D$17,IF($K$46="Year",$F$45,0)))),B67,$F$46,$Q$45),"")</f>
        <v/>
      </c>
      <c r="I67" s="559"/>
      <c r="J67" s="559" t="str">
        <f t="shared" si="3"/>
        <v/>
      </c>
      <c r="K67" s="559"/>
      <c r="L67" s="559"/>
      <c r="M67" s="559"/>
      <c r="N67" s="559"/>
      <c r="O67" s="559" t="str">
        <f t="shared" si="4"/>
        <v/>
      </c>
      <c r="P67" s="560"/>
    </row>
    <row r="68" spans="2:16">
      <c r="B68" s="557" t="str">
        <f t="shared" si="1"/>
        <v/>
      </c>
      <c r="C68" s="558"/>
      <c r="D68" s="559" t="str">
        <f t="shared" si="2"/>
        <v/>
      </c>
      <c r="E68" s="559"/>
      <c r="F68" s="559" t="str">
        <f>IFERROR(IF(OR(D68=0,D68=""),"",-PMT($F$45/IF($K$46="Day",'L1'!$D$12,IF($K$46="Week",'L1'!$D$16,IF($K$46="Month",'L1'!$D$17,1))),$F$46,$D$62)),"")</f>
        <v/>
      </c>
      <c r="G68" s="559"/>
      <c r="H68" s="559" t="str">
        <f>IFERROR(-PPMT(IF($K$46="Day",$F$45/'L1'!$D$12,IF($K$46="Week",$F$45/'L1'!$D$16,IF($K$46="Month",$F$45/'L1'!$D$17,IF($K$46="Year",$F$45,0)))),B68,$F$46,$Q$45),"")</f>
        <v/>
      </c>
      <c r="I68" s="559"/>
      <c r="J68" s="559" t="str">
        <f t="shared" si="3"/>
        <v/>
      </c>
      <c r="K68" s="559"/>
      <c r="L68" s="559"/>
      <c r="M68" s="559"/>
      <c r="N68" s="559"/>
      <c r="O68" s="559" t="str">
        <f t="shared" si="4"/>
        <v/>
      </c>
      <c r="P68" s="560"/>
    </row>
    <row r="69" spans="2:16">
      <c r="B69" s="557" t="str">
        <f t="shared" si="1"/>
        <v/>
      </c>
      <c r="C69" s="558"/>
      <c r="D69" s="559" t="str">
        <f t="shared" si="2"/>
        <v/>
      </c>
      <c r="E69" s="559"/>
      <c r="F69" s="559" t="str">
        <f>IFERROR(IF(OR(D69=0,D69=""),"",-PMT($F$45/IF($K$46="Day",'L1'!$D$12,IF($K$46="Week",'L1'!$D$16,IF($K$46="Month",'L1'!$D$17,1))),$F$46,$D$62)),"")</f>
        <v/>
      </c>
      <c r="G69" s="559"/>
      <c r="H69" s="559" t="str">
        <f>IFERROR(-PPMT(IF($K$46="Day",$F$45/'L1'!$D$12,IF($K$46="Week",$F$45/'L1'!$D$16,IF($K$46="Month",$F$45/'L1'!$D$17,IF($K$46="Year",$F$45,0)))),B69,$F$46,$Q$45),"")</f>
        <v/>
      </c>
      <c r="I69" s="559"/>
      <c r="J69" s="559" t="str">
        <f t="shared" si="3"/>
        <v/>
      </c>
      <c r="K69" s="559"/>
      <c r="L69" s="559"/>
      <c r="M69" s="559"/>
      <c r="N69" s="559"/>
      <c r="O69" s="559" t="str">
        <f t="shared" si="4"/>
        <v/>
      </c>
      <c r="P69" s="560"/>
    </row>
    <row r="70" spans="2:16">
      <c r="B70" s="557" t="str">
        <f t="shared" si="1"/>
        <v/>
      </c>
      <c r="C70" s="558"/>
      <c r="D70" s="559" t="str">
        <f t="shared" si="2"/>
        <v/>
      </c>
      <c r="E70" s="559"/>
      <c r="F70" s="559" t="str">
        <f>IFERROR(IF(OR(D70=0,D70=""),"",-PMT($F$45/IF($K$46="Day",'L1'!$D$12,IF($K$46="Week",'L1'!$D$16,IF($K$46="Month",'L1'!$D$17,1))),$F$46,$D$62)),"")</f>
        <v/>
      </c>
      <c r="G70" s="559"/>
      <c r="H70" s="559" t="str">
        <f>IFERROR(-PPMT(IF($K$46="Day",$F$45/'L1'!$D$12,IF($K$46="Week",$F$45/'L1'!$D$16,IF($K$46="Month",$F$45/'L1'!$D$17,IF($K$46="Year",$F$45,0)))),B70,$F$46,$Q$45),"")</f>
        <v/>
      </c>
      <c r="I70" s="559"/>
      <c r="J70" s="559" t="str">
        <f t="shared" si="3"/>
        <v/>
      </c>
      <c r="K70" s="559"/>
      <c r="L70" s="559"/>
      <c r="M70" s="559"/>
      <c r="N70" s="559"/>
      <c r="O70" s="559" t="str">
        <f t="shared" si="4"/>
        <v/>
      </c>
      <c r="P70" s="560"/>
    </row>
    <row r="71" spans="2:16">
      <c r="B71" s="557" t="str">
        <f t="shared" si="1"/>
        <v/>
      </c>
      <c r="C71" s="558"/>
      <c r="D71" s="559" t="str">
        <f t="shared" si="2"/>
        <v/>
      </c>
      <c r="E71" s="559"/>
      <c r="F71" s="559" t="str">
        <f>IFERROR(IF(OR(D71=0,D71=""),"",-PMT($F$45/IF($K$46="Day",'L1'!$D$12,IF($K$46="Week",'L1'!$D$16,IF($K$46="Month",'L1'!$D$17,1))),$F$46,$D$62)),"")</f>
        <v/>
      </c>
      <c r="G71" s="559"/>
      <c r="H71" s="559" t="str">
        <f>IFERROR(-PPMT(IF($K$46="Day",$F$45/'L1'!$D$12,IF($K$46="Week",$F$45/'L1'!$D$16,IF($K$46="Month",$F$45/'L1'!$D$17,IF($K$46="Year",$F$45,0)))),B71,$F$46,$Q$45),"")</f>
        <v/>
      </c>
      <c r="I71" s="559"/>
      <c r="J71" s="559" t="str">
        <f t="shared" si="3"/>
        <v/>
      </c>
      <c r="K71" s="559"/>
      <c r="L71" s="559"/>
      <c r="M71" s="559"/>
      <c r="N71" s="559"/>
      <c r="O71" s="559" t="str">
        <f t="shared" si="4"/>
        <v/>
      </c>
      <c r="P71" s="560"/>
    </row>
    <row r="72" spans="2:16">
      <c r="B72" s="557" t="str">
        <f t="shared" si="1"/>
        <v/>
      </c>
      <c r="C72" s="558"/>
      <c r="D72" s="559" t="str">
        <f t="shared" si="2"/>
        <v/>
      </c>
      <c r="E72" s="559"/>
      <c r="F72" s="559" t="str">
        <f>IFERROR(IF(OR(D72=0,D72=""),"",-PMT($F$45/IF($K$46="Day",'L1'!$D$12,IF($K$46="Week",'L1'!$D$16,IF($K$46="Month",'L1'!$D$17,1))),$F$46,$D$62)),"")</f>
        <v/>
      </c>
      <c r="G72" s="559"/>
      <c r="H72" s="559" t="str">
        <f>IFERROR(-PPMT(IF($K$46="Day",$F$45/'L1'!$D$12,IF($K$46="Week",$F$45/'L1'!$D$16,IF($K$46="Month",$F$45/'L1'!$D$17,IF($K$46="Year",$F$45,0)))),B72,$F$46,$Q$45),"")</f>
        <v/>
      </c>
      <c r="I72" s="559"/>
      <c r="J72" s="559" t="str">
        <f t="shared" si="3"/>
        <v/>
      </c>
      <c r="K72" s="559"/>
      <c r="L72" s="559"/>
      <c r="M72" s="559"/>
      <c r="N72" s="559"/>
      <c r="O72" s="559" t="str">
        <f t="shared" si="4"/>
        <v/>
      </c>
      <c r="P72" s="560"/>
    </row>
    <row r="73" spans="2:16">
      <c r="B73" s="557" t="str">
        <f t="shared" si="1"/>
        <v/>
      </c>
      <c r="C73" s="558"/>
      <c r="D73" s="559" t="str">
        <f t="shared" si="2"/>
        <v/>
      </c>
      <c r="E73" s="559"/>
      <c r="F73" s="559" t="str">
        <f>IFERROR(IF(OR(D73=0,D73=""),"",-PMT($F$45/IF($K$46="Day",'L1'!$D$12,IF($K$46="Week",'L1'!$D$16,IF($K$46="Month",'L1'!$D$17,1))),$F$46,$D$62)),"")</f>
        <v/>
      </c>
      <c r="G73" s="559"/>
      <c r="H73" s="559" t="str">
        <f>IFERROR(-PPMT(IF($K$46="Day",$F$45/'L1'!$D$12,IF($K$46="Week",$F$45/'L1'!$D$16,IF($K$46="Month",$F$45/'L1'!$D$17,IF($K$46="Year",$F$45,0)))),B73,$F$46,$Q$45),"")</f>
        <v/>
      </c>
      <c r="I73" s="559"/>
      <c r="J73" s="559" t="str">
        <f t="shared" si="3"/>
        <v/>
      </c>
      <c r="K73" s="559"/>
      <c r="L73" s="559"/>
      <c r="M73" s="559"/>
      <c r="N73" s="559"/>
      <c r="O73" s="559" t="str">
        <f t="shared" si="4"/>
        <v/>
      </c>
      <c r="P73" s="560"/>
    </row>
    <row r="74" spans="2:16">
      <c r="B74" s="557" t="str">
        <f t="shared" si="1"/>
        <v/>
      </c>
      <c r="C74" s="558"/>
      <c r="D74" s="559" t="str">
        <f t="shared" si="2"/>
        <v/>
      </c>
      <c r="E74" s="559"/>
      <c r="F74" s="559" t="str">
        <f>IFERROR(IF(OR(D74=0,D74=""),"",-PMT($F$45/IF($K$46="Day",'L1'!$D$12,IF($K$46="Week",'L1'!$D$16,IF($K$46="Month",'L1'!$D$17,1))),$F$46,$D$62)),"")</f>
        <v/>
      </c>
      <c r="G74" s="559"/>
      <c r="H74" s="559" t="str">
        <f>IFERROR(-PPMT(IF($K$46="Day",$F$45/'L1'!$D$12,IF($K$46="Week",$F$45/'L1'!$D$16,IF($K$46="Month",$F$45/'L1'!$D$17,IF($K$46="Year",$F$45,0)))),B74,$F$46,$Q$45),"")</f>
        <v/>
      </c>
      <c r="I74" s="559"/>
      <c r="J74" s="559" t="str">
        <f t="shared" si="3"/>
        <v/>
      </c>
      <c r="K74" s="559"/>
      <c r="L74" s="559"/>
      <c r="M74" s="559"/>
      <c r="N74" s="559"/>
      <c r="O74" s="559" t="str">
        <f t="shared" si="4"/>
        <v/>
      </c>
      <c r="P74" s="560"/>
    </row>
    <row r="75" spans="2:16">
      <c r="B75" s="557" t="str">
        <f t="shared" si="1"/>
        <v/>
      </c>
      <c r="C75" s="558"/>
      <c r="D75" s="559" t="str">
        <f t="shared" si="2"/>
        <v/>
      </c>
      <c r="E75" s="559"/>
      <c r="F75" s="559" t="str">
        <f>IFERROR(IF(OR(D75=0,D75=""),"",-PMT($F$45/IF($K$46="Day",'L1'!$D$12,IF($K$46="Week",'L1'!$D$16,IF($K$46="Month",'L1'!$D$17,1))),$F$46,$D$62)),"")</f>
        <v/>
      </c>
      <c r="G75" s="559"/>
      <c r="H75" s="559" t="str">
        <f>IFERROR(-PPMT(IF($K$46="Day",$F$45/'L1'!$D$12,IF($K$46="Week",$F$45/'L1'!$D$16,IF($K$46="Month",$F$45/'L1'!$D$17,IF($K$46="Year",$F$45,0)))),B75,$F$46,$Q$45),"")</f>
        <v/>
      </c>
      <c r="I75" s="559"/>
      <c r="J75" s="559" t="str">
        <f t="shared" si="3"/>
        <v/>
      </c>
      <c r="K75" s="559"/>
      <c r="L75" s="559"/>
      <c r="M75" s="559"/>
      <c r="N75" s="559"/>
      <c r="O75" s="559" t="str">
        <f t="shared" si="4"/>
        <v/>
      </c>
      <c r="P75" s="560"/>
    </row>
    <row r="76" spans="2:16">
      <c r="B76" s="557" t="str">
        <f t="shared" si="1"/>
        <v/>
      </c>
      <c r="C76" s="558"/>
      <c r="D76" s="559" t="str">
        <f t="shared" si="2"/>
        <v/>
      </c>
      <c r="E76" s="559"/>
      <c r="F76" s="559" t="str">
        <f>IFERROR(IF(OR(D76=0,D76=""),"",-PMT($F$45/IF($K$46="Day",'L1'!$D$12,IF($K$46="Week",'L1'!$D$16,IF($K$46="Month",'L1'!$D$17,1))),$F$46,$D$62)),"")</f>
        <v/>
      </c>
      <c r="G76" s="559"/>
      <c r="H76" s="559" t="str">
        <f>IFERROR(-PPMT(IF($K$46="Day",$F$45/'L1'!$D$12,IF($K$46="Week",$F$45/'L1'!$D$16,IF($K$46="Month",$F$45/'L1'!$D$17,IF($K$46="Year",$F$45,0)))),B76,$F$46,$Q$45),"")</f>
        <v/>
      </c>
      <c r="I76" s="559"/>
      <c r="J76" s="559" t="str">
        <f t="shared" si="3"/>
        <v/>
      </c>
      <c r="K76" s="559"/>
      <c r="L76" s="559"/>
      <c r="M76" s="559"/>
      <c r="N76" s="559"/>
      <c r="O76" s="559" t="str">
        <f t="shared" si="4"/>
        <v/>
      </c>
      <c r="P76" s="560"/>
    </row>
    <row r="77" spans="2:16">
      <c r="B77" s="557" t="str">
        <f t="shared" si="1"/>
        <v/>
      </c>
      <c r="C77" s="558"/>
      <c r="D77" s="559" t="str">
        <f t="shared" si="2"/>
        <v/>
      </c>
      <c r="E77" s="559"/>
      <c r="F77" s="559" t="str">
        <f>IFERROR(IF(OR(D77=0,D77=""),"",-PMT($F$45/IF($K$46="Day",'L1'!$D$12,IF($K$46="Week",'L1'!$D$16,IF($K$46="Month",'L1'!$D$17,1))),$F$46,$D$62)),"")</f>
        <v/>
      </c>
      <c r="G77" s="559"/>
      <c r="H77" s="559" t="str">
        <f>IFERROR(-PPMT(IF($K$46="Day",$F$45/'L1'!$D$12,IF($K$46="Week",$F$45/'L1'!$D$16,IF($K$46="Month",$F$45/'L1'!$D$17,IF($K$46="Year",$F$45,0)))),B77,$F$46,$Q$45),"")</f>
        <v/>
      </c>
      <c r="I77" s="559"/>
      <c r="J77" s="559" t="str">
        <f t="shared" si="3"/>
        <v/>
      </c>
      <c r="K77" s="559"/>
      <c r="L77" s="559"/>
      <c r="M77" s="559"/>
      <c r="N77" s="559"/>
      <c r="O77" s="559" t="str">
        <f t="shared" si="4"/>
        <v/>
      </c>
      <c r="P77" s="560"/>
    </row>
    <row r="78" spans="2:16">
      <c r="B78" s="557" t="str">
        <f t="shared" si="1"/>
        <v/>
      </c>
      <c r="C78" s="558"/>
      <c r="D78" s="559" t="str">
        <f t="shared" si="2"/>
        <v/>
      </c>
      <c r="E78" s="559"/>
      <c r="F78" s="559" t="str">
        <f>IFERROR(IF(OR(D78=0,D78=""),"",-PMT($F$45/IF($K$46="Day",'L1'!$D$12,IF($K$46="Week",'L1'!$D$16,IF($K$46="Month",'L1'!$D$17,1))),$F$46,$D$62)),"")</f>
        <v/>
      </c>
      <c r="G78" s="559"/>
      <c r="H78" s="559" t="str">
        <f>IFERROR(-PPMT(IF($K$46="Day",$F$45/'L1'!$D$12,IF($K$46="Week",$F$45/'L1'!$D$16,IF($K$46="Month",$F$45/'L1'!$D$17,IF($K$46="Year",$F$45,0)))),B78,$F$46,$Q$45),"")</f>
        <v/>
      </c>
      <c r="I78" s="559"/>
      <c r="J78" s="559" t="str">
        <f t="shared" si="3"/>
        <v/>
      </c>
      <c r="K78" s="559"/>
      <c r="L78" s="559"/>
      <c r="M78" s="559"/>
      <c r="N78" s="559"/>
      <c r="O78" s="559" t="str">
        <f t="shared" si="4"/>
        <v/>
      </c>
      <c r="P78" s="560"/>
    </row>
    <row r="79" spans="2:16">
      <c r="B79" s="557" t="str">
        <f t="shared" si="1"/>
        <v/>
      </c>
      <c r="C79" s="558"/>
      <c r="D79" s="559" t="str">
        <f t="shared" si="2"/>
        <v/>
      </c>
      <c r="E79" s="559"/>
      <c r="F79" s="559" t="str">
        <f>IFERROR(IF(OR(D79=0,D79=""),"",-PMT($F$45/IF($K$46="Day",'L1'!$D$12,IF($K$46="Week",'L1'!$D$16,IF($K$46="Month",'L1'!$D$17,1))),$F$46,$D$62)),"")</f>
        <v/>
      </c>
      <c r="G79" s="559"/>
      <c r="H79" s="559" t="str">
        <f>IFERROR(-PPMT(IF($K$46="Day",$F$45/'L1'!$D$12,IF($K$46="Week",$F$45/'L1'!$D$16,IF($K$46="Month",$F$45/'L1'!$D$17,IF($K$46="Year",$F$45,0)))),B79,$F$46,$Q$45),"")</f>
        <v/>
      </c>
      <c r="I79" s="559"/>
      <c r="J79" s="559" t="str">
        <f t="shared" si="3"/>
        <v/>
      </c>
      <c r="K79" s="559"/>
      <c r="L79" s="559"/>
      <c r="M79" s="559"/>
      <c r="N79" s="559"/>
      <c r="O79" s="559" t="str">
        <f t="shared" si="4"/>
        <v/>
      </c>
      <c r="P79" s="560"/>
    </row>
    <row r="80" spans="2:16">
      <c r="B80" s="557" t="str">
        <f t="shared" si="1"/>
        <v/>
      </c>
      <c r="C80" s="558"/>
      <c r="D80" s="559" t="str">
        <f t="shared" si="2"/>
        <v/>
      </c>
      <c r="E80" s="559"/>
      <c r="F80" s="559" t="str">
        <f>IFERROR(IF(OR(D80=0,D80=""),"",-PMT($F$45/IF($K$46="Day",'L1'!$D$12,IF($K$46="Week",'L1'!$D$16,IF($K$46="Month",'L1'!$D$17,1))),$F$46,$D$62)),"")</f>
        <v/>
      </c>
      <c r="G80" s="559"/>
      <c r="H80" s="559" t="str">
        <f>IFERROR(-PPMT(IF($K$46="Day",$F$45/'L1'!$D$12,IF($K$46="Week",$F$45/'L1'!$D$16,IF($K$46="Month",$F$45/'L1'!$D$17,IF($K$46="Year",$F$45,0)))),B80,$F$46,$Q$45),"")</f>
        <v/>
      </c>
      <c r="I80" s="559"/>
      <c r="J80" s="559" t="str">
        <f t="shared" si="3"/>
        <v/>
      </c>
      <c r="K80" s="559"/>
      <c r="L80" s="559"/>
      <c r="M80" s="559"/>
      <c r="N80" s="559"/>
      <c r="O80" s="559" t="str">
        <f t="shared" si="4"/>
        <v/>
      </c>
      <c r="P80" s="560"/>
    </row>
    <row r="81" spans="2:16">
      <c r="B81" s="557" t="str">
        <f t="shared" si="1"/>
        <v/>
      </c>
      <c r="C81" s="558"/>
      <c r="D81" s="559" t="str">
        <f t="shared" si="2"/>
        <v/>
      </c>
      <c r="E81" s="559"/>
      <c r="F81" s="559" t="str">
        <f>IFERROR(IF(OR(D81=0,D81=""),"",-PMT($F$45/IF($K$46="Day",'L1'!$D$12,IF($K$46="Week",'L1'!$D$16,IF($K$46="Month",'L1'!$D$17,1))),$F$46,$D$62)),"")</f>
        <v/>
      </c>
      <c r="G81" s="559"/>
      <c r="H81" s="559" t="str">
        <f>IFERROR(-PPMT(IF($K$46="Day",$F$45/'L1'!$D$12,IF($K$46="Week",$F$45/'L1'!$D$16,IF($K$46="Month",$F$45/'L1'!$D$17,IF($K$46="Year",$F$45,0)))),B81,$F$46,$Q$45),"")</f>
        <v/>
      </c>
      <c r="I81" s="559"/>
      <c r="J81" s="559" t="str">
        <f t="shared" si="3"/>
        <v/>
      </c>
      <c r="K81" s="559"/>
      <c r="L81" s="559"/>
      <c r="M81" s="559"/>
      <c r="N81" s="559"/>
      <c r="O81" s="559" t="str">
        <f t="shared" si="4"/>
        <v/>
      </c>
      <c r="P81" s="560"/>
    </row>
    <row r="82" spans="2:16">
      <c r="B82" s="557" t="str">
        <f t="shared" si="1"/>
        <v/>
      </c>
      <c r="C82" s="558"/>
      <c r="D82" s="559" t="str">
        <f t="shared" si="2"/>
        <v/>
      </c>
      <c r="E82" s="559"/>
      <c r="F82" s="559" t="str">
        <f>IFERROR(IF(OR(D82=0,D82=""),"",-PMT($F$45/IF($K$46="Day",'L1'!$D$12,IF($K$46="Week",'L1'!$D$16,IF($K$46="Month",'L1'!$D$17,1))),$F$46,$D$62)),"")</f>
        <v/>
      </c>
      <c r="G82" s="559"/>
      <c r="H82" s="559" t="str">
        <f>IFERROR(-PPMT(IF($K$46="Day",$F$45/'L1'!$D$12,IF($K$46="Week",$F$45/'L1'!$D$16,IF($K$46="Month",$F$45/'L1'!$D$17,IF($K$46="Year",$F$45,0)))),B82,$F$46,$Q$45),"")</f>
        <v/>
      </c>
      <c r="I82" s="559"/>
      <c r="J82" s="559" t="str">
        <f t="shared" si="3"/>
        <v/>
      </c>
      <c r="K82" s="559"/>
      <c r="L82" s="559"/>
      <c r="M82" s="559"/>
      <c r="N82" s="559"/>
      <c r="O82" s="559" t="str">
        <f t="shared" si="4"/>
        <v/>
      </c>
      <c r="P82" s="560"/>
    </row>
    <row r="83" spans="2:16">
      <c r="B83" s="557" t="str">
        <f t="shared" si="1"/>
        <v/>
      </c>
      <c r="C83" s="558"/>
      <c r="D83" s="559" t="str">
        <f t="shared" si="2"/>
        <v/>
      </c>
      <c r="E83" s="559"/>
      <c r="F83" s="559" t="str">
        <f>IFERROR(IF(OR(D83=0,D83=""),"",-PMT($F$45/IF($K$46="Day",'L1'!$D$12,IF($K$46="Week",'L1'!$D$16,IF($K$46="Month",'L1'!$D$17,1))),$F$46,$D$62)),"")</f>
        <v/>
      </c>
      <c r="G83" s="559"/>
      <c r="H83" s="559" t="str">
        <f>IFERROR(-PPMT(IF($K$46="Day",$F$45/'L1'!$D$12,IF($K$46="Week",$F$45/'L1'!$D$16,IF($K$46="Month",$F$45/'L1'!$D$17,IF($K$46="Year",$F$45,0)))),B83,$F$46,$Q$45),"")</f>
        <v/>
      </c>
      <c r="I83" s="559"/>
      <c r="J83" s="559" t="str">
        <f t="shared" si="3"/>
        <v/>
      </c>
      <c r="K83" s="559"/>
      <c r="L83" s="559"/>
      <c r="M83" s="559"/>
      <c r="N83" s="559"/>
      <c r="O83" s="559" t="str">
        <f t="shared" si="4"/>
        <v/>
      </c>
      <c r="P83" s="560"/>
    </row>
    <row r="84" spans="2:16">
      <c r="B84" s="557" t="str">
        <f t="shared" si="1"/>
        <v/>
      </c>
      <c r="C84" s="558"/>
      <c r="D84" s="559" t="str">
        <f t="shared" si="2"/>
        <v/>
      </c>
      <c r="E84" s="559"/>
      <c r="F84" s="559" t="str">
        <f>IFERROR(IF(OR(D84=0,D84=""),"",-PMT($F$45/IF($K$46="Day",'L1'!$D$12,IF($K$46="Week",'L1'!$D$16,IF($K$46="Month",'L1'!$D$17,1))),$F$46,$D$62)),"")</f>
        <v/>
      </c>
      <c r="G84" s="559"/>
      <c r="H84" s="559" t="str">
        <f>IFERROR(-PPMT(IF($K$46="Day",$F$45/'L1'!$D$12,IF($K$46="Week",$F$45/'L1'!$D$16,IF($K$46="Month",$F$45/'L1'!$D$17,IF($K$46="Year",$F$45,0)))),B84,$F$46,$Q$45),"")</f>
        <v/>
      </c>
      <c r="I84" s="559"/>
      <c r="J84" s="559" t="str">
        <f t="shared" si="3"/>
        <v/>
      </c>
      <c r="K84" s="559"/>
      <c r="L84" s="559"/>
      <c r="M84" s="559"/>
      <c r="N84" s="559"/>
      <c r="O84" s="559" t="str">
        <f t="shared" si="4"/>
        <v/>
      </c>
      <c r="P84" s="560"/>
    </row>
    <row r="85" spans="2:16">
      <c r="B85" s="557" t="str">
        <f t="shared" si="1"/>
        <v/>
      </c>
      <c r="C85" s="558"/>
      <c r="D85" s="559" t="str">
        <f t="shared" si="2"/>
        <v/>
      </c>
      <c r="E85" s="559"/>
      <c r="F85" s="559" t="str">
        <f>IFERROR(IF(OR(D85=0,D85=""),"",-PMT($F$45/IF($K$46="Day",'L1'!$D$12,IF($K$46="Week",'L1'!$D$16,IF($K$46="Month",'L1'!$D$17,1))),$F$46,$D$62)),"")</f>
        <v/>
      </c>
      <c r="G85" s="559"/>
      <c r="H85" s="559" t="str">
        <f>IFERROR(-PPMT(IF($K$46="Day",$F$45/'L1'!$D$12,IF($K$46="Week",$F$45/'L1'!$D$16,IF($K$46="Month",$F$45/'L1'!$D$17,IF($K$46="Year",$F$45,0)))),B85,$F$46,$Q$45),"")</f>
        <v/>
      </c>
      <c r="I85" s="559"/>
      <c r="J85" s="559" t="str">
        <f t="shared" si="3"/>
        <v/>
      </c>
      <c r="K85" s="559"/>
      <c r="L85" s="559"/>
      <c r="M85" s="559"/>
      <c r="N85" s="559"/>
      <c r="O85" s="559" t="str">
        <f t="shared" si="4"/>
        <v/>
      </c>
      <c r="P85" s="560"/>
    </row>
    <row r="86" spans="2:16">
      <c r="B86" s="557" t="str">
        <f t="shared" si="1"/>
        <v/>
      </c>
      <c r="C86" s="558"/>
      <c r="D86" s="559" t="str">
        <f t="shared" si="2"/>
        <v/>
      </c>
      <c r="E86" s="559"/>
      <c r="F86" s="559" t="str">
        <f>IFERROR(IF(OR(D86=0,D86=""),"",-PMT($F$45/IF($K$46="Day",'L1'!$D$12,IF($K$46="Week",'L1'!$D$16,IF($K$46="Month",'L1'!$D$17,1))),$F$46,$D$62)),"")</f>
        <v/>
      </c>
      <c r="G86" s="559"/>
      <c r="H86" s="559" t="str">
        <f>IFERROR(-PPMT(IF($K$46="Day",$F$45/'L1'!$D$12,IF($K$46="Week",$F$45/'L1'!$D$16,IF($K$46="Month",$F$45/'L1'!$D$17,IF($K$46="Year",$F$45,0)))),B86,$F$46,$Q$45),"")</f>
        <v/>
      </c>
      <c r="I86" s="559"/>
      <c r="J86" s="559" t="str">
        <f t="shared" si="3"/>
        <v/>
      </c>
      <c r="K86" s="559"/>
      <c r="L86" s="559"/>
      <c r="M86" s="559"/>
      <c r="N86" s="559"/>
      <c r="O86" s="559" t="str">
        <f t="shared" si="4"/>
        <v/>
      </c>
      <c r="P86" s="560"/>
    </row>
    <row r="87" spans="2:16">
      <c r="B87" s="557" t="str">
        <f t="shared" si="1"/>
        <v/>
      </c>
      <c r="C87" s="558"/>
      <c r="D87" s="559" t="str">
        <f t="shared" si="2"/>
        <v/>
      </c>
      <c r="E87" s="559"/>
      <c r="F87" s="559" t="str">
        <f>IFERROR(IF(OR(D87=0,D87=""),"",-PMT($F$45/IF($K$46="Day",'L1'!$D$12,IF($K$46="Week",'L1'!$D$16,IF($K$46="Month",'L1'!$D$17,1))),$F$46,$D$62)),"")</f>
        <v/>
      </c>
      <c r="G87" s="559"/>
      <c r="H87" s="559" t="str">
        <f>IFERROR(-PPMT(IF($K$46="Day",$F$45/'L1'!$D$12,IF($K$46="Week",$F$45/'L1'!$D$16,IF($K$46="Month",$F$45/'L1'!$D$17,IF($K$46="Year",$F$45,0)))),B87,$F$46,$Q$45),"")</f>
        <v/>
      </c>
      <c r="I87" s="559"/>
      <c r="J87" s="559" t="str">
        <f t="shared" si="3"/>
        <v/>
      </c>
      <c r="K87" s="559"/>
      <c r="L87" s="559"/>
      <c r="M87" s="559"/>
      <c r="N87" s="559"/>
      <c r="O87" s="559" t="str">
        <f t="shared" si="4"/>
        <v/>
      </c>
      <c r="P87" s="560"/>
    </row>
    <row r="88" spans="2:16">
      <c r="B88" s="557" t="str">
        <f t="shared" si="1"/>
        <v/>
      </c>
      <c r="C88" s="558"/>
      <c r="D88" s="559" t="str">
        <f t="shared" si="2"/>
        <v/>
      </c>
      <c r="E88" s="559"/>
      <c r="F88" s="559" t="str">
        <f>IFERROR(IF(OR(D88=0,D88=""),"",-PMT($F$45/IF($K$46="Day",'L1'!$D$12,IF($K$46="Week",'L1'!$D$16,IF($K$46="Month",'L1'!$D$17,1))),$F$46,$D$62)),"")</f>
        <v/>
      </c>
      <c r="G88" s="559"/>
      <c r="H88" s="559" t="str">
        <f>IFERROR(-PPMT(IF($K$46="Day",$F$45/'L1'!$D$12,IF($K$46="Week",$F$45/'L1'!$D$16,IF($K$46="Month",$F$45/'L1'!$D$17,IF($K$46="Year",$F$45,0)))),B88,$F$46,$Q$45),"")</f>
        <v/>
      </c>
      <c r="I88" s="559"/>
      <c r="J88" s="559" t="str">
        <f t="shared" si="3"/>
        <v/>
      </c>
      <c r="K88" s="559"/>
      <c r="L88" s="559"/>
      <c r="M88" s="559"/>
      <c r="N88" s="559"/>
      <c r="O88" s="559" t="str">
        <f t="shared" si="4"/>
        <v/>
      </c>
      <c r="P88" s="560"/>
    </row>
    <row r="89" spans="2:16">
      <c r="B89" s="557" t="str">
        <f t="shared" si="1"/>
        <v/>
      </c>
      <c r="C89" s="558"/>
      <c r="D89" s="559" t="str">
        <f t="shared" si="2"/>
        <v/>
      </c>
      <c r="E89" s="559"/>
      <c r="F89" s="559" t="str">
        <f>IFERROR(IF(OR(D89=0,D89=""),"",-PMT($F$45/IF($K$46="Day",'L1'!$D$12,IF($K$46="Week",'L1'!$D$16,IF($K$46="Month",'L1'!$D$17,1))),$F$46,$D$62)),"")</f>
        <v/>
      </c>
      <c r="G89" s="559"/>
      <c r="H89" s="559" t="str">
        <f>IFERROR(-PPMT(IF($K$46="Day",$F$45/'L1'!$D$12,IF($K$46="Week",$F$45/'L1'!$D$16,IF($K$46="Month",$F$45/'L1'!$D$17,IF($K$46="Year",$F$45,0)))),B89,$F$46,$Q$45),"")</f>
        <v/>
      </c>
      <c r="I89" s="559"/>
      <c r="J89" s="559" t="str">
        <f t="shared" si="3"/>
        <v/>
      </c>
      <c r="K89" s="559"/>
      <c r="L89" s="559"/>
      <c r="M89" s="559"/>
      <c r="N89" s="559"/>
      <c r="O89" s="559" t="str">
        <f t="shared" si="4"/>
        <v/>
      </c>
      <c r="P89" s="560"/>
    </row>
    <row r="90" spans="2:16">
      <c r="B90" s="557" t="str">
        <f t="shared" si="1"/>
        <v/>
      </c>
      <c r="C90" s="558"/>
      <c r="D90" s="559" t="str">
        <f t="shared" si="2"/>
        <v/>
      </c>
      <c r="E90" s="559"/>
      <c r="F90" s="559" t="str">
        <f>IFERROR(IF(OR(D90=0,D90=""),"",-PMT($F$45/IF($K$46="Day",'L1'!$D$12,IF($K$46="Week",'L1'!$D$16,IF($K$46="Month",'L1'!$D$17,1))),$F$46,$D$62)),"")</f>
        <v/>
      </c>
      <c r="G90" s="559"/>
      <c r="H90" s="559" t="str">
        <f>IFERROR(-PPMT(IF($K$46="Day",$F$45/'L1'!$D$12,IF($K$46="Week",$F$45/'L1'!$D$16,IF($K$46="Month",$F$45/'L1'!$D$17,IF($K$46="Year",$F$45,0)))),B90,$F$46,$Q$45),"")</f>
        <v/>
      </c>
      <c r="I90" s="559"/>
      <c r="J90" s="559" t="str">
        <f t="shared" si="3"/>
        <v/>
      </c>
      <c r="K90" s="559"/>
      <c r="L90" s="559"/>
      <c r="M90" s="559"/>
      <c r="N90" s="559"/>
      <c r="O90" s="559" t="str">
        <f t="shared" si="4"/>
        <v/>
      </c>
      <c r="P90" s="560"/>
    </row>
    <row r="91" spans="2:16">
      <c r="B91" s="557" t="str">
        <f t="shared" si="1"/>
        <v/>
      </c>
      <c r="C91" s="558"/>
      <c r="D91" s="559" t="str">
        <f t="shared" si="2"/>
        <v/>
      </c>
      <c r="E91" s="559"/>
      <c r="F91" s="559" t="str">
        <f>IFERROR(IF(OR(D91=0,D91=""),"",-PMT($F$45/IF($K$46="Day",'L1'!$D$12,IF($K$46="Week",'L1'!$D$16,IF($K$46="Month",'L1'!$D$17,1))),$F$46,$D$62)),"")</f>
        <v/>
      </c>
      <c r="G91" s="559"/>
      <c r="H91" s="559" t="str">
        <f>IFERROR(-PPMT(IF($K$46="Day",$F$45/'L1'!$D$12,IF($K$46="Week",$F$45/'L1'!$D$16,IF($K$46="Month",$F$45/'L1'!$D$17,IF($K$46="Year",$F$45,0)))),B91,$F$46,$Q$45),"")</f>
        <v/>
      </c>
      <c r="I91" s="559"/>
      <c r="J91" s="559" t="str">
        <f t="shared" si="3"/>
        <v/>
      </c>
      <c r="K91" s="559"/>
      <c r="L91" s="559"/>
      <c r="M91" s="559"/>
      <c r="N91" s="559"/>
      <c r="O91" s="559" t="str">
        <f t="shared" si="4"/>
        <v/>
      </c>
      <c r="P91" s="560"/>
    </row>
    <row r="92" spans="2:16">
      <c r="B92" s="557" t="str">
        <f t="shared" si="1"/>
        <v/>
      </c>
      <c r="C92" s="558"/>
      <c r="D92" s="559" t="str">
        <f t="shared" si="2"/>
        <v/>
      </c>
      <c r="E92" s="559"/>
      <c r="F92" s="559" t="str">
        <f>IFERROR(IF(OR(D92=0,D92=""),"",-PMT($F$45/IF($K$46="Day",'L1'!$D$12,IF($K$46="Week",'L1'!$D$16,IF($K$46="Month",'L1'!$D$17,1))),$F$46,$D$62)),"")</f>
        <v/>
      </c>
      <c r="G92" s="559"/>
      <c r="H92" s="559" t="str">
        <f>IFERROR(-PPMT(IF($K$46="Day",$F$45/'L1'!$D$12,IF($K$46="Week",$F$45/'L1'!$D$16,IF($K$46="Month",$F$45/'L1'!$D$17,IF($K$46="Year",$F$45,0)))),B92,$F$46,$Q$45),"")</f>
        <v/>
      </c>
      <c r="I92" s="559"/>
      <c r="J92" s="559" t="str">
        <f t="shared" si="3"/>
        <v/>
      </c>
      <c r="K92" s="559"/>
      <c r="L92" s="559"/>
      <c r="M92" s="559"/>
      <c r="N92" s="559"/>
      <c r="O92" s="559" t="str">
        <f t="shared" si="4"/>
        <v/>
      </c>
      <c r="P92" s="560"/>
    </row>
    <row r="93" spans="2:16">
      <c r="B93" s="557" t="str">
        <f t="shared" si="1"/>
        <v/>
      </c>
      <c r="C93" s="558"/>
      <c r="D93" s="559" t="str">
        <f t="shared" si="2"/>
        <v/>
      </c>
      <c r="E93" s="559"/>
      <c r="F93" s="559" t="str">
        <f>IFERROR(IF(OR(D93=0,D93=""),"",-PMT($F$45/IF($K$46="Day",'L1'!$D$12,IF($K$46="Week",'L1'!$D$16,IF($K$46="Month",'L1'!$D$17,1))),$F$46,$D$62)),"")</f>
        <v/>
      </c>
      <c r="G93" s="559"/>
      <c r="H93" s="559" t="str">
        <f>IFERROR(-PPMT(IF($K$46="Day",$F$45/'L1'!$D$12,IF($K$46="Week",$F$45/'L1'!$D$16,IF($K$46="Month",$F$45/'L1'!$D$17,IF($K$46="Year",$F$45,0)))),B93,$F$46,$Q$45),"")</f>
        <v/>
      </c>
      <c r="I93" s="559"/>
      <c r="J93" s="559" t="str">
        <f t="shared" si="3"/>
        <v/>
      </c>
      <c r="K93" s="559"/>
      <c r="L93" s="559"/>
      <c r="M93" s="559"/>
      <c r="N93" s="559"/>
      <c r="O93" s="559" t="str">
        <f t="shared" si="4"/>
        <v/>
      </c>
      <c r="P93" s="560"/>
    </row>
    <row r="94" spans="2:16">
      <c r="B94" s="557" t="str">
        <f t="shared" si="1"/>
        <v/>
      </c>
      <c r="C94" s="558"/>
      <c r="D94" s="559" t="str">
        <f t="shared" si="2"/>
        <v/>
      </c>
      <c r="E94" s="559"/>
      <c r="F94" s="559" t="str">
        <f>IFERROR(IF(OR(D94=0,D94=""),"",-PMT($F$45/IF($K$46="Day",'L1'!$D$12,IF($K$46="Week",'L1'!$D$16,IF($K$46="Month",'L1'!$D$17,1))),$F$46,$D$62)),"")</f>
        <v/>
      </c>
      <c r="G94" s="559"/>
      <c r="H94" s="559" t="str">
        <f>IFERROR(-PPMT(IF($K$46="Day",$F$45/'L1'!$D$12,IF($K$46="Week",$F$45/'L1'!$D$16,IF($K$46="Month",$F$45/'L1'!$D$17,IF($K$46="Year",$F$45,0)))),B94,$F$46,$Q$45),"")</f>
        <v/>
      </c>
      <c r="I94" s="559"/>
      <c r="J94" s="559" t="str">
        <f t="shared" si="3"/>
        <v/>
      </c>
      <c r="K94" s="559"/>
      <c r="L94" s="559"/>
      <c r="M94" s="559"/>
      <c r="N94" s="559"/>
      <c r="O94" s="559" t="str">
        <f t="shared" si="4"/>
        <v/>
      </c>
      <c r="P94" s="560"/>
    </row>
    <row r="95" spans="2:16">
      <c r="B95" s="557" t="str">
        <f t="shared" si="1"/>
        <v/>
      </c>
      <c r="C95" s="558"/>
      <c r="D95" s="559" t="str">
        <f t="shared" si="2"/>
        <v/>
      </c>
      <c r="E95" s="559"/>
      <c r="F95" s="559" t="str">
        <f>IFERROR(IF(OR(D95=0,D95=""),"",-PMT($F$45/IF($K$46="Day",'L1'!$D$12,IF($K$46="Week",'L1'!$D$16,IF($K$46="Month",'L1'!$D$17,1))),$F$46,$D$62)),"")</f>
        <v/>
      </c>
      <c r="G95" s="559"/>
      <c r="H95" s="559" t="str">
        <f>IFERROR(-PPMT(IF($K$46="Day",$F$45/'L1'!$D$12,IF($K$46="Week",$F$45/'L1'!$D$16,IF($K$46="Month",$F$45/'L1'!$D$17,IF($K$46="Year",$F$45,0)))),B95,$F$46,$Q$45),"")</f>
        <v/>
      </c>
      <c r="I95" s="559"/>
      <c r="J95" s="559" t="str">
        <f t="shared" si="3"/>
        <v/>
      </c>
      <c r="K95" s="559"/>
      <c r="L95" s="559"/>
      <c r="M95" s="559"/>
      <c r="N95" s="559"/>
      <c r="O95" s="559" t="str">
        <f t="shared" si="4"/>
        <v/>
      </c>
      <c r="P95" s="560"/>
    </row>
    <row r="96" spans="2:16">
      <c r="B96" s="557" t="str">
        <f t="shared" si="1"/>
        <v/>
      </c>
      <c r="C96" s="558"/>
      <c r="D96" s="559" t="str">
        <f t="shared" si="2"/>
        <v/>
      </c>
      <c r="E96" s="559"/>
      <c r="F96" s="559" t="str">
        <f>IFERROR(IF(OR(D96=0,D96=""),"",-PMT($F$45/IF($K$46="Day",'L1'!$D$12,IF($K$46="Week",'L1'!$D$16,IF($K$46="Month",'L1'!$D$17,1))),$F$46,$D$62)),"")</f>
        <v/>
      </c>
      <c r="G96" s="559"/>
      <c r="H96" s="559" t="str">
        <f>IFERROR(-PPMT(IF($K$46="Day",$F$45/'L1'!$D$12,IF($K$46="Week",$F$45/'L1'!$D$16,IF($K$46="Month",$F$45/'L1'!$D$17,IF($K$46="Year",$F$45,0)))),B96,$F$46,$Q$45),"")</f>
        <v/>
      </c>
      <c r="I96" s="559"/>
      <c r="J96" s="559" t="str">
        <f t="shared" si="3"/>
        <v/>
      </c>
      <c r="K96" s="559"/>
      <c r="L96" s="559"/>
      <c r="M96" s="559"/>
      <c r="N96" s="559"/>
      <c r="O96" s="559" t="str">
        <f t="shared" si="4"/>
        <v/>
      </c>
      <c r="P96" s="560"/>
    </row>
    <row r="97" spans="2:16">
      <c r="B97" s="557" t="str">
        <f t="shared" si="1"/>
        <v/>
      </c>
      <c r="C97" s="558"/>
      <c r="D97" s="559" t="str">
        <f t="shared" si="2"/>
        <v/>
      </c>
      <c r="E97" s="559"/>
      <c r="F97" s="559" t="str">
        <f>IFERROR(IF(OR(D97=0,D97=""),"",-PMT($F$45/IF($K$46="Day",'L1'!$D$12,IF($K$46="Week",'L1'!$D$16,IF($K$46="Month",'L1'!$D$17,1))),$F$46,$D$62)),"")</f>
        <v/>
      </c>
      <c r="G97" s="559"/>
      <c r="H97" s="559" t="str">
        <f>IFERROR(-PPMT(IF($K$46="Day",$F$45/'L1'!$D$12,IF($K$46="Week",$F$45/'L1'!$D$16,IF($K$46="Month",$F$45/'L1'!$D$17,IF($K$46="Year",$F$45,0)))),B97,$F$46,$Q$45),"")</f>
        <v/>
      </c>
      <c r="I97" s="559"/>
      <c r="J97" s="559" t="str">
        <f t="shared" si="3"/>
        <v/>
      </c>
      <c r="K97" s="559"/>
      <c r="L97" s="559"/>
      <c r="M97" s="559"/>
      <c r="N97" s="559"/>
      <c r="O97" s="559" t="str">
        <f t="shared" si="4"/>
        <v/>
      </c>
      <c r="P97" s="560"/>
    </row>
    <row r="98" spans="2:16">
      <c r="B98" s="557" t="str">
        <f t="shared" si="1"/>
        <v/>
      </c>
      <c r="C98" s="558"/>
      <c r="D98" s="559" t="str">
        <f t="shared" si="2"/>
        <v/>
      </c>
      <c r="E98" s="559"/>
      <c r="F98" s="559" t="str">
        <f>IFERROR(IF(OR(D98=0,D98=""),"",-PMT($F$45/IF($K$46="Day",'L1'!$D$12,IF($K$46="Week",'L1'!$D$16,IF($K$46="Month",'L1'!$D$17,1))),$F$46,$D$62)),"")</f>
        <v/>
      </c>
      <c r="G98" s="559"/>
      <c r="H98" s="559" t="str">
        <f>IFERROR(-PPMT(IF($K$46="Day",$F$45/'L1'!$D$12,IF($K$46="Week",$F$45/'L1'!$D$16,IF($K$46="Month",$F$45/'L1'!$D$17,IF($K$46="Year",$F$45,0)))),B98,$F$46,$Q$45),"")</f>
        <v/>
      </c>
      <c r="I98" s="559"/>
      <c r="J98" s="559" t="str">
        <f t="shared" si="3"/>
        <v/>
      </c>
      <c r="K98" s="559"/>
      <c r="L98" s="559"/>
      <c r="M98" s="559"/>
      <c r="N98" s="559"/>
      <c r="O98" s="559" t="str">
        <f t="shared" si="4"/>
        <v/>
      </c>
      <c r="P98" s="560"/>
    </row>
    <row r="99" spans="2:16">
      <c r="B99" s="557" t="str">
        <f t="shared" si="1"/>
        <v/>
      </c>
      <c r="C99" s="558"/>
      <c r="D99" s="559" t="str">
        <f t="shared" si="2"/>
        <v/>
      </c>
      <c r="E99" s="559"/>
      <c r="F99" s="559" t="str">
        <f>IFERROR(IF(OR(D99=0,D99=""),"",-PMT($F$45/IF($K$46="Day",'L1'!$D$12,IF($K$46="Week",'L1'!$D$16,IF($K$46="Month",'L1'!$D$17,1))),$F$46,$D$62)),"")</f>
        <v/>
      </c>
      <c r="G99" s="559"/>
      <c r="H99" s="559" t="str">
        <f>IFERROR(-PPMT(IF($K$46="Day",$F$45/'L1'!$D$12,IF($K$46="Week",$F$45/'L1'!$D$16,IF($K$46="Month",$F$45/'L1'!$D$17,IF($K$46="Year",$F$45,0)))),B99,$F$46,$Q$45),"")</f>
        <v/>
      </c>
      <c r="I99" s="559"/>
      <c r="J99" s="559" t="str">
        <f t="shared" si="3"/>
        <v/>
      </c>
      <c r="K99" s="559"/>
      <c r="L99" s="559"/>
      <c r="M99" s="559"/>
      <c r="N99" s="559"/>
      <c r="O99" s="559" t="str">
        <f t="shared" si="4"/>
        <v/>
      </c>
      <c r="P99" s="560"/>
    </row>
    <row r="100" spans="2:16">
      <c r="B100" s="557" t="str">
        <f t="shared" si="1"/>
        <v/>
      </c>
      <c r="C100" s="558"/>
      <c r="D100" s="559" t="str">
        <f t="shared" si="2"/>
        <v/>
      </c>
      <c r="E100" s="559"/>
      <c r="F100" s="559" t="str">
        <f>IFERROR(IF(OR(D100=0,D100=""),"",-PMT($F$45/IF($K$46="Day",'L1'!$D$12,IF($K$46="Week",'L1'!$D$16,IF($K$46="Month",'L1'!$D$17,1))),$F$46,$D$62)),"")</f>
        <v/>
      </c>
      <c r="G100" s="559"/>
      <c r="H100" s="559" t="str">
        <f>IFERROR(-PPMT(IF($K$46="Day",$F$45/'L1'!$D$12,IF($K$46="Week",$F$45/'L1'!$D$16,IF($K$46="Month",$F$45/'L1'!$D$17,IF($K$46="Year",$F$45,0)))),B100,$F$46,$Q$45),"")</f>
        <v/>
      </c>
      <c r="I100" s="559"/>
      <c r="J100" s="559" t="str">
        <f t="shared" si="3"/>
        <v/>
      </c>
      <c r="K100" s="559"/>
      <c r="L100" s="559"/>
      <c r="M100" s="559"/>
      <c r="N100" s="559"/>
      <c r="O100" s="559" t="str">
        <f t="shared" si="4"/>
        <v/>
      </c>
      <c r="P100" s="560"/>
    </row>
    <row r="101" spans="2:16">
      <c r="B101" s="557" t="str">
        <f t="shared" si="1"/>
        <v/>
      </c>
      <c r="C101" s="558"/>
      <c r="D101" s="559" t="str">
        <f t="shared" si="2"/>
        <v/>
      </c>
      <c r="E101" s="559"/>
      <c r="F101" s="559" t="str">
        <f>IFERROR(IF(OR(D101=0,D101=""),"",-PMT($F$45/IF($K$46="Day",'L1'!$D$12,IF($K$46="Week",'L1'!$D$16,IF($K$46="Month",'L1'!$D$17,1))),$F$46,$D$62)),"")</f>
        <v/>
      </c>
      <c r="G101" s="559"/>
      <c r="H101" s="559" t="str">
        <f>IFERROR(-PPMT(IF($K$46="Day",$F$45/'L1'!$D$12,IF($K$46="Week",$F$45/'L1'!$D$16,IF($K$46="Month",$F$45/'L1'!$D$17,IF($K$46="Year",$F$45,0)))),B101,$F$46,$Q$45),"")</f>
        <v/>
      </c>
      <c r="I101" s="559"/>
      <c r="J101" s="559" t="str">
        <f t="shared" si="3"/>
        <v/>
      </c>
      <c r="K101" s="559"/>
      <c r="L101" s="559"/>
      <c r="M101" s="559"/>
      <c r="N101" s="559"/>
      <c r="O101" s="559" t="str">
        <f t="shared" si="4"/>
        <v/>
      </c>
      <c r="P101" s="560"/>
    </row>
    <row r="102" spans="2:16">
      <c r="B102" s="557" t="str">
        <f t="shared" si="1"/>
        <v/>
      </c>
      <c r="C102" s="558"/>
      <c r="D102" s="559" t="str">
        <f t="shared" si="2"/>
        <v/>
      </c>
      <c r="E102" s="559"/>
      <c r="F102" s="559" t="str">
        <f>IFERROR(IF(OR(D102=0,D102=""),"",-PMT($F$45/IF($K$46="Day",'L1'!$D$12,IF($K$46="Week",'L1'!$D$16,IF($K$46="Month",'L1'!$D$17,1))),$F$46,$D$62)),"")</f>
        <v/>
      </c>
      <c r="G102" s="559"/>
      <c r="H102" s="559" t="str">
        <f>IFERROR(-PPMT(IF($K$46="Day",$F$45/'L1'!$D$12,IF($K$46="Week",$F$45/'L1'!$D$16,IF($K$46="Month",$F$45/'L1'!$D$17,IF($K$46="Year",$F$45,0)))),B102,$F$46,$Q$45),"")</f>
        <v/>
      </c>
      <c r="I102" s="559"/>
      <c r="J102" s="559" t="str">
        <f t="shared" si="3"/>
        <v/>
      </c>
      <c r="K102" s="559"/>
      <c r="L102" s="559"/>
      <c r="M102" s="559"/>
      <c r="N102" s="559"/>
      <c r="O102" s="559" t="str">
        <f t="shared" si="4"/>
        <v/>
      </c>
      <c r="P102" s="560"/>
    </row>
    <row r="103" spans="2:16">
      <c r="B103" s="557" t="str">
        <f t="shared" si="1"/>
        <v/>
      </c>
      <c r="C103" s="558"/>
      <c r="D103" s="559" t="str">
        <f t="shared" si="2"/>
        <v/>
      </c>
      <c r="E103" s="559"/>
      <c r="F103" s="559" t="str">
        <f>IFERROR(IF(OR(D103=0,D103=""),"",-PMT($F$45/IF($K$46="Day",'L1'!$D$12,IF($K$46="Week",'L1'!$D$16,IF($K$46="Month",'L1'!$D$17,1))),$F$46,$D$62)),"")</f>
        <v/>
      </c>
      <c r="G103" s="559"/>
      <c r="H103" s="559" t="str">
        <f>IFERROR(-PPMT(IF($K$46="Day",$F$45/'L1'!$D$12,IF($K$46="Week",$F$45/'L1'!$D$16,IF($K$46="Month",$F$45/'L1'!$D$17,IF($K$46="Year",$F$45,0)))),B103,$F$46,$Q$45),"")</f>
        <v/>
      </c>
      <c r="I103" s="559"/>
      <c r="J103" s="559" t="str">
        <f t="shared" si="3"/>
        <v/>
      </c>
      <c r="K103" s="559"/>
      <c r="L103" s="559"/>
      <c r="M103" s="559"/>
      <c r="N103" s="559"/>
      <c r="O103" s="559" t="str">
        <f t="shared" si="4"/>
        <v/>
      </c>
      <c r="P103" s="560"/>
    </row>
    <row r="104" spans="2:16">
      <c r="B104" s="557" t="str">
        <f t="shared" si="1"/>
        <v/>
      </c>
      <c r="C104" s="558"/>
      <c r="D104" s="559" t="str">
        <f t="shared" si="2"/>
        <v/>
      </c>
      <c r="E104" s="559"/>
      <c r="F104" s="559" t="str">
        <f>IFERROR(IF(OR(D104=0,D104=""),"",-PMT($F$45/IF($K$46="Day",'L1'!$D$12,IF($K$46="Week",'L1'!$D$16,IF($K$46="Month",'L1'!$D$17,1))),$F$46,$D$62)),"")</f>
        <v/>
      </c>
      <c r="G104" s="559"/>
      <c r="H104" s="559" t="str">
        <f>IFERROR(-PPMT(IF($K$46="Day",$F$45/'L1'!$D$12,IF($K$46="Week",$F$45/'L1'!$D$16,IF($K$46="Month",$F$45/'L1'!$D$17,IF($K$46="Year",$F$45,0)))),B104,$F$46,$Q$45),"")</f>
        <v/>
      </c>
      <c r="I104" s="559"/>
      <c r="J104" s="559" t="str">
        <f t="shared" si="3"/>
        <v/>
      </c>
      <c r="K104" s="559"/>
      <c r="L104" s="559"/>
      <c r="M104" s="559"/>
      <c r="N104" s="559"/>
      <c r="O104" s="559" t="str">
        <f t="shared" si="4"/>
        <v/>
      </c>
      <c r="P104" s="560"/>
    </row>
    <row r="105" spans="2:16">
      <c r="B105" s="557" t="str">
        <f t="shared" si="1"/>
        <v/>
      </c>
      <c r="C105" s="558"/>
      <c r="D105" s="559" t="str">
        <f t="shared" si="2"/>
        <v/>
      </c>
      <c r="E105" s="559"/>
      <c r="F105" s="559" t="str">
        <f>IFERROR(IF(OR(D105=0,D105=""),"",-PMT($F$45/IF($K$46="Day",'L1'!$D$12,IF($K$46="Week",'L1'!$D$16,IF($K$46="Month",'L1'!$D$17,1))),$F$46,$D$62)),"")</f>
        <v/>
      </c>
      <c r="G105" s="559"/>
      <c r="H105" s="559" t="str">
        <f>IFERROR(-PPMT(IF($K$46="Day",$F$45/'L1'!$D$12,IF($K$46="Week",$F$45/'L1'!$D$16,IF($K$46="Month",$F$45/'L1'!$D$17,IF($K$46="Year",$F$45,0)))),B105,$F$46,$Q$45),"")</f>
        <v/>
      </c>
      <c r="I105" s="559"/>
      <c r="J105" s="559" t="str">
        <f t="shared" si="3"/>
        <v/>
      </c>
      <c r="K105" s="559"/>
      <c r="L105" s="559"/>
      <c r="M105" s="559"/>
      <c r="N105" s="559"/>
      <c r="O105" s="559" t="str">
        <f t="shared" si="4"/>
        <v/>
      </c>
      <c r="P105" s="560"/>
    </row>
    <row r="106" spans="2:16">
      <c r="B106" s="557" t="str">
        <f t="shared" si="1"/>
        <v/>
      </c>
      <c r="C106" s="558"/>
      <c r="D106" s="559" t="str">
        <f t="shared" si="2"/>
        <v/>
      </c>
      <c r="E106" s="559"/>
      <c r="F106" s="559" t="str">
        <f>IFERROR(IF(OR(D106=0,D106=""),"",-PMT($F$45/IF($K$46="Day",'L1'!$D$12,IF($K$46="Week",'L1'!$D$16,IF($K$46="Month",'L1'!$D$17,1))),$F$46,$D$62)),"")</f>
        <v/>
      </c>
      <c r="G106" s="559"/>
      <c r="H106" s="559" t="str">
        <f>IFERROR(-PPMT(IF($K$46="Day",$F$45/'L1'!$D$12,IF($K$46="Week",$F$45/'L1'!$D$16,IF($K$46="Month",$F$45/'L1'!$D$17,IF($K$46="Year",$F$45,0)))),B106,$F$46,$Q$45),"")</f>
        <v/>
      </c>
      <c r="I106" s="559"/>
      <c r="J106" s="559" t="str">
        <f t="shared" si="3"/>
        <v/>
      </c>
      <c r="K106" s="559"/>
      <c r="L106" s="559"/>
      <c r="M106" s="559"/>
      <c r="N106" s="559"/>
      <c r="O106" s="559" t="str">
        <f t="shared" si="4"/>
        <v/>
      </c>
      <c r="P106" s="560"/>
    </row>
    <row r="107" spans="2:16">
      <c r="B107" s="557" t="str">
        <f t="shared" si="1"/>
        <v/>
      </c>
      <c r="C107" s="558"/>
      <c r="D107" s="559" t="str">
        <f t="shared" si="2"/>
        <v/>
      </c>
      <c r="E107" s="559"/>
      <c r="F107" s="559" t="str">
        <f>IFERROR(IF(OR(D107=0,D107=""),"",-PMT($F$45/IF($K$46="Day",'L1'!$D$12,IF($K$46="Week",'L1'!$D$16,IF($K$46="Month",'L1'!$D$17,1))),$F$46,$D$62)),"")</f>
        <v/>
      </c>
      <c r="G107" s="559"/>
      <c r="H107" s="559" t="str">
        <f>IFERROR(-PPMT(IF($K$46="Day",$F$45/'L1'!$D$12,IF($K$46="Week",$F$45/'L1'!$D$16,IF($K$46="Month",$F$45/'L1'!$D$17,IF($K$46="Year",$F$45,0)))),B107,$F$46,$Q$45),"")</f>
        <v/>
      </c>
      <c r="I107" s="559"/>
      <c r="J107" s="559" t="str">
        <f t="shared" si="3"/>
        <v/>
      </c>
      <c r="K107" s="559"/>
      <c r="L107" s="559"/>
      <c r="M107" s="559"/>
      <c r="N107" s="559"/>
      <c r="O107" s="559" t="str">
        <f t="shared" si="4"/>
        <v/>
      </c>
      <c r="P107" s="560"/>
    </row>
    <row r="108" spans="2:16">
      <c r="B108" s="557" t="str">
        <f t="shared" si="1"/>
        <v/>
      </c>
      <c r="C108" s="558"/>
      <c r="D108" s="559" t="str">
        <f t="shared" si="2"/>
        <v/>
      </c>
      <c r="E108" s="559"/>
      <c r="F108" s="559" t="str">
        <f>IFERROR(IF(OR(D108=0,D108=""),"",-PMT($F$45/IF($K$46="Day",'L1'!$D$12,IF($K$46="Week",'L1'!$D$16,IF($K$46="Month",'L1'!$D$17,1))),$F$46,$D$62)),"")</f>
        <v/>
      </c>
      <c r="G108" s="559"/>
      <c r="H108" s="559" t="str">
        <f>IFERROR(-PPMT(IF($K$46="Day",$F$45/'L1'!$D$12,IF($K$46="Week",$F$45/'L1'!$D$16,IF($K$46="Month",$F$45/'L1'!$D$17,IF($K$46="Year",$F$45,0)))),B108,$F$46,$Q$45),"")</f>
        <v/>
      </c>
      <c r="I108" s="559"/>
      <c r="J108" s="559" t="str">
        <f t="shared" si="3"/>
        <v/>
      </c>
      <c r="K108" s="559"/>
      <c r="L108" s="559"/>
      <c r="M108" s="559"/>
      <c r="N108" s="559"/>
      <c r="O108" s="559" t="str">
        <f t="shared" si="4"/>
        <v/>
      </c>
      <c r="P108" s="560"/>
    </row>
    <row r="109" spans="2:16">
      <c r="B109" s="557" t="str">
        <f t="shared" si="1"/>
        <v/>
      </c>
      <c r="C109" s="558"/>
      <c r="D109" s="559" t="str">
        <f t="shared" si="2"/>
        <v/>
      </c>
      <c r="E109" s="559"/>
      <c r="F109" s="559" t="str">
        <f>IFERROR(IF(OR(D109=0,D109=""),"",-PMT($F$45/IF($K$46="Day",'L1'!$D$12,IF($K$46="Week",'L1'!$D$16,IF($K$46="Month",'L1'!$D$17,1))),$F$46,$D$62)),"")</f>
        <v/>
      </c>
      <c r="G109" s="559"/>
      <c r="H109" s="559" t="str">
        <f>IFERROR(-PPMT(IF($K$46="Day",$F$45/'L1'!$D$12,IF($K$46="Week",$F$45/'L1'!$D$16,IF($K$46="Month",$F$45/'L1'!$D$17,IF($K$46="Year",$F$45,0)))),B109,$F$46,$Q$45),"")</f>
        <v/>
      </c>
      <c r="I109" s="559"/>
      <c r="J109" s="559" t="str">
        <f t="shared" si="3"/>
        <v/>
      </c>
      <c r="K109" s="559"/>
      <c r="L109" s="559"/>
      <c r="M109" s="559"/>
      <c r="N109" s="559"/>
      <c r="O109" s="559" t="str">
        <f t="shared" si="4"/>
        <v/>
      </c>
      <c r="P109" s="560"/>
    </row>
    <row r="110" spans="2:16">
      <c r="B110" s="557" t="str">
        <f t="shared" si="1"/>
        <v/>
      </c>
      <c r="C110" s="558"/>
      <c r="D110" s="559" t="str">
        <f t="shared" si="2"/>
        <v/>
      </c>
      <c r="E110" s="559"/>
      <c r="F110" s="559" t="str">
        <f>IFERROR(IF(OR(D110=0,D110=""),"",-PMT($F$45/IF($K$46="Day",'L1'!$D$12,IF($K$46="Week",'L1'!$D$16,IF($K$46="Month",'L1'!$D$17,1))),$F$46,$D$62)),"")</f>
        <v/>
      </c>
      <c r="G110" s="559"/>
      <c r="H110" s="559" t="str">
        <f>IFERROR(-PPMT(IF($K$46="Day",$F$45/'L1'!$D$12,IF($K$46="Week",$F$45/'L1'!$D$16,IF($K$46="Month",$F$45/'L1'!$D$17,IF($K$46="Year",$F$45,0)))),B110,$F$46,$Q$45),"")</f>
        <v/>
      </c>
      <c r="I110" s="559"/>
      <c r="J110" s="559" t="str">
        <f t="shared" si="3"/>
        <v/>
      </c>
      <c r="K110" s="559"/>
      <c r="L110" s="559"/>
      <c r="M110" s="559"/>
      <c r="N110" s="559"/>
      <c r="O110" s="559" t="str">
        <f t="shared" si="4"/>
        <v/>
      </c>
      <c r="P110" s="560"/>
    </row>
    <row r="111" spans="2:16">
      <c r="B111" s="557" t="str">
        <f t="shared" si="1"/>
        <v/>
      </c>
      <c r="C111" s="558"/>
      <c r="D111" s="559" t="str">
        <f t="shared" si="2"/>
        <v/>
      </c>
      <c r="E111" s="559"/>
      <c r="F111" s="559" t="str">
        <f>IFERROR(IF(OR(D111=0,D111=""),"",-PMT($F$45/IF($K$46="Day",'L1'!$D$12,IF($K$46="Week",'L1'!$D$16,IF($K$46="Month",'L1'!$D$17,1))),$F$46,$D$62)),"")</f>
        <v/>
      </c>
      <c r="G111" s="559"/>
      <c r="H111" s="559" t="str">
        <f>IFERROR(-PPMT(IF($K$46="Day",$F$45/'L1'!$D$12,IF($K$46="Week",$F$45/'L1'!$D$16,IF($K$46="Month",$F$45/'L1'!$D$17,IF($K$46="Year",$F$45,0)))),B111,$F$46,$Q$45),"")</f>
        <v/>
      </c>
      <c r="I111" s="559"/>
      <c r="J111" s="559" t="str">
        <f t="shared" si="3"/>
        <v/>
      </c>
      <c r="K111" s="559"/>
      <c r="L111" s="559"/>
      <c r="M111" s="559"/>
      <c r="N111" s="559"/>
      <c r="O111" s="559" t="str">
        <f t="shared" si="4"/>
        <v/>
      </c>
      <c r="P111" s="560"/>
    </row>
    <row r="112" spans="2:16">
      <c r="B112" s="557" t="str">
        <f t="shared" si="1"/>
        <v/>
      </c>
      <c r="C112" s="558"/>
      <c r="D112" s="559" t="str">
        <f t="shared" si="2"/>
        <v/>
      </c>
      <c r="E112" s="559"/>
      <c r="F112" s="559" t="str">
        <f>IFERROR(IF(OR(D112=0,D112=""),"",-PMT($F$45/IF($K$46="Day",'L1'!$D$12,IF($K$46="Week",'L1'!$D$16,IF($K$46="Month",'L1'!$D$17,1))),$F$46,$D$62)),"")</f>
        <v/>
      </c>
      <c r="G112" s="559"/>
      <c r="H112" s="559" t="str">
        <f>IFERROR(-PPMT(IF($K$46="Day",$F$45/'L1'!$D$12,IF($K$46="Week",$F$45/'L1'!$D$16,IF($K$46="Month",$F$45/'L1'!$D$17,IF($K$46="Year",$F$45,0)))),B112,$F$46,$Q$45),"")</f>
        <v/>
      </c>
      <c r="I112" s="559"/>
      <c r="J112" s="559" t="str">
        <f t="shared" si="3"/>
        <v/>
      </c>
      <c r="K112" s="559"/>
      <c r="L112" s="559"/>
      <c r="M112" s="559"/>
      <c r="N112" s="559"/>
      <c r="O112" s="559" t="str">
        <f t="shared" si="4"/>
        <v/>
      </c>
      <c r="P112" s="560"/>
    </row>
    <row r="113" spans="2:16">
      <c r="B113" s="557" t="str">
        <f t="shared" si="1"/>
        <v/>
      </c>
      <c r="C113" s="558"/>
      <c r="D113" s="559" t="str">
        <f t="shared" si="2"/>
        <v/>
      </c>
      <c r="E113" s="559"/>
      <c r="F113" s="559" t="str">
        <f>IFERROR(IF(OR(D113=0,D113=""),"",-PMT($F$45/IF($K$46="Day",'L1'!$D$12,IF($K$46="Week",'L1'!$D$16,IF($K$46="Month",'L1'!$D$17,1))),$F$46,$D$62)),"")</f>
        <v/>
      </c>
      <c r="G113" s="559"/>
      <c r="H113" s="559" t="str">
        <f>IFERROR(-PPMT(IF($K$46="Day",$F$45/'L1'!$D$12,IF($K$46="Week",$F$45/'L1'!$D$16,IF($K$46="Month",$F$45/'L1'!$D$17,IF($K$46="Year",$F$45,0)))),B113,$F$46,$Q$45),"")</f>
        <v/>
      </c>
      <c r="I113" s="559"/>
      <c r="J113" s="559" t="str">
        <f t="shared" si="3"/>
        <v/>
      </c>
      <c r="K113" s="559"/>
      <c r="L113" s="559"/>
      <c r="M113" s="559"/>
      <c r="N113" s="559"/>
      <c r="O113" s="559" t="str">
        <f t="shared" si="4"/>
        <v/>
      </c>
      <c r="P113" s="560"/>
    </row>
    <row r="114" spans="2:16">
      <c r="B114" s="557" t="str">
        <f t="shared" si="1"/>
        <v/>
      </c>
      <c r="C114" s="558"/>
      <c r="D114" s="559" t="str">
        <f t="shared" si="2"/>
        <v/>
      </c>
      <c r="E114" s="559"/>
      <c r="F114" s="559" t="str">
        <f>IFERROR(IF(OR(D114=0,D114=""),"",-PMT($F$45/IF($K$46="Day",'L1'!$D$12,IF($K$46="Week",'L1'!$D$16,IF($K$46="Month",'L1'!$D$17,1))),$F$46,$D$62)),"")</f>
        <v/>
      </c>
      <c r="G114" s="559"/>
      <c r="H114" s="559" t="str">
        <f>IFERROR(-PPMT(IF($K$46="Day",$F$45/'L1'!$D$12,IF($K$46="Week",$F$45/'L1'!$D$16,IF($K$46="Month",$F$45/'L1'!$D$17,IF($K$46="Year",$F$45,0)))),B114,$F$46,$Q$45),"")</f>
        <v/>
      </c>
      <c r="I114" s="559"/>
      <c r="J114" s="559" t="str">
        <f t="shared" si="3"/>
        <v/>
      </c>
      <c r="K114" s="559"/>
      <c r="L114" s="559"/>
      <c r="M114" s="559"/>
      <c r="N114" s="559"/>
      <c r="O114" s="559" t="str">
        <f t="shared" si="4"/>
        <v/>
      </c>
      <c r="P114" s="560"/>
    </row>
    <row r="115" spans="2:16">
      <c r="B115" s="557" t="str">
        <f t="shared" si="1"/>
        <v/>
      </c>
      <c r="C115" s="558"/>
      <c r="D115" s="559" t="str">
        <f t="shared" si="2"/>
        <v/>
      </c>
      <c r="E115" s="559"/>
      <c r="F115" s="559" t="str">
        <f>IFERROR(IF(OR(D115=0,D115=""),"",-PMT($F$45/IF($K$46="Day",'L1'!$D$12,IF($K$46="Week",'L1'!$D$16,IF($K$46="Month",'L1'!$D$17,1))),$F$46,$D$62)),"")</f>
        <v/>
      </c>
      <c r="G115" s="559"/>
      <c r="H115" s="559" t="str">
        <f>IFERROR(-PPMT(IF($K$46="Day",$F$45/'L1'!$D$12,IF($K$46="Week",$F$45/'L1'!$D$16,IF($K$46="Month",$F$45/'L1'!$D$17,IF($K$46="Year",$F$45,0)))),B115,$F$46,$Q$45),"")</f>
        <v/>
      </c>
      <c r="I115" s="559"/>
      <c r="J115" s="559" t="str">
        <f t="shared" si="3"/>
        <v/>
      </c>
      <c r="K115" s="559"/>
      <c r="L115" s="559"/>
      <c r="M115" s="559"/>
      <c r="N115" s="559"/>
      <c r="O115" s="559" t="str">
        <f t="shared" si="4"/>
        <v/>
      </c>
      <c r="P115" s="560"/>
    </row>
    <row r="116" spans="2:16">
      <c r="B116" s="557" t="str">
        <f t="shared" si="1"/>
        <v/>
      </c>
      <c r="C116" s="558"/>
      <c r="D116" s="559" t="str">
        <f t="shared" si="2"/>
        <v/>
      </c>
      <c r="E116" s="559"/>
      <c r="F116" s="559" t="str">
        <f>IFERROR(IF(OR(D116=0,D116=""),"",-PMT($F$45/IF($K$46="Day",'L1'!$D$12,IF($K$46="Week",'L1'!$D$16,IF($K$46="Month",'L1'!$D$17,1))),$F$46,$D$62)),"")</f>
        <v/>
      </c>
      <c r="G116" s="559"/>
      <c r="H116" s="559" t="str">
        <f>IFERROR(-PPMT(IF($K$46="Day",$F$45/'L1'!$D$12,IF($K$46="Week",$F$45/'L1'!$D$16,IF($K$46="Month",$F$45/'L1'!$D$17,IF($K$46="Year",$F$45,0)))),B116,$F$46,$Q$45),"")</f>
        <v/>
      </c>
      <c r="I116" s="559"/>
      <c r="J116" s="559" t="str">
        <f t="shared" si="3"/>
        <v/>
      </c>
      <c r="K116" s="559"/>
      <c r="L116" s="559"/>
      <c r="M116" s="559"/>
      <c r="N116" s="559"/>
      <c r="O116" s="559" t="str">
        <f t="shared" si="4"/>
        <v/>
      </c>
      <c r="P116" s="560"/>
    </row>
    <row r="117" spans="2:16">
      <c r="B117" s="557" t="str">
        <f t="shared" si="1"/>
        <v/>
      </c>
      <c r="C117" s="558"/>
      <c r="D117" s="559" t="str">
        <f t="shared" si="2"/>
        <v/>
      </c>
      <c r="E117" s="559"/>
      <c r="F117" s="559" t="str">
        <f>IFERROR(IF(OR(D117=0,D117=""),"",-PMT($F$45/IF($K$46="Day",'L1'!$D$12,IF($K$46="Week",'L1'!$D$16,IF($K$46="Month",'L1'!$D$17,1))),$F$46,$D$62)),"")</f>
        <v/>
      </c>
      <c r="G117" s="559"/>
      <c r="H117" s="559" t="str">
        <f>IFERROR(-PPMT(IF($K$46="Day",$F$45/'L1'!$D$12,IF($K$46="Week",$F$45/'L1'!$D$16,IF($K$46="Month",$F$45/'L1'!$D$17,IF($K$46="Year",$F$45,0)))),B117,$F$46,$Q$45),"")</f>
        <v/>
      </c>
      <c r="I117" s="559"/>
      <c r="J117" s="559" t="str">
        <f t="shared" si="3"/>
        <v/>
      </c>
      <c r="K117" s="559"/>
      <c r="L117" s="559"/>
      <c r="M117" s="559"/>
      <c r="N117" s="559"/>
      <c r="O117" s="559" t="str">
        <f t="shared" si="4"/>
        <v/>
      </c>
      <c r="P117" s="560"/>
    </row>
    <row r="118" spans="2:16">
      <c r="B118" s="557" t="str">
        <f t="shared" si="1"/>
        <v/>
      </c>
      <c r="C118" s="558"/>
      <c r="D118" s="559" t="str">
        <f t="shared" si="2"/>
        <v/>
      </c>
      <c r="E118" s="559"/>
      <c r="F118" s="559" t="str">
        <f>IFERROR(IF(OR(D118=0,D118=""),"",-PMT($F$45/IF($K$46="Day",'L1'!$D$12,IF($K$46="Week",'L1'!$D$16,IF($K$46="Month",'L1'!$D$17,1))),$F$46,$D$62)),"")</f>
        <v/>
      </c>
      <c r="G118" s="559"/>
      <c r="H118" s="559" t="str">
        <f>IFERROR(-PPMT(IF($K$46="Day",$F$45/'L1'!$D$12,IF($K$46="Week",$F$45/'L1'!$D$16,IF($K$46="Month",$F$45/'L1'!$D$17,IF($K$46="Year",$F$45,0)))),B118,$F$46,$Q$45),"")</f>
        <v/>
      </c>
      <c r="I118" s="559"/>
      <c r="J118" s="559" t="str">
        <f t="shared" si="3"/>
        <v/>
      </c>
      <c r="K118" s="559"/>
      <c r="L118" s="559"/>
      <c r="M118" s="559"/>
      <c r="N118" s="559"/>
      <c r="O118" s="559" t="str">
        <f t="shared" si="4"/>
        <v/>
      </c>
      <c r="P118" s="560"/>
    </row>
    <row r="119" spans="2:16">
      <c r="B119" s="557" t="str">
        <f t="shared" si="1"/>
        <v/>
      </c>
      <c r="C119" s="558"/>
      <c r="D119" s="559" t="str">
        <f t="shared" si="2"/>
        <v/>
      </c>
      <c r="E119" s="559"/>
      <c r="F119" s="559" t="str">
        <f>IFERROR(IF(OR(D119=0,D119=""),"",-PMT($F$45/IF($K$46="Day",'L1'!$D$12,IF($K$46="Week",'L1'!$D$16,IF($K$46="Month",'L1'!$D$17,1))),$F$46,$D$62)),"")</f>
        <v/>
      </c>
      <c r="G119" s="559"/>
      <c r="H119" s="559" t="str">
        <f>IFERROR(-PPMT(IF($K$46="Day",$F$45/'L1'!$D$12,IF($K$46="Week",$F$45/'L1'!$D$16,IF($K$46="Month",$F$45/'L1'!$D$17,IF($K$46="Year",$F$45,0)))),B119,$F$46,$Q$45),"")</f>
        <v/>
      </c>
      <c r="I119" s="559"/>
      <c r="J119" s="559" t="str">
        <f t="shared" si="3"/>
        <v/>
      </c>
      <c r="K119" s="559"/>
      <c r="L119" s="559"/>
      <c r="M119" s="559"/>
      <c r="N119" s="559"/>
      <c r="O119" s="559" t="str">
        <f t="shared" si="4"/>
        <v/>
      </c>
      <c r="P119" s="560"/>
    </row>
    <row r="120" spans="2:16">
      <c r="B120" s="557" t="str">
        <f t="shared" si="1"/>
        <v/>
      </c>
      <c r="C120" s="558"/>
      <c r="D120" s="559" t="str">
        <f t="shared" si="2"/>
        <v/>
      </c>
      <c r="E120" s="559"/>
      <c r="F120" s="559" t="str">
        <f>IFERROR(IF(OR(D120=0,D120=""),"",-PMT($F$45/IF($K$46="Day",'L1'!$D$12,IF($K$46="Week",'L1'!$D$16,IF($K$46="Month",'L1'!$D$17,1))),$F$46,$D$62)),"")</f>
        <v/>
      </c>
      <c r="G120" s="559"/>
      <c r="H120" s="559" t="str">
        <f>IFERROR(-PPMT(IF($K$46="Day",$F$45/'L1'!$D$12,IF($K$46="Week",$F$45/'L1'!$D$16,IF($K$46="Month",$F$45/'L1'!$D$17,IF($K$46="Year",$F$45,0)))),B120,$F$46,$Q$45),"")</f>
        <v/>
      </c>
      <c r="I120" s="559"/>
      <c r="J120" s="559" t="str">
        <f t="shared" si="3"/>
        <v/>
      </c>
      <c r="K120" s="559"/>
      <c r="L120" s="559"/>
      <c r="M120" s="559"/>
      <c r="N120" s="559"/>
      <c r="O120" s="559" t="str">
        <f t="shared" si="4"/>
        <v/>
      </c>
      <c r="P120" s="560"/>
    </row>
    <row r="121" spans="2:16">
      <c r="B121" s="557" t="str">
        <f t="shared" si="1"/>
        <v/>
      </c>
      <c r="C121" s="558"/>
      <c r="D121" s="559" t="str">
        <f t="shared" si="2"/>
        <v/>
      </c>
      <c r="E121" s="559"/>
      <c r="F121" s="559" t="str">
        <f>IFERROR(IF(OR(D121=0,D121=""),"",-PMT($F$45/IF($K$46="Day",'L1'!$D$12,IF($K$46="Week",'L1'!$D$16,IF($K$46="Month",'L1'!$D$17,1))),$F$46,$D$62)),"")</f>
        <v/>
      </c>
      <c r="G121" s="559"/>
      <c r="H121" s="559" t="str">
        <f>IFERROR(-PPMT(IF($K$46="Day",$F$45/'L1'!$D$12,IF($K$46="Week",$F$45/'L1'!$D$16,IF($K$46="Month",$F$45/'L1'!$D$17,IF($K$46="Year",$F$45,0)))),B121,$F$46,$Q$45),"")</f>
        <v/>
      </c>
      <c r="I121" s="559"/>
      <c r="J121" s="559" t="str">
        <f t="shared" si="3"/>
        <v/>
      </c>
      <c r="K121" s="559"/>
      <c r="L121" s="559"/>
      <c r="M121" s="559"/>
      <c r="N121" s="559"/>
      <c r="O121" s="559" t="str">
        <f t="shared" si="4"/>
        <v/>
      </c>
      <c r="P121" s="560"/>
    </row>
    <row r="122" spans="2:16">
      <c r="B122" s="557" t="str">
        <f t="shared" si="1"/>
        <v/>
      </c>
      <c r="C122" s="558"/>
      <c r="D122" s="559" t="str">
        <f t="shared" si="2"/>
        <v/>
      </c>
      <c r="E122" s="559"/>
      <c r="F122" s="559" t="str">
        <f>IFERROR(IF(OR(D122=0,D122=""),"",-PMT($F$45/IF($K$46="Day",'L1'!$D$12,IF($K$46="Week",'L1'!$D$16,IF($K$46="Month",'L1'!$D$17,1))),$F$46,$D$62)),"")</f>
        <v/>
      </c>
      <c r="G122" s="559"/>
      <c r="H122" s="559" t="str">
        <f>IFERROR(-PPMT(IF($K$46="Day",$F$45/'L1'!$D$12,IF($K$46="Week",$F$45/'L1'!$D$16,IF($K$46="Month",$F$45/'L1'!$D$17,IF($K$46="Year",$F$45,0)))),B122,$F$46,$Q$45),"")</f>
        <v/>
      </c>
      <c r="I122" s="559"/>
      <c r="J122" s="559" t="str">
        <f t="shared" si="3"/>
        <v/>
      </c>
      <c r="K122" s="559"/>
      <c r="L122" s="559"/>
      <c r="M122" s="559"/>
      <c r="N122" s="559"/>
      <c r="O122" s="559" t="str">
        <f t="shared" si="4"/>
        <v/>
      </c>
      <c r="P122" s="560"/>
    </row>
    <row r="123" spans="2:16">
      <c r="B123" s="557" t="str">
        <f t="shared" si="1"/>
        <v/>
      </c>
      <c r="C123" s="558"/>
      <c r="D123" s="559" t="str">
        <f t="shared" si="2"/>
        <v/>
      </c>
      <c r="E123" s="559"/>
      <c r="F123" s="559" t="str">
        <f>IFERROR(IF(OR(D123=0,D123=""),"",-PMT($F$45/IF($K$46="Day",'L1'!$D$12,IF($K$46="Week",'L1'!$D$16,IF($K$46="Month",'L1'!$D$17,1))),$F$46,$D$62)),"")</f>
        <v/>
      </c>
      <c r="G123" s="559"/>
      <c r="H123" s="559" t="str">
        <f>IFERROR(-PPMT(IF($K$46="Day",$F$45/'L1'!$D$12,IF($K$46="Week",$F$45/'L1'!$D$16,IF($K$46="Month",$F$45/'L1'!$D$17,IF($K$46="Year",$F$45,0)))),B123,$F$46,$Q$45),"")</f>
        <v/>
      </c>
      <c r="I123" s="559"/>
      <c r="J123" s="559" t="str">
        <f t="shared" si="3"/>
        <v/>
      </c>
      <c r="K123" s="559"/>
      <c r="L123" s="559"/>
      <c r="M123" s="559"/>
      <c r="N123" s="559"/>
      <c r="O123" s="559" t="str">
        <f t="shared" si="4"/>
        <v/>
      </c>
      <c r="P123" s="560"/>
    </row>
    <row r="124" spans="2:16">
      <c r="B124" s="557" t="str">
        <f t="shared" si="1"/>
        <v/>
      </c>
      <c r="C124" s="558"/>
      <c r="D124" s="559" t="str">
        <f t="shared" si="2"/>
        <v/>
      </c>
      <c r="E124" s="559"/>
      <c r="F124" s="559" t="str">
        <f>IFERROR(IF(OR(D124=0,D124=""),"",-PMT($F$45/IF($K$46="Day",'L1'!$D$12,IF($K$46="Week",'L1'!$D$16,IF($K$46="Month",'L1'!$D$17,1))),$F$46,$D$62)),"")</f>
        <v/>
      </c>
      <c r="G124" s="559"/>
      <c r="H124" s="559" t="str">
        <f>IFERROR(-PPMT(IF($K$46="Day",$F$45/'L1'!$D$12,IF($K$46="Week",$F$45/'L1'!$D$16,IF($K$46="Month",$F$45/'L1'!$D$17,IF($K$46="Year",$F$45,0)))),B124,$F$46,$Q$45),"")</f>
        <v/>
      </c>
      <c r="I124" s="559"/>
      <c r="J124" s="559" t="str">
        <f t="shared" si="3"/>
        <v/>
      </c>
      <c r="K124" s="559"/>
      <c r="L124" s="559"/>
      <c r="M124" s="559"/>
      <c r="N124" s="559"/>
      <c r="O124" s="559" t="str">
        <f t="shared" si="4"/>
        <v/>
      </c>
      <c r="P124" s="560"/>
    </row>
    <row r="125" spans="2:16">
      <c r="B125" s="557" t="str">
        <f t="shared" si="1"/>
        <v/>
      </c>
      <c r="C125" s="558"/>
      <c r="D125" s="559" t="str">
        <f t="shared" si="2"/>
        <v/>
      </c>
      <c r="E125" s="559"/>
      <c r="F125" s="559" t="str">
        <f>IFERROR(IF(OR(D125=0,D125=""),"",-PMT($F$45/IF($K$46="Day",'L1'!$D$12,IF($K$46="Week",'L1'!$D$16,IF($K$46="Month",'L1'!$D$17,1))),$F$46,$D$62)),"")</f>
        <v/>
      </c>
      <c r="G125" s="559"/>
      <c r="H125" s="559" t="str">
        <f>IFERROR(-PPMT(IF($K$46="Day",$F$45/'L1'!$D$12,IF($K$46="Week",$F$45/'L1'!$D$16,IF($K$46="Month",$F$45/'L1'!$D$17,IF($K$46="Year",$F$45,0)))),B125,$F$46,$Q$45),"")</f>
        <v/>
      </c>
      <c r="I125" s="559"/>
      <c r="J125" s="559" t="str">
        <f t="shared" si="3"/>
        <v/>
      </c>
      <c r="K125" s="559"/>
      <c r="L125" s="559"/>
      <c r="M125" s="559"/>
      <c r="N125" s="559"/>
      <c r="O125" s="559" t="str">
        <f t="shared" si="4"/>
        <v/>
      </c>
      <c r="P125" s="560"/>
    </row>
    <row r="126" spans="2:16">
      <c r="B126" s="557" t="str">
        <f t="shared" si="1"/>
        <v/>
      </c>
      <c r="C126" s="558"/>
      <c r="D126" s="559" t="str">
        <f t="shared" si="2"/>
        <v/>
      </c>
      <c r="E126" s="559"/>
      <c r="F126" s="559" t="str">
        <f>IFERROR(IF(OR(D126=0,D126=""),"",-PMT($F$45/IF($K$46="Day",'L1'!$D$12,IF($K$46="Week",'L1'!$D$16,IF($K$46="Month",'L1'!$D$17,1))),$F$46,$D$62)),"")</f>
        <v/>
      </c>
      <c r="G126" s="559"/>
      <c r="H126" s="559" t="str">
        <f>IFERROR(-PPMT(IF($K$46="Day",$F$45/'L1'!$D$12,IF($K$46="Week",$F$45/'L1'!$D$16,IF($K$46="Month",$F$45/'L1'!$D$17,IF($K$46="Year",$F$45,0)))),B126,$F$46,$Q$45),"")</f>
        <v/>
      </c>
      <c r="I126" s="559"/>
      <c r="J126" s="559" t="str">
        <f t="shared" si="3"/>
        <v/>
      </c>
      <c r="K126" s="559"/>
      <c r="L126" s="559"/>
      <c r="M126" s="559"/>
      <c r="N126" s="559"/>
      <c r="O126" s="559" t="str">
        <f t="shared" si="4"/>
        <v/>
      </c>
      <c r="P126" s="560"/>
    </row>
    <row r="127" spans="2:16">
      <c r="B127" s="557" t="str">
        <f t="shared" si="1"/>
        <v/>
      </c>
      <c r="C127" s="558"/>
      <c r="D127" s="559" t="str">
        <f t="shared" si="2"/>
        <v/>
      </c>
      <c r="E127" s="559"/>
      <c r="F127" s="559" t="str">
        <f>IFERROR(IF(OR(D127=0,D127=""),"",-PMT($F$45/IF($K$46="Day",'L1'!$D$12,IF($K$46="Week",'L1'!$D$16,IF($K$46="Month",'L1'!$D$17,1))),$F$46,$D$62)),"")</f>
        <v/>
      </c>
      <c r="G127" s="559"/>
      <c r="H127" s="559" t="str">
        <f>IFERROR(-PPMT(IF($K$46="Day",$F$45/'L1'!$D$12,IF($K$46="Week",$F$45/'L1'!$D$16,IF($K$46="Month",$F$45/'L1'!$D$17,IF($K$46="Year",$F$45,0)))),B127,$F$46,$Q$45),"")</f>
        <v/>
      </c>
      <c r="I127" s="559"/>
      <c r="J127" s="559" t="str">
        <f t="shared" si="3"/>
        <v/>
      </c>
      <c r="K127" s="559"/>
      <c r="L127" s="559"/>
      <c r="M127" s="559"/>
      <c r="N127" s="559"/>
      <c r="O127" s="559" t="str">
        <f t="shared" si="4"/>
        <v/>
      </c>
      <c r="P127" s="560"/>
    </row>
    <row r="128" spans="2:16">
      <c r="B128" s="557" t="str">
        <f t="shared" ref="B128:B191" si="5">IF(OR(D128=0,D128=""),"",B127+1)</f>
        <v/>
      </c>
      <c r="C128" s="558"/>
      <c r="D128" s="559" t="str">
        <f t="shared" ref="D128:D191" si="6">IFERROR(IF(D127-H127&lt;=0,"",D127-H127),"")</f>
        <v/>
      </c>
      <c r="E128" s="559"/>
      <c r="F128" s="559" t="str">
        <f>IFERROR(IF(OR(D128=0,D128=""),"",-PMT($F$45/IF($K$46="Day",'L1'!$D$12,IF($K$46="Week",'L1'!$D$16,IF($K$46="Month",'L1'!$D$17,1))),$F$46,$D$62)),"")</f>
        <v/>
      </c>
      <c r="G128" s="559"/>
      <c r="H128" s="559" t="str">
        <f>IFERROR(-PPMT(IF($K$46="Day",$F$45/'L1'!$D$12,IF($K$46="Week",$F$45/'L1'!$D$16,IF($K$46="Month",$F$45/'L1'!$D$17,IF($K$46="Year",$F$45,0)))),B128,$F$46,$Q$45),"")</f>
        <v/>
      </c>
      <c r="I128" s="559"/>
      <c r="J128" s="559" t="str">
        <f t="shared" ref="J128:J191" si="7">IFERROR(F128-H128,"")</f>
        <v/>
      </c>
      <c r="K128" s="559"/>
      <c r="L128" s="559"/>
      <c r="M128" s="559"/>
      <c r="N128" s="559"/>
      <c r="O128" s="559" t="str">
        <f t="shared" ref="O128:O191" si="8">IFERROR(D128-H128,"")</f>
        <v/>
      </c>
      <c r="P128" s="560"/>
    </row>
    <row r="129" spans="2:16">
      <c r="B129" s="557" t="str">
        <f t="shared" si="5"/>
        <v/>
      </c>
      <c r="C129" s="558"/>
      <c r="D129" s="559" t="str">
        <f t="shared" si="6"/>
        <v/>
      </c>
      <c r="E129" s="559"/>
      <c r="F129" s="559" t="str">
        <f>IFERROR(IF(OR(D129=0,D129=""),"",-PMT($F$45/IF($K$46="Day",'L1'!$D$12,IF($K$46="Week",'L1'!$D$16,IF($K$46="Month",'L1'!$D$17,1))),$F$46,$D$62)),"")</f>
        <v/>
      </c>
      <c r="G129" s="559"/>
      <c r="H129" s="559" t="str">
        <f>IFERROR(-PPMT(IF($K$46="Day",$F$45/'L1'!$D$12,IF($K$46="Week",$F$45/'L1'!$D$16,IF($K$46="Month",$F$45/'L1'!$D$17,IF($K$46="Year",$F$45,0)))),B129,$F$46,$Q$45),"")</f>
        <v/>
      </c>
      <c r="I129" s="559"/>
      <c r="J129" s="559" t="str">
        <f t="shared" si="7"/>
        <v/>
      </c>
      <c r="K129" s="559"/>
      <c r="L129" s="559"/>
      <c r="M129" s="559"/>
      <c r="N129" s="559"/>
      <c r="O129" s="559" t="str">
        <f t="shared" si="8"/>
        <v/>
      </c>
      <c r="P129" s="560"/>
    </row>
    <row r="130" spans="2:16">
      <c r="B130" s="557" t="str">
        <f t="shared" si="5"/>
        <v/>
      </c>
      <c r="C130" s="558"/>
      <c r="D130" s="559" t="str">
        <f t="shared" si="6"/>
        <v/>
      </c>
      <c r="E130" s="559"/>
      <c r="F130" s="559" t="str">
        <f>IFERROR(IF(OR(D130=0,D130=""),"",-PMT($F$45/IF($K$46="Day",'L1'!$D$12,IF($K$46="Week",'L1'!$D$16,IF($K$46="Month",'L1'!$D$17,1))),$F$46,$D$62)),"")</f>
        <v/>
      </c>
      <c r="G130" s="559"/>
      <c r="H130" s="559" t="str">
        <f>IFERROR(-PPMT(IF($K$46="Day",$F$45/'L1'!$D$12,IF($K$46="Week",$F$45/'L1'!$D$16,IF($K$46="Month",$F$45/'L1'!$D$17,IF($K$46="Year",$F$45,0)))),B130,$F$46,$Q$45),"")</f>
        <v/>
      </c>
      <c r="I130" s="559"/>
      <c r="J130" s="559" t="str">
        <f t="shared" si="7"/>
        <v/>
      </c>
      <c r="K130" s="559"/>
      <c r="L130" s="559"/>
      <c r="M130" s="559"/>
      <c r="N130" s="559"/>
      <c r="O130" s="559" t="str">
        <f t="shared" si="8"/>
        <v/>
      </c>
      <c r="P130" s="560"/>
    </row>
    <row r="131" spans="2:16">
      <c r="B131" s="557" t="str">
        <f t="shared" si="5"/>
        <v/>
      </c>
      <c r="C131" s="558"/>
      <c r="D131" s="559" t="str">
        <f t="shared" si="6"/>
        <v/>
      </c>
      <c r="E131" s="559"/>
      <c r="F131" s="559" t="str">
        <f>IFERROR(IF(OR(D131=0,D131=""),"",-PMT($F$45/IF($K$46="Day",'L1'!$D$12,IF($K$46="Week",'L1'!$D$16,IF($K$46="Month",'L1'!$D$17,1))),$F$46,$D$62)),"")</f>
        <v/>
      </c>
      <c r="G131" s="559"/>
      <c r="H131" s="559" t="str">
        <f>IFERROR(-PPMT(IF($K$46="Day",$F$45/'L1'!$D$12,IF($K$46="Week",$F$45/'L1'!$D$16,IF($K$46="Month",$F$45/'L1'!$D$17,IF($K$46="Year",$F$45,0)))),B131,$F$46,$Q$45),"")</f>
        <v/>
      </c>
      <c r="I131" s="559"/>
      <c r="J131" s="559" t="str">
        <f t="shared" si="7"/>
        <v/>
      </c>
      <c r="K131" s="559"/>
      <c r="L131" s="559"/>
      <c r="M131" s="559"/>
      <c r="N131" s="559"/>
      <c r="O131" s="559" t="str">
        <f t="shared" si="8"/>
        <v/>
      </c>
      <c r="P131" s="560"/>
    </row>
    <row r="132" spans="2:16">
      <c r="B132" s="557" t="str">
        <f t="shared" si="5"/>
        <v/>
      </c>
      <c r="C132" s="558"/>
      <c r="D132" s="559" t="str">
        <f t="shared" si="6"/>
        <v/>
      </c>
      <c r="E132" s="559"/>
      <c r="F132" s="559" t="str">
        <f>IFERROR(IF(OR(D132=0,D132=""),"",-PMT($F$45/IF($K$46="Day",'L1'!$D$12,IF($K$46="Week",'L1'!$D$16,IF($K$46="Month",'L1'!$D$17,1))),$F$46,$D$62)),"")</f>
        <v/>
      </c>
      <c r="G132" s="559"/>
      <c r="H132" s="559" t="str">
        <f>IFERROR(-PPMT(IF($K$46="Day",$F$45/'L1'!$D$12,IF($K$46="Week",$F$45/'L1'!$D$16,IF($K$46="Month",$F$45/'L1'!$D$17,IF($K$46="Year",$F$45,0)))),B132,$F$46,$Q$45),"")</f>
        <v/>
      </c>
      <c r="I132" s="559"/>
      <c r="J132" s="559" t="str">
        <f t="shared" si="7"/>
        <v/>
      </c>
      <c r="K132" s="559"/>
      <c r="L132" s="559"/>
      <c r="M132" s="559"/>
      <c r="N132" s="559"/>
      <c r="O132" s="559" t="str">
        <f t="shared" si="8"/>
        <v/>
      </c>
      <c r="P132" s="560"/>
    </row>
    <row r="133" spans="2:16">
      <c r="B133" s="557" t="str">
        <f t="shared" si="5"/>
        <v/>
      </c>
      <c r="C133" s="558"/>
      <c r="D133" s="559" t="str">
        <f t="shared" si="6"/>
        <v/>
      </c>
      <c r="E133" s="559"/>
      <c r="F133" s="559" t="str">
        <f>IFERROR(IF(OR(D133=0,D133=""),"",-PMT($F$45/IF($K$46="Day",'L1'!$D$12,IF($K$46="Week",'L1'!$D$16,IF($K$46="Month",'L1'!$D$17,1))),$F$46,$D$62)),"")</f>
        <v/>
      </c>
      <c r="G133" s="559"/>
      <c r="H133" s="559" t="str">
        <f>IFERROR(-PPMT(IF($K$46="Day",$F$45/'L1'!$D$12,IF($K$46="Week",$F$45/'L1'!$D$16,IF($K$46="Month",$F$45/'L1'!$D$17,IF($K$46="Year",$F$45,0)))),B133,$F$46,$Q$45),"")</f>
        <v/>
      </c>
      <c r="I133" s="559"/>
      <c r="J133" s="559" t="str">
        <f t="shared" si="7"/>
        <v/>
      </c>
      <c r="K133" s="559"/>
      <c r="L133" s="559"/>
      <c r="M133" s="559"/>
      <c r="N133" s="559"/>
      <c r="O133" s="559" t="str">
        <f t="shared" si="8"/>
        <v/>
      </c>
      <c r="P133" s="560"/>
    </row>
    <row r="134" spans="2:16">
      <c r="B134" s="557" t="str">
        <f t="shared" si="5"/>
        <v/>
      </c>
      <c r="C134" s="558"/>
      <c r="D134" s="559" t="str">
        <f t="shared" si="6"/>
        <v/>
      </c>
      <c r="E134" s="559"/>
      <c r="F134" s="559" t="str">
        <f>IFERROR(IF(OR(D134=0,D134=""),"",-PMT($F$45/IF($K$46="Day",'L1'!$D$12,IF($K$46="Week",'L1'!$D$16,IF($K$46="Month",'L1'!$D$17,1))),$F$46,$D$62)),"")</f>
        <v/>
      </c>
      <c r="G134" s="559"/>
      <c r="H134" s="559" t="str">
        <f>IFERROR(-PPMT(IF($K$46="Day",$F$45/'L1'!$D$12,IF($K$46="Week",$F$45/'L1'!$D$16,IF($K$46="Month",$F$45/'L1'!$D$17,IF($K$46="Year",$F$45,0)))),B134,$F$46,$Q$45),"")</f>
        <v/>
      </c>
      <c r="I134" s="559"/>
      <c r="J134" s="559" t="str">
        <f t="shared" si="7"/>
        <v/>
      </c>
      <c r="K134" s="559"/>
      <c r="L134" s="559"/>
      <c r="M134" s="559"/>
      <c r="N134" s="559"/>
      <c r="O134" s="559" t="str">
        <f t="shared" si="8"/>
        <v/>
      </c>
      <c r="P134" s="560"/>
    </row>
    <row r="135" spans="2:16">
      <c r="B135" s="557" t="str">
        <f t="shared" si="5"/>
        <v/>
      </c>
      <c r="C135" s="558"/>
      <c r="D135" s="559" t="str">
        <f t="shared" si="6"/>
        <v/>
      </c>
      <c r="E135" s="559"/>
      <c r="F135" s="559" t="str">
        <f>IFERROR(IF(OR(D135=0,D135=""),"",-PMT($F$45/IF($K$46="Day",'L1'!$D$12,IF($K$46="Week",'L1'!$D$16,IF($K$46="Month",'L1'!$D$17,1))),$F$46,$D$62)),"")</f>
        <v/>
      </c>
      <c r="G135" s="559"/>
      <c r="H135" s="559" t="str">
        <f>IFERROR(-PPMT(IF($K$46="Day",$F$45/'L1'!$D$12,IF($K$46="Week",$F$45/'L1'!$D$16,IF($K$46="Month",$F$45/'L1'!$D$17,IF($K$46="Year",$F$45,0)))),B135,$F$46,$Q$45),"")</f>
        <v/>
      </c>
      <c r="I135" s="559"/>
      <c r="J135" s="559" t="str">
        <f t="shared" si="7"/>
        <v/>
      </c>
      <c r="K135" s="559"/>
      <c r="L135" s="559"/>
      <c r="M135" s="559"/>
      <c r="N135" s="559"/>
      <c r="O135" s="559" t="str">
        <f t="shared" si="8"/>
        <v/>
      </c>
      <c r="P135" s="560"/>
    </row>
    <row r="136" spans="2:16">
      <c r="B136" s="557" t="str">
        <f t="shared" si="5"/>
        <v/>
      </c>
      <c r="C136" s="558"/>
      <c r="D136" s="559" t="str">
        <f t="shared" si="6"/>
        <v/>
      </c>
      <c r="E136" s="559"/>
      <c r="F136" s="559" t="str">
        <f>IFERROR(IF(OR(D136=0,D136=""),"",-PMT($F$45/IF($K$46="Day",'L1'!$D$12,IF($K$46="Week",'L1'!$D$16,IF($K$46="Month",'L1'!$D$17,1))),$F$46,$D$62)),"")</f>
        <v/>
      </c>
      <c r="G136" s="559"/>
      <c r="H136" s="559" t="str">
        <f>IFERROR(-PPMT(IF($K$46="Day",$F$45/'L1'!$D$12,IF($K$46="Week",$F$45/'L1'!$D$16,IF($K$46="Month",$F$45/'L1'!$D$17,IF($K$46="Year",$F$45,0)))),B136,$F$46,$Q$45),"")</f>
        <v/>
      </c>
      <c r="I136" s="559"/>
      <c r="J136" s="559" t="str">
        <f t="shared" si="7"/>
        <v/>
      </c>
      <c r="K136" s="559"/>
      <c r="L136" s="559"/>
      <c r="M136" s="559"/>
      <c r="N136" s="559"/>
      <c r="O136" s="559" t="str">
        <f t="shared" si="8"/>
        <v/>
      </c>
      <c r="P136" s="560"/>
    </row>
    <row r="137" spans="2:16">
      <c r="B137" s="557" t="str">
        <f t="shared" si="5"/>
        <v/>
      </c>
      <c r="C137" s="558"/>
      <c r="D137" s="559" t="str">
        <f t="shared" si="6"/>
        <v/>
      </c>
      <c r="E137" s="559"/>
      <c r="F137" s="559" t="str">
        <f>IFERROR(IF(OR(D137=0,D137=""),"",-PMT($F$45/IF($K$46="Day",'L1'!$D$12,IF($K$46="Week",'L1'!$D$16,IF($K$46="Month",'L1'!$D$17,1))),$F$46,$D$62)),"")</f>
        <v/>
      </c>
      <c r="G137" s="559"/>
      <c r="H137" s="559" t="str">
        <f>IFERROR(-PPMT(IF($K$46="Day",$F$45/'L1'!$D$12,IF($K$46="Week",$F$45/'L1'!$D$16,IF($K$46="Month",$F$45/'L1'!$D$17,IF($K$46="Year",$F$45,0)))),B137,$F$46,$Q$45),"")</f>
        <v/>
      </c>
      <c r="I137" s="559"/>
      <c r="J137" s="559" t="str">
        <f t="shared" si="7"/>
        <v/>
      </c>
      <c r="K137" s="559"/>
      <c r="L137" s="559"/>
      <c r="M137" s="559"/>
      <c r="N137" s="559"/>
      <c r="O137" s="559" t="str">
        <f t="shared" si="8"/>
        <v/>
      </c>
      <c r="P137" s="560"/>
    </row>
    <row r="138" spans="2:16">
      <c r="B138" s="557" t="str">
        <f t="shared" si="5"/>
        <v/>
      </c>
      <c r="C138" s="558"/>
      <c r="D138" s="559" t="str">
        <f t="shared" si="6"/>
        <v/>
      </c>
      <c r="E138" s="559"/>
      <c r="F138" s="559" t="str">
        <f>IFERROR(IF(OR(D138=0,D138=""),"",-PMT($F$45/IF($K$46="Day",'L1'!$D$12,IF($K$46="Week",'L1'!$D$16,IF($K$46="Month",'L1'!$D$17,1))),$F$46,$D$62)),"")</f>
        <v/>
      </c>
      <c r="G138" s="559"/>
      <c r="H138" s="559" t="str">
        <f>IFERROR(-PPMT(IF($K$46="Day",$F$45/'L1'!$D$12,IF($K$46="Week",$F$45/'L1'!$D$16,IF($K$46="Month",$F$45/'L1'!$D$17,IF($K$46="Year",$F$45,0)))),B138,$F$46,$Q$45),"")</f>
        <v/>
      </c>
      <c r="I138" s="559"/>
      <c r="J138" s="559" t="str">
        <f t="shared" si="7"/>
        <v/>
      </c>
      <c r="K138" s="559"/>
      <c r="L138" s="559"/>
      <c r="M138" s="559"/>
      <c r="N138" s="559"/>
      <c r="O138" s="559" t="str">
        <f t="shared" si="8"/>
        <v/>
      </c>
      <c r="P138" s="560"/>
    </row>
    <row r="139" spans="2:16">
      <c r="B139" s="557" t="str">
        <f t="shared" si="5"/>
        <v/>
      </c>
      <c r="C139" s="558"/>
      <c r="D139" s="559" t="str">
        <f t="shared" si="6"/>
        <v/>
      </c>
      <c r="E139" s="559"/>
      <c r="F139" s="559" t="str">
        <f>IFERROR(IF(OR(D139=0,D139=""),"",-PMT($F$45/IF($K$46="Day",'L1'!$D$12,IF($K$46="Week",'L1'!$D$16,IF($K$46="Month",'L1'!$D$17,1))),$F$46,$D$62)),"")</f>
        <v/>
      </c>
      <c r="G139" s="559"/>
      <c r="H139" s="559" t="str">
        <f>IFERROR(-PPMT(IF($K$46="Day",$F$45/'L1'!$D$12,IF($K$46="Week",$F$45/'L1'!$D$16,IF($K$46="Month",$F$45/'L1'!$D$17,IF($K$46="Year",$F$45,0)))),B139,$F$46,$Q$45),"")</f>
        <v/>
      </c>
      <c r="I139" s="559"/>
      <c r="J139" s="559" t="str">
        <f t="shared" si="7"/>
        <v/>
      </c>
      <c r="K139" s="559"/>
      <c r="L139" s="559"/>
      <c r="M139" s="559"/>
      <c r="N139" s="559"/>
      <c r="O139" s="559" t="str">
        <f t="shared" si="8"/>
        <v/>
      </c>
      <c r="P139" s="560"/>
    </row>
    <row r="140" spans="2:16">
      <c r="B140" s="557" t="str">
        <f t="shared" si="5"/>
        <v/>
      </c>
      <c r="C140" s="558"/>
      <c r="D140" s="559" t="str">
        <f t="shared" si="6"/>
        <v/>
      </c>
      <c r="E140" s="559"/>
      <c r="F140" s="559" t="str">
        <f>IFERROR(IF(OR(D140=0,D140=""),"",-PMT($F$45/IF($K$46="Day",'L1'!$D$12,IF($K$46="Week",'L1'!$D$16,IF($K$46="Month",'L1'!$D$17,1))),$F$46,$D$62)),"")</f>
        <v/>
      </c>
      <c r="G140" s="559"/>
      <c r="H140" s="559" t="str">
        <f>IFERROR(-PPMT(IF($K$46="Day",$F$45/'L1'!$D$12,IF($K$46="Week",$F$45/'L1'!$D$16,IF($K$46="Month",$F$45/'L1'!$D$17,IF($K$46="Year",$F$45,0)))),B140,$F$46,$Q$45),"")</f>
        <v/>
      </c>
      <c r="I140" s="559"/>
      <c r="J140" s="559" t="str">
        <f t="shared" si="7"/>
        <v/>
      </c>
      <c r="K140" s="559"/>
      <c r="L140" s="559"/>
      <c r="M140" s="559"/>
      <c r="N140" s="559"/>
      <c r="O140" s="559" t="str">
        <f t="shared" si="8"/>
        <v/>
      </c>
      <c r="P140" s="560"/>
    </row>
    <row r="141" spans="2:16">
      <c r="B141" s="557" t="str">
        <f t="shared" si="5"/>
        <v/>
      </c>
      <c r="C141" s="558"/>
      <c r="D141" s="559" t="str">
        <f t="shared" si="6"/>
        <v/>
      </c>
      <c r="E141" s="559"/>
      <c r="F141" s="559" t="str">
        <f>IFERROR(IF(OR(D141=0,D141=""),"",-PMT($F$45/IF($K$46="Day",'L1'!$D$12,IF($K$46="Week",'L1'!$D$16,IF($K$46="Month",'L1'!$D$17,1))),$F$46,$D$62)),"")</f>
        <v/>
      </c>
      <c r="G141" s="559"/>
      <c r="H141" s="559" t="str">
        <f>IFERROR(-PPMT(IF($K$46="Day",$F$45/'L1'!$D$12,IF($K$46="Week",$F$45/'L1'!$D$16,IF($K$46="Month",$F$45/'L1'!$D$17,IF($K$46="Year",$F$45,0)))),B141,$F$46,$Q$45),"")</f>
        <v/>
      </c>
      <c r="I141" s="559"/>
      <c r="J141" s="559" t="str">
        <f t="shared" si="7"/>
        <v/>
      </c>
      <c r="K141" s="559"/>
      <c r="L141" s="559"/>
      <c r="M141" s="559"/>
      <c r="N141" s="559"/>
      <c r="O141" s="559" t="str">
        <f t="shared" si="8"/>
        <v/>
      </c>
      <c r="P141" s="560"/>
    </row>
    <row r="142" spans="2:16">
      <c r="B142" s="557" t="str">
        <f t="shared" si="5"/>
        <v/>
      </c>
      <c r="C142" s="558"/>
      <c r="D142" s="559" t="str">
        <f t="shared" si="6"/>
        <v/>
      </c>
      <c r="E142" s="559"/>
      <c r="F142" s="559" t="str">
        <f>IFERROR(IF(OR(D142=0,D142=""),"",-PMT($F$45/IF($K$46="Day",'L1'!$D$12,IF($K$46="Week",'L1'!$D$16,IF($K$46="Month",'L1'!$D$17,1))),$F$46,$D$62)),"")</f>
        <v/>
      </c>
      <c r="G142" s="559"/>
      <c r="H142" s="559" t="str">
        <f>IFERROR(-PPMT(IF($K$46="Day",$F$45/'L1'!$D$12,IF($K$46="Week",$F$45/'L1'!$D$16,IF($K$46="Month",$F$45/'L1'!$D$17,IF($K$46="Year",$F$45,0)))),B142,$F$46,$Q$45),"")</f>
        <v/>
      </c>
      <c r="I142" s="559"/>
      <c r="J142" s="559" t="str">
        <f t="shared" si="7"/>
        <v/>
      </c>
      <c r="K142" s="559"/>
      <c r="L142" s="559"/>
      <c r="M142" s="559"/>
      <c r="N142" s="559"/>
      <c r="O142" s="559" t="str">
        <f t="shared" si="8"/>
        <v/>
      </c>
      <c r="P142" s="560"/>
    </row>
    <row r="143" spans="2:16">
      <c r="B143" s="557" t="str">
        <f t="shared" si="5"/>
        <v/>
      </c>
      <c r="C143" s="558"/>
      <c r="D143" s="559" t="str">
        <f t="shared" si="6"/>
        <v/>
      </c>
      <c r="E143" s="559"/>
      <c r="F143" s="559" t="str">
        <f>IFERROR(IF(OR(D143=0,D143=""),"",-PMT($F$45/IF($K$46="Day",'L1'!$D$12,IF($K$46="Week",'L1'!$D$16,IF($K$46="Month",'L1'!$D$17,1))),$F$46,$D$62)),"")</f>
        <v/>
      </c>
      <c r="G143" s="559"/>
      <c r="H143" s="559" t="str">
        <f>IFERROR(-PPMT(IF($K$46="Day",$F$45/'L1'!$D$12,IF($K$46="Week",$F$45/'L1'!$D$16,IF($K$46="Month",$F$45/'L1'!$D$17,IF($K$46="Year",$F$45,0)))),B143,$F$46,$Q$45),"")</f>
        <v/>
      </c>
      <c r="I143" s="559"/>
      <c r="J143" s="559" t="str">
        <f t="shared" si="7"/>
        <v/>
      </c>
      <c r="K143" s="559"/>
      <c r="L143" s="559"/>
      <c r="M143" s="559"/>
      <c r="N143" s="559"/>
      <c r="O143" s="559" t="str">
        <f t="shared" si="8"/>
        <v/>
      </c>
      <c r="P143" s="560"/>
    </row>
    <row r="144" spans="2:16">
      <c r="B144" s="557" t="str">
        <f t="shared" si="5"/>
        <v/>
      </c>
      <c r="C144" s="558"/>
      <c r="D144" s="559" t="str">
        <f t="shared" si="6"/>
        <v/>
      </c>
      <c r="E144" s="559"/>
      <c r="F144" s="559" t="str">
        <f>IFERROR(IF(OR(D144=0,D144=""),"",-PMT($F$45/IF($K$46="Day",'L1'!$D$12,IF($K$46="Week",'L1'!$D$16,IF($K$46="Month",'L1'!$D$17,1))),$F$46,$D$62)),"")</f>
        <v/>
      </c>
      <c r="G144" s="559"/>
      <c r="H144" s="559" t="str">
        <f>IFERROR(-PPMT(IF($K$46="Day",$F$45/'L1'!$D$12,IF($K$46="Week",$F$45/'L1'!$D$16,IF($K$46="Month",$F$45/'L1'!$D$17,IF($K$46="Year",$F$45,0)))),B144,$F$46,$Q$45),"")</f>
        <v/>
      </c>
      <c r="I144" s="559"/>
      <c r="J144" s="559" t="str">
        <f t="shared" si="7"/>
        <v/>
      </c>
      <c r="K144" s="559"/>
      <c r="L144" s="559"/>
      <c r="M144" s="559"/>
      <c r="N144" s="559"/>
      <c r="O144" s="559" t="str">
        <f t="shared" si="8"/>
        <v/>
      </c>
      <c r="P144" s="560"/>
    </row>
    <row r="145" spans="2:16">
      <c r="B145" s="557" t="str">
        <f t="shared" si="5"/>
        <v/>
      </c>
      <c r="C145" s="558"/>
      <c r="D145" s="559" t="str">
        <f t="shared" si="6"/>
        <v/>
      </c>
      <c r="E145" s="559"/>
      <c r="F145" s="559" t="str">
        <f>IFERROR(IF(OR(D145=0,D145=""),"",-PMT($F$45/IF($K$46="Day",'L1'!$D$12,IF($K$46="Week",'L1'!$D$16,IF($K$46="Month",'L1'!$D$17,1))),$F$46,$D$62)),"")</f>
        <v/>
      </c>
      <c r="G145" s="559"/>
      <c r="H145" s="559" t="str">
        <f>IFERROR(-PPMT(IF($K$46="Day",$F$45/'L1'!$D$12,IF($K$46="Week",$F$45/'L1'!$D$16,IF($K$46="Month",$F$45/'L1'!$D$17,IF($K$46="Year",$F$45,0)))),B145,$F$46,$Q$45),"")</f>
        <v/>
      </c>
      <c r="I145" s="559"/>
      <c r="J145" s="559" t="str">
        <f t="shared" si="7"/>
        <v/>
      </c>
      <c r="K145" s="559"/>
      <c r="L145" s="559"/>
      <c r="M145" s="559"/>
      <c r="N145" s="559"/>
      <c r="O145" s="559" t="str">
        <f t="shared" si="8"/>
        <v/>
      </c>
      <c r="P145" s="560"/>
    </row>
    <row r="146" spans="2:16">
      <c r="B146" s="557" t="str">
        <f t="shared" si="5"/>
        <v/>
      </c>
      <c r="C146" s="558"/>
      <c r="D146" s="559" t="str">
        <f t="shared" si="6"/>
        <v/>
      </c>
      <c r="E146" s="559"/>
      <c r="F146" s="559" t="str">
        <f>IFERROR(IF(OR(D146=0,D146=""),"",-PMT($F$45/IF($K$46="Day",'L1'!$D$12,IF($K$46="Week",'L1'!$D$16,IF($K$46="Month",'L1'!$D$17,1))),$F$46,$D$62)),"")</f>
        <v/>
      </c>
      <c r="G146" s="559"/>
      <c r="H146" s="559" t="str">
        <f>IFERROR(-PPMT(IF($K$46="Day",$F$45/'L1'!$D$12,IF($K$46="Week",$F$45/'L1'!$D$16,IF($K$46="Month",$F$45/'L1'!$D$17,IF($K$46="Year",$F$45,0)))),B146,$F$46,$Q$45),"")</f>
        <v/>
      </c>
      <c r="I146" s="559"/>
      <c r="J146" s="559" t="str">
        <f t="shared" si="7"/>
        <v/>
      </c>
      <c r="K146" s="559"/>
      <c r="L146" s="559"/>
      <c r="M146" s="559"/>
      <c r="N146" s="559"/>
      <c r="O146" s="559" t="str">
        <f t="shared" si="8"/>
        <v/>
      </c>
      <c r="P146" s="560"/>
    </row>
    <row r="147" spans="2:16">
      <c r="B147" s="557" t="str">
        <f t="shared" si="5"/>
        <v/>
      </c>
      <c r="C147" s="558"/>
      <c r="D147" s="559" t="str">
        <f t="shared" si="6"/>
        <v/>
      </c>
      <c r="E147" s="559"/>
      <c r="F147" s="559" t="str">
        <f>IFERROR(IF(OR(D147=0,D147=""),"",-PMT($F$45/IF($K$46="Day",'L1'!$D$12,IF($K$46="Week",'L1'!$D$16,IF($K$46="Month",'L1'!$D$17,1))),$F$46,$D$62)),"")</f>
        <v/>
      </c>
      <c r="G147" s="559"/>
      <c r="H147" s="559" t="str">
        <f>IFERROR(-PPMT(IF($K$46="Day",$F$45/'L1'!$D$12,IF($K$46="Week",$F$45/'L1'!$D$16,IF($K$46="Month",$F$45/'L1'!$D$17,IF($K$46="Year",$F$45,0)))),B147,$F$46,$Q$45),"")</f>
        <v/>
      </c>
      <c r="I147" s="559"/>
      <c r="J147" s="559" t="str">
        <f t="shared" si="7"/>
        <v/>
      </c>
      <c r="K147" s="559"/>
      <c r="L147" s="559"/>
      <c r="M147" s="559"/>
      <c r="N147" s="559"/>
      <c r="O147" s="559" t="str">
        <f t="shared" si="8"/>
        <v/>
      </c>
      <c r="P147" s="560"/>
    </row>
    <row r="148" spans="2:16">
      <c r="B148" s="557" t="str">
        <f t="shared" si="5"/>
        <v/>
      </c>
      <c r="C148" s="558"/>
      <c r="D148" s="559" t="str">
        <f t="shared" si="6"/>
        <v/>
      </c>
      <c r="E148" s="559"/>
      <c r="F148" s="559" t="str">
        <f>IFERROR(IF(OR(D148=0,D148=""),"",-PMT($F$45/IF($K$46="Day",'L1'!$D$12,IF($K$46="Week",'L1'!$D$16,IF($K$46="Month",'L1'!$D$17,1))),$F$46,$D$62)),"")</f>
        <v/>
      </c>
      <c r="G148" s="559"/>
      <c r="H148" s="559" t="str">
        <f>IFERROR(-PPMT(IF($K$46="Day",$F$45/'L1'!$D$12,IF($K$46="Week",$F$45/'L1'!$D$16,IF($K$46="Month",$F$45/'L1'!$D$17,IF($K$46="Year",$F$45,0)))),B148,$F$46,$Q$45),"")</f>
        <v/>
      </c>
      <c r="I148" s="559"/>
      <c r="J148" s="559" t="str">
        <f t="shared" si="7"/>
        <v/>
      </c>
      <c r="K148" s="559"/>
      <c r="L148" s="559"/>
      <c r="M148" s="559"/>
      <c r="N148" s="559"/>
      <c r="O148" s="559" t="str">
        <f t="shared" si="8"/>
        <v/>
      </c>
      <c r="P148" s="560"/>
    </row>
    <row r="149" spans="2:16">
      <c r="B149" s="557" t="str">
        <f t="shared" si="5"/>
        <v/>
      </c>
      <c r="C149" s="558"/>
      <c r="D149" s="559" t="str">
        <f t="shared" si="6"/>
        <v/>
      </c>
      <c r="E149" s="559"/>
      <c r="F149" s="559" t="str">
        <f>IFERROR(IF(OR(D149=0,D149=""),"",-PMT($F$45/IF($K$46="Day",'L1'!$D$12,IF($K$46="Week",'L1'!$D$16,IF($K$46="Month",'L1'!$D$17,1))),$F$46,$D$62)),"")</f>
        <v/>
      </c>
      <c r="G149" s="559"/>
      <c r="H149" s="559" t="str">
        <f>IFERROR(-PPMT(IF($K$46="Day",$F$45/'L1'!$D$12,IF($K$46="Week",$F$45/'L1'!$D$16,IF($K$46="Month",$F$45/'L1'!$D$17,IF($K$46="Year",$F$45,0)))),B149,$F$46,$Q$45),"")</f>
        <v/>
      </c>
      <c r="I149" s="559"/>
      <c r="J149" s="559" t="str">
        <f t="shared" si="7"/>
        <v/>
      </c>
      <c r="K149" s="559"/>
      <c r="L149" s="559"/>
      <c r="M149" s="559"/>
      <c r="N149" s="559"/>
      <c r="O149" s="559" t="str">
        <f t="shared" si="8"/>
        <v/>
      </c>
      <c r="P149" s="560"/>
    </row>
    <row r="150" spans="2:16">
      <c r="B150" s="557" t="str">
        <f t="shared" si="5"/>
        <v/>
      </c>
      <c r="C150" s="558"/>
      <c r="D150" s="559" t="str">
        <f t="shared" si="6"/>
        <v/>
      </c>
      <c r="E150" s="559"/>
      <c r="F150" s="559" t="str">
        <f>IFERROR(IF(OR(D150=0,D150=""),"",-PMT($F$45/IF($K$46="Day",'L1'!$D$12,IF($K$46="Week",'L1'!$D$16,IF($K$46="Month",'L1'!$D$17,1))),$F$46,$D$62)),"")</f>
        <v/>
      </c>
      <c r="G150" s="559"/>
      <c r="H150" s="559" t="str">
        <f>IFERROR(-PPMT(IF($K$46="Day",$F$45/'L1'!$D$12,IF($K$46="Week",$F$45/'L1'!$D$16,IF($K$46="Month",$F$45/'L1'!$D$17,IF($K$46="Year",$F$45,0)))),B150,$F$46,$Q$45),"")</f>
        <v/>
      </c>
      <c r="I150" s="559"/>
      <c r="J150" s="559" t="str">
        <f t="shared" si="7"/>
        <v/>
      </c>
      <c r="K150" s="559"/>
      <c r="L150" s="559"/>
      <c r="M150" s="559"/>
      <c r="N150" s="559"/>
      <c r="O150" s="559" t="str">
        <f t="shared" si="8"/>
        <v/>
      </c>
      <c r="P150" s="560"/>
    </row>
    <row r="151" spans="2:16">
      <c r="B151" s="557" t="str">
        <f t="shared" si="5"/>
        <v/>
      </c>
      <c r="C151" s="558"/>
      <c r="D151" s="559" t="str">
        <f t="shared" si="6"/>
        <v/>
      </c>
      <c r="E151" s="559"/>
      <c r="F151" s="559" t="str">
        <f>IFERROR(IF(OR(D151=0,D151=""),"",-PMT($F$45/IF($K$46="Day",'L1'!$D$12,IF($K$46="Week",'L1'!$D$16,IF($K$46="Month",'L1'!$D$17,1))),$F$46,$D$62)),"")</f>
        <v/>
      </c>
      <c r="G151" s="559"/>
      <c r="H151" s="559" t="str">
        <f>IFERROR(-PPMT(IF($K$46="Day",$F$45/'L1'!$D$12,IF($K$46="Week",$F$45/'L1'!$D$16,IF($K$46="Month",$F$45/'L1'!$D$17,IF($K$46="Year",$F$45,0)))),B151,$F$46,$Q$45),"")</f>
        <v/>
      </c>
      <c r="I151" s="559"/>
      <c r="J151" s="559" t="str">
        <f t="shared" si="7"/>
        <v/>
      </c>
      <c r="K151" s="559"/>
      <c r="L151" s="559"/>
      <c r="M151" s="559"/>
      <c r="N151" s="559"/>
      <c r="O151" s="559" t="str">
        <f t="shared" si="8"/>
        <v/>
      </c>
      <c r="P151" s="560"/>
    </row>
    <row r="152" spans="2:16">
      <c r="B152" s="557" t="str">
        <f t="shared" si="5"/>
        <v/>
      </c>
      <c r="C152" s="558"/>
      <c r="D152" s="559" t="str">
        <f t="shared" si="6"/>
        <v/>
      </c>
      <c r="E152" s="559"/>
      <c r="F152" s="559" t="str">
        <f>IFERROR(IF(OR(D152=0,D152=""),"",-PMT($F$45/IF($K$46="Day",'L1'!$D$12,IF($K$46="Week",'L1'!$D$16,IF($K$46="Month",'L1'!$D$17,1))),$F$46,$D$62)),"")</f>
        <v/>
      </c>
      <c r="G152" s="559"/>
      <c r="H152" s="559" t="str">
        <f>IFERROR(-PPMT(IF($K$46="Day",$F$45/'L1'!$D$12,IF($K$46="Week",$F$45/'L1'!$D$16,IF($K$46="Month",$F$45/'L1'!$D$17,IF($K$46="Year",$F$45,0)))),B152,$F$46,$Q$45),"")</f>
        <v/>
      </c>
      <c r="I152" s="559"/>
      <c r="J152" s="559" t="str">
        <f t="shared" si="7"/>
        <v/>
      </c>
      <c r="K152" s="559"/>
      <c r="L152" s="559"/>
      <c r="M152" s="559"/>
      <c r="N152" s="559"/>
      <c r="O152" s="559" t="str">
        <f t="shared" si="8"/>
        <v/>
      </c>
      <c r="P152" s="560"/>
    </row>
    <row r="153" spans="2:16">
      <c r="B153" s="557" t="str">
        <f t="shared" si="5"/>
        <v/>
      </c>
      <c r="C153" s="558"/>
      <c r="D153" s="559" t="str">
        <f t="shared" si="6"/>
        <v/>
      </c>
      <c r="E153" s="559"/>
      <c r="F153" s="559" t="str">
        <f>IFERROR(IF(OR(D153=0,D153=""),"",-PMT($F$45/IF($K$46="Day",'L1'!$D$12,IF($K$46="Week",'L1'!$D$16,IF($K$46="Month",'L1'!$D$17,1))),$F$46,$D$62)),"")</f>
        <v/>
      </c>
      <c r="G153" s="559"/>
      <c r="H153" s="559" t="str">
        <f>IFERROR(-PPMT(IF($K$46="Day",$F$45/'L1'!$D$12,IF($K$46="Week",$F$45/'L1'!$D$16,IF($K$46="Month",$F$45/'L1'!$D$17,IF($K$46="Year",$F$45,0)))),B153,$F$46,$Q$45),"")</f>
        <v/>
      </c>
      <c r="I153" s="559"/>
      <c r="J153" s="559" t="str">
        <f t="shared" si="7"/>
        <v/>
      </c>
      <c r="K153" s="559"/>
      <c r="L153" s="559"/>
      <c r="M153" s="559"/>
      <c r="N153" s="559"/>
      <c r="O153" s="559" t="str">
        <f t="shared" si="8"/>
        <v/>
      </c>
      <c r="P153" s="560"/>
    </row>
    <row r="154" spans="2:16">
      <c r="B154" s="557" t="str">
        <f t="shared" si="5"/>
        <v/>
      </c>
      <c r="C154" s="558"/>
      <c r="D154" s="559" t="str">
        <f t="shared" si="6"/>
        <v/>
      </c>
      <c r="E154" s="559"/>
      <c r="F154" s="559" t="str">
        <f>IFERROR(IF(OR(D154=0,D154=""),"",-PMT($F$45/IF($K$46="Day",'L1'!$D$12,IF($K$46="Week",'L1'!$D$16,IF($K$46="Month",'L1'!$D$17,1))),$F$46,$D$62)),"")</f>
        <v/>
      </c>
      <c r="G154" s="559"/>
      <c r="H154" s="559" t="str">
        <f>IFERROR(-PPMT(IF($K$46="Day",$F$45/'L1'!$D$12,IF($K$46="Week",$F$45/'L1'!$D$16,IF($K$46="Month",$F$45/'L1'!$D$17,IF($K$46="Year",$F$45,0)))),B154,$F$46,$Q$45),"")</f>
        <v/>
      </c>
      <c r="I154" s="559"/>
      <c r="J154" s="559" t="str">
        <f t="shared" si="7"/>
        <v/>
      </c>
      <c r="K154" s="559"/>
      <c r="L154" s="559"/>
      <c r="M154" s="559"/>
      <c r="N154" s="559"/>
      <c r="O154" s="559" t="str">
        <f t="shared" si="8"/>
        <v/>
      </c>
      <c r="P154" s="560"/>
    </row>
    <row r="155" spans="2:16">
      <c r="B155" s="557" t="str">
        <f t="shared" si="5"/>
        <v/>
      </c>
      <c r="C155" s="558"/>
      <c r="D155" s="559" t="str">
        <f t="shared" si="6"/>
        <v/>
      </c>
      <c r="E155" s="559"/>
      <c r="F155" s="559" t="str">
        <f>IFERROR(IF(OR(D155=0,D155=""),"",-PMT($F$45/IF($K$46="Day",'L1'!$D$12,IF($K$46="Week",'L1'!$D$16,IF($K$46="Month",'L1'!$D$17,1))),$F$46,$D$62)),"")</f>
        <v/>
      </c>
      <c r="G155" s="559"/>
      <c r="H155" s="559" t="str">
        <f>IFERROR(-PPMT(IF($K$46="Day",$F$45/'L1'!$D$12,IF($K$46="Week",$F$45/'L1'!$D$16,IF($K$46="Month",$F$45/'L1'!$D$17,IF($K$46="Year",$F$45,0)))),B155,$F$46,$Q$45),"")</f>
        <v/>
      </c>
      <c r="I155" s="559"/>
      <c r="J155" s="559" t="str">
        <f t="shared" si="7"/>
        <v/>
      </c>
      <c r="K155" s="559"/>
      <c r="L155" s="559"/>
      <c r="M155" s="559"/>
      <c r="N155" s="559"/>
      <c r="O155" s="559" t="str">
        <f t="shared" si="8"/>
        <v/>
      </c>
      <c r="P155" s="560"/>
    </row>
    <row r="156" spans="2:16">
      <c r="B156" s="557" t="str">
        <f t="shared" si="5"/>
        <v/>
      </c>
      <c r="C156" s="558"/>
      <c r="D156" s="559" t="str">
        <f t="shared" si="6"/>
        <v/>
      </c>
      <c r="E156" s="559"/>
      <c r="F156" s="559" t="str">
        <f>IFERROR(IF(OR(D156=0,D156=""),"",-PMT($F$45/IF($K$46="Day",'L1'!$D$12,IF($K$46="Week",'L1'!$D$16,IF($K$46="Month",'L1'!$D$17,1))),$F$46,$D$62)),"")</f>
        <v/>
      </c>
      <c r="G156" s="559"/>
      <c r="H156" s="559" t="str">
        <f>IFERROR(-PPMT(IF($K$46="Day",$F$45/'L1'!$D$12,IF($K$46="Week",$F$45/'L1'!$D$16,IF($K$46="Month",$F$45/'L1'!$D$17,IF($K$46="Year",$F$45,0)))),B156,$F$46,$Q$45),"")</f>
        <v/>
      </c>
      <c r="I156" s="559"/>
      <c r="J156" s="559" t="str">
        <f t="shared" si="7"/>
        <v/>
      </c>
      <c r="K156" s="559"/>
      <c r="L156" s="559"/>
      <c r="M156" s="559"/>
      <c r="N156" s="559"/>
      <c r="O156" s="559" t="str">
        <f t="shared" si="8"/>
        <v/>
      </c>
      <c r="P156" s="560"/>
    </row>
    <row r="157" spans="2:16">
      <c r="B157" s="557" t="str">
        <f t="shared" si="5"/>
        <v/>
      </c>
      <c r="C157" s="558"/>
      <c r="D157" s="559" t="str">
        <f t="shared" si="6"/>
        <v/>
      </c>
      <c r="E157" s="559"/>
      <c r="F157" s="559" t="str">
        <f>IFERROR(IF(OR(D157=0,D157=""),"",-PMT($F$45/IF($K$46="Day",'L1'!$D$12,IF($K$46="Week",'L1'!$D$16,IF($K$46="Month",'L1'!$D$17,1))),$F$46,$D$62)),"")</f>
        <v/>
      </c>
      <c r="G157" s="559"/>
      <c r="H157" s="559" t="str">
        <f>IFERROR(-PPMT(IF($K$46="Day",$F$45/'L1'!$D$12,IF($K$46="Week",$F$45/'L1'!$D$16,IF($K$46="Month",$F$45/'L1'!$D$17,IF($K$46="Year",$F$45,0)))),B157,$F$46,$Q$45),"")</f>
        <v/>
      </c>
      <c r="I157" s="559"/>
      <c r="J157" s="559" t="str">
        <f t="shared" si="7"/>
        <v/>
      </c>
      <c r="K157" s="559"/>
      <c r="L157" s="559"/>
      <c r="M157" s="559"/>
      <c r="N157" s="559"/>
      <c r="O157" s="559" t="str">
        <f t="shared" si="8"/>
        <v/>
      </c>
      <c r="P157" s="560"/>
    </row>
    <row r="158" spans="2:16">
      <c r="B158" s="557" t="str">
        <f t="shared" si="5"/>
        <v/>
      </c>
      <c r="C158" s="558"/>
      <c r="D158" s="559" t="str">
        <f t="shared" si="6"/>
        <v/>
      </c>
      <c r="E158" s="559"/>
      <c r="F158" s="559" t="str">
        <f>IFERROR(IF(OR(D158=0,D158=""),"",-PMT($F$45/IF($K$46="Day",'L1'!$D$12,IF($K$46="Week",'L1'!$D$16,IF($K$46="Month",'L1'!$D$17,1))),$F$46,$D$62)),"")</f>
        <v/>
      </c>
      <c r="G158" s="559"/>
      <c r="H158" s="559" t="str">
        <f>IFERROR(-PPMT(IF($K$46="Day",$F$45/'L1'!$D$12,IF($K$46="Week",$F$45/'L1'!$D$16,IF($K$46="Month",$F$45/'L1'!$D$17,IF($K$46="Year",$F$45,0)))),B158,$F$46,$Q$45),"")</f>
        <v/>
      </c>
      <c r="I158" s="559"/>
      <c r="J158" s="559" t="str">
        <f t="shared" si="7"/>
        <v/>
      </c>
      <c r="K158" s="559"/>
      <c r="L158" s="559"/>
      <c r="M158" s="559"/>
      <c r="N158" s="559"/>
      <c r="O158" s="559" t="str">
        <f t="shared" si="8"/>
        <v/>
      </c>
      <c r="P158" s="560"/>
    </row>
    <row r="159" spans="2:16">
      <c r="B159" s="557" t="str">
        <f t="shared" si="5"/>
        <v/>
      </c>
      <c r="C159" s="558"/>
      <c r="D159" s="559" t="str">
        <f t="shared" si="6"/>
        <v/>
      </c>
      <c r="E159" s="559"/>
      <c r="F159" s="559" t="str">
        <f>IFERROR(IF(OR(D159=0,D159=""),"",-PMT($F$45/IF($K$46="Day",'L1'!$D$12,IF($K$46="Week",'L1'!$D$16,IF($K$46="Month",'L1'!$D$17,1))),$F$46,$D$62)),"")</f>
        <v/>
      </c>
      <c r="G159" s="559"/>
      <c r="H159" s="559" t="str">
        <f>IFERROR(-PPMT(IF($K$46="Day",$F$45/'L1'!$D$12,IF($K$46="Week",$F$45/'L1'!$D$16,IF($K$46="Month",$F$45/'L1'!$D$17,IF($K$46="Year",$F$45,0)))),B159,$F$46,$Q$45),"")</f>
        <v/>
      </c>
      <c r="I159" s="559"/>
      <c r="J159" s="559" t="str">
        <f t="shared" si="7"/>
        <v/>
      </c>
      <c r="K159" s="559"/>
      <c r="L159" s="559"/>
      <c r="M159" s="559"/>
      <c r="N159" s="559"/>
      <c r="O159" s="559" t="str">
        <f t="shared" si="8"/>
        <v/>
      </c>
      <c r="P159" s="560"/>
    </row>
    <row r="160" spans="2:16">
      <c r="B160" s="557" t="str">
        <f t="shared" si="5"/>
        <v/>
      </c>
      <c r="C160" s="558"/>
      <c r="D160" s="559" t="str">
        <f t="shared" si="6"/>
        <v/>
      </c>
      <c r="E160" s="559"/>
      <c r="F160" s="559" t="str">
        <f>IFERROR(IF(OR(D160=0,D160=""),"",-PMT($F$45/IF($K$46="Day",'L1'!$D$12,IF($K$46="Week",'L1'!$D$16,IF($K$46="Month",'L1'!$D$17,1))),$F$46,$D$62)),"")</f>
        <v/>
      </c>
      <c r="G160" s="559"/>
      <c r="H160" s="559" t="str">
        <f>IFERROR(-PPMT(IF($K$46="Day",$F$45/'L1'!$D$12,IF($K$46="Week",$F$45/'L1'!$D$16,IF($K$46="Month",$F$45/'L1'!$D$17,IF($K$46="Year",$F$45,0)))),B160,$F$46,$Q$45),"")</f>
        <v/>
      </c>
      <c r="I160" s="559"/>
      <c r="J160" s="559" t="str">
        <f t="shared" si="7"/>
        <v/>
      </c>
      <c r="K160" s="559"/>
      <c r="L160" s="559"/>
      <c r="M160" s="559"/>
      <c r="N160" s="559"/>
      <c r="O160" s="559" t="str">
        <f t="shared" si="8"/>
        <v/>
      </c>
      <c r="P160" s="560"/>
    </row>
    <row r="161" spans="2:16">
      <c r="B161" s="557" t="str">
        <f t="shared" si="5"/>
        <v/>
      </c>
      <c r="C161" s="558"/>
      <c r="D161" s="559" t="str">
        <f t="shared" si="6"/>
        <v/>
      </c>
      <c r="E161" s="559"/>
      <c r="F161" s="559" t="str">
        <f>IFERROR(IF(OR(D161=0,D161=""),"",-PMT($F$45/IF($K$46="Day",'L1'!$D$12,IF($K$46="Week",'L1'!$D$16,IF($K$46="Month",'L1'!$D$17,1))),$F$46,$D$62)),"")</f>
        <v/>
      </c>
      <c r="G161" s="559"/>
      <c r="H161" s="559" t="str">
        <f>IFERROR(-PPMT(IF($K$46="Day",$F$45/'L1'!$D$12,IF($K$46="Week",$F$45/'L1'!$D$16,IF($K$46="Month",$F$45/'L1'!$D$17,IF($K$46="Year",$F$45,0)))),B161,$F$46,$Q$45),"")</f>
        <v/>
      </c>
      <c r="I161" s="559"/>
      <c r="J161" s="559" t="str">
        <f t="shared" si="7"/>
        <v/>
      </c>
      <c r="K161" s="559"/>
      <c r="L161" s="559"/>
      <c r="M161" s="559"/>
      <c r="N161" s="559"/>
      <c r="O161" s="559" t="str">
        <f t="shared" si="8"/>
        <v/>
      </c>
      <c r="P161" s="560"/>
    </row>
    <row r="162" spans="2:16">
      <c r="B162" s="557" t="str">
        <f t="shared" si="5"/>
        <v/>
      </c>
      <c r="C162" s="558"/>
      <c r="D162" s="559" t="str">
        <f t="shared" si="6"/>
        <v/>
      </c>
      <c r="E162" s="559"/>
      <c r="F162" s="559" t="str">
        <f>IFERROR(IF(OR(D162=0,D162=""),"",-PMT($F$45/IF($K$46="Day",'L1'!$D$12,IF($K$46="Week",'L1'!$D$16,IF($K$46="Month",'L1'!$D$17,1))),$F$46,$D$62)),"")</f>
        <v/>
      </c>
      <c r="G162" s="559"/>
      <c r="H162" s="559" t="str">
        <f>IFERROR(-PPMT(IF($K$46="Day",$F$45/'L1'!$D$12,IF($K$46="Week",$F$45/'L1'!$D$16,IF($K$46="Month",$F$45/'L1'!$D$17,IF($K$46="Year",$F$45,0)))),B162,$F$46,$Q$45),"")</f>
        <v/>
      </c>
      <c r="I162" s="559"/>
      <c r="J162" s="559" t="str">
        <f t="shared" si="7"/>
        <v/>
      </c>
      <c r="K162" s="559"/>
      <c r="L162" s="559"/>
      <c r="M162" s="559"/>
      <c r="N162" s="559"/>
      <c r="O162" s="559" t="str">
        <f t="shared" si="8"/>
        <v/>
      </c>
      <c r="P162" s="560"/>
    </row>
    <row r="163" spans="2:16">
      <c r="B163" s="557" t="str">
        <f t="shared" si="5"/>
        <v/>
      </c>
      <c r="C163" s="558"/>
      <c r="D163" s="559" t="str">
        <f t="shared" si="6"/>
        <v/>
      </c>
      <c r="E163" s="559"/>
      <c r="F163" s="559" t="str">
        <f>IFERROR(IF(OR(D163=0,D163=""),"",-PMT($F$45/IF($K$46="Day",'L1'!$D$12,IF($K$46="Week",'L1'!$D$16,IF($K$46="Month",'L1'!$D$17,1))),$F$46,$D$62)),"")</f>
        <v/>
      </c>
      <c r="G163" s="559"/>
      <c r="H163" s="559" t="str">
        <f>IFERROR(-PPMT(IF($K$46="Day",$F$45/'L1'!$D$12,IF($K$46="Week",$F$45/'L1'!$D$16,IF($K$46="Month",$F$45/'L1'!$D$17,IF($K$46="Year",$F$45,0)))),B163,$F$46,$Q$45),"")</f>
        <v/>
      </c>
      <c r="I163" s="559"/>
      <c r="J163" s="559" t="str">
        <f t="shared" si="7"/>
        <v/>
      </c>
      <c r="K163" s="559"/>
      <c r="L163" s="559"/>
      <c r="M163" s="559"/>
      <c r="N163" s="559"/>
      <c r="O163" s="559" t="str">
        <f t="shared" si="8"/>
        <v/>
      </c>
      <c r="P163" s="560"/>
    </row>
    <row r="164" spans="2:16">
      <c r="B164" s="557" t="str">
        <f t="shared" si="5"/>
        <v/>
      </c>
      <c r="C164" s="558"/>
      <c r="D164" s="559" t="str">
        <f t="shared" si="6"/>
        <v/>
      </c>
      <c r="E164" s="559"/>
      <c r="F164" s="559" t="str">
        <f>IFERROR(IF(OR(D164=0,D164=""),"",-PMT($F$45/IF($K$46="Day",'L1'!$D$12,IF($K$46="Week",'L1'!$D$16,IF($K$46="Month",'L1'!$D$17,1))),$F$46,$D$62)),"")</f>
        <v/>
      </c>
      <c r="G164" s="559"/>
      <c r="H164" s="559" t="str">
        <f>IFERROR(-PPMT(IF($K$46="Day",$F$45/'L1'!$D$12,IF($K$46="Week",$F$45/'L1'!$D$16,IF($K$46="Month",$F$45/'L1'!$D$17,IF($K$46="Year",$F$45,0)))),B164,$F$46,$Q$45),"")</f>
        <v/>
      </c>
      <c r="I164" s="559"/>
      <c r="J164" s="559" t="str">
        <f t="shared" si="7"/>
        <v/>
      </c>
      <c r="K164" s="559"/>
      <c r="L164" s="559"/>
      <c r="M164" s="559"/>
      <c r="N164" s="559"/>
      <c r="O164" s="559" t="str">
        <f t="shared" si="8"/>
        <v/>
      </c>
      <c r="P164" s="560"/>
    </row>
    <row r="165" spans="2:16">
      <c r="B165" s="557" t="str">
        <f t="shared" si="5"/>
        <v/>
      </c>
      <c r="C165" s="558"/>
      <c r="D165" s="559" t="str">
        <f t="shared" si="6"/>
        <v/>
      </c>
      <c r="E165" s="559"/>
      <c r="F165" s="559" t="str">
        <f>IFERROR(IF(OR(D165=0,D165=""),"",-PMT($F$45/IF($K$46="Day",'L1'!$D$12,IF($K$46="Week",'L1'!$D$16,IF($K$46="Month",'L1'!$D$17,1))),$F$46,$D$62)),"")</f>
        <v/>
      </c>
      <c r="G165" s="559"/>
      <c r="H165" s="559" t="str">
        <f>IFERROR(-PPMT(IF($K$46="Day",$F$45/'L1'!$D$12,IF($K$46="Week",$F$45/'L1'!$D$16,IF($K$46="Month",$F$45/'L1'!$D$17,IF($K$46="Year",$F$45,0)))),B165,$F$46,$Q$45),"")</f>
        <v/>
      </c>
      <c r="I165" s="559"/>
      <c r="J165" s="559" t="str">
        <f t="shared" si="7"/>
        <v/>
      </c>
      <c r="K165" s="559"/>
      <c r="L165" s="559"/>
      <c r="M165" s="559"/>
      <c r="N165" s="559"/>
      <c r="O165" s="559" t="str">
        <f t="shared" si="8"/>
        <v/>
      </c>
      <c r="P165" s="560"/>
    </row>
    <row r="166" spans="2:16">
      <c r="B166" s="557" t="str">
        <f t="shared" si="5"/>
        <v/>
      </c>
      <c r="C166" s="558"/>
      <c r="D166" s="559" t="str">
        <f t="shared" si="6"/>
        <v/>
      </c>
      <c r="E166" s="559"/>
      <c r="F166" s="559" t="str">
        <f>IFERROR(IF(OR(D166=0,D166=""),"",-PMT($F$45/IF($K$46="Day",'L1'!$D$12,IF($K$46="Week",'L1'!$D$16,IF($K$46="Month",'L1'!$D$17,1))),$F$46,$D$62)),"")</f>
        <v/>
      </c>
      <c r="G166" s="559"/>
      <c r="H166" s="559" t="str">
        <f>IFERROR(-PPMT(IF($K$46="Day",$F$45/'L1'!$D$12,IF($K$46="Week",$F$45/'L1'!$D$16,IF($K$46="Month",$F$45/'L1'!$D$17,IF($K$46="Year",$F$45,0)))),B166,$F$46,$Q$45),"")</f>
        <v/>
      </c>
      <c r="I166" s="559"/>
      <c r="J166" s="559" t="str">
        <f t="shared" si="7"/>
        <v/>
      </c>
      <c r="K166" s="559"/>
      <c r="L166" s="559"/>
      <c r="M166" s="559"/>
      <c r="N166" s="559"/>
      <c r="O166" s="559" t="str">
        <f t="shared" si="8"/>
        <v/>
      </c>
      <c r="P166" s="560"/>
    </row>
    <row r="167" spans="2:16">
      <c r="B167" s="557" t="str">
        <f t="shared" si="5"/>
        <v/>
      </c>
      <c r="C167" s="558"/>
      <c r="D167" s="559" t="str">
        <f t="shared" si="6"/>
        <v/>
      </c>
      <c r="E167" s="559"/>
      <c r="F167" s="559" t="str">
        <f>IFERROR(IF(OR(D167=0,D167=""),"",-PMT($F$45/IF($K$46="Day",'L1'!$D$12,IF($K$46="Week",'L1'!$D$16,IF($K$46="Month",'L1'!$D$17,1))),$F$46,$D$62)),"")</f>
        <v/>
      </c>
      <c r="G167" s="559"/>
      <c r="H167" s="559" t="str">
        <f>IFERROR(-PPMT(IF($K$46="Day",$F$45/'L1'!$D$12,IF($K$46="Week",$F$45/'L1'!$D$16,IF($K$46="Month",$F$45/'L1'!$D$17,IF($K$46="Year",$F$45,0)))),B167,$F$46,$Q$45),"")</f>
        <v/>
      </c>
      <c r="I167" s="559"/>
      <c r="J167" s="559" t="str">
        <f t="shared" si="7"/>
        <v/>
      </c>
      <c r="K167" s="559"/>
      <c r="L167" s="559"/>
      <c r="M167" s="559"/>
      <c r="N167" s="559"/>
      <c r="O167" s="559" t="str">
        <f t="shared" si="8"/>
        <v/>
      </c>
      <c r="P167" s="560"/>
    </row>
    <row r="168" spans="2:16">
      <c r="B168" s="557" t="str">
        <f t="shared" si="5"/>
        <v/>
      </c>
      <c r="C168" s="558"/>
      <c r="D168" s="559" t="str">
        <f t="shared" si="6"/>
        <v/>
      </c>
      <c r="E168" s="559"/>
      <c r="F168" s="559" t="str">
        <f>IFERROR(IF(OR(D168=0,D168=""),"",-PMT($F$45/IF($K$46="Day",'L1'!$D$12,IF($K$46="Week",'L1'!$D$16,IF($K$46="Month",'L1'!$D$17,1))),$F$46,$D$62)),"")</f>
        <v/>
      </c>
      <c r="G168" s="559"/>
      <c r="H168" s="559" t="str">
        <f>IFERROR(-PPMT(IF($K$46="Day",$F$45/'L1'!$D$12,IF($K$46="Week",$F$45/'L1'!$D$16,IF($K$46="Month",$F$45/'L1'!$D$17,IF($K$46="Year",$F$45,0)))),B168,$F$46,$Q$45),"")</f>
        <v/>
      </c>
      <c r="I168" s="559"/>
      <c r="J168" s="559" t="str">
        <f t="shared" si="7"/>
        <v/>
      </c>
      <c r="K168" s="559"/>
      <c r="L168" s="559"/>
      <c r="M168" s="559"/>
      <c r="N168" s="559"/>
      <c r="O168" s="559" t="str">
        <f t="shared" si="8"/>
        <v/>
      </c>
      <c r="P168" s="560"/>
    </row>
    <row r="169" spans="2:16">
      <c r="B169" s="557" t="str">
        <f t="shared" si="5"/>
        <v/>
      </c>
      <c r="C169" s="558"/>
      <c r="D169" s="559" t="str">
        <f t="shared" si="6"/>
        <v/>
      </c>
      <c r="E169" s="559"/>
      <c r="F169" s="559" t="str">
        <f>IFERROR(IF(OR(D169=0,D169=""),"",-PMT($F$45/IF($K$46="Day",'L1'!$D$12,IF($K$46="Week",'L1'!$D$16,IF($K$46="Month",'L1'!$D$17,1))),$F$46,$D$62)),"")</f>
        <v/>
      </c>
      <c r="G169" s="559"/>
      <c r="H169" s="559" t="str">
        <f>IFERROR(-PPMT(IF($K$46="Day",$F$45/'L1'!$D$12,IF($K$46="Week",$F$45/'L1'!$D$16,IF($K$46="Month",$F$45/'L1'!$D$17,IF($K$46="Year",$F$45,0)))),B169,$F$46,$Q$45),"")</f>
        <v/>
      </c>
      <c r="I169" s="559"/>
      <c r="J169" s="559" t="str">
        <f t="shared" si="7"/>
        <v/>
      </c>
      <c r="K169" s="559"/>
      <c r="L169" s="559"/>
      <c r="M169" s="559"/>
      <c r="N169" s="559"/>
      <c r="O169" s="559" t="str">
        <f t="shared" si="8"/>
        <v/>
      </c>
      <c r="P169" s="560"/>
    </row>
    <row r="170" spans="2:16">
      <c r="B170" s="557" t="str">
        <f t="shared" si="5"/>
        <v/>
      </c>
      <c r="C170" s="558"/>
      <c r="D170" s="559" t="str">
        <f t="shared" si="6"/>
        <v/>
      </c>
      <c r="E170" s="559"/>
      <c r="F170" s="559" t="str">
        <f>IFERROR(IF(OR(D170=0,D170=""),"",-PMT($F$45/IF($K$46="Day",'L1'!$D$12,IF($K$46="Week",'L1'!$D$16,IF($K$46="Month",'L1'!$D$17,1))),$F$46,$D$62)),"")</f>
        <v/>
      </c>
      <c r="G170" s="559"/>
      <c r="H170" s="559" t="str">
        <f>IFERROR(-PPMT(IF($K$46="Day",$F$45/'L1'!$D$12,IF($K$46="Week",$F$45/'L1'!$D$16,IF($K$46="Month",$F$45/'L1'!$D$17,IF($K$46="Year",$F$45,0)))),B170,$F$46,$Q$45),"")</f>
        <v/>
      </c>
      <c r="I170" s="559"/>
      <c r="J170" s="559" t="str">
        <f t="shared" si="7"/>
        <v/>
      </c>
      <c r="K170" s="559"/>
      <c r="L170" s="559"/>
      <c r="M170" s="559"/>
      <c r="N170" s="559"/>
      <c r="O170" s="559" t="str">
        <f t="shared" si="8"/>
        <v/>
      </c>
      <c r="P170" s="560"/>
    </row>
    <row r="171" spans="2:16">
      <c r="B171" s="557" t="str">
        <f t="shared" si="5"/>
        <v/>
      </c>
      <c r="C171" s="558"/>
      <c r="D171" s="559" t="str">
        <f t="shared" si="6"/>
        <v/>
      </c>
      <c r="E171" s="559"/>
      <c r="F171" s="559" t="str">
        <f>IFERROR(IF(OR(D171=0,D171=""),"",-PMT($F$45/IF($K$46="Day",'L1'!$D$12,IF($K$46="Week",'L1'!$D$16,IF($K$46="Month",'L1'!$D$17,1))),$F$46,$D$62)),"")</f>
        <v/>
      </c>
      <c r="G171" s="559"/>
      <c r="H171" s="559" t="str">
        <f>IFERROR(-PPMT(IF($K$46="Day",$F$45/'L1'!$D$12,IF($K$46="Week",$F$45/'L1'!$D$16,IF($K$46="Month",$F$45/'L1'!$D$17,IF($K$46="Year",$F$45,0)))),B171,$F$46,$Q$45),"")</f>
        <v/>
      </c>
      <c r="I171" s="559"/>
      <c r="J171" s="559" t="str">
        <f t="shared" si="7"/>
        <v/>
      </c>
      <c r="K171" s="559"/>
      <c r="L171" s="559"/>
      <c r="M171" s="559"/>
      <c r="N171" s="559"/>
      <c r="O171" s="559" t="str">
        <f t="shared" si="8"/>
        <v/>
      </c>
      <c r="P171" s="560"/>
    </row>
    <row r="172" spans="2:16">
      <c r="B172" s="557" t="str">
        <f t="shared" si="5"/>
        <v/>
      </c>
      <c r="C172" s="558"/>
      <c r="D172" s="559" t="str">
        <f t="shared" si="6"/>
        <v/>
      </c>
      <c r="E172" s="559"/>
      <c r="F172" s="559" t="str">
        <f>IFERROR(IF(OR(D172=0,D172=""),"",-PMT($F$45/IF($K$46="Day",'L1'!$D$12,IF($K$46="Week",'L1'!$D$16,IF($K$46="Month",'L1'!$D$17,1))),$F$46,$D$62)),"")</f>
        <v/>
      </c>
      <c r="G172" s="559"/>
      <c r="H172" s="559" t="str">
        <f>IFERROR(-PPMT(IF($K$46="Day",$F$45/'L1'!$D$12,IF($K$46="Week",$F$45/'L1'!$D$16,IF($K$46="Month",$F$45/'L1'!$D$17,IF($K$46="Year",$F$45,0)))),B172,$F$46,$Q$45),"")</f>
        <v/>
      </c>
      <c r="I172" s="559"/>
      <c r="J172" s="559" t="str">
        <f t="shared" si="7"/>
        <v/>
      </c>
      <c r="K172" s="559"/>
      <c r="L172" s="559"/>
      <c r="M172" s="559"/>
      <c r="N172" s="559"/>
      <c r="O172" s="559" t="str">
        <f t="shared" si="8"/>
        <v/>
      </c>
      <c r="P172" s="560"/>
    </row>
    <row r="173" spans="2:16">
      <c r="B173" s="557" t="str">
        <f t="shared" si="5"/>
        <v/>
      </c>
      <c r="C173" s="558"/>
      <c r="D173" s="559" t="str">
        <f t="shared" si="6"/>
        <v/>
      </c>
      <c r="E173" s="559"/>
      <c r="F173" s="559" t="str">
        <f>IFERROR(IF(OR(D173=0,D173=""),"",-PMT($F$45/IF($K$46="Day",'L1'!$D$12,IF($K$46="Week",'L1'!$D$16,IF($K$46="Month",'L1'!$D$17,1))),$F$46,$D$62)),"")</f>
        <v/>
      </c>
      <c r="G173" s="559"/>
      <c r="H173" s="559" t="str">
        <f>IFERROR(-PPMT(IF($K$46="Day",$F$45/'L1'!$D$12,IF($K$46="Week",$F$45/'L1'!$D$16,IF($K$46="Month",$F$45/'L1'!$D$17,IF($K$46="Year",$F$45,0)))),B173,$F$46,$Q$45),"")</f>
        <v/>
      </c>
      <c r="I173" s="559"/>
      <c r="J173" s="559" t="str">
        <f t="shared" si="7"/>
        <v/>
      </c>
      <c r="K173" s="559"/>
      <c r="L173" s="559"/>
      <c r="M173" s="559"/>
      <c r="N173" s="559"/>
      <c r="O173" s="559" t="str">
        <f t="shared" si="8"/>
        <v/>
      </c>
      <c r="P173" s="560"/>
    </row>
    <row r="174" spans="2:16">
      <c r="B174" s="557" t="str">
        <f t="shared" si="5"/>
        <v/>
      </c>
      <c r="C174" s="558"/>
      <c r="D174" s="559" t="str">
        <f t="shared" si="6"/>
        <v/>
      </c>
      <c r="E174" s="559"/>
      <c r="F174" s="559" t="str">
        <f>IFERROR(IF(OR(D174=0,D174=""),"",-PMT($F$45/IF($K$46="Day",'L1'!$D$12,IF($K$46="Week",'L1'!$D$16,IF($K$46="Month",'L1'!$D$17,1))),$F$46,$D$62)),"")</f>
        <v/>
      </c>
      <c r="G174" s="559"/>
      <c r="H174" s="559" t="str">
        <f>IFERROR(-PPMT(IF($K$46="Day",$F$45/'L1'!$D$12,IF($K$46="Week",$F$45/'L1'!$D$16,IF($K$46="Month",$F$45/'L1'!$D$17,IF($K$46="Year",$F$45,0)))),B174,$F$46,$Q$45),"")</f>
        <v/>
      </c>
      <c r="I174" s="559"/>
      <c r="J174" s="559" t="str">
        <f t="shared" si="7"/>
        <v/>
      </c>
      <c r="K174" s="559"/>
      <c r="L174" s="559"/>
      <c r="M174" s="559"/>
      <c r="N174" s="559"/>
      <c r="O174" s="559" t="str">
        <f t="shared" si="8"/>
        <v/>
      </c>
      <c r="P174" s="560"/>
    </row>
    <row r="175" spans="2:16">
      <c r="B175" s="557" t="str">
        <f t="shared" si="5"/>
        <v/>
      </c>
      <c r="C175" s="558"/>
      <c r="D175" s="559" t="str">
        <f t="shared" si="6"/>
        <v/>
      </c>
      <c r="E175" s="559"/>
      <c r="F175" s="559" t="str">
        <f>IFERROR(IF(OR(D175=0,D175=""),"",-PMT($F$45/IF($K$46="Day",'L1'!$D$12,IF($K$46="Week",'L1'!$D$16,IF($K$46="Month",'L1'!$D$17,1))),$F$46,$D$62)),"")</f>
        <v/>
      </c>
      <c r="G175" s="559"/>
      <c r="H175" s="559" t="str">
        <f>IFERROR(-PPMT(IF($K$46="Day",$F$45/'L1'!$D$12,IF($K$46="Week",$F$45/'L1'!$D$16,IF($K$46="Month",$F$45/'L1'!$D$17,IF($K$46="Year",$F$45,0)))),B175,$F$46,$Q$45),"")</f>
        <v/>
      </c>
      <c r="I175" s="559"/>
      <c r="J175" s="559" t="str">
        <f t="shared" si="7"/>
        <v/>
      </c>
      <c r="K175" s="559"/>
      <c r="L175" s="559"/>
      <c r="M175" s="559"/>
      <c r="N175" s="559"/>
      <c r="O175" s="559" t="str">
        <f t="shared" si="8"/>
        <v/>
      </c>
      <c r="P175" s="560"/>
    </row>
    <row r="176" spans="2:16">
      <c r="B176" s="557" t="str">
        <f t="shared" si="5"/>
        <v/>
      </c>
      <c r="C176" s="558"/>
      <c r="D176" s="559" t="str">
        <f t="shared" si="6"/>
        <v/>
      </c>
      <c r="E176" s="559"/>
      <c r="F176" s="559" t="str">
        <f>IFERROR(IF(OR(D176=0,D176=""),"",-PMT($F$45/IF($K$46="Day",'L1'!$D$12,IF($K$46="Week",'L1'!$D$16,IF($K$46="Month",'L1'!$D$17,1))),$F$46,$D$62)),"")</f>
        <v/>
      </c>
      <c r="G176" s="559"/>
      <c r="H176" s="559" t="str">
        <f>IFERROR(-PPMT(IF($K$46="Day",$F$45/'L1'!$D$12,IF($K$46="Week",$F$45/'L1'!$D$16,IF($K$46="Month",$F$45/'L1'!$D$17,IF($K$46="Year",$F$45,0)))),B176,$F$46,$Q$45),"")</f>
        <v/>
      </c>
      <c r="I176" s="559"/>
      <c r="J176" s="559" t="str">
        <f t="shared" si="7"/>
        <v/>
      </c>
      <c r="K176" s="559"/>
      <c r="L176" s="559"/>
      <c r="M176" s="559"/>
      <c r="N176" s="559"/>
      <c r="O176" s="559" t="str">
        <f t="shared" si="8"/>
        <v/>
      </c>
      <c r="P176" s="560"/>
    </row>
    <row r="177" spans="2:16">
      <c r="B177" s="557" t="str">
        <f t="shared" si="5"/>
        <v/>
      </c>
      <c r="C177" s="558"/>
      <c r="D177" s="559" t="str">
        <f t="shared" si="6"/>
        <v/>
      </c>
      <c r="E177" s="559"/>
      <c r="F177" s="559" t="str">
        <f>IFERROR(IF(OR(D177=0,D177=""),"",-PMT($F$45/IF($K$46="Day",'L1'!$D$12,IF($K$46="Week",'L1'!$D$16,IF($K$46="Month",'L1'!$D$17,1))),$F$46,$D$62)),"")</f>
        <v/>
      </c>
      <c r="G177" s="559"/>
      <c r="H177" s="559" t="str">
        <f>IFERROR(-PPMT(IF($K$46="Day",$F$45/'L1'!$D$12,IF($K$46="Week",$F$45/'L1'!$D$16,IF($K$46="Month",$F$45/'L1'!$D$17,IF($K$46="Year",$F$45,0)))),B177,$F$46,$Q$45),"")</f>
        <v/>
      </c>
      <c r="I177" s="559"/>
      <c r="J177" s="559" t="str">
        <f t="shared" si="7"/>
        <v/>
      </c>
      <c r="K177" s="559"/>
      <c r="L177" s="559"/>
      <c r="M177" s="559"/>
      <c r="N177" s="559"/>
      <c r="O177" s="559" t="str">
        <f t="shared" si="8"/>
        <v/>
      </c>
      <c r="P177" s="560"/>
    </row>
    <row r="178" spans="2:16">
      <c r="B178" s="557" t="str">
        <f t="shared" si="5"/>
        <v/>
      </c>
      <c r="C178" s="558"/>
      <c r="D178" s="559" t="str">
        <f t="shared" si="6"/>
        <v/>
      </c>
      <c r="E178" s="559"/>
      <c r="F178" s="559" t="str">
        <f>IFERROR(IF(OR(D178=0,D178=""),"",-PMT($F$45/IF($K$46="Day",'L1'!$D$12,IF($K$46="Week",'L1'!$D$16,IF($K$46="Month",'L1'!$D$17,1))),$F$46,$D$62)),"")</f>
        <v/>
      </c>
      <c r="G178" s="559"/>
      <c r="H178" s="559" t="str">
        <f>IFERROR(-PPMT(IF($K$46="Day",$F$45/'L1'!$D$12,IF($K$46="Week",$F$45/'L1'!$D$16,IF($K$46="Month",$F$45/'L1'!$D$17,IF($K$46="Year",$F$45,0)))),B178,$F$46,$Q$45),"")</f>
        <v/>
      </c>
      <c r="I178" s="559"/>
      <c r="J178" s="559" t="str">
        <f t="shared" si="7"/>
        <v/>
      </c>
      <c r="K178" s="559"/>
      <c r="L178" s="559"/>
      <c r="M178" s="559"/>
      <c r="N178" s="559"/>
      <c r="O178" s="559" t="str">
        <f t="shared" si="8"/>
        <v/>
      </c>
      <c r="P178" s="560"/>
    </row>
    <row r="179" spans="2:16">
      <c r="B179" s="557" t="str">
        <f t="shared" si="5"/>
        <v/>
      </c>
      <c r="C179" s="558"/>
      <c r="D179" s="559" t="str">
        <f t="shared" si="6"/>
        <v/>
      </c>
      <c r="E179" s="559"/>
      <c r="F179" s="559" t="str">
        <f>IFERROR(IF(OR(D179=0,D179=""),"",-PMT($F$45/IF($K$46="Day",'L1'!$D$12,IF($K$46="Week",'L1'!$D$16,IF($K$46="Month",'L1'!$D$17,1))),$F$46,$D$62)),"")</f>
        <v/>
      </c>
      <c r="G179" s="559"/>
      <c r="H179" s="559" t="str">
        <f>IFERROR(-PPMT(IF($K$46="Day",$F$45/'L1'!$D$12,IF($K$46="Week",$F$45/'L1'!$D$16,IF($K$46="Month",$F$45/'L1'!$D$17,IF($K$46="Year",$F$45,0)))),B179,$F$46,$Q$45),"")</f>
        <v/>
      </c>
      <c r="I179" s="559"/>
      <c r="J179" s="559" t="str">
        <f t="shared" si="7"/>
        <v/>
      </c>
      <c r="K179" s="559"/>
      <c r="L179" s="559"/>
      <c r="M179" s="559"/>
      <c r="N179" s="559"/>
      <c r="O179" s="559" t="str">
        <f t="shared" si="8"/>
        <v/>
      </c>
      <c r="P179" s="560"/>
    </row>
    <row r="180" spans="2:16">
      <c r="B180" s="557" t="str">
        <f t="shared" si="5"/>
        <v/>
      </c>
      <c r="C180" s="558"/>
      <c r="D180" s="559" t="str">
        <f t="shared" si="6"/>
        <v/>
      </c>
      <c r="E180" s="559"/>
      <c r="F180" s="559" t="str">
        <f>IFERROR(IF(OR(D180=0,D180=""),"",-PMT($F$45/IF($K$46="Day",'L1'!$D$12,IF($K$46="Week",'L1'!$D$16,IF($K$46="Month",'L1'!$D$17,1))),$F$46,$D$62)),"")</f>
        <v/>
      </c>
      <c r="G180" s="559"/>
      <c r="H180" s="559" t="str">
        <f>IFERROR(-PPMT(IF($K$46="Day",$F$45/'L1'!$D$12,IF($K$46="Week",$F$45/'L1'!$D$16,IF($K$46="Month",$F$45/'L1'!$D$17,IF($K$46="Year",$F$45,0)))),B180,$F$46,$Q$45),"")</f>
        <v/>
      </c>
      <c r="I180" s="559"/>
      <c r="J180" s="559" t="str">
        <f t="shared" si="7"/>
        <v/>
      </c>
      <c r="K180" s="559"/>
      <c r="L180" s="559"/>
      <c r="M180" s="559"/>
      <c r="N180" s="559"/>
      <c r="O180" s="559" t="str">
        <f t="shared" si="8"/>
        <v/>
      </c>
      <c r="P180" s="560"/>
    </row>
    <row r="181" spans="2:16">
      <c r="B181" s="557" t="str">
        <f t="shared" si="5"/>
        <v/>
      </c>
      <c r="C181" s="558"/>
      <c r="D181" s="559" t="str">
        <f t="shared" si="6"/>
        <v/>
      </c>
      <c r="E181" s="559"/>
      <c r="F181" s="559" t="str">
        <f>IFERROR(IF(OR(D181=0,D181=""),"",-PMT($F$45/IF($K$46="Day",'L1'!$D$12,IF($K$46="Week",'L1'!$D$16,IF($K$46="Month",'L1'!$D$17,1))),$F$46,$D$62)),"")</f>
        <v/>
      </c>
      <c r="G181" s="559"/>
      <c r="H181" s="559" t="str">
        <f>IFERROR(-PPMT(IF($K$46="Day",$F$45/'L1'!$D$12,IF($K$46="Week",$F$45/'L1'!$D$16,IF($K$46="Month",$F$45/'L1'!$D$17,IF($K$46="Year",$F$45,0)))),B181,$F$46,$Q$45),"")</f>
        <v/>
      </c>
      <c r="I181" s="559"/>
      <c r="J181" s="559" t="str">
        <f t="shared" si="7"/>
        <v/>
      </c>
      <c r="K181" s="559"/>
      <c r="L181" s="559"/>
      <c r="M181" s="559"/>
      <c r="N181" s="559"/>
      <c r="O181" s="559" t="str">
        <f t="shared" si="8"/>
        <v/>
      </c>
      <c r="P181" s="560"/>
    </row>
    <row r="182" spans="2:16">
      <c r="B182" s="557" t="str">
        <f t="shared" si="5"/>
        <v/>
      </c>
      <c r="C182" s="558"/>
      <c r="D182" s="559" t="str">
        <f t="shared" si="6"/>
        <v/>
      </c>
      <c r="E182" s="559"/>
      <c r="F182" s="559" t="str">
        <f>IFERROR(IF(OR(D182=0,D182=""),"",-PMT($F$45/IF($K$46="Day",'L1'!$D$12,IF($K$46="Week",'L1'!$D$16,IF($K$46="Month",'L1'!$D$17,1))),$F$46,$D$62)),"")</f>
        <v/>
      </c>
      <c r="G182" s="559"/>
      <c r="H182" s="559" t="str">
        <f>IFERROR(-PPMT(IF($K$46="Day",$F$45/'L1'!$D$12,IF($K$46="Week",$F$45/'L1'!$D$16,IF($K$46="Month",$F$45/'L1'!$D$17,IF($K$46="Year",$F$45,0)))),B182,$F$46,$Q$45),"")</f>
        <v/>
      </c>
      <c r="I182" s="559"/>
      <c r="J182" s="559" t="str">
        <f t="shared" si="7"/>
        <v/>
      </c>
      <c r="K182" s="559"/>
      <c r="L182" s="559"/>
      <c r="M182" s="559"/>
      <c r="N182" s="559"/>
      <c r="O182" s="559" t="str">
        <f t="shared" si="8"/>
        <v/>
      </c>
      <c r="P182" s="560"/>
    </row>
    <row r="183" spans="2:16">
      <c r="B183" s="557" t="str">
        <f t="shared" si="5"/>
        <v/>
      </c>
      <c r="C183" s="558"/>
      <c r="D183" s="559" t="str">
        <f t="shared" si="6"/>
        <v/>
      </c>
      <c r="E183" s="559"/>
      <c r="F183" s="559" t="str">
        <f>IFERROR(IF(OR(D183=0,D183=""),"",-PMT($F$45/IF($K$46="Day",'L1'!$D$12,IF($K$46="Week",'L1'!$D$16,IF($K$46="Month",'L1'!$D$17,1))),$F$46,$D$62)),"")</f>
        <v/>
      </c>
      <c r="G183" s="559"/>
      <c r="H183" s="559" t="str">
        <f>IFERROR(-PPMT(IF($K$46="Day",$F$45/'L1'!$D$12,IF($K$46="Week",$F$45/'L1'!$D$16,IF($K$46="Month",$F$45/'L1'!$D$17,IF($K$46="Year",$F$45,0)))),B183,$F$46,$Q$45),"")</f>
        <v/>
      </c>
      <c r="I183" s="559"/>
      <c r="J183" s="559" t="str">
        <f t="shared" si="7"/>
        <v/>
      </c>
      <c r="K183" s="559"/>
      <c r="L183" s="559"/>
      <c r="M183" s="559"/>
      <c r="N183" s="559"/>
      <c r="O183" s="559" t="str">
        <f t="shared" si="8"/>
        <v/>
      </c>
      <c r="P183" s="560"/>
    </row>
    <row r="184" spans="2:16">
      <c r="B184" s="557" t="str">
        <f t="shared" si="5"/>
        <v/>
      </c>
      <c r="C184" s="558"/>
      <c r="D184" s="559" t="str">
        <f t="shared" si="6"/>
        <v/>
      </c>
      <c r="E184" s="559"/>
      <c r="F184" s="559" t="str">
        <f>IFERROR(IF(OR(D184=0,D184=""),"",-PMT($F$45/IF($K$46="Day",'L1'!$D$12,IF($K$46="Week",'L1'!$D$16,IF($K$46="Month",'L1'!$D$17,1))),$F$46,$D$62)),"")</f>
        <v/>
      </c>
      <c r="G184" s="559"/>
      <c r="H184" s="559" t="str">
        <f>IFERROR(-PPMT(IF($K$46="Day",$F$45/'L1'!$D$12,IF($K$46="Week",$F$45/'L1'!$D$16,IF($K$46="Month",$F$45/'L1'!$D$17,IF($K$46="Year",$F$45,0)))),B184,$F$46,$Q$45),"")</f>
        <v/>
      </c>
      <c r="I184" s="559"/>
      <c r="J184" s="559" t="str">
        <f t="shared" si="7"/>
        <v/>
      </c>
      <c r="K184" s="559"/>
      <c r="L184" s="559"/>
      <c r="M184" s="559"/>
      <c r="N184" s="559"/>
      <c r="O184" s="559" t="str">
        <f t="shared" si="8"/>
        <v/>
      </c>
      <c r="P184" s="560"/>
    </row>
    <row r="185" spans="2:16">
      <c r="B185" s="557" t="str">
        <f t="shared" si="5"/>
        <v/>
      </c>
      <c r="C185" s="558"/>
      <c r="D185" s="559" t="str">
        <f t="shared" si="6"/>
        <v/>
      </c>
      <c r="E185" s="559"/>
      <c r="F185" s="559" t="str">
        <f>IFERROR(IF(OR(D185=0,D185=""),"",-PMT($F$45/IF($K$46="Day",'L1'!$D$12,IF($K$46="Week",'L1'!$D$16,IF($K$46="Month",'L1'!$D$17,1))),$F$46,$D$62)),"")</f>
        <v/>
      </c>
      <c r="G185" s="559"/>
      <c r="H185" s="559" t="str">
        <f>IFERROR(-PPMT(IF($K$46="Day",$F$45/'L1'!$D$12,IF($K$46="Week",$F$45/'L1'!$D$16,IF($K$46="Month",$F$45/'L1'!$D$17,IF($K$46="Year",$F$45,0)))),B185,$F$46,$Q$45),"")</f>
        <v/>
      </c>
      <c r="I185" s="559"/>
      <c r="J185" s="559" t="str">
        <f t="shared" si="7"/>
        <v/>
      </c>
      <c r="K185" s="559"/>
      <c r="L185" s="559"/>
      <c r="M185" s="559"/>
      <c r="N185" s="559"/>
      <c r="O185" s="559" t="str">
        <f t="shared" si="8"/>
        <v/>
      </c>
      <c r="P185" s="560"/>
    </row>
    <row r="186" spans="2:16">
      <c r="B186" s="557" t="str">
        <f t="shared" si="5"/>
        <v/>
      </c>
      <c r="C186" s="558"/>
      <c r="D186" s="559" t="str">
        <f t="shared" si="6"/>
        <v/>
      </c>
      <c r="E186" s="559"/>
      <c r="F186" s="559" t="str">
        <f>IFERROR(IF(OR(D186=0,D186=""),"",-PMT($F$45/IF($K$46="Day",'L1'!$D$12,IF($K$46="Week",'L1'!$D$16,IF($K$46="Month",'L1'!$D$17,1))),$F$46,$D$62)),"")</f>
        <v/>
      </c>
      <c r="G186" s="559"/>
      <c r="H186" s="559" t="str">
        <f>IFERROR(-PPMT(IF($K$46="Day",$F$45/'L1'!$D$12,IF($K$46="Week",$F$45/'L1'!$D$16,IF($K$46="Month",$F$45/'L1'!$D$17,IF($K$46="Year",$F$45,0)))),B186,$F$46,$Q$45),"")</f>
        <v/>
      </c>
      <c r="I186" s="559"/>
      <c r="J186" s="559" t="str">
        <f t="shared" si="7"/>
        <v/>
      </c>
      <c r="K186" s="559"/>
      <c r="L186" s="559"/>
      <c r="M186" s="559"/>
      <c r="N186" s="559"/>
      <c r="O186" s="559" t="str">
        <f t="shared" si="8"/>
        <v/>
      </c>
      <c r="P186" s="560"/>
    </row>
    <row r="187" spans="2:16">
      <c r="B187" s="557" t="str">
        <f t="shared" si="5"/>
        <v/>
      </c>
      <c r="C187" s="558"/>
      <c r="D187" s="559" t="str">
        <f t="shared" si="6"/>
        <v/>
      </c>
      <c r="E187" s="559"/>
      <c r="F187" s="559" t="str">
        <f>IFERROR(IF(OR(D187=0,D187=""),"",-PMT($F$45/IF($K$46="Day",'L1'!$D$12,IF($K$46="Week",'L1'!$D$16,IF($K$46="Month",'L1'!$D$17,1))),$F$46,$D$62)),"")</f>
        <v/>
      </c>
      <c r="G187" s="559"/>
      <c r="H187" s="559" t="str">
        <f>IFERROR(-PPMT(IF($K$46="Day",$F$45/'L1'!$D$12,IF($K$46="Week",$F$45/'L1'!$D$16,IF($K$46="Month",$F$45/'L1'!$D$17,IF($K$46="Year",$F$45,0)))),B187,$F$46,$Q$45),"")</f>
        <v/>
      </c>
      <c r="I187" s="559"/>
      <c r="J187" s="559" t="str">
        <f t="shared" si="7"/>
        <v/>
      </c>
      <c r="K187" s="559"/>
      <c r="L187" s="559"/>
      <c r="M187" s="559"/>
      <c r="N187" s="559"/>
      <c r="O187" s="559" t="str">
        <f t="shared" si="8"/>
        <v/>
      </c>
      <c r="P187" s="560"/>
    </row>
    <row r="188" spans="2:16">
      <c r="B188" s="557" t="str">
        <f t="shared" si="5"/>
        <v/>
      </c>
      <c r="C188" s="558"/>
      <c r="D188" s="559" t="str">
        <f t="shared" si="6"/>
        <v/>
      </c>
      <c r="E188" s="559"/>
      <c r="F188" s="559" t="str">
        <f>IFERROR(IF(OR(D188=0,D188=""),"",-PMT($F$45/IF($K$46="Day",'L1'!$D$12,IF($K$46="Week",'L1'!$D$16,IF($K$46="Month",'L1'!$D$17,1))),$F$46,$D$62)),"")</f>
        <v/>
      </c>
      <c r="G188" s="559"/>
      <c r="H188" s="559" t="str">
        <f>IFERROR(-PPMT(IF($K$46="Day",$F$45/'L1'!$D$12,IF($K$46="Week",$F$45/'L1'!$D$16,IF($K$46="Month",$F$45/'L1'!$D$17,IF($K$46="Year",$F$45,0)))),B188,$F$46,$Q$45),"")</f>
        <v/>
      </c>
      <c r="I188" s="559"/>
      <c r="J188" s="559" t="str">
        <f t="shared" si="7"/>
        <v/>
      </c>
      <c r="K188" s="559"/>
      <c r="L188" s="559"/>
      <c r="M188" s="559"/>
      <c r="N188" s="559"/>
      <c r="O188" s="559" t="str">
        <f t="shared" si="8"/>
        <v/>
      </c>
      <c r="P188" s="560"/>
    </row>
    <row r="189" spans="2:16">
      <c r="B189" s="557" t="str">
        <f t="shared" si="5"/>
        <v/>
      </c>
      <c r="C189" s="558"/>
      <c r="D189" s="559" t="str">
        <f t="shared" si="6"/>
        <v/>
      </c>
      <c r="E189" s="559"/>
      <c r="F189" s="559" t="str">
        <f>IFERROR(IF(OR(D189=0,D189=""),"",-PMT($F$45/IF($K$46="Day",'L1'!$D$12,IF($K$46="Week",'L1'!$D$16,IF($K$46="Month",'L1'!$D$17,1))),$F$46,$D$62)),"")</f>
        <v/>
      </c>
      <c r="G189" s="559"/>
      <c r="H189" s="559" t="str">
        <f>IFERROR(-PPMT(IF($K$46="Day",$F$45/'L1'!$D$12,IF($K$46="Week",$F$45/'L1'!$D$16,IF($K$46="Month",$F$45/'L1'!$D$17,IF($K$46="Year",$F$45,0)))),B189,$F$46,$Q$45),"")</f>
        <v/>
      </c>
      <c r="I189" s="559"/>
      <c r="J189" s="559" t="str">
        <f t="shared" si="7"/>
        <v/>
      </c>
      <c r="K189" s="559"/>
      <c r="L189" s="559"/>
      <c r="M189" s="559"/>
      <c r="N189" s="559"/>
      <c r="O189" s="559" t="str">
        <f t="shared" si="8"/>
        <v/>
      </c>
      <c r="P189" s="560"/>
    </row>
    <row r="190" spans="2:16">
      <c r="B190" s="557" t="str">
        <f t="shared" si="5"/>
        <v/>
      </c>
      <c r="C190" s="558"/>
      <c r="D190" s="559" t="str">
        <f t="shared" si="6"/>
        <v/>
      </c>
      <c r="E190" s="559"/>
      <c r="F190" s="559" t="str">
        <f>IFERROR(IF(OR(D190=0,D190=""),"",-PMT($F$45/IF($K$46="Day",'L1'!$D$12,IF($K$46="Week",'L1'!$D$16,IF($K$46="Month",'L1'!$D$17,1))),$F$46,$D$62)),"")</f>
        <v/>
      </c>
      <c r="G190" s="559"/>
      <c r="H190" s="559" t="str">
        <f>IFERROR(-PPMT(IF($K$46="Day",$F$45/'L1'!$D$12,IF($K$46="Week",$F$45/'L1'!$D$16,IF($K$46="Month",$F$45/'L1'!$D$17,IF($K$46="Year",$F$45,0)))),B190,$F$46,$Q$45),"")</f>
        <v/>
      </c>
      <c r="I190" s="559"/>
      <c r="J190" s="559" t="str">
        <f t="shared" si="7"/>
        <v/>
      </c>
      <c r="K190" s="559"/>
      <c r="L190" s="559"/>
      <c r="M190" s="559"/>
      <c r="N190" s="559"/>
      <c r="O190" s="559" t="str">
        <f t="shared" si="8"/>
        <v/>
      </c>
      <c r="P190" s="560"/>
    </row>
    <row r="191" spans="2:16">
      <c r="B191" s="557" t="str">
        <f t="shared" si="5"/>
        <v/>
      </c>
      <c r="C191" s="558"/>
      <c r="D191" s="559" t="str">
        <f t="shared" si="6"/>
        <v/>
      </c>
      <c r="E191" s="559"/>
      <c r="F191" s="559" t="str">
        <f>IFERROR(IF(OR(D191=0,D191=""),"",-PMT($F$45/IF($K$46="Day",'L1'!$D$12,IF($K$46="Week",'L1'!$D$16,IF($K$46="Month",'L1'!$D$17,1))),$F$46,$D$62)),"")</f>
        <v/>
      </c>
      <c r="G191" s="559"/>
      <c r="H191" s="559" t="str">
        <f>IFERROR(-PPMT(IF($K$46="Day",$F$45/'L1'!$D$12,IF($K$46="Week",$F$45/'L1'!$D$16,IF($K$46="Month",$F$45/'L1'!$D$17,IF($K$46="Year",$F$45,0)))),B191,$F$46,$Q$45),"")</f>
        <v/>
      </c>
      <c r="I191" s="559"/>
      <c r="J191" s="559" t="str">
        <f t="shared" si="7"/>
        <v/>
      </c>
      <c r="K191" s="559"/>
      <c r="L191" s="559"/>
      <c r="M191" s="559"/>
      <c r="N191" s="559"/>
      <c r="O191" s="559" t="str">
        <f t="shared" si="8"/>
        <v/>
      </c>
      <c r="P191" s="560"/>
    </row>
    <row r="192" spans="2:16">
      <c r="B192" s="557" t="str">
        <f t="shared" ref="B192:B255" si="9">IF(OR(D192=0,D192=""),"",B191+1)</f>
        <v/>
      </c>
      <c r="C192" s="558"/>
      <c r="D192" s="559" t="str">
        <f t="shared" ref="D192:D255" si="10">IFERROR(IF(D191-H191&lt;=0,"",D191-H191),"")</f>
        <v/>
      </c>
      <c r="E192" s="559"/>
      <c r="F192" s="559" t="str">
        <f>IFERROR(IF(OR(D192=0,D192=""),"",-PMT($F$45/IF($K$46="Day",'L1'!$D$12,IF($K$46="Week",'L1'!$D$16,IF($K$46="Month",'L1'!$D$17,1))),$F$46,$D$62)),"")</f>
        <v/>
      </c>
      <c r="G192" s="559"/>
      <c r="H192" s="559" t="str">
        <f>IFERROR(-PPMT(IF($K$46="Day",$F$45/'L1'!$D$12,IF($K$46="Week",$F$45/'L1'!$D$16,IF($K$46="Month",$F$45/'L1'!$D$17,IF($K$46="Year",$F$45,0)))),B192,$F$46,$Q$45),"")</f>
        <v/>
      </c>
      <c r="I192" s="559"/>
      <c r="J192" s="559" t="str">
        <f t="shared" ref="J192:J255" si="11">IFERROR(F192-H192,"")</f>
        <v/>
      </c>
      <c r="K192" s="559"/>
      <c r="L192" s="559"/>
      <c r="M192" s="559"/>
      <c r="N192" s="559"/>
      <c r="O192" s="559" t="str">
        <f t="shared" ref="O192:O255" si="12">IFERROR(D192-H192,"")</f>
        <v/>
      </c>
      <c r="P192" s="560"/>
    </row>
    <row r="193" spans="2:16">
      <c r="B193" s="557" t="str">
        <f t="shared" si="9"/>
        <v/>
      </c>
      <c r="C193" s="558"/>
      <c r="D193" s="559" t="str">
        <f t="shared" si="10"/>
        <v/>
      </c>
      <c r="E193" s="559"/>
      <c r="F193" s="559" t="str">
        <f>IFERROR(IF(OR(D193=0,D193=""),"",-PMT($F$45/IF($K$46="Day",'L1'!$D$12,IF($K$46="Week",'L1'!$D$16,IF($K$46="Month",'L1'!$D$17,1))),$F$46,$D$62)),"")</f>
        <v/>
      </c>
      <c r="G193" s="559"/>
      <c r="H193" s="559" t="str">
        <f>IFERROR(-PPMT(IF($K$46="Day",$F$45/'L1'!$D$12,IF($K$46="Week",$F$45/'L1'!$D$16,IF($K$46="Month",$F$45/'L1'!$D$17,IF($K$46="Year",$F$45,0)))),B193,$F$46,$Q$45),"")</f>
        <v/>
      </c>
      <c r="I193" s="559"/>
      <c r="J193" s="559" t="str">
        <f t="shared" si="11"/>
        <v/>
      </c>
      <c r="K193" s="559"/>
      <c r="L193" s="559"/>
      <c r="M193" s="559"/>
      <c r="N193" s="559"/>
      <c r="O193" s="559" t="str">
        <f t="shared" si="12"/>
        <v/>
      </c>
      <c r="P193" s="560"/>
    </row>
    <row r="194" spans="2:16">
      <c r="B194" s="557" t="str">
        <f t="shared" si="9"/>
        <v/>
      </c>
      <c r="C194" s="558"/>
      <c r="D194" s="559" t="str">
        <f t="shared" si="10"/>
        <v/>
      </c>
      <c r="E194" s="559"/>
      <c r="F194" s="559" t="str">
        <f>IFERROR(IF(OR(D194=0,D194=""),"",-PMT($F$45/IF($K$46="Day",'L1'!$D$12,IF($K$46="Week",'L1'!$D$16,IF($K$46="Month",'L1'!$D$17,1))),$F$46,$D$62)),"")</f>
        <v/>
      </c>
      <c r="G194" s="559"/>
      <c r="H194" s="559" t="str">
        <f>IFERROR(-PPMT(IF($K$46="Day",$F$45/'L1'!$D$12,IF($K$46="Week",$F$45/'L1'!$D$16,IF($K$46="Month",$F$45/'L1'!$D$17,IF($K$46="Year",$F$45,0)))),B194,$F$46,$Q$45),"")</f>
        <v/>
      </c>
      <c r="I194" s="559"/>
      <c r="J194" s="559" t="str">
        <f t="shared" si="11"/>
        <v/>
      </c>
      <c r="K194" s="559"/>
      <c r="L194" s="559"/>
      <c r="M194" s="559"/>
      <c r="N194" s="559"/>
      <c r="O194" s="559" t="str">
        <f t="shared" si="12"/>
        <v/>
      </c>
      <c r="P194" s="560"/>
    </row>
    <row r="195" spans="2:16">
      <c r="B195" s="557" t="str">
        <f t="shared" si="9"/>
        <v/>
      </c>
      <c r="C195" s="558"/>
      <c r="D195" s="559" t="str">
        <f t="shared" si="10"/>
        <v/>
      </c>
      <c r="E195" s="559"/>
      <c r="F195" s="559" t="str">
        <f>IFERROR(IF(OR(D195=0,D195=""),"",-PMT($F$45/IF($K$46="Day",'L1'!$D$12,IF($K$46="Week",'L1'!$D$16,IF($K$46="Month",'L1'!$D$17,1))),$F$46,$D$62)),"")</f>
        <v/>
      </c>
      <c r="G195" s="559"/>
      <c r="H195" s="559" t="str">
        <f>IFERROR(-PPMT(IF($K$46="Day",$F$45/'L1'!$D$12,IF($K$46="Week",$F$45/'L1'!$D$16,IF($K$46="Month",$F$45/'L1'!$D$17,IF($K$46="Year",$F$45,0)))),B195,$F$46,$Q$45),"")</f>
        <v/>
      </c>
      <c r="I195" s="559"/>
      <c r="J195" s="559" t="str">
        <f t="shared" si="11"/>
        <v/>
      </c>
      <c r="K195" s="559"/>
      <c r="L195" s="559"/>
      <c r="M195" s="559"/>
      <c r="N195" s="559"/>
      <c r="O195" s="559" t="str">
        <f t="shared" si="12"/>
        <v/>
      </c>
      <c r="P195" s="560"/>
    </row>
    <row r="196" spans="2:16">
      <c r="B196" s="557" t="str">
        <f t="shared" si="9"/>
        <v/>
      </c>
      <c r="C196" s="558"/>
      <c r="D196" s="559" t="str">
        <f t="shared" si="10"/>
        <v/>
      </c>
      <c r="E196" s="559"/>
      <c r="F196" s="559" t="str">
        <f>IFERROR(IF(OR(D196=0,D196=""),"",-PMT($F$45/IF($K$46="Day",'L1'!$D$12,IF($K$46="Week",'L1'!$D$16,IF($K$46="Month",'L1'!$D$17,1))),$F$46,$D$62)),"")</f>
        <v/>
      </c>
      <c r="G196" s="559"/>
      <c r="H196" s="559" t="str">
        <f>IFERROR(-PPMT(IF($K$46="Day",$F$45/'L1'!$D$12,IF($K$46="Week",$F$45/'L1'!$D$16,IF($K$46="Month",$F$45/'L1'!$D$17,IF($K$46="Year",$F$45,0)))),B196,$F$46,$Q$45),"")</f>
        <v/>
      </c>
      <c r="I196" s="559"/>
      <c r="J196" s="559" t="str">
        <f t="shared" si="11"/>
        <v/>
      </c>
      <c r="K196" s="559"/>
      <c r="L196" s="559"/>
      <c r="M196" s="559"/>
      <c r="N196" s="559"/>
      <c r="O196" s="559" t="str">
        <f t="shared" si="12"/>
        <v/>
      </c>
      <c r="P196" s="560"/>
    </row>
    <row r="197" spans="2:16">
      <c r="B197" s="557" t="str">
        <f t="shared" si="9"/>
        <v/>
      </c>
      <c r="C197" s="558"/>
      <c r="D197" s="559" t="str">
        <f t="shared" si="10"/>
        <v/>
      </c>
      <c r="E197" s="559"/>
      <c r="F197" s="559" t="str">
        <f>IFERROR(IF(OR(D197=0,D197=""),"",-PMT($F$45/IF($K$46="Day",'L1'!$D$12,IF($K$46="Week",'L1'!$D$16,IF($K$46="Month",'L1'!$D$17,1))),$F$46,$D$62)),"")</f>
        <v/>
      </c>
      <c r="G197" s="559"/>
      <c r="H197" s="559" t="str">
        <f>IFERROR(-PPMT(IF($K$46="Day",$F$45/'L1'!$D$12,IF($K$46="Week",$F$45/'L1'!$D$16,IF($K$46="Month",$F$45/'L1'!$D$17,IF($K$46="Year",$F$45,0)))),B197,$F$46,$Q$45),"")</f>
        <v/>
      </c>
      <c r="I197" s="559"/>
      <c r="J197" s="559" t="str">
        <f t="shared" si="11"/>
        <v/>
      </c>
      <c r="K197" s="559"/>
      <c r="L197" s="559"/>
      <c r="M197" s="559"/>
      <c r="N197" s="559"/>
      <c r="O197" s="559" t="str">
        <f t="shared" si="12"/>
        <v/>
      </c>
      <c r="P197" s="560"/>
    </row>
    <row r="198" spans="2:16">
      <c r="B198" s="557" t="str">
        <f t="shared" si="9"/>
        <v/>
      </c>
      <c r="C198" s="558"/>
      <c r="D198" s="559" t="str">
        <f t="shared" si="10"/>
        <v/>
      </c>
      <c r="E198" s="559"/>
      <c r="F198" s="559" t="str">
        <f>IFERROR(IF(OR(D198=0,D198=""),"",-PMT($F$45/IF($K$46="Day",'L1'!$D$12,IF($K$46="Week",'L1'!$D$16,IF($K$46="Month",'L1'!$D$17,1))),$F$46,$D$62)),"")</f>
        <v/>
      </c>
      <c r="G198" s="559"/>
      <c r="H198" s="559" t="str">
        <f>IFERROR(-PPMT(IF($K$46="Day",$F$45/'L1'!$D$12,IF($K$46="Week",$F$45/'L1'!$D$16,IF($K$46="Month",$F$45/'L1'!$D$17,IF($K$46="Year",$F$45,0)))),B198,$F$46,$Q$45),"")</f>
        <v/>
      </c>
      <c r="I198" s="559"/>
      <c r="J198" s="559" t="str">
        <f t="shared" si="11"/>
        <v/>
      </c>
      <c r="K198" s="559"/>
      <c r="L198" s="559"/>
      <c r="M198" s="559"/>
      <c r="N198" s="559"/>
      <c r="O198" s="559" t="str">
        <f t="shared" si="12"/>
        <v/>
      </c>
      <c r="P198" s="560"/>
    </row>
    <row r="199" spans="2:16">
      <c r="B199" s="557" t="str">
        <f t="shared" si="9"/>
        <v/>
      </c>
      <c r="C199" s="558"/>
      <c r="D199" s="559" t="str">
        <f t="shared" si="10"/>
        <v/>
      </c>
      <c r="E199" s="559"/>
      <c r="F199" s="559" t="str">
        <f>IFERROR(IF(OR(D199=0,D199=""),"",-PMT($F$45/IF($K$46="Day",'L1'!$D$12,IF($K$46="Week",'L1'!$D$16,IF($K$46="Month",'L1'!$D$17,1))),$F$46,$D$62)),"")</f>
        <v/>
      </c>
      <c r="G199" s="559"/>
      <c r="H199" s="559" t="str">
        <f>IFERROR(-PPMT(IF($K$46="Day",$F$45/'L1'!$D$12,IF($K$46="Week",$F$45/'L1'!$D$16,IF($K$46="Month",$F$45/'L1'!$D$17,IF($K$46="Year",$F$45,0)))),B199,$F$46,$Q$45),"")</f>
        <v/>
      </c>
      <c r="I199" s="559"/>
      <c r="J199" s="559" t="str">
        <f t="shared" si="11"/>
        <v/>
      </c>
      <c r="K199" s="559"/>
      <c r="L199" s="559"/>
      <c r="M199" s="559"/>
      <c r="N199" s="559"/>
      <c r="O199" s="559" t="str">
        <f t="shared" si="12"/>
        <v/>
      </c>
      <c r="P199" s="560"/>
    </row>
    <row r="200" spans="2:16">
      <c r="B200" s="557" t="str">
        <f t="shared" si="9"/>
        <v/>
      </c>
      <c r="C200" s="558"/>
      <c r="D200" s="559" t="str">
        <f t="shared" si="10"/>
        <v/>
      </c>
      <c r="E200" s="559"/>
      <c r="F200" s="559" t="str">
        <f>IFERROR(IF(OR(D200=0,D200=""),"",-PMT($F$45/IF($K$46="Day",'L1'!$D$12,IF($K$46="Week",'L1'!$D$16,IF($K$46="Month",'L1'!$D$17,1))),$F$46,$D$62)),"")</f>
        <v/>
      </c>
      <c r="G200" s="559"/>
      <c r="H200" s="559" t="str">
        <f>IFERROR(-PPMT(IF($K$46="Day",$F$45/'L1'!$D$12,IF($K$46="Week",$F$45/'L1'!$D$16,IF($K$46="Month",$F$45/'L1'!$D$17,IF($K$46="Year",$F$45,0)))),B200,$F$46,$Q$45),"")</f>
        <v/>
      </c>
      <c r="I200" s="559"/>
      <c r="J200" s="559" t="str">
        <f t="shared" si="11"/>
        <v/>
      </c>
      <c r="K200" s="559"/>
      <c r="L200" s="559"/>
      <c r="M200" s="559"/>
      <c r="N200" s="559"/>
      <c r="O200" s="559" t="str">
        <f t="shared" si="12"/>
        <v/>
      </c>
      <c r="P200" s="560"/>
    </row>
    <row r="201" spans="2:16">
      <c r="B201" s="557" t="str">
        <f t="shared" si="9"/>
        <v/>
      </c>
      <c r="C201" s="558"/>
      <c r="D201" s="559" t="str">
        <f t="shared" si="10"/>
        <v/>
      </c>
      <c r="E201" s="559"/>
      <c r="F201" s="559" t="str">
        <f>IFERROR(IF(OR(D201=0,D201=""),"",-PMT($F$45/IF($K$46="Day",'L1'!$D$12,IF($K$46="Week",'L1'!$D$16,IF($K$46="Month",'L1'!$D$17,1))),$F$46,$D$62)),"")</f>
        <v/>
      </c>
      <c r="G201" s="559"/>
      <c r="H201" s="559" t="str">
        <f>IFERROR(-PPMT(IF($K$46="Day",$F$45/'L1'!$D$12,IF($K$46="Week",$F$45/'L1'!$D$16,IF($K$46="Month",$F$45/'L1'!$D$17,IF($K$46="Year",$F$45,0)))),B201,$F$46,$Q$45),"")</f>
        <v/>
      </c>
      <c r="I201" s="559"/>
      <c r="J201" s="559" t="str">
        <f t="shared" si="11"/>
        <v/>
      </c>
      <c r="K201" s="559"/>
      <c r="L201" s="559"/>
      <c r="M201" s="559"/>
      <c r="N201" s="559"/>
      <c r="O201" s="559" t="str">
        <f t="shared" si="12"/>
        <v/>
      </c>
      <c r="P201" s="560"/>
    </row>
    <row r="202" spans="2:16">
      <c r="B202" s="557" t="str">
        <f t="shared" si="9"/>
        <v/>
      </c>
      <c r="C202" s="558"/>
      <c r="D202" s="559" t="str">
        <f t="shared" si="10"/>
        <v/>
      </c>
      <c r="E202" s="559"/>
      <c r="F202" s="559" t="str">
        <f>IFERROR(IF(OR(D202=0,D202=""),"",-PMT($F$45/IF($K$46="Day",'L1'!$D$12,IF($K$46="Week",'L1'!$D$16,IF($K$46="Month",'L1'!$D$17,1))),$F$46,$D$62)),"")</f>
        <v/>
      </c>
      <c r="G202" s="559"/>
      <c r="H202" s="559" t="str">
        <f>IFERROR(-PPMT(IF($K$46="Day",$F$45/'L1'!$D$12,IF($K$46="Week",$F$45/'L1'!$D$16,IF($K$46="Month",$F$45/'L1'!$D$17,IF($K$46="Year",$F$45,0)))),B202,$F$46,$Q$45),"")</f>
        <v/>
      </c>
      <c r="I202" s="559"/>
      <c r="J202" s="559" t="str">
        <f t="shared" si="11"/>
        <v/>
      </c>
      <c r="K202" s="559"/>
      <c r="L202" s="559"/>
      <c r="M202" s="559"/>
      <c r="N202" s="559"/>
      <c r="O202" s="559" t="str">
        <f t="shared" si="12"/>
        <v/>
      </c>
      <c r="P202" s="560"/>
    </row>
    <row r="203" spans="2:16">
      <c r="B203" s="557" t="str">
        <f t="shared" si="9"/>
        <v/>
      </c>
      <c r="C203" s="558"/>
      <c r="D203" s="559" t="str">
        <f t="shared" si="10"/>
        <v/>
      </c>
      <c r="E203" s="559"/>
      <c r="F203" s="559" t="str">
        <f>IFERROR(IF(OR(D203=0,D203=""),"",-PMT($F$45/IF($K$46="Day",'L1'!$D$12,IF($K$46="Week",'L1'!$D$16,IF($K$46="Month",'L1'!$D$17,1))),$F$46,$D$62)),"")</f>
        <v/>
      </c>
      <c r="G203" s="559"/>
      <c r="H203" s="559" t="str">
        <f>IFERROR(-PPMT(IF($K$46="Day",$F$45/'L1'!$D$12,IF($K$46="Week",$F$45/'L1'!$D$16,IF($K$46="Month",$F$45/'L1'!$D$17,IF($K$46="Year",$F$45,0)))),B203,$F$46,$Q$45),"")</f>
        <v/>
      </c>
      <c r="I203" s="559"/>
      <c r="J203" s="559" t="str">
        <f t="shared" si="11"/>
        <v/>
      </c>
      <c r="K203" s="559"/>
      <c r="L203" s="559"/>
      <c r="M203" s="559"/>
      <c r="N203" s="559"/>
      <c r="O203" s="559" t="str">
        <f t="shared" si="12"/>
        <v/>
      </c>
      <c r="P203" s="560"/>
    </row>
    <row r="204" spans="2:16">
      <c r="B204" s="557" t="str">
        <f t="shared" si="9"/>
        <v/>
      </c>
      <c r="C204" s="558"/>
      <c r="D204" s="559" t="str">
        <f t="shared" si="10"/>
        <v/>
      </c>
      <c r="E204" s="559"/>
      <c r="F204" s="559" t="str">
        <f>IFERROR(IF(OR(D204=0,D204=""),"",-PMT($F$45/IF($K$46="Day",'L1'!$D$12,IF($K$46="Week",'L1'!$D$16,IF($K$46="Month",'L1'!$D$17,1))),$F$46,$D$62)),"")</f>
        <v/>
      </c>
      <c r="G204" s="559"/>
      <c r="H204" s="559" t="str">
        <f>IFERROR(-PPMT(IF($K$46="Day",$F$45/'L1'!$D$12,IF($K$46="Week",$F$45/'L1'!$D$16,IF($K$46="Month",$F$45/'L1'!$D$17,IF($K$46="Year",$F$45,0)))),B204,$F$46,$Q$45),"")</f>
        <v/>
      </c>
      <c r="I204" s="559"/>
      <c r="J204" s="559" t="str">
        <f t="shared" si="11"/>
        <v/>
      </c>
      <c r="K204" s="559"/>
      <c r="L204" s="559"/>
      <c r="M204" s="559"/>
      <c r="N204" s="559"/>
      <c r="O204" s="559" t="str">
        <f t="shared" si="12"/>
        <v/>
      </c>
      <c r="P204" s="560"/>
    </row>
    <row r="205" spans="2:16">
      <c r="B205" s="557" t="str">
        <f t="shared" si="9"/>
        <v/>
      </c>
      <c r="C205" s="558"/>
      <c r="D205" s="559" t="str">
        <f t="shared" si="10"/>
        <v/>
      </c>
      <c r="E205" s="559"/>
      <c r="F205" s="559" t="str">
        <f>IFERROR(IF(OR(D205=0,D205=""),"",-PMT($F$45/IF($K$46="Day",'L1'!$D$12,IF($K$46="Week",'L1'!$D$16,IF($K$46="Month",'L1'!$D$17,1))),$F$46,$D$62)),"")</f>
        <v/>
      </c>
      <c r="G205" s="559"/>
      <c r="H205" s="559" t="str">
        <f>IFERROR(-PPMT(IF($K$46="Day",$F$45/'L1'!$D$12,IF($K$46="Week",$F$45/'L1'!$D$16,IF($K$46="Month",$F$45/'L1'!$D$17,IF($K$46="Year",$F$45,0)))),B205,$F$46,$Q$45),"")</f>
        <v/>
      </c>
      <c r="I205" s="559"/>
      <c r="J205" s="559" t="str">
        <f t="shared" si="11"/>
        <v/>
      </c>
      <c r="K205" s="559"/>
      <c r="L205" s="559"/>
      <c r="M205" s="559"/>
      <c r="N205" s="559"/>
      <c r="O205" s="559" t="str">
        <f t="shared" si="12"/>
        <v/>
      </c>
      <c r="P205" s="560"/>
    </row>
    <row r="206" spans="2:16">
      <c r="B206" s="557" t="str">
        <f t="shared" si="9"/>
        <v/>
      </c>
      <c r="C206" s="558"/>
      <c r="D206" s="559" t="str">
        <f t="shared" si="10"/>
        <v/>
      </c>
      <c r="E206" s="559"/>
      <c r="F206" s="559" t="str">
        <f>IFERROR(IF(OR(D206=0,D206=""),"",-PMT($F$45/IF($K$46="Day",'L1'!$D$12,IF($K$46="Week",'L1'!$D$16,IF($K$46="Month",'L1'!$D$17,1))),$F$46,$D$62)),"")</f>
        <v/>
      </c>
      <c r="G206" s="559"/>
      <c r="H206" s="559" t="str">
        <f>IFERROR(-PPMT(IF($K$46="Day",$F$45/'L1'!$D$12,IF($K$46="Week",$F$45/'L1'!$D$16,IF($K$46="Month",$F$45/'L1'!$D$17,IF($K$46="Year",$F$45,0)))),B206,$F$46,$Q$45),"")</f>
        <v/>
      </c>
      <c r="I206" s="559"/>
      <c r="J206" s="559" t="str">
        <f t="shared" si="11"/>
        <v/>
      </c>
      <c r="K206" s="559"/>
      <c r="L206" s="559"/>
      <c r="M206" s="559"/>
      <c r="N206" s="559"/>
      <c r="O206" s="559" t="str">
        <f t="shared" si="12"/>
        <v/>
      </c>
      <c r="P206" s="560"/>
    </row>
    <row r="207" spans="2:16">
      <c r="B207" s="557" t="str">
        <f t="shared" si="9"/>
        <v/>
      </c>
      <c r="C207" s="558"/>
      <c r="D207" s="559" t="str">
        <f t="shared" si="10"/>
        <v/>
      </c>
      <c r="E207" s="559"/>
      <c r="F207" s="559" t="str">
        <f>IFERROR(IF(OR(D207=0,D207=""),"",-PMT($F$45/IF($K$46="Day",'L1'!$D$12,IF($K$46="Week",'L1'!$D$16,IF($K$46="Month",'L1'!$D$17,1))),$F$46,$D$62)),"")</f>
        <v/>
      </c>
      <c r="G207" s="559"/>
      <c r="H207" s="559" t="str">
        <f>IFERROR(-PPMT(IF($K$46="Day",$F$45/'L1'!$D$12,IF($K$46="Week",$F$45/'L1'!$D$16,IF($K$46="Month",$F$45/'L1'!$D$17,IF($K$46="Year",$F$45,0)))),B207,$F$46,$Q$45),"")</f>
        <v/>
      </c>
      <c r="I207" s="559"/>
      <c r="J207" s="559" t="str">
        <f t="shared" si="11"/>
        <v/>
      </c>
      <c r="K207" s="559"/>
      <c r="L207" s="559"/>
      <c r="M207" s="559"/>
      <c r="N207" s="559"/>
      <c r="O207" s="559" t="str">
        <f t="shared" si="12"/>
        <v/>
      </c>
      <c r="P207" s="560"/>
    </row>
    <row r="208" spans="2:16">
      <c r="B208" s="557" t="str">
        <f t="shared" si="9"/>
        <v/>
      </c>
      <c r="C208" s="558"/>
      <c r="D208" s="559" t="str">
        <f t="shared" si="10"/>
        <v/>
      </c>
      <c r="E208" s="559"/>
      <c r="F208" s="559" t="str">
        <f>IFERROR(IF(OR(D208=0,D208=""),"",-PMT($F$45/IF($K$46="Day",'L1'!$D$12,IF($K$46="Week",'L1'!$D$16,IF($K$46="Month",'L1'!$D$17,1))),$F$46,$D$62)),"")</f>
        <v/>
      </c>
      <c r="G208" s="559"/>
      <c r="H208" s="559" t="str">
        <f>IFERROR(-PPMT(IF($K$46="Day",$F$45/'L1'!$D$12,IF($K$46="Week",$F$45/'L1'!$D$16,IF($K$46="Month",$F$45/'L1'!$D$17,IF($K$46="Year",$F$45,0)))),B208,$F$46,$Q$45),"")</f>
        <v/>
      </c>
      <c r="I208" s="559"/>
      <c r="J208" s="559" t="str">
        <f t="shared" si="11"/>
        <v/>
      </c>
      <c r="K208" s="559"/>
      <c r="L208" s="559"/>
      <c r="M208" s="559"/>
      <c r="N208" s="559"/>
      <c r="O208" s="559" t="str">
        <f t="shared" si="12"/>
        <v/>
      </c>
      <c r="P208" s="560"/>
    </row>
    <row r="209" spans="2:16">
      <c r="B209" s="557" t="str">
        <f t="shared" si="9"/>
        <v/>
      </c>
      <c r="C209" s="558"/>
      <c r="D209" s="559" t="str">
        <f t="shared" si="10"/>
        <v/>
      </c>
      <c r="E209" s="559"/>
      <c r="F209" s="559" t="str">
        <f>IFERROR(IF(OR(D209=0,D209=""),"",-PMT($F$45/IF($K$46="Day",'L1'!$D$12,IF($K$46="Week",'L1'!$D$16,IF($K$46="Month",'L1'!$D$17,1))),$F$46,$D$62)),"")</f>
        <v/>
      </c>
      <c r="G209" s="559"/>
      <c r="H209" s="559" t="str">
        <f>IFERROR(-PPMT(IF($K$46="Day",$F$45/'L1'!$D$12,IF($K$46="Week",$F$45/'L1'!$D$16,IF($K$46="Month",$F$45/'L1'!$D$17,IF($K$46="Year",$F$45,0)))),B209,$F$46,$Q$45),"")</f>
        <v/>
      </c>
      <c r="I209" s="559"/>
      <c r="J209" s="559" t="str">
        <f t="shared" si="11"/>
        <v/>
      </c>
      <c r="K209" s="559"/>
      <c r="L209" s="559"/>
      <c r="M209" s="559"/>
      <c r="N209" s="559"/>
      <c r="O209" s="559" t="str">
        <f t="shared" si="12"/>
        <v/>
      </c>
      <c r="P209" s="560"/>
    </row>
    <row r="210" spans="2:16">
      <c r="B210" s="557" t="str">
        <f t="shared" si="9"/>
        <v/>
      </c>
      <c r="C210" s="558"/>
      <c r="D210" s="559" t="str">
        <f t="shared" si="10"/>
        <v/>
      </c>
      <c r="E210" s="559"/>
      <c r="F210" s="559" t="str">
        <f>IFERROR(IF(OR(D210=0,D210=""),"",-PMT($F$45/IF($K$46="Day",'L1'!$D$12,IF($K$46="Week",'L1'!$D$16,IF($K$46="Month",'L1'!$D$17,1))),$F$46,$D$62)),"")</f>
        <v/>
      </c>
      <c r="G210" s="559"/>
      <c r="H210" s="559" t="str">
        <f>IFERROR(-PPMT(IF($K$46="Day",$F$45/'L1'!$D$12,IF($K$46="Week",$F$45/'L1'!$D$16,IF($K$46="Month",$F$45/'L1'!$D$17,IF($K$46="Year",$F$45,0)))),B210,$F$46,$Q$45),"")</f>
        <v/>
      </c>
      <c r="I210" s="559"/>
      <c r="J210" s="559" t="str">
        <f t="shared" si="11"/>
        <v/>
      </c>
      <c r="K210" s="559"/>
      <c r="L210" s="559"/>
      <c r="M210" s="559"/>
      <c r="N210" s="559"/>
      <c r="O210" s="559" t="str">
        <f t="shared" si="12"/>
        <v/>
      </c>
      <c r="P210" s="560"/>
    </row>
    <row r="211" spans="2:16">
      <c r="B211" s="557" t="str">
        <f t="shared" si="9"/>
        <v/>
      </c>
      <c r="C211" s="558"/>
      <c r="D211" s="559" t="str">
        <f t="shared" si="10"/>
        <v/>
      </c>
      <c r="E211" s="559"/>
      <c r="F211" s="559" t="str">
        <f>IFERROR(IF(OR(D211=0,D211=""),"",-PMT($F$45/IF($K$46="Day",'L1'!$D$12,IF($K$46="Week",'L1'!$D$16,IF($K$46="Month",'L1'!$D$17,1))),$F$46,$D$62)),"")</f>
        <v/>
      </c>
      <c r="G211" s="559"/>
      <c r="H211" s="559" t="str">
        <f>IFERROR(-PPMT(IF($K$46="Day",$F$45/'L1'!$D$12,IF($K$46="Week",$F$45/'L1'!$D$16,IF($K$46="Month",$F$45/'L1'!$D$17,IF($K$46="Year",$F$45,0)))),B211,$F$46,$Q$45),"")</f>
        <v/>
      </c>
      <c r="I211" s="559"/>
      <c r="J211" s="559" t="str">
        <f t="shared" si="11"/>
        <v/>
      </c>
      <c r="K211" s="559"/>
      <c r="L211" s="559"/>
      <c r="M211" s="559"/>
      <c r="N211" s="559"/>
      <c r="O211" s="559" t="str">
        <f t="shared" si="12"/>
        <v/>
      </c>
      <c r="P211" s="560"/>
    </row>
    <row r="212" spans="2:16">
      <c r="B212" s="557" t="str">
        <f t="shared" si="9"/>
        <v/>
      </c>
      <c r="C212" s="558"/>
      <c r="D212" s="559" t="str">
        <f t="shared" si="10"/>
        <v/>
      </c>
      <c r="E212" s="559"/>
      <c r="F212" s="559" t="str">
        <f>IFERROR(IF(OR(D212=0,D212=""),"",-PMT($F$45/IF($K$46="Day",'L1'!$D$12,IF($K$46="Week",'L1'!$D$16,IF($K$46="Month",'L1'!$D$17,1))),$F$46,$D$62)),"")</f>
        <v/>
      </c>
      <c r="G212" s="559"/>
      <c r="H212" s="559" t="str">
        <f>IFERROR(-PPMT(IF($K$46="Day",$F$45/'L1'!$D$12,IF($K$46="Week",$F$45/'L1'!$D$16,IF($K$46="Month",$F$45/'L1'!$D$17,IF($K$46="Year",$F$45,0)))),B212,$F$46,$Q$45),"")</f>
        <v/>
      </c>
      <c r="I212" s="559"/>
      <c r="J212" s="559" t="str">
        <f t="shared" si="11"/>
        <v/>
      </c>
      <c r="K212" s="559"/>
      <c r="L212" s="559"/>
      <c r="M212" s="559"/>
      <c r="N212" s="559"/>
      <c r="O212" s="559" t="str">
        <f t="shared" si="12"/>
        <v/>
      </c>
      <c r="P212" s="560"/>
    </row>
    <row r="213" spans="2:16">
      <c r="B213" s="557" t="str">
        <f t="shared" si="9"/>
        <v/>
      </c>
      <c r="C213" s="558"/>
      <c r="D213" s="559" t="str">
        <f t="shared" si="10"/>
        <v/>
      </c>
      <c r="E213" s="559"/>
      <c r="F213" s="559" t="str">
        <f>IFERROR(IF(OR(D213=0,D213=""),"",-PMT($F$45/IF($K$46="Day",'L1'!$D$12,IF($K$46="Week",'L1'!$D$16,IF($K$46="Month",'L1'!$D$17,1))),$F$46,$D$62)),"")</f>
        <v/>
      </c>
      <c r="G213" s="559"/>
      <c r="H213" s="559" t="str">
        <f>IFERROR(-PPMT(IF($K$46="Day",$F$45/'L1'!$D$12,IF($K$46="Week",$F$45/'L1'!$D$16,IF($K$46="Month",$F$45/'L1'!$D$17,IF($K$46="Year",$F$45,0)))),B213,$F$46,$Q$45),"")</f>
        <v/>
      </c>
      <c r="I213" s="559"/>
      <c r="J213" s="559" t="str">
        <f t="shared" si="11"/>
        <v/>
      </c>
      <c r="K213" s="559"/>
      <c r="L213" s="559"/>
      <c r="M213" s="559"/>
      <c r="N213" s="559"/>
      <c r="O213" s="559" t="str">
        <f t="shared" si="12"/>
        <v/>
      </c>
      <c r="P213" s="560"/>
    </row>
    <row r="214" spans="2:16">
      <c r="B214" s="557" t="str">
        <f t="shared" si="9"/>
        <v/>
      </c>
      <c r="C214" s="558"/>
      <c r="D214" s="559" t="str">
        <f t="shared" si="10"/>
        <v/>
      </c>
      <c r="E214" s="559"/>
      <c r="F214" s="559" t="str">
        <f>IFERROR(IF(OR(D214=0,D214=""),"",-PMT($F$45/IF($K$46="Day",'L1'!$D$12,IF($K$46="Week",'L1'!$D$16,IF($K$46="Month",'L1'!$D$17,1))),$F$46,$D$62)),"")</f>
        <v/>
      </c>
      <c r="G214" s="559"/>
      <c r="H214" s="559" t="str">
        <f>IFERROR(-PPMT(IF($K$46="Day",$F$45/'L1'!$D$12,IF($K$46="Week",$F$45/'L1'!$D$16,IF($K$46="Month",$F$45/'L1'!$D$17,IF($K$46="Year",$F$45,0)))),B214,$F$46,$Q$45),"")</f>
        <v/>
      </c>
      <c r="I214" s="559"/>
      <c r="J214" s="559" t="str">
        <f t="shared" si="11"/>
        <v/>
      </c>
      <c r="K214" s="559"/>
      <c r="L214" s="559"/>
      <c r="M214" s="559"/>
      <c r="N214" s="559"/>
      <c r="O214" s="559" t="str">
        <f t="shared" si="12"/>
        <v/>
      </c>
      <c r="P214" s="560"/>
    </row>
    <row r="215" spans="2:16">
      <c r="B215" s="557" t="str">
        <f t="shared" si="9"/>
        <v/>
      </c>
      <c r="C215" s="558"/>
      <c r="D215" s="559" t="str">
        <f t="shared" si="10"/>
        <v/>
      </c>
      <c r="E215" s="559"/>
      <c r="F215" s="559" t="str">
        <f>IFERROR(IF(OR(D215=0,D215=""),"",-PMT($F$45/IF($K$46="Day",'L1'!$D$12,IF($K$46="Week",'L1'!$D$16,IF($K$46="Month",'L1'!$D$17,1))),$F$46,$D$62)),"")</f>
        <v/>
      </c>
      <c r="G215" s="559"/>
      <c r="H215" s="559" t="str">
        <f>IFERROR(-PPMT(IF($K$46="Day",$F$45/'L1'!$D$12,IF($K$46="Week",$F$45/'L1'!$D$16,IF($K$46="Month",$F$45/'L1'!$D$17,IF($K$46="Year",$F$45,0)))),B215,$F$46,$Q$45),"")</f>
        <v/>
      </c>
      <c r="I215" s="559"/>
      <c r="J215" s="559" t="str">
        <f t="shared" si="11"/>
        <v/>
      </c>
      <c r="K215" s="559"/>
      <c r="L215" s="559"/>
      <c r="M215" s="559"/>
      <c r="N215" s="559"/>
      <c r="O215" s="559" t="str">
        <f t="shared" si="12"/>
        <v/>
      </c>
      <c r="P215" s="560"/>
    </row>
    <row r="216" spans="2:16">
      <c r="B216" s="557" t="str">
        <f t="shared" si="9"/>
        <v/>
      </c>
      <c r="C216" s="558"/>
      <c r="D216" s="559" t="str">
        <f t="shared" si="10"/>
        <v/>
      </c>
      <c r="E216" s="559"/>
      <c r="F216" s="559" t="str">
        <f>IFERROR(IF(OR(D216=0,D216=""),"",-PMT($F$45/IF($K$46="Day",'L1'!$D$12,IF($K$46="Week",'L1'!$D$16,IF($K$46="Month",'L1'!$D$17,1))),$F$46,$D$62)),"")</f>
        <v/>
      </c>
      <c r="G216" s="559"/>
      <c r="H216" s="559" t="str">
        <f>IFERROR(-PPMT(IF($K$46="Day",$F$45/'L1'!$D$12,IF($K$46="Week",$F$45/'L1'!$D$16,IF($K$46="Month",$F$45/'L1'!$D$17,IF($K$46="Year",$F$45,0)))),B216,$F$46,$Q$45),"")</f>
        <v/>
      </c>
      <c r="I216" s="559"/>
      <c r="J216" s="559" t="str">
        <f t="shared" si="11"/>
        <v/>
      </c>
      <c r="K216" s="559"/>
      <c r="L216" s="559"/>
      <c r="M216" s="559"/>
      <c r="N216" s="559"/>
      <c r="O216" s="559" t="str">
        <f t="shared" si="12"/>
        <v/>
      </c>
      <c r="P216" s="560"/>
    </row>
    <row r="217" spans="2:16">
      <c r="B217" s="557" t="str">
        <f t="shared" si="9"/>
        <v/>
      </c>
      <c r="C217" s="558"/>
      <c r="D217" s="559" t="str">
        <f t="shared" si="10"/>
        <v/>
      </c>
      <c r="E217" s="559"/>
      <c r="F217" s="559" t="str">
        <f>IFERROR(IF(OR(D217=0,D217=""),"",-PMT($F$45/IF($K$46="Day",'L1'!$D$12,IF($K$46="Week",'L1'!$D$16,IF($K$46="Month",'L1'!$D$17,1))),$F$46,$D$62)),"")</f>
        <v/>
      </c>
      <c r="G217" s="559"/>
      <c r="H217" s="559" t="str">
        <f>IFERROR(-PPMT(IF($K$46="Day",$F$45/'L1'!$D$12,IF($K$46="Week",$F$45/'L1'!$D$16,IF($K$46="Month",$F$45/'L1'!$D$17,IF($K$46="Year",$F$45,0)))),B217,$F$46,$Q$45),"")</f>
        <v/>
      </c>
      <c r="I217" s="559"/>
      <c r="J217" s="559" t="str">
        <f t="shared" si="11"/>
        <v/>
      </c>
      <c r="K217" s="559"/>
      <c r="L217" s="559"/>
      <c r="M217" s="559"/>
      <c r="N217" s="559"/>
      <c r="O217" s="559" t="str">
        <f t="shared" si="12"/>
        <v/>
      </c>
      <c r="P217" s="560"/>
    </row>
    <row r="218" spans="2:16">
      <c r="B218" s="557" t="str">
        <f t="shared" si="9"/>
        <v/>
      </c>
      <c r="C218" s="558"/>
      <c r="D218" s="559" t="str">
        <f t="shared" si="10"/>
        <v/>
      </c>
      <c r="E218" s="559"/>
      <c r="F218" s="559" t="str">
        <f>IFERROR(IF(OR(D218=0,D218=""),"",-PMT($F$45/IF($K$46="Day",'L1'!$D$12,IF($K$46="Week",'L1'!$D$16,IF($K$46="Month",'L1'!$D$17,1))),$F$46,$D$62)),"")</f>
        <v/>
      </c>
      <c r="G218" s="559"/>
      <c r="H218" s="559" t="str">
        <f>IFERROR(-PPMT(IF($K$46="Day",$F$45/'L1'!$D$12,IF($K$46="Week",$F$45/'L1'!$D$16,IF($K$46="Month",$F$45/'L1'!$D$17,IF($K$46="Year",$F$45,0)))),B218,$F$46,$Q$45),"")</f>
        <v/>
      </c>
      <c r="I218" s="559"/>
      <c r="J218" s="559" t="str">
        <f t="shared" si="11"/>
        <v/>
      </c>
      <c r="K218" s="559"/>
      <c r="L218" s="559"/>
      <c r="M218" s="559"/>
      <c r="N218" s="559"/>
      <c r="O218" s="559" t="str">
        <f t="shared" si="12"/>
        <v/>
      </c>
      <c r="P218" s="560"/>
    </row>
    <row r="219" spans="2:16">
      <c r="B219" s="557" t="str">
        <f t="shared" si="9"/>
        <v/>
      </c>
      <c r="C219" s="558"/>
      <c r="D219" s="559" t="str">
        <f t="shared" si="10"/>
        <v/>
      </c>
      <c r="E219" s="559"/>
      <c r="F219" s="559" t="str">
        <f>IFERROR(IF(OR(D219=0,D219=""),"",-PMT($F$45/IF($K$46="Day",'L1'!$D$12,IF($K$46="Week",'L1'!$D$16,IF($K$46="Month",'L1'!$D$17,1))),$F$46,$D$62)),"")</f>
        <v/>
      </c>
      <c r="G219" s="559"/>
      <c r="H219" s="559" t="str">
        <f>IFERROR(-PPMT(IF($K$46="Day",$F$45/'L1'!$D$12,IF($K$46="Week",$F$45/'L1'!$D$16,IF($K$46="Month",$F$45/'L1'!$D$17,IF($K$46="Year",$F$45,0)))),B219,$F$46,$Q$45),"")</f>
        <v/>
      </c>
      <c r="I219" s="559"/>
      <c r="J219" s="559" t="str">
        <f t="shared" si="11"/>
        <v/>
      </c>
      <c r="K219" s="559"/>
      <c r="L219" s="559"/>
      <c r="M219" s="559"/>
      <c r="N219" s="559"/>
      <c r="O219" s="559" t="str">
        <f t="shared" si="12"/>
        <v/>
      </c>
      <c r="P219" s="560"/>
    </row>
    <row r="220" spans="2:16">
      <c r="B220" s="557" t="str">
        <f t="shared" si="9"/>
        <v/>
      </c>
      <c r="C220" s="558"/>
      <c r="D220" s="559" t="str">
        <f t="shared" si="10"/>
        <v/>
      </c>
      <c r="E220" s="559"/>
      <c r="F220" s="559" t="str">
        <f>IFERROR(IF(OR(D220=0,D220=""),"",-PMT($F$45/IF($K$46="Day",'L1'!$D$12,IF($K$46="Week",'L1'!$D$16,IF($K$46="Month",'L1'!$D$17,1))),$F$46,$D$62)),"")</f>
        <v/>
      </c>
      <c r="G220" s="559"/>
      <c r="H220" s="559" t="str">
        <f>IFERROR(-PPMT(IF($K$46="Day",$F$45/'L1'!$D$12,IF($K$46="Week",$F$45/'L1'!$D$16,IF($K$46="Month",$F$45/'L1'!$D$17,IF($K$46="Year",$F$45,0)))),B220,$F$46,$Q$45),"")</f>
        <v/>
      </c>
      <c r="I220" s="559"/>
      <c r="J220" s="559" t="str">
        <f t="shared" si="11"/>
        <v/>
      </c>
      <c r="K220" s="559"/>
      <c r="L220" s="559"/>
      <c r="M220" s="559"/>
      <c r="N220" s="559"/>
      <c r="O220" s="559" t="str">
        <f t="shared" si="12"/>
        <v/>
      </c>
      <c r="P220" s="560"/>
    </row>
    <row r="221" spans="2:16">
      <c r="B221" s="557" t="str">
        <f t="shared" si="9"/>
        <v/>
      </c>
      <c r="C221" s="558"/>
      <c r="D221" s="559" t="str">
        <f t="shared" si="10"/>
        <v/>
      </c>
      <c r="E221" s="559"/>
      <c r="F221" s="559" t="str">
        <f>IFERROR(IF(OR(D221=0,D221=""),"",-PMT($F$45/IF($K$46="Day",'L1'!$D$12,IF($K$46="Week",'L1'!$D$16,IF($K$46="Month",'L1'!$D$17,1))),$F$46,$D$62)),"")</f>
        <v/>
      </c>
      <c r="G221" s="559"/>
      <c r="H221" s="559" t="str">
        <f>IFERROR(-PPMT(IF($K$46="Day",$F$45/'L1'!$D$12,IF($K$46="Week",$F$45/'L1'!$D$16,IF($K$46="Month",$F$45/'L1'!$D$17,IF($K$46="Year",$F$45,0)))),B221,$F$46,$Q$45),"")</f>
        <v/>
      </c>
      <c r="I221" s="559"/>
      <c r="J221" s="559" t="str">
        <f t="shared" si="11"/>
        <v/>
      </c>
      <c r="K221" s="559"/>
      <c r="L221" s="559"/>
      <c r="M221" s="559"/>
      <c r="N221" s="559"/>
      <c r="O221" s="559" t="str">
        <f t="shared" si="12"/>
        <v/>
      </c>
      <c r="P221" s="560"/>
    </row>
    <row r="222" spans="2:16">
      <c r="B222" s="557" t="str">
        <f t="shared" si="9"/>
        <v/>
      </c>
      <c r="C222" s="558"/>
      <c r="D222" s="559" t="str">
        <f t="shared" si="10"/>
        <v/>
      </c>
      <c r="E222" s="559"/>
      <c r="F222" s="559" t="str">
        <f>IFERROR(IF(OR(D222=0,D222=""),"",-PMT($F$45/IF($K$46="Day",'L1'!$D$12,IF($K$46="Week",'L1'!$D$16,IF($K$46="Month",'L1'!$D$17,1))),$F$46,$D$62)),"")</f>
        <v/>
      </c>
      <c r="G222" s="559"/>
      <c r="H222" s="559" t="str">
        <f>IFERROR(-PPMT(IF($K$46="Day",$F$45/'L1'!$D$12,IF($K$46="Week",$F$45/'L1'!$D$16,IF($K$46="Month",$F$45/'L1'!$D$17,IF($K$46="Year",$F$45,0)))),B222,$F$46,$Q$45),"")</f>
        <v/>
      </c>
      <c r="I222" s="559"/>
      <c r="J222" s="559" t="str">
        <f t="shared" si="11"/>
        <v/>
      </c>
      <c r="K222" s="559"/>
      <c r="L222" s="559"/>
      <c r="M222" s="559"/>
      <c r="N222" s="559"/>
      <c r="O222" s="559" t="str">
        <f t="shared" si="12"/>
        <v/>
      </c>
      <c r="P222" s="560"/>
    </row>
    <row r="223" spans="2:16">
      <c r="B223" s="557" t="str">
        <f t="shared" si="9"/>
        <v/>
      </c>
      <c r="C223" s="558"/>
      <c r="D223" s="559" t="str">
        <f t="shared" si="10"/>
        <v/>
      </c>
      <c r="E223" s="559"/>
      <c r="F223" s="559" t="str">
        <f>IFERROR(IF(OR(D223=0,D223=""),"",-PMT($F$45/IF($K$46="Day",'L1'!$D$12,IF($K$46="Week",'L1'!$D$16,IF($K$46="Month",'L1'!$D$17,1))),$F$46,$D$62)),"")</f>
        <v/>
      </c>
      <c r="G223" s="559"/>
      <c r="H223" s="559" t="str">
        <f>IFERROR(-PPMT(IF($K$46="Day",$F$45/'L1'!$D$12,IF($K$46="Week",$F$45/'L1'!$D$16,IF($K$46="Month",$F$45/'L1'!$D$17,IF($K$46="Year",$F$45,0)))),B223,$F$46,$Q$45),"")</f>
        <v/>
      </c>
      <c r="I223" s="559"/>
      <c r="J223" s="559" t="str">
        <f t="shared" si="11"/>
        <v/>
      </c>
      <c r="K223" s="559"/>
      <c r="L223" s="559"/>
      <c r="M223" s="559"/>
      <c r="N223" s="559"/>
      <c r="O223" s="559" t="str">
        <f t="shared" si="12"/>
        <v/>
      </c>
      <c r="P223" s="560"/>
    </row>
    <row r="224" spans="2:16">
      <c r="B224" s="557" t="str">
        <f t="shared" si="9"/>
        <v/>
      </c>
      <c r="C224" s="558"/>
      <c r="D224" s="559" t="str">
        <f t="shared" si="10"/>
        <v/>
      </c>
      <c r="E224" s="559"/>
      <c r="F224" s="559" t="str">
        <f>IFERROR(IF(OR(D224=0,D224=""),"",-PMT($F$45/IF($K$46="Day",'L1'!$D$12,IF($K$46="Week",'L1'!$D$16,IF($K$46="Month",'L1'!$D$17,1))),$F$46,$D$62)),"")</f>
        <v/>
      </c>
      <c r="G224" s="559"/>
      <c r="H224" s="559" t="str">
        <f>IFERROR(-PPMT(IF($K$46="Day",$F$45/'L1'!$D$12,IF($K$46="Week",$F$45/'L1'!$D$16,IF($K$46="Month",$F$45/'L1'!$D$17,IF($K$46="Year",$F$45,0)))),B224,$F$46,$Q$45),"")</f>
        <v/>
      </c>
      <c r="I224" s="559"/>
      <c r="J224" s="559" t="str">
        <f t="shared" si="11"/>
        <v/>
      </c>
      <c r="K224" s="559"/>
      <c r="L224" s="559"/>
      <c r="M224" s="559"/>
      <c r="N224" s="559"/>
      <c r="O224" s="559" t="str">
        <f t="shared" si="12"/>
        <v/>
      </c>
      <c r="P224" s="560"/>
    </row>
    <row r="225" spans="2:16">
      <c r="B225" s="557" t="str">
        <f t="shared" si="9"/>
        <v/>
      </c>
      <c r="C225" s="558"/>
      <c r="D225" s="559" t="str">
        <f t="shared" si="10"/>
        <v/>
      </c>
      <c r="E225" s="559"/>
      <c r="F225" s="559" t="str">
        <f>IFERROR(IF(OR(D225=0,D225=""),"",-PMT($F$45/IF($K$46="Day",'L1'!$D$12,IF($K$46="Week",'L1'!$D$16,IF($K$46="Month",'L1'!$D$17,1))),$F$46,$D$62)),"")</f>
        <v/>
      </c>
      <c r="G225" s="559"/>
      <c r="H225" s="559" t="str">
        <f>IFERROR(-PPMT(IF($K$46="Day",$F$45/'L1'!$D$12,IF($K$46="Week",$F$45/'L1'!$D$16,IF($K$46="Month",$F$45/'L1'!$D$17,IF($K$46="Year",$F$45,0)))),B225,$F$46,$Q$45),"")</f>
        <v/>
      </c>
      <c r="I225" s="559"/>
      <c r="J225" s="559" t="str">
        <f t="shared" si="11"/>
        <v/>
      </c>
      <c r="K225" s="559"/>
      <c r="L225" s="559"/>
      <c r="M225" s="559"/>
      <c r="N225" s="559"/>
      <c r="O225" s="559" t="str">
        <f t="shared" si="12"/>
        <v/>
      </c>
      <c r="P225" s="560"/>
    </row>
    <row r="226" spans="2:16">
      <c r="B226" s="557" t="str">
        <f t="shared" si="9"/>
        <v/>
      </c>
      <c r="C226" s="558"/>
      <c r="D226" s="559" t="str">
        <f t="shared" si="10"/>
        <v/>
      </c>
      <c r="E226" s="559"/>
      <c r="F226" s="559" t="str">
        <f>IFERROR(IF(OR(D226=0,D226=""),"",-PMT($F$45/IF($K$46="Day",'L1'!$D$12,IF($K$46="Week",'L1'!$D$16,IF($K$46="Month",'L1'!$D$17,1))),$F$46,$D$62)),"")</f>
        <v/>
      </c>
      <c r="G226" s="559"/>
      <c r="H226" s="559" t="str">
        <f>IFERROR(-PPMT(IF($K$46="Day",$F$45/'L1'!$D$12,IF($K$46="Week",$F$45/'L1'!$D$16,IF($K$46="Month",$F$45/'L1'!$D$17,IF($K$46="Year",$F$45,0)))),B226,$F$46,$Q$45),"")</f>
        <v/>
      </c>
      <c r="I226" s="559"/>
      <c r="J226" s="559" t="str">
        <f t="shared" si="11"/>
        <v/>
      </c>
      <c r="K226" s="559"/>
      <c r="L226" s="559"/>
      <c r="M226" s="559"/>
      <c r="N226" s="559"/>
      <c r="O226" s="559" t="str">
        <f t="shared" si="12"/>
        <v/>
      </c>
      <c r="P226" s="560"/>
    </row>
    <row r="227" spans="2:16">
      <c r="B227" s="557" t="str">
        <f t="shared" si="9"/>
        <v/>
      </c>
      <c r="C227" s="558"/>
      <c r="D227" s="559" t="str">
        <f t="shared" si="10"/>
        <v/>
      </c>
      <c r="E227" s="559"/>
      <c r="F227" s="559" t="str">
        <f>IFERROR(IF(OR(D227=0,D227=""),"",-PMT($F$45/IF($K$46="Day",'L1'!$D$12,IF($K$46="Week",'L1'!$D$16,IF($K$46="Month",'L1'!$D$17,1))),$F$46,$D$62)),"")</f>
        <v/>
      </c>
      <c r="G227" s="559"/>
      <c r="H227" s="559" t="str">
        <f>IFERROR(-PPMT(IF($K$46="Day",$F$45/'L1'!$D$12,IF($K$46="Week",$F$45/'L1'!$D$16,IF($K$46="Month",$F$45/'L1'!$D$17,IF($K$46="Year",$F$45,0)))),B227,$F$46,$Q$45),"")</f>
        <v/>
      </c>
      <c r="I227" s="559"/>
      <c r="J227" s="559" t="str">
        <f t="shared" si="11"/>
        <v/>
      </c>
      <c r="K227" s="559"/>
      <c r="L227" s="559"/>
      <c r="M227" s="559"/>
      <c r="N227" s="559"/>
      <c r="O227" s="559" t="str">
        <f t="shared" si="12"/>
        <v/>
      </c>
      <c r="P227" s="560"/>
    </row>
    <row r="228" spans="2:16">
      <c r="B228" s="557" t="str">
        <f t="shared" si="9"/>
        <v/>
      </c>
      <c r="C228" s="558"/>
      <c r="D228" s="559" t="str">
        <f t="shared" si="10"/>
        <v/>
      </c>
      <c r="E228" s="559"/>
      <c r="F228" s="559" t="str">
        <f>IFERROR(IF(OR(D228=0,D228=""),"",-PMT($F$45/IF($K$46="Day",'L1'!$D$12,IF($K$46="Week",'L1'!$D$16,IF($K$46="Month",'L1'!$D$17,1))),$F$46,$D$62)),"")</f>
        <v/>
      </c>
      <c r="G228" s="559"/>
      <c r="H228" s="559" t="str">
        <f>IFERROR(-PPMT(IF($K$46="Day",$F$45/'L1'!$D$12,IF($K$46="Week",$F$45/'L1'!$D$16,IF($K$46="Month",$F$45/'L1'!$D$17,IF($K$46="Year",$F$45,0)))),B228,$F$46,$Q$45),"")</f>
        <v/>
      </c>
      <c r="I228" s="559"/>
      <c r="J228" s="559" t="str">
        <f t="shared" si="11"/>
        <v/>
      </c>
      <c r="K228" s="559"/>
      <c r="L228" s="559"/>
      <c r="M228" s="559"/>
      <c r="N228" s="559"/>
      <c r="O228" s="559" t="str">
        <f t="shared" si="12"/>
        <v/>
      </c>
      <c r="P228" s="560"/>
    </row>
    <row r="229" spans="2:16">
      <c r="B229" s="557" t="str">
        <f t="shared" si="9"/>
        <v/>
      </c>
      <c r="C229" s="558"/>
      <c r="D229" s="559" t="str">
        <f t="shared" si="10"/>
        <v/>
      </c>
      <c r="E229" s="559"/>
      <c r="F229" s="559" t="str">
        <f>IFERROR(IF(OR(D229=0,D229=""),"",-PMT($F$45/IF($K$46="Day",'L1'!$D$12,IF($K$46="Week",'L1'!$D$16,IF($K$46="Month",'L1'!$D$17,1))),$F$46,$D$62)),"")</f>
        <v/>
      </c>
      <c r="G229" s="559"/>
      <c r="H229" s="559" t="str">
        <f>IFERROR(-PPMT(IF($K$46="Day",$F$45/'L1'!$D$12,IF($K$46="Week",$F$45/'L1'!$D$16,IF($K$46="Month",$F$45/'L1'!$D$17,IF($K$46="Year",$F$45,0)))),B229,$F$46,$Q$45),"")</f>
        <v/>
      </c>
      <c r="I229" s="559"/>
      <c r="J229" s="559" t="str">
        <f t="shared" si="11"/>
        <v/>
      </c>
      <c r="K229" s="559"/>
      <c r="L229" s="559"/>
      <c r="M229" s="559"/>
      <c r="N229" s="559"/>
      <c r="O229" s="559" t="str">
        <f t="shared" si="12"/>
        <v/>
      </c>
      <c r="P229" s="560"/>
    </row>
    <row r="230" spans="2:16">
      <c r="B230" s="557" t="str">
        <f t="shared" si="9"/>
        <v/>
      </c>
      <c r="C230" s="558"/>
      <c r="D230" s="559" t="str">
        <f t="shared" si="10"/>
        <v/>
      </c>
      <c r="E230" s="559"/>
      <c r="F230" s="559" t="str">
        <f>IFERROR(IF(OR(D230=0,D230=""),"",-PMT($F$45/IF($K$46="Day",'L1'!$D$12,IF($K$46="Week",'L1'!$D$16,IF($K$46="Month",'L1'!$D$17,1))),$F$46,$D$62)),"")</f>
        <v/>
      </c>
      <c r="G230" s="559"/>
      <c r="H230" s="559" t="str">
        <f>IFERROR(-PPMT(IF($K$46="Day",$F$45/'L1'!$D$12,IF($K$46="Week",$F$45/'L1'!$D$16,IF($K$46="Month",$F$45/'L1'!$D$17,IF($K$46="Year",$F$45,0)))),B230,$F$46,$Q$45),"")</f>
        <v/>
      </c>
      <c r="I230" s="559"/>
      <c r="J230" s="559" t="str">
        <f t="shared" si="11"/>
        <v/>
      </c>
      <c r="K230" s="559"/>
      <c r="L230" s="559"/>
      <c r="M230" s="559"/>
      <c r="N230" s="559"/>
      <c r="O230" s="559" t="str">
        <f t="shared" si="12"/>
        <v/>
      </c>
      <c r="P230" s="560"/>
    </row>
    <row r="231" spans="2:16">
      <c r="B231" s="557" t="str">
        <f t="shared" si="9"/>
        <v/>
      </c>
      <c r="C231" s="558"/>
      <c r="D231" s="559" t="str">
        <f t="shared" si="10"/>
        <v/>
      </c>
      <c r="E231" s="559"/>
      <c r="F231" s="559" t="str">
        <f>IFERROR(IF(OR(D231=0,D231=""),"",-PMT($F$45/IF($K$46="Day",'L1'!$D$12,IF($K$46="Week",'L1'!$D$16,IF($K$46="Month",'L1'!$D$17,1))),$F$46,$D$62)),"")</f>
        <v/>
      </c>
      <c r="G231" s="559"/>
      <c r="H231" s="559" t="str">
        <f>IFERROR(-PPMT(IF($K$46="Day",$F$45/'L1'!$D$12,IF($K$46="Week",$F$45/'L1'!$D$16,IF($K$46="Month",$F$45/'L1'!$D$17,IF($K$46="Year",$F$45,0)))),B231,$F$46,$Q$45),"")</f>
        <v/>
      </c>
      <c r="I231" s="559"/>
      <c r="J231" s="559" t="str">
        <f t="shared" si="11"/>
        <v/>
      </c>
      <c r="K231" s="559"/>
      <c r="L231" s="559"/>
      <c r="M231" s="559"/>
      <c r="N231" s="559"/>
      <c r="O231" s="559" t="str">
        <f t="shared" si="12"/>
        <v/>
      </c>
      <c r="P231" s="560"/>
    </row>
    <row r="232" spans="2:16">
      <c r="B232" s="557" t="str">
        <f t="shared" si="9"/>
        <v/>
      </c>
      <c r="C232" s="558"/>
      <c r="D232" s="559" t="str">
        <f t="shared" si="10"/>
        <v/>
      </c>
      <c r="E232" s="559"/>
      <c r="F232" s="559" t="str">
        <f>IFERROR(IF(OR(D232=0,D232=""),"",-PMT($F$45/IF($K$46="Day",'L1'!$D$12,IF($K$46="Week",'L1'!$D$16,IF($K$46="Month",'L1'!$D$17,1))),$F$46,$D$62)),"")</f>
        <v/>
      </c>
      <c r="G232" s="559"/>
      <c r="H232" s="559" t="str">
        <f>IFERROR(-PPMT(IF($K$46="Day",$F$45/'L1'!$D$12,IF($K$46="Week",$F$45/'L1'!$D$16,IF($K$46="Month",$F$45/'L1'!$D$17,IF($K$46="Year",$F$45,0)))),B232,$F$46,$Q$45),"")</f>
        <v/>
      </c>
      <c r="I232" s="559"/>
      <c r="J232" s="559" t="str">
        <f t="shared" si="11"/>
        <v/>
      </c>
      <c r="K232" s="559"/>
      <c r="L232" s="559"/>
      <c r="M232" s="559"/>
      <c r="N232" s="559"/>
      <c r="O232" s="559" t="str">
        <f t="shared" si="12"/>
        <v/>
      </c>
      <c r="P232" s="560"/>
    </row>
    <row r="233" spans="2:16">
      <c r="B233" s="557" t="str">
        <f t="shared" si="9"/>
        <v/>
      </c>
      <c r="C233" s="558"/>
      <c r="D233" s="559" t="str">
        <f t="shared" si="10"/>
        <v/>
      </c>
      <c r="E233" s="559"/>
      <c r="F233" s="559" t="str">
        <f>IFERROR(IF(OR(D233=0,D233=""),"",-PMT($F$45/IF($K$46="Day",'L1'!$D$12,IF($K$46="Week",'L1'!$D$16,IF($K$46="Month",'L1'!$D$17,1))),$F$46,$D$62)),"")</f>
        <v/>
      </c>
      <c r="G233" s="559"/>
      <c r="H233" s="559" t="str">
        <f>IFERROR(-PPMT(IF($K$46="Day",$F$45/'L1'!$D$12,IF($K$46="Week",$F$45/'L1'!$D$16,IF($K$46="Month",$F$45/'L1'!$D$17,IF($K$46="Year",$F$45,0)))),B233,$F$46,$Q$45),"")</f>
        <v/>
      </c>
      <c r="I233" s="559"/>
      <c r="J233" s="559" t="str">
        <f t="shared" si="11"/>
        <v/>
      </c>
      <c r="K233" s="559"/>
      <c r="L233" s="559"/>
      <c r="M233" s="559"/>
      <c r="N233" s="559"/>
      <c r="O233" s="559" t="str">
        <f t="shared" si="12"/>
        <v/>
      </c>
      <c r="P233" s="560"/>
    </row>
    <row r="234" spans="2:16">
      <c r="B234" s="557" t="str">
        <f t="shared" si="9"/>
        <v/>
      </c>
      <c r="C234" s="558"/>
      <c r="D234" s="559" t="str">
        <f t="shared" si="10"/>
        <v/>
      </c>
      <c r="E234" s="559"/>
      <c r="F234" s="559" t="str">
        <f>IFERROR(IF(OR(D234=0,D234=""),"",-PMT($F$45/IF($K$46="Day",'L1'!$D$12,IF($K$46="Week",'L1'!$D$16,IF($K$46="Month",'L1'!$D$17,1))),$F$46,$D$62)),"")</f>
        <v/>
      </c>
      <c r="G234" s="559"/>
      <c r="H234" s="559" t="str">
        <f>IFERROR(-PPMT(IF($K$46="Day",$F$45/'L1'!$D$12,IF($K$46="Week",$F$45/'L1'!$D$16,IF($K$46="Month",$F$45/'L1'!$D$17,IF($K$46="Year",$F$45,0)))),B234,$F$46,$Q$45),"")</f>
        <v/>
      </c>
      <c r="I234" s="559"/>
      <c r="J234" s="559" t="str">
        <f t="shared" si="11"/>
        <v/>
      </c>
      <c r="K234" s="559"/>
      <c r="L234" s="559"/>
      <c r="M234" s="559"/>
      <c r="N234" s="559"/>
      <c r="O234" s="559" t="str">
        <f t="shared" si="12"/>
        <v/>
      </c>
      <c r="P234" s="560"/>
    </row>
    <row r="235" spans="2:16">
      <c r="B235" s="557" t="str">
        <f t="shared" si="9"/>
        <v/>
      </c>
      <c r="C235" s="558"/>
      <c r="D235" s="559" t="str">
        <f t="shared" si="10"/>
        <v/>
      </c>
      <c r="E235" s="559"/>
      <c r="F235" s="559" t="str">
        <f>IFERROR(IF(OR(D235=0,D235=""),"",-PMT($F$45/IF($K$46="Day",'L1'!$D$12,IF($K$46="Week",'L1'!$D$16,IF($K$46="Month",'L1'!$D$17,1))),$F$46,$D$62)),"")</f>
        <v/>
      </c>
      <c r="G235" s="559"/>
      <c r="H235" s="559" t="str">
        <f>IFERROR(-PPMT(IF($K$46="Day",$F$45/'L1'!$D$12,IF($K$46="Week",$F$45/'L1'!$D$16,IF($K$46="Month",$F$45/'L1'!$D$17,IF($K$46="Year",$F$45,0)))),B235,$F$46,$Q$45),"")</f>
        <v/>
      </c>
      <c r="I235" s="559"/>
      <c r="J235" s="559" t="str">
        <f t="shared" si="11"/>
        <v/>
      </c>
      <c r="K235" s="559"/>
      <c r="L235" s="559"/>
      <c r="M235" s="559"/>
      <c r="N235" s="559"/>
      <c r="O235" s="559" t="str">
        <f t="shared" si="12"/>
        <v/>
      </c>
      <c r="P235" s="560"/>
    </row>
    <row r="236" spans="2:16">
      <c r="B236" s="557" t="str">
        <f t="shared" si="9"/>
        <v/>
      </c>
      <c r="C236" s="558"/>
      <c r="D236" s="559" t="str">
        <f t="shared" si="10"/>
        <v/>
      </c>
      <c r="E236" s="559"/>
      <c r="F236" s="559" t="str">
        <f>IFERROR(IF(OR(D236=0,D236=""),"",-PMT($F$45/IF($K$46="Day",'L1'!$D$12,IF($K$46="Week",'L1'!$D$16,IF($K$46="Month",'L1'!$D$17,1))),$F$46,$D$62)),"")</f>
        <v/>
      </c>
      <c r="G236" s="559"/>
      <c r="H236" s="559" t="str">
        <f>IFERROR(-PPMT(IF($K$46="Day",$F$45/'L1'!$D$12,IF($K$46="Week",$F$45/'L1'!$D$16,IF($K$46="Month",$F$45/'L1'!$D$17,IF($K$46="Year",$F$45,0)))),B236,$F$46,$Q$45),"")</f>
        <v/>
      </c>
      <c r="I236" s="559"/>
      <c r="J236" s="559" t="str">
        <f t="shared" si="11"/>
        <v/>
      </c>
      <c r="K236" s="559"/>
      <c r="L236" s="559"/>
      <c r="M236" s="559"/>
      <c r="N236" s="559"/>
      <c r="O236" s="559" t="str">
        <f t="shared" si="12"/>
        <v/>
      </c>
      <c r="P236" s="560"/>
    </row>
    <row r="237" spans="2:16">
      <c r="B237" s="557" t="str">
        <f t="shared" si="9"/>
        <v/>
      </c>
      <c r="C237" s="558"/>
      <c r="D237" s="559" t="str">
        <f t="shared" si="10"/>
        <v/>
      </c>
      <c r="E237" s="559"/>
      <c r="F237" s="559" t="str">
        <f>IFERROR(IF(OR(D237=0,D237=""),"",-PMT($F$45/IF($K$46="Day",'L1'!$D$12,IF($K$46="Week",'L1'!$D$16,IF($K$46="Month",'L1'!$D$17,1))),$F$46,$D$62)),"")</f>
        <v/>
      </c>
      <c r="G237" s="559"/>
      <c r="H237" s="559" t="str">
        <f>IFERROR(-PPMT(IF($K$46="Day",$F$45/'L1'!$D$12,IF($K$46="Week",$F$45/'L1'!$D$16,IF($K$46="Month",$F$45/'L1'!$D$17,IF($K$46="Year",$F$45,0)))),B237,$F$46,$Q$45),"")</f>
        <v/>
      </c>
      <c r="I237" s="559"/>
      <c r="J237" s="559" t="str">
        <f t="shared" si="11"/>
        <v/>
      </c>
      <c r="K237" s="559"/>
      <c r="L237" s="559"/>
      <c r="M237" s="559"/>
      <c r="N237" s="559"/>
      <c r="O237" s="559" t="str">
        <f t="shared" si="12"/>
        <v/>
      </c>
      <c r="P237" s="560"/>
    </row>
    <row r="238" spans="2:16">
      <c r="B238" s="557" t="str">
        <f t="shared" si="9"/>
        <v/>
      </c>
      <c r="C238" s="558"/>
      <c r="D238" s="559" t="str">
        <f t="shared" si="10"/>
        <v/>
      </c>
      <c r="E238" s="559"/>
      <c r="F238" s="559" t="str">
        <f>IFERROR(IF(OR(D238=0,D238=""),"",-PMT($F$45/IF($K$46="Day",'L1'!$D$12,IF($K$46="Week",'L1'!$D$16,IF($K$46="Month",'L1'!$D$17,1))),$F$46,$D$62)),"")</f>
        <v/>
      </c>
      <c r="G238" s="559"/>
      <c r="H238" s="559" t="str">
        <f>IFERROR(-PPMT(IF($K$46="Day",$F$45/'L1'!$D$12,IF($K$46="Week",$F$45/'L1'!$D$16,IF($K$46="Month",$F$45/'L1'!$D$17,IF($K$46="Year",$F$45,0)))),B238,$F$46,$Q$45),"")</f>
        <v/>
      </c>
      <c r="I238" s="559"/>
      <c r="J238" s="559" t="str">
        <f t="shared" si="11"/>
        <v/>
      </c>
      <c r="K238" s="559"/>
      <c r="L238" s="559"/>
      <c r="M238" s="559"/>
      <c r="N238" s="559"/>
      <c r="O238" s="559" t="str">
        <f t="shared" si="12"/>
        <v/>
      </c>
      <c r="P238" s="560"/>
    </row>
    <row r="239" spans="2:16">
      <c r="B239" s="557" t="str">
        <f t="shared" si="9"/>
        <v/>
      </c>
      <c r="C239" s="558"/>
      <c r="D239" s="559" t="str">
        <f t="shared" si="10"/>
        <v/>
      </c>
      <c r="E239" s="559"/>
      <c r="F239" s="559" t="str">
        <f>IFERROR(IF(OR(D239=0,D239=""),"",-PMT($F$45/IF($K$46="Day",'L1'!$D$12,IF($K$46="Week",'L1'!$D$16,IF($K$46="Month",'L1'!$D$17,1))),$F$46,$D$62)),"")</f>
        <v/>
      </c>
      <c r="G239" s="559"/>
      <c r="H239" s="559" t="str">
        <f>IFERROR(-PPMT(IF($K$46="Day",$F$45/'L1'!$D$12,IF($K$46="Week",$F$45/'L1'!$D$16,IF($K$46="Month",$F$45/'L1'!$D$17,IF($K$46="Year",$F$45,0)))),B239,$F$46,$Q$45),"")</f>
        <v/>
      </c>
      <c r="I239" s="559"/>
      <c r="J239" s="559" t="str">
        <f t="shared" si="11"/>
        <v/>
      </c>
      <c r="K239" s="559"/>
      <c r="L239" s="559"/>
      <c r="M239" s="559"/>
      <c r="N239" s="559"/>
      <c r="O239" s="559" t="str">
        <f t="shared" si="12"/>
        <v/>
      </c>
      <c r="P239" s="560"/>
    </row>
    <row r="240" spans="2:16">
      <c r="B240" s="557" t="str">
        <f t="shared" si="9"/>
        <v/>
      </c>
      <c r="C240" s="558"/>
      <c r="D240" s="559" t="str">
        <f t="shared" si="10"/>
        <v/>
      </c>
      <c r="E240" s="559"/>
      <c r="F240" s="559" t="str">
        <f>IFERROR(IF(OR(D240=0,D240=""),"",-PMT($F$45/IF($K$46="Day",'L1'!$D$12,IF($K$46="Week",'L1'!$D$16,IF($K$46="Month",'L1'!$D$17,1))),$F$46,$D$62)),"")</f>
        <v/>
      </c>
      <c r="G240" s="559"/>
      <c r="H240" s="559" t="str">
        <f>IFERROR(-PPMT(IF($K$46="Day",$F$45/'L1'!$D$12,IF($K$46="Week",$F$45/'L1'!$D$16,IF($K$46="Month",$F$45/'L1'!$D$17,IF($K$46="Year",$F$45,0)))),B240,$F$46,$Q$45),"")</f>
        <v/>
      </c>
      <c r="I240" s="559"/>
      <c r="J240" s="559" t="str">
        <f t="shared" si="11"/>
        <v/>
      </c>
      <c r="K240" s="559"/>
      <c r="L240" s="559"/>
      <c r="M240" s="559"/>
      <c r="N240" s="559"/>
      <c r="O240" s="559" t="str">
        <f t="shared" si="12"/>
        <v/>
      </c>
      <c r="P240" s="560"/>
    </row>
    <row r="241" spans="2:16">
      <c r="B241" s="557" t="str">
        <f t="shared" si="9"/>
        <v/>
      </c>
      <c r="C241" s="558"/>
      <c r="D241" s="559" t="str">
        <f t="shared" si="10"/>
        <v/>
      </c>
      <c r="E241" s="559"/>
      <c r="F241" s="559" t="str">
        <f>IFERROR(IF(OR(D241=0,D241=""),"",-PMT($F$45/IF($K$46="Day",'L1'!$D$12,IF($K$46="Week",'L1'!$D$16,IF($K$46="Month",'L1'!$D$17,1))),$F$46,$D$62)),"")</f>
        <v/>
      </c>
      <c r="G241" s="559"/>
      <c r="H241" s="559" t="str">
        <f>IFERROR(-PPMT(IF($K$46="Day",$F$45/'L1'!$D$12,IF($K$46="Week",$F$45/'L1'!$D$16,IF($K$46="Month",$F$45/'L1'!$D$17,IF($K$46="Year",$F$45,0)))),B241,$F$46,$Q$45),"")</f>
        <v/>
      </c>
      <c r="I241" s="559"/>
      <c r="J241" s="559" t="str">
        <f t="shared" si="11"/>
        <v/>
      </c>
      <c r="K241" s="559"/>
      <c r="L241" s="559"/>
      <c r="M241" s="559"/>
      <c r="N241" s="559"/>
      <c r="O241" s="559" t="str">
        <f t="shared" si="12"/>
        <v/>
      </c>
      <c r="P241" s="560"/>
    </row>
    <row r="242" spans="2:16">
      <c r="B242" s="557" t="str">
        <f t="shared" si="9"/>
        <v/>
      </c>
      <c r="C242" s="558"/>
      <c r="D242" s="559" t="str">
        <f t="shared" si="10"/>
        <v/>
      </c>
      <c r="E242" s="559"/>
      <c r="F242" s="559" t="str">
        <f>IFERROR(IF(OR(D242=0,D242=""),"",-PMT($F$45/IF($K$46="Day",'L1'!$D$12,IF($K$46="Week",'L1'!$D$16,IF($K$46="Month",'L1'!$D$17,1))),$F$46,$D$62)),"")</f>
        <v/>
      </c>
      <c r="G242" s="559"/>
      <c r="H242" s="559" t="str">
        <f>IFERROR(-PPMT(IF($K$46="Day",$F$45/'L1'!$D$12,IF($K$46="Week",$F$45/'L1'!$D$16,IF($K$46="Month",$F$45/'L1'!$D$17,IF($K$46="Year",$F$45,0)))),B242,$F$46,$Q$45),"")</f>
        <v/>
      </c>
      <c r="I242" s="559"/>
      <c r="J242" s="559" t="str">
        <f t="shared" si="11"/>
        <v/>
      </c>
      <c r="K242" s="559"/>
      <c r="L242" s="559"/>
      <c r="M242" s="559"/>
      <c r="N242" s="559"/>
      <c r="O242" s="559" t="str">
        <f t="shared" si="12"/>
        <v/>
      </c>
      <c r="P242" s="560"/>
    </row>
    <row r="243" spans="2:16">
      <c r="B243" s="557" t="str">
        <f t="shared" si="9"/>
        <v/>
      </c>
      <c r="C243" s="558"/>
      <c r="D243" s="559" t="str">
        <f t="shared" si="10"/>
        <v/>
      </c>
      <c r="E243" s="559"/>
      <c r="F243" s="559" t="str">
        <f>IFERROR(IF(OR(D243=0,D243=""),"",-PMT($F$45/IF($K$46="Day",'L1'!$D$12,IF($K$46="Week",'L1'!$D$16,IF($K$46="Month",'L1'!$D$17,1))),$F$46,$D$62)),"")</f>
        <v/>
      </c>
      <c r="G243" s="559"/>
      <c r="H243" s="559" t="str">
        <f>IFERROR(-PPMT(IF($K$46="Day",$F$45/'L1'!$D$12,IF($K$46="Week",$F$45/'L1'!$D$16,IF($K$46="Month",$F$45/'L1'!$D$17,IF($K$46="Year",$F$45,0)))),B243,$F$46,$Q$45),"")</f>
        <v/>
      </c>
      <c r="I243" s="559"/>
      <c r="J243" s="559" t="str">
        <f t="shared" si="11"/>
        <v/>
      </c>
      <c r="K243" s="559"/>
      <c r="L243" s="559"/>
      <c r="M243" s="559"/>
      <c r="N243" s="559"/>
      <c r="O243" s="559" t="str">
        <f t="shared" si="12"/>
        <v/>
      </c>
      <c r="P243" s="560"/>
    </row>
    <row r="244" spans="2:16">
      <c r="B244" s="557" t="str">
        <f t="shared" si="9"/>
        <v/>
      </c>
      <c r="C244" s="558"/>
      <c r="D244" s="559" t="str">
        <f t="shared" si="10"/>
        <v/>
      </c>
      <c r="E244" s="559"/>
      <c r="F244" s="559" t="str">
        <f>IFERROR(IF(OR(D244=0,D244=""),"",-PMT($F$45/IF($K$46="Day",'L1'!$D$12,IF($K$46="Week",'L1'!$D$16,IF($K$46="Month",'L1'!$D$17,1))),$F$46,$D$62)),"")</f>
        <v/>
      </c>
      <c r="G244" s="559"/>
      <c r="H244" s="559" t="str">
        <f>IFERROR(-PPMT(IF($K$46="Day",$F$45/'L1'!$D$12,IF($K$46="Week",$F$45/'L1'!$D$16,IF($K$46="Month",$F$45/'L1'!$D$17,IF($K$46="Year",$F$45,0)))),B244,$F$46,$Q$45),"")</f>
        <v/>
      </c>
      <c r="I244" s="559"/>
      <c r="J244" s="559" t="str">
        <f t="shared" si="11"/>
        <v/>
      </c>
      <c r="K244" s="559"/>
      <c r="L244" s="559"/>
      <c r="M244" s="559"/>
      <c r="N244" s="559"/>
      <c r="O244" s="559" t="str">
        <f t="shared" si="12"/>
        <v/>
      </c>
      <c r="P244" s="560"/>
    </row>
    <row r="245" spans="2:16">
      <c r="B245" s="557" t="str">
        <f t="shared" si="9"/>
        <v/>
      </c>
      <c r="C245" s="558"/>
      <c r="D245" s="559" t="str">
        <f t="shared" si="10"/>
        <v/>
      </c>
      <c r="E245" s="559"/>
      <c r="F245" s="559" t="str">
        <f>IFERROR(IF(OR(D245=0,D245=""),"",-PMT($F$45/IF($K$46="Day",'L1'!$D$12,IF($K$46="Week",'L1'!$D$16,IF($K$46="Month",'L1'!$D$17,1))),$F$46,$D$62)),"")</f>
        <v/>
      </c>
      <c r="G245" s="559"/>
      <c r="H245" s="559" t="str">
        <f>IFERROR(-PPMT(IF($K$46="Day",$F$45/'L1'!$D$12,IF($K$46="Week",$F$45/'L1'!$D$16,IF($K$46="Month",$F$45/'L1'!$D$17,IF($K$46="Year",$F$45,0)))),B245,$F$46,$Q$45),"")</f>
        <v/>
      </c>
      <c r="I245" s="559"/>
      <c r="J245" s="559" t="str">
        <f t="shared" si="11"/>
        <v/>
      </c>
      <c r="K245" s="559"/>
      <c r="L245" s="559"/>
      <c r="M245" s="559"/>
      <c r="N245" s="559"/>
      <c r="O245" s="559" t="str">
        <f t="shared" si="12"/>
        <v/>
      </c>
      <c r="P245" s="560"/>
    </row>
    <row r="246" spans="2:16">
      <c r="B246" s="557" t="str">
        <f t="shared" si="9"/>
        <v/>
      </c>
      <c r="C246" s="558"/>
      <c r="D246" s="559" t="str">
        <f t="shared" si="10"/>
        <v/>
      </c>
      <c r="E246" s="559"/>
      <c r="F246" s="559" t="str">
        <f>IFERROR(IF(OR(D246=0,D246=""),"",-PMT($F$45/IF($K$46="Day",'L1'!$D$12,IF($K$46="Week",'L1'!$D$16,IF($K$46="Month",'L1'!$D$17,1))),$F$46,$D$62)),"")</f>
        <v/>
      </c>
      <c r="G246" s="559"/>
      <c r="H246" s="559" t="str">
        <f>IFERROR(-PPMT(IF($K$46="Day",$F$45/'L1'!$D$12,IF($K$46="Week",$F$45/'L1'!$D$16,IF($K$46="Month",$F$45/'L1'!$D$17,IF($K$46="Year",$F$45,0)))),B246,$F$46,$Q$45),"")</f>
        <v/>
      </c>
      <c r="I246" s="559"/>
      <c r="J246" s="559" t="str">
        <f t="shared" si="11"/>
        <v/>
      </c>
      <c r="K246" s="559"/>
      <c r="L246" s="559"/>
      <c r="M246" s="559"/>
      <c r="N246" s="559"/>
      <c r="O246" s="559" t="str">
        <f t="shared" si="12"/>
        <v/>
      </c>
      <c r="P246" s="560"/>
    </row>
    <row r="247" spans="2:16">
      <c r="B247" s="557" t="str">
        <f t="shared" si="9"/>
        <v/>
      </c>
      <c r="C247" s="558"/>
      <c r="D247" s="559" t="str">
        <f t="shared" si="10"/>
        <v/>
      </c>
      <c r="E247" s="559"/>
      <c r="F247" s="559" t="str">
        <f>IFERROR(IF(OR(D247=0,D247=""),"",-PMT($F$45/IF($K$46="Day",'L1'!$D$12,IF($K$46="Week",'L1'!$D$16,IF($K$46="Month",'L1'!$D$17,1))),$F$46,$D$62)),"")</f>
        <v/>
      </c>
      <c r="G247" s="559"/>
      <c r="H247" s="559" t="str">
        <f>IFERROR(-PPMT(IF($K$46="Day",$F$45/'L1'!$D$12,IF($K$46="Week",$F$45/'L1'!$D$16,IF($K$46="Month",$F$45/'L1'!$D$17,IF($K$46="Year",$F$45,0)))),B247,$F$46,$Q$45),"")</f>
        <v/>
      </c>
      <c r="I247" s="559"/>
      <c r="J247" s="559" t="str">
        <f t="shared" si="11"/>
        <v/>
      </c>
      <c r="K247" s="559"/>
      <c r="L247" s="559"/>
      <c r="M247" s="559"/>
      <c r="N247" s="559"/>
      <c r="O247" s="559" t="str">
        <f t="shared" si="12"/>
        <v/>
      </c>
      <c r="P247" s="560"/>
    </row>
    <row r="248" spans="2:16">
      <c r="B248" s="557" t="str">
        <f t="shared" si="9"/>
        <v/>
      </c>
      <c r="C248" s="558"/>
      <c r="D248" s="559" t="str">
        <f t="shared" si="10"/>
        <v/>
      </c>
      <c r="E248" s="559"/>
      <c r="F248" s="559" t="str">
        <f>IFERROR(IF(OR(D248=0,D248=""),"",-PMT($F$45/IF($K$46="Day",'L1'!$D$12,IF($K$46="Week",'L1'!$D$16,IF($K$46="Month",'L1'!$D$17,1))),$F$46,$D$62)),"")</f>
        <v/>
      </c>
      <c r="G248" s="559"/>
      <c r="H248" s="559" t="str">
        <f>IFERROR(-PPMT(IF($K$46="Day",$F$45/'L1'!$D$12,IF($K$46="Week",$F$45/'L1'!$D$16,IF($K$46="Month",$F$45/'L1'!$D$17,IF($K$46="Year",$F$45,0)))),B248,$F$46,$Q$45),"")</f>
        <v/>
      </c>
      <c r="I248" s="559"/>
      <c r="J248" s="559" t="str">
        <f t="shared" si="11"/>
        <v/>
      </c>
      <c r="K248" s="559"/>
      <c r="L248" s="559"/>
      <c r="M248" s="559"/>
      <c r="N248" s="559"/>
      <c r="O248" s="559" t="str">
        <f t="shared" si="12"/>
        <v/>
      </c>
      <c r="P248" s="560"/>
    </row>
    <row r="249" spans="2:16">
      <c r="B249" s="557" t="str">
        <f t="shared" si="9"/>
        <v/>
      </c>
      <c r="C249" s="558"/>
      <c r="D249" s="559" t="str">
        <f t="shared" si="10"/>
        <v/>
      </c>
      <c r="E249" s="559"/>
      <c r="F249" s="559" t="str">
        <f>IFERROR(IF(OR(D249=0,D249=""),"",-PMT($F$45/IF($K$46="Day",'L1'!$D$12,IF($K$46="Week",'L1'!$D$16,IF($K$46="Month",'L1'!$D$17,1))),$F$46,$D$62)),"")</f>
        <v/>
      </c>
      <c r="G249" s="559"/>
      <c r="H249" s="559" t="str">
        <f>IFERROR(-PPMT(IF($K$46="Day",$F$45/'L1'!$D$12,IF($K$46="Week",$F$45/'L1'!$D$16,IF($K$46="Month",$F$45/'L1'!$D$17,IF($K$46="Year",$F$45,0)))),B249,$F$46,$Q$45),"")</f>
        <v/>
      </c>
      <c r="I249" s="559"/>
      <c r="J249" s="559" t="str">
        <f t="shared" si="11"/>
        <v/>
      </c>
      <c r="K249" s="559"/>
      <c r="L249" s="559"/>
      <c r="M249" s="559"/>
      <c r="N249" s="559"/>
      <c r="O249" s="559" t="str">
        <f t="shared" si="12"/>
        <v/>
      </c>
      <c r="P249" s="560"/>
    </row>
    <row r="250" spans="2:16">
      <c r="B250" s="557" t="str">
        <f t="shared" si="9"/>
        <v/>
      </c>
      <c r="C250" s="558"/>
      <c r="D250" s="559" t="str">
        <f t="shared" si="10"/>
        <v/>
      </c>
      <c r="E250" s="559"/>
      <c r="F250" s="559" t="str">
        <f>IFERROR(IF(OR(D250=0,D250=""),"",-PMT($F$45/IF($K$46="Day",'L1'!$D$12,IF($K$46="Week",'L1'!$D$16,IF($K$46="Month",'L1'!$D$17,1))),$F$46,$D$62)),"")</f>
        <v/>
      </c>
      <c r="G250" s="559"/>
      <c r="H250" s="559" t="str">
        <f>IFERROR(-PPMT(IF($K$46="Day",$F$45/'L1'!$D$12,IF($K$46="Week",$F$45/'L1'!$D$16,IF($K$46="Month",$F$45/'L1'!$D$17,IF($K$46="Year",$F$45,0)))),B250,$F$46,$Q$45),"")</f>
        <v/>
      </c>
      <c r="I250" s="559"/>
      <c r="J250" s="559" t="str">
        <f t="shared" si="11"/>
        <v/>
      </c>
      <c r="K250" s="559"/>
      <c r="L250" s="559"/>
      <c r="M250" s="559"/>
      <c r="N250" s="559"/>
      <c r="O250" s="559" t="str">
        <f t="shared" si="12"/>
        <v/>
      </c>
      <c r="P250" s="560"/>
    </row>
    <row r="251" spans="2:16">
      <c r="B251" s="557" t="str">
        <f t="shared" si="9"/>
        <v/>
      </c>
      <c r="C251" s="558"/>
      <c r="D251" s="559" t="str">
        <f t="shared" si="10"/>
        <v/>
      </c>
      <c r="E251" s="559"/>
      <c r="F251" s="559" t="str">
        <f>IFERROR(IF(OR(D251=0,D251=""),"",-PMT($F$45/IF($K$46="Day",'L1'!$D$12,IF($K$46="Week",'L1'!$D$16,IF($K$46="Month",'L1'!$D$17,1))),$F$46,$D$62)),"")</f>
        <v/>
      </c>
      <c r="G251" s="559"/>
      <c r="H251" s="559" t="str">
        <f>IFERROR(-PPMT(IF($K$46="Day",$F$45/'L1'!$D$12,IF($K$46="Week",$F$45/'L1'!$D$16,IF($K$46="Month",$F$45/'L1'!$D$17,IF($K$46="Year",$F$45,0)))),B251,$F$46,$Q$45),"")</f>
        <v/>
      </c>
      <c r="I251" s="559"/>
      <c r="J251" s="559" t="str">
        <f t="shared" si="11"/>
        <v/>
      </c>
      <c r="K251" s="559"/>
      <c r="L251" s="559"/>
      <c r="M251" s="559"/>
      <c r="N251" s="559"/>
      <c r="O251" s="559" t="str">
        <f t="shared" si="12"/>
        <v/>
      </c>
      <c r="P251" s="560"/>
    </row>
    <row r="252" spans="2:16">
      <c r="B252" s="557" t="str">
        <f t="shared" si="9"/>
        <v/>
      </c>
      <c r="C252" s="558"/>
      <c r="D252" s="559" t="str">
        <f t="shared" si="10"/>
        <v/>
      </c>
      <c r="E252" s="559"/>
      <c r="F252" s="559" t="str">
        <f>IFERROR(IF(OR(D252=0,D252=""),"",-PMT($F$45/IF($K$46="Day",'L1'!$D$12,IF($K$46="Week",'L1'!$D$16,IF($K$46="Month",'L1'!$D$17,1))),$F$46,$D$62)),"")</f>
        <v/>
      </c>
      <c r="G252" s="559"/>
      <c r="H252" s="559" t="str">
        <f>IFERROR(-PPMT(IF($K$46="Day",$F$45/'L1'!$D$12,IF($K$46="Week",$F$45/'L1'!$D$16,IF($K$46="Month",$F$45/'L1'!$D$17,IF($K$46="Year",$F$45,0)))),B252,$F$46,$Q$45),"")</f>
        <v/>
      </c>
      <c r="I252" s="559"/>
      <c r="J252" s="559" t="str">
        <f t="shared" si="11"/>
        <v/>
      </c>
      <c r="K252" s="559"/>
      <c r="L252" s="559"/>
      <c r="M252" s="559"/>
      <c r="N252" s="559"/>
      <c r="O252" s="559" t="str">
        <f t="shared" si="12"/>
        <v/>
      </c>
      <c r="P252" s="560"/>
    </row>
    <row r="253" spans="2:16">
      <c r="B253" s="557" t="str">
        <f t="shared" si="9"/>
        <v/>
      </c>
      <c r="C253" s="558"/>
      <c r="D253" s="559" t="str">
        <f t="shared" si="10"/>
        <v/>
      </c>
      <c r="E253" s="559"/>
      <c r="F253" s="559" t="str">
        <f>IFERROR(IF(OR(D253=0,D253=""),"",-PMT($F$45/IF($K$46="Day",'L1'!$D$12,IF($K$46="Week",'L1'!$D$16,IF($K$46="Month",'L1'!$D$17,1))),$F$46,$D$62)),"")</f>
        <v/>
      </c>
      <c r="G253" s="559"/>
      <c r="H253" s="559" t="str">
        <f>IFERROR(-PPMT(IF($K$46="Day",$F$45/'L1'!$D$12,IF($K$46="Week",$F$45/'L1'!$D$16,IF($K$46="Month",$F$45/'L1'!$D$17,IF($K$46="Year",$F$45,0)))),B253,$F$46,$Q$45),"")</f>
        <v/>
      </c>
      <c r="I253" s="559"/>
      <c r="J253" s="559" t="str">
        <f t="shared" si="11"/>
        <v/>
      </c>
      <c r="K253" s="559"/>
      <c r="L253" s="559"/>
      <c r="M253" s="559"/>
      <c r="N253" s="559"/>
      <c r="O253" s="559" t="str">
        <f t="shared" si="12"/>
        <v/>
      </c>
      <c r="P253" s="560"/>
    </row>
    <row r="254" spans="2:16">
      <c r="B254" s="557" t="str">
        <f t="shared" si="9"/>
        <v/>
      </c>
      <c r="C254" s="558"/>
      <c r="D254" s="559" t="str">
        <f t="shared" si="10"/>
        <v/>
      </c>
      <c r="E254" s="559"/>
      <c r="F254" s="559" t="str">
        <f>IFERROR(IF(OR(D254=0,D254=""),"",-PMT($F$45/IF($K$46="Day",'L1'!$D$12,IF($K$46="Week",'L1'!$D$16,IF($K$46="Month",'L1'!$D$17,1))),$F$46,$D$62)),"")</f>
        <v/>
      </c>
      <c r="G254" s="559"/>
      <c r="H254" s="559" t="str">
        <f>IFERROR(-PPMT(IF($K$46="Day",$F$45/'L1'!$D$12,IF($K$46="Week",$F$45/'L1'!$D$16,IF($K$46="Month",$F$45/'L1'!$D$17,IF($K$46="Year",$F$45,0)))),B254,$F$46,$Q$45),"")</f>
        <v/>
      </c>
      <c r="I254" s="559"/>
      <c r="J254" s="559" t="str">
        <f t="shared" si="11"/>
        <v/>
      </c>
      <c r="K254" s="559"/>
      <c r="L254" s="559"/>
      <c r="M254" s="559"/>
      <c r="N254" s="559"/>
      <c r="O254" s="559" t="str">
        <f t="shared" si="12"/>
        <v/>
      </c>
      <c r="P254" s="560"/>
    </row>
    <row r="255" spans="2:16">
      <c r="B255" s="557" t="str">
        <f t="shared" si="9"/>
        <v/>
      </c>
      <c r="C255" s="558"/>
      <c r="D255" s="559" t="str">
        <f t="shared" si="10"/>
        <v/>
      </c>
      <c r="E255" s="559"/>
      <c r="F255" s="559" t="str">
        <f>IFERROR(IF(OR(D255=0,D255=""),"",-PMT($F$45/IF($K$46="Day",'L1'!$D$12,IF($K$46="Week",'L1'!$D$16,IF($K$46="Month",'L1'!$D$17,1))),$F$46,$D$62)),"")</f>
        <v/>
      </c>
      <c r="G255" s="559"/>
      <c r="H255" s="559" t="str">
        <f>IFERROR(-PPMT(IF($K$46="Day",$F$45/'L1'!$D$12,IF($K$46="Week",$F$45/'L1'!$D$16,IF($K$46="Month",$F$45/'L1'!$D$17,IF($K$46="Year",$F$45,0)))),B255,$F$46,$Q$45),"")</f>
        <v/>
      </c>
      <c r="I255" s="559"/>
      <c r="J255" s="559" t="str">
        <f t="shared" si="11"/>
        <v/>
      </c>
      <c r="K255" s="559"/>
      <c r="L255" s="559"/>
      <c r="M255" s="559"/>
      <c r="N255" s="559"/>
      <c r="O255" s="559" t="str">
        <f t="shared" si="12"/>
        <v/>
      </c>
      <c r="P255" s="560"/>
    </row>
    <row r="256" spans="2:16">
      <c r="B256" s="557" t="str">
        <f t="shared" ref="B256:B319" si="13">IF(OR(D256=0,D256=""),"",B255+1)</f>
        <v/>
      </c>
      <c r="C256" s="558"/>
      <c r="D256" s="559" t="str">
        <f t="shared" ref="D256:D319" si="14">IFERROR(IF(D255-H255&lt;=0,"",D255-H255),"")</f>
        <v/>
      </c>
      <c r="E256" s="559"/>
      <c r="F256" s="559" t="str">
        <f>IFERROR(IF(OR(D256=0,D256=""),"",-PMT($F$45/IF($K$46="Day",'L1'!$D$12,IF($K$46="Week",'L1'!$D$16,IF($K$46="Month",'L1'!$D$17,1))),$F$46,$D$62)),"")</f>
        <v/>
      </c>
      <c r="G256" s="559"/>
      <c r="H256" s="559" t="str">
        <f>IFERROR(-PPMT(IF($K$46="Day",$F$45/'L1'!$D$12,IF($K$46="Week",$F$45/'L1'!$D$16,IF($K$46="Month",$F$45/'L1'!$D$17,IF($K$46="Year",$F$45,0)))),B256,$F$46,$Q$45),"")</f>
        <v/>
      </c>
      <c r="I256" s="559"/>
      <c r="J256" s="559" t="str">
        <f t="shared" ref="J256:J319" si="15">IFERROR(F256-H256,"")</f>
        <v/>
      </c>
      <c r="K256" s="559"/>
      <c r="L256" s="559"/>
      <c r="M256" s="559"/>
      <c r="N256" s="559"/>
      <c r="O256" s="559" t="str">
        <f t="shared" ref="O256:O319" si="16">IFERROR(D256-H256,"")</f>
        <v/>
      </c>
      <c r="P256" s="560"/>
    </row>
    <row r="257" spans="2:16">
      <c r="B257" s="557" t="str">
        <f t="shared" si="13"/>
        <v/>
      </c>
      <c r="C257" s="558"/>
      <c r="D257" s="559" t="str">
        <f t="shared" si="14"/>
        <v/>
      </c>
      <c r="E257" s="559"/>
      <c r="F257" s="559" t="str">
        <f>IFERROR(IF(OR(D257=0,D257=""),"",-PMT($F$45/IF($K$46="Day",'L1'!$D$12,IF($K$46="Week",'L1'!$D$16,IF($K$46="Month",'L1'!$D$17,1))),$F$46,$D$62)),"")</f>
        <v/>
      </c>
      <c r="G257" s="559"/>
      <c r="H257" s="559" t="str">
        <f>IFERROR(-PPMT(IF($K$46="Day",$F$45/'L1'!$D$12,IF($K$46="Week",$F$45/'L1'!$D$16,IF($K$46="Month",$F$45/'L1'!$D$17,IF($K$46="Year",$F$45,0)))),B257,$F$46,$Q$45),"")</f>
        <v/>
      </c>
      <c r="I257" s="559"/>
      <c r="J257" s="559" t="str">
        <f t="shared" si="15"/>
        <v/>
      </c>
      <c r="K257" s="559"/>
      <c r="L257" s="559"/>
      <c r="M257" s="559"/>
      <c r="N257" s="559"/>
      <c r="O257" s="559" t="str">
        <f t="shared" si="16"/>
        <v/>
      </c>
      <c r="P257" s="560"/>
    </row>
    <row r="258" spans="2:16">
      <c r="B258" s="557" t="str">
        <f t="shared" si="13"/>
        <v/>
      </c>
      <c r="C258" s="558"/>
      <c r="D258" s="559" t="str">
        <f t="shared" si="14"/>
        <v/>
      </c>
      <c r="E258" s="559"/>
      <c r="F258" s="559" t="str">
        <f>IFERROR(IF(OR(D258=0,D258=""),"",-PMT($F$45/IF($K$46="Day",'L1'!$D$12,IF($K$46="Week",'L1'!$D$16,IF($K$46="Month",'L1'!$D$17,1))),$F$46,$D$62)),"")</f>
        <v/>
      </c>
      <c r="G258" s="559"/>
      <c r="H258" s="559" t="str">
        <f>IFERROR(-PPMT(IF($K$46="Day",$F$45/'L1'!$D$12,IF($K$46="Week",$F$45/'L1'!$D$16,IF($K$46="Month",$F$45/'L1'!$D$17,IF($K$46="Year",$F$45,0)))),B258,$F$46,$Q$45),"")</f>
        <v/>
      </c>
      <c r="I258" s="559"/>
      <c r="J258" s="559" t="str">
        <f t="shared" si="15"/>
        <v/>
      </c>
      <c r="K258" s="559"/>
      <c r="L258" s="559"/>
      <c r="M258" s="559"/>
      <c r="N258" s="559"/>
      <c r="O258" s="559" t="str">
        <f t="shared" si="16"/>
        <v/>
      </c>
      <c r="P258" s="560"/>
    </row>
    <row r="259" spans="2:16">
      <c r="B259" s="557" t="str">
        <f t="shared" si="13"/>
        <v/>
      </c>
      <c r="C259" s="558"/>
      <c r="D259" s="559" t="str">
        <f t="shared" si="14"/>
        <v/>
      </c>
      <c r="E259" s="559"/>
      <c r="F259" s="559" t="str">
        <f>IFERROR(IF(OR(D259=0,D259=""),"",-PMT($F$45/IF($K$46="Day",'L1'!$D$12,IF($K$46="Week",'L1'!$D$16,IF($K$46="Month",'L1'!$D$17,1))),$F$46,$D$62)),"")</f>
        <v/>
      </c>
      <c r="G259" s="559"/>
      <c r="H259" s="559" t="str">
        <f>IFERROR(-PPMT(IF($K$46="Day",$F$45/'L1'!$D$12,IF($K$46="Week",$F$45/'L1'!$D$16,IF($K$46="Month",$F$45/'L1'!$D$17,IF($K$46="Year",$F$45,0)))),B259,$F$46,$Q$45),"")</f>
        <v/>
      </c>
      <c r="I259" s="559"/>
      <c r="J259" s="559" t="str">
        <f t="shared" si="15"/>
        <v/>
      </c>
      <c r="K259" s="559"/>
      <c r="L259" s="559"/>
      <c r="M259" s="559"/>
      <c r="N259" s="559"/>
      <c r="O259" s="559" t="str">
        <f t="shared" si="16"/>
        <v/>
      </c>
      <c r="P259" s="560"/>
    </row>
    <row r="260" spans="2:16">
      <c r="B260" s="557" t="str">
        <f t="shared" si="13"/>
        <v/>
      </c>
      <c r="C260" s="558"/>
      <c r="D260" s="559" t="str">
        <f t="shared" si="14"/>
        <v/>
      </c>
      <c r="E260" s="559"/>
      <c r="F260" s="559" t="str">
        <f>IFERROR(IF(OR(D260=0,D260=""),"",-PMT($F$45/IF($K$46="Day",'L1'!$D$12,IF($K$46="Week",'L1'!$D$16,IF($K$46="Month",'L1'!$D$17,1))),$F$46,$D$62)),"")</f>
        <v/>
      </c>
      <c r="G260" s="559"/>
      <c r="H260" s="559" t="str">
        <f>IFERROR(-PPMT(IF($K$46="Day",$F$45/'L1'!$D$12,IF($K$46="Week",$F$45/'L1'!$D$16,IF($K$46="Month",$F$45/'L1'!$D$17,IF($K$46="Year",$F$45,0)))),B260,$F$46,$Q$45),"")</f>
        <v/>
      </c>
      <c r="I260" s="559"/>
      <c r="J260" s="559" t="str">
        <f t="shared" si="15"/>
        <v/>
      </c>
      <c r="K260" s="559"/>
      <c r="L260" s="559"/>
      <c r="M260" s="559"/>
      <c r="N260" s="559"/>
      <c r="O260" s="559" t="str">
        <f t="shared" si="16"/>
        <v/>
      </c>
      <c r="P260" s="560"/>
    </row>
    <row r="261" spans="2:16">
      <c r="B261" s="557" t="str">
        <f t="shared" si="13"/>
        <v/>
      </c>
      <c r="C261" s="558"/>
      <c r="D261" s="559" t="str">
        <f t="shared" si="14"/>
        <v/>
      </c>
      <c r="E261" s="559"/>
      <c r="F261" s="559" t="str">
        <f>IFERROR(IF(OR(D261=0,D261=""),"",-PMT($F$45/IF($K$46="Day",'L1'!$D$12,IF($K$46="Week",'L1'!$D$16,IF($K$46="Month",'L1'!$D$17,1))),$F$46,$D$62)),"")</f>
        <v/>
      </c>
      <c r="G261" s="559"/>
      <c r="H261" s="559" t="str">
        <f>IFERROR(-PPMT(IF($K$46="Day",$F$45/'L1'!$D$12,IF($K$46="Week",$F$45/'L1'!$D$16,IF($K$46="Month",$F$45/'L1'!$D$17,IF($K$46="Year",$F$45,0)))),B261,$F$46,$Q$45),"")</f>
        <v/>
      </c>
      <c r="I261" s="559"/>
      <c r="J261" s="559" t="str">
        <f t="shared" si="15"/>
        <v/>
      </c>
      <c r="K261" s="559"/>
      <c r="L261" s="559"/>
      <c r="M261" s="559"/>
      <c r="N261" s="559"/>
      <c r="O261" s="559" t="str">
        <f t="shared" si="16"/>
        <v/>
      </c>
      <c r="P261" s="560"/>
    </row>
    <row r="262" spans="2:16">
      <c r="B262" s="557" t="str">
        <f t="shared" si="13"/>
        <v/>
      </c>
      <c r="C262" s="558"/>
      <c r="D262" s="559" t="str">
        <f t="shared" si="14"/>
        <v/>
      </c>
      <c r="E262" s="559"/>
      <c r="F262" s="559" t="str">
        <f>IFERROR(IF(OR(D262=0,D262=""),"",-PMT($F$45/IF($K$46="Day",'L1'!$D$12,IF($K$46="Week",'L1'!$D$16,IF($K$46="Month",'L1'!$D$17,1))),$F$46,$D$62)),"")</f>
        <v/>
      </c>
      <c r="G262" s="559"/>
      <c r="H262" s="559" t="str">
        <f>IFERROR(-PPMT(IF($K$46="Day",$F$45/'L1'!$D$12,IF($K$46="Week",$F$45/'L1'!$D$16,IF($K$46="Month",$F$45/'L1'!$D$17,IF($K$46="Year",$F$45,0)))),B262,$F$46,$Q$45),"")</f>
        <v/>
      </c>
      <c r="I262" s="559"/>
      <c r="J262" s="559" t="str">
        <f t="shared" si="15"/>
        <v/>
      </c>
      <c r="K262" s="559"/>
      <c r="L262" s="559"/>
      <c r="M262" s="559"/>
      <c r="N262" s="559"/>
      <c r="O262" s="559" t="str">
        <f t="shared" si="16"/>
        <v/>
      </c>
      <c r="P262" s="560"/>
    </row>
    <row r="263" spans="2:16">
      <c r="B263" s="557" t="str">
        <f t="shared" si="13"/>
        <v/>
      </c>
      <c r="C263" s="558"/>
      <c r="D263" s="559" t="str">
        <f t="shared" si="14"/>
        <v/>
      </c>
      <c r="E263" s="559"/>
      <c r="F263" s="559" t="str">
        <f>IFERROR(IF(OR(D263=0,D263=""),"",-PMT($F$45/IF($K$46="Day",'L1'!$D$12,IF($K$46="Week",'L1'!$D$16,IF($K$46="Month",'L1'!$D$17,1))),$F$46,$D$62)),"")</f>
        <v/>
      </c>
      <c r="G263" s="559"/>
      <c r="H263" s="559" t="str">
        <f>IFERROR(-PPMT(IF($K$46="Day",$F$45/'L1'!$D$12,IF($K$46="Week",$F$45/'L1'!$D$16,IF($K$46="Month",$F$45/'L1'!$D$17,IF($K$46="Year",$F$45,0)))),B263,$F$46,$Q$45),"")</f>
        <v/>
      </c>
      <c r="I263" s="559"/>
      <c r="J263" s="559" t="str">
        <f t="shared" si="15"/>
        <v/>
      </c>
      <c r="K263" s="559"/>
      <c r="L263" s="559"/>
      <c r="M263" s="559"/>
      <c r="N263" s="559"/>
      <c r="O263" s="559" t="str">
        <f t="shared" si="16"/>
        <v/>
      </c>
      <c r="P263" s="560"/>
    </row>
    <row r="264" spans="2:16">
      <c r="B264" s="557" t="str">
        <f t="shared" si="13"/>
        <v/>
      </c>
      <c r="C264" s="558"/>
      <c r="D264" s="559" t="str">
        <f t="shared" si="14"/>
        <v/>
      </c>
      <c r="E264" s="559"/>
      <c r="F264" s="559" t="str">
        <f>IFERROR(IF(OR(D264=0,D264=""),"",-PMT($F$45/IF($K$46="Day",'L1'!$D$12,IF($K$46="Week",'L1'!$D$16,IF($K$46="Month",'L1'!$D$17,1))),$F$46,$D$62)),"")</f>
        <v/>
      </c>
      <c r="G264" s="559"/>
      <c r="H264" s="559" t="str">
        <f>IFERROR(-PPMT(IF($K$46="Day",$F$45/'L1'!$D$12,IF($K$46="Week",$F$45/'L1'!$D$16,IF($K$46="Month",$F$45/'L1'!$D$17,IF($K$46="Year",$F$45,0)))),B264,$F$46,$Q$45),"")</f>
        <v/>
      </c>
      <c r="I264" s="559"/>
      <c r="J264" s="559" t="str">
        <f t="shared" si="15"/>
        <v/>
      </c>
      <c r="K264" s="559"/>
      <c r="L264" s="559"/>
      <c r="M264" s="559"/>
      <c r="N264" s="559"/>
      <c r="O264" s="559" t="str">
        <f t="shared" si="16"/>
        <v/>
      </c>
      <c r="P264" s="560"/>
    </row>
    <row r="265" spans="2:16">
      <c r="B265" s="557" t="str">
        <f t="shared" si="13"/>
        <v/>
      </c>
      <c r="C265" s="558"/>
      <c r="D265" s="559" t="str">
        <f t="shared" si="14"/>
        <v/>
      </c>
      <c r="E265" s="559"/>
      <c r="F265" s="559" t="str">
        <f>IFERROR(IF(OR(D265=0,D265=""),"",-PMT($F$45/IF($K$46="Day",'L1'!$D$12,IF($K$46="Week",'L1'!$D$16,IF($K$46="Month",'L1'!$D$17,1))),$F$46,$D$62)),"")</f>
        <v/>
      </c>
      <c r="G265" s="559"/>
      <c r="H265" s="559" t="str">
        <f>IFERROR(-PPMT(IF($K$46="Day",$F$45/'L1'!$D$12,IF($K$46="Week",$F$45/'L1'!$D$16,IF($K$46="Month",$F$45/'L1'!$D$17,IF($K$46="Year",$F$45,0)))),B265,$F$46,$Q$45),"")</f>
        <v/>
      </c>
      <c r="I265" s="559"/>
      <c r="J265" s="559" t="str">
        <f t="shared" si="15"/>
        <v/>
      </c>
      <c r="K265" s="559"/>
      <c r="L265" s="559"/>
      <c r="M265" s="559"/>
      <c r="N265" s="559"/>
      <c r="O265" s="559" t="str">
        <f t="shared" si="16"/>
        <v/>
      </c>
      <c r="P265" s="560"/>
    </row>
    <row r="266" spans="2:16">
      <c r="B266" s="557" t="str">
        <f t="shared" si="13"/>
        <v/>
      </c>
      <c r="C266" s="558"/>
      <c r="D266" s="559" t="str">
        <f t="shared" si="14"/>
        <v/>
      </c>
      <c r="E266" s="559"/>
      <c r="F266" s="559" t="str">
        <f>IFERROR(IF(OR(D266=0,D266=""),"",-PMT($F$45/IF($K$46="Day",'L1'!$D$12,IF($K$46="Week",'L1'!$D$16,IF($K$46="Month",'L1'!$D$17,1))),$F$46,$D$62)),"")</f>
        <v/>
      </c>
      <c r="G266" s="559"/>
      <c r="H266" s="559" t="str">
        <f>IFERROR(-PPMT(IF($K$46="Day",$F$45/'L1'!$D$12,IF($K$46="Week",$F$45/'L1'!$D$16,IF($K$46="Month",$F$45/'L1'!$D$17,IF($K$46="Year",$F$45,0)))),B266,$F$46,$Q$45),"")</f>
        <v/>
      </c>
      <c r="I266" s="559"/>
      <c r="J266" s="559" t="str">
        <f t="shared" si="15"/>
        <v/>
      </c>
      <c r="K266" s="559"/>
      <c r="L266" s="559"/>
      <c r="M266" s="559"/>
      <c r="N266" s="559"/>
      <c r="O266" s="559" t="str">
        <f t="shared" si="16"/>
        <v/>
      </c>
      <c r="P266" s="560"/>
    </row>
    <row r="267" spans="2:16">
      <c r="B267" s="557" t="str">
        <f t="shared" si="13"/>
        <v/>
      </c>
      <c r="C267" s="558"/>
      <c r="D267" s="559" t="str">
        <f t="shared" si="14"/>
        <v/>
      </c>
      <c r="E267" s="559"/>
      <c r="F267" s="559" t="str">
        <f>IFERROR(IF(OR(D267=0,D267=""),"",-PMT($F$45/IF($K$46="Day",'L1'!$D$12,IF($K$46="Week",'L1'!$D$16,IF($K$46="Month",'L1'!$D$17,1))),$F$46,$D$62)),"")</f>
        <v/>
      </c>
      <c r="G267" s="559"/>
      <c r="H267" s="559" t="str">
        <f>IFERROR(-PPMT(IF($K$46="Day",$F$45/'L1'!$D$12,IF($K$46="Week",$F$45/'L1'!$D$16,IF($K$46="Month",$F$45/'L1'!$D$17,IF($K$46="Year",$F$45,0)))),B267,$F$46,$Q$45),"")</f>
        <v/>
      </c>
      <c r="I267" s="559"/>
      <c r="J267" s="559" t="str">
        <f t="shared" si="15"/>
        <v/>
      </c>
      <c r="K267" s="559"/>
      <c r="L267" s="559"/>
      <c r="M267" s="559"/>
      <c r="N267" s="559"/>
      <c r="O267" s="559" t="str">
        <f t="shared" si="16"/>
        <v/>
      </c>
      <c r="P267" s="560"/>
    </row>
    <row r="268" spans="2:16">
      <c r="B268" s="557" t="str">
        <f t="shared" si="13"/>
        <v/>
      </c>
      <c r="C268" s="558"/>
      <c r="D268" s="559" t="str">
        <f t="shared" si="14"/>
        <v/>
      </c>
      <c r="E268" s="559"/>
      <c r="F268" s="559" t="str">
        <f>IFERROR(IF(OR(D268=0,D268=""),"",-PMT($F$45/IF($K$46="Day",'L1'!$D$12,IF($K$46="Week",'L1'!$D$16,IF($K$46="Month",'L1'!$D$17,1))),$F$46,$D$62)),"")</f>
        <v/>
      </c>
      <c r="G268" s="559"/>
      <c r="H268" s="559" t="str">
        <f>IFERROR(-PPMT(IF($K$46="Day",$F$45/'L1'!$D$12,IF($K$46="Week",$F$45/'L1'!$D$16,IF($K$46="Month",$F$45/'L1'!$D$17,IF($K$46="Year",$F$45,0)))),B268,$F$46,$Q$45),"")</f>
        <v/>
      </c>
      <c r="I268" s="559"/>
      <c r="J268" s="559" t="str">
        <f t="shared" si="15"/>
        <v/>
      </c>
      <c r="K268" s="559"/>
      <c r="L268" s="559"/>
      <c r="M268" s="559"/>
      <c r="N268" s="559"/>
      <c r="O268" s="559" t="str">
        <f t="shared" si="16"/>
        <v/>
      </c>
      <c r="P268" s="560"/>
    </row>
    <row r="269" spans="2:16">
      <c r="B269" s="557" t="str">
        <f t="shared" si="13"/>
        <v/>
      </c>
      <c r="C269" s="558"/>
      <c r="D269" s="559" t="str">
        <f t="shared" si="14"/>
        <v/>
      </c>
      <c r="E269" s="559"/>
      <c r="F269" s="559" t="str">
        <f>IFERROR(IF(OR(D269=0,D269=""),"",-PMT($F$45/IF($K$46="Day",'L1'!$D$12,IF($K$46="Week",'L1'!$D$16,IF($K$46="Month",'L1'!$D$17,1))),$F$46,$D$62)),"")</f>
        <v/>
      </c>
      <c r="G269" s="559"/>
      <c r="H269" s="559" t="str">
        <f>IFERROR(-PPMT(IF($K$46="Day",$F$45/'L1'!$D$12,IF($K$46="Week",$F$45/'L1'!$D$16,IF($K$46="Month",$F$45/'L1'!$D$17,IF($K$46="Year",$F$45,0)))),B269,$F$46,$Q$45),"")</f>
        <v/>
      </c>
      <c r="I269" s="559"/>
      <c r="J269" s="559" t="str">
        <f t="shared" si="15"/>
        <v/>
      </c>
      <c r="K269" s="559"/>
      <c r="L269" s="559"/>
      <c r="M269" s="559"/>
      <c r="N269" s="559"/>
      <c r="O269" s="559" t="str">
        <f t="shared" si="16"/>
        <v/>
      </c>
      <c r="P269" s="560"/>
    </row>
    <row r="270" spans="2:16">
      <c r="B270" s="557" t="str">
        <f t="shared" si="13"/>
        <v/>
      </c>
      <c r="C270" s="558"/>
      <c r="D270" s="559" t="str">
        <f t="shared" si="14"/>
        <v/>
      </c>
      <c r="E270" s="559"/>
      <c r="F270" s="559" t="str">
        <f>IFERROR(IF(OR(D270=0,D270=""),"",-PMT($F$45/IF($K$46="Day",'L1'!$D$12,IF($K$46="Week",'L1'!$D$16,IF($K$46="Month",'L1'!$D$17,1))),$F$46,$D$62)),"")</f>
        <v/>
      </c>
      <c r="G270" s="559"/>
      <c r="H270" s="559" t="str">
        <f>IFERROR(-PPMT(IF($K$46="Day",$F$45/'L1'!$D$12,IF($K$46="Week",$F$45/'L1'!$D$16,IF($K$46="Month",$F$45/'L1'!$D$17,IF($K$46="Year",$F$45,0)))),B270,$F$46,$Q$45),"")</f>
        <v/>
      </c>
      <c r="I270" s="559"/>
      <c r="J270" s="559" t="str">
        <f t="shared" si="15"/>
        <v/>
      </c>
      <c r="K270" s="559"/>
      <c r="L270" s="559"/>
      <c r="M270" s="559"/>
      <c r="N270" s="559"/>
      <c r="O270" s="559" t="str">
        <f t="shared" si="16"/>
        <v/>
      </c>
      <c r="P270" s="560"/>
    </row>
    <row r="271" spans="2:16">
      <c r="B271" s="557" t="str">
        <f t="shared" si="13"/>
        <v/>
      </c>
      <c r="C271" s="558"/>
      <c r="D271" s="559" t="str">
        <f t="shared" si="14"/>
        <v/>
      </c>
      <c r="E271" s="559"/>
      <c r="F271" s="559" t="str">
        <f>IFERROR(IF(OR(D271=0,D271=""),"",-PMT($F$45/IF($K$46="Day",'L1'!$D$12,IF($K$46="Week",'L1'!$D$16,IF($K$46="Month",'L1'!$D$17,1))),$F$46,$D$62)),"")</f>
        <v/>
      </c>
      <c r="G271" s="559"/>
      <c r="H271" s="559" t="str">
        <f>IFERROR(-PPMT(IF($K$46="Day",$F$45/'L1'!$D$12,IF($K$46="Week",$F$45/'L1'!$D$16,IF($K$46="Month",$F$45/'L1'!$D$17,IF($K$46="Year",$F$45,0)))),B271,$F$46,$Q$45),"")</f>
        <v/>
      </c>
      <c r="I271" s="559"/>
      <c r="J271" s="559" t="str">
        <f t="shared" si="15"/>
        <v/>
      </c>
      <c r="K271" s="559"/>
      <c r="L271" s="559"/>
      <c r="M271" s="559"/>
      <c r="N271" s="559"/>
      <c r="O271" s="559" t="str">
        <f t="shared" si="16"/>
        <v/>
      </c>
      <c r="P271" s="560"/>
    </row>
    <row r="272" spans="2:16">
      <c r="B272" s="557" t="str">
        <f t="shared" si="13"/>
        <v/>
      </c>
      <c r="C272" s="558"/>
      <c r="D272" s="559" t="str">
        <f t="shared" si="14"/>
        <v/>
      </c>
      <c r="E272" s="559"/>
      <c r="F272" s="559" t="str">
        <f>IFERROR(IF(OR(D272=0,D272=""),"",-PMT($F$45/IF($K$46="Day",'L1'!$D$12,IF($K$46="Week",'L1'!$D$16,IF($K$46="Month",'L1'!$D$17,1))),$F$46,$D$62)),"")</f>
        <v/>
      </c>
      <c r="G272" s="559"/>
      <c r="H272" s="559" t="str">
        <f>IFERROR(-PPMT(IF($K$46="Day",$F$45/'L1'!$D$12,IF($K$46="Week",$F$45/'L1'!$D$16,IF($K$46="Month",$F$45/'L1'!$D$17,IF($K$46="Year",$F$45,0)))),B272,$F$46,$Q$45),"")</f>
        <v/>
      </c>
      <c r="I272" s="559"/>
      <c r="J272" s="559" t="str">
        <f t="shared" si="15"/>
        <v/>
      </c>
      <c r="K272" s="559"/>
      <c r="L272" s="559"/>
      <c r="M272" s="559"/>
      <c r="N272" s="559"/>
      <c r="O272" s="559" t="str">
        <f t="shared" si="16"/>
        <v/>
      </c>
      <c r="P272" s="560"/>
    </row>
    <row r="273" spans="2:16">
      <c r="B273" s="557" t="str">
        <f t="shared" si="13"/>
        <v/>
      </c>
      <c r="C273" s="558"/>
      <c r="D273" s="559" t="str">
        <f t="shared" si="14"/>
        <v/>
      </c>
      <c r="E273" s="559"/>
      <c r="F273" s="559" t="str">
        <f>IFERROR(IF(OR(D273=0,D273=""),"",-PMT($F$45/IF($K$46="Day",'L1'!$D$12,IF($K$46="Week",'L1'!$D$16,IF($K$46="Month",'L1'!$D$17,1))),$F$46,$D$62)),"")</f>
        <v/>
      </c>
      <c r="G273" s="559"/>
      <c r="H273" s="559" t="str">
        <f>IFERROR(-PPMT(IF($K$46="Day",$F$45/'L1'!$D$12,IF($K$46="Week",$F$45/'L1'!$D$16,IF($K$46="Month",$F$45/'L1'!$D$17,IF($K$46="Year",$F$45,0)))),B273,$F$46,$Q$45),"")</f>
        <v/>
      </c>
      <c r="I273" s="559"/>
      <c r="J273" s="559" t="str">
        <f t="shared" si="15"/>
        <v/>
      </c>
      <c r="K273" s="559"/>
      <c r="L273" s="559"/>
      <c r="M273" s="559"/>
      <c r="N273" s="559"/>
      <c r="O273" s="559" t="str">
        <f t="shared" si="16"/>
        <v/>
      </c>
      <c r="P273" s="560"/>
    </row>
    <row r="274" spans="2:16">
      <c r="B274" s="557" t="str">
        <f t="shared" si="13"/>
        <v/>
      </c>
      <c r="C274" s="558"/>
      <c r="D274" s="559" t="str">
        <f t="shared" si="14"/>
        <v/>
      </c>
      <c r="E274" s="559"/>
      <c r="F274" s="559" t="str">
        <f>IFERROR(IF(OR(D274=0,D274=""),"",-PMT($F$45/IF($K$46="Day",'L1'!$D$12,IF($K$46="Week",'L1'!$D$16,IF($K$46="Month",'L1'!$D$17,1))),$F$46,$D$62)),"")</f>
        <v/>
      </c>
      <c r="G274" s="559"/>
      <c r="H274" s="559" t="str">
        <f>IFERROR(-PPMT(IF($K$46="Day",$F$45/'L1'!$D$12,IF($K$46="Week",$F$45/'L1'!$D$16,IF($K$46="Month",$F$45/'L1'!$D$17,IF($K$46="Year",$F$45,0)))),B274,$F$46,$Q$45),"")</f>
        <v/>
      </c>
      <c r="I274" s="559"/>
      <c r="J274" s="559" t="str">
        <f t="shared" si="15"/>
        <v/>
      </c>
      <c r="K274" s="559"/>
      <c r="L274" s="559"/>
      <c r="M274" s="559"/>
      <c r="N274" s="559"/>
      <c r="O274" s="559" t="str">
        <f t="shared" si="16"/>
        <v/>
      </c>
      <c r="P274" s="560"/>
    </row>
    <row r="275" spans="2:16">
      <c r="B275" s="557" t="str">
        <f t="shared" si="13"/>
        <v/>
      </c>
      <c r="C275" s="558"/>
      <c r="D275" s="559" t="str">
        <f t="shared" si="14"/>
        <v/>
      </c>
      <c r="E275" s="559"/>
      <c r="F275" s="559" t="str">
        <f>IFERROR(IF(OR(D275=0,D275=""),"",-PMT($F$45/IF($K$46="Day",'L1'!$D$12,IF($K$46="Week",'L1'!$D$16,IF($K$46="Month",'L1'!$D$17,1))),$F$46,$D$62)),"")</f>
        <v/>
      </c>
      <c r="G275" s="559"/>
      <c r="H275" s="559" t="str">
        <f>IFERROR(-PPMT(IF($K$46="Day",$F$45/'L1'!$D$12,IF($K$46="Week",$F$45/'L1'!$D$16,IF($K$46="Month",$F$45/'L1'!$D$17,IF($K$46="Year",$F$45,0)))),B275,$F$46,$Q$45),"")</f>
        <v/>
      </c>
      <c r="I275" s="559"/>
      <c r="J275" s="559" t="str">
        <f t="shared" si="15"/>
        <v/>
      </c>
      <c r="K275" s="559"/>
      <c r="L275" s="559"/>
      <c r="M275" s="559"/>
      <c r="N275" s="559"/>
      <c r="O275" s="559" t="str">
        <f t="shared" si="16"/>
        <v/>
      </c>
      <c r="P275" s="560"/>
    </row>
    <row r="276" spans="2:16">
      <c r="B276" s="557" t="str">
        <f t="shared" si="13"/>
        <v/>
      </c>
      <c r="C276" s="558"/>
      <c r="D276" s="559" t="str">
        <f t="shared" si="14"/>
        <v/>
      </c>
      <c r="E276" s="559"/>
      <c r="F276" s="559" t="str">
        <f>IFERROR(IF(OR(D276=0,D276=""),"",-PMT($F$45/IF($K$46="Day",'L1'!$D$12,IF($K$46="Week",'L1'!$D$16,IF($K$46="Month",'L1'!$D$17,1))),$F$46,$D$62)),"")</f>
        <v/>
      </c>
      <c r="G276" s="559"/>
      <c r="H276" s="559" t="str">
        <f>IFERROR(-PPMT(IF($K$46="Day",$F$45/'L1'!$D$12,IF($K$46="Week",$F$45/'L1'!$D$16,IF($K$46="Month",$F$45/'L1'!$D$17,IF($K$46="Year",$F$45,0)))),B276,$F$46,$Q$45),"")</f>
        <v/>
      </c>
      <c r="I276" s="559"/>
      <c r="J276" s="559" t="str">
        <f t="shared" si="15"/>
        <v/>
      </c>
      <c r="K276" s="559"/>
      <c r="L276" s="559"/>
      <c r="M276" s="559"/>
      <c r="N276" s="559"/>
      <c r="O276" s="559" t="str">
        <f t="shared" si="16"/>
        <v/>
      </c>
      <c r="P276" s="560"/>
    </row>
    <row r="277" spans="2:16">
      <c r="B277" s="557" t="str">
        <f t="shared" si="13"/>
        <v/>
      </c>
      <c r="C277" s="558"/>
      <c r="D277" s="559" t="str">
        <f t="shared" si="14"/>
        <v/>
      </c>
      <c r="E277" s="559"/>
      <c r="F277" s="559" t="str">
        <f>IFERROR(IF(OR(D277=0,D277=""),"",-PMT($F$45/IF($K$46="Day",'L1'!$D$12,IF($K$46="Week",'L1'!$D$16,IF($K$46="Month",'L1'!$D$17,1))),$F$46,$D$62)),"")</f>
        <v/>
      </c>
      <c r="G277" s="559"/>
      <c r="H277" s="559" t="str">
        <f>IFERROR(-PPMT(IF($K$46="Day",$F$45/'L1'!$D$12,IF($K$46="Week",$F$45/'L1'!$D$16,IF($K$46="Month",$F$45/'L1'!$D$17,IF($K$46="Year",$F$45,0)))),B277,$F$46,$Q$45),"")</f>
        <v/>
      </c>
      <c r="I277" s="559"/>
      <c r="J277" s="559" t="str">
        <f t="shared" si="15"/>
        <v/>
      </c>
      <c r="K277" s="559"/>
      <c r="L277" s="559"/>
      <c r="M277" s="559"/>
      <c r="N277" s="559"/>
      <c r="O277" s="559" t="str">
        <f t="shared" si="16"/>
        <v/>
      </c>
      <c r="P277" s="560"/>
    </row>
    <row r="278" spans="2:16">
      <c r="B278" s="557" t="str">
        <f t="shared" si="13"/>
        <v/>
      </c>
      <c r="C278" s="558"/>
      <c r="D278" s="559" t="str">
        <f t="shared" si="14"/>
        <v/>
      </c>
      <c r="E278" s="559"/>
      <c r="F278" s="559" t="str">
        <f>IFERROR(IF(OR(D278=0,D278=""),"",-PMT($F$45/IF($K$46="Day",'L1'!$D$12,IF($K$46="Week",'L1'!$D$16,IF($K$46="Month",'L1'!$D$17,1))),$F$46,$D$62)),"")</f>
        <v/>
      </c>
      <c r="G278" s="559"/>
      <c r="H278" s="559" t="str">
        <f>IFERROR(-PPMT(IF($K$46="Day",$F$45/'L1'!$D$12,IF($K$46="Week",$F$45/'L1'!$D$16,IF($K$46="Month",$F$45/'L1'!$D$17,IF($K$46="Year",$F$45,0)))),B278,$F$46,$Q$45),"")</f>
        <v/>
      </c>
      <c r="I278" s="559"/>
      <c r="J278" s="559" t="str">
        <f t="shared" si="15"/>
        <v/>
      </c>
      <c r="K278" s="559"/>
      <c r="L278" s="559"/>
      <c r="M278" s="559"/>
      <c r="N278" s="559"/>
      <c r="O278" s="559" t="str">
        <f t="shared" si="16"/>
        <v/>
      </c>
      <c r="P278" s="560"/>
    </row>
    <row r="279" spans="2:16">
      <c r="B279" s="557" t="str">
        <f t="shared" si="13"/>
        <v/>
      </c>
      <c r="C279" s="558"/>
      <c r="D279" s="559" t="str">
        <f t="shared" si="14"/>
        <v/>
      </c>
      <c r="E279" s="559"/>
      <c r="F279" s="559" t="str">
        <f>IFERROR(IF(OR(D279=0,D279=""),"",-PMT($F$45/IF($K$46="Day",'L1'!$D$12,IF($K$46="Week",'L1'!$D$16,IF($K$46="Month",'L1'!$D$17,1))),$F$46,$D$62)),"")</f>
        <v/>
      </c>
      <c r="G279" s="559"/>
      <c r="H279" s="559" t="str">
        <f>IFERROR(-PPMT(IF($K$46="Day",$F$45/'L1'!$D$12,IF($K$46="Week",$F$45/'L1'!$D$16,IF($K$46="Month",$F$45/'L1'!$D$17,IF($K$46="Year",$F$45,0)))),B279,$F$46,$Q$45),"")</f>
        <v/>
      </c>
      <c r="I279" s="559"/>
      <c r="J279" s="559" t="str">
        <f t="shared" si="15"/>
        <v/>
      </c>
      <c r="K279" s="559"/>
      <c r="L279" s="559"/>
      <c r="M279" s="559"/>
      <c r="N279" s="559"/>
      <c r="O279" s="559" t="str">
        <f t="shared" si="16"/>
        <v/>
      </c>
      <c r="P279" s="560"/>
    </row>
    <row r="280" spans="2:16">
      <c r="B280" s="557" t="str">
        <f t="shared" si="13"/>
        <v/>
      </c>
      <c r="C280" s="558"/>
      <c r="D280" s="559" t="str">
        <f t="shared" si="14"/>
        <v/>
      </c>
      <c r="E280" s="559"/>
      <c r="F280" s="559" t="str">
        <f>IFERROR(IF(OR(D280=0,D280=""),"",-PMT($F$45/IF($K$46="Day",'L1'!$D$12,IF($K$46="Week",'L1'!$D$16,IF($K$46="Month",'L1'!$D$17,1))),$F$46,$D$62)),"")</f>
        <v/>
      </c>
      <c r="G280" s="559"/>
      <c r="H280" s="559" t="str">
        <f>IFERROR(-PPMT(IF($K$46="Day",$F$45/'L1'!$D$12,IF($K$46="Week",$F$45/'L1'!$D$16,IF($K$46="Month",$F$45/'L1'!$D$17,IF($K$46="Year",$F$45,0)))),B280,$F$46,$Q$45),"")</f>
        <v/>
      </c>
      <c r="I280" s="559"/>
      <c r="J280" s="559" t="str">
        <f t="shared" si="15"/>
        <v/>
      </c>
      <c r="K280" s="559"/>
      <c r="L280" s="559"/>
      <c r="M280" s="559"/>
      <c r="N280" s="559"/>
      <c r="O280" s="559" t="str">
        <f t="shared" si="16"/>
        <v/>
      </c>
      <c r="P280" s="560"/>
    </row>
    <row r="281" spans="2:16">
      <c r="B281" s="557" t="str">
        <f t="shared" si="13"/>
        <v/>
      </c>
      <c r="C281" s="558"/>
      <c r="D281" s="559" t="str">
        <f t="shared" si="14"/>
        <v/>
      </c>
      <c r="E281" s="559"/>
      <c r="F281" s="559" t="str">
        <f>IFERROR(IF(OR(D281=0,D281=""),"",-PMT($F$45/IF($K$46="Day",'L1'!$D$12,IF($K$46="Week",'L1'!$D$16,IF($K$46="Month",'L1'!$D$17,1))),$F$46,$D$62)),"")</f>
        <v/>
      </c>
      <c r="G281" s="559"/>
      <c r="H281" s="559" t="str">
        <f>IFERROR(-PPMT(IF($K$46="Day",$F$45/'L1'!$D$12,IF($K$46="Week",$F$45/'L1'!$D$16,IF($K$46="Month",$F$45/'L1'!$D$17,IF($K$46="Year",$F$45,0)))),B281,$F$46,$Q$45),"")</f>
        <v/>
      </c>
      <c r="I281" s="559"/>
      <c r="J281" s="559" t="str">
        <f t="shared" si="15"/>
        <v/>
      </c>
      <c r="K281" s="559"/>
      <c r="L281" s="559"/>
      <c r="M281" s="559"/>
      <c r="N281" s="559"/>
      <c r="O281" s="559" t="str">
        <f t="shared" si="16"/>
        <v/>
      </c>
      <c r="P281" s="560"/>
    </row>
    <row r="282" spans="2:16">
      <c r="B282" s="557" t="str">
        <f t="shared" si="13"/>
        <v/>
      </c>
      <c r="C282" s="558"/>
      <c r="D282" s="559" t="str">
        <f t="shared" si="14"/>
        <v/>
      </c>
      <c r="E282" s="559"/>
      <c r="F282" s="559" t="str">
        <f>IFERROR(IF(OR(D282=0,D282=""),"",-PMT($F$45/IF($K$46="Day",'L1'!$D$12,IF($K$46="Week",'L1'!$D$16,IF($K$46="Month",'L1'!$D$17,1))),$F$46,$D$62)),"")</f>
        <v/>
      </c>
      <c r="G282" s="559"/>
      <c r="H282" s="559" t="str">
        <f>IFERROR(-PPMT(IF($K$46="Day",$F$45/'L1'!$D$12,IF($K$46="Week",$F$45/'L1'!$D$16,IF($K$46="Month",$F$45/'L1'!$D$17,IF($K$46="Year",$F$45,0)))),B282,$F$46,$Q$45),"")</f>
        <v/>
      </c>
      <c r="I282" s="559"/>
      <c r="J282" s="559" t="str">
        <f t="shared" si="15"/>
        <v/>
      </c>
      <c r="K282" s="559"/>
      <c r="L282" s="559"/>
      <c r="M282" s="559"/>
      <c r="N282" s="559"/>
      <c r="O282" s="559" t="str">
        <f t="shared" si="16"/>
        <v/>
      </c>
      <c r="P282" s="560"/>
    </row>
    <row r="283" spans="2:16">
      <c r="B283" s="557" t="str">
        <f t="shared" si="13"/>
        <v/>
      </c>
      <c r="C283" s="558"/>
      <c r="D283" s="559" t="str">
        <f t="shared" si="14"/>
        <v/>
      </c>
      <c r="E283" s="559"/>
      <c r="F283" s="559" t="str">
        <f>IFERROR(IF(OR(D283=0,D283=""),"",-PMT($F$45/IF($K$46="Day",'L1'!$D$12,IF($K$46="Week",'L1'!$D$16,IF($K$46="Month",'L1'!$D$17,1))),$F$46,$D$62)),"")</f>
        <v/>
      </c>
      <c r="G283" s="559"/>
      <c r="H283" s="559" t="str">
        <f>IFERROR(-PPMT(IF($K$46="Day",$F$45/'L1'!$D$12,IF($K$46="Week",$F$45/'L1'!$D$16,IF($K$46="Month",$F$45/'L1'!$D$17,IF($K$46="Year",$F$45,0)))),B283,$F$46,$Q$45),"")</f>
        <v/>
      </c>
      <c r="I283" s="559"/>
      <c r="J283" s="559" t="str">
        <f t="shared" si="15"/>
        <v/>
      </c>
      <c r="K283" s="559"/>
      <c r="L283" s="559"/>
      <c r="M283" s="559"/>
      <c r="N283" s="559"/>
      <c r="O283" s="559" t="str">
        <f t="shared" si="16"/>
        <v/>
      </c>
      <c r="P283" s="560"/>
    </row>
    <row r="284" spans="2:16">
      <c r="B284" s="557" t="str">
        <f t="shared" si="13"/>
        <v/>
      </c>
      <c r="C284" s="558"/>
      <c r="D284" s="559" t="str">
        <f t="shared" si="14"/>
        <v/>
      </c>
      <c r="E284" s="559"/>
      <c r="F284" s="559" t="str">
        <f>IFERROR(IF(OR(D284=0,D284=""),"",-PMT($F$45/IF($K$46="Day",'L1'!$D$12,IF($K$46="Week",'L1'!$D$16,IF($K$46="Month",'L1'!$D$17,1))),$F$46,$D$62)),"")</f>
        <v/>
      </c>
      <c r="G284" s="559"/>
      <c r="H284" s="559" t="str">
        <f>IFERROR(-PPMT(IF($K$46="Day",$F$45/'L1'!$D$12,IF($K$46="Week",$F$45/'L1'!$D$16,IF($K$46="Month",$F$45/'L1'!$D$17,IF($K$46="Year",$F$45,0)))),B284,$F$46,$Q$45),"")</f>
        <v/>
      </c>
      <c r="I284" s="559"/>
      <c r="J284" s="559" t="str">
        <f t="shared" si="15"/>
        <v/>
      </c>
      <c r="K284" s="559"/>
      <c r="L284" s="559"/>
      <c r="M284" s="559"/>
      <c r="N284" s="559"/>
      <c r="O284" s="559" t="str">
        <f t="shared" si="16"/>
        <v/>
      </c>
      <c r="P284" s="560"/>
    </row>
    <row r="285" spans="2:16">
      <c r="B285" s="557" t="str">
        <f t="shared" si="13"/>
        <v/>
      </c>
      <c r="C285" s="558"/>
      <c r="D285" s="559" t="str">
        <f t="shared" si="14"/>
        <v/>
      </c>
      <c r="E285" s="559"/>
      <c r="F285" s="559" t="str">
        <f>IFERROR(IF(OR(D285=0,D285=""),"",-PMT($F$45/IF($K$46="Day",'L1'!$D$12,IF($K$46="Week",'L1'!$D$16,IF($K$46="Month",'L1'!$D$17,1))),$F$46,$D$62)),"")</f>
        <v/>
      </c>
      <c r="G285" s="559"/>
      <c r="H285" s="559" t="str">
        <f>IFERROR(-PPMT(IF($K$46="Day",$F$45/'L1'!$D$12,IF($K$46="Week",$F$45/'L1'!$D$16,IF($K$46="Month",$F$45/'L1'!$D$17,IF($K$46="Year",$F$45,0)))),B285,$F$46,$Q$45),"")</f>
        <v/>
      </c>
      <c r="I285" s="559"/>
      <c r="J285" s="559" t="str">
        <f t="shared" si="15"/>
        <v/>
      </c>
      <c r="K285" s="559"/>
      <c r="L285" s="559"/>
      <c r="M285" s="559"/>
      <c r="N285" s="559"/>
      <c r="O285" s="559" t="str">
        <f t="shared" si="16"/>
        <v/>
      </c>
      <c r="P285" s="560"/>
    </row>
    <row r="286" spans="2:16">
      <c r="B286" s="557" t="str">
        <f t="shared" si="13"/>
        <v/>
      </c>
      <c r="C286" s="558"/>
      <c r="D286" s="559" t="str">
        <f t="shared" si="14"/>
        <v/>
      </c>
      <c r="E286" s="559"/>
      <c r="F286" s="559" t="str">
        <f>IFERROR(IF(OR(D286=0,D286=""),"",-PMT($F$45/IF($K$46="Day",'L1'!$D$12,IF($K$46="Week",'L1'!$D$16,IF($K$46="Month",'L1'!$D$17,1))),$F$46,$D$62)),"")</f>
        <v/>
      </c>
      <c r="G286" s="559"/>
      <c r="H286" s="559" t="str">
        <f>IFERROR(-PPMT(IF($K$46="Day",$F$45/'L1'!$D$12,IF($K$46="Week",$F$45/'L1'!$D$16,IF($K$46="Month",$F$45/'L1'!$D$17,IF($K$46="Year",$F$45,0)))),B286,$F$46,$Q$45),"")</f>
        <v/>
      </c>
      <c r="I286" s="559"/>
      <c r="J286" s="559" t="str">
        <f t="shared" si="15"/>
        <v/>
      </c>
      <c r="K286" s="559"/>
      <c r="L286" s="559"/>
      <c r="M286" s="559"/>
      <c r="N286" s="559"/>
      <c r="O286" s="559" t="str">
        <f t="shared" si="16"/>
        <v/>
      </c>
      <c r="P286" s="560"/>
    </row>
    <row r="287" spans="2:16">
      <c r="B287" s="557" t="str">
        <f t="shared" si="13"/>
        <v/>
      </c>
      <c r="C287" s="558"/>
      <c r="D287" s="559" t="str">
        <f t="shared" si="14"/>
        <v/>
      </c>
      <c r="E287" s="559"/>
      <c r="F287" s="559" t="str">
        <f>IFERROR(IF(OR(D287=0,D287=""),"",-PMT($F$45/IF($K$46="Day",'L1'!$D$12,IF($K$46="Week",'L1'!$D$16,IF($K$46="Month",'L1'!$D$17,1))),$F$46,$D$62)),"")</f>
        <v/>
      </c>
      <c r="G287" s="559"/>
      <c r="H287" s="559" t="str">
        <f>IFERROR(-PPMT(IF($K$46="Day",$F$45/'L1'!$D$12,IF($K$46="Week",$F$45/'L1'!$D$16,IF($K$46="Month",$F$45/'L1'!$D$17,IF($K$46="Year",$F$45,0)))),B287,$F$46,$Q$45),"")</f>
        <v/>
      </c>
      <c r="I287" s="559"/>
      <c r="J287" s="559" t="str">
        <f t="shared" si="15"/>
        <v/>
      </c>
      <c r="K287" s="559"/>
      <c r="L287" s="559"/>
      <c r="M287" s="559"/>
      <c r="N287" s="559"/>
      <c r="O287" s="559" t="str">
        <f t="shared" si="16"/>
        <v/>
      </c>
      <c r="P287" s="560"/>
    </row>
    <row r="288" spans="2:16">
      <c r="B288" s="557" t="str">
        <f t="shared" si="13"/>
        <v/>
      </c>
      <c r="C288" s="558"/>
      <c r="D288" s="559" t="str">
        <f t="shared" si="14"/>
        <v/>
      </c>
      <c r="E288" s="559"/>
      <c r="F288" s="559" t="str">
        <f>IFERROR(IF(OR(D288=0,D288=""),"",-PMT($F$45/IF($K$46="Day",'L1'!$D$12,IF($K$46="Week",'L1'!$D$16,IF($K$46="Month",'L1'!$D$17,1))),$F$46,$D$62)),"")</f>
        <v/>
      </c>
      <c r="G288" s="559"/>
      <c r="H288" s="559" t="str">
        <f>IFERROR(-PPMT(IF($K$46="Day",$F$45/'L1'!$D$12,IF($K$46="Week",$F$45/'L1'!$D$16,IF($K$46="Month",$F$45/'L1'!$D$17,IF($K$46="Year",$F$45,0)))),B288,$F$46,$Q$45),"")</f>
        <v/>
      </c>
      <c r="I288" s="559"/>
      <c r="J288" s="559" t="str">
        <f t="shared" si="15"/>
        <v/>
      </c>
      <c r="K288" s="559"/>
      <c r="L288" s="559"/>
      <c r="M288" s="559"/>
      <c r="N288" s="559"/>
      <c r="O288" s="559" t="str">
        <f t="shared" si="16"/>
        <v/>
      </c>
      <c r="P288" s="560"/>
    </row>
    <row r="289" spans="2:16">
      <c r="B289" s="557" t="str">
        <f t="shared" si="13"/>
        <v/>
      </c>
      <c r="C289" s="558"/>
      <c r="D289" s="559" t="str">
        <f t="shared" si="14"/>
        <v/>
      </c>
      <c r="E289" s="559"/>
      <c r="F289" s="559" t="str">
        <f>IFERROR(IF(OR(D289=0,D289=""),"",-PMT($F$45/IF($K$46="Day",'L1'!$D$12,IF($K$46="Week",'L1'!$D$16,IF($K$46="Month",'L1'!$D$17,1))),$F$46,$D$62)),"")</f>
        <v/>
      </c>
      <c r="G289" s="559"/>
      <c r="H289" s="559" t="str">
        <f>IFERROR(-PPMT(IF($K$46="Day",$F$45/'L1'!$D$12,IF($K$46="Week",$F$45/'L1'!$D$16,IF($K$46="Month",$F$45/'L1'!$D$17,IF($K$46="Year",$F$45,0)))),B289,$F$46,$Q$45),"")</f>
        <v/>
      </c>
      <c r="I289" s="559"/>
      <c r="J289" s="559" t="str">
        <f t="shared" si="15"/>
        <v/>
      </c>
      <c r="K289" s="559"/>
      <c r="L289" s="559"/>
      <c r="M289" s="559"/>
      <c r="N289" s="559"/>
      <c r="O289" s="559" t="str">
        <f t="shared" si="16"/>
        <v/>
      </c>
      <c r="P289" s="560"/>
    </row>
    <row r="290" spans="2:16">
      <c r="B290" s="557" t="str">
        <f t="shared" si="13"/>
        <v/>
      </c>
      <c r="C290" s="558"/>
      <c r="D290" s="559" t="str">
        <f t="shared" si="14"/>
        <v/>
      </c>
      <c r="E290" s="559"/>
      <c r="F290" s="559" t="str">
        <f>IFERROR(IF(OR(D290=0,D290=""),"",-PMT($F$45/IF($K$46="Day",'L1'!$D$12,IF($K$46="Week",'L1'!$D$16,IF($K$46="Month",'L1'!$D$17,1))),$F$46,$D$62)),"")</f>
        <v/>
      </c>
      <c r="G290" s="559"/>
      <c r="H290" s="559" t="str">
        <f>IFERROR(-PPMT(IF($K$46="Day",$F$45/'L1'!$D$12,IF($K$46="Week",$F$45/'L1'!$D$16,IF($K$46="Month",$F$45/'L1'!$D$17,IF($K$46="Year",$F$45,0)))),B290,$F$46,$Q$45),"")</f>
        <v/>
      </c>
      <c r="I290" s="559"/>
      <c r="J290" s="559" t="str">
        <f t="shared" si="15"/>
        <v/>
      </c>
      <c r="K290" s="559"/>
      <c r="L290" s="559"/>
      <c r="M290" s="559"/>
      <c r="N290" s="559"/>
      <c r="O290" s="559" t="str">
        <f t="shared" si="16"/>
        <v/>
      </c>
      <c r="P290" s="560"/>
    </row>
    <row r="291" spans="2:16">
      <c r="B291" s="557" t="str">
        <f t="shared" si="13"/>
        <v/>
      </c>
      <c r="C291" s="558"/>
      <c r="D291" s="559" t="str">
        <f t="shared" si="14"/>
        <v/>
      </c>
      <c r="E291" s="559"/>
      <c r="F291" s="559" t="str">
        <f>IFERROR(IF(OR(D291=0,D291=""),"",-PMT($F$45/IF($K$46="Day",'L1'!$D$12,IF($K$46="Week",'L1'!$D$16,IF($K$46="Month",'L1'!$D$17,1))),$F$46,$D$62)),"")</f>
        <v/>
      </c>
      <c r="G291" s="559"/>
      <c r="H291" s="559" t="str">
        <f>IFERROR(-PPMT(IF($K$46="Day",$F$45/'L1'!$D$12,IF($K$46="Week",$F$45/'L1'!$D$16,IF($K$46="Month",$F$45/'L1'!$D$17,IF($K$46="Year",$F$45,0)))),B291,$F$46,$Q$45),"")</f>
        <v/>
      </c>
      <c r="I291" s="559"/>
      <c r="J291" s="559" t="str">
        <f t="shared" si="15"/>
        <v/>
      </c>
      <c r="K291" s="559"/>
      <c r="L291" s="559"/>
      <c r="M291" s="559"/>
      <c r="N291" s="559"/>
      <c r="O291" s="559" t="str">
        <f t="shared" si="16"/>
        <v/>
      </c>
      <c r="P291" s="560"/>
    </row>
    <row r="292" spans="2:16">
      <c r="B292" s="557" t="str">
        <f t="shared" si="13"/>
        <v/>
      </c>
      <c r="C292" s="558"/>
      <c r="D292" s="559" t="str">
        <f t="shared" si="14"/>
        <v/>
      </c>
      <c r="E292" s="559"/>
      <c r="F292" s="559" t="str">
        <f>IFERROR(IF(OR(D292=0,D292=""),"",-PMT($F$45/IF($K$46="Day",'L1'!$D$12,IF($K$46="Week",'L1'!$D$16,IF($K$46="Month",'L1'!$D$17,1))),$F$46,$D$62)),"")</f>
        <v/>
      </c>
      <c r="G292" s="559"/>
      <c r="H292" s="559" t="str">
        <f>IFERROR(-PPMT(IF($K$46="Day",$F$45/'L1'!$D$12,IF($K$46="Week",$F$45/'L1'!$D$16,IF($K$46="Month",$F$45/'L1'!$D$17,IF($K$46="Year",$F$45,0)))),B292,$F$46,$Q$45),"")</f>
        <v/>
      </c>
      <c r="I292" s="559"/>
      <c r="J292" s="559" t="str">
        <f t="shared" si="15"/>
        <v/>
      </c>
      <c r="K292" s="559"/>
      <c r="L292" s="559"/>
      <c r="M292" s="559"/>
      <c r="N292" s="559"/>
      <c r="O292" s="559" t="str">
        <f t="shared" si="16"/>
        <v/>
      </c>
      <c r="P292" s="560"/>
    </row>
    <row r="293" spans="2:16">
      <c r="B293" s="557" t="str">
        <f t="shared" si="13"/>
        <v/>
      </c>
      <c r="C293" s="558"/>
      <c r="D293" s="559" t="str">
        <f t="shared" si="14"/>
        <v/>
      </c>
      <c r="E293" s="559"/>
      <c r="F293" s="559" t="str">
        <f>IFERROR(IF(OR(D293=0,D293=""),"",-PMT($F$45/IF($K$46="Day",'L1'!$D$12,IF($K$46="Week",'L1'!$D$16,IF($K$46="Month",'L1'!$D$17,1))),$F$46,$D$62)),"")</f>
        <v/>
      </c>
      <c r="G293" s="559"/>
      <c r="H293" s="559" t="str">
        <f>IFERROR(-PPMT(IF($K$46="Day",$F$45/'L1'!$D$12,IF($K$46="Week",$F$45/'L1'!$D$16,IF($K$46="Month",$F$45/'L1'!$D$17,IF($K$46="Year",$F$45,0)))),B293,$F$46,$Q$45),"")</f>
        <v/>
      </c>
      <c r="I293" s="559"/>
      <c r="J293" s="559" t="str">
        <f t="shared" si="15"/>
        <v/>
      </c>
      <c r="K293" s="559"/>
      <c r="L293" s="559"/>
      <c r="M293" s="559"/>
      <c r="N293" s="559"/>
      <c r="O293" s="559" t="str">
        <f t="shared" si="16"/>
        <v/>
      </c>
      <c r="P293" s="560"/>
    </row>
    <row r="294" spans="2:16">
      <c r="B294" s="557" t="str">
        <f t="shared" si="13"/>
        <v/>
      </c>
      <c r="C294" s="558"/>
      <c r="D294" s="559" t="str">
        <f t="shared" si="14"/>
        <v/>
      </c>
      <c r="E294" s="559"/>
      <c r="F294" s="559" t="str">
        <f>IFERROR(IF(OR(D294=0,D294=""),"",-PMT($F$45/IF($K$46="Day",'L1'!$D$12,IF($K$46="Week",'L1'!$D$16,IF($K$46="Month",'L1'!$D$17,1))),$F$46,$D$62)),"")</f>
        <v/>
      </c>
      <c r="G294" s="559"/>
      <c r="H294" s="559" t="str">
        <f>IFERROR(-PPMT(IF($K$46="Day",$F$45/'L1'!$D$12,IF($K$46="Week",$F$45/'L1'!$D$16,IF($K$46="Month",$F$45/'L1'!$D$17,IF($K$46="Year",$F$45,0)))),B294,$F$46,$Q$45),"")</f>
        <v/>
      </c>
      <c r="I294" s="559"/>
      <c r="J294" s="559" t="str">
        <f t="shared" si="15"/>
        <v/>
      </c>
      <c r="K294" s="559"/>
      <c r="L294" s="559"/>
      <c r="M294" s="559"/>
      <c r="N294" s="559"/>
      <c r="O294" s="559" t="str">
        <f t="shared" si="16"/>
        <v/>
      </c>
      <c r="P294" s="560"/>
    </row>
    <row r="295" spans="2:16">
      <c r="B295" s="557" t="str">
        <f t="shared" si="13"/>
        <v/>
      </c>
      <c r="C295" s="558"/>
      <c r="D295" s="559" t="str">
        <f t="shared" si="14"/>
        <v/>
      </c>
      <c r="E295" s="559"/>
      <c r="F295" s="559" t="str">
        <f>IFERROR(IF(OR(D295=0,D295=""),"",-PMT($F$45/IF($K$46="Day",'L1'!$D$12,IF($K$46="Week",'L1'!$D$16,IF($K$46="Month",'L1'!$D$17,1))),$F$46,$D$62)),"")</f>
        <v/>
      </c>
      <c r="G295" s="559"/>
      <c r="H295" s="559" t="str">
        <f>IFERROR(-PPMT(IF($K$46="Day",$F$45/'L1'!$D$12,IF($K$46="Week",$F$45/'L1'!$D$16,IF($K$46="Month",$F$45/'L1'!$D$17,IF($K$46="Year",$F$45,0)))),B295,$F$46,$Q$45),"")</f>
        <v/>
      </c>
      <c r="I295" s="559"/>
      <c r="J295" s="559" t="str">
        <f t="shared" si="15"/>
        <v/>
      </c>
      <c r="K295" s="559"/>
      <c r="L295" s="559"/>
      <c r="M295" s="559"/>
      <c r="N295" s="559"/>
      <c r="O295" s="559" t="str">
        <f t="shared" si="16"/>
        <v/>
      </c>
      <c r="P295" s="560"/>
    </row>
    <row r="296" spans="2:16">
      <c r="B296" s="557" t="str">
        <f t="shared" si="13"/>
        <v/>
      </c>
      <c r="C296" s="558"/>
      <c r="D296" s="559" t="str">
        <f t="shared" si="14"/>
        <v/>
      </c>
      <c r="E296" s="559"/>
      <c r="F296" s="559" t="str">
        <f>IFERROR(IF(OR(D296=0,D296=""),"",-PMT($F$45/IF($K$46="Day",'L1'!$D$12,IF($K$46="Week",'L1'!$D$16,IF($K$46="Month",'L1'!$D$17,1))),$F$46,$D$62)),"")</f>
        <v/>
      </c>
      <c r="G296" s="559"/>
      <c r="H296" s="559" t="str">
        <f>IFERROR(-PPMT(IF($K$46="Day",$F$45/'L1'!$D$12,IF($K$46="Week",$F$45/'L1'!$D$16,IF($K$46="Month",$F$45/'L1'!$D$17,IF($K$46="Year",$F$45,0)))),B296,$F$46,$Q$45),"")</f>
        <v/>
      </c>
      <c r="I296" s="559"/>
      <c r="J296" s="559" t="str">
        <f t="shared" si="15"/>
        <v/>
      </c>
      <c r="K296" s="559"/>
      <c r="L296" s="559"/>
      <c r="M296" s="559"/>
      <c r="N296" s="559"/>
      <c r="O296" s="559" t="str">
        <f t="shared" si="16"/>
        <v/>
      </c>
      <c r="P296" s="560"/>
    </row>
    <row r="297" spans="2:16">
      <c r="B297" s="557" t="str">
        <f t="shared" si="13"/>
        <v/>
      </c>
      <c r="C297" s="558"/>
      <c r="D297" s="559" t="str">
        <f t="shared" si="14"/>
        <v/>
      </c>
      <c r="E297" s="559"/>
      <c r="F297" s="559" t="str">
        <f>IFERROR(IF(OR(D297=0,D297=""),"",-PMT($F$45/IF($K$46="Day",'L1'!$D$12,IF($K$46="Week",'L1'!$D$16,IF($K$46="Month",'L1'!$D$17,1))),$F$46,$D$62)),"")</f>
        <v/>
      </c>
      <c r="G297" s="559"/>
      <c r="H297" s="559" t="str">
        <f>IFERROR(-PPMT(IF($K$46="Day",$F$45/'L1'!$D$12,IF($K$46="Week",$F$45/'L1'!$D$16,IF($K$46="Month",$F$45/'L1'!$D$17,IF($K$46="Year",$F$45,0)))),B297,$F$46,$Q$45),"")</f>
        <v/>
      </c>
      <c r="I297" s="559"/>
      <c r="J297" s="559" t="str">
        <f t="shared" si="15"/>
        <v/>
      </c>
      <c r="K297" s="559"/>
      <c r="L297" s="559"/>
      <c r="M297" s="559"/>
      <c r="N297" s="559"/>
      <c r="O297" s="559" t="str">
        <f t="shared" si="16"/>
        <v/>
      </c>
      <c r="P297" s="560"/>
    </row>
    <row r="298" spans="2:16">
      <c r="B298" s="557" t="str">
        <f t="shared" si="13"/>
        <v/>
      </c>
      <c r="C298" s="558"/>
      <c r="D298" s="559" t="str">
        <f t="shared" si="14"/>
        <v/>
      </c>
      <c r="E298" s="559"/>
      <c r="F298" s="559" t="str">
        <f>IFERROR(IF(OR(D298=0,D298=""),"",-PMT($F$45/IF($K$46="Day",'L1'!$D$12,IF($K$46="Week",'L1'!$D$16,IF($K$46="Month",'L1'!$D$17,1))),$F$46,$D$62)),"")</f>
        <v/>
      </c>
      <c r="G298" s="559"/>
      <c r="H298" s="559" t="str">
        <f>IFERROR(-PPMT(IF($K$46="Day",$F$45/'L1'!$D$12,IF($K$46="Week",$F$45/'L1'!$D$16,IF($K$46="Month",$F$45/'L1'!$D$17,IF($K$46="Year",$F$45,0)))),B298,$F$46,$Q$45),"")</f>
        <v/>
      </c>
      <c r="I298" s="559"/>
      <c r="J298" s="559" t="str">
        <f t="shared" si="15"/>
        <v/>
      </c>
      <c r="K298" s="559"/>
      <c r="L298" s="559"/>
      <c r="M298" s="559"/>
      <c r="N298" s="559"/>
      <c r="O298" s="559" t="str">
        <f t="shared" si="16"/>
        <v/>
      </c>
      <c r="P298" s="560"/>
    </row>
    <row r="299" spans="2:16">
      <c r="B299" s="557" t="str">
        <f t="shared" si="13"/>
        <v/>
      </c>
      <c r="C299" s="558"/>
      <c r="D299" s="559" t="str">
        <f t="shared" si="14"/>
        <v/>
      </c>
      <c r="E299" s="559"/>
      <c r="F299" s="559" t="str">
        <f>IFERROR(IF(OR(D299=0,D299=""),"",-PMT($F$45/IF($K$46="Day",'L1'!$D$12,IF($K$46="Week",'L1'!$D$16,IF($K$46="Month",'L1'!$D$17,1))),$F$46,$D$62)),"")</f>
        <v/>
      </c>
      <c r="G299" s="559"/>
      <c r="H299" s="559" t="str">
        <f>IFERROR(-PPMT(IF($K$46="Day",$F$45/'L1'!$D$12,IF($K$46="Week",$F$45/'L1'!$D$16,IF($K$46="Month",$F$45/'L1'!$D$17,IF($K$46="Year",$F$45,0)))),B299,$F$46,$Q$45),"")</f>
        <v/>
      </c>
      <c r="I299" s="559"/>
      <c r="J299" s="559" t="str">
        <f t="shared" si="15"/>
        <v/>
      </c>
      <c r="K299" s="559"/>
      <c r="L299" s="559"/>
      <c r="M299" s="559"/>
      <c r="N299" s="559"/>
      <c r="O299" s="559" t="str">
        <f t="shared" si="16"/>
        <v/>
      </c>
      <c r="P299" s="560"/>
    </row>
    <row r="300" spans="2:16">
      <c r="B300" s="557" t="str">
        <f t="shared" si="13"/>
        <v/>
      </c>
      <c r="C300" s="558"/>
      <c r="D300" s="559" t="str">
        <f t="shared" si="14"/>
        <v/>
      </c>
      <c r="E300" s="559"/>
      <c r="F300" s="559" t="str">
        <f>IFERROR(IF(OR(D300=0,D300=""),"",-PMT($F$45/IF($K$46="Day",'L1'!$D$12,IF($K$46="Week",'L1'!$D$16,IF($K$46="Month",'L1'!$D$17,1))),$F$46,$D$62)),"")</f>
        <v/>
      </c>
      <c r="G300" s="559"/>
      <c r="H300" s="559" t="str">
        <f>IFERROR(-PPMT(IF($K$46="Day",$F$45/'L1'!$D$12,IF($K$46="Week",$F$45/'L1'!$D$16,IF($K$46="Month",$F$45/'L1'!$D$17,IF($K$46="Year",$F$45,0)))),B300,$F$46,$Q$45),"")</f>
        <v/>
      </c>
      <c r="I300" s="559"/>
      <c r="J300" s="559" t="str">
        <f t="shared" si="15"/>
        <v/>
      </c>
      <c r="K300" s="559"/>
      <c r="L300" s="559"/>
      <c r="M300" s="559"/>
      <c r="N300" s="559"/>
      <c r="O300" s="559" t="str">
        <f t="shared" si="16"/>
        <v/>
      </c>
      <c r="P300" s="560"/>
    </row>
    <row r="301" spans="2:16">
      <c r="B301" s="557" t="str">
        <f t="shared" si="13"/>
        <v/>
      </c>
      <c r="C301" s="558"/>
      <c r="D301" s="559" t="str">
        <f t="shared" si="14"/>
        <v/>
      </c>
      <c r="E301" s="559"/>
      <c r="F301" s="559" t="str">
        <f>IFERROR(IF(OR(D301=0,D301=""),"",-PMT($F$45/IF($K$46="Day",'L1'!$D$12,IF($K$46="Week",'L1'!$D$16,IF($K$46="Month",'L1'!$D$17,1))),$F$46,$D$62)),"")</f>
        <v/>
      </c>
      <c r="G301" s="559"/>
      <c r="H301" s="559" t="str">
        <f>IFERROR(-PPMT(IF($K$46="Day",$F$45/'L1'!$D$12,IF($K$46="Week",$F$45/'L1'!$D$16,IF($K$46="Month",$F$45/'L1'!$D$17,IF($K$46="Year",$F$45,0)))),B301,$F$46,$Q$45),"")</f>
        <v/>
      </c>
      <c r="I301" s="559"/>
      <c r="J301" s="559" t="str">
        <f t="shared" si="15"/>
        <v/>
      </c>
      <c r="K301" s="559"/>
      <c r="L301" s="559"/>
      <c r="M301" s="559"/>
      <c r="N301" s="559"/>
      <c r="O301" s="559" t="str">
        <f t="shared" si="16"/>
        <v/>
      </c>
      <c r="P301" s="560"/>
    </row>
    <row r="302" spans="2:16">
      <c r="B302" s="557" t="str">
        <f t="shared" si="13"/>
        <v/>
      </c>
      <c r="C302" s="558"/>
      <c r="D302" s="559" t="str">
        <f t="shared" si="14"/>
        <v/>
      </c>
      <c r="E302" s="559"/>
      <c r="F302" s="559" t="str">
        <f>IFERROR(IF(OR(D302=0,D302=""),"",-PMT($F$45/IF($K$46="Day",'L1'!$D$12,IF($K$46="Week",'L1'!$D$16,IF($K$46="Month",'L1'!$D$17,1))),$F$46,$D$62)),"")</f>
        <v/>
      </c>
      <c r="G302" s="559"/>
      <c r="H302" s="559" t="str">
        <f>IFERROR(-PPMT(IF($K$46="Day",$F$45/'L1'!$D$12,IF($K$46="Week",$F$45/'L1'!$D$16,IF($K$46="Month",$F$45/'L1'!$D$17,IF($K$46="Year",$F$45,0)))),B302,$F$46,$Q$45),"")</f>
        <v/>
      </c>
      <c r="I302" s="559"/>
      <c r="J302" s="559" t="str">
        <f t="shared" si="15"/>
        <v/>
      </c>
      <c r="K302" s="559"/>
      <c r="L302" s="559"/>
      <c r="M302" s="559"/>
      <c r="N302" s="559"/>
      <c r="O302" s="559" t="str">
        <f t="shared" si="16"/>
        <v/>
      </c>
      <c r="P302" s="560"/>
    </row>
    <row r="303" spans="2:16">
      <c r="B303" s="557" t="str">
        <f t="shared" si="13"/>
        <v/>
      </c>
      <c r="C303" s="558"/>
      <c r="D303" s="559" t="str">
        <f t="shared" si="14"/>
        <v/>
      </c>
      <c r="E303" s="559"/>
      <c r="F303" s="559" t="str">
        <f>IFERROR(IF(OR(D303=0,D303=""),"",-PMT($F$45/IF($K$46="Day",'L1'!$D$12,IF($K$46="Week",'L1'!$D$16,IF($K$46="Month",'L1'!$D$17,1))),$F$46,$D$62)),"")</f>
        <v/>
      </c>
      <c r="G303" s="559"/>
      <c r="H303" s="559" t="str">
        <f>IFERROR(-PPMT(IF($K$46="Day",$F$45/'L1'!$D$12,IF($K$46="Week",$F$45/'L1'!$D$16,IF($K$46="Month",$F$45/'L1'!$D$17,IF($K$46="Year",$F$45,0)))),B303,$F$46,$Q$45),"")</f>
        <v/>
      </c>
      <c r="I303" s="559"/>
      <c r="J303" s="559" t="str">
        <f t="shared" si="15"/>
        <v/>
      </c>
      <c r="K303" s="559"/>
      <c r="L303" s="559"/>
      <c r="M303" s="559"/>
      <c r="N303" s="559"/>
      <c r="O303" s="559" t="str">
        <f t="shared" si="16"/>
        <v/>
      </c>
      <c r="P303" s="560"/>
    </row>
    <row r="304" spans="2:16">
      <c r="B304" s="557" t="str">
        <f t="shared" si="13"/>
        <v/>
      </c>
      <c r="C304" s="558"/>
      <c r="D304" s="559" t="str">
        <f t="shared" si="14"/>
        <v/>
      </c>
      <c r="E304" s="559"/>
      <c r="F304" s="559" t="str">
        <f>IFERROR(IF(OR(D304=0,D304=""),"",-PMT($F$45/IF($K$46="Day",'L1'!$D$12,IF($K$46="Week",'L1'!$D$16,IF($K$46="Month",'L1'!$D$17,1))),$F$46,$D$62)),"")</f>
        <v/>
      </c>
      <c r="G304" s="559"/>
      <c r="H304" s="559" t="str">
        <f>IFERROR(-PPMT(IF($K$46="Day",$F$45/'L1'!$D$12,IF($K$46="Week",$F$45/'L1'!$D$16,IF($K$46="Month",$F$45/'L1'!$D$17,IF($K$46="Year",$F$45,0)))),B304,$F$46,$Q$45),"")</f>
        <v/>
      </c>
      <c r="I304" s="559"/>
      <c r="J304" s="559" t="str">
        <f t="shared" si="15"/>
        <v/>
      </c>
      <c r="K304" s="559"/>
      <c r="L304" s="559"/>
      <c r="M304" s="559"/>
      <c r="N304" s="559"/>
      <c r="O304" s="559" t="str">
        <f t="shared" si="16"/>
        <v/>
      </c>
      <c r="P304" s="560"/>
    </row>
    <row r="305" spans="2:16">
      <c r="B305" s="557" t="str">
        <f t="shared" si="13"/>
        <v/>
      </c>
      <c r="C305" s="558"/>
      <c r="D305" s="559" t="str">
        <f t="shared" si="14"/>
        <v/>
      </c>
      <c r="E305" s="559"/>
      <c r="F305" s="559" t="str">
        <f>IFERROR(IF(OR(D305=0,D305=""),"",-PMT($F$45/IF($K$46="Day",'L1'!$D$12,IF($K$46="Week",'L1'!$D$16,IF($K$46="Month",'L1'!$D$17,1))),$F$46,$D$62)),"")</f>
        <v/>
      </c>
      <c r="G305" s="559"/>
      <c r="H305" s="559" t="str">
        <f>IFERROR(-PPMT(IF($K$46="Day",$F$45/'L1'!$D$12,IF($K$46="Week",$F$45/'L1'!$D$16,IF($K$46="Month",$F$45/'L1'!$D$17,IF($K$46="Year",$F$45,0)))),B305,$F$46,$Q$45),"")</f>
        <v/>
      </c>
      <c r="I305" s="559"/>
      <c r="J305" s="559" t="str">
        <f t="shared" si="15"/>
        <v/>
      </c>
      <c r="K305" s="559"/>
      <c r="L305" s="559"/>
      <c r="M305" s="559"/>
      <c r="N305" s="559"/>
      <c r="O305" s="559" t="str">
        <f t="shared" si="16"/>
        <v/>
      </c>
      <c r="P305" s="560"/>
    </row>
    <row r="306" spans="2:16">
      <c r="B306" s="557" t="str">
        <f t="shared" si="13"/>
        <v/>
      </c>
      <c r="C306" s="558"/>
      <c r="D306" s="559" t="str">
        <f t="shared" si="14"/>
        <v/>
      </c>
      <c r="E306" s="559"/>
      <c r="F306" s="559" t="str">
        <f>IFERROR(IF(OR(D306=0,D306=""),"",-PMT($F$45/IF($K$46="Day",'L1'!$D$12,IF($K$46="Week",'L1'!$D$16,IF($K$46="Month",'L1'!$D$17,1))),$F$46,$D$62)),"")</f>
        <v/>
      </c>
      <c r="G306" s="559"/>
      <c r="H306" s="559" t="str">
        <f>IFERROR(-PPMT(IF($K$46="Day",$F$45/'L1'!$D$12,IF($K$46="Week",$F$45/'L1'!$D$16,IF($K$46="Month",$F$45/'L1'!$D$17,IF($K$46="Year",$F$45,0)))),B306,$F$46,$Q$45),"")</f>
        <v/>
      </c>
      <c r="I306" s="559"/>
      <c r="J306" s="559" t="str">
        <f t="shared" si="15"/>
        <v/>
      </c>
      <c r="K306" s="559"/>
      <c r="L306" s="559"/>
      <c r="M306" s="559"/>
      <c r="N306" s="559"/>
      <c r="O306" s="559" t="str">
        <f t="shared" si="16"/>
        <v/>
      </c>
      <c r="P306" s="560"/>
    </row>
    <row r="307" spans="2:16">
      <c r="B307" s="557" t="str">
        <f t="shared" si="13"/>
        <v/>
      </c>
      <c r="C307" s="558"/>
      <c r="D307" s="559" t="str">
        <f t="shared" si="14"/>
        <v/>
      </c>
      <c r="E307" s="559"/>
      <c r="F307" s="559" t="str">
        <f>IFERROR(IF(OR(D307=0,D307=""),"",-PMT($F$45/IF($K$46="Day",'L1'!$D$12,IF($K$46="Week",'L1'!$D$16,IF($K$46="Month",'L1'!$D$17,1))),$F$46,$D$62)),"")</f>
        <v/>
      </c>
      <c r="G307" s="559"/>
      <c r="H307" s="559" t="str">
        <f>IFERROR(-PPMT(IF($K$46="Day",$F$45/'L1'!$D$12,IF($K$46="Week",$F$45/'L1'!$D$16,IF($K$46="Month",$F$45/'L1'!$D$17,IF($K$46="Year",$F$45,0)))),B307,$F$46,$Q$45),"")</f>
        <v/>
      </c>
      <c r="I307" s="559"/>
      <c r="J307" s="559" t="str">
        <f t="shared" si="15"/>
        <v/>
      </c>
      <c r="K307" s="559"/>
      <c r="L307" s="559"/>
      <c r="M307" s="559"/>
      <c r="N307" s="559"/>
      <c r="O307" s="559" t="str">
        <f t="shared" si="16"/>
        <v/>
      </c>
      <c r="P307" s="560"/>
    </row>
    <row r="308" spans="2:16">
      <c r="B308" s="557" t="str">
        <f t="shared" si="13"/>
        <v/>
      </c>
      <c r="C308" s="558"/>
      <c r="D308" s="559" t="str">
        <f t="shared" si="14"/>
        <v/>
      </c>
      <c r="E308" s="559"/>
      <c r="F308" s="559" t="str">
        <f>IFERROR(IF(OR(D308=0,D308=""),"",-PMT($F$45/IF($K$46="Day",'L1'!$D$12,IF($K$46="Week",'L1'!$D$16,IF($K$46="Month",'L1'!$D$17,1))),$F$46,$D$62)),"")</f>
        <v/>
      </c>
      <c r="G308" s="559"/>
      <c r="H308" s="559" t="str">
        <f>IFERROR(-PPMT(IF($K$46="Day",$F$45/'L1'!$D$12,IF($K$46="Week",$F$45/'L1'!$D$16,IF($K$46="Month",$F$45/'L1'!$D$17,IF($K$46="Year",$F$45,0)))),B308,$F$46,$Q$45),"")</f>
        <v/>
      </c>
      <c r="I308" s="559"/>
      <c r="J308" s="559" t="str">
        <f t="shared" si="15"/>
        <v/>
      </c>
      <c r="K308" s="559"/>
      <c r="L308" s="559"/>
      <c r="M308" s="559"/>
      <c r="N308" s="559"/>
      <c r="O308" s="559" t="str">
        <f t="shared" si="16"/>
        <v/>
      </c>
      <c r="P308" s="560"/>
    </row>
    <row r="309" spans="2:16">
      <c r="B309" s="557" t="str">
        <f t="shared" si="13"/>
        <v/>
      </c>
      <c r="C309" s="558"/>
      <c r="D309" s="559" t="str">
        <f t="shared" si="14"/>
        <v/>
      </c>
      <c r="E309" s="559"/>
      <c r="F309" s="559" t="str">
        <f>IFERROR(IF(OR(D309=0,D309=""),"",-PMT($F$45/IF($K$46="Day",'L1'!$D$12,IF($K$46="Week",'L1'!$D$16,IF($K$46="Month",'L1'!$D$17,1))),$F$46,$D$62)),"")</f>
        <v/>
      </c>
      <c r="G309" s="559"/>
      <c r="H309" s="559" t="str">
        <f>IFERROR(-PPMT(IF($K$46="Day",$F$45/'L1'!$D$12,IF($K$46="Week",$F$45/'L1'!$D$16,IF($K$46="Month",$F$45/'L1'!$D$17,IF($K$46="Year",$F$45,0)))),B309,$F$46,$Q$45),"")</f>
        <v/>
      </c>
      <c r="I309" s="559"/>
      <c r="J309" s="559" t="str">
        <f t="shared" si="15"/>
        <v/>
      </c>
      <c r="K309" s="559"/>
      <c r="L309" s="559"/>
      <c r="M309" s="559"/>
      <c r="N309" s="559"/>
      <c r="O309" s="559" t="str">
        <f t="shared" si="16"/>
        <v/>
      </c>
      <c r="P309" s="560"/>
    </row>
    <row r="310" spans="2:16">
      <c r="B310" s="557" t="str">
        <f t="shared" si="13"/>
        <v/>
      </c>
      <c r="C310" s="558"/>
      <c r="D310" s="559" t="str">
        <f t="shared" si="14"/>
        <v/>
      </c>
      <c r="E310" s="559"/>
      <c r="F310" s="559" t="str">
        <f>IFERROR(IF(OR(D310=0,D310=""),"",-PMT($F$45/IF($K$46="Day",'L1'!$D$12,IF($K$46="Week",'L1'!$D$16,IF($K$46="Month",'L1'!$D$17,1))),$F$46,$D$62)),"")</f>
        <v/>
      </c>
      <c r="G310" s="559"/>
      <c r="H310" s="559" t="str">
        <f>IFERROR(-PPMT(IF($K$46="Day",$F$45/'L1'!$D$12,IF($K$46="Week",$F$45/'L1'!$D$16,IF($K$46="Month",$F$45/'L1'!$D$17,IF($K$46="Year",$F$45,0)))),B310,$F$46,$Q$45),"")</f>
        <v/>
      </c>
      <c r="I310" s="559"/>
      <c r="J310" s="559" t="str">
        <f t="shared" si="15"/>
        <v/>
      </c>
      <c r="K310" s="559"/>
      <c r="L310" s="559"/>
      <c r="M310" s="559"/>
      <c r="N310" s="559"/>
      <c r="O310" s="559" t="str">
        <f t="shared" si="16"/>
        <v/>
      </c>
      <c r="P310" s="560"/>
    </row>
    <row r="311" spans="2:16">
      <c r="B311" s="557" t="str">
        <f t="shared" si="13"/>
        <v/>
      </c>
      <c r="C311" s="558"/>
      <c r="D311" s="559" t="str">
        <f t="shared" si="14"/>
        <v/>
      </c>
      <c r="E311" s="559"/>
      <c r="F311" s="559" t="str">
        <f>IFERROR(IF(OR(D311=0,D311=""),"",-PMT($F$45/IF($K$46="Day",'L1'!$D$12,IF($K$46="Week",'L1'!$D$16,IF($K$46="Month",'L1'!$D$17,1))),$F$46,$D$62)),"")</f>
        <v/>
      </c>
      <c r="G311" s="559"/>
      <c r="H311" s="559" t="str">
        <f>IFERROR(-PPMT(IF($K$46="Day",$F$45/'L1'!$D$12,IF($K$46="Week",$F$45/'L1'!$D$16,IF($K$46="Month",$F$45/'L1'!$D$17,IF($K$46="Year",$F$45,0)))),B311,$F$46,$Q$45),"")</f>
        <v/>
      </c>
      <c r="I311" s="559"/>
      <c r="J311" s="559" t="str">
        <f t="shared" si="15"/>
        <v/>
      </c>
      <c r="K311" s="559"/>
      <c r="L311" s="559"/>
      <c r="M311" s="559"/>
      <c r="N311" s="559"/>
      <c r="O311" s="559" t="str">
        <f t="shared" si="16"/>
        <v/>
      </c>
      <c r="P311" s="560"/>
    </row>
    <row r="312" spans="2:16">
      <c r="B312" s="557" t="str">
        <f t="shared" si="13"/>
        <v/>
      </c>
      <c r="C312" s="558"/>
      <c r="D312" s="559" t="str">
        <f t="shared" si="14"/>
        <v/>
      </c>
      <c r="E312" s="559"/>
      <c r="F312" s="559" t="str">
        <f>IFERROR(IF(OR(D312=0,D312=""),"",-PMT($F$45/IF($K$46="Day",'L1'!$D$12,IF($K$46="Week",'L1'!$D$16,IF($K$46="Month",'L1'!$D$17,1))),$F$46,$D$62)),"")</f>
        <v/>
      </c>
      <c r="G312" s="559"/>
      <c r="H312" s="559" t="str">
        <f>IFERROR(-PPMT(IF($K$46="Day",$F$45/'L1'!$D$12,IF($K$46="Week",$F$45/'L1'!$D$16,IF($K$46="Month",$F$45/'L1'!$D$17,IF($K$46="Year",$F$45,0)))),B312,$F$46,$Q$45),"")</f>
        <v/>
      </c>
      <c r="I312" s="559"/>
      <c r="J312" s="559" t="str">
        <f t="shared" si="15"/>
        <v/>
      </c>
      <c r="K312" s="559"/>
      <c r="L312" s="559"/>
      <c r="M312" s="559"/>
      <c r="N312" s="559"/>
      <c r="O312" s="559" t="str">
        <f t="shared" si="16"/>
        <v/>
      </c>
      <c r="P312" s="560"/>
    </row>
    <row r="313" spans="2:16">
      <c r="B313" s="557" t="str">
        <f t="shared" si="13"/>
        <v/>
      </c>
      <c r="C313" s="558"/>
      <c r="D313" s="559" t="str">
        <f t="shared" si="14"/>
        <v/>
      </c>
      <c r="E313" s="559"/>
      <c r="F313" s="559" t="str">
        <f>IFERROR(IF(OR(D313=0,D313=""),"",-PMT($F$45/IF($K$46="Day",'L1'!$D$12,IF($K$46="Week",'L1'!$D$16,IF($K$46="Month",'L1'!$D$17,1))),$F$46,$D$62)),"")</f>
        <v/>
      </c>
      <c r="G313" s="559"/>
      <c r="H313" s="559" t="str">
        <f>IFERROR(-PPMT(IF($K$46="Day",$F$45/'L1'!$D$12,IF($K$46="Week",$F$45/'L1'!$D$16,IF($K$46="Month",$F$45/'L1'!$D$17,IF($K$46="Year",$F$45,0)))),B313,$F$46,$Q$45),"")</f>
        <v/>
      </c>
      <c r="I313" s="559"/>
      <c r="J313" s="559" t="str">
        <f t="shared" si="15"/>
        <v/>
      </c>
      <c r="K313" s="559"/>
      <c r="L313" s="559"/>
      <c r="M313" s="559"/>
      <c r="N313" s="559"/>
      <c r="O313" s="559" t="str">
        <f t="shared" si="16"/>
        <v/>
      </c>
      <c r="P313" s="560"/>
    </row>
    <row r="314" spans="2:16">
      <c r="B314" s="557" t="str">
        <f t="shared" si="13"/>
        <v/>
      </c>
      <c r="C314" s="558"/>
      <c r="D314" s="559" t="str">
        <f t="shared" si="14"/>
        <v/>
      </c>
      <c r="E314" s="559"/>
      <c r="F314" s="559" t="str">
        <f>IFERROR(IF(OR(D314=0,D314=""),"",-PMT($F$45/IF($K$46="Day",'L1'!$D$12,IF($K$46="Week",'L1'!$D$16,IF($K$46="Month",'L1'!$D$17,1))),$F$46,$D$62)),"")</f>
        <v/>
      </c>
      <c r="G314" s="559"/>
      <c r="H314" s="559" t="str">
        <f>IFERROR(-PPMT(IF($K$46="Day",$F$45/'L1'!$D$12,IF($K$46="Week",$F$45/'L1'!$D$16,IF($K$46="Month",$F$45/'L1'!$D$17,IF($K$46="Year",$F$45,0)))),B314,$F$46,$Q$45),"")</f>
        <v/>
      </c>
      <c r="I314" s="559"/>
      <c r="J314" s="559" t="str">
        <f t="shared" si="15"/>
        <v/>
      </c>
      <c r="K314" s="559"/>
      <c r="L314" s="559"/>
      <c r="M314" s="559"/>
      <c r="N314" s="559"/>
      <c r="O314" s="559" t="str">
        <f t="shared" si="16"/>
        <v/>
      </c>
      <c r="P314" s="560"/>
    </row>
    <row r="315" spans="2:16">
      <c r="B315" s="557" t="str">
        <f t="shared" si="13"/>
        <v/>
      </c>
      <c r="C315" s="558"/>
      <c r="D315" s="559" t="str">
        <f t="shared" si="14"/>
        <v/>
      </c>
      <c r="E315" s="559"/>
      <c r="F315" s="559" t="str">
        <f>IFERROR(IF(OR(D315=0,D315=""),"",-PMT($F$45/IF($K$46="Day",'L1'!$D$12,IF($K$46="Week",'L1'!$D$16,IF($K$46="Month",'L1'!$D$17,1))),$F$46,$D$62)),"")</f>
        <v/>
      </c>
      <c r="G315" s="559"/>
      <c r="H315" s="559" t="str">
        <f>IFERROR(-PPMT(IF($K$46="Day",$F$45/'L1'!$D$12,IF($K$46="Week",$F$45/'L1'!$D$16,IF($K$46="Month",$F$45/'L1'!$D$17,IF($K$46="Year",$F$45,0)))),B315,$F$46,$Q$45),"")</f>
        <v/>
      </c>
      <c r="I315" s="559"/>
      <c r="J315" s="559" t="str">
        <f t="shared" si="15"/>
        <v/>
      </c>
      <c r="K315" s="559"/>
      <c r="L315" s="559"/>
      <c r="M315" s="559"/>
      <c r="N315" s="559"/>
      <c r="O315" s="559" t="str">
        <f t="shared" si="16"/>
        <v/>
      </c>
      <c r="P315" s="560"/>
    </row>
    <row r="316" spans="2:16">
      <c r="B316" s="557" t="str">
        <f t="shared" si="13"/>
        <v/>
      </c>
      <c r="C316" s="558"/>
      <c r="D316" s="559" t="str">
        <f t="shared" si="14"/>
        <v/>
      </c>
      <c r="E316" s="559"/>
      <c r="F316" s="559" t="str">
        <f>IFERROR(IF(OR(D316=0,D316=""),"",-PMT($F$45/IF($K$46="Day",'L1'!$D$12,IF($K$46="Week",'L1'!$D$16,IF($K$46="Month",'L1'!$D$17,1))),$F$46,$D$62)),"")</f>
        <v/>
      </c>
      <c r="G316" s="559"/>
      <c r="H316" s="559" t="str">
        <f>IFERROR(-PPMT(IF($K$46="Day",$F$45/'L1'!$D$12,IF($K$46="Week",$F$45/'L1'!$D$16,IF($K$46="Month",$F$45/'L1'!$D$17,IF($K$46="Year",$F$45,0)))),B316,$F$46,$Q$45),"")</f>
        <v/>
      </c>
      <c r="I316" s="559"/>
      <c r="J316" s="559" t="str">
        <f t="shared" si="15"/>
        <v/>
      </c>
      <c r="K316" s="559"/>
      <c r="L316" s="559"/>
      <c r="M316" s="559"/>
      <c r="N316" s="559"/>
      <c r="O316" s="559" t="str">
        <f t="shared" si="16"/>
        <v/>
      </c>
      <c r="P316" s="560"/>
    </row>
    <row r="317" spans="2:16">
      <c r="B317" s="557" t="str">
        <f t="shared" si="13"/>
        <v/>
      </c>
      <c r="C317" s="558"/>
      <c r="D317" s="559" t="str">
        <f t="shared" si="14"/>
        <v/>
      </c>
      <c r="E317" s="559"/>
      <c r="F317" s="559" t="str">
        <f>IFERROR(IF(OR(D317=0,D317=""),"",-PMT($F$45/IF($K$46="Day",'L1'!$D$12,IF($K$46="Week",'L1'!$D$16,IF($K$46="Month",'L1'!$D$17,1))),$F$46,$D$62)),"")</f>
        <v/>
      </c>
      <c r="G317" s="559"/>
      <c r="H317" s="559" t="str">
        <f>IFERROR(-PPMT(IF($K$46="Day",$F$45/'L1'!$D$12,IF($K$46="Week",$F$45/'L1'!$D$16,IF($K$46="Month",$F$45/'L1'!$D$17,IF($K$46="Year",$F$45,0)))),B317,$F$46,$Q$45),"")</f>
        <v/>
      </c>
      <c r="I317" s="559"/>
      <c r="J317" s="559" t="str">
        <f t="shared" si="15"/>
        <v/>
      </c>
      <c r="K317" s="559"/>
      <c r="L317" s="559"/>
      <c r="M317" s="559"/>
      <c r="N317" s="559"/>
      <c r="O317" s="559" t="str">
        <f t="shared" si="16"/>
        <v/>
      </c>
      <c r="P317" s="560"/>
    </row>
    <row r="318" spans="2:16">
      <c r="B318" s="557" t="str">
        <f t="shared" si="13"/>
        <v/>
      </c>
      <c r="C318" s="558"/>
      <c r="D318" s="559" t="str">
        <f t="shared" si="14"/>
        <v/>
      </c>
      <c r="E318" s="559"/>
      <c r="F318" s="559" t="str">
        <f>IFERROR(IF(OR(D318=0,D318=""),"",-PMT($F$45/IF($K$46="Day",'L1'!$D$12,IF($K$46="Week",'L1'!$D$16,IF($K$46="Month",'L1'!$D$17,1))),$F$46,$D$62)),"")</f>
        <v/>
      </c>
      <c r="G318" s="559"/>
      <c r="H318" s="559" t="str">
        <f>IFERROR(-PPMT(IF($K$46="Day",$F$45/'L1'!$D$12,IF($K$46="Week",$F$45/'L1'!$D$16,IF($K$46="Month",$F$45/'L1'!$D$17,IF($K$46="Year",$F$45,0)))),B318,$F$46,$Q$45),"")</f>
        <v/>
      </c>
      <c r="I318" s="559"/>
      <c r="J318" s="559" t="str">
        <f t="shared" si="15"/>
        <v/>
      </c>
      <c r="K318" s="559"/>
      <c r="L318" s="559"/>
      <c r="M318" s="559"/>
      <c r="N318" s="559"/>
      <c r="O318" s="559" t="str">
        <f t="shared" si="16"/>
        <v/>
      </c>
      <c r="P318" s="560"/>
    </row>
    <row r="319" spans="2:16">
      <c r="B319" s="557" t="str">
        <f t="shared" si="13"/>
        <v/>
      </c>
      <c r="C319" s="558"/>
      <c r="D319" s="559" t="str">
        <f t="shared" si="14"/>
        <v/>
      </c>
      <c r="E319" s="559"/>
      <c r="F319" s="559" t="str">
        <f>IFERROR(IF(OR(D319=0,D319=""),"",-PMT($F$45/IF($K$46="Day",'L1'!$D$12,IF($K$46="Week",'L1'!$D$16,IF($K$46="Month",'L1'!$D$17,1))),$F$46,$D$62)),"")</f>
        <v/>
      </c>
      <c r="G319" s="559"/>
      <c r="H319" s="559" t="str">
        <f>IFERROR(-PPMT(IF($K$46="Day",$F$45/'L1'!$D$12,IF($K$46="Week",$F$45/'L1'!$D$16,IF($K$46="Month",$F$45/'L1'!$D$17,IF($K$46="Year",$F$45,0)))),B319,$F$46,$Q$45),"")</f>
        <v/>
      </c>
      <c r="I319" s="559"/>
      <c r="J319" s="559" t="str">
        <f t="shared" si="15"/>
        <v/>
      </c>
      <c r="K319" s="559"/>
      <c r="L319" s="559"/>
      <c r="M319" s="559"/>
      <c r="N319" s="559"/>
      <c r="O319" s="559" t="str">
        <f t="shared" si="16"/>
        <v/>
      </c>
      <c r="P319" s="560"/>
    </row>
    <row r="320" spans="2:16">
      <c r="B320" s="557" t="str">
        <f t="shared" ref="B320:B383" si="17">IF(OR(D320=0,D320=""),"",B319+1)</f>
        <v/>
      </c>
      <c r="C320" s="558"/>
      <c r="D320" s="559" t="str">
        <f t="shared" ref="D320:D383" si="18">IFERROR(IF(D319-H319&lt;=0,"",D319-H319),"")</f>
        <v/>
      </c>
      <c r="E320" s="559"/>
      <c r="F320" s="559" t="str">
        <f>IFERROR(IF(OR(D320=0,D320=""),"",-PMT($F$45/IF($K$46="Day",'L1'!$D$12,IF($K$46="Week",'L1'!$D$16,IF($K$46="Month",'L1'!$D$17,1))),$F$46,$D$62)),"")</f>
        <v/>
      </c>
      <c r="G320" s="559"/>
      <c r="H320" s="559" t="str">
        <f>IFERROR(-PPMT(IF($K$46="Day",$F$45/'L1'!$D$12,IF($K$46="Week",$F$45/'L1'!$D$16,IF($K$46="Month",$F$45/'L1'!$D$17,IF($K$46="Year",$F$45,0)))),B320,$F$46,$Q$45),"")</f>
        <v/>
      </c>
      <c r="I320" s="559"/>
      <c r="J320" s="559" t="str">
        <f t="shared" ref="J320:J383" si="19">IFERROR(F320-H320,"")</f>
        <v/>
      </c>
      <c r="K320" s="559"/>
      <c r="L320" s="559"/>
      <c r="M320" s="559"/>
      <c r="N320" s="559"/>
      <c r="O320" s="559" t="str">
        <f t="shared" ref="O320:O383" si="20">IFERROR(D320-H320,"")</f>
        <v/>
      </c>
      <c r="P320" s="560"/>
    </row>
    <row r="321" spans="2:16">
      <c r="B321" s="557" t="str">
        <f t="shared" si="17"/>
        <v/>
      </c>
      <c r="C321" s="558"/>
      <c r="D321" s="559" t="str">
        <f t="shared" si="18"/>
        <v/>
      </c>
      <c r="E321" s="559"/>
      <c r="F321" s="559" t="str">
        <f>IFERROR(IF(OR(D321=0,D321=""),"",-PMT($F$45/IF($K$46="Day",'L1'!$D$12,IF($K$46="Week",'L1'!$D$16,IF($K$46="Month",'L1'!$D$17,1))),$F$46,$D$62)),"")</f>
        <v/>
      </c>
      <c r="G321" s="559"/>
      <c r="H321" s="559" t="str">
        <f>IFERROR(-PPMT(IF($K$46="Day",$F$45/'L1'!$D$12,IF($K$46="Week",$F$45/'L1'!$D$16,IF($K$46="Month",$F$45/'L1'!$D$17,IF($K$46="Year",$F$45,0)))),B321,$F$46,$Q$45),"")</f>
        <v/>
      </c>
      <c r="I321" s="559"/>
      <c r="J321" s="559" t="str">
        <f t="shared" si="19"/>
        <v/>
      </c>
      <c r="K321" s="559"/>
      <c r="L321" s="559"/>
      <c r="M321" s="559"/>
      <c r="N321" s="559"/>
      <c r="O321" s="559" t="str">
        <f t="shared" si="20"/>
        <v/>
      </c>
      <c r="P321" s="560"/>
    </row>
    <row r="322" spans="2:16">
      <c r="B322" s="557" t="str">
        <f t="shared" si="17"/>
        <v/>
      </c>
      <c r="C322" s="558"/>
      <c r="D322" s="559" t="str">
        <f t="shared" si="18"/>
        <v/>
      </c>
      <c r="E322" s="559"/>
      <c r="F322" s="559" t="str">
        <f>IFERROR(IF(OR(D322=0,D322=""),"",-PMT($F$45/IF($K$46="Day",'L1'!$D$12,IF($K$46="Week",'L1'!$D$16,IF($K$46="Month",'L1'!$D$17,1))),$F$46,$D$62)),"")</f>
        <v/>
      </c>
      <c r="G322" s="559"/>
      <c r="H322" s="559" t="str">
        <f>IFERROR(-PPMT(IF($K$46="Day",$F$45/'L1'!$D$12,IF($K$46="Week",$F$45/'L1'!$D$16,IF($K$46="Month",$F$45/'L1'!$D$17,IF($K$46="Year",$F$45,0)))),B322,$F$46,$Q$45),"")</f>
        <v/>
      </c>
      <c r="I322" s="559"/>
      <c r="J322" s="559" t="str">
        <f t="shared" si="19"/>
        <v/>
      </c>
      <c r="K322" s="559"/>
      <c r="L322" s="559"/>
      <c r="M322" s="559"/>
      <c r="N322" s="559"/>
      <c r="O322" s="559" t="str">
        <f t="shared" si="20"/>
        <v/>
      </c>
      <c r="P322" s="560"/>
    </row>
    <row r="323" spans="2:16">
      <c r="B323" s="557" t="str">
        <f t="shared" si="17"/>
        <v/>
      </c>
      <c r="C323" s="558"/>
      <c r="D323" s="559" t="str">
        <f t="shared" si="18"/>
        <v/>
      </c>
      <c r="E323" s="559"/>
      <c r="F323" s="559" t="str">
        <f>IFERROR(IF(OR(D323=0,D323=""),"",-PMT($F$45/IF($K$46="Day",'L1'!$D$12,IF($K$46="Week",'L1'!$D$16,IF($K$46="Month",'L1'!$D$17,1))),$F$46,$D$62)),"")</f>
        <v/>
      </c>
      <c r="G323" s="559"/>
      <c r="H323" s="559" t="str">
        <f>IFERROR(-PPMT(IF($K$46="Day",$F$45/'L1'!$D$12,IF($K$46="Week",$F$45/'L1'!$D$16,IF($K$46="Month",$F$45/'L1'!$D$17,IF($K$46="Year",$F$45,0)))),B323,$F$46,$Q$45),"")</f>
        <v/>
      </c>
      <c r="I323" s="559"/>
      <c r="J323" s="559" t="str">
        <f t="shared" si="19"/>
        <v/>
      </c>
      <c r="K323" s="559"/>
      <c r="L323" s="559"/>
      <c r="M323" s="559"/>
      <c r="N323" s="559"/>
      <c r="O323" s="559" t="str">
        <f t="shared" si="20"/>
        <v/>
      </c>
      <c r="P323" s="560"/>
    </row>
    <row r="324" spans="2:16">
      <c r="B324" s="557" t="str">
        <f t="shared" si="17"/>
        <v/>
      </c>
      <c r="C324" s="558"/>
      <c r="D324" s="559" t="str">
        <f t="shared" si="18"/>
        <v/>
      </c>
      <c r="E324" s="559"/>
      <c r="F324" s="559" t="str">
        <f>IFERROR(IF(OR(D324=0,D324=""),"",-PMT($F$45/IF($K$46="Day",'L1'!$D$12,IF($K$46="Week",'L1'!$D$16,IF($K$46="Month",'L1'!$D$17,1))),$F$46,$D$62)),"")</f>
        <v/>
      </c>
      <c r="G324" s="559"/>
      <c r="H324" s="559" t="str">
        <f>IFERROR(-PPMT(IF($K$46="Day",$F$45/'L1'!$D$12,IF($K$46="Week",$F$45/'L1'!$D$16,IF($K$46="Month",$F$45/'L1'!$D$17,IF($K$46="Year",$F$45,0)))),B324,$F$46,$Q$45),"")</f>
        <v/>
      </c>
      <c r="I324" s="559"/>
      <c r="J324" s="559" t="str">
        <f t="shared" si="19"/>
        <v/>
      </c>
      <c r="K324" s="559"/>
      <c r="L324" s="559"/>
      <c r="M324" s="559"/>
      <c r="N324" s="559"/>
      <c r="O324" s="559" t="str">
        <f t="shared" si="20"/>
        <v/>
      </c>
      <c r="P324" s="560"/>
    </row>
    <row r="325" spans="2:16">
      <c r="B325" s="557" t="str">
        <f t="shared" si="17"/>
        <v/>
      </c>
      <c r="C325" s="558"/>
      <c r="D325" s="559" t="str">
        <f t="shared" si="18"/>
        <v/>
      </c>
      <c r="E325" s="559"/>
      <c r="F325" s="559" t="str">
        <f>IFERROR(IF(OR(D325=0,D325=""),"",-PMT($F$45/IF($K$46="Day",'L1'!$D$12,IF($K$46="Week",'L1'!$D$16,IF($K$46="Month",'L1'!$D$17,1))),$F$46,$D$62)),"")</f>
        <v/>
      </c>
      <c r="G325" s="559"/>
      <c r="H325" s="559" t="str">
        <f>IFERROR(-PPMT(IF($K$46="Day",$F$45/'L1'!$D$12,IF($K$46="Week",$F$45/'L1'!$D$16,IF($K$46="Month",$F$45/'L1'!$D$17,IF($K$46="Year",$F$45,0)))),B325,$F$46,$Q$45),"")</f>
        <v/>
      </c>
      <c r="I325" s="559"/>
      <c r="J325" s="559" t="str">
        <f t="shared" si="19"/>
        <v/>
      </c>
      <c r="K325" s="559"/>
      <c r="L325" s="559"/>
      <c r="M325" s="559"/>
      <c r="N325" s="559"/>
      <c r="O325" s="559" t="str">
        <f t="shared" si="20"/>
        <v/>
      </c>
      <c r="P325" s="560"/>
    </row>
    <row r="326" spans="2:16">
      <c r="B326" s="557" t="str">
        <f t="shared" si="17"/>
        <v/>
      </c>
      <c r="C326" s="558"/>
      <c r="D326" s="559" t="str">
        <f t="shared" si="18"/>
        <v/>
      </c>
      <c r="E326" s="559"/>
      <c r="F326" s="559" t="str">
        <f>IFERROR(IF(OR(D326=0,D326=""),"",-PMT($F$45/IF($K$46="Day",'L1'!$D$12,IF($K$46="Week",'L1'!$D$16,IF($K$46="Month",'L1'!$D$17,1))),$F$46,$D$62)),"")</f>
        <v/>
      </c>
      <c r="G326" s="559"/>
      <c r="H326" s="559" t="str">
        <f>IFERROR(-PPMT(IF($K$46="Day",$F$45/'L1'!$D$12,IF($K$46="Week",$F$45/'L1'!$D$16,IF($K$46="Month",$F$45/'L1'!$D$17,IF($K$46="Year",$F$45,0)))),B326,$F$46,$Q$45),"")</f>
        <v/>
      </c>
      <c r="I326" s="559"/>
      <c r="J326" s="559" t="str">
        <f t="shared" si="19"/>
        <v/>
      </c>
      <c r="K326" s="559"/>
      <c r="L326" s="559"/>
      <c r="M326" s="559"/>
      <c r="N326" s="559"/>
      <c r="O326" s="559" t="str">
        <f t="shared" si="20"/>
        <v/>
      </c>
      <c r="P326" s="560"/>
    </row>
    <row r="327" spans="2:16">
      <c r="B327" s="557" t="str">
        <f t="shared" si="17"/>
        <v/>
      </c>
      <c r="C327" s="558"/>
      <c r="D327" s="559" t="str">
        <f t="shared" si="18"/>
        <v/>
      </c>
      <c r="E327" s="559"/>
      <c r="F327" s="559" t="str">
        <f>IFERROR(IF(OR(D327=0,D327=""),"",-PMT($F$45/IF($K$46="Day",'L1'!$D$12,IF($K$46="Week",'L1'!$D$16,IF($K$46="Month",'L1'!$D$17,1))),$F$46,$D$62)),"")</f>
        <v/>
      </c>
      <c r="G327" s="559"/>
      <c r="H327" s="559" t="str">
        <f>IFERROR(-PPMT(IF($K$46="Day",$F$45/'L1'!$D$12,IF($K$46="Week",$F$45/'L1'!$D$16,IF($K$46="Month",$F$45/'L1'!$D$17,IF($K$46="Year",$F$45,0)))),B327,$F$46,$Q$45),"")</f>
        <v/>
      </c>
      <c r="I327" s="559"/>
      <c r="J327" s="559" t="str">
        <f t="shared" si="19"/>
        <v/>
      </c>
      <c r="K327" s="559"/>
      <c r="L327" s="559"/>
      <c r="M327" s="559"/>
      <c r="N327" s="559"/>
      <c r="O327" s="559" t="str">
        <f t="shared" si="20"/>
        <v/>
      </c>
      <c r="P327" s="560"/>
    </row>
    <row r="328" spans="2:16">
      <c r="B328" s="557" t="str">
        <f t="shared" si="17"/>
        <v/>
      </c>
      <c r="C328" s="558"/>
      <c r="D328" s="559" t="str">
        <f t="shared" si="18"/>
        <v/>
      </c>
      <c r="E328" s="559"/>
      <c r="F328" s="559" t="str">
        <f>IFERROR(IF(OR(D328=0,D328=""),"",-PMT($F$45/IF($K$46="Day",'L1'!$D$12,IF($K$46="Week",'L1'!$D$16,IF($K$46="Month",'L1'!$D$17,1))),$F$46,$D$62)),"")</f>
        <v/>
      </c>
      <c r="G328" s="559"/>
      <c r="H328" s="559" t="str">
        <f>IFERROR(-PPMT(IF($K$46="Day",$F$45/'L1'!$D$12,IF($K$46="Week",$F$45/'L1'!$D$16,IF($K$46="Month",$F$45/'L1'!$D$17,IF($K$46="Year",$F$45,0)))),B328,$F$46,$Q$45),"")</f>
        <v/>
      </c>
      <c r="I328" s="559"/>
      <c r="J328" s="559" t="str">
        <f t="shared" si="19"/>
        <v/>
      </c>
      <c r="K328" s="559"/>
      <c r="L328" s="559"/>
      <c r="M328" s="559"/>
      <c r="N328" s="559"/>
      <c r="O328" s="559" t="str">
        <f t="shared" si="20"/>
        <v/>
      </c>
      <c r="P328" s="560"/>
    </row>
    <row r="329" spans="2:16">
      <c r="B329" s="557" t="str">
        <f t="shared" si="17"/>
        <v/>
      </c>
      <c r="C329" s="558"/>
      <c r="D329" s="559" t="str">
        <f t="shared" si="18"/>
        <v/>
      </c>
      <c r="E329" s="559"/>
      <c r="F329" s="559" t="str">
        <f>IFERROR(IF(OR(D329=0,D329=""),"",-PMT($F$45/IF($K$46="Day",'L1'!$D$12,IF($K$46="Week",'L1'!$D$16,IF($K$46="Month",'L1'!$D$17,1))),$F$46,$D$62)),"")</f>
        <v/>
      </c>
      <c r="G329" s="559"/>
      <c r="H329" s="559" t="str">
        <f>IFERROR(-PPMT(IF($K$46="Day",$F$45/'L1'!$D$12,IF($K$46="Week",$F$45/'L1'!$D$16,IF($K$46="Month",$F$45/'L1'!$D$17,IF($K$46="Year",$F$45,0)))),B329,$F$46,$Q$45),"")</f>
        <v/>
      </c>
      <c r="I329" s="559"/>
      <c r="J329" s="559" t="str">
        <f t="shared" si="19"/>
        <v/>
      </c>
      <c r="K329" s="559"/>
      <c r="L329" s="559"/>
      <c r="M329" s="559"/>
      <c r="N329" s="559"/>
      <c r="O329" s="559" t="str">
        <f t="shared" si="20"/>
        <v/>
      </c>
      <c r="P329" s="560"/>
    </row>
    <row r="330" spans="2:16">
      <c r="B330" s="557" t="str">
        <f t="shared" si="17"/>
        <v/>
      </c>
      <c r="C330" s="558"/>
      <c r="D330" s="559" t="str">
        <f t="shared" si="18"/>
        <v/>
      </c>
      <c r="E330" s="559"/>
      <c r="F330" s="559" t="str">
        <f>IFERROR(IF(OR(D330=0,D330=""),"",-PMT($F$45/IF($K$46="Day",'L1'!$D$12,IF($K$46="Week",'L1'!$D$16,IF($K$46="Month",'L1'!$D$17,1))),$F$46,$D$62)),"")</f>
        <v/>
      </c>
      <c r="G330" s="559"/>
      <c r="H330" s="559" t="str">
        <f>IFERROR(-PPMT(IF($K$46="Day",$F$45/'L1'!$D$12,IF($K$46="Week",$F$45/'L1'!$D$16,IF($K$46="Month",$F$45/'L1'!$D$17,IF($K$46="Year",$F$45,0)))),B330,$F$46,$Q$45),"")</f>
        <v/>
      </c>
      <c r="I330" s="559"/>
      <c r="J330" s="559" t="str">
        <f t="shared" si="19"/>
        <v/>
      </c>
      <c r="K330" s="559"/>
      <c r="L330" s="559"/>
      <c r="M330" s="559"/>
      <c r="N330" s="559"/>
      <c r="O330" s="559" t="str">
        <f t="shared" si="20"/>
        <v/>
      </c>
      <c r="P330" s="560"/>
    </row>
    <row r="331" spans="2:16">
      <c r="B331" s="557" t="str">
        <f t="shared" si="17"/>
        <v/>
      </c>
      <c r="C331" s="558"/>
      <c r="D331" s="559" t="str">
        <f t="shared" si="18"/>
        <v/>
      </c>
      <c r="E331" s="559"/>
      <c r="F331" s="559" t="str">
        <f>IFERROR(IF(OR(D331=0,D331=""),"",-PMT($F$45/IF($K$46="Day",'L1'!$D$12,IF($K$46="Week",'L1'!$D$16,IF($K$46="Month",'L1'!$D$17,1))),$F$46,$D$62)),"")</f>
        <v/>
      </c>
      <c r="G331" s="559"/>
      <c r="H331" s="559" t="str">
        <f>IFERROR(-PPMT(IF($K$46="Day",$F$45/'L1'!$D$12,IF($K$46="Week",$F$45/'L1'!$D$16,IF($K$46="Month",$F$45/'L1'!$D$17,IF($K$46="Year",$F$45,0)))),B331,$F$46,$Q$45),"")</f>
        <v/>
      </c>
      <c r="I331" s="559"/>
      <c r="J331" s="559" t="str">
        <f t="shared" si="19"/>
        <v/>
      </c>
      <c r="K331" s="559"/>
      <c r="L331" s="559"/>
      <c r="M331" s="559"/>
      <c r="N331" s="559"/>
      <c r="O331" s="559" t="str">
        <f t="shared" si="20"/>
        <v/>
      </c>
      <c r="P331" s="560"/>
    </row>
    <row r="332" spans="2:16">
      <c r="B332" s="557" t="str">
        <f t="shared" si="17"/>
        <v/>
      </c>
      <c r="C332" s="558"/>
      <c r="D332" s="559" t="str">
        <f t="shared" si="18"/>
        <v/>
      </c>
      <c r="E332" s="559"/>
      <c r="F332" s="559" t="str">
        <f>IFERROR(IF(OR(D332=0,D332=""),"",-PMT($F$45/IF($K$46="Day",'L1'!$D$12,IF($K$46="Week",'L1'!$D$16,IF($K$46="Month",'L1'!$D$17,1))),$F$46,$D$62)),"")</f>
        <v/>
      </c>
      <c r="G332" s="559"/>
      <c r="H332" s="559" t="str">
        <f>IFERROR(-PPMT(IF($K$46="Day",$F$45/'L1'!$D$12,IF($K$46="Week",$F$45/'L1'!$D$16,IF($K$46="Month",$F$45/'L1'!$D$17,IF($K$46="Year",$F$45,0)))),B332,$F$46,$Q$45),"")</f>
        <v/>
      </c>
      <c r="I332" s="559"/>
      <c r="J332" s="559" t="str">
        <f t="shared" si="19"/>
        <v/>
      </c>
      <c r="K332" s="559"/>
      <c r="L332" s="559"/>
      <c r="M332" s="559"/>
      <c r="N332" s="559"/>
      <c r="O332" s="559" t="str">
        <f t="shared" si="20"/>
        <v/>
      </c>
      <c r="P332" s="560"/>
    </row>
    <row r="333" spans="2:16">
      <c r="B333" s="557" t="str">
        <f t="shared" si="17"/>
        <v/>
      </c>
      <c r="C333" s="558"/>
      <c r="D333" s="559" t="str">
        <f t="shared" si="18"/>
        <v/>
      </c>
      <c r="E333" s="559"/>
      <c r="F333" s="559" t="str">
        <f>IFERROR(IF(OR(D333=0,D333=""),"",-PMT($F$45/IF($K$46="Day",'L1'!$D$12,IF($K$46="Week",'L1'!$D$16,IF($K$46="Month",'L1'!$D$17,1))),$F$46,$D$62)),"")</f>
        <v/>
      </c>
      <c r="G333" s="559"/>
      <c r="H333" s="559" t="str">
        <f>IFERROR(-PPMT(IF($K$46="Day",$F$45/'L1'!$D$12,IF($K$46="Week",$F$45/'L1'!$D$16,IF($K$46="Month",$F$45/'L1'!$D$17,IF($K$46="Year",$F$45,0)))),B333,$F$46,$Q$45),"")</f>
        <v/>
      </c>
      <c r="I333" s="559"/>
      <c r="J333" s="559" t="str">
        <f t="shared" si="19"/>
        <v/>
      </c>
      <c r="K333" s="559"/>
      <c r="L333" s="559"/>
      <c r="M333" s="559"/>
      <c r="N333" s="559"/>
      <c r="O333" s="559" t="str">
        <f t="shared" si="20"/>
        <v/>
      </c>
      <c r="P333" s="560"/>
    </row>
    <row r="334" spans="2:16">
      <c r="B334" s="557" t="str">
        <f t="shared" si="17"/>
        <v/>
      </c>
      <c r="C334" s="558"/>
      <c r="D334" s="559" t="str">
        <f t="shared" si="18"/>
        <v/>
      </c>
      <c r="E334" s="559"/>
      <c r="F334" s="559" t="str">
        <f>IFERROR(IF(OR(D334=0,D334=""),"",-PMT($F$45/IF($K$46="Day",'L1'!$D$12,IF($K$46="Week",'L1'!$D$16,IF($K$46="Month",'L1'!$D$17,1))),$F$46,$D$62)),"")</f>
        <v/>
      </c>
      <c r="G334" s="559"/>
      <c r="H334" s="559" t="str">
        <f>IFERROR(-PPMT(IF($K$46="Day",$F$45/'L1'!$D$12,IF($K$46="Week",$F$45/'L1'!$D$16,IF($K$46="Month",$F$45/'L1'!$D$17,IF($K$46="Year",$F$45,0)))),B334,$F$46,$Q$45),"")</f>
        <v/>
      </c>
      <c r="I334" s="559"/>
      <c r="J334" s="559" t="str">
        <f t="shared" si="19"/>
        <v/>
      </c>
      <c r="K334" s="559"/>
      <c r="L334" s="559"/>
      <c r="M334" s="559"/>
      <c r="N334" s="559"/>
      <c r="O334" s="559" t="str">
        <f t="shared" si="20"/>
        <v/>
      </c>
      <c r="P334" s="560"/>
    </row>
    <row r="335" spans="2:16">
      <c r="B335" s="557" t="str">
        <f t="shared" si="17"/>
        <v/>
      </c>
      <c r="C335" s="558"/>
      <c r="D335" s="559" t="str">
        <f t="shared" si="18"/>
        <v/>
      </c>
      <c r="E335" s="559"/>
      <c r="F335" s="559" t="str">
        <f>IFERROR(IF(OR(D335=0,D335=""),"",-PMT($F$45/IF($K$46="Day",'L1'!$D$12,IF($K$46="Week",'L1'!$D$16,IF($K$46="Month",'L1'!$D$17,1))),$F$46,$D$62)),"")</f>
        <v/>
      </c>
      <c r="G335" s="559"/>
      <c r="H335" s="559" t="str">
        <f>IFERROR(-PPMT(IF($K$46="Day",$F$45/'L1'!$D$12,IF($K$46="Week",$F$45/'L1'!$D$16,IF($K$46="Month",$F$45/'L1'!$D$17,IF($K$46="Year",$F$45,0)))),B335,$F$46,$Q$45),"")</f>
        <v/>
      </c>
      <c r="I335" s="559"/>
      <c r="J335" s="559" t="str">
        <f t="shared" si="19"/>
        <v/>
      </c>
      <c r="K335" s="559"/>
      <c r="L335" s="559"/>
      <c r="M335" s="559"/>
      <c r="N335" s="559"/>
      <c r="O335" s="559" t="str">
        <f t="shared" si="20"/>
        <v/>
      </c>
      <c r="P335" s="560"/>
    </row>
    <row r="336" spans="2:16">
      <c r="B336" s="557" t="str">
        <f t="shared" si="17"/>
        <v/>
      </c>
      <c r="C336" s="558"/>
      <c r="D336" s="559" t="str">
        <f t="shared" si="18"/>
        <v/>
      </c>
      <c r="E336" s="559"/>
      <c r="F336" s="559" t="str">
        <f>IFERROR(IF(OR(D336=0,D336=""),"",-PMT($F$45/IF($K$46="Day",'L1'!$D$12,IF($K$46="Week",'L1'!$D$16,IF($K$46="Month",'L1'!$D$17,1))),$F$46,$D$62)),"")</f>
        <v/>
      </c>
      <c r="G336" s="559"/>
      <c r="H336" s="559" t="str">
        <f>IFERROR(-PPMT(IF($K$46="Day",$F$45/'L1'!$D$12,IF($K$46="Week",$F$45/'L1'!$D$16,IF($K$46="Month",$F$45/'L1'!$D$17,IF($K$46="Year",$F$45,0)))),B336,$F$46,$Q$45),"")</f>
        <v/>
      </c>
      <c r="I336" s="559"/>
      <c r="J336" s="559" t="str">
        <f t="shared" si="19"/>
        <v/>
      </c>
      <c r="K336" s="559"/>
      <c r="L336" s="559"/>
      <c r="M336" s="559"/>
      <c r="N336" s="559"/>
      <c r="O336" s="559" t="str">
        <f t="shared" si="20"/>
        <v/>
      </c>
      <c r="P336" s="560"/>
    </row>
    <row r="337" spans="2:16">
      <c r="B337" s="557" t="str">
        <f t="shared" si="17"/>
        <v/>
      </c>
      <c r="C337" s="558"/>
      <c r="D337" s="559" t="str">
        <f t="shared" si="18"/>
        <v/>
      </c>
      <c r="E337" s="559"/>
      <c r="F337" s="559" t="str">
        <f>IFERROR(IF(OR(D337=0,D337=""),"",-PMT($F$45/IF($K$46="Day",'L1'!$D$12,IF($K$46="Week",'L1'!$D$16,IF($K$46="Month",'L1'!$D$17,1))),$F$46,$D$62)),"")</f>
        <v/>
      </c>
      <c r="G337" s="559"/>
      <c r="H337" s="559" t="str">
        <f>IFERROR(-PPMT(IF($K$46="Day",$F$45/'L1'!$D$12,IF($K$46="Week",$F$45/'L1'!$D$16,IF($K$46="Month",$F$45/'L1'!$D$17,IF($K$46="Year",$F$45,0)))),B337,$F$46,$Q$45),"")</f>
        <v/>
      </c>
      <c r="I337" s="559"/>
      <c r="J337" s="559" t="str">
        <f t="shared" si="19"/>
        <v/>
      </c>
      <c r="K337" s="559"/>
      <c r="L337" s="559"/>
      <c r="M337" s="559"/>
      <c r="N337" s="559"/>
      <c r="O337" s="559" t="str">
        <f t="shared" si="20"/>
        <v/>
      </c>
      <c r="P337" s="560"/>
    </row>
    <row r="338" spans="2:16">
      <c r="B338" s="557" t="str">
        <f t="shared" si="17"/>
        <v/>
      </c>
      <c r="C338" s="558"/>
      <c r="D338" s="559" t="str">
        <f t="shared" si="18"/>
        <v/>
      </c>
      <c r="E338" s="559"/>
      <c r="F338" s="559" t="str">
        <f>IFERROR(IF(OR(D338=0,D338=""),"",-PMT($F$45/IF($K$46="Day",'L1'!$D$12,IF($K$46="Week",'L1'!$D$16,IF($K$46="Month",'L1'!$D$17,1))),$F$46,$D$62)),"")</f>
        <v/>
      </c>
      <c r="G338" s="559"/>
      <c r="H338" s="559" t="str">
        <f>IFERROR(-PPMT(IF($K$46="Day",$F$45/'L1'!$D$12,IF($K$46="Week",$F$45/'L1'!$D$16,IF($K$46="Month",$F$45/'L1'!$D$17,IF($K$46="Year",$F$45,0)))),B338,$F$46,$Q$45),"")</f>
        <v/>
      </c>
      <c r="I338" s="559"/>
      <c r="J338" s="559" t="str">
        <f t="shared" si="19"/>
        <v/>
      </c>
      <c r="K338" s="559"/>
      <c r="L338" s="559"/>
      <c r="M338" s="559"/>
      <c r="N338" s="559"/>
      <c r="O338" s="559" t="str">
        <f t="shared" si="20"/>
        <v/>
      </c>
      <c r="P338" s="560"/>
    </row>
    <row r="339" spans="2:16">
      <c r="B339" s="557" t="str">
        <f t="shared" si="17"/>
        <v/>
      </c>
      <c r="C339" s="558"/>
      <c r="D339" s="559" t="str">
        <f t="shared" si="18"/>
        <v/>
      </c>
      <c r="E339" s="559"/>
      <c r="F339" s="559" t="str">
        <f>IFERROR(IF(OR(D339=0,D339=""),"",-PMT($F$45/IF($K$46="Day",'L1'!$D$12,IF($K$46="Week",'L1'!$D$16,IF($K$46="Month",'L1'!$D$17,1))),$F$46,$D$62)),"")</f>
        <v/>
      </c>
      <c r="G339" s="559"/>
      <c r="H339" s="559" t="str">
        <f>IFERROR(-PPMT(IF($K$46="Day",$F$45/'L1'!$D$12,IF($K$46="Week",$F$45/'L1'!$D$16,IF($K$46="Month",$F$45/'L1'!$D$17,IF($K$46="Year",$F$45,0)))),B339,$F$46,$Q$45),"")</f>
        <v/>
      </c>
      <c r="I339" s="559"/>
      <c r="J339" s="559" t="str">
        <f t="shared" si="19"/>
        <v/>
      </c>
      <c r="K339" s="559"/>
      <c r="L339" s="559"/>
      <c r="M339" s="559"/>
      <c r="N339" s="559"/>
      <c r="O339" s="559" t="str">
        <f t="shared" si="20"/>
        <v/>
      </c>
      <c r="P339" s="560"/>
    </row>
    <row r="340" spans="2:16">
      <c r="B340" s="557" t="str">
        <f t="shared" si="17"/>
        <v/>
      </c>
      <c r="C340" s="558"/>
      <c r="D340" s="559" t="str">
        <f t="shared" si="18"/>
        <v/>
      </c>
      <c r="E340" s="559"/>
      <c r="F340" s="559" t="str">
        <f>IFERROR(IF(OR(D340=0,D340=""),"",-PMT($F$45/IF($K$46="Day",'L1'!$D$12,IF($K$46="Week",'L1'!$D$16,IF($K$46="Month",'L1'!$D$17,1))),$F$46,$D$62)),"")</f>
        <v/>
      </c>
      <c r="G340" s="559"/>
      <c r="H340" s="559" t="str">
        <f>IFERROR(-PPMT(IF($K$46="Day",$F$45/'L1'!$D$12,IF($K$46="Week",$F$45/'L1'!$D$16,IF($K$46="Month",$F$45/'L1'!$D$17,IF($K$46="Year",$F$45,0)))),B340,$F$46,$Q$45),"")</f>
        <v/>
      </c>
      <c r="I340" s="559"/>
      <c r="J340" s="559" t="str">
        <f t="shared" si="19"/>
        <v/>
      </c>
      <c r="K340" s="559"/>
      <c r="L340" s="559"/>
      <c r="M340" s="559"/>
      <c r="N340" s="559"/>
      <c r="O340" s="559" t="str">
        <f t="shared" si="20"/>
        <v/>
      </c>
      <c r="P340" s="560"/>
    </row>
    <row r="341" spans="2:16">
      <c r="B341" s="557" t="str">
        <f t="shared" si="17"/>
        <v/>
      </c>
      <c r="C341" s="558"/>
      <c r="D341" s="559" t="str">
        <f t="shared" si="18"/>
        <v/>
      </c>
      <c r="E341" s="559"/>
      <c r="F341" s="559" t="str">
        <f>IFERROR(IF(OR(D341=0,D341=""),"",-PMT($F$45/IF($K$46="Day",'L1'!$D$12,IF($K$46="Week",'L1'!$D$16,IF($K$46="Month",'L1'!$D$17,1))),$F$46,$D$62)),"")</f>
        <v/>
      </c>
      <c r="G341" s="559"/>
      <c r="H341" s="559" t="str">
        <f>IFERROR(-PPMT(IF($K$46="Day",$F$45/'L1'!$D$12,IF($K$46="Week",$F$45/'L1'!$D$16,IF($K$46="Month",$F$45/'L1'!$D$17,IF($K$46="Year",$F$45,0)))),B341,$F$46,$Q$45),"")</f>
        <v/>
      </c>
      <c r="I341" s="559"/>
      <c r="J341" s="559" t="str">
        <f t="shared" si="19"/>
        <v/>
      </c>
      <c r="K341" s="559"/>
      <c r="L341" s="559"/>
      <c r="M341" s="559"/>
      <c r="N341" s="559"/>
      <c r="O341" s="559" t="str">
        <f t="shared" si="20"/>
        <v/>
      </c>
      <c r="P341" s="560"/>
    </row>
    <row r="342" spans="2:16">
      <c r="B342" s="557" t="str">
        <f t="shared" si="17"/>
        <v/>
      </c>
      <c r="C342" s="558"/>
      <c r="D342" s="559" t="str">
        <f t="shared" si="18"/>
        <v/>
      </c>
      <c r="E342" s="559"/>
      <c r="F342" s="559" t="str">
        <f>IFERROR(IF(OR(D342=0,D342=""),"",-PMT($F$45/IF($K$46="Day",'L1'!$D$12,IF($K$46="Week",'L1'!$D$16,IF($K$46="Month",'L1'!$D$17,1))),$F$46,$D$62)),"")</f>
        <v/>
      </c>
      <c r="G342" s="559"/>
      <c r="H342" s="559" t="str">
        <f>IFERROR(-PPMT(IF($K$46="Day",$F$45/'L1'!$D$12,IF($K$46="Week",$F$45/'L1'!$D$16,IF($K$46="Month",$F$45/'L1'!$D$17,IF($K$46="Year",$F$45,0)))),B342,$F$46,$Q$45),"")</f>
        <v/>
      </c>
      <c r="I342" s="559"/>
      <c r="J342" s="559" t="str">
        <f t="shared" si="19"/>
        <v/>
      </c>
      <c r="K342" s="559"/>
      <c r="L342" s="559"/>
      <c r="M342" s="559"/>
      <c r="N342" s="559"/>
      <c r="O342" s="559" t="str">
        <f t="shared" si="20"/>
        <v/>
      </c>
      <c r="P342" s="560"/>
    </row>
    <row r="343" spans="2:16">
      <c r="B343" s="557" t="str">
        <f t="shared" si="17"/>
        <v/>
      </c>
      <c r="C343" s="558"/>
      <c r="D343" s="559" t="str">
        <f t="shared" si="18"/>
        <v/>
      </c>
      <c r="E343" s="559"/>
      <c r="F343" s="559" t="str">
        <f>IFERROR(IF(OR(D343=0,D343=""),"",-PMT($F$45/IF($K$46="Day",'L1'!$D$12,IF($K$46="Week",'L1'!$D$16,IF($K$46="Month",'L1'!$D$17,1))),$F$46,$D$62)),"")</f>
        <v/>
      </c>
      <c r="G343" s="559"/>
      <c r="H343" s="559" t="str">
        <f>IFERROR(-PPMT(IF($K$46="Day",$F$45/'L1'!$D$12,IF($K$46="Week",$F$45/'L1'!$D$16,IF($K$46="Month",$F$45/'L1'!$D$17,IF($K$46="Year",$F$45,0)))),B343,$F$46,$Q$45),"")</f>
        <v/>
      </c>
      <c r="I343" s="559"/>
      <c r="J343" s="559" t="str">
        <f t="shared" si="19"/>
        <v/>
      </c>
      <c r="K343" s="559"/>
      <c r="L343" s="559"/>
      <c r="M343" s="559"/>
      <c r="N343" s="559"/>
      <c r="O343" s="559" t="str">
        <f t="shared" si="20"/>
        <v/>
      </c>
      <c r="P343" s="560"/>
    </row>
    <row r="344" spans="2:16">
      <c r="B344" s="557" t="str">
        <f t="shared" si="17"/>
        <v/>
      </c>
      <c r="C344" s="558"/>
      <c r="D344" s="559" t="str">
        <f t="shared" si="18"/>
        <v/>
      </c>
      <c r="E344" s="559"/>
      <c r="F344" s="559" t="str">
        <f>IFERROR(IF(OR(D344=0,D344=""),"",-PMT($F$45/IF($K$46="Day",'L1'!$D$12,IF($K$46="Week",'L1'!$D$16,IF($K$46="Month",'L1'!$D$17,1))),$F$46,$D$62)),"")</f>
        <v/>
      </c>
      <c r="G344" s="559"/>
      <c r="H344" s="559" t="str">
        <f>IFERROR(-PPMT(IF($K$46="Day",$F$45/'L1'!$D$12,IF($K$46="Week",$F$45/'L1'!$D$16,IF($K$46="Month",$F$45/'L1'!$D$17,IF($K$46="Year",$F$45,0)))),B344,$F$46,$Q$45),"")</f>
        <v/>
      </c>
      <c r="I344" s="559"/>
      <c r="J344" s="559" t="str">
        <f t="shared" si="19"/>
        <v/>
      </c>
      <c r="K344" s="559"/>
      <c r="L344" s="559"/>
      <c r="M344" s="559"/>
      <c r="N344" s="559"/>
      <c r="O344" s="559" t="str">
        <f t="shared" si="20"/>
        <v/>
      </c>
      <c r="P344" s="560"/>
    </row>
    <row r="345" spans="2:16">
      <c r="B345" s="557" t="str">
        <f t="shared" si="17"/>
        <v/>
      </c>
      <c r="C345" s="558"/>
      <c r="D345" s="559" t="str">
        <f t="shared" si="18"/>
        <v/>
      </c>
      <c r="E345" s="559"/>
      <c r="F345" s="559" t="str">
        <f>IFERROR(IF(OR(D345=0,D345=""),"",-PMT($F$45/IF($K$46="Day",'L1'!$D$12,IF($K$46="Week",'L1'!$D$16,IF($K$46="Month",'L1'!$D$17,1))),$F$46,$D$62)),"")</f>
        <v/>
      </c>
      <c r="G345" s="559"/>
      <c r="H345" s="559" t="str">
        <f>IFERROR(-PPMT(IF($K$46="Day",$F$45/'L1'!$D$12,IF($K$46="Week",$F$45/'L1'!$D$16,IF($K$46="Month",$F$45/'L1'!$D$17,IF($K$46="Year",$F$45,0)))),B345,$F$46,$Q$45),"")</f>
        <v/>
      </c>
      <c r="I345" s="559"/>
      <c r="J345" s="559" t="str">
        <f t="shared" si="19"/>
        <v/>
      </c>
      <c r="K345" s="559"/>
      <c r="L345" s="559"/>
      <c r="M345" s="559"/>
      <c r="N345" s="559"/>
      <c r="O345" s="559" t="str">
        <f t="shared" si="20"/>
        <v/>
      </c>
      <c r="P345" s="560"/>
    </row>
    <row r="346" spans="2:16">
      <c r="B346" s="557" t="str">
        <f t="shared" si="17"/>
        <v/>
      </c>
      <c r="C346" s="558"/>
      <c r="D346" s="559" t="str">
        <f t="shared" si="18"/>
        <v/>
      </c>
      <c r="E346" s="559"/>
      <c r="F346" s="559" t="str">
        <f>IFERROR(IF(OR(D346=0,D346=""),"",-PMT($F$45/IF($K$46="Day",'L1'!$D$12,IF($K$46="Week",'L1'!$D$16,IF($K$46="Month",'L1'!$D$17,1))),$F$46,$D$62)),"")</f>
        <v/>
      </c>
      <c r="G346" s="559"/>
      <c r="H346" s="559" t="str">
        <f>IFERROR(-PPMT(IF($K$46="Day",$F$45/'L1'!$D$12,IF($K$46="Week",$F$45/'L1'!$D$16,IF($K$46="Month",$F$45/'L1'!$D$17,IF($K$46="Year",$F$45,0)))),B346,$F$46,$Q$45),"")</f>
        <v/>
      </c>
      <c r="I346" s="559"/>
      <c r="J346" s="559" t="str">
        <f t="shared" si="19"/>
        <v/>
      </c>
      <c r="K346" s="559"/>
      <c r="L346" s="559"/>
      <c r="M346" s="559"/>
      <c r="N346" s="559"/>
      <c r="O346" s="559" t="str">
        <f t="shared" si="20"/>
        <v/>
      </c>
      <c r="P346" s="560"/>
    </row>
    <row r="347" spans="2:16">
      <c r="B347" s="557" t="str">
        <f t="shared" si="17"/>
        <v/>
      </c>
      <c r="C347" s="558"/>
      <c r="D347" s="559" t="str">
        <f t="shared" si="18"/>
        <v/>
      </c>
      <c r="E347" s="559"/>
      <c r="F347" s="559" t="str">
        <f>IFERROR(IF(OR(D347=0,D347=""),"",-PMT($F$45/IF($K$46="Day",'L1'!$D$12,IF($K$46="Week",'L1'!$D$16,IF($K$46="Month",'L1'!$D$17,1))),$F$46,$D$62)),"")</f>
        <v/>
      </c>
      <c r="G347" s="559"/>
      <c r="H347" s="559" t="str">
        <f>IFERROR(-PPMT(IF($K$46="Day",$F$45/'L1'!$D$12,IF($K$46="Week",$F$45/'L1'!$D$16,IF($K$46="Month",$F$45/'L1'!$D$17,IF($K$46="Year",$F$45,0)))),B347,$F$46,$Q$45),"")</f>
        <v/>
      </c>
      <c r="I347" s="559"/>
      <c r="J347" s="559" t="str">
        <f t="shared" si="19"/>
        <v/>
      </c>
      <c r="K347" s="559"/>
      <c r="L347" s="559"/>
      <c r="M347" s="559"/>
      <c r="N347" s="559"/>
      <c r="O347" s="559" t="str">
        <f t="shared" si="20"/>
        <v/>
      </c>
      <c r="P347" s="560"/>
    </row>
    <row r="348" spans="2:16">
      <c r="B348" s="557" t="str">
        <f t="shared" si="17"/>
        <v/>
      </c>
      <c r="C348" s="558"/>
      <c r="D348" s="559" t="str">
        <f t="shared" si="18"/>
        <v/>
      </c>
      <c r="E348" s="559"/>
      <c r="F348" s="559" t="str">
        <f>IFERROR(IF(OR(D348=0,D348=""),"",-PMT($F$45/IF($K$46="Day",'L1'!$D$12,IF($K$46="Week",'L1'!$D$16,IF($K$46="Month",'L1'!$D$17,1))),$F$46,$D$62)),"")</f>
        <v/>
      </c>
      <c r="G348" s="559"/>
      <c r="H348" s="559" t="str">
        <f>IFERROR(-PPMT(IF($K$46="Day",$F$45/'L1'!$D$12,IF($K$46="Week",$F$45/'L1'!$D$16,IF($K$46="Month",$F$45/'L1'!$D$17,IF($K$46="Year",$F$45,0)))),B348,$F$46,$Q$45),"")</f>
        <v/>
      </c>
      <c r="I348" s="559"/>
      <c r="J348" s="559" t="str">
        <f t="shared" si="19"/>
        <v/>
      </c>
      <c r="K348" s="559"/>
      <c r="L348" s="559"/>
      <c r="M348" s="559"/>
      <c r="N348" s="559"/>
      <c r="O348" s="559" t="str">
        <f t="shared" si="20"/>
        <v/>
      </c>
      <c r="P348" s="560"/>
    </row>
    <row r="349" spans="2:16">
      <c r="B349" s="557" t="str">
        <f t="shared" si="17"/>
        <v/>
      </c>
      <c r="C349" s="558"/>
      <c r="D349" s="559" t="str">
        <f t="shared" si="18"/>
        <v/>
      </c>
      <c r="E349" s="559"/>
      <c r="F349" s="559" t="str">
        <f>IFERROR(IF(OR(D349=0,D349=""),"",-PMT($F$45/IF($K$46="Day",'L1'!$D$12,IF($K$46="Week",'L1'!$D$16,IF($K$46="Month",'L1'!$D$17,1))),$F$46,$D$62)),"")</f>
        <v/>
      </c>
      <c r="G349" s="559"/>
      <c r="H349" s="559" t="str">
        <f>IFERROR(-PPMT(IF($K$46="Day",$F$45/'L1'!$D$12,IF($K$46="Week",$F$45/'L1'!$D$16,IF($K$46="Month",$F$45/'L1'!$D$17,IF($K$46="Year",$F$45,0)))),B349,$F$46,$Q$45),"")</f>
        <v/>
      </c>
      <c r="I349" s="559"/>
      <c r="J349" s="559" t="str">
        <f t="shared" si="19"/>
        <v/>
      </c>
      <c r="K349" s="559"/>
      <c r="L349" s="559"/>
      <c r="M349" s="559"/>
      <c r="N349" s="559"/>
      <c r="O349" s="559" t="str">
        <f t="shared" si="20"/>
        <v/>
      </c>
      <c r="P349" s="560"/>
    </row>
    <row r="350" spans="2:16">
      <c r="B350" s="557" t="str">
        <f t="shared" si="17"/>
        <v/>
      </c>
      <c r="C350" s="558"/>
      <c r="D350" s="559" t="str">
        <f t="shared" si="18"/>
        <v/>
      </c>
      <c r="E350" s="559"/>
      <c r="F350" s="559" t="str">
        <f>IFERROR(IF(OR(D350=0,D350=""),"",-PMT($F$45/IF($K$46="Day",'L1'!$D$12,IF($K$46="Week",'L1'!$D$16,IF($K$46="Month",'L1'!$D$17,1))),$F$46,$D$62)),"")</f>
        <v/>
      </c>
      <c r="G350" s="559"/>
      <c r="H350" s="559" t="str">
        <f>IFERROR(-PPMT(IF($K$46="Day",$F$45/'L1'!$D$12,IF($K$46="Week",$F$45/'L1'!$D$16,IF($K$46="Month",$F$45/'L1'!$D$17,IF($K$46="Year",$F$45,0)))),B350,$F$46,$Q$45),"")</f>
        <v/>
      </c>
      <c r="I350" s="559"/>
      <c r="J350" s="559" t="str">
        <f t="shared" si="19"/>
        <v/>
      </c>
      <c r="K350" s="559"/>
      <c r="L350" s="559"/>
      <c r="M350" s="559"/>
      <c r="N350" s="559"/>
      <c r="O350" s="559" t="str">
        <f t="shared" si="20"/>
        <v/>
      </c>
      <c r="P350" s="560"/>
    </row>
    <row r="351" spans="2:16">
      <c r="B351" s="557" t="str">
        <f t="shared" si="17"/>
        <v/>
      </c>
      <c r="C351" s="558"/>
      <c r="D351" s="559" t="str">
        <f t="shared" si="18"/>
        <v/>
      </c>
      <c r="E351" s="559"/>
      <c r="F351" s="559" t="str">
        <f>IFERROR(IF(OR(D351=0,D351=""),"",-PMT($F$45/IF($K$46="Day",'L1'!$D$12,IF($K$46="Week",'L1'!$D$16,IF($K$46="Month",'L1'!$D$17,1))),$F$46,$D$62)),"")</f>
        <v/>
      </c>
      <c r="G351" s="559"/>
      <c r="H351" s="559" t="str">
        <f>IFERROR(-PPMT(IF($K$46="Day",$F$45/'L1'!$D$12,IF($K$46="Week",$F$45/'L1'!$D$16,IF($K$46="Month",$F$45/'L1'!$D$17,IF($K$46="Year",$F$45,0)))),B351,$F$46,$Q$45),"")</f>
        <v/>
      </c>
      <c r="I351" s="559"/>
      <c r="J351" s="559" t="str">
        <f t="shared" si="19"/>
        <v/>
      </c>
      <c r="K351" s="559"/>
      <c r="L351" s="559"/>
      <c r="M351" s="559"/>
      <c r="N351" s="559"/>
      <c r="O351" s="559" t="str">
        <f t="shared" si="20"/>
        <v/>
      </c>
      <c r="P351" s="560"/>
    </row>
    <row r="352" spans="2:16">
      <c r="B352" s="557" t="str">
        <f t="shared" si="17"/>
        <v/>
      </c>
      <c r="C352" s="558"/>
      <c r="D352" s="559" t="str">
        <f t="shared" si="18"/>
        <v/>
      </c>
      <c r="E352" s="559"/>
      <c r="F352" s="559" t="str">
        <f>IFERROR(IF(OR(D352=0,D352=""),"",-PMT($F$45/IF($K$46="Day",'L1'!$D$12,IF($K$46="Week",'L1'!$D$16,IF($K$46="Month",'L1'!$D$17,1))),$F$46,$D$62)),"")</f>
        <v/>
      </c>
      <c r="G352" s="559"/>
      <c r="H352" s="559" t="str">
        <f>IFERROR(-PPMT(IF($K$46="Day",$F$45/'L1'!$D$12,IF($K$46="Week",$F$45/'L1'!$D$16,IF($K$46="Month",$F$45/'L1'!$D$17,IF($K$46="Year",$F$45,0)))),B352,$F$46,$Q$45),"")</f>
        <v/>
      </c>
      <c r="I352" s="559"/>
      <c r="J352" s="559" t="str">
        <f t="shared" si="19"/>
        <v/>
      </c>
      <c r="K352" s="559"/>
      <c r="L352" s="559"/>
      <c r="M352" s="559"/>
      <c r="N352" s="559"/>
      <c r="O352" s="559" t="str">
        <f t="shared" si="20"/>
        <v/>
      </c>
      <c r="P352" s="560"/>
    </row>
    <row r="353" spans="2:16">
      <c r="B353" s="557" t="str">
        <f t="shared" si="17"/>
        <v/>
      </c>
      <c r="C353" s="558"/>
      <c r="D353" s="559" t="str">
        <f t="shared" si="18"/>
        <v/>
      </c>
      <c r="E353" s="559"/>
      <c r="F353" s="559" t="str">
        <f>IFERROR(IF(OR(D353=0,D353=""),"",-PMT($F$45/IF($K$46="Day",'L1'!$D$12,IF($K$46="Week",'L1'!$D$16,IF($K$46="Month",'L1'!$D$17,1))),$F$46,$D$62)),"")</f>
        <v/>
      </c>
      <c r="G353" s="559"/>
      <c r="H353" s="559" t="str">
        <f>IFERROR(-PPMT(IF($K$46="Day",$F$45/'L1'!$D$12,IF($K$46="Week",$F$45/'L1'!$D$16,IF($K$46="Month",$F$45/'L1'!$D$17,IF($K$46="Year",$F$45,0)))),B353,$F$46,$Q$45),"")</f>
        <v/>
      </c>
      <c r="I353" s="559"/>
      <c r="J353" s="559" t="str">
        <f t="shared" si="19"/>
        <v/>
      </c>
      <c r="K353" s="559"/>
      <c r="L353" s="559"/>
      <c r="M353" s="559"/>
      <c r="N353" s="559"/>
      <c r="O353" s="559" t="str">
        <f t="shared" si="20"/>
        <v/>
      </c>
      <c r="P353" s="560"/>
    </row>
    <row r="354" spans="2:16">
      <c r="B354" s="557" t="str">
        <f t="shared" si="17"/>
        <v/>
      </c>
      <c r="C354" s="558"/>
      <c r="D354" s="559" t="str">
        <f t="shared" si="18"/>
        <v/>
      </c>
      <c r="E354" s="559"/>
      <c r="F354" s="559" t="str">
        <f>IFERROR(IF(OR(D354=0,D354=""),"",-PMT($F$45/IF($K$46="Day",'L1'!$D$12,IF($K$46="Week",'L1'!$D$16,IF($K$46="Month",'L1'!$D$17,1))),$F$46,$D$62)),"")</f>
        <v/>
      </c>
      <c r="G354" s="559"/>
      <c r="H354" s="559" t="str">
        <f>IFERROR(-PPMT(IF($K$46="Day",$F$45/'L1'!$D$12,IF($K$46="Week",$F$45/'L1'!$D$16,IF($K$46="Month",$F$45/'L1'!$D$17,IF($K$46="Year",$F$45,0)))),B354,$F$46,$Q$45),"")</f>
        <v/>
      </c>
      <c r="I354" s="559"/>
      <c r="J354" s="559" t="str">
        <f t="shared" si="19"/>
        <v/>
      </c>
      <c r="K354" s="559"/>
      <c r="L354" s="559"/>
      <c r="M354" s="559"/>
      <c r="N354" s="559"/>
      <c r="O354" s="559" t="str">
        <f t="shared" si="20"/>
        <v/>
      </c>
      <c r="P354" s="560"/>
    </row>
    <row r="355" spans="2:16">
      <c r="B355" s="557" t="str">
        <f t="shared" si="17"/>
        <v/>
      </c>
      <c r="C355" s="558"/>
      <c r="D355" s="559" t="str">
        <f t="shared" si="18"/>
        <v/>
      </c>
      <c r="E355" s="559"/>
      <c r="F355" s="559" t="str">
        <f>IFERROR(IF(OR(D355=0,D355=""),"",-PMT($F$45/IF($K$46="Day",'L1'!$D$12,IF($K$46="Week",'L1'!$D$16,IF($K$46="Month",'L1'!$D$17,1))),$F$46,$D$62)),"")</f>
        <v/>
      </c>
      <c r="G355" s="559"/>
      <c r="H355" s="559" t="str">
        <f>IFERROR(-PPMT(IF($K$46="Day",$F$45/'L1'!$D$12,IF($K$46="Week",$F$45/'L1'!$D$16,IF($K$46="Month",$F$45/'L1'!$D$17,IF($K$46="Year",$F$45,0)))),B355,$F$46,$Q$45),"")</f>
        <v/>
      </c>
      <c r="I355" s="559"/>
      <c r="J355" s="559" t="str">
        <f t="shared" si="19"/>
        <v/>
      </c>
      <c r="K355" s="559"/>
      <c r="L355" s="559"/>
      <c r="M355" s="559"/>
      <c r="N355" s="559"/>
      <c r="O355" s="559" t="str">
        <f t="shared" si="20"/>
        <v/>
      </c>
      <c r="P355" s="560"/>
    </row>
    <row r="356" spans="2:16">
      <c r="B356" s="557" t="str">
        <f t="shared" si="17"/>
        <v/>
      </c>
      <c r="C356" s="558"/>
      <c r="D356" s="559" t="str">
        <f t="shared" si="18"/>
        <v/>
      </c>
      <c r="E356" s="559"/>
      <c r="F356" s="559" t="str">
        <f>IFERROR(IF(OR(D356=0,D356=""),"",-PMT($F$45/IF($K$46="Day",'L1'!$D$12,IF($K$46="Week",'L1'!$D$16,IF($K$46="Month",'L1'!$D$17,1))),$F$46,$D$62)),"")</f>
        <v/>
      </c>
      <c r="G356" s="559"/>
      <c r="H356" s="559" t="str">
        <f>IFERROR(-PPMT(IF($K$46="Day",$F$45/'L1'!$D$12,IF($K$46="Week",$F$45/'L1'!$D$16,IF($K$46="Month",$F$45/'L1'!$D$17,IF($K$46="Year",$F$45,0)))),B356,$F$46,$Q$45),"")</f>
        <v/>
      </c>
      <c r="I356" s="559"/>
      <c r="J356" s="559" t="str">
        <f t="shared" si="19"/>
        <v/>
      </c>
      <c r="K356" s="559"/>
      <c r="L356" s="559"/>
      <c r="M356" s="559"/>
      <c r="N356" s="559"/>
      <c r="O356" s="559" t="str">
        <f t="shared" si="20"/>
        <v/>
      </c>
      <c r="P356" s="560"/>
    </row>
    <row r="357" spans="2:16">
      <c r="B357" s="557" t="str">
        <f t="shared" si="17"/>
        <v/>
      </c>
      <c r="C357" s="558"/>
      <c r="D357" s="559" t="str">
        <f t="shared" si="18"/>
        <v/>
      </c>
      <c r="E357" s="559"/>
      <c r="F357" s="559" t="str">
        <f>IFERROR(IF(OR(D357=0,D357=""),"",-PMT($F$45/IF($K$46="Day",'L1'!$D$12,IF($K$46="Week",'L1'!$D$16,IF($K$46="Month",'L1'!$D$17,1))),$F$46,$D$62)),"")</f>
        <v/>
      </c>
      <c r="G357" s="559"/>
      <c r="H357" s="559" t="str">
        <f>IFERROR(-PPMT(IF($K$46="Day",$F$45/'L1'!$D$12,IF($K$46="Week",$F$45/'L1'!$D$16,IF($K$46="Month",$F$45/'L1'!$D$17,IF($K$46="Year",$F$45,0)))),B357,$F$46,$Q$45),"")</f>
        <v/>
      </c>
      <c r="I357" s="559"/>
      <c r="J357" s="559" t="str">
        <f t="shared" si="19"/>
        <v/>
      </c>
      <c r="K357" s="559"/>
      <c r="L357" s="559"/>
      <c r="M357" s="559"/>
      <c r="N357" s="559"/>
      <c r="O357" s="559" t="str">
        <f t="shared" si="20"/>
        <v/>
      </c>
      <c r="P357" s="560"/>
    </row>
    <row r="358" spans="2:16">
      <c r="B358" s="557" t="str">
        <f t="shared" si="17"/>
        <v/>
      </c>
      <c r="C358" s="558"/>
      <c r="D358" s="559" t="str">
        <f t="shared" si="18"/>
        <v/>
      </c>
      <c r="E358" s="559"/>
      <c r="F358" s="559" t="str">
        <f>IFERROR(IF(OR(D358=0,D358=""),"",-PMT($F$45/IF($K$46="Day",'L1'!$D$12,IF($K$46="Week",'L1'!$D$16,IF($K$46="Month",'L1'!$D$17,1))),$F$46,$D$62)),"")</f>
        <v/>
      </c>
      <c r="G358" s="559"/>
      <c r="H358" s="559" t="str">
        <f>IFERROR(-PPMT(IF($K$46="Day",$F$45/'L1'!$D$12,IF($K$46="Week",$F$45/'L1'!$D$16,IF($K$46="Month",$F$45/'L1'!$D$17,IF($K$46="Year",$F$45,0)))),B358,$F$46,$Q$45),"")</f>
        <v/>
      </c>
      <c r="I358" s="559"/>
      <c r="J358" s="559" t="str">
        <f t="shared" si="19"/>
        <v/>
      </c>
      <c r="K358" s="559"/>
      <c r="L358" s="559"/>
      <c r="M358" s="559"/>
      <c r="N358" s="559"/>
      <c r="O358" s="559" t="str">
        <f t="shared" si="20"/>
        <v/>
      </c>
      <c r="P358" s="560"/>
    </row>
    <row r="359" spans="2:16">
      <c r="B359" s="557" t="str">
        <f t="shared" si="17"/>
        <v/>
      </c>
      <c r="C359" s="558"/>
      <c r="D359" s="559" t="str">
        <f t="shared" si="18"/>
        <v/>
      </c>
      <c r="E359" s="559"/>
      <c r="F359" s="559" t="str">
        <f>IFERROR(IF(OR(D359=0,D359=""),"",-PMT($F$45/IF($K$46="Day",'L1'!$D$12,IF($K$46="Week",'L1'!$D$16,IF($K$46="Month",'L1'!$D$17,1))),$F$46,$D$62)),"")</f>
        <v/>
      </c>
      <c r="G359" s="559"/>
      <c r="H359" s="559" t="str">
        <f>IFERROR(-PPMT(IF($K$46="Day",$F$45/'L1'!$D$12,IF($K$46="Week",$F$45/'L1'!$D$16,IF($K$46="Month",$F$45/'L1'!$D$17,IF($K$46="Year",$F$45,0)))),B359,$F$46,$Q$45),"")</f>
        <v/>
      </c>
      <c r="I359" s="559"/>
      <c r="J359" s="559" t="str">
        <f t="shared" si="19"/>
        <v/>
      </c>
      <c r="K359" s="559"/>
      <c r="L359" s="559"/>
      <c r="M359" s="559"/>
      <c r="N359" s="559"/>
      <c r="O359" s="559" t="str">
        <f t="shared" si="20"/>
        <v/>
      </c>
      <c r="P359" s="560"/>
    </row>
    <row r="360" spans="2:16">
      <c r="B360" s="557" t="str">
        <f t="shared" si="17"/>
        <v/>
      </c>
      <c r="C360" s="558"/>
      <c r="D360" s="559" t="str">
        <f t="shared" si="18"/>
        <v/>
      </c>
      <c r="E360" s="559"/>
      <c r="F360" s="559" t="str">
        <f>IFERROR(IF(OR(D360=0,D360=""),"",-PMT($F$45/IF($K$46="Day",'L1'!$D$12,IF($K$46="Week",'L1'!$D$16,IF($K$46="Month",'L1'!$D$17,1))),$F$46,$D$62)),"")</f>
        <v/>
      </c>
      <c r="G360" s="559"/>
      <c r="H360" s="559" t="str">
        <f>IFERROR(-PPMT(IF($K$46="Day",$F$45/'L1'!$D$12,IF($K$46="Week",$F$45/'L1'!$D$16,IF($K$46="Month",$F$45/'L1'!$D$17,IF($K$46="Year",$F$45,0)))),B360,$F$46,$Q$45),"")</f>
        <v/>
      </c>
      <c r="I360" s="559"/>
      <c r="J360" s="559" t="str">
        <f t="shared" si="19"/>
        <v/>
      </c>
      <c r="K360" s="559"/>
      <c r="L360" s="559"/>
      <c r="M360" s="559"/>
      <c r="N360" s="559"/>
      <c r="O360" s="559" t="str">
        <f t="shared" si="20"/>
        <v/>
      </c>
      <c r="P360" s="560"/>
    </row>
    <row r="361" spans="2:16">
      <c r="B361" s="557" t="str">
        <f t="shared" si="17"/>
        <v/>
      </c>
      <c r="C361" s="558"/>
      <c r="D361" s="559" t="str">
        <f t="shared" si="18"/>
        <v/>
      </c>
      <c r="E361" s="559"/>
      <c r="F361" s="559" t="str">
        <f>IFERROR(IF(OR(D361=0,D361=""),"",-PMT($F$45/IF($K$46="Day",'L1'!$D$12,IF($K$46="Week",'L1'!$D$16,IF($K$46="Month",'L1'!$D$17,1))),$F$46,$D$62)),"")</f>
        <v/>
      </c>
      <c r="G361" s="559"/>
      <c r="H361" s="559" t="str">
        <f>IFERROR(-PPMT(IF($K$46="Day",$F$45/'L1'!$D$12,IF($K$46="Week",$F$45/'L1'!$D$16,IF($K$46="Month",$F$45/'L1'!$D$17,IF($K$46="Year",$F$45,0)))),B361,$F$46,$Q$45),"")</f>
        <v/>
      </c>
      <c r="I361" s="559"/>
      <c r="J361" s="559" t="str">
        <f t="shared" si="19"/>
        <v/>
      </c>
      <c r="K361" s="559"/>
      <c r="L361" s="559"/>
      <c r="M361" s="559"/>
      <c r="N361" s="559"/>
      <c r="O361" s="559" t="str">
        <f t="shared" si="20"/>
        <v/>
      </c>
      <c r="P361" s="560"/>
    </row>
    <row r="362" spans="2:16">
      <c r="B362" s="557" t="str">
        <f t="shared" si="17"/>
        <v/>
      </c>
      <c r="C362" s="558"/>
      <c r="D362" s="559" t="str">
        <f t="shared" si="18"/>
        <v/>
      </c>
      <c r="E362" s="559"/>
      <c r="F362" s="559" t="str">
        <f>IFERROR(IF(OR(D362=0,D362=""),"",-PMT($F$45/IF($K$46="Day",'L1'!$D$12,IF($K$46="Week",'L1'!$D$16,IF($K$46="Month",'L1'!$D$17,1))),$F$46,$D$62)),"")</f>
        <v/>
      </c>
      <c r="G362" s="559"/>
      <c r="H362" s="559" t="str">
        <f>IFERROR(-PPMT(IF($K$46="Day",$F$45/'L1'!$D$12,IF($K$46="Week",$F$45/'L1'!$D$16,IF($K$46="Month",$F$45/'L1'!$D$17,IF($K$46="Year",$F$45,0)))),B362,$F$46,$Q$45),"")</f>
        <v/>
      </c>
      <c r="I362" s="559"/>
      <c r="J362" s="559" t="str">
        <f t="shared" si="19"/>
        <v/>
      </c>
      <c r="K362" s="559"/>
      <c r="L362" s="559"/>
      <c r="M362" s="559"/>
      <c r="N362" s="559"/>
      <c r="O362" s="559" t="str">
        <f t="shared" si="20"/>
        <v/>
      </c>
      <c r="P362" s="560"/>
    </row>
    <row r="363" spans="2:16">
      <c r="B363" s="557" t="str">
        <f t="shared" si="17"/>
        <v/>
      </c>
      <c r="C363" s="558"/>
      <c r="D363" s="559" t="str">
        <f t="shared" si="18"/>
        <v/>
      </c>
      <c r="E363" s="559"/>
      <c r="F363" s="559" t="str">
        <f>IFERROR(IF(OR(D363=0,D363=""),"",-PMT($F$45/IF($K$46="Day",'L1'!$D$12,IF($K$46="Week",'L1'!$D$16,IF($K$46="Month",'L1'!$D$17,1))),$F$46,$D$62)),"")</f>
        <v/>
      </c>
      <c r="G363" s="559"/>
      <c r="H363" s="559" t="str">
        <f>IFERROR(-PPMT(IF($K$46="Day",$F$45/'L1'!$D$12,IF($K$46="Week",$F$45/'L1'!$D$16,IF($K$46="Month",$F$45/'L1'!$D$17,IF($K$46="Year",$F$45,0)))),B363,$F$46,$Q$45),"")</f>
        <v/>
      </c>
      <c r="I363" s="559"/>
      <c r="J363" s="559" t="str">
        <f t="shared" si="19"/>
        <v/>
      </c>
      <c r="K363" s="559"/>
      <c r="L363" s="559"/>
      <c r="M363" s="559"/>
      <c r="N363" s="559"/>
      <c r="O363" s="559" t="str">
        <f t="shared" si="20"/>
        <v/>
      </c>
      <c r="P363" s="560"/>
    </row>
    <row r="364" spans="2:16">
      <c r="B364" s="557" t="str">
        <f t="shared" si="17"/>
        <v/>
      </c>
      <c r="C364" s="558"/>
      <c r="D364" s="559" t="str">
        <f t="shared" si="18"/>
        <v/>
      </c>
      <c r="E364" s="559"/>
      <c r="F364" s="559" t="str">
        <f>IFERROR(IF(OR(D364=0,D364=""),"",-PMT($F$45/IF($K$46="Day",'L1'!$D$12,IF($K$46="Week",'L1'!$D$16,IF($K$46="Month",'L1'!$D$17,1))),$F$46,$D$62)),"")</f>
        <v/>
      </c>
      <c r="G364" s="559"/>
      <c r="H364" s="559" t="str">
        <f>IFERROR(-PPMT(IF($K$46="Day",$F$45/'L1'!$D$12,IF($K$46="Week",$F$45/'L1'!$D$16,IF($K$46="Month",$F$45/'L1'!$D$17,IF($K$46="Year",$F$45,0)))),B364,$F$46,$Q$45),"")</f>
        <v/>
      </c>
      <c r="I364" s="559"/>
      <c r="J364" s="559" t="str">
        <f t="shared" si="19"/>
        <v/>
      </c>
      <c r="K364" s="559"/>
      <c r="L364" s="559"/>
      <c r="M364" s="559"/>
      <c r="N364" s="559"/>
      <c r="O364" s="559" t="str">
        <f t="shared" si="20"/>
        <v/>
      </c>
      <c r="P364" s="560"/>
    </row>
    <row r="365" spans="2:16">
      <c r="B365" s="557" t="str">
        <f t="shared" si="17"/>
        <v/>
      </c>
      <c r="C365" s="558"/>
      <c r="D365" s="559" t="str">
        <f t="shared" si="18"/>
        <v/>
      </c>
      <c r="E365" s="559"/>
      <c r="F365" s="559" t="str">
        <f>IFERROR(IF(OR(D365=0,D365=""),"",-PMT($F$45/IF($K$46="Day",'L1'!$D$12,IF($K$46="Week",'L1'!$D$16,IF($K$46="Month",'L1'!$D$17,1))),$F$46,$D$62)),"")</f>
        <v/>
      </c>
      <c r="G365" s="559"/>
      <c r="H365" s="559" t="str">
        <f>IFERROR(-PPMT(IF($K$46="Day",$F$45/'L1'!$D$12,IF($K$46="Week",$F$45/'L1'!$D$16,IF($K$46="Month",$F$45/'L1'!$D$17,IF($K$46="Year",$F$45,0)))),B365,$F$46,$Q$45),"")</f>
        <v/>
      </c>
      <c r="I365" s="559"/>
      <c r="J365" s="559" t="str">
        <f t="shared" si="19"/>
        <v/>
      </c>
      <c r="K365" s="559"/>
      <c r="L365" s="559"/>
      <c r="M365" s="559"/>
      <c r="N365" s="559"/>
      <c r="O365" s="559" t="str">
        <f t="shared" si="20"/>
        <v/>
      </c>
      <c r="P365" s="560"/>
    </row>
    <row r="366" spans="2:16">
      <c r="B366" s="557" t="str">
        <f t="shared" si="17"/>
        <v/>
      </c>
      <c r="C366" s="558"/>
      <c r="D366" s="559" t="str">
        <f t="shared" si="18"/>
        <v/>
      </c>
      <c r="E366" s="559"/>
      <c r="F366" s="559" t="str">
        <f>IFERROR(IF(OR(D366=0,D366=""),"",-PMT($F$45/IF($K$46="Day",'L1'!$D$12,IF($K$46="Week",'L1'!$D$16,IF($K$46="Month",'L1'!$D$17,1))),$F$46,$D$62)),"")</f>
        <v/>
      </c>
      <c r="G366" s="559"/>
      <c r="H366" s="559" t="str">
        <f>IFERROR(-PPMT(IF($K$46="Day",$F$45/'L1'!$D$12,IF($K$46="Week",$F$45/'L1'!$D$16,IF($K$46="Month",$F$45/'L1'!$D$17,IF($K$46="Year",$F$45,0)))),B366,$F$46,$Q$45),"")</f>
        <v/>
      </c>
      <c r="I366" s="559"/>
      <c r="J366" s="559" t="str">
        <f t="shared" si="19"/>
        <v/>
      </c>
      <c r="K366" s="559"/>
      <c r="L366" s="559"/>
      <c r="M366" s="559"/>
      <c r="N366" s="559"/>
      <c r="O366" s="559" t="str">
        <f t="shared" si="20"/>
        <v/>
      </c>
      <c r="P366" s="560"/>
    </row>
    <row r="367" spans="2:16">
      <c r="B367" s="557" t="str">
        <f t="shared" si="17"/>
        <v/>
      </c>
      <c r="C367" s="558"/>
      <c r="D367" s="559" t="str">
        <f t="shared" si="18"/>
        <v/>
      </c>
      <c r="E367" s="559"/>
      <c r="F367" s="559" t="str">
        <f>IFERROR(IF(OR(D367=0,D367=""),"",-PMT($F$45/IF($K$46="Day",'L1'!$D$12,IF($K$46="Week",'L1'!$D$16,IF($K$46="Month",'L1'!$D$17,1))),$F$46,$D$62)),"")</f>
        <v/>
      </c>
      <c r="G367" s="559"/>
      <c r="H367" s="559" t="str">
        <f>IFERROR(-PPMT(IF($K$46="Day",$F$45/'L1'!$D$12,IF($K$46="Week",$F$45/'L1'!$D$16,IF($K$46="Month",$F$45/'L1'!$D$17,IF($K$46="Year",$F$45,0)))),B367,$F$46,$Q$45),"")</f>
        <v/>
      </c>
      <c r="I367" s="559"/>
      <c r="J367" s="559" t="str">
        <f t="shared" si="19"/>
        <v/>
      </c>
      <c r="K367" s="559"/>
      <c r="L367" s="559"/>
      <c r="M367" s="559"/>
      <c r="N367" s="559"/>
      <c r="O367" s="559" t="str">
        <f t="shared" si="20"/>
        <v/>
      </c>
      <c r="P367" s="560"/>
    </row>
    <row r="368" spans="2:16">
      <c r="B368" s="557" t="str">
        <f t="shared" si="17"/>
        <v/>
      </c>
      <c r="C368" s="558"/>
      <c r="D368" s="559" t="str">
        <f t="shared" si="18"/>
        <v/>
      </c>
      <c r="E368" s="559"/>
      <c r="F368" s="559" t="str">
        <f>IFERROR(IF(OR(D368=0,D368=""),"",-PMT($F$45/IF($K$46="Day",'L1'!$D$12,IF($K$46="Week",'L1'!$D$16,IF($K$46="Month",'L1'!$D$17,1))),$F$46,$D$62)),"")</f>
        <v/>
      </c>
      <c r="G368" s="559"/>
      <c r="H368" s="559" t="str">
        <f>IFERROR(-PPMT(IF($K$46="Day",$F$45/'L1'!$D$12,IF($K$46="Week",$F$45/'L1'!$D$16,IF($K$46="Month",$F$45/'L1'!$D$17,IF($K$46="Year",$F$45,0)))),B368,$F$46,$Q$45),"")</f>
        <v/>
      </c>
      <c r="I368" s="559"/>
      <c r="J368" s="559" t="str">
        <f t="shared" si="19"/>
        <v/>
      </c>
      <c r="K368" s="559"/>
      <c r="L368" s="559"/>
      <c r="M368" s="559"/>
      <c r="N368" s="559"/>
      <c r="O368" s="559" t="str">
        <f t="shared" si="20"/>
        <v/>
      </c>
      <c r="P368" s="560"/>
    </row>
    <row r="369" spans="2:16">
      <c r="B369" s="557" t="str">
        <f t="shared" si="17"/>
        <v/>
      </c>
      <c r="C369" s="558"/>
      <c r="D369" s="559" t="str">
        <f t="shared" si="18"/>
        <v/>
      </c>
      <c r="E369" s="559"/>
      <c r="F369" s="559" t="str">
        <f>IFERROR(IF(OR(D369=0,D369=""),"",-PMT($F$45/IF($K$46="Day",'L1'!$D$12,IF($K$46="Week",'L1'!$D$16,IF($K$46="Month",'L1'!$D$17,1))),$F$46,$D$62)),"")</f>
        <v/>
      </c>
      <c r="G369" s="559"/>
      <c r="H369" s="559" t="str">
        <f>IFERROR(-PPMT(IF($K$46="Day",$F$45/'L1'!$D$12,IF($K$46="Week",$F$45/'L1'!$D$16,IF($K$46="Month",$F$45/'L1'!$D$17,IF($K$46="Year",$F$45,0)))),B369,$F$46,$Q$45),"")</f>
        <v/>
      </c>
      <c r="I369" s="559"/>
      <c r="J369" s="559" t="str">
        <f t="shared" si="19"/>
        <v/>
      </c>
      <c r="K369" s="559"/>
      <c r="L369" s="559"/>
      <c r="M369" s="559"/>
      <c r="N369" s="559"/>
      <c r="O369" s="559" t="str">
        <f t="shared" si="20"/>
        <v/>
      </c>
      <c r="P369" s="560"/>
    </row>
    <row r="370" spans="2:16">
      <c r="B370" s="557" t="str">
        <f t="shared" si="17"/>
        <v/>
      </c>
      <c r="C370" s="558"/>
      <c r="D370" s="559" t="str">
        <f t="shared" si="18"/>
        <v/>
      </c>
      <c r="E370" s="559"/>
      <c r="F370" s="559" t="str">
        <f>IFERROR(IF(OR(D370=0,D370=""),"",-PMT($F$45/IF($K$46="Day",'L1'!$D$12,IF($K$46="Week",'L1'!$D$16,IF($K$46="Month",'L1'!$D$17,1))),$F$46,$D$62)),"")</f>
        <v/>
      </c>
      <c r="G370" s="559"/>
      <c r="H370" s="559" t="str">
        <f>IFERROR(-PPMT(IF($K$46="Day",$F$45/'L1'!$D$12,IF($K$46="Week",$F$45/'L1'!$D$16,IF($K$46="Month",$F$45/'L1'!$D$17,IF($K$46="Year",$F$45,0)))),B370,$F$46,$Q$45),"")</f>
        <v/>
      </c>
      <c r="I370" s="559"/>
      <c r="J370" s="559" t="str">
        <f t="shared" si="19"/>
        <v/>
      </c>
      <c r="K370" s="559"/>
      <c r="L370" s="559"/>
      <c r="M370" s="559"/>
      <c r="N370" s="559"/>
      <c r="O370" s="559" t="str">
        <f t="shared" si="20"/>
        <v/>
      </c>
      <c r="P370" s="560"/>
    </row>
    <row r="371" spans="2:16">
      <c r="B371" s="557" t="str">
        <f t="shared" si="17"/>
        <v/>
      </c>
      <c r="C371" s="558"/>
      <c r="D371" s="559" t="str">
        <f t="shared" si="18"/>
        <v/>
      </c>
      <c r="E371" s="559"/>
      <c r="F371" s="559" t="str">
        <f>IFERROR(IF(OR(D371=0,D371=""),"",-PMT($F$45/IF($K$46="Day",'L1'!$D$12,IF($K$46="Week",'L1'!$D$16,IF($K$46="Month",'L1'!$D$17,1))),$F$46,$D$62)),"")</f>
        <v/>
      </c>
      <c r="G371" s="559"/>
      <c r="H371" s="559" t="str">
        <f>IFERROR(-PPMT(IF($K$46="Day",$F$45/'L1'!$D$12,IF($K$46="Week",$F$45/'L1'!$D$16,IF($K$46="Month",$F$45/'L1'!$D$17,IF($K$46="Year",$F$45,0)))),B371,$F$46,$Q$45),"")</f>
        <v/>
      </c>
      <c r="I371" s="559"/>
      <c r="J371" s="559" t="str">
        <f t="shared" si="19"/>
        <v/>
      </c>
      <c r="K371" s="559"/>
      <c r="L371" s="559"/>
      <c r="M371" s="559"/>
      <c r="N371" s="559"/>
      <c r="O371" s="559" t="str">
        <f t="shared" si="20"/>
        <v/>
      </c>
      <c r="P371" s="560"/>
    </row>
    <row r="372" spans="2:16">
      <c r="B372" s="557" t="str">
        <f t="shared" si="17"/>
        <v/>
      </c>
      <c r="C372" s="558"/>
      <c r="D372" s="559" t="str">
        <f t="shared" si="18"/>
        <v/>
      </c>
      <c r="E372" s="559"/>
      <c r="F372" s="559" t="str">
        <f>IFERROR(IF(OR(D372=0,D372=""),"",-PMT($F$45/IF($K$46="Day",'L1'!$D$12,IF($K$46="Week",'L1'!$D$16,IF($K$46="Month",'L1'!$D$17,1))),$F$46,$D$62)),"")</f>
        <v/>
      </c>
      <c r="G372" s="559"/>
      <c r="H372" s="559" t="str">
        <f>IFERROR(-PPMT(IF($K$46="Day",$F$45/'L1'!$D$12,IF($K$46="Week",$F$45/'L1'!$D$16,IF($K$46="Month",$F$45/'L1'!$D$17,IF($K$46="Year",$F$45,0)))),B372,$F$46,$Q$45),"")</f>
        <v/>
      </c>
      <c r="I372" s="559"/>
      <c r="J372" s="559" t="str">
        <f t="shared" si="19"/>
        <v/>
      </c>
      <c r="K372" s="559"/>
      <c r="L372" s="559"/>
      <c r="M372" s="559"/>
      <c r="N372" s="559"/>
      <c r="O372" s="559" t="str">
        <f t="shared" si="20"/>
        <v/>
      </c>
      <c r="P372" s="560"/>
    </row>
    <row r="373" spans="2:16">
      <c r="B373" s="557" t="str">
        <f t="shared" si="17"/>
        <v/>
      </c>
      <c r="C373" s="558"/>
      <c r="D373" s="559" t="str">
        <f t="shared" si="18"/>
        <v/>
      </c>
      <c r="E373" s="559"/>
      <c r="F373" s="559" t="str">
        <f>IFERROR(IF(OR(D373=0,D373=""),"",-PMT($F$45/IF($K$46="Day",'L1'!$D$12,IF($K$46="Week",'L1'!$D$16,IF($K$46="Month",'L1'!$D$17,1))),$F$46,$D$62)),"")</f>
        <v/>
      </c>
      <c r="G373" s="559"/>
      <c r="H373" s="559" t="str">
        <f>IFERROR(-PPMT(IF($K$46="Day",$F$45/'L1'!$D$12,IF($K$46="Week",$F$45/'L1'!$D$16,IF($K$46="Month",$F$45/'L1'!$D$17,IF($K$46="Year",$F$45,0)))),B373,$F$46,$Q$45),"")</f>
        <v/>
      </c>
      <c r="I373" s="559"/>
      <c r="J373" s="559" t="str">
        <f t="shared" si="19"/>
        <v/>
      </c>
      <c r="K373" s="559"/>
      <c r="L373" s="559"/>
      <c r="M373" s="559"/>
      <c r="N373" s="559"/>
      <c r="O373" s="559" t="str">
        <f t="shared" si="20"/>
        <v/>
      </c>
      <c r="P373" s="560"/>
    </row>
    <row r="374" spans="2:16">
      <c r="B374" s="557" t="str">
        <f t="shared" si="17"/>
        <v/>
      </c>
      <c r="C374" s="558"/>
      <c r="D374" s="559" t="str">
        <f t="shared" si="18"/>
        <v/>
      </c>
      <c r="E374" s="559"/>
      <c r="F374" s="559" t="str">
        <f>IFERROR(IF(OR(D374=0,D374=""),"",-PMT($F$45/IF($K$46="Day",'L1'!$D$12,IF($K$46="Week",'L1'!$D$16,IF($K$46="Month",'L1'!$D$17,1))),$F$46,$D$62)),"")</f>
        <v/>
      </c>
      <c r="G374" s="559"/>
      <c r="H374" s="559" t="str">
        <f>IFERROR(-PPMT(IF($K$46="Day",$F$45/'L1'!$D$12,IF($K$46="Week",$F$45/'L1'!$D$16,IF($K$46="Month",$F$45/'L1'!$D$17,IF($K$46="Year",$F$45,0)))),B374,$F$46,$Q$45),"")</f>
        <v/>
      </c>
      <c r="I374" s="559"/>
      <c r="J374" s="559" t="str">
        <f t="shared" si="19"/>
        <v/>
      </c>
      <c r="K374" s="559"/>
      <c r="L374" s="559"/>
      <c r="M374" s="559"/>
      <c r="N374" s="559"/>
      <c r="O374" s="559" t="str">
        <f t="shared" si="20"/>
        <v/>
      </c>
      <c r="P374" s="560"/>
    </row>
    <row r="375" spans="2:16">
      <c r="B375" s="557" t="str">
        <f t="shared" si="17"/>
        <v/>
      </c>
      <c r="C375" s="558"/>
      <c r="D375" s="559" t="str">
        <f t="shared" si="18"/>
        <v/>
      </c>
      <c r="E375" s="559"/>
      <c r="F375" s="559" t="str">
        <f>IFERROR(IF(OR(D375=0,D375=""),"",-PMT($F$45/IF($K$46="Day",'L1'!$D$12,IF($K$46="Week",'L1'!$D$16,IF($K$46="Month",'L1'!$D$17,1))),$F$46,$D$62)),"")</f>
        <v/>
      </c>
      <c r="G375" s="559"/>
      <c r="H375" s="559" t="str">
        <f>IFERROR(-PPMT(IF($K$46="Day",$F$45/'L1'!$D$12,IF($K$46="Week",$F$45/'L1'!$D$16,IF($K$46="Month",$F$45/'L1'!$D$17,IF($K$46="Year",$F$45,0)))),B375,$F$46,$Q$45),"")</f>
        <v/>
      </c>
      <c r="I375" s="559"/>
      <c r="J375" s="559" t="str">
        <f t="shared" si="19"/>
        <v/>
      </c>
      <c r="K375" s="559"/>
      <c r="L375" s="559"/>
      <c r="M375" s="559"/>
      <c r="N375" s="559"/>
      <c r="O375" s="559" t="str">
        <f t="shared" si="20"/>
        <v/>
      </c>
      <c r="P375" s="560"/>
    </row>
    <row r="376" spans="2:16">
      <c r="B376" s="557" t="str">
        <f t="shared" si="17"/>
        <v/>
      </c>
      <c r="C376" s="558"/>
      <c r="D376" s="559" t="str">
        <f t="shared" si="18"/>
        <v/>
      </c>
      <c r="E376" s="559"/>
      <c r="F376" s="559" t="str">
        <f>IFERROR(IF(OR(D376=0,D376=""),"",-PMT($F$45/IF($K$46="Day",'L1'!$D$12,IF($K$46="Week",'L1'!$D$16,IF($K$46="Month",'L1'!$D$17,1))),$F$46,$D$62)),"")</f>
        <v/>
      </c>
      <c r="G376" s="559"/>
      <c r="H376" s="559" t="str">
        <f>IFERROR(-PPMT(IF($K$46="Day",$F$45/'L1'!$D$12,IF($K$46="Week",$F$45/'L1'!$D$16,IF($K$46="Month",$F$45/'L1'!$D$17,IF($K$46="Year",$F$45,0)))),B376,$F$46,$Q$45),"")</f>
        <v/>
      </c>
      <c r="I376" s="559"/>
      <c r="J376" s="559" t="str">
        <f t="shared" si="19"/>
        <v/>
      </c>
      <c r="K376" s="559"/>
      <c r="L376" s="559"/>
      <c r="M376" s="559"/>
      <c r="N376" s="559"/>
      <c r="O376" s="559" t="str">
        <f t="shared" si="20"/>
        <v/>
      </c>
      <c r="P376" s="560"/>
    </row>
    <row r="377" spans="2:16">
      <c r="B377" s="557" t="str">
        <f t="shared" si="17"/>
        <v/>
      </c>
      <c r="C377" s="558"/>
      <c r="D377" s="559" t="str">
        <f t="shared" si="18"/>
        <v/>
      </c>
      <c r="E377" s="559"/>
      <c r="F377" s="559" t="str">
        <f>IFERROR(IF(OR(D377=0,D377=""),"",-PMT($F$45/IF($K$46="Day",'L1'!$D$12,IF($K$46="Week",'L1'!$D$16,IF($K$46="Month",'L1'!$D$17,1))),$F$46,$D$62)),"")</f>
        <v/>
      </c>
      <c r="G377" s="559"/>
      <c r="H377" s="559" t="str">
        <f>IFERROR(-PPMT(IF($K$46="Day",$F$45/'L1'!$D$12,IF($K$46="Week",$F$45/'L1'!$D$16,IF($K$46="Month",$F$45/'L1'!$D$17,IF($K$46="Year",$F$45,0)))),B377,$F$46,$Q$45),"")</f>
        <v/>
      </c>
      <c r="I377" s="559"/>
      <c r="J377" s="559" t="str">
        <f t="shared" si="19"/>
        <v/>
      </c>
      <c r="K377" s="559"/>
      <c r="L377" s="559"/>
      <c r="M377" s="559"/>
      <c r="N377" s="559"/>
      <c r="O377" s="559" t="str">
        <f t="shared" si="20"/>
        <v/>
      </c>
      <c r="P377" s="560"/>
    </row>
    <row r="378" spans="2:16">
      <c r="B378" s="557" t="str">
        <f t="shared" si="17"/>
        <v/>
      </c>
      <c r="C378" s="558"/>
      <c r="D378" s="559" t="str">
        <f t="shared" si="18"/>
        <v/>
      </c>
      <c r="E378" s="559"/>
      <c r="F378" s="559" t="str">
        <f>IFERROR(IF(OR(D378=0,D378=""),"",-PMT($F$45/IF($K$46="Day",'L1'!$D$12,IF($K$46="Week",'L1'!$D$16,IF($K$46="Month",'L1'!$D$17,1))),$F$46,$D$62)),"")</f>
        <v/>
      </c>
      <c r="G378" s="559"/>
      <c r="H378" s="559" t="str">
        <f>IFERROR(-PPMT(IF($K$46="Day",$F$45/'L1'!$D$12,IF($K$46="Week",$F$45/'L1'!$D$16,IF($K$46="Month",$F$45/'L1'!$D$17,IF($K$46="Year",$F$45,0)))),B378,$F$46,$Q$45),"")</f>
        <v/>
      </c>
      <c r="I378" s="559"/>
      <c r="J378" s="559" t="str">
        <f t="shared" si="19"/>
        <v/>
      </c>
      <c r="K378" s="559"/>
      <c r="L378" s="559"/>
      <c r="M378" s="559"/>
      <c r="N378" s="559"/>
      <c r="O378" s="559" t="str">
        <f t="shared" si="20"/>
        <v/>
      </c>
      <c r="P378" s="560"/>
    </row>
    <row r="379" spans="2:16">
      <c r="B379" s="557" t="str">
        <f t="shared" si="17"/>
        <v/>
      </c>
      <c r="C379" s="558"/>
      <c r="D379" s="559" t="str">
        <f t="shared" si="18"/>
        <v/>
      </c>
      <c r="E379" s="559"/>
      <c r="F379" s="559" t="str">
        <f>IFERROR(IF(OR(D379=0,D379=""),"",-PMT($F$45/IF($K$46="Day",'L1'!$D$12,IF($K$46="Week",'L1'!$D$16,IF($K$46="Month",'L1'!$D$17,1))),$F$46,$D$62)),"")</f>
        <v/>
      </c>
      <c r="G379" s="559"/>
      <c r="H379" s="559" t="str">
        <f>IFERROR(-PPMT(IF($K$46="Day",$F$45/'L1'!$D$12,IF($K$46="Week",$F$45/'L1'!$D$16,IF($K$46="Month",$F$45/'L1'!$D$17,IF($K$46="Year",$F$45,0)))),B379,$F$46,$Q$45),"")</f>
        <v/>
      </c>
      <c r="I379" s="559"/>
      <c r="J379" s="559" t="str">
        <f t="shared" si="19"/>
        <v/>
      </c>
      <c r="K379" s="559"/>
      <c r="L379" s="559"/>
      <c r="M379" s="559"/>
      <c r="N379" s="559"/>
      <c r="O379" s="559" t="str">
        <f t="shared" si="20"/>
        <v/>
      </c>
      <c r="P379" s="560"/>
    </row>
    <row r="380" spans="2:16">
      <c r="B380" s="557" t="str">
        <f t="shared" si="17"/>
        <v/>
      </c>
      <c r="C380" s="558"/>
      <c r="D380" s="559" t="str">
        <f t="shared" si="18"/>
        <v/>
      </c>
      <c r="E380" s="559"/>
      <c r="F380" s="559" t="str">
        <f>IFERROR(IF(OR(D380=0,D380=""),"",-PMT($F$45/IF($K$46="Day",'L1'!$D$12,IF($K$46="Week",'L1'!$D$16,IF($K$46="Month",'L1'!$D$17,1))),$F$46,$D$62)),"")</f>
        <v/>
      </c>
      <c r="G380" s="559"/>
      <c r="H380" s="559" t="str">
        <f>IFERROR(-PPMT(IF($K$46="Day",$F$45/'L1'!$D$12,IF($K$46="Week",$F$45/'L1'!$D$16,IF($K$46="Month",$F$45/'L1'!$D$17,IF($K$46="Year",$F$45,0)))),B380,$F$46,$Q$45),"")</f>
        <v/>
      </c>
      <c r="I380" s="559"/>
      <c r="J380" s="559" t="str">
        <f t="shared" si="19"/>
        <v/>
      </c>
      <c r="K380" s="559"/>
      <c r="L380" s="559"/>
      <c r="M380" s="559"/>
      <c r="N380" s="559"/>
      <c r="O380" s="559" t="str">
        <f t="shared" si="20"/>
        <v/>
      </c>
      <c r="P380" s="560"/>
    </row>
    <row r="381" spans="2:16">
      <c r="B381" s="557" t="str">
        <f t="shared" si="17"/>
        <v/>
      </c>
      <c r="C381" s="558"/>
      <c r="D381" s="559" t="str">
        <f t="shared" si="18"/>
        <v/>
      </c>
      <c r="E381" s="559"/>
      <c r="F381" s="559" t="str">
        <f>IFERROR(IF(OR(D381=0,D381=""),"",-PMT($F$45/IF($K$46="Day",'L1'!$D$12,IF($K$46="Week",'L1'!$D$16,IF($K$46="Month",'L1'!$D$17,1))),$F$46,$D$62)),"")</f>
        <v/>
      </c>
      <c r="G381" s="559"/>
      <c r="H381" s="559" t="str">
        <f>IFERROR(-PPMT(IF($K$46="Day",$F$45/'L1'!$D$12,IF($K$46="Week",$F$45/'L1'!$D$16,IF($K$46="Month",$F$45/'L1'!$D$17,IF($K$46="Year",$F$45,0)))),B381,$F$46,$Q$45),"")</f>
        <v/>
      </c>
      <c r="I381" s="559"/>
      <c r="J381" s="559" t="str">
        <f t="shared" si="19"/>
        <v/>
      </c>
      <c r="K381" s="559"/>
      <c r="L381" s="559"/>
      <c r="M381" s="559"/>
      <c r="N381" s="559"/>
      <c r="O381" s="559" t="str">
        <f t="shared" si="20"/>
        <v/>
      </c>
      <c r="P381" s="560"/>
    </row>
    <row r="382" spans="2:16">
      <c r="B382" s="557" t="str">
        <f t="shared" si="17"/>
        <v/>
      </c>
      <c r="C382" s="558"/>
      <c r="D382" s="559" t="str">
        <f t="shared" si="18"/>
        <v/>
      </c>
      <c r="E382" s="559"/>
      <c r="F382" s="559" t="str">
        <f>IFERROR(IF(OR(D382=0,D382=""),"",-PMT($F$45/IF($K$46="Day",'L1'!$D$12,IF($K$46="Week",'L1'!$D$16,IF($K$46="Month",'L1'!$D$17,1))),$F$46,$D$62)),"")</f>
        <v/>
      </c>
      <c r="G382" s="559"/>
      <c r="H382" s="559" t="str">
        <f>IFERROR(-PPMT(IF($K$46="Day",$F$45/'L1'!$D$12,IF($K$46="Week",$F$45/'L1'!$D$16,IF($K$46="Month",$F$45/'L1'!$D$17,IF($K$46="Year",$F$45,0)))),B382,$F$46,$Q$45),"")</f>
        <v/>
      </c>
      <c r="I382" s="559"/>
      <c r="J382" s="559" t="str">
        <f t="shared" si="19"/>
        <v/>
      </c>
      <c r="K382" s="559"/>
      <c r="L382" s="559"/>
      <c r="M382" s="559"/>
      <c r="N382" s="559"/>
      <c r="O382" s="559" t="str">
        <f t="shared" si="20"/>
        <v/>
      </c>
      <c r="P382" s="560"/>
    </row>
    <row r="383" spans="2:16">
      <c r="B383" s="557" t="str">
        <f t="shared" si="17"/>
        <v/>
      </c>
      <c r="C383" s="558"/>
      <c r="D383" s="559" t="str">
        <f t="shared" si="18"/>
        <v/>
      </c>
      <c r="E383" s="559"/>
      <c r="F383" s="559" t="str">
        <f>IFERROR(IF(OR(D383=0,D383=""),"",-PMT($F$45/IF($K$46="Day",'L1'!$D$12,IF($K$46="Week",'L1'!$D$16,IF($K$46="Month",'L1'!$D$17,1))),$F$46,$D$62)),"")</f>
        <v/>
      </c>
      <c r="G383" s="559"/>
      <c r="H383" s="559" t="str">
        <f>IFERROR(-PPMT(IF($K$46="Day",$F$45/'L1'!$D$12,IF($K$46="Week",$F$45/'L1'!$D$16,IF($K$46="Month",$F$45/'L1'!$D$17,IF($K$46="Year",$F$45,0)))),B383,$F$46,$Q$45),"")</f>
        <v/>
      </c>
      <c r="I383" s="559"/>
      <c r="J383" s="559" t="str">
        <f t="shared" si="19"/>
        <v/>
      </c>
      <c r="K383" s="559"/>
      <c r="L383" s="559"/>
      <c r="M383" s="559"/>
      <c r="N383" s="559"/>
      <c r="O383" s="559" t="str">
        <f t="shared" si="20"/>
        <v/>
      </c>
      <c r="P383" s="560"/>
    </row>
    <row r="384" spans="2:16">
      <c r="B384" s="557" t="str">
        <f t="shared" ref="B384:B447" si="21">IF(OR(D384=0,D384=""),"",B383+1)</f>
        <v/>
      </c>
      <c r="C384" s="558"/>
      <c r="D384" s="559" t="str">
        <f t="shared" ref="D384:D447" si="22">IFERROR(IF(D383-H383&lt;=0,"",D383-H383),"")</f>
        <v/>
      </c>
      <c r="E384" s="559"/>
      <c r="F384" s="559" t="str">
        <f>IFERROR(IF(OR(D384=0,D384=""),"",-PMT($F$45/IF($K$46="Day",'L1'!$D$12,IF($K$46="Week",'L1'!$D$16,IF($K$46="Month",'L1'!$D$17,1))),$F$46,$D$62)),"")</f>
        <v/>
      </c>
      <c r="G384" s="559"/>
      <c r="H384" s="559" t="str">
        <f>IFERROR(-PPMT(IF($K$46="Day",$F$45/'L1'!$D$12,IF($K$46="Week",$F$45/'L1'!$D$16,IF($K$46="Month",$F$45/'L1'!$D$17,IF($K$46="Year",$F$45,0)))),B384,$F$46,$Q$45),"")</f>
        <v/>
      </c>
      <c r="I384" s="559"/>
      <c r="J384" s="559" t="str">
        <f t="shared" ref="J384:J447" si="23">IFERROR(F384-H384,"")</f>
        <v/>
      </c>
      <c r="K384" s="559"/>
      <c r="L384" s="559"/>
      <c r="M384" s="559"/>
      <c r="N384" s="559"/>
      <c r="O384" s="559" t="str">
        <f t="shared" ref="O384:O447" si="24">IFERROR(D384-H384,"")</f>
        <v/>
      </c>
      <c r="P384" s="560"/>
    </row>
    <row r="385" spans="2:16">
      <c r="B385" s="557" t="str">
        <f t="shared" si="21"/>
        <v/>
      </c>
      <c r="C385" s="558"/>
      <c r="D385" s="559" t="str">
        <f t="shared" si="22"/>
        <v/>
      </c>
      <c r="E385" s="559"/>
      <c r="F385" s="559" t="str">
        <f>IFERROR(IF(OR(D385=0,D385=""),"",-PMT($F$45/IF($K$46="Day",'L1'!$D$12,IF($K$46="Week",'L1'!$D$16,IF($K$46="Month",'L1'!$D$17,1))),$F$46,$D$62)),"")</f>
        <v/>
      </c>
      <c r="G385" s="559"/>
      <c r="H385" s="559" t="str">
        <f>IFERROR(-PPMT(IF($K$46="Day",$F$45/'L1'!$D$12,IF($K$46="Week",$F$45/'L1'!$D$16,IF($K$46="Month",$F$45/'L1'!$D$17,IF($K$46="Year",$F$45,0)))),B385,$F$46,$Q$45),"")</f>
        <v/>
      </c>
      <c r="I385" s="559"/>
      <c r="J385" s="559" t="str">
        <f t="shared" si="23"/>
        <v/>
      </c>
      <c r="K385" s="559"/>
      <c r="L385" s="559"/>
      <c r="M385" s="559"/>
      <c r="N385" s="559"/>
      <c r="O385" s="559" t="str">
        <f t="shared" si="24"/>
        <v/>
      </c>
      <c r="P385" s="560"/>
    </row>
    <row r="386" spans="2:16">
      <c r="B386" s="557" t="str">
        <f t="shared" si="21"/>
        <v/>
      </c>
      <c r="C386" s="558"/>
      <c r="D386" s="559" t="str">
        <f t="shared" si="22"/>
        <v/>
      </c>
      <c r="E386" s="559"/>
      <c r="F386" s="559" t="str">
        <f>IFERROR(IF(OR(D386=0,D386=""),"",-PMT($F$45/IF($K$46="Day",'L1'!$D$12,IF($K$46="Week",'L1'!$D$16,IF($K$46="Month",'L1'!$D$17,1))),$F$46,$D$62)),"")</f>
        <v/>
      </c>
      <c r="G386" s="559"/>
      <c r="H386" s="559" t="str">
        <f>IFERROR(-PPMT(IF($K$46="Day",$F$45/'L1'!$D$12,IF($K$46="Week",$F$45/'L1'!$D$16,IF($K$46="Month",$F$45/'L1'!$D$17,IF($K$46="Year",$F$45,0)))),B386,$F$46,$Q$45),"")</f>
        <v/>
      </c>
      <c r="I386" s="559"/>
      <c r="J386" s="559" t="str">
        <f t="shared" si="23"/>
        <v/>
      </c>
      <c r="K386" s="559"/>
      <c r="L386" s="559"/>
      <c r="M386" s="559"/>
      <c r="N386" s="559"/>
      <c r="O386" s="559" t="str">
        <f t="shared" si="24"/>
        <v/>
      </c>
      <c r="P386" s="560"/>
    </row>
    <row r="387" spans="2:16">
      <c r="B387" s="557" t="str">
        <f t="shared" si="21"/>
        <v/>
      </c>
      <c r="C387" s="558"/>
      <c r="D387" s="559" t="str">
        <f t="shared" si="22"/>
        <v/>
      </c>
      <c r="E387" s="559"/>
      <c r="F387" s="559" t="str">
        <f>IFERROR(IF(OR(D387=0,D387=""),"",-PMT($F$45/IF($K$46="Day",'L1'!$D$12,IF($K$46="Week",'L1'!$D$16,IF($K$46="Month",'L1'!$D$17,1))),$F$46,$D$62)),"")</f>
        <v/>
      </c>
      <c r="G387" s="559"/>
      <c r="H387" s="559" t="str">
        <f>IFERROR(-PPMT(IF($K$46="Day",$F$45/'L1'!$D$12,IF($K$46="Week",$F$45/'L1'!$D$16,IF($K$46="Month",$F$45/'L1'!$D$17,IF($K$46="Year",$F$45,0)))),B387,$F$46,$Q$45),"")</f>
        <v/>
      </c>
      <c r="I387" s="559"/>
      <c r="J387" s="559" t="str">
        <f t="shared" si="23"/>
        <v/>
      </c>
      <c r="K387" s="559"/>
      <c r="L387" s="559"/>
      <c r="M387" s="559"/>
      <c r="N387" s="559"/>
      <c r="O387" s="559" t="str">
        <f t="shared" si="24"/>
        <v/>
      </c>
      <c r="P387" s="560"/>
    </row>
    <row r="388" spans="2:16">
      <c r="B388" s="557" t="str">
        <f t="shared" si="21"/>
        <v/>
      </c>
      <c r="C388" s="558"/>
      <c r="D388" s="559" t="str">
        <f t="shared" si="22"/>
        <v/>
      </c>
      <c r="E388" s="559"/>
      <c r="F388" s="559" t="str">
        <f>IFERROR(IF(OR(D388=0,D388=""),"",-PMT($F$45/IF($K$46="Day",'L1'!$D$12,IF($K$46="Week",'L1'!$D$16,IF($K$46="Month",'L1'!$D$17,1))),$F$46,$D$62)),"")</f>
        <v/>
      </c>
      <c r="G388" s="559"/>
      <c r="H388" s="559" t="str">
        <f>IFERROR(-PPMT(IF($K$46="Day",$F$45/'L1'!$D$12,IF($K$46="Week",$F$45/'L1'!$D$16,IF($K$46="Month",$F$45/'L1'!$D$17,IF($K$46="Year",$F$45,0)))),B388,$F$46,$Q$45),"")</f>
        <v/>
      </c>
      <c r="I388" s="559"/>
      <c r="J388" s="559" t="str">
        <f t="shared" si="23"/>
        <v/>
      </c>
      <c r="K388" s="559"/>
      <c r="L388" s="559"/>
      <c r="M388" s="559"/>
      <c r="N388" s="559"/>
      <c r="O388" s="559" t="str">
        <f t="shared" si="24"/>
        <v/>
      </c>
      <c r="P388" s="560"/>
    </row>
    <row r="389" spans="2:16">
      <c r="B389" s="557" t="str">
        <f t="shared" si="21"/>
        <v/>
      </c>
      <c r="C389" s="558"/>
      <c r="D389" s="559" t="str">
        <f t="shared" si="22"/>
        <v/>
      </c>
      <c r="E389" s="559"/>
      <c r="F389" s="559" t="str">
        <f>IFERROR(IF(OR(D389=0,D389=""),"",-PMT($F$45/IF($K$46="Day",'L1'!$D$12,IF($K$46="Week",'L1'!$D$16,IF($K$46="Month",'L1'!$D$17,1))),$F$46,$D$62)),"")</f>
        <v/>
      </c>
      <c r="G389" s="559"/>
      <c r="H389" s="559" t="str">
        <f>IFERROR(-PPMT(IF($K$46="Day",$F$45/'L1'!$D$12,IF($K$46="Week",$F$45/'L1'!$D$16,IF($K$46="Month",$F$45/'L1'!$D$17,IF($K$46="Year",$F$45,0)))),B389,$F$46,$Q$45),"")</f>
        <v/>
      </c>
      <c r="I389" s="559"/>
      <c r="J389" s="559" t="str">
        <f t="shared" si="23"/>
        <v/>
      </c>
      <c r="K389" s="559"/>
      <c r="L389" s="559"/>
      <c r="M389" s="559"/>
      <c r="N389" s="559"/>
      <c r="O389" s="559" t="str">
        <f t="shared" si="24"/>
        <v/>
      </c>
      <c r="P389" s="560"/>
    </row>
    <row r="390" spans="2:16">
      <c r="B390" s="557" t="str">
        <f t="shared" si="21"/>
        <v/>
      </c>
      <c r="C390" s="558"/>
      <c r="D390" s="559" t="str">
        <f t="shared" si="22"/>
        <v/>
      </c>
      <c r="E390" s="559"/>
      <c r="F390" s="559" t="str">
        <f>IFERROR(IF(OR(D390=0,D390=""),"",-PMT($F$45/IF($K$46="Day",'L1'!$D$12,IF($K$46="Week",'L1'!$D$16,IF($K$46="Month",'L1'!$D$17,1))),$F$46,$D$62)),"")</f>
        <v/>
      </c>
      <c r="G390" s="559"/>
      <c r="H390" s="559" t="str">
        <f>IFERROR(-PPMT(IF($K$46="Day",$F$45/'L1'!$D$12,IF($K$46="Week",$F$45/'L1'!$D$16,IF($K$46="Month",$F$45/'L1'!$D$17,IF($K$46="Year",$F$45,0)))),B390,$F$46,$Q$45),"")</f>
        <v/>
      </c>
      <c r="I390" s="559"/>
      <c r="J390" s="559" t="str">
        <f t="shared" si="23"/>
        <v/>
      </c>
      <c r="K390" s="559"/>
      <c r="L390" s="559"/>
      <c r="M390" s="559"/>
      <c r="N390" s="559"/>
      <c r="O390" s="559" t="str">
        <f t="shared" si="24"/>
        <v/>
      </c>
      <c r="P390" s="560"/>
    </row>
    <row r="391" spans="2:16">
      <c r="B391" s="557" t="str">
        <f t="shared" si="21"/>
        <v/>
      </c>
      <c r="C391" s="558"/>
      <c r="D391" s="559" t="str">
        <f t="shared" si="22"/>
        <v/>
      </c>
      <c r="E391" s="559"/>
      <c r="F391" s="559" t="str">
        <f>IFERROR(IF(OR(D391=0,D391=""),"",-PMT($F$45/IF($K$46="Day",'L1'!$D$12,IF($K$46="Week",'L1'!$D$16,IF($K$46="Month",'L1'!$D$17,1))),$F$46,$D$62)),"")</f>
        <v/>
      </c>
      <c r="G391" s="559"/>
      <c r="H391" s="559" t="str">
        <f>IFERROR(-PPMT(IF($K$46="Day",$F$45/'L1'!$D$12,IF($K$46="Week",$F$45/'L1'!$D$16,IF($K$46="Month",$F$45/'L1'!$D$17,IF($K$46="Year",$F$45,0)))),B391,$F$46,$Q$45),"")</f>
        <v/>
      </c>
      <c r="I391" s="559"/>
      <c r="J391" s="559" t="str">
        <f t="shared" si="23"/>
        <v/>
      </c>
      <c r="K391" s="559"/>
      <c r="L391" s="559"/>
      <c r="M391" s="559"/>
      <c r="N391" s="559"/>
      <c r="O391" s="559" t="str">
        <f t="shared" si="24"/>
        <v/>
      </c>
      <c r="P391" s="560"/>
    </row>
    <row r="392" spans="2:16">
      <c r="B392" s="557" t="str">
        <f t="shared" si="21"/>
        <v/>
      </c>
      <c r="C392" s="558"/>
      <c r="D392" s="559" t="str">
        <f t="shared" si="22"/>
        <v/>
      </c>
      <c r="E392" s="559"/>
      <c r="F392" s="559" t="str">
        <f>IFERROR(IF(OR(D392=0,D392=""),"",-PMT($F$45/IF($K$46="Day",'L1'!$D$12,IF($K$46="Week",'L1'!$D$16,IF($K$46="Month",'L1'!$D$17,1))),$F$46,$D$62)),"")</f>
        <v/>
      </c>
      <c r="G392" s="559"/>
      <c r="H392" s="559" t="str">
        <f>IFERROR(-PPMT(IF($K$46="Day",$F$45/'L1'!$D$12,IF($K$46="Week",$F$45/'L1'!$D$16,IF($K$46="Month",$F$45/'L1'!$D$17,IF($K$46="Year",$F$45,0)))),B392,$F$46,$Q$45),"")</f>
        <v/>
      </c>
      <c r="I392" s="559"/>
      <c r="J392" s="559" t="str">
        <f t="shared" si="23"/>
        <v/>
      </c>
      <c r="K392" s="559"/>
      <c r="L392" s="559"/>
      <c r="M392" s="559"/>
      <c r="N392" s="559"/>
      <c r="O392" s="559" t="str">
        <f t="shared" si="24"/>
        <v/>
      </c>
      <c r="P392" s="560"/>
    </row>
    <row r="393" spans="2:16">
      <c r="B393" s="557" t="str">
        <f t="shared" si="21"/>
        <v/>
      </c>
      <c r="C393" s="558"/>
      <c r="D393" s="559" t="str">
        <f t="shared" si="22"/>
        <v/>
      </c>
      <c r="E393" s="559"/>
      <c r="F393" s="559" t="str">
        <f>IFERROR(IF(OR(D393=0,D393=""),"",-PMT($F$45/IF($K$46="Day",'L1'!$D$12,IF($K$46="Week",'L1'!$D$16,IF($K$46="Month",'L1'!$D$17,1))),$F$46,$D$62)),"")</f>
        <v/>
      </c>
      <c r="G393" s="559"/>
      <c r="H393" s="559" t="str">
        <f>IFERROR(-PPMT(IF($K$46="Day",$F$45/'L1'!$D$12,IF($K$46="Week",$F$45/'L1'!$D$16,IF($K$46="Month",$F$45/'L1'!$D$17,IF($K$46="Year",$F$45,0)))),B393,$F$46,$Q$45),"")</f>
        <v/>
      </c>
      <c r="I393" s="559"/>
      <c r="J393" s="559" t="str">
        <f t="shared" si="23"/>
        <v/>
      </c>
      <c r="K393" s="559"/>
      <c r="L393" s="559"/>
      <c r="M393" s="559"/>
      <c r="N393" s="559"/>
      <c r="O393" s="559" t="str">
        <f t="shared" si="24"/>
        <v/>
      </c>
      <c r="P393" s="560"/>
    </row>
    <row r="394" spans="2:16">
      <c r="B394" s="557" t="str">
        <f t="shared" si="21"/>
        <v/>
      </c>
      <c r="C394" s="558"/>
      <c r="D394" s="559" t="str">
        <f t="shared" si="22"/>
        <v/>
      </c>
      <c r="E394" s="559"/>
      <c r="F394" s="559" t="str">
        <f>IFERROR(IF(OR(D394=0,D394=""),"",-PMT($F$45/IF($K$46="Day",'L1'!$D$12,IF($K$46="Week",'L1'!$D$16,IF($K$46="Month",'L1'!$D$17,1))),$F$46,$D$62)),"")</f>
        <v/>
      </c>
      <c r="G394" s="559"/>
      <c r="H394" s="559" t="str">
        <f>IFERROR(-PPMT(IF($K$46="Day",$F$45/'L1'!$D$12,IF($K$46="Week",$F$45/'L1'!$D$16,IF($K$46="Month",$F$45/'L1'!$D$17,IF($K$46="Year",$F$45,0)))),B394,$F$46,$Q$45),"")</f>
        <v/>
      </c>
      <c r="I394" s="559"/>
      <c r="J394" s="559" t="str">
        <f t="shared" si="23"/>
        <v/>
      </c>
      <c r="K394" s="559"/>
      <c r="L394" s="559"/>
      <c r="M394" s="559"/>
      <c r="N394" s="559"/>
      <c r="O394" s="559" t="str">
        <f t="shared" si="24"/>
        <v/>
      </c>
      <c r="P394" s="560"/>
    </row>
    <row r="395" spans="2:16">
      <c r="B395" s="557" t="str">
        <f t="shared" si="21"/>
        <v/>
      </c>
      <c r="C395" s="558"/>
      <c r="D395" s="559" t="str">
        <f t="shared" si="22"/>
        <v/>
      </c>
      <c r="E395" s="559"/>
      <c r="F395" s="559" t="str">
        <f>IFERROR(IF(OR(D395=0,D395=""),"",-PMT($F$45/IF($K$46="Day",'L1'!$D$12,IF($K$46="Week",'L1'!$D$16,IF($K$46="Month",'L1'!$D$17,1))),$F$46,$D$62)),"")</f>
        <v/>
      </c>
      <c r="G395" s="559"/>
      <c r="H395" s="559" t="str">
        <f>IFERROR(-PPMT(IF($K$46="Day",$F$45/'L1'!$D$12,IF($K$46="Week",$F$45/'L1'!$D$16,IF($K$46="Month",$F$45/'L1'!$D$17,IF($K$46="Year",$F$45,0)))),B395,$F$46,$Q$45),"")</f>
        <v/>
      </c>
      <c r="I395" s="559"/>
      <c r="J395" s="559" t="str">
        <f t="shared" si="23"/>
        <v/>
      </c>
      <c r="K395" s="559"/>
      <c r="L395" s="559"/>
      <c r="M395" s="559"/>
      <c r="N395" s="559"/>
      <c r="O395" s="559" t="str">
        <f t="shared" si="24"/>
        <v/>
      </c>
      <c r="P395" s="560"/>
    </row>
    <row r="396" spans="2:16">
      <c r="B396" s="557" t="str">
        <f t="shared" si="21"/>
        <v/>
      </c>
      <c r="C396" s="558"/>
      <c r="D396" s="559" t="str">
        <f t="shared" si="22"/>
        <v/>
      </c>
      <c r="E396" s="559"/>
      <c r="F396" s="559" t="str">
        <f>IFERROR(IF(OR(D396=0,D396=""),"",-PMT($F$45/IF($K$46="Day",'L1'!$D$12,IF($K$46="Week",'L1'!$D$16,IF($K$46="Month",'L1'!$D$17,1))),$F$46,$D$62)),"")</f>
        <v/>
      </c>
      <c r="G396" s="559"/>
      <c r="H396" s="559" t="str">
        <f>IFERROR(-PPMT(IF($K$46="Day",$F$45/'L1'!$D$12,IF($K$46="Week",$F$45/'L1'!$D$16,IF($K$46="Month",$F$45/'L1'!$D$17,IF($K$46="Year",$F$45,0)))),B396,$F$46,$Q$45),"")</f>
        <v/>
      </c>
      <c r="I396" s="559"/>
      <c r="J396" s="559" t="str">
        <f t="shared" si="23"/>
        <v/>
      </c>
      <c r="K396" s="559"/>
      <c r="L396" s="559"/>
      <c r="M396" s="559"/>
      <c r="N396" s="559"/>
      <c r="O396" s="559" t="str">
        <f t="shared" si="24"/>
        <v/>
      </c>
      <c r="P396" s="560"/>
    </row>
    <row r="397" spans="2:16">
      <c r="B397" s="557" t="str">
        <f t="shared" si="21"/>
        <v/>
      </c>
      <c r="C397" s="558"/>
      <c r="D397" s="559" t="str">
        <f t="shared" si="22"/>
        <v/>
      </c>
      <c r="E397" s="559"/>
      <c r="F397" s="559" t="str">
        <f>IFERROR(IF(OR(D397=0,D397=""),"",-PMT($F$45/IF($K$46="Day",'L1'!$D$12,IF($K$46="Week",'L1'!$D$16,IF($K$46="Month",'L1'!$D$17,1))),$F$46,$D$62)),"")</f>
        <v/>
      </c>
      <c r="G397" s="559"/>
      <c r="H397" s="559" t="str">
        <f>IFERROR(-PPMT(IF($K$46="Day",$F$45/'L1'!$D$12,IF($K$46="Week",$F$45/'L1'!$D$16,IF($K$46="Month",$F$45/'L1'!$D$17,IF($K$46="Year",$F$45,0)))),B397,$F$46,$Q$45),"")</f>
        <v/>
      </c>
      <c r="I397" s="559"/>
      <c r="J397" s="559" t="str">
        <f t="shared" si="23"/>
        <v/>
      </c>
      <c r="K397" s="559"/>
      <c r="L397" s="559"/>
      <c r="M397" s="559"/>
      <c r="N397" s="559"/>
      <c r="O397" s="559" t="str">
        <f t="shared" si="24"/>
        <v/>
      </c>
      <c r="P397" s="560"/>
    </row>
    <row r="398" spans="2:16">
      <c r="B398" s="557" t="str">
        <f t="shared" si="21"/>
        <v/>
      </c>
      <c r="C398" s="558"/>
      <c r="D398" s="559" t="str">
        <f t="shared" si="22"/>
        <v/>
      </c>
      <c r="E398" s="559"/>
      <c r="F398" s="559" t="str">
        <f>IFERROR(IF(OR(D398=0,D398=""),"",-PMT($F$45/IF($K$46="Day",'L1'!$D$12,IF($K$46="Week",'L1'!$D$16,IF($K$46="Month",'L1'!$D$17,1))),$F$46,$D$62)),"")</f>
        <v/>
      </c>
      <c r="G398" s="559"/>
      <c r="H398" s="559" t="str">
        <f>IFERROR(-PPMT(IF($K$46="Day",$F$45/'L1'!$D$12,IF($K$46="Week",$F$45/'L1'!$D$16,IF($K$46="Month",$F$45/'L1'!$D$17,IF($K$46="Year",$F$45,0)))),B398,$F$46,$Q$45),"")</f>
        <v/>
      </c>
      <c r="I398" s="559"/>
      <c r="J398" s="559" t="str">
        <f t="shared" si="23"/>
        <v/>
      </c>
      <c r="K398" s="559"/>
      <c r="L398" s="559"/>
      <c r="M398" s="559"/>
      <c r="N398" s="559"/>
      <c r="O398" s="559" t="str">
        <f t="shared" si="24"/>
        <v/>
      </c>
      <c r="P398" s="560"/>
    </row>
    <row r="399" spans="2:16">
      <c r="B399" s="557" t="str">
        <f t="shared" si="21"/>
        <v/>
      </c>
      <c r="C399" s="558"/>
      <c r="D399" s="559" t="str">
        <f t="shared" si="22"/>
        <v/>
      </c>
      <c r="E399" s="559"/>
      <c r="F399" s="559" t="str">
        <f>IFERROR(IF(OR(D399=0,D399=""),"",-PMT($F$45/IF($K$46="Day",'L1'!$D$12,IF($K$46="Week",'L1'!$D$16,IF($K$46="Month",'L1'!$D$17,1))),$F$46,$D$62)),"")</f>
        <v/>
      </c>
      <c r="G399" s="559"/>
      <c r="H399" s="559" t="str">
        <f>IFERROR(-PPMT(IF($K$46="Day",$F$45/'L1'!$D$12,IF($K$46="Week",$F$45/'L1'!$D$16,IF($K$46="Month",$F$45/'L1'!$D$17,IF($K$46="Year",$F$45,0)))),B399,$F$46,$Q$45),"")</f>
        <v/>
      </c>
      <c r="I399" s="559"/>
      <c r="J399" s="559" t="str">
        <f t="shared" si="23"/>
        <v/>
      </c>
      <c r="K399" s="559"/>
      <c r="L399" s="559"/>
      <c r="M399" s="559"/>
      <c r="N399" s="559"/>
      <c r="O399" s="559" t="str">
        <f t="shared" si="24"/>
        <v/>
      </c>
      <c r="P399" s="560"/>
    </row>
    <row r="400" spans="2:16">
      <c r="B400" s="557" t="str">
        <f t="shared" si="21"/>
        <v/>
      </c>
      <c r="C400" s="558"/>
      <c r="D400" s="559" t="str">
        <f t="shared" si="22"/>
        <v/>
      </c>
      <c r="E400" s="559"/>
      <c r="F400" s="559" t="str">
        <f>IFERROR(IF(OR(D400=0,D400=""),"",-PMT($F$45/IF($K$46="Day",'L1'!$D$12,IF($K$46="Week",'L1'!$D$16,IF($K$46="Month",'L1'!$D$17,1))),$F$46,$D$62)),"")</f>
        <v/>
      </c>
      <c r="G400" s="559"/>
      <c r="H400" s="559" t="str">
        <f>IFERROR(-PPMT(IF($K$46="Day",$F$45/'L1'!$D$12,IF($K$46="Week",$F$45/'L1'!$D$16,IF($K$46="Month",$F$45/'L1'!$D$17,IF($K$46="Year",$F$45,0)))),B400,$F$46,$Q$45),"")</f>
        <v/>
      </c>
      <c r="I400" s="559"/>
      <c r="J400" s="559" t="str">
        <f t="shared" si="23"/>
        <v/>
      </c>
      <c r="K400" s="559"/>
      <c r="L400" s="559"/>
      <c r="M400" s="559"/>
      <c r="N400" s="559"/>
      <c r="O400" s="559" t="str">
        <f t="shared" si="24"/>
        <v/>
      </c>
      <c r="P400" s="560"/>
    </row>
    <row r="401" spans="2:16">
      <c r="B401" s="557" t="str">
        <f t="shared" si="21"/>
        <v/>
      </c>
      <c r="C401" s="558"/>
      <c r="D401" s="559" t="str">
        <f t="shared" si="22"/>
        <v/>
      </c>
      <c r="E401" s="559"/>
      <c r="F401" s="559" t="str">
        <f>IFERROR(IF(OR(D401=0,D401=""),"",-PMT($F$45/IF($K$46="Day",'L1'!$D$12,IF($K$46="Week",'L1'!$D$16,IF($K$46="Month",'L1'!$D$17,1))),$F$46,$D$62)),"")</f>
        <v/>
      </c>
      <c r="G401" s="559"/>
      <c r="H401" s="559" t="str">
        <f>IFERROR(-PPMT(IF($K$46="Day",$F$45/'L1'!$D$12,IF($K$46="Week",$F$45/'L1'!$D$16,IF($K$46="Month",$F$45/'L1'!$D$17,IF($K$46="Year",$F$45,0)))),B401,$F$46,$Q$45),"")</f>
        <v/>
      </c>
      <c r="I401" s="559"/>
      <c r="J401" s="559" t="str">
        <f t="shared" si="23"/>
        <v/>
      </c>
      <c r="K401" s="559"/>
      <c r="L401" s="559"/>
      <c r="M401" s="559"/>
      <c r="N401" s="559"/>
      <c r="O401" s="559" t="str">
        <f t="shared" si="24"/>
        <v/>
      </c>
      <c r="P401" s="560"/>
    </row>
    <row r="402" spans="2:16">
      <c r="B402" s="557" t="str">
        <f t="shared" si="21"/>
        <v/>
      </c>
      <c r="C402" s="558"/>
      <c r="D402" s="559" t="str">
        <f t="shared" si="22"/>
        <v/>
      </c>
      <c r="E402" s="559"/>
      <c r="F402" s="559" t="str">
        <f>IFERROR(IF(OR(D402=0,D402=""),"",-PMT($F$45/IF($K$46="Day",'L1'!$D$12,IF($K$46="Week",'L1'!$D$16,IF($K$46="Month",'L1'!$D$17,1))),$F$46,$D$62)),"")</f>
        <v/>
      </c>
      <c r="G402" s="559"/>
      <c r="H402" s="559" t="str">
        <f>IFERROR(-PPMT(IF($K$46="Day",$F$45/'L1'!$D$12,IF($K$46="Week",$F$45/'L1'!$D$16,IF($K$46="Month",$F$45/'L1'!$D$17,IF($K$46="Year",$F$45,0)))),B402,$F$46,$Q$45),"")</f>
        <v/>
      </c>
      <c r="I402" s="559"/>
      <c r="J402" s="559" t="str">
        <f t="shared" si="23"/>
        <v/>
      </c>
      <c r="K402" s="559"/>
      <c r="L402" s="559"/>
      <c r="M402" s="559"/>
      <c r="N402" s="559"/>
      <c r="O402" s="559" t="str">
        <f t="shared" si="24"/>
        <v/>
      </c>
      <c r="P402" s="560"/>
    </row>
    <row r="403" spans="2:16">
      <c r="B403" s="557" t="str">
        <f t="shared" si="21"/>
        <v/>
      </c>
      <c r="C403" s="558"/>
      <c r="D403" s="559" t="str">
        <f t="shared" si="22"/>
        <v/>
      </c>
      <c r="E403" s="559"/>
      <c r="F403" s="559" t="str">
        <f>IFERROR(IF(OR(D403=0,D403=""),"",-PMT($F$45/IF($K$46="Day",'L1'!$D$12,IF($K$46="Week",'L1'!$D$16,IF($K$46="Month",'L1'!$D$17,1))),$F$46,$D$62)),"")</f>
        <v/>
      </c>
      <c r="G403" s="559"/>
      <c r="H403" s="559" t="str">
        <f>IFERROR(-PPMT(IF($K$46="Day",$F$45/'L1'!$D$12,IF($K$46="Week",$F$45/'L1'!$D$16,IF($K$46="Month",$F$45/'L1'!$D$17,IF($K$46="Year",$F$45,0)))),B403,$F$46,$Q$45),"")</f>
        <v/>
      </c>
      <c r="I403" s="559"/>
      <c r="J403" s="559" t="str">
        <f t="shared" si="23"/>
        <v/>
      </c>
      <c r="K403" s="559"/>
      <c r="L403" s="559"/>
      <c r="M403" s="559"/>
      <c r="N403" s="559"/>
      <c r="O403" s="559" t="str">
        <f t="shared" si="24"/>
        <v/>
      </c>
      <c r="P403" s="560"/>
    </row>
    <row r="404" spans="2:16">
      <c r="B404" s="557" t="str">
        <f t="shared" si="21"/>
        <v/>
      </c>
      <c r="C404" s="558"/>
      <c r="D404" s="559" t="str">
        <f t="shared" si="22"/>
        <v/>
      </c>
      <c r="E404" s="559"/>
      <c r="F404" s="559" t="str">
        <f>IFERROR(IF(OR(D404=0,D404=""),"",-PMT($F$45/IF($K$46="Day",'L1'!$D$12,IF($K$46="Week",'L1'!$D$16,IF($K$46="Month",'L1'!$D$17,1))),$F$46,$D$62)),"")</f>
        <v/>
      </c>
      <c r="G404" s="559"/>
      <c r="H404" s="559" t="str">
        <f>IFERROR(-PPMT(IF($K$46="Day",$F$45/'L1'!$D$12,IF($K$46="Week",$F$45/'L1'!$D$16,IF($K$46="Month",$F$45/'L1'!$D$17,IF($K$46="Year",$F$45,0)))),B404,$F$46,$Q$45),"")</f>
        <v/>
      </c>
      <c r="I404" s="559"/>
      <c r="J404" s="559" t="str">
        <f t="shared" si="23"/>
        <v/>
      </c>
      <c r="K404" s="559"/>
      <c r="L404" s="559"/>
      <c r="M404" s="559"/>
      <c r="N404" s="559"/>
      <c r="O404" s="559" t="str">
        <f t="shared" si="24"/>
        <v/>
      </c>
      <c r="P404" s="560"/>
    </row>
    <row r="405" spans="2:16">
      <c r="B405" s="557" t="str">
        <f t="shared" si="21"/>
        <v/>
      </c>
      <c r="C405" s="558"/>
      <c r="D405" s="559" t="str">
        <f t="shared" si="22"/>
        <v/>
      </c>
      <c r="E405" s="559"/>
      <c r="F405" s="559" t="str">
        <f>IFERROR(IF(OR(D405=0,D405=""),"",-PMT($F$45/IF($K$46="Day",'L1'!$D$12,IF($K$46="Week",'L1'!$D$16,IF($K$46="Month",'L1'!$D$17,1))),$F$46,$D$62)),"")</f>
        <v/>
      </c>
      <c r="G405" s="559"/>
      <c r="H405" s="559" t="str">
        <f>IFERROR(-PPMT(IF($K$46="Day",$F$45/'L1'!$D$12,IF($K$46="Week",$F$45/'L1'!$D$16,IF($K$46="Month",$F$45/'L1'!$D$17,IF($K$46="Year",$F$45,0)))),B405,$F$46,$Q$45),"")</f>
        <v/>
      </c>
      <c r="I405" s="559"/>
      <c r="J405" s="559" t="str">
        <f t="shared" si="23"/>
        <v/>
      </c>
      <c r="K405" s="559"/>
      <c r="L405" s="559"/>
      <c r="M405" s="559"/>
      <c r="N405" s="559"/>
      <c r="O405" s="559" t="str">
        <f t="shared" si="24"/>
        <v/>
      </c>
      <c r="P405" s="560"/>
    </row>
    <row r="406" spans="2:16">
      <c r="B406" s="557" t="str">
        <f t="shared" si="21"/>
        <v/>
      </c>
      <c r="C406" s="558"/>
      <c r="D406" s="559" t="str">
        <f t="shared" si="22"/>
        <v/>
      </c>
      <c r="E406" s="559"/>
      <c r="F406" s="559" t="str">
        <f>IFERROR(IF(OR(D406=0,D406=""),"",-PMT($F$45/IF($K$46="Day",'L1'!$D$12,IF($K$46="Week",'L1'!$D$16,IF($K$46="Month",'L1'!$D$17,1))),$F$46,$D$62)),"")</f>
        <v/>
      </c>
      <c r="G406" s="559"/>
      <c r="H406" s="559" t="str">
        <f>IFERROR(-PPMT(IF($K$46="Day",$F$45/'L1'!$D$12,IF($K$46="Week",$F$45/'L1'!$D$16,IF($K$46="Month",$F$45/'L1'!$D$17,IF($K$46="Year",$F$45,0)))),B406,$F$46,$Q$45),"")</f>
        <v/>
      </c>
      <c r="I406" s="559"/>
      <c r="J406" s="559" t="str">
        <f t="shared" si="23"/>
        <v/>
      </c>
      <c r="K406" s="559"/>
      <c r="L406" s="559"/>
      <c r="M406" s="559"/>
      <c r="N406" s="559"/>
      <c r="O406" s="559" t="str">
        <f t="shared" si="24"/>
        <v/>
      </c>
      <c r="P406" s="560"/>
    </row>
    <row r="407" spans="2:16">
      <c r="B407" s="557" t="str">
        <f t="shared" si="21"/>
        <v/>
      </c>
      <c r="C407" s="558"/>
      <c r="D407" s="559" t="str">
        <f t="shared" si="22"/>
        <v/>
      </c>
      <c r="E407" s="559"/>
      <c r="F407" s="559" t="str">
        <f>IFERROR(IF(OR(D407=0,D407=""),"",-PMT($F$45/IF($K$46="Day",'L1'!$D$12,IF($K$46="Week",'L1'!$D$16,IF($K$46="Month",'L1'!$D$17,1))),$F$46,$D$62)),"")</f>
        <v/>
      </c>
      <c r="G407" s="559"/>
      <c r="H407" s="559" t="str">
        <f>IFERROR(-PPMT(IF($K$46="Day",$F$45/'L1'!$D$12,IF($K$46="Week",$F$45/'L1'!$D$16,IF($K$46="Month",$F$45/'L1'!$D$17,IF($K$46="Year",$F$45,0)))),B407,$F$46,$Q$45),"")</f>
        <v/>
      </c>
      <c r="I407" s="559"/>
      <c r="J407" s="559" t="str">
        <f t="shared" si="23"/>
        <v/>
      </c>
      <c r="K407" s="559"/>
      <c r="L407" s="559"/>
      <c r="M407" s="559"/>
      <c r="N407" s="559"/>
      <c r="O407" s="559" t="str">
        <f t="shared" si="24"/>
        <v/>
      </c>
      <c r="P407" s="560"/>
    </row>
    <row r="408" spans="2:16">
      <c r="B408" s="557" t="str">
        <f t="shared" si="21"/>
        <v/>
      </c>
      <c r="C408" s="558"/>
      <c r="D408" s="559" t="str">
        <f t="shared" si="22"/>
        <v/>
      </c>
      <c r="E408" s="559"/>
      <c r="F408" s="559" t="str">
        <f>IFERROR(IF(OR(D408=0,D408=""),"",-PMT($F$45/IF($K$46="Day",'L1'!$D$12,IF($K$46="Week",'L1'!$D$16,IF($K$46="Month",'L1'!$D$17,1))),$F$46,$D$62)),"")</f>
        <v/>
      </c>
      <c r="G408" s="559"/>
      <c r="H408" s="559" t="str">
        <f>IFERROR(-PPMT(IF($K$46="Day",$F$45/'L1'!$D$12,IF($K$46="Week",$F$45/'L1'!$D$16,IF($K$46="Month",$F$45/'L1'!$D$17,IF($K$46="Year",$F$45,0)))),B408,$F$46,$Q$45),"")</f>
        <v/>
      </c>
      <c r="I408" s="559"/>
      <c r="J408" s="559" t="str">
        <f t="shared" si="23"/>
        <v/>
      </c>
      <c r="K408" s="559"/>
      <c r="L408" s="559"/>
      <c r="M408" s="559"/>
      <c r="N408" s="559"/>
      <c r="O408" s="559" t="str">
        <f t="shared" si="24"/>
        <v/>
      </c>
      <c r="P408" s="560"/>
    </row>
    <row r="409" spans="2:16">
      <c r="B409" s="557" t="str">
        <f t="shared" si="21"/>
        <v/>
      </c>
      <c r="C409" s="558"/>
      <c r="D409" s="559" t="str">
        <f t="shared" si="22"/>
        <v/>
      </c>
      <c r="E409" s="559"/>
      <c r="F409" s="559" t="str">
        <f>IFERROR(IF(OR(D409=0,D409=""),"",-PMT($F$45/IF($K$46="Day",'L1'!$D$12,IF($K$46="Week",'L1'!$D$16,IF($K$46="Month",'L1'!$D$17,1))),$F$46,$D$62)),"")</f>
        <v/>
      </c>
      <c r="G409" s="559"/>
      <c r="H409" s="559" t="str">
        <f>IFERROR(-PPMT(IF($K$46="Day",$F$45/'L1'!$D$12,IF($K$46="Week",$F$45/'L1'!$D$16,IF($K$46="Month",$F$45/'L1'!$D$17,IF($K$46="Year",$F$45,0)))),B409,$F$46,$Q$45),"")</f>
        <v/>
      </c>
      <c r="I409" s="559"/>
      <c r="J409" s="559" t="str">
        <f t="shared" si="23"/>
        <v/>
      </c>
      <c r="K409" s="559"/>
      <c r="L409" s="559"/>
      <c r="M409" s="559"/>
      <c r="N409" s="559"/>
      <c r="O409" s="559" t="str">
        <f t="shared" si="24"/>
        <v/>
      </c>
      <c r="P409" s="560"/>
    </row>
    <row r="410" spans="2:16">
      <c r="B410" s="557" t="str">
        <f t="shared" si="21"/>
        <v/>
      </c>
      <c r="C410" s="558"/>
      <c r="D410" s="559" t="str">
        <f t="shared" si="22"/>
        <v/>
      </c>
      <c r="E410" s="559"/>
      <c r="F410" s="559" t="str">
        <f>IFERROR(IF(OR(D410=0,D410=""),"",-PMT($F$45/IF($K$46="Day",'L1'!$D$12,IF($K$46="Week",'L1'!$D$16,IF($K$46="Month",'L1'!$D$17,1))),$F$46,$D$62)),"")</f>
        <v/>
      </c>
      <c r="G410" s="559"/>
      <c r="H410" s="559" t="str">
        <f>IFERROR(-PPMT(IF($K$46="Day",$F$45/'L1'!$D$12,IF($K$46="Week",$F$45/'L1'!$D$16,IF($K$46="Month",$F$45/'L1'!$D$17,IF($K$46="Year",$F$45,0)))),B410,$F$46,$Q$45),"")</f>
        <v/>
      </c>
      <c r="I410" s="559"/>
      <c r="J410" s="559" t="str">
        <f t="shared" si="23"/>
        <v/>
      </c>
      <c r="K410" s="559"/>
      <c r="L410" s="559"/>
      <c r="M410" s="559"/>
      <c r="N410" s="559"/>
      <c r="O410" s="559" t="str">
        <f t="shared" si="24"/>
        <v/>
      </c>
      <c r="P410" s="560"/>
    </row>
    <row r="411" spans="2:16">
      <c r="B411" s="557" t="str">
        <f t="shared" si="21"/>
        <v/>
      </c>
      <c r="C411" s="558"/>
      <c r="D411" s="559" t="str">
        <f t="shared" si="22"/>
        <v/>
      </c>
      <c r="E411" s="559"/>
      <c r="F411" s="559" t="str">
        <f>IFERROR(IF(OR(D411=0,D411=""),"",-PMT($F$45/IF($K$46="Day",'L1'!$D$12,IF($K$46="Week",'L1'!$D$16,IF($K$46="Month",'L1'!$D$17,1))),$F$46,$D$62)),"")</f>
        <v/>
      </c>
      <c r="G411" s="559"/>
      <c r="H411" s="559" t="str">
        <f>IFERROR(-PPMT(IF($K$46="Day",$F$45/'L1'!$D$12,IF($K$46="Week",$F$45/'L1'!$D$16,IF($K$46="Month",$F$45/'L1'!$D$17,IF($K$46="Year",$F$45,0)))),B411,$F$46,$Q$45),"")</f>
        <v/>
      </c>
      <c r="I411" s="559"/>
      <c r="J411" s="559" t="str">
        <f t="shared" si="23"/>
        <v/>
      </c>
      <c r="K411" s="559"/>
      <c r="L411" s="559"/>
      <c r="M411" s="559"/>
      <c r="N411" s="559"/>
      <c r="O411" s="559" t="str">
        <f t="shared" si="24"/>
        <v/>
      </c>
      <c r="P411" s="560"/>
    </row>
    <row r="412" spans="2:16">
      <c r="B412" s="557" t="str">
        <f t="shared" si="21"/>
        <v/>
      </c>
      <c r="C412" s="558"/>
      <c r="D412" s="559" t="str">
        <f t="shared" si="22"/>
        <v/>
      </c>
      <c r="E412" s="559"/>
      <c r="F412" s="559" t="str">
        <f>IFERROR(IF(OR(D412=0,D412=""),"",-PMT($F$45/IF($K$46="Day",'L1'!$D$12,IF($K$46="Week",'L1'!$D$16,IF($K$46="Month",'L1'!$D$17,1))),$F$46,$D$62)),"")</f>
        <v/>
      </c>
      <c r="G412" s="559"/>
      <c r="H412" s="559" t="str">
        <f>IFERROR(-PPMT(IF($K$46="Day",$F$45/'L1'!$D$12,IF($K$46="Week",$F$45/'L1'!$D$16,IF($K$46="Month",$F$45/'L1'!$D$17,IF($K$46="Year",$F$45,0)))),B412,$F$46,$Q$45),"")</f>
        <v/>
      </c>
      <c r="I412" s="559"/>
      <c r="J412" s="559" t="str">
        <f t="shared" si="23"/>
        <v/>
      </c>
      <c r="K412" s="559"/>
      <c r="L412" s="559"/>
      <c r="M412" s="559"/>
      <c r="N412" s="559"/>
      <c r="O412" s="559" t="str">
        <f t="shared" si="24"/>
        <v/>
      </c>
      <c r="P412" s="560"/>
    </row>
    <row r="413" spans="2:16">
      <c r="B413" s="557" t="str">
        <f t="shared" si="21"/>
        <v/>
      </c>
      <c r="C413" s="558"/>
      <c r="D413" s="559" t="str">
        <f t="shared" si="22"/>
        <v/>
      </c>
      <c r="E413" s="559"/>
      <c r="F413" s="559" t="str">
        <f>IFERROR(IF(OR(D413=0,D413=""),"",-PMT($F$45/IF($K$46="Day",'L1'!$D$12,IF($K$46="Week",'L1'!$D$16,IF($K$46="Month",'L1'!$D$17,1))),$F$46,$D$62)),"")</f>
        <v/>
      </c>
      <c r="G413" s="559"/>
      <c r="H413" s="559" t="str">
        <f>IFERROR(-PPMT(IF($K$46="Day",$F$45/'L1'!$D$12,IF($K$46="Week",$F$45/'L1'!$D$16,IF($K$46="Month",$F$45/'L1'!$D$17,IF($K$46="Year",$F$45,0)))),B413,$F$46,$Q$45),"")</f>
        <v/>
      </c>
      <c r="I413" s="559"/>
      <c r="J413" s="559" t="str">
        <f t="shared" si="23"/>
        <v/>
      </c>
      <c r="K413" s="559"/>
      <c r="L413" s="559"/>
      <c r="M413" s="559"/>
      <c r="N413" s="559"/>
      <c r="O413" s="559" t="str">
        <f t="shared" si="24"/>
        <v/>
      </c>
      <c r="P413" s="560"/>
    </row>
    <row r="414" spans="2:16">
      <c r="B414" s="557" t="str">
        <f t="shared" si="21"/>
        <v/>
      </c>
      <c r="C414" s="558"/>
      <c r="D414" s="559" t="str">
        <f t="shared" si="22"/>
        <v/>
      </c>
      <c r="E414" s="559"/>
      <c r="F414" s="559" t="str">
        <f>IFERROR(IF(OR(D414=0,D414=""),"",-PMT($F$45/IF($K$46="Day",'L1'!$D$12,IF($K$46="Week",'L1'!$D$16,IF($K$46="Month",'L1'!$D$17,1))),$F$46,$D$62)),"")</f>
        <v/>
      </c>
      <c r="G414" s="559"/>
      <c r="H414" s="559" t="str">
        <f>IFERROR(-PPMT(IF($K$46="Day",$F$45/'L1'!$D$12,IF($K$46="Week",$F$45/'L1'!$D$16,IF($K$46="Month",$F$45/'L1'!$D$17,IF($K$46="Year",$F$45,0)))),B414,$F$46,$Q$45),"")</f>
        <v/>
      </c>
      <c r="I414" s="559"/>
      <c r="J414" s="559" t="str">
        <f t="shared" si="23"/>
        <v/>
      </c>
      <c r="K414" s="559"/>
      <c r="L414" s="559"/>
      <c r="M414" s="559"/>
      <c r="N414" s="559"/>
      <c r="O414" s="559" t="str">
        <f t="shared" si="24"/>
        <v/>
      </c>
      <c r="P414" s="560"/>
    </row>
    <row r="415" spans="2:16">
      <c r="B415" s="557" t="str">
        <f t="shared" si="21"/>
        <v/>
      </c>
      <c r="C415" s="558"/>
      <c r="D415" s="559" t="str">
        <f t="shared" si="22"/>
        <v/>
      </c>
      <c r="E415" s="559"/>
      <c r="F415" s="559" t="str">
        <f>IFERROR(IF(OR(D415=0,D415=""),"",-PMT($F$45/IF($K$46="Day",'L1'!$D$12,IF($K$46="Week",'L1'!$D$16,IF($K$46="Month",'L1'!$D$17,1))),$F$46,$D$62)),"")</f>
        <v/>
      </c>
      <c r="G415" s="559"/>
      <c r="H415" s="559" t="str">
        <f>IFERROR(-PPMT(IF($K$46="Day",$F$45/'L1'!$D$12,IF($K$46="Week",$F$45/'L1'!$D$16,IF($K$46="Month",$F$45/'L1'!$D$17,IF($K$46="Year",$F$45,0)))),B415,$F$46,$Q$45),"")</f>
        <v/>
      </c>
      <c r="I415" s="559"/>
      <c r="J415" s="559" t="str">
        <f t="shared" si="23"/>
        <v/>
      </c>
      <c r="K415" s="559"/>
      <c r="L415" s="559"/>
      <c r="M415" s="559"/>
      <c r="N415" s="559"/>
      <c r="O415" s="559" t="str">
        <f t="shared" si="24"/>
        <v/>
      </c>
      <c r="P415" s="560"/>
    </row>
    <row r="416" spans="2:16">
      <c r="B416" s="557" t="str">
        <f t="shared" si="21"/>
        <v/>
      </c>
      <c r="C416" s="558"/>
      <c r="D416" s="559" t="str">
        <f t="shared" si="22"/>
        <v/>
      </c>
      <c r="E416" s="559"/>
      <c r="F416" s="559" t="str">
        <f>IFERROR(IF(OR(D416=0,D416=""),"",-PMT($F$45/IF($K$46="Day",'L1'!$D$12,IF($K$46="Week",'L1'!$D$16,IF($K$46="Month",'L1'!$D$17,1))),$F$46,$D$62)),"")</f>
        <v/>
      </c>
      <c r="G416" s="559"/>
      <c r="H416" s="559" t="str">
        <f>IFERROR(-PPMT(IF($K$46="Day",$F$45/'L1'!$D$12,IF($K$46="Week",$F$45/'L1'!$D$16,IF($K$46="Month",$F$45/'L1'!$D$17,IF($K$46="Year",$F$45,0)))),B416,$F$46,$Q$45),"")</f>
        <v/>
      </c>
      <c r="I416" s="559"/>
      <c r="J416" s="559" t="str">
        <f t="shared" si="23"/>
        <v/>
      </c>
      <c r="K416" s="559"/>
      <c r="L416" s="559"/>
      <c r="M416" s="559"/>
      <c r="N416" s="559"/>
      <c r="O416" s="559" t="str">
        <f t="shared" si="24"/>
        <v/>
      </c>
      <c r="P416" s="560"/>
    </row>
    <row r="417" spans="2:16">
      <c r="B417" s="557" t="str">
        <f t="shared" si="21"/>
        <v/>
      </c>
      <c r="C417" s="558"/>
      <c r="D417" s="559" t="str">
        <f t="shared" si="22"/>
        <v/>
      </c>
      <c r="E417" s="559"/>
      <c r="F417" s="559" t="str">
        <f>IFERROR(IF(OR(D417=0,D417=""),"",-PMT($F$45/IF($K$46="Day",'L1'!$D$12,IF($K$46="Week",'L1'!$D$16,IF($K$46="Month",'L1'!$D$17,1))),$F$46,$D$62)),"")</f>
        <v/>
      </c>
      <c r="G417" s="559"/>
      <c r="H417" s="559" t="str">
        <f>IFERROR(-PPMT(IF($K$46="Day",$F$45/'L1'!$D$12,IF($K$46="Week",$F$45/'L1'!$D$16,IF($K$46="Month",$F$45/'L1'!$D$17,IF($K$46="Year",$F$45,0)))),B417,$F$46,$Q$45),"")</f>
        <v/>
      </c>
      <c r="I417" s="559"/>
      <c r="J417" s="559" t="str">
        <f t="shared" si="23"/>
        <v/>
      </c>
      <c r="K417" s="559"/>
      <c r="L417" s="559"/>
      <c r="M417" s="559"/>
      <c r="N417" s="559"/>
      <c r="O417" s="559" t="str">
        <f t="shared" si="24"/>
        <v/>
      </c>
      <c r="P417" s="560"/>
    </row>
    <row r="418" spans="2:16">
      <c r="B418" s="557" t="str">
        <f t="shared" si="21"/>
        <v/>
      </c>
      <c r="C418" s="558"/>
      <c r="D418" s="559" t="str">
        <f t="shared" si="22"/>
        <v/>
      </c>
      <c r="E418" s="559"/>
      <c r="F418" s="559" t="str">
        <f>IFERROR(IF(OR(D418=0,D418=""),"",-PMT($F$45/IF($K$46="Day",'L1'!$D$12,IF($K$46="Week",'L1'!$D$16,IF($K$46="Month",'L1'!$D$17,1))),$F$46,$D$62)),"")</f>
        <v/>
      </c>
      <c r="G418" s="559"/>
      <c r="H418" s="559" t="str">
        <f>IFERROR(-PPMT(IF($K$46="Day",$F$45/'L1'!$D$12,IF($K$46="Week",$F$45/'L1'!$D$16,IF($K$46="Month",$F$45/'L1'!$D$17,IF($K$46="Year",$F$45,0)))),B418,$F$46,$Q$45),"")</f>
        <v/>
      </c>
      <c r="I418" s="559"/>
      <c r="J418" s="559" t="str">
        <f t="shared" si="23"/>
        <v/>
      </c>
      <c r="K418" s="559"/>
      <c r="L418" s="559"/>
      <c r="M418" s="559"/>
      <c r="N418" s="559"/>
      <c r="O418" s="559" t="str">
        <f t="shared" si="24"/>
        <v/>
      </c>
      <c r="P418" s="560"/>
    </row>
    <row r="419" spans="2:16">
      <c r="B419" s="557" t="str">
        <f t="shared" si="21"/>
        <v/>
      </c>
      <c r="C419" s="558"/>
      <c r="D419" s="559" t="str">
        <f t="shared" si="22"/>
        <v/>
      </c>
      <c r="E419" s="559"/>
      <c r="F419" s="559" t="str">
        <f>IFERROR(IF(OR(D419=0,D419=""),"",-PMT($F$45/IF($K$46="Day",'L1'!$D$12,IF($K$46="Week",'L1'!$D$16,IF($K$46="Month",'L1'!$D$17,1))),$F$46,$D$62)),"")</f>
        <v/>
      </c>
      <c r="G419" s="559"/>
      <c r="H419" s="559" t="str">
        <f>IFERROR(-PPMT(IF($K$46="Day",$F$45/'L1'!$D$12,IF($K$46="Week",$F$45/'L1'!$D$16,IF($K$46="Month",$F$45/'L1'!$D$17,IF($K$46="Year",$F$45,0)))),B419,$F$46,$Q$45),"")</f>
        <v/>
      </c>
      <c r="I419" s="559"/>
      <c r="J419" s="559" t="str">
        <f t="shared" si="23"/>
        <v/>
      </c>
      <c r="K419" s="559"/>
      <c r="L419" s="559"/>
      <c r="M419" s="559"/>
      <c r="N419" s="559"/>
      <c r="O419" s="559" t="str">
        <f t="shared" si="24"/>
        <v/>
      </c>
      <c r="P419" s="560"/>
    </row>
    <row r="420" spans="2:16">
      <c r="B420" s="557" t="str">
        <f t="shared" si="21"/>
        <v/>
      </c>
      <c r="C420" s="558"/>
      <c r="D420" s="559" t="str">
        <f t="shared" si="22"/>
        <v/>
      </c>
      <c r="E420" s="559"/>
      <c r="F420" s="559" t="str">
        <f>IFERROR(IF(OR(D420=0,D420=""),"",-PMT($F$45/IF($K$46="Day",'L1'!$D$12,IF($K$46="Week",'L1'!$D$16,IF($K$46="Month",'L1'!$D$17,1))),$F$46,$D$62)),"")</f>
        <v/>
      </c>
      <c r="G420" s="559"/>
      <c r="H420" s="559" t="str">
        <f>IFERROR(-PPMT(IF($K$46="Day",$F$45/'L1'!$D$12,IF($K$46="Week",$F$45/'L1'!$D$16,IF($K$46="Month",$F$45/'L1'!$D$17,IF($K$46="Year",$F$45,0)))),B420,$F$46,$Q$45),"")</f>
        <v/>
      </c>
      <c r="I420" s="559"/>
      <c r="J420" s="559" t="str">
        <f t="shared" si="23"/>
        <v/>
      </c>
      <c r="K420" s="559"/>
      <c r="L420" s="559"/>
      <c r="M420" s="559"/>
      <c r="N420" s="559"/>
      <c r="O420" s="559" t="str">
        <f t="shared" si="24"/>
        <v/>
      </c>
      <c r="P420" s="560"/>
    </row>
    <row r="421" spans="2:16">
      <c r="B421" s="557" t="str">
        <f t="shared" si="21"/>
        <v/>
      </c>
      <c r="C421" s="558"/>
      <c r="D421" s="559" t="str">
        <f t="shared" si="22"/>
        <v/>
      </c>
      <c r="E421" s="559"/>
      <c r="F421" s="559" t="str">
        <f>IFERROR(IF(OR(D421=0,D421=""),"",-PMT($F$45/IF($K$46="Day",'L1'!$D$12,IF($K$46="Week",'L1'!$D$16,IF($K$46="Month",'L1'!$D$17,1))),$F$46,$D$62)),"")</f>
        <v/>
      </c>
      <c r="G421" s="559"/>
      <c r="H421" s="559" t="str">
        <f>IFERROR(-PPMT(IF($K$46="Day",$F$45/'L1'!$D$12,IF($K$46="Week",$F$45/'L1'!$D$16,IF($K$46="Month",$F$45/'L1'!$D$17,IF($K$46="Year",$F$45,0)))),B421,$F$46,$Q$45),"")</f>
        <v/>
      </c>
      <c r="I421" s="559"/>
      <c r="J421" s="559" t="str">
        <f t="shared" si="23"/>
        <v/>
      </c>
      <c r="K421" s="559"/>
      <c r="L421" s="559"/>
      <c r="M421" s="559"/>
      <c r="N421" s="559"/>
      <c r="O421" s="559" t="str">
        <f t="shared" si="24"/>
        <v/>
      </c>
      <c r="P421" s="560"/>
    </row>
    <row r="422" spans="2:16">
      <c r="B422" s="557" t="str">
        <f t="shared" si="21"/>
        <v/>
      </c>
      <c r="C422" s="558"/>
      <c r="D422" s="559" t="str">
        <f t="shared" si="22"/>
        <v/>
      </c>
      <c r="E422" s="559"/>
      <c r="F422" s="559" t="str">
        <f>IFERROR(IF(OR(D422=0,D422=""),"",-PMT($F$45/IF($K$46="Day",'L1'!$D$12,IF($K$46="Week",'L1'!$D$16,IF($K$46="Month",'L1'!$D$17,1))),$F$46,$D$62)),"")</f>
        <v/>
      </c>
      <c r="G422" s="559"/>
      <c r="H422" s="559" t="str">
        <f>IFERROR(-PPMT(IF($K$46="Day",$F$45/'L1'!$D$12,IF($K$46="Week",$F$45/'L1'!$D$16,IF($K$46="Month",$F$45/'L1'!$D$17,IF($K$46="Year",$F$45,0)))),B422,$F$46,$Q$45),"")</f>
        <v/>
      </c>
      <c r="I422" s="559"/>
      <c r="J422" s="559" t="str">
        <f t="shared" si="23"/>
        <v/>
      </c>
      <c r="K422" s="559"/>
      <c r="L422" s="559"/>
      <c r="M422" s="559"/>
      <c r="N422" s="559"/>
      <c r="O422" s="559" t="str">
        <f t="shared" si="24"/>
        <v/>
      </c>
      <c r="P422" s="560"/>
    </row>
    <row r="423" spans="2:16">
      <c r="B423" s="557" t="str">
        <f t="shared" si="21"/>
        <v/>
      </c>
      <c r="C423" s="558"/>
      <c r="D423" s="559" t="str">
        <f t="shared" si="22"/>
        <v/>
      </c>
      <c r="E423" s="559"/>
      <c r="F423" s="559" t="str">
        <f>IFERROR(IF(OR(D423=0,D423=""),"",-PMT($F$45/IF($K$46="Day",'L1'!$D$12,IF($K$46="Week",'L1'!$D$16,IF($K$46="Month",'L1'!$D$17,1))),$F$46,$D$62)),"")</f>
        <v/>
      </c>
      <c r="G423" s="559"/>
      <c r="H423" s="559" t="str">
        <f>IFERROR(-PPMT(IF($K$46="Day",$F$45/'L1'!$D$12,IF($K$46="Week",$F$45/'L1'!$D$16,IF($K$46="Month",$F$45/'L1'!$D$17,IF($K$46="Year",$F$45,0)))),B423,$F$46,$Q$45),"")</f>
        <v/>
      </c>
      <c r="I423" s="559"/>
      <c r="J423" s="559" t="str">
        <f t="shared" si="23"/>
        <v/>
      </c>
      <c r="K423" s="559"/>
      <c r="L423" s="559"/>
      <c r="M423" s="559"/>
      <c r="N423" s="559"/>
      <c r="O423" s="559" t="str">
        <f t="shared" si="24"/>
        <v/>
      </c>
      <c r="P423" s="560"/>
    </row>
    <row r="424" spans="2:16">
      <c r="B424" s="557" t="str">
        <f t="shared" si="21"/>
        <v/>
      </c>
      <c r="C424" s="558"/>
      <c r="D424" s="559" t="str">
        <f t="shared" si="22"/>
        <v/>
      </c>
      <c r="E424" s="559"/>
      <c r="F424" s="559" t="str">
        <f>IFERROR(IF(OR(D424=0,D424=""),"",-PMT($F$45/IF($K$46="Day",'L1'!$D$12,IF($K$46="Week",'L1'!$D$16,IF($K$46="Month",'L1'!$D$17,1))),$F$46,$D$62)),"")</f>
        <v/>
      </c>
      <c r="G424" s="559"/>
      <c r="H424" s="559" t="str">
        <f>IFERROR(-PPMT(IF($K$46="Day",$F$45/'L1'!$D$12,IF($K$46="Week",$F$45/'L1'!$D$16,IF($K$46="Month",$F$45/'L1'!$D$17,IF($K$46="Year",$F$45,0)))),B424,$F$46,$Q$45),"")</f>
        <v/>
      </c>
      <c r="I424" s="559"/>
      <c r="J424" s="559" t="str">
        <f t="shared" si="23"/>
        <v/>
      </c>
      <c r="K424" s="559"/>
      <c r="L424" s="559"/>
      <c r="M424" s="559"/>
      <c r="N424" s="559"/>
      <c r="O424" s="559" t="str">
        <f t="shared" si="24"/>
        <v/>
      </c>
      <c r="P424" s="560"/>
    </row>
    <row r="425" spans="2:16">
      <c r="B425" s="557" t="str">
        <f t="shared" si="21"/>
        <v/>
      </c>
      <c r="C425" s="558"/>
      <c r="D425" s="559" t="str">
        <f t="shared" si="22"/>
        <v/>
      </c>
      <c r="E425" s="559"/>
      <c r="F425" s="559" t="str">
        <f>IFERROR(IF(OR(D425=0,D425=""),"",-PMT($F$45/IF($K$46="Day",'L1'!$D$12,IF($K$46="Week",'L1'!$D$16,IF($K$46="Month",'L1'!$D$17,1))),$F$46,$D$62)),"")</f>
        <v/>
      </c>
      <c r="G425" s="559"/>
      <c r="H425" s="559" t="str">
        <f>IFERROR(-PPMT(IF($K$46="Day",$F$45/'L1'!$D$12,IF($K$46="Week",$F$45/'L1'!$D$16,IF($K$46="Month",$F$45/'L1'!$D$17,IF($K$46="Year",$F$45,0)))),B425,$F$46,$Q$45),"")</f>
        <v/>
      </c>
      <c r="I425" s="559"/>
      <c r="J425" s="559" t="str">
        <f t="shared" si="23"/>
        <v/>
      </c>
      <c r="K425" s="559"/>
      <c r="L425" s="559"/>
      <c r="M425" s="559"/>
      <c r="N425" s="559"/>
      <c r="O425" s="559" t="str">
        <f t="shared" si="24"/>
        <v/>
      </c>
      <c r="P425" s="560"/>
    </row>
    <row r="426" spans="2:16">
      <c r="B426" s="557" t="str">
        <f t="shared" si="21"/>
        <v/>
      </c>
      <c r="C426" s="558"/>
      <c r="D426" s="559" t="str">
        <f t="shared" si="22"/>
        <v/>
      </c>
      <c r="E426" s="559"/>
      <c r="F426" s="559" t="str">
        <f>IFERROR(IF(OR(D426=0,D426=""),"",-PMT($F$45/IF($K$46="Day",'L1'!$D$12,IF($K$46="Week",'L1'!$D$16,IF($K$46="Month",'L1'!$D$17,1))),$F$46,$D$62)),"")</f>
        <v/>
      </c>
      <c r="G426" s="559"/>
      <c r="H426" s="559" t="str">
        <f>IFERROR(-PPMT(IF($K$46="Day",$F$45/'L1'!$D$12,IF($K$46="Week",$F$45/'L1'!$D$16,IF($K$46="Month",$F$45/'L1'!$D$17,IF($K$46="Year",$F$45,0)))),B426,$F$46,$Q$45),"")</f>
        <v/>
      </c>
      <c r="I426" s="559"/>
      <c r="J426" s="559" t="str">
        <f t="shared" si="23"/>
        <v/>
      </c>
      <c r="K426" s="559"/>
      <c r="L426" s="559"/>
      <c r="M426" s="559"/>
      <c r="N426" s="559"/>
      <c r="O426" s="559" t="str">
        <f t="shared" si="24"/>
        <v/>
      </c>
      <c r="P426" s="560"/>
    </row>
    <row r="427" spans="2:16">
      <c r="B427" s="557" t="str">
        <f t="shared" si="21"/>
        <v/>
      </c>
      <c r="C427" s="558"/>
      <c r="D427" s="559" t="str">
        <f t="shared" si="22"/>
        <v/>
      </c>
      <c r="E427" s="559"/>
      <c r="F427" s="559" t="str">
        <f>IFERROR(IF(OR(D427=0,D427=""),"",-PMT($F$45/IF($K$46="Day",'L1'!$D$12,IF($K$46="Week",'L1'!$D$16,IF($K$46="Month",'L1'!$D$17,1))),$F$46,$D$62)),"")</f>
        <v/>
      </c>
      <c r="G427" s="559"/>
      <c r="H427" s="559" t="str">
        <f>IFERROR(-PPMT(IF($K$46="Day",$F$45/'L1'!$D$12,IF($K$46="Week",$F$45/'L1'!$D$16,IF($K$46="Month",$F$45/'L1'!$D$17,IF($K$46="Year",$F$45,0)))),B427,$F$46,$Q$45),"")</f>
        <v/>
      </c>
      <c r="I427" s="559"/>
      <c r="J427" s="559" t="str">
        <f t="shared" si="23"/>
        <v/>
      </c>
      <c r="K427" s="559"/>
      <c r="L427" s="559"/>
      <c r="M427" s="559"/>
      <c r="N427" s="559"/>
      <c r="O427" s="559" t="str">
        <f t="shared" si="24"/>
        <v/>
      </c>
      <c r="P427" s="560"/>
    </row>
    <row r="428" spans="2:16">
      <c r="B428" s="557" t="str">
        <f t="shared" si="21"/>
        <v/>
      </c>
      <c r="C428" s="558"/>
      <c r="D428" s="559" t="str">
        <f t="shared" si="22"/>
        <v/>
      </c>
      <c r="E428" s="559"/>
      <c r="F428" s="559" t="str">
        <f>IFERROR(IF(OR(D428=0,D428=""),"",-PMT($F$45/IF($K$46="Day",'L1'!$D$12,IF($K$46="Week",'L1'!$D$16,IF($K$46="Month",'L1'!$D$17,1))),$F$46,$D$62)),"")</f>
        <v/>
      </c>
      <c r="G428" s="559"/>
      <c r="H428" s="559" t="str">
        <f>IFERROR(-PPMT(IF($K$46="Day",$F$45/'L1'!$D$12,IF($K$46="Week",$F$45/'L1'!$D$16,IF($K$46="Month",$F$45/'L1'!$D$17,IF($K$46="Year",$F$45,0)))),B428,$F$46,$Q$45),"")</f>
        <v/>
      </c>
      <c r="I428" s="559"/>
      <c r="J428" s="559" t="str">
        <f t="shared" si="23"/>
        <v/>
      </c>
      <c r="K428" s="559"/>
      <c r="L428" s="559"/>
      <c r="M428" s="559"/>
      <c r="N428" s="559"/>
      <c r="O428" s="559" t="str">
        <f t="shared" si="24"/>
        <v/>
      </c>
      <c r="P428" s="560"/>
    </row>
    <row r="429" spans="2:16">
      <c r="B429" s="557" t="str">
        <f t="shared" si="21"/>
        <v/>
      </c>
      <c r="C429" s="558"/>
      <c r="D429" s="559" t="str">
        <f t="shared" si="22"/>
        <v/>
      </c>
      <c r="E429" s="559"/>
      <c r="F429" s="559" t="str">
        <f>IFERROR(IF(OR(D429=0,D429=""),"",-PMT($F$45/IF($K$46="Day",'L1'!$D$12,IF($K$46="Week",'L1'!$D$16,IF($K$46="Month",'L1'!$D$17,1))),$F$46,$D$62)),"")</f>
        <v/>
      </c>
      <c r="G429" s="559"/>
      <c r="H429" s="559" t="str">
        <f>IFERROR(-PPMT(IF($K$46="Day",$F$45/'L1'!$D$12,IF($K$46="Week",$F$45/'L1'!$D$16,IF($K$46="Month",$F$45/'L1'!$D$17,IF($K$46="Year",$F$45,0)))),B429,$F$46,$Q$45),"")</f>
        <v/>
      </c>
      <c r="I429" s="559"/>
      <c r="J429" s="559" t="str">
        <f t="shared" si="23"/>
        <v/>
      </c>
      <c r="K429" s="559"/>
      <c r="L429" s="559"/>
      <c r="M429" s="559"/>
      <c r="N429" s="559"/>
      <c r="O429" s="559" t="str">
        <f t="shared" si="24"/>
        <v/>
      </c>
      <c r="P429" s="560"/>
    </row>
    <row r="430" spans="2:16">
      <c r="B430" s="557" t="str">
        <f t="shared" si="21"/>
        <v/>
      </c>
      <c r="C430" s="558"/>
      <c r="D430" s="559" t="str">
        <f t="shared" si="22"/>
        <v/>
      </c>
      <c r="E430" s="559"/>
      <c r="F430" s="559" t="str">
        <f>IFERROR(IF(OR(D430=0,D430=""),"",-PMT($F$45/IF($K$46="Day",'L1'!$D$12,IF($K$46="Week",'L1'!$D$16,IF($K$46="Month",'L1'!$D$17,1))),$F$46,$D$62)),"")</f>
        <v/>
      </c>
      <c r="G430" s="559"/>
      <c r="H430" s="559" t="str">
        <f>IFERROR(-PPMT(IF($K$46="Day",$F$45/'L1'!$D$12,IF($K$46="Week",$F$45/'L1'!$D$16,IF($K$46="Month",$F$45/'L1'!$D$17,IF($K$46="Year",$F$45,0)))),B430,$F$46,$Q$45),"")</f>
        <v/>
      </c>
      <c r="I430" s="559"/>
      <c r="J430" s="559" t="str">
        <f t="shared" si="23"/>
        <v/>
      </c>
      <c r="K430" s="559"/>
      <c r="L430" s="559"/>
      <c r="M430" s="559"/>
      <c r="N430" s="559"/>
      <c r="O430" s="559" t="str">
        <f t="shared" si="24"/>
        <v/>
      </c>
      <c r="P430" s="560"/>
    </row>
    <row r="431" spans="2:16">
      <c r="B431" s="557" t="str">
        <f t="shared" si="21"/>
        <v/>
      </c>
      <c r="C431" s="558"/>
      <c r="D431" s="559" t="str">
        <f t="shared" si="22"/>
        <v/>
      </c>
      <c r="E431" s="559"/>
      <c r="F431" s="559" t="str">
        <f>IFERROR(IF(OR(D431=0,D431=""),"",-PMT($F$45/IF($K$46="Day",'L1'!$D$12,IF($K$46="Week",'L1'!$D$16,IF($K$46="Month",'L1'!$D$17,1))),$F$46,$D$62)),"")</f>
        <v/>
      </c>
      <c r="G431" s="559"/>
      <c r="H431" s="559" t="str">
        <f>IFERROR(-PPMT(IF($K$46="Day",$F$45/'L1'!$D$12,IF($K$46="Week",$F$45/'L1'!$D$16,IF($K$46="Month",$F$45/'L1'!$D$17,IF($K$46="Year",$F$45,0)))),B431,$F$46,$Q$45),"")</f>
        <v/>
      </c>
      <c r="I431" s="559"/>
      <c r="J431" s="559" t="str">
        <f t="shared" si="23"/>
        <v/>
      </c>
      <c r="K431" s="559"/>
      <c r="L431" s="559"/>
      <c r="M431" s="559"/>
      <c r="N431" s="559"/>
      <c r="O431" s="559" t="str">
        <f t="shared" si="24"/>
        <v/>
      </c>
      <c r="P431" s="560"/>
    </row>
    <row r="432" spans="2:16">
      <c r="B432" s="557" t="str">
        <f t="shared" si="21"/>
        <v/>
      </c>
      <c r="C432" s="558"/>
      <c r="D432" s="559" t="str">
        <f t="shared" si="22"/>
        <v/>
      </c>
      <c r="E432" s="559"/>
      <c r="F432" s="559" t="str">
        <f>IFERROR(IF(OR(D432=0,D432=""),"",-PMT($F$45/IF($K$46="Day",'L1'!$D$12,IF($K$46="Week",'L1'!$D$16,IF($K$46="Month",'L1'!$D$17,1))),$F$46,$D$62)),"")</f>
        <v/>
      </c>
      <c r="G432" s="559"/>
      <c r="H432" s="559" t="str">
        <f>IFERROR(-PPMT(IF($K$46="Day",$F$45/'L1'!$D$12,IF($K$46="Week",$F$45/'L1'!$D$16,IF($K$46="Month",$F$45/'L1'!$D$17,IF($K$46="Year",$F$45,0)))),B432,$F$46,$Q$45),"")</f>
        <v/>
      </c>
      <c r="I432" s="559"/>
      <c r="J432" s="559" t="str">
        <f t="shared" si="23"/>
        <v/>
      </c>
      <c r="K432" s="559"/>
      <c r="L432" s="559"/>
      <c r="M432" s="559"/>
      <c r="N432" s="559"/>
      <c r="O432" s="559" t="str">
        <f t="shared" si="24"/>
        <v/>
      </c>
      <c r="P432" s="560"/>
    </row>
    <row r="433" spans="2:16">
      <c r="B433" s="557" t="str">
        <f t="shared" si="21"/>
        <v/>
      </c>
      <c r="C433" s="558"/>
      <c r="D433" s="559" t="str">
        <f t="shared" si="22"/>
        <v/>
      </c>
      <c r="E433" s="559"/>
      <c r="F433" s="559" t="str">
        <f>IFERROR(IF(OR(D433=0,D433=""),"",-PMT($F$45/IF($K$46="Day",'L1'!$D$12,IF($K$46="Week",'L1'!$D$16,IF($K$46="Month",'L1'!$D$17,1))),$F$46,$D$62)),"")</f>
        <v/>
      </c>
      <c r="G433" s="559"/>
      <c r="H433" s="559" t="str">
        <f>IFERROR(-PPMT(IF($K$46="Day",$F$45/'L1'!$D$12,IF($K$46="Week",$F$45/'L1'!$D$16,IF($K$46="Month",$F$45/'L1'!$D$17,IF($K$46="Year",$F$45,0)))),B433,$F$46,$Q$45),"")</f>
        <v/>
      </c>
      <c r="I433" s="559"/>
      <c r="J433" s="559" t="str">
        <f t="shared" si="23"/>
        <v/>
      </c>
      <c r="K433" s="559"/>
      <c r="L433" s="559"/>
      <c r="M433" s="559"/>
      <c r="N433" s="559"/>
      <c r="O433" s="559" t="str">
        <f t="shared" si="24"/>
        <v/>
      </c>
      <c r="P433" s="560"/>
    </row>
    <row r="434" spans="2:16">
      <c r="B434" s="557" t="str">
        <f t="shared" si="21"/>
        <v/>
      </c>
      <c r="C434" s="558"/>
      <c r="D434" s="559" t="str">
        <f t="shared" si="22"/>
        <v/>
      </c>
      <c r="E434" s="559"/>
      <c r="F434" s="559" t="str">
        <f>IFERROR(IF(OR(D434=0,D434=""),"",-PMT($F$45/IF($K$46="Day",'L1'!$D$12,IF($K$46="Week",'L1'!$D$16,IF($K$46="Month",'L1'!$D$17,1))),$F$46,$D$62)),"")</f>
        <v/>
      </c>
      <c r="G434" s="559"/>
      <c r="H434" s="559" t="str">
        <f>IFERROR(-PPMT(IF($K$46="Day",$F$45/'L1'!$D$12,IF($K$46="Week",$F$45/'L1'!$D$16,IF($K$46="Month",$F$45/'L1'!$D$17,IF($K$46="Year",$F$45,0)))),B434,$F$46,$Q$45),"")</f>
        <v/>
      </c>
      <c r="I434" s="559"/>
      <c r="J434" s="559" t="str">
        <f t="shared" si="23"/>
        <v/>
      </c>
      <c r="K434" s="559"/>
      <c r="L434" s="559"/>
      <c r="M434" s="559"/>
      <c r="N434" s="559"/>
      <c r="O434" s="559" t="str">
        <f t="shared" si="24"/>
        <v/>
      </c>
      <c r="P434" s="560"/>
    </row>
    <row r="435" spans="2:16">
      <c r="B435" s="557" t="str">
        <f t="shared" si="21"/>
        <v/>
      </c>
      <c r="C435" s="558"/>
      <c r="D435" s="559" t="str">
        <f t="shared" si="22"/>
        <v/>
      </c>
      <c r="E435" s="559"/>
      <c r="F435" s="559" t="str">
        <f>IFERROR(IF(OR(D435=0,D435=""),"",-PMT($F$45/IF($K$46="Day",'L1'!$D$12,IF($K$46="Week",'L1'!$D$16,IF($K$46="Month",'L1'!$D$17,1))),$F$46,$D$62)),"")</f>
        <v/>
      </c>
      <c r="G435" s="559"/>
      <c r="H435" s="559" t="str">
        <f>IFERROR(-PPMT(IF($K$46="Day",$F$45/'L1'!$D$12,IF($K$46="Week",$F$45/'L1'!$D$16,IF($K$46="Month",$F$45/'L1'!$D$17,IF($K$46="Year",$F$45,0)))),B435,$F$46,$Q$45),"")</f>
        <v/>
      </c>
      <c r="I435" s="559"/>
      <c r="J435" s="559" t="str">
        <f t="shared" si="23"/>
        <v/>
      </c>
      <c r="K435" s="559"/>
      <c r="L435" s="559"/>
      <c r="M435" s="559"/>
      <c r="N435" s="559"/>
      <c r="O435" s="559" t="str">
        <f t="shared" si="24"/>
        <v/>
      </c>
      <c r="P435" s="560"/>
    </row>
    <row r="436" spans="2:16">
      <c r="B436" s="557" t="str">
        <f t="shared" si="21"/>
        <v/>
      </c>
      <c r="C436" s="558"/>
      <c r="D436" s="559" t="str">
        <f t="shared" si="22"/>
        <v/>
      </c>
      <c r="E436" s="559"/>
      <c r="F436" s="559" t="str">
        <f>IFERROR(IF(OR(D436=0,D436=""),"",-PMT($F$45/IF($K$46="Day",'L1'!$D$12,IF($K$46="Week",'L1'!$D$16,IF($K$46="Month",'L1'!$D$17,1))),$F$46,$D$62)),"")</f>
        <v/>
      </c>
      <c r="G436" s="559"/>
      <c r="H436" s="559" t="str">
        <f>IFERROR(-PPMT(IF($K$46="Day",$F$45/'L1'!$D$12,IF($K$46="Week",$F$45/'L1'!$D$16,IF($K$46="Month",$F$45/'L1'!$D$17,IF($K$46="Year",$F$45,0)))),B436,$F$46,$Q$45),"")</f>
        <v/>
      </c>
      <c r="I436" s="559"/>
      <c r="J436" s="559" t="str">
        <f t="shared" si="23"/>
        <v/>
      </c>
      <c r="K436" s="559"/>
      <c r="L436" s="559"/>
      <c r="M436" s="559"/>
      <c r="N436" s="559"/>
      <c r="O436" s="559" t="str">
        <f t="shared" si="24"/>
        <v/>
      </c>
      <c r="P436" s="560"/>
    </row>
    <row r="437" spans="2:16">
      <c r="B437" s="557" t="str">
        <f t="shared" si="21"/>
        <v/>
      </c>
      <c r="C437" s="558"/>
      <c r="D437" s="559" t="str">
        <f t="shared" si="22"/>
        <v/>
      </c>
      <c r="E437" s="559"/>
      <c r="F437" s="559" t="str">
        <f>IFERROR(IF(OR(D437=0,D437=""),"",-PMT($F$45/IF($K$46="Day",'L1'!$D$12,IF($K$46="Week",'L1'!$D$16,IF($K$46="Month",'L1'!$D$17,1))),$F$46,$D$62)),"")</f>
        <v/>
      </c>
      <c r="G437" s="559"/>
      <c r="H437" s="559" t="str">
        <f>IFERROR(-PPMT(IF($K$46="Day",$F$45/'L1'!$D$12,IF($K$46="Week",$F$45/'L1'!$D$16,IF($K$46="Month",$F$45/'L1'!$D$17,IF($K$46="Year",$F$45,0)))),B437,$F$46,$Q$45),"")</f>
        <v/>
      </c>
      <c r="I437" s="559"/>
      <c r="J437" s="559" t="str">
        <f t="shared" si="23"/>
        <v/>
      </c>
      <c r="K437" s="559"/>
      <c r="L437" s="559"/>
      <c r="M437" s="559"/>
      <c r="N437" s="559"/>
      <c r="O437" s="559" t="str">
        <f t="shared" si="24"/>
        <v/>
      </c>
      <c r="P437" s="560"/>
    </row>
    <row r="438" spans="2:16">
      <c r="B438" s="557" t="str">
        <f t="shared" si="21"/>
        <v/>
      </c>
      <c r="C438" s="558"/>
      <c r="D438" s="559" t="str">
        <f t="shared" si="22"/>
        <v/>
      </c>
      <c r="E438" s="559"/>
      <c r="F438" s="559" t="str">
        <f>IFERROR(IF(OR(D438=0,D438=""),"",-PMT($F$45/IF($K$46="Day",'L1'!$D$12,IF($K$46="Week",'L1'!$D$16,IF($K$46="Month",'L1'!$D$17,1))),$F$46,$D$62)),"")</f>
        <v/>
      </c>
      <c r="G438" s="559"/>
      <c r="H438" s="559" t="str">
        <f>IFERROR(-PPMT(IF($K$46="Day",$F$45/'L1'!$D$12,IF($K$46="Week",$F$45/'L1'!$D$16,IF($K$46="Month",$F$45/'L1'!$D$17,IF($K$46="Year",$F$45,0)))),B438,$F$46,$Q$45),"")</f>
        <v/>
      </c>
      <c r="I438" s="559"/>
      <c r="J438" s="559" t="str">
        <f t="shared" si="23"/>
        <v/>
      </c>
      <c r="K438" s="559"/>
      <c r="L438" s="559"/>
      <c r="M438" s="559"/>
      <c r="N438" s="559"/>
      <c r="O438" s="559" t="str">
        <f t="shared" si="24"/>
        <v/>
      </c>
      <c r="P438" s="560"/>
    </row>
    <row r="439" spans="2:16">
      <c r="B439" s="557" t="str">
        <f t="shared" si="21"/>
        <v/>
      </c>
      <c r="C439" s="558"/>
      <c r="D439" s="559" t="str">
        <f t="shared" si="22"/>
        <v/>
      </c>
      <c r="E439" s="559"/>
      <c r="F439" s="559" t="str">
        <f>IFERROR(IF(OR(D439=0,D439=""),"",-PMT($F$45/IF($K$46="Day",'L1'!$D$12,IF($K$46="Week",'L1'!$D$16,IF($K$46="Month",'L1'!$D$17,1))),$F$46,$D$62)),"")</f>
        <v/>
      </c>
      <c r="G439" s="559"/>
      <c r="H439" s="559" t="str">
        <f>IFERROR(-PPMT(IF($K$46="Day",$F$45/'L1'!$D$12,IF($K$46="Week",$F$45/'L1'!$D$16,IF($K$46="Month",$F$45/'L1'!$D$17,IF($K$46="Year",$F$45,0)))),B439,$F$46,$Q$45),"")</f>
        <v/>
      </c>
      <c r="I439" s="559"/>
      <c r="J439" s="559" t="str">
        <f t="shared" si="23"/>
        <v/>
      </c>
      <c r="K439" s="559"/>
      <c r="L439" s="559"/>
      <c r="M439" s="559"/>
      <c r="N439" s="559"/>
      <c r="O439" s="559" t="str">
        <f t="shared" si="24"/>
        <v/>
      </c>
      <c r="P439" s="560"/>
    </row>
    <row r="440" spans="2:16">
      <c r="B440" s="557" t="str">
        <f t="shared" si="21"/>
        <v/>
      </c>
      <c r="C440" s="558"/>
      <c r="D440" s="559" t="str">
        <f t="shared" si="22"/>
        <v/>
      </c>
      <c r="E440" s="559"/>
      <c r="F440" s="559" t="str">
        <f>IFERROR(IF(OR(D440=0,D440=""),"",-PMT($F$45/IF($K$46="Day",'L1'!$D$12,IF($K$46="Week",'L1'!$D$16,IF($K$46="Month",'L1'!$D$17,1))),$F$46,$D$62)),"")</f>
        <v/>
      </c>
      <c r="G440" s="559"/>
      <c r="H440" s="559" t="str">
        <f>IFERROR(-PPMT(IF($K$46="Day",$F$45/'L1'!$D$12,IF($K$46="Week",$F$45/'L1'!$D$16,IF($K$46="Month",$F$45/'L1'!$D$17,IF($K$46="Year",$F$45,0)))),B440,$F$46,$Q$45),"")</f>
        <v/>
      </c>
      <c r="I440" s="559"/>
      <c r="J440" s="559" t="str">
        <f t="shared" si="23"/>
        <v/>
      </c>
      <c r="K440" s="559"/>
      <c r="L440" s="559"/>
      <c r="M440" s="559"/>
      <c r="N440" s="559"/>
      <c r="O440" s="559" t="str">
        <f t="shared" si="24"/>
        <v/>
      </c>
      <c r="P440" s="560"/>
    </row>
    <row r="441" spans="2:16">
      <c r="B441" s="557" t="str">
        <f t="shared" si="21"/>
        <v/>
      </c>
      <c r="C441" s="558"/>
      <c r="D441" s="559" t="str">
        <f t="shared" si="22"/>
        <v/>
      </c>
      <c r="E441" s="559"/>
      <c r="F441" s="559" t="str">
        <f>IFERROR(IF(OR(D441=0,D441=""),"",-PMT($F$45/IF($K$46="Day",'L1'!$D$12,IF($K$46="Week",'L1'!$D$16,IF($K$46="Month",'L1'!$D$17,1))),$F$46,$D$62)),"")</f>
        <v/>
      </c>
      <c r="G441" s="559"/>
      <c r="H441" s="559" t="str">
        <f>IFERROR(-PPMT(IF($K$46="Day",$F$45/'L1'!$D$12,IF($K$46="Week",$F$45/'L1'!$D$16,IF($K$46="Month",$F$45/'L1'!$D$17,IF($K$46="Year",$F$45,0)))),B441,$F$46,$Q$45),"")</f>
        <v/>
      </c>
      <c r="I441" s="559"/>
      <c r="J441" s="559" t="str">
        <f t="shared" si="23"/>
        <v/>
      </c>
      <c r="K441" s="559"/>
      <c r="L441" s="559"/>
      <c r="M441" s="559"/>
      <c r="N441" s="559"/>
      <c r="O441" s="559" t="str">
        <f t="shared" si="24"/>
        <v/>
      </c>
      <c r="P441" s="560"/>
    </row>
    <row r="442" spans="2:16">
      <c r="B442" s="557" t="str">
        <f t="shared" si="21"/>
        <v/>
      </c>
      <c r="C442" s="558"/>
      <c r="D442" s="559" t="str">
        <f t="shared" si="22"/>
        <v/>
      </c>
      <c r="E442" s="559"/>
      <c r="F442" s="559" t="str">
        <f>IFERROR(IF(OR(D442=0,D442=""),"",-PMT($F$45/IF($K$46="Day",'L1'!$D$12,IF($K$46="Week",'L1'!$D$16,IF($K$46="Month",'L1'!$D$17,1))),$F$46,$D$62)),"")</f>
        <v/>
      </c>
      <c r="G442" s="559"/>
      <c r="H442" s="559" t="str">
        <f>IFERROR(-PPMT(IF($K$46="Day",$F$45/'L1'!$D$12,IF($K$46="Week",$F$45/'L1'!$D$16,IF($K$46="Month",$F$45/'L1'!$D$17,IF($K$46="Year",$F$45,0)))),B442,$F$46,$Q$45),"")</f>
        <v/>
      </c>
      <c r="I442" s="559"/>
      <c r="J442" s="559" t="str">
        <f t="shared" si="23"/>
        <v/>
      </c>
      <c r="K442" s="559"/>
      <c r="L442" s="559"/>
      <c r="M442" s="559"/>
      <c r="N442" s="559"/>
      <c r="O442" s="559" t="str">
        <f t="shared" si="24"/>
        <v/>
      </c>
      <c r="P442" s="560"/>
    </row>
    <row r="443" spans="2:16">
      <c r="B443" s="557" t="str">
        <f t="shared" si="21"/>
        <v/>
      </c>
      <c r="C443" s="558"/>
      <c r="D443" s="559" t="str">
        <f t="shared" si="22"/>
        <v/>
      </c>
      <c r="E443" s="559"/>
      <c r="F443" s="559" t="str">
        <f>IFERROR(IF(OR(D443=0,D443=""),"",-PMT($F$45/IF($K$46="Day",'L1'!$D$12,IF($K$46="Week",'L1'!$D$16,IF($K$46="Month",'L1'!$D$17,1))),$F$46,$D$62)),"")</f>
        <v/>
      </c>
      <c r="G443" s="559"/>
      <c r="H443" s="559" t="str">
        <f>IFERROR(-PPMT(IF($K$46="Day",$F$45/'L1'!$D$12,IF($K$46="Week",$F$45/'L1'!$D$16,IF($K$46="Month",$F$45/'L1'!$D$17,IF($K$46="Year",$F$45,0)))),B443,$F$46,$Q$45),"")</f>
        <v/>
      </c>
      <c r="I443" s="559"/>
      <c r="J443" s="559" t="str">
        <f t="shared" si="23"/>
        <v/>
      </c>
      <c r="K443" s="559"/>
      <c r="L443" s="559"/>
      <c r="M443" s="559"/>
      <c r="N443" s="559"/>
      <c r="O443" s="559" t="str">
        <f t="shared" si="24"/>
        <v/>
      </c>
      <c r="P443" s="560"/>
    </row>
    <row r="444" spans="2:16">
      <c r="B444" s="557" t="str">
        <f t="shared" si="21"/>
        <v/>
      </c>
      <c r="C444" s="558"/>
      <c r="D444" s="559" t="str">
        <f t="shared" si="22"/>
        <v/>
      </c>
      <c r="E444" s="559"/>
      <c r="F444" s="559" t="str">
        <f>IFERROR(IF(OR(D444=0,D444=""),"",-PMT($F$45/IF($K$46="Day",'L1'!$D$12,IF($K$46="Week",'L1'!$D$16,IF($K$46="Month",'L1'!$D$17,1))),$F$46,$D$62)),"")</f>
        <v/>
      </c>
      <c r="G444" s="559"/>
      <c r="H444" s="559" t="str">
        <f>IFERROR(-PPMT(IF($K$46="Day",$F$45/'L1'!$D$12,IF($K$46="Week",$F$45/'L1'!$D$16,IF($K$46="Month",$F$45/'L1'!$D$17,IF($K$46="Year",$F$45,0)))),B444,$F$46,$Q$45),"")</f>
        <v/>
      </c>
      <c r="I444" s="559"/>
      <c r="J444" s="559" t="str">
        <f t="shared" si="23"/>
        <v/>
      </c>
      <c r="K444" s="559"/>
      <c r="L444" s="559"/>
      <c r="M444" s="559"/>
      <c r="N444" s="559"/>
      <c r="O444" s="559" t="str">
        <f t="shared" si="24"/>
        <v/>
      </c>
      <c r="P444" s="560"/>
    </row>
    <row r="445" spans="2:16">
      <c r="B445" s="557" t="str">
        <f t="shared" si="21"/>
        <v/>
      </c>
      <c r="C445" s="558"/>
      <c r="D445" s="559" t="str">
        <f t="shared" si="22"/>
        <v/>
      </c>
      <c r="E445" s="559"/>
      <c r="F445" s="559" t="str">
        <f>IFERROR(IF(OR(D445=0,D445=""),"",-PMT($F$45/IF($K$46="Day",'L1'!$D$12,IF($K$46="Week",'L1'!$D$16,IF($K$46="Month",'L1'!$D$17,1))),$F$46,$D$62)),"")</f>
        <v/>
      </c>
      <c r="G445" s="559"/>
      <c r="H445" s="559" t="str">
        <f>IFERROR(-PPMT(IF($K$46="Day",$F$45/'L1'!$D$12,IF($K$46="Week",$F$45/'L1'!$D$16,IF($K$46="Month",$F$45/'L1'!$D$17,IF($K$46="Year",$F$45,0)))),B445,$F$46,$Q$45),"")</f>
        <v/>
      </c>
      <c r="I445" s="559"/>
      <c r="J445" s="559" t="str">
        <f t="shared" si="23"/>
        <v/>
      </c>
      <c r="K445" s="559"/>
      <c r="L445" s="559"/>
      <c r="M445" s="559"/>
      <c r="N445" s="559"/>
      <c r="O445" s="559" t="str">
        <f t="shared" si="24"/>
        <v/>
      </c>
      <c r="P445" s="560"/>
    </row>
    <row r="446" spans="2:16">
      <c r="B446" s="557" t="str">
        <f t="shared" si="21"/>
        <v/>
      </c>
      <c r="C446" s="558"/>
      <c r="D446" s="559" t="str">
        <f t="shared" si="22"/>
        <v/>
      </c>
      <c r="E446" s="559"/>
      <c r="F446" s="559" t="str">
        <f>IFERROR(IF(OR(D446=0,D446=""),"",-PMT($F$45/IF($K$46="Day",'L1'!$D$12,IF($K$46="Week",'L1'!$D$16,IF($K$46="Month",'L1'!$D$17,1))),$F$46,$D$62)),"")</f>
        <v/>
      </c>
      <c r="G446" s="559"/>
      <c r="H446" s="559" t="str">
        <f>IFERROR(-PPMT(IF($K$46="Day",$F$45/'L1'!$D$12,IF($K$46="Week",$F$45/'L1'!$D$16,IF($K$46="Month",$F$45/'L1'!$D$17,IF($K$46="Year",$F$45,0)))),B446,$F$46,$Q$45),"")</f>
        <v/>
      </c>
      <c r="I446" s="559"/>
      <c r="J446" s="559" t="str">
        <f t="shared" si="23"/>
        <v/>
      </c>
      <c r="K446" s="559"/>
      <c r="L446" s="559"/>
      <c r="M446" s="559"/>
      <c r="N446" s="559"/>
      <c r="O446" s="559" t="str">
        <f t="shared" si="24"/>
        <v/>
      </c>
      <c r="P446" s="560"/>
    </row>
    <row r="447" spans="2:16">
      <c r="B447" s="557" t="str">
        <f t="shared" si="21"/>
        <v/>
      </c>
      <c r="C447" s="558"/>
      <c r="D447" s="559" t="str">
        <f t="shared" si="22"/>
        <v/>
      </c>
      <c r="E447" s="559"/>
      <c r="F447" s="559" t="str">
        <f>IFERROR(IF(OR(D447=0,D447=""),"",-PMT($F$45/IF($K$46="Day",'L1'!$D$12,IF($K$46="Week",'L1'!$D$16,IF($K$46="Month",'L1'!$D$17,1))),$F$46,$D$62)),"")</f>
        <v/>
      </c>
      <c r="G447" s="559"/>
      <c r="H447" s="559" t="str">
        <f>IFERROR(-PPMT(IF($K$46="Day",$F$45/'L1'!$D$12,IF($K$46="Week",$F$45/'L1'!$D$16,IF($K$46="Month",$F$45/'L1'!$D$17,IF($K$46="Year",$F$45,0)))),B447,$F$46,$Q$45),"")</f>
        <v/>
      </c>
      <c r="I447" s="559"/>
      <c r="J447" s="559" t="str">
        <f t="shared" si="23"/>
        <v/>
      </c>
      <c r="K447" s="559"/>
      <c r="L447" s="559"/>
      <c r="M447" s="559"/>
      <c r="N447" s="559"/>
      <c r="O447" s="559" t="str">
        <f t="shared" si="24"/>
        <v/>
      </c>
      <c r="P447" s="560"/>
    </row>
    <row r="448" spans="2:16">
      <c r="B448" s="557" t="str">
        <f t="shared" ref="B448:B511" si="25">IF(OR(D448=0,D448=""),"",B447+1)</f>
        <v/>
      </c>
      <c r="C448" s="558"/>
      <c r="D448" s="559" t="str">
        <f t="shared" ref="D448:D511" si="26">IFERROR(IF(D447-H447&lt;=0,"",D447-H447),"")</f>
        <v/>
      </c>
      <c r="E448" s="559"/>
      <c r="F448" s="559" t="str">
        <f>IFERROR(IF(OR(D448=0,D448=""),"",-PMT($F$45/IF($K$46="Day",'L1'!$D$12,IF($K$46="Week",'L1'!$D$16,IF($K$46="Month",'L1'!$D$17,1))),$F$46,$D$62)),"")</f>
        <v/>
      </c>
      <c r="G448" s="559"/>
      <c r="H448" s="559" t="str">
        <f>IFERROR(-PPMT(IF($K$46="Day",$F$45/'L1'!$D$12,IF($K$46="Week",$F$45/'L1'!$D$16,IF($K$46="Month",$F$45/'L1'!$D$17,IF($K$46="Year",$F$45,0)))),B448,$F$46,$Q$45),"")</f>
        <v/>
      </c>
      <c r="I448" s="559"/>
      <c r="J448" s="559" t="str">
        <f t="shared" ref="J448:J511" si="27">IFERROR(F448-H448,"")</f>
        <v/>
      </c>
      <c r="K448" s="559"/>
      <c r="L448" s="559"/>
      <c r="M448" s="559"/>
      <c r="N448" s="559"/>
      <c r="O448" s="559" t="str">
        <f t="shared" ref="O448:O511" si="28">IFERROR(D448-H448,"")</f>
        <v/>
      </c>
      <c r="P448" s="560"/>
    </row>
    <row r="449" spans="2:16">
      <c r="B449" s="557" t="str">
        <f t="shared" si="25"/>
        <v/>
      </c>
      <c r="C449" s="558"/>
      <c r="D449" s="559" t="str">
        <f t="shared" si="26"/>
        <v/>
      </c>
      <c r="E449" s="559"/>
      <c r="F449" s="559" t="str">
        <f>IFERROR(IF(OR(D449=0,D449=""),"",-PMT($F$45/IF($K$46="Day",'L1'!$D$12,IF($K$46="Week",'L1'!$D$16,IF($K$46="Month",'L1'!$D$17,1))),$F$46,$D$62)),"")</f>
        <v/>
      </c>
      <c r="G449" s="559"/>
      <c r="H449" s="559" t="str">
        <f>IFERROR(-PPMT(IF($K$46="Day",$F$45/'L1'!$D$12,IF($K$46="Week",$F$45/'L1'!$D$16,IF($K$46="Month",$F$45/'L1'!$D$17,IF($K$46="Year",$F$45,0)))),B449,$F$46,$Q$45),"")</f>
        <v/>
      </c>
      <c r="I449" s="559"/>
      <c r="J449" s="559" t="str">
        <f t="shared" si="27"/>
        <v/>
      </c>
      <c r="K449" s="559"/>
      <c r="L449" s="559"/>
      <c r="M449" s="559"/>
      <c r="N449" s="559"/>
      <c r="O449" s="559" t="str">
        <f t="shared" si="28"/>
        <v/>
      </c>
      <c r="P449" s="560"/>
    </row>
    <row r="450" spans="2:16">
      <c r="B450" s="557" t="str">
        <f t="shared" si="25"/>
        <v/>
      </c>
      <c r="C450" s="558"/>
      <c r="D450" s="559" t="str">
        <f t="shared" si="26"/>
        <v/>
      </c>
      <c r="E450" s="559"/>
      <c r="F450" s="559" t="str">
        <f>IFERROR(IF(OR(D450=0,D450=""),"",-PMT($F$45/IF($K$46="Day",'L1'!$D$12,IF($K$46="Week",'L1'!$D$16,IF($K$46="Month",'L1'!$D$17,1))),$F$46,$D$62)),"")</f>
        <v/>
      </c>
      <c r="G450" s="559"/>
      <c r="H450" s="559" t="str">
        <f>IFERROR(-PPMT(IF($K$46="Day",$F$45/'L1'!$D$12,IF($K$46="Week",$F$45/'L1'!$D$16,IF($K$46="Month",$F$45/'L1'!$D$17,IF($K$46="Year",$F$45,0)))),B450,$F$46,$Q$45),"")</f>
        <v/>
      </c>
      <c r="I450" s="559"/>
      <c r="J450" s="559" t="str">
        <f t="shared" si="27"/>
        <v/>
      </c>
      <c r="K450" s="559"/>
      <c r="L450" s="559"/>
      <c r="M450" s="559"/>
      <c r="N450" s="559"/>
      <c r="O450" s="559" t="str">
        <f t="shared" si="28"/>
        <v/>
      </c>
      <c r="P450" s="560"/>
    </row>
    <row r="451" spans="2:16">
      <c r="B451" s="557" t="str">
        <f t="shared" si="25"/>
        <v/>
      </c>
      <c r="C451" s="558"/>
      <c r="D451" s="559" t="str">
        <f t="shared" si="26"/>
        <v/>
      </c>
      <c r="E451" s="559"/>
      <c r="F451" s="559" t="str">
        <f>IFERROR(IF(OR(D451=0,D451=""),"",-PMT($F$45/IF($K$46="Day",'L1'!$D$12,IF($K$46="Week",'L1'!$D$16,IF($K$46="Month",'L1'!$D$17,1))),$F$46,$D$62)),"")</f>
        <v/>
      </c>
      <c r="G451" s="559"/>
      <c r="H451" s="559" t="str">
        <f>IFERROR(-PPMT(IF($K$46="Day",$F$45/'L1'!$D$12,IF($K$46="Week",$F$45/'L1'!$D$16,IF($K$46="Month",$F$45/'L1'!$D$17,IF($K$46="Year",$F$45,0)))),B451,$F$46,$Q$45),"")</f>
        <v/>
      </c>
      <c r="I451" s="559"/>
      <c r="J451" s="559" t="str">
        <f t="shared" si="27"/>
        <v/>
      </c>
      <c r="K451" s="559"/>
      <c r="L451" s="559"/>
      <c r="M451" s="559"/>
      <c r="N451" s="559"/>
      <c r="O451" s="559" t="str">
        <f t="shared" si="28"/>
        <v/>
      </c>
      <c r="P451" s="560"/>
    </row>
    <row r="452" spans="2:16">
      <c r="B452" s="557" t="str">
        <f t="shared" si="25"/>
        <v/>
      </c>
      <c r="C452" s="558"/>
      <c r="D452" s="559" t="str">
        <f t="shared" si="26"/>
        <v/>
      </c>
      <c r="E452" s="559"/>
      <c r="F452" s="559" t="str">
        <f>IFERROR(IF(OR(D452=0,D452=""),"",-PMT($F$45/IF($K$46="Day",'L1'!$D$12,IF($K$46="Week",'L1'!$D$16,IF($K$46="Month",'L1'!$D$17,1))),$F$46,$D$62)),"")</f>
        <v/>
      </c>
      <c r="G452" s="559"/>
      <c r="H452" s="559" t="str">
        <f>IFERROR(-PPMT(IF($K$46="Day",$F$45/'L1'!$D$12,IF($K$46="Week",$F$45/'L1'!$D$16,IF($K$46="Month",$F$45/'L1'!$D$17,IF($K$46="Year",$F$45,0)))),B452,$F$46,$Q$45),"")</f>
        <v/>
      </c>
      <c r="I452" s="559"/>
      <c r="J452" s="559" t="str">
        <f t="shared" si="27"/>
        <v/>
      </c>
      <c r="K452" s="559"/>
      <c r="L452" s="559"/>
      <c r="M452" s="559"/>
      <c r="N452" s="559"/>
      <c r="O452" s="559" t="str">
        <f t="shared" si="28"/>
        <v/>
      </c>
      <c r="P452" s="560"/>
    </row>
    <row r="453" spans="2:16">
      <c r="B453" s="557" t="str">
        <f t="shared" si="25"/>
        <v/>
      </c>
      <c r="C453" s="558"/>
      <c r="D453" s="559" t="str">
        <f t="shared" si="26"/>
        <v/>
      </c>
      <c r="E453" s="559"/>
      <c r="F453" s="559" t="str">
        <f>IFERROR(IF(OR(D453=0,D453=""),"",-PMT($F$45/IF($K$46="Day",'L1'!$D$12,IF($K$46="Week",'L1'!$D$16,IF($K$46="Month",'L1'!$D$17,1))),$F$46,$D$62)),"")</f>
        <v/>
      </c>
      <c r="G453" s="559"/>
      <c r="H453" s="559" t="str">
        <f>IFERROR(-PPMT(IF($K$46="Day",$F$45/'L1'!$D$12,IF($K$46="Week",$F$45/'L1'!$D$16,IF($K$46="Month",$F$45/'L1'!$D$17,IF($K$46="Year",$F$45,0)))),B453,$F$46,$Q$45),"")</f>
        <v/>
      </c>
      <c r="I453" s="559"/>
      <c r="J453" s="559" t="str">
        <f t="shared" si="27"/>
        <v/>
      </c>
      <c r="K453" s="559"/>
      <c r="L453" s="559"/>
      <c r="M453" s="559"/>
      <c r="N453" s="559"/>
      <c r="O453" s="559" t="str">
        <f t="shared" si="28"/>
        <v/>
      </c>
      <c r="P453" s="560"/>
    </row>
    <row r="454" spans="2:16">
      <c r="B454" s="557" t="str">
        <f t="shared" si="25"/>
        <v/>
      </c>
      <c r="C454" s="558"/>
      <c r="D454" s="559" t="str">
        <f t="shared" si="26"/>
        <v/>
      </c>
      <c r="E454" s="559"/>
      <c r="F454" s="559" t="str">
        <f>IFERROR(IF(OR(D454=0,D454=""),"",-PMT($F$45/IF($K$46="Day",'L1'!$D$12,IF($K$46="Week",'L1'!$D$16,IF($K$46="Month",'L1'!$D$17,1))),$F$46,$D$62)),"")</f>
        <v/>
      </c>
      <c r="G454" s="559"/>
      <c r="H454" s="559" t="str">
        <f>IFERROR(-PPMT(IF($K$46="Day",$F$45/'L1'!$D$12,IF($K$46="Week",$F$45/'L1'!$D$16,IF($K$46="Month",$F$45/'L1'!$D$17,IF($K$46="Year",$F$45,0)))),B454,$F$46,$Q$45),"")</f>
        <v/>
      </c>
      <c r="I454" s="559"/>
      <c r="J454" s="559" t="str">
        <f t="shared" si="27"/>
        <v/>
      </c>
      <c r="K454" s="559"/>
      <c r="L454" s="559"/>
      <c r="M454" s="559"/>
      <c r="N454" s="559"/>
      <c r="O454" s="559" t="str">
        <f t="shared" si="28"/>
        <v/>
      </c>
      <c r="P454" s="560"/>
    </row>
    <row r="455" spans="2:16">
      <c r="B455" s="557" t="str">
        <f t="shared" si="25"/>
        <v/>
      </c>
      <c r="C455" s="558"/>
      <c r="D455" s="559" t="str">
        <f t="shared" si="26"/>
        <v/>
      </c>
      <c r="E455" s="559"/>
      <c r="F455" s="559" t="str">
        <f>IFERROR(IF(OR(D455=0,D455=""),"",-PMT($F$45/IF($K$46="Day",'L1'!$D$12,IF($K$46="Week",'L1'!$D$16,IF($K$46="Month",'L1'!$D$17,1))),$F$46,$D$62)),"")</f>
        <v/>
      </c>
      <c r="G455" s="559"/>
      <c r="H455" s="559" t="str">
        <f>IFERROR(-PPMT(IF($K$46="Day",$F$45/'L1'!$D$12,IF($K$46="Week",$F$45/'L1'!$D$16,IF($K$46="Month",$F$45/'L1'!$D$17,IF($K$46="Year",$F$45,0)))),B455,$F$46,$Q$45),"")</f>
        <v/>
      </c>
      <c r="I455" s="559"/>
      <c r="J455" s="559" t="str">
        <f t="shared" si="27"/>
        <v/>
      </c>
      <c r="K455" s="559"/>
      <c r="L455" s="559"/>
      <c r="M455" s="559"/>
      <c r="N455" s="559"/>
      <c r="O455" s="559" t="str">
        <f t="shared" si="28"/>
        <v/>
      </c>
      <c r="P455" s="560"/>
    </row>
    <row r="456" spans="2:16">
      <c r="B456" s="557" t="str">
        <f t="shared" si="25"/>
        <v/>
      </c>
      <c r="C456" s="558"/>
      <c r="D456" s="559" t="str">
        <f t="shared" si="26"/>
        <v/>
      </c>
      <c r="E456" s="559"/>
      <c r="F456" s="559" t="str">
        <f>IFERROR(IF(OR(D456=0,D456=""),"",-PMT($F$45/IF($K$46="Day",'L1'!$D$12,IF($K$46="Week",'L1'!$D$16,IF($K$46="Month",'L1'!$D$17,1))),$F$46,$D$62)),"")</f>
        <v/>
      </c>
      <c r="G456" s="559"/>
      <c r="H456" s="559" t="str">
        <f>IFERROR(-PPMT(IF($K$46="Day",$F$45/'L1'!$D$12,IF($K$46="Week",$F$45/'L1'!$D$16,IF($K$46="Month",$F$45/'L1'!$D$17,IF($K$46="Year",$F$45,0)))),B456,$F$46,$Q$45),"")</f>
        <v/>
      </c>
      <c r="I456" s="559"/>
      <c r="J456" s="559" t="str">
        <f t="shared" si="27"/>
        <v/>
      </c>
      <c r="K456" s="559"/>
      <c r="L456" s="559"/>
      <c r="M456" s="559"/>
      <c r="N456" s="559"/>
      <c r="O456" s="559" t="str">
        <f t="shared" si="28"/>
        <v/>
      </c>
      <c r="P456" s="560"/>
    </row>
    <row r="457" spans="2:16">
      <c r="B457" s="557" t="str">
        <f t="shared" si="25"/>
        <v/>
      </c>
      <c r="C457" s="558"/>
      <c r="D457" s="559" t="str">
        <f t="shared" si="26"/>
        <v/>
      </c>
      <c r="E457" s="559"/>
      <c r="F457" s="559" t="str">
        <f>IFERROR(IF(OR(D457=0,D457=""),"",-PMT($F$45/IF($K$46="Day",'L1'!$D$12,IF($K$46="Week",'L1'!$D$16,IF($K$46="Month",'L1'!$D$17,1))),$F$46,$D$62)),"")</f>
        <v/>
      </c>
      <c r="G457" s="559"/>
      <c r="H457" s="559" t="str">
        <f>IFERROR(-PPMT(IF($K$46="Day",$F$45/'L1'!$D$12,IF($K$46="Week",$F$45/'L1'!$D$16,IF($K$46="Month",$F$45/'L1'!$D$17,IF($K$46="Year",$F$45,0)))),B457,$F$46,$Q$45),"")</f>
        <v/>
      </c>
      <c r="I457" s="559"/>
      <c r="J457" s="559" t="str">
        <f t="shared" si="27"/>
        <v/>
      </c>
      <c r="K457" s="559"/>
      <c r="L457" s="559"/>
      <c r="M457" s="559"/>
      <c r="N457" s="559"/>
      <c r="O457" s="559" t="str">
        <f t="shared" si="28"/>
        <v/>
      </c>
      <c r="P457" s="560"/>
    </row>
    <row r="458" spans="2:16">
      <c r="B458" s="557" t="str">
        <f t="shared" si="25"/>
        <v/>
      </c>
      <c r="C458" s="558"/>
      <c r="D458" s="559" t="str">
        <f t="shared" si="26"/>
        <v/>
      </c>
      <c r="E458" s="559"/>
      <c r="F458" s="559" t="str">
        <f>IFERROR(IF(OR(D458=0,D458=""),"",-PMT($F$45/IF($K$46="Day",'L1'!$D$12,IF($K$46="Week",'L1'!$D$16,IF($K$46="Month",'L1'!$D$17,1))),$F$46,$D$62)),"")</f>
        <v/>
      </c>
      <c r="G458" s="559"/>
      <c r="H458" s="559" t="str">
        <f>IFERROR(-PPMT(IF($K$46="Day",$F$45/'L1'!$D$12,IF($K$46="Week",$F$45/'L1'!$D$16,IF($K$46="Month",$F$45/'L1'!$D$17,IF($K$46="Year",$F$45,0)))),B458,$F$46,$Q$45),"")</f>
        <v/>
      </c>
      <c r="I458" s="559"/>
      <c r="J458" s="559" t="str">
        <f t="shared" si="27"/>
        <v/>
      </c>
      <c r="K458" s="559"/>
      <c r="L458" s="559"/>
      <c r="M458" s="559"/>
      <c r="N458" s="559"/>
      <c r="O458" s="559" t="str">
        <f t="shared" si="28"/>
        <v/>
      </c>
      <c r="P458" s="560"/>
    </row>
    <row r="459" spans="2:16">
      <c r="B459" s="557" t="str">
        <f t="shared" si="25"/>
        <v/>
      </c>
      <c r="C459" s="558"/>
      <c r="D459" s="559" t="str">
        <f t="shared" si="26"/>
        <v/>
      </c>
      <c r="E459" s="559"/>
      <c r="F459" s="559" t="str">
        <f>IFERROR(IF(OR(D459=0,D459=""),"",-PMT($F$45/IF($K$46="Day",'L1'!$D$12,IF($K$46="Week",'L1'!$D$16,IF($K$46="Month",'L1'!$D$17,1))),$F$46,$D$62)),"")</f>
        <v/>
      </c>
      <c r="G459" s="559"/>
      <c r="H459" s="559" t="str">
        <f>IFERROR(-PPMT(IF($K$46="Day",$F$45/'L1'!$D$12,IF($K$46="Week",$F$45/'L1'!$D$16,IF($K$46="Month",$F$45/'L1'!$D$17,IF($K$46="Year",$F$45,0)))),B459,$F$46,$Q$45),"")</f>
        <v/>
      </c>
      <c r="I459" s="559"/>
      <c r="J459" s="559" t="str">
        <f t="shared" si="27"/>
        <v/>
      </c>
      <c r="K459" s="559"/>
      <c r="L459" s="559"/>
      <c r="M459" s="559"/>
      <c r="N459" s="559"/>
      <c r="O459" s="559" t="str">
        <f t="shared" si="28"/>
        <v/>
      </c>
      <c r="P459" s="560"/>
    </row>
    <row r="460" spans="2:16">
      <c r="B460" s="557" t="str">
        <f t="shared" si="25"/>
        <v/>
      </c>
      <c r="C460" s="558"/>
      <c r="D460" s="559" t="str">
        <f t="shared" si="26"/>
        <v/>
      </c>
      <c r="E460" s="559"/>
      <c r="F460" s="559" t="str">
        <f>IFERROR(IF(OR(D460=0,D460=""),"",-PMT($F$45/IF($K$46="Day",'L1'!$D$12,IF($K$46="Week",'L1'!$D$16,IF($K$46="Month",'L1'!$D$17,1))),$F$46,$D$62)),"")</f>
        <v/>
      </c>
      <c r="G460" s="559"/>
      <c r="H460" s="559" t="str">
        <f>IFERROR(-PPMT(IF($K$46="Day",$F$45/'L1'!$D$12,IF($K$46="Week",$F$45/'L1'!$D$16,IF($K$46="Month",$F$45/'L1'!$D$17,IF($K$46="Year",$F$45,0)))),B460,$F$46,$Q$45),"")</f>
        <v/>
      </c>
      <c r="I460" s="559"/>
      <c r="J460" s="559" t="str">
        <f t="shared" si="27"/>
        <v/>
      </c>
      <c r="K460" s="559"/>
      <c r="L460" s="559"/>
      <c r="M460" s="559"/>
      <c r="N460" s="559"/>
      <c r="O460" s="559" t="str">
        <f t="shared" si="28"/>
        <v/>
      </c>
      <c r="P460" s="560"/>
    </row>
    <row r="461" spans="2:16">
      <c r="B461" s="557" t="str">
        <f t="shared" si="25"/>
        <v/>
      </c>
      <c r="C461" s="558"/>
      <c r="D461" s="559" t="str">
        <f t="shared" si="26"/>
        <v/>
      </c>
      <c r="E461" s="559"/>
      <c r="F461" s="559" t="str">
        <f>IFERROR(IF(OR(D461=0,D461=""),"",-PMT($F$45/IF($K$46="Day",'L1'!$D$12,IF($K$46="Week",'L1'!$D$16,IF($K$46="Month",'L1'!$D$17,1))),$F$46,$D$62)),"")</f>
        <v/>
      </c>
      <c r="G461" s="559"/>
      <c r="H461" s="559" t="str">
        <f>IFERROR(-PPMT(IF($K$46="Day",$F$45/'L1'!$D$12,IF($K$46="Week",$F$45/'L1'!$D$16,IF($K$46="Month",$F$45/'L1'!$D$17,IF($K$46="Year",$F$45,0)))),B461,$F$46,$Q$45),"")</f>
        <v/>
      </c>
      <c r="I461" s="559"/>
      <c r="J461" s="559" t="str">
        <f t="shared" si="27"/>
        <v/>
      </c>
      <c r="K461" s="559"/>
      <c r="L461" s="559"/>
      <c r="M461" s="559"/>
      <c r="N461" s="559"/>
      <c r="O461" s="559" t="str">
        <f t="shared" si="28"/>
        <v/>
      </c>
      <c r="P461" s="560"/>
    </row>
    <row r="462" spans="2:16">
      <c r="B462" s="557" t="str">
        <f t="shared" si="25"/>
        <v/>
      </c>
      <c r="C462" s="558"/>
      <c r="D462" s="559" t="str">
        <f t="shared" si="26"/>
        <v/>
      </c>
      <c r="E462" s="559"/>
      <c r="F462" s="559" t="str">
        <f>IFERROR(IF(OR(D462=0,D462=""),"",-PMT($F$45/IF($K$46="Day",'L1'!$D$12,IF($K$46="Week",'L1'!$D$16,IF($K$46="Month",'L1'!$D$17,1))),$F$46,$D$62)),"")</f>
        <v/>
      </c>
      <c r="G462" s="559"/>
      <c r="H462" s="559" t="str">
        <f>IFERROR(-PPMT(IF($K$46="Day",$F$45/'L1'!$D$12,IF($K$46="Week",$F$45/'L1'!$D$16,IF($K$46="Month",$F$45/'L1'!$D$17,IF($K$46="Year",$F$45,0)))),B462,$F$46,$Q$45),"")</f>
        <v/>
      </c>
      <c r="I462" s="559"/>
      <c r="J462" s="559" t="str">
        <f t="shared" si="27"/>
        <v/>
      </c>
      <c r="K462" s="559"/>
      <c r="L462" s="559"/>
      <c r="M462" s="559"/>
      <c r="N462" s="559"/>
      <c r="O462" s="559" t="str">
        <f t="shared" si="28"/>
        <v/>
      </c>
      <c r="P462" s="560"/>
    </row>
    <row r="463" spans="2:16">
      <c r="B463" s="557" t="str">
        <f t="shared" si="25"/>
        <v/>
      </c>
      <c r="C463" s="558"/>
      <c r="D463" s="559" t="str">
        <f t="shared" si="26"/>
        <v/>
      </c>
      <c r="E463" s="559"/>
      <c r="F463" s="559" t="str">
        <f>IFERROR(IF(OR(D463=0,D463=""),"",-PMT($F$45/IF($K$46="Day",'L1'!$D$12,IF($K$46="Week",'L1'!$D$16,IF($K$46="Month",'L1'!$D$17,1))),$F$46,$D$62)),"")</f>
        <v/>
      </c>
      <c r="G463" s="559"/>
      <c r="H463" s="559" t="str">
        <f>IFERROR(-PPMT(IF($K$46="Day",$F$45/'L1'!$D$12,IF($K$46="Week",$F$45/'L1'!$D$16,IF($K$46="Month",$F$45/'L1'!$D$17,IF($K$46="Year",$F$45,0)))),B463,$F$46,$Q$45),"")</f>
        <v/>
      </c>
      <c r="I463" s="559"/>
      <c r="J463" s="559" t="str">
        <f t="shared" si="27"/>
        <v/>
      </c>
      <c r="K463" s="559"/>
      <c r="L463" s="559"/>
      <c r="M463" s="559"/>
      <c r="N463" s="559"/>
      <c r="O463" s="559" t="str">
        <f t="shared" si="28"/>
        <v/>
      </c>
      <c r="P463" s="560"/>
    </row>
    <row r="464" spans="2:16">
      <c r="B464" s="557" t="str">
        <f t="shared" si="25"/>
        <v/>
      </c>
      <c r="C464" s="558"/>
      <c r="D464" s="559" t="str">
        <f t="shared" si="26"/>
        <v/>
      </c>
      <c r="E464" s="559"/>
      <c r="F464" s="559" t="str">
        <f>IFERROR(IF(OR(D464=0,D464=""),"",-PMT($F$45/IF($K$46="Day",'L1'!$D$12,IF($K$46="Week",'L1'!$D$16,IF($K$46="Month",'L1'!$D$17,1))),$F$46,$D$62)),"")</f>
        <v/>
      </c>
      <c r="G464" s="559"/>
      <c r="H464" s="559" t="str">
        <f>IFERROR(-PPMT(IF($K$46="Day",$F$45/'L1'!$D$12,IF($K$46="Week",$F$45/'L1'!$D$16,IF($K$46="Month",$F$45/'L1'!$D$17,IF($K$46="Year",$F$45,0)))),B464,$F$46,$Q$45),"")</f>
        <v/>
      </c>
      <c r="I464" s="559"/>
      <c r="J464" s="559" t="str">
        <f t="shared" si="27"/>
        <v/>
      </c>
      <c r="K464" s="559"/>
      <c r="L464" s="559"/>
      <c r="M464" s="559"/>
      <c r="N464" s="559"/>
      <c r="O464" s="559" t="str">
        <f t="shared" si="28"/>
        <v/>
      </c>
      <c r="P464" s="560"/>
    </row>
    <row r="465" spans="2:16">
      <c r="B465" s="557" t="str">
        <f t="shared" si="25"/>
        <v/>
      </c>
      <c r="C465" s="558"/>
      <c r="D465" s="559" t="str">
        <f t="shared" si="26"/>
        <v/>
      </c>
      <c r="E465" s="559"/>
      <c r="F465" s="559" t="str">
        <f>IFERROR(IF(OR(D465=0,D465=""),"",-PMT($F$45/IF($K$46="Day",'L1'!$D$12,IF($K$46="Week",'L1'!$D$16,IF($K$46="Month",'L1'!$D$17,1))),$F$46,$D$62)),"")</f>
        <v/>
      </c>
      <c r="G465" s="559"/>
      <c r="H465" s="559" t="str">
        <f>IFERROR(-PPMT(IF($K$46="Day",$F$45/'L1'!$D$12,IF($K$46="Week",$F$45/'L1'!$D$16,IF($K$46="Month",$F$45/'L1'!$D$17,IF($K$46="Year",$F$45,0)))),B465,$F$46,$Q$45),"")</f>
        <v/>
      </c>
      <c r="I465" s="559"/>
      <c r="J465" s="559" t="str">
        <f t="shared" si="27"/>
        <v/>
      </c>
      <c r="K465" s="559"/>
      <c r="L465" s="559"/>
      <c r="M465" s="559"/>
      <c r="N465" s="559"/>
      <c r="O465" s="559" t="str">
        <f t="shared" si="28"/>
        <v/>
      </c>
      <c r="P465" s="560"/>
    </row>
    <row r="466" spans="2:16">
      <c r="B466" s="557" t="str">
        <f t="shared" si="25"/>
        <v/>
      </c>
      <c r="C466" s="558"/>
      <c r="D466" s="559" t="str">
        <f t="shared" si="26"/>
        <v/>
      </c>
      <c r="E466" s="559"/>
      <c r="F466" s="559" t="str">
        <f>IFERROR(IF(OR(D466=0,D466=""),"",-PMT($F$45/IF($K$46="Day",'L1'!$D$12,IF($K$46="Week",'L1'!$D$16,IF($K$46="Month",'L1'!$D$17,1))),$F$46,$D$62)),"")</f>
        <v/>
      </c>
      <c r="G466" s="559"/>
      <c r="H466" s="559" t="str">
        <f>IFERROR(-PPMT(IF($K$46="Day",$F$45/'L1'!$D$12,IF($K$46="Week",$F$45/'L1'!$D$16,IF($K$46="Month",$F$45/'L1'!$D$17,IF($K$46="Year",$F$45,0)))),B466,$F$46,$Q$45),"")</f>
        <v/>
      </c>
      <c r="I466" s="559"/>
      <c r="J466" s="559" t="str">
        <f t="shared" si="27"/>
        <v/>
      </c>
      <c r="K466" s="559"/>
      <c r="L466" s="559"/>
      <c r="M466" s="559"/>
      <c r="N466" s="559"/>
      <c r="O466" s="559" t="str">
        <f t="shared" si="28"/>
        <v/>
      </c>
      <c r="P466" s="560"/>
    </row>
    <row r="467" spans="2:16">
      <c r="B467" s="557" t="str">
        <f t="shared" si="25"/>
        <v/>
      </c>
      <c r="C467" s="558"/>
      <c r="D467" s="559" t="str">
        <f t="shared" si="26"/>
        <v/>
      </c>
      <c r="E467" s="559"/>
      <c r="F467" s="559" t="str">
        <f>IFERROR(IF(OR(D467=0,D467=""),"",-PMT($F$45/IF($K$46="Day",'L1'!$D$12,IF($K$46="Week",'L1'!$D$16,IF($K$46="Month",'L1'!$D$17,1))),$F$46,$D$62)),"")</f>
        <v/>
      </c>
      <c r="G467" s="559"/>
      <c r="H467" s="559" t="str">
        <f>IFERROR(-PPMT(IF($K$46="Day",$F$45/'L1'!$D$12,IF($K$46="Week",$F$45/'L1'!$D$16,IF($K$46="Month",$F$45/'L1'!$D$17,IF($K$46="Year",$F$45,0)))),B467,$F$46,$Q$45),"")</f>
        <v/>
      </c>
      <c r="I467" s="559"/>
      <c r="J467" s="559" t="str">
        <f t="shared" si="27"/>
        <v/>
      </c>
      <c r="K467" s="559"/>
      <c r="L467" s="559"/>
      <c r="M467" s="559"/>
      <c r="N467" s="559"/>
      <c r="O467" s="559" t="str">
        <f t="shared" si="28"/>
        <v/>
      </c>
      <c r="P467" s="560"/>
    </row>
    <row r="468" spans="2:16">
      <c r="B468" s="557" t="str">
        <f t="shared" si="25"/>
        <v/>
      </c>
      <c r="C468" s="558"/>
      <c r="D468" s="559" t="str">
        <f t="shared" si="26"/>
        <v/>
      </c>
      <c r="E468" s="559"/>
      <c r="F468" s="559" t="str">
        <f>IFERROR(IF(OR(D468=0,D468=""),"",-PMT($F$45/IF($K$46="Day",'L1'!$D$12,IF($K$46="Week",'L1'!$D$16,IF($K$46="Month",'L1'!$D$17,1))),$F$46,$D$62)),"")</f>
        <v/>
      </c>
      <c r="G468" s="559"/>
      <c r="H468" s="559" t="str">
        <f>IFERROR(-PPMT(IF($K$46="Day",$F$45/'L1'!$D$12,IF($K$46="Week",$F$45/'L1'!$D$16,IF($K$46="Month",$F$45/'L1'!$D$17,IF($K$46="Year",$F$45,0)))),B468,$F$46,$Q$45),"")</f>
        <v/>
      </c>
      <c r="I468" s="559"/>
      <c r="J468" s="559" t="str">
        <f t="shared" si="27"/>
        <v/>
      </c>
      <c r="K468" s="559"/>
      <c r="L468" s="559"/>
      <c r="M468" s="559"/>
      <c r="N468" s="559"/>
      <c r="O468" s="559" t="str">
        <f t="shared" si="28"/>
        <v/>
      </c>
      <c r="P468" s="560"/>
    </row>
    <row r="469" spans="2:16">
      <c r="B469" s="557" t="str">
        <f t="shared" si="25"/>
        <v/>
      </c>
      <c r="C469" s="558"/>
      <c r="D469" s="559" t="str">
        <f t="shared" si="26"/>
        <v/>
      </c>
      <c r="E469" s="559"/>
      <c r="F469" s="559" t="str">
        <f>IFERROR(IF(OR(D469=0,D469=""),"",-PMT($F$45/IF($K$46="Day",'L1'!$D$12,IF($K$46="Week",'L1'!$D$16,IF($K$46="Month",'L1'!$D$17,1))),$F$46,$D$62)),"")</f>
        <v/>
      </c>
      <c r="G469" s="559"/>
      <c r="H469" s="559" t="str">
        <f>IFERROR(-PPMT(IF($K$46="Day",$F$45/'L1'!$D$12,IF($K$46="Week",$F$45/'L1'!$D$16,IF($K$46="Month",$F$45/'L1'!$D$17,IF($K$46="Year",$F$45,0)))),B469,$F$46,$Q$45),"")</f>
        <v/>
      </c>
      <c r="I469" s="559"/>
      <c r="J469" s="559" t="str">
        <f t="shared" si="27"/>
        <v/>
      </c>
      <c r="K469" s="559"/>
      <c r="L469" s="559"/>
      <c r="M469" s="559"/>
      <c r="N469" s="559"/>
      <c r="O469" s="559" t="str">
        <f t="shared" si="28"/>
        <v/>
      </c>
      <c r="P469" s="560"/>
    </row>
    <row r="470" spans="2:16">
      <c r="B470" s="557" t="str">
        <f t="shared" si="25"/>
        <v/>
      </c>
      <c r="C470" s="558"/>
      <c r="D470" s="559" t="str">
        <f t="shared" si="26"/>
        <v/>
      </c>
      <c r="E470" s="559"/>
      <c r="F470" s="559" t="str">
        <f>IFERROR(IF(OR(D470=0,D470=""),"",-PMT($F$45/IF($K$46="Day",'L1'!$D$12,IF($K$46="Week",'L1'!$D$16,IF($K$46="Month",'L1'!$D$17,1))),$F$46,$D$62)),"")</f>
        <v/>
      </c>
      <c r="G470" s="559"/>
      <c r="H470" s="559" t="str">
        <f>IFERROR(-PPMT(IF($K$46="Day",$F$45/'L1'!$D$12,IF($K$46="Week",$F$45/'L1'!$D$16,IF($K$46="Month",$F$45/'L1'!$D$17,IF($K$46="Year",$F$45,0)))),B470,$F$46,$Q$45),"")</f>
        <v/>
      </c>
      <c r="I470" s="559"/>
      <c r="J470" s="559" t="str">
        <f t="shared" si="27"/>
        <v/>
      </c>
      <c r="K470" s="559"/>
      <c r="L470" s="559"/>
      <c r="M470" s="559"/>
      <c r="N470" s="559"/>
      <c r="O470" s="559" t="str">
        <f t="shared" si="28"/>
        <v/>
      </c>
      <c r="P470" s="560"/>
    </row>
    <row r="471" spans="2:16">
      <c r="B471" s="557" t="str">
        <f t="shared" si="25"/>
        <v/>
      </c>
      <c r="C471" s="558"/>
      <c r="D471" s="559" t="str">
        <f t="shared" si="26"/>
        <v/>
      </c>
      <c r="E471" s="559"/>
      <c r="F471" s="559" t="str">
        <f>IFERROR(IF(OR(D471=0,D471=""),"",-PMT($F$45/IF($K$46="Day",'L1'!$D$12,IF($K$46="Week",'L1'!$D$16,IF($K$46="Month",'L1'!$D$17,1))),$F$46,$D$62)),"")</f>
        <v/>
      </c>
      <c r="G471" s="559"/>
      <c r="H471" s="559" t="str">
        <f>IFERROR(-PPMT(IF($K$46="Day",$F$45/'L1'!$D$12,IF($K$46="Week",$F$45/'L1'!$D$16,IF($K$46="Month",$F$45/'L1'!$D$17,IF($K$46="Year",$F$45,0)))),B471,$F$46,$Q$45),"")</f>
        <v/>
      </c>
      <c r="I471" s="559"/>
      <c r="J471" s="559" t="str">
        <f t="shared" si="27"/>
        <v/>
      </c>
      <c r="K471" s="559"/>
      <c r="L471" s="559"/>
      <c r="M471" s="559"/>
      <c r="N471" s="559"/>
      <c r="O471" s="559" t="str">
        <f t="shared" si="28"/>
        <v/>
      </c>
      <c r="P471" s="560"/>
    </row>
    <row r="472" spans="2:16">
      <c r="B472" s="557" t="str">
        <f t="shared" si="25"/>
        <v/>
      </c>
      <c r="C472" s="558"/>
      <c r="D472" s="559" t="str">
        <f t="shared" si="26"/>
        <v/>
      </c>
      <c r="E472" s="559"/>
      <c r="F472" s="559" t="str">
        <f>IFERROR(IF(OR(D472=0,D472=""),"",-PMT($F$45/IF($K$46="Day",'L1'!$D$12,IF($K$46="Week",'L1'!$D$16,IF($K$46="Month",'L1'!$D$17,1))),$F$46,$D$62)),"")</f>
        <v/>
      </c>
      <c r="G472" s="559"/>
      <c r="H472" s="559" t="str">
        <f>IFERROR(-PPMT(IF($K$46="Day",$F$45/'L1'!$D$12,IF($K$46="Week",$F$45/'L1'!$D$16,IF($K$46="Month",$F$45/'L1'!$D$17,IF($K$46="Year",$F$45,0)))),B472,$F$46,$Q$45),"")</f>
        <v/>
      </c>
      <c r="I472" s="559"/>
      <c r="J472" s="559" t="str">
        <f t="shared" si="27"/>
        <v/>
      </c>
      <c r="K472" s="559"/>
      <c r="L472" s="559"/>
      <c r="M472" s="559"/>
      <c r="N472" s="559"/>
      <c r="O472" s="559" t="str">
        <f t="shared" si="28"/>
        <v/>
      </c>
      <c r="P472" s="560"/>
    </row>
    <row r="473" spans="2:16">
      <c r="B473" s="557" t="str">
        <f t="shared" si="25"/>
        <v/>
      </c>
      <c r="C473" s="558"/>
      <c r="D473" s="559" t="str">
        <f t="shared" si="26"/>
        <v/>
      </c>
      <c r="E473" s="559"/>
      <c r="F473" s="559" t="str">
        <f>IFERROR(IF(OR(D473=0,D473=""),"",-PMT($F$45/IF($K$46="Day",'L1'!$D$12,IF($K$46="Week",'L1'!$D$16,IF($K$46="Month",'L1'!$D$17,1))),$F$46,$D$62)),"")</f>
        <v/>
      </c>
      <c r="G473" s="559"/>
      <c r="H473" s="559" t="str">
        <f>IFERROR(-PPMT(IF($K$46="Day",$F$45/'L1'!$D$12,IF($K$46="Week",$F$45/'L1'!$D$16,IF($K$46="Month",$F$45/'L1'!$D$17,IF($K$46="Year",$F$45,0)))),B473,$F$46,$Q$45),"")</f>
        <v/>
      </c>
      <c r="I473" s="559"/>
      <c r="J473" s="559" t="str">
        <f t="shared" si="27"/>
        <v/>
      </c>
      <c r="K473" s="559"/>
      <c r="L473" s="559"/>
      <c r="M473" s="559"/>
      <c r="N473" s="559"/>
      <c r="O473" s="559" t="str">
        <f t="shared" si="28"/>
        <v/>
      </c>
      <c r="P473" s="560"/>
    </row>
    <row r="474" spans="2:16">
      <c r="B474" s="557" t="str">
        <f t="shared" si="25"/>
        <v/>
      </c>
      <c r="C474" s="558"/>
      <c r="D474" s="559" t="str">
        <f t="shared" si="26"/>
        <v/>
      </c>
      <c r="E474" s="559"/>
      <c r="F474" s="559" t="str">
        <f>IFERROR(IF(OR(D474=0,D474=""),"",-PMT($F$45/IF($K$46="Day",'L1'!$D$12,IF($K$46="Week",'L1'!$D$16,IF($K$46="Month",'L1'!$D$17,1))),$F$46,$D$62)),"")</f>
        <v/>
      </c>
      <c r="G474" s="559"/>
      <c r="H474" s="559" t="str">
        <f>IFERROR(-PPMT(IF($K$46="Day",$F$45/'L1'!$D$12,IF($K$46="Week",$F$45/'L1'!$D$16,IF($K$46="Month",$F$45/'L1'!$D$17,IF($K$46="Year",$F$45,0)))),B474,$F$46,$Q$45),"")</f>
        <v/>
      </c>
      <c r="I474" s="559"/>
      <c r="J474" s="559" t="str">
        <f t="shared" si="27"/>
        <v/>
      </c>
      <c r="K474" s="559"/>
      <c r="L474" s="559"/>
      <c r="M474" s="559"/>
      <c r="N474" s="559"/>
      <c r="O474" s="559" t="str">
        <f t="shared" si="28"/>
        <v/>
      </c>
      <c r="P474" s="560"/>
    </row>
    <row r="475" spans="2:16">
      <c r="B475" s="557" t="str">
        <f t="shared" si="25"/>
        <v/>
      </c>
      <c r="C475" s="558"/>
      <c r="D475" s="559" t="str">
        <f t="shared" si="26"/>
        <v/>
      </c>
      <c r="E475" s="559"/>
      <c r="F475" s="559" t="str">
        <f>IFERROR(IF(OR(D475=0,D475=""),"",-PMT($F$45/IF($K$46="Day",'L1'!$D$12,IF($K$46="Week",'L1'!$D$16,IF($K$46="Month",'L1'!$D$17,1))),$F$46,$D$62)),"")</f>
        <v/>
      </c>
      <c r="G475" s="559"/>
      <c r="H475" s="559" t="str">
        <f>IFERROR(-PPMT(IF($K$46="Day",$F$45/'L1'!$D$12,IF($K$46="Week",$F$45/'L1'!$D$16,IF($K$46="Month",$F$45/'L1'!$D$17,IF($K$46="Year",$F$45,0)))),B475,$F$46,$Q$45),"")</f>
        <v/>
      </c>
      <c r="I475" s="559"/>
      <c r="J475" s="559" t="str">
        <f t="shared" si="27"/>
        <v/>
      </c>
      <c r="K475" s="559"/>
      <c r="L475" s="559"/>
      <c r="M475" s="559"/>
      <c r="N475" s="559"/>
      <c r="O475" s="559" t="str">
        <f t="shared" si="28"/>
        <v/>
      </c>
      <c r="P475" s="560"/>
    </row>
    <row r="476" spans="2:16">
      <c r="B476" s="557" t="str">
        <f t="shared" si="25"/>
        <v/>
      </c>
      <c r="C476" s="558"/>
      <c r="D476" s="559" t="str">
        <f t="shared" si="26"/>
        <v/>
      </c>
      <c r="E476" s="559"/>
      <c r="F476" s="559" t="str">
        <f>IFERROR(IF(OR(D476=0,D476=""),"",-PMT($F$45/IF($K$46="Day",'L1'!$D$12,IF($K$46="Week",'L1'!$D$16,IF($K$46="Month",'L1'!$D$17,1))),$F$46,$D$62)),"")</f>
        <v/>
      </c>
      <c r="G476" s="559"/>
      <c r="H476" s="559" t="str">
        <f>IFERROR(-PPMT(IF($K$46="Day",$F$45/'L1'!$D$12,IF($K$46="Week",$F$45/'L1'!$D$16,IF($K$46="Month",$F$45/'L1'!$D$17,IF($K$46="Year",$F$45,0)))),B476,$F$46,$Q$45),"")</f>
        <v/>
      </c>
      <c r="I476" s="559"/>
      <c r="J476" s="559" t="str">
        <f t="shared" si="27"/>
        <v/>
      </c>
      <c r="K476" s="559"/>
      <c r="L476" s="559"/>
      <c r="M476" s="559"/>
      <c r="N476" s="559"/>
      <c r="O476" s="559" t="str">
        <f t="shared" si="28"/>
        <v/>
      </c>
      <c r="P476" s="560"/>
    </row>
    <row r="477" spans="2:16">
      <c r="B477" s="557" t="str">
        <f t="shared" si="25"/>
        <v/>
      </c>
      <c r="C477" s="558"/>
      <c r="D477" s="559" t="str">
        <f t="shared" si="26"/>
        <v/>
      </c>
      <c r="E477" s="559"/>
      <c r="F477" s="559" t="str">
        <f>IFERROR(IF(OR(D477=0,D477=""),"",-PMT($F$45/IF($K$46="Day",'L1'!$D$12,IF($K$46="Week",'L1'!$D$16,IF($K$46="Month",'L1'!$D$17,1))),$F$46,$D$62)),"")</f>
        <v/>
      </c>
      <c r="G477" s="559"/>
      <c r="H477" s="559" t="str">
        <f>IFERROR(-PPMT(IF($K$46="Day",$F$45/'L1'!$D$12,IF($K$46="Week",$F$45/'L1'!$D$16,IF($K$46="Month",$F$45/'L1'!$D$17,IF($K$46="Year",$F$45,0)))),B477,$F$46,$Q$45),"")</f>
        <v/>
      </c>
      <c r="I477" s="559"/>
      <c r="J477" s="559" t="str">
        <f t="shared" si="27"/>
        <v/>
      </c>
      <c r="K477" s="559"/>
      <c r="L477" s="559"/>
      <c r="M477" s="559"/>
      <c r="N477" s="559"/>
      <c r="O477" s="559" t="str">
        <f t="shared" si="28"/>
        <v/>
      </c>
      <c r="P477" s="560"/>
    </row>
    <row r="478" spans="2:16">
      <c r="B478" s="557" t="str">
        <f t="shared" si="25"/>
        <v/>
      </c>
      <c r="C478" s="558"/>
      <c r="D478" s="559" t="str">
        <f t="shared" si="26"/>
        <v/>
      </c>
      <c r="E478" s="559"/>
      <c r="F478" s="559" t="str">
        <f>IFERROR(IF(OR(D478=0,D478=""),"",-PMT($F$45/IF($K$46="Day",'L1'!$D$12,IF($K$46="Week",'L1'!$D$16,IF($K$46="Month",'L1'!$D$17,1))),$F$46,$D$62)),"")</f>
        <v/>
      </c>
      <c r="G478" s="559"/>
      <c r="H478" s="559" t="str">
        <f>IFERROR(-PPMT(IF($K$46="Day",$F$45/'L1'!$D$12,IF($K$46="Week",$F$45/'L1'!$D$16,IF($K$46="Month",$F$45/'L1'!$D$17,IF($K$46="Year",$F$45,0)))),B478,$F$46,$Q$45),"")</f>
        <v/>
      </c>
      <c r="I478" s="559"/>
      <c r="J478" s="559" t="str">
        <f t="shared" si="27"/>
        <v/>
      </c>
      <c r="K478" s="559"/>
      <c r="L478" s="559"/>
      <c r="M478" s="559"/>
      <c r="N478" s="559"/>
      <c r="O478" s="559" t="str">
        <f t="shared" si="28"/>
        <v/>
      </c>
      <c r="P478" s="560"/>
    </row>
    <row r="479" spans="2:16">
      <c r="B479" s="557" t="str">
        <f t="shared" si="25"/>
        <v/>
      </c>
      <c r="C479" s="558"/>
      <c r="D479" s="559" t="str">
        <f t="shared" si="26"/>
        <v/>
      </c>
      <c r="E479" s="559"/>
      <c r="F479" s="559" t="str">
        <f>IFERROR(IF(OR(D479=0,D479=""),"",-PMT($F$45/IF($K$46="Day",'L1'!$D$12,IF($K$46="Week",'L1'!$D$16,IF($K$46="Month",'L1'!$D$17,1))),$F$46,$D$62)),"")</f>
        <v/>
      </c>
      <c r="G479" s="559"/>
      <c r="H479" s="559" t="str">
        <f>IFERROR(-PPMT(IF($K$46="Day",$F$45/'L1'!$D$12,IF($K$46="Week",$F$45/'L1'!$D$16,IF($K$46="Month",$F$45/'L1'!$D$17,IF($K$46="Year",$F$45,0)))),B479,$F$46,$Q$45),"")</f>
        <v/>
      </c>
      <c r="I479" s="559"/>
      <c r="J479" s="559" t="str">
        <f t="shared" si="27"/>
        <v/>
      </c>
      <c r="K479" s="559"/>
      <c r="L479" s="559"/>
      <c r="M479" s="559"/>
      <c r="N479" s="559"/>
      <c r="O479" s="559" t="str">
        <f t="shared" si="28"/>
        <v/>
      </c>
      <c r="P479" s="560"/>
    </row>
    <row r="480" spans="2:16">
      <c r="B480" s="557" t="str">
        <f t="shared" si="25"/>
        <v/>
      </c>
      <c r="C480" s="558"/>
      <c r="D480" s="559" t="str">
        <f t="shared" si="26"/>
        <v/>
      </c>
      <c r="E480" s="559"/>
      <c r="F480" s="559" t="str">
        <f>IFERROR(IF(OR(D480=0,D480=""),"",-PMT($F$45/IF($K$46="Day",'L1'!$D$12,IF($K$46="Week",'L1'!$D$16,IF($K$46="Month",'L1'!$D$17,1))),$F$46,$D$62)),"")</f>
        <v/>
      </c>
      <c r="G480" s="559"/>
      <c r="H480" s="559" t="str">
        <f>IFERROR(-PPMT(IF($K$46="Day",$F$45/'L1'!$D$12,IF($K$46="Week",$F$45/'L1'!$D$16,IF($K$46="Month",$F$45/'L1'!$D$17,IF($K$46="Year",$F$45,0)))),B480,$F$46,$Q$45),"")</f>
        <v/>
      </c>
      <c r="I480" s="559"/>
      <c r="J480" s="559" t="str">
        <f t="shared" si="27"/>
        <v/>
      </c>
      <c r="K480" s="559"/>
      <c r="L480" s="559"/>
      <c r="M480" s="559"/>
      <c r="N480" s="559"/>
      <c r="O480" s="559" t="str">
        <f t="shared" si="28"/>
        <v/>
      </c>
      <c r="P480" s="560"/>
    </row>
    <row r="481" spans="2:16">
      <c r="B481" s="557" t="str">
        <f t="shared" si="25"/>
        <v/>
      </c>
      <c r="C481" s="558"/>
      <c r="D481" s="559" t="str">
        <f t="shared" si="26"/>
        <v/>
      </c>
      <c r="E481" s="559"/>
      <c r="F481" s="559" t="str">
        <f>IFERROR(IF(OR(D481=0,D481=""),"",-PMT($F$45/IF($K$46="Day",'L1'!$D$12,IF($K$46="Week",'L1'!$D$16,IF($K$46="Month",'L1'!$D$17,1))),$F$46,$D$62)),"")</f>
        <v/>
      </c>
      <c r="G481" s="559"/>
      <c r="H481" s="559" t="str">
        <f>IFERROR(-PPMT(IF($K$46="Day",$F$45/'L1'!$D$12,IF($K$46="Week",$F$45/'L1'!$D$16,IF($K$46="Month",$F$45/'L1'!$D$17,IF($K$46="Year",$F$45,0)))),B481,$F$46,$Q$45),"")</f>
        <v/>
      </c>
      <c r="I481" s="559"/>
      <c r="J481" s="559" t="str">
        <f t="shared" si="27"/>
        <v/>
      </c>
      <c r="K481" s="559"/>
      <c r="L481" s="559"/>
      <c r="M481" s="559"/>
      <c r="N481" s="559"/>
      <c r="O481" s="559" t="str">
        <f t="shared" si="28"/>
        <v/>
      </c>
      <c r="P481" s="560"/>
    </row>
    <row r="482" spans="2:16">
      <c r="B482" s="557" t="str">
        <f t="shared" si="25"/>
        <v/>
      </c>
      <c r="C482" s="558"/>
      <c r="D482" s="559" t="str">
        <f t="shared" si="26"/>
        <v/>
      </c>
      <c r="E482" s="559"/>
      <c r="F482" s="559" t="str">
        <f>IFERROR(IF(OR(D482=0,D482=""),"",-PMT($F$45/IF($K$46="Day",'L1'!$D$12,IF($K$46="Week",'L1'!$D$16,IF($K$46="Month",'L1'!$D$17,1))),$F$46,$D$62)),"")</f>
        <v/>
      </c>
      <c r="G482" s="559"/>
      <c r="H482" s="559" t="str">
        <f>IFERROR(-PPMT(IF($K$46="Day",$F$45/'L1'!$D$12,IF($K$46="Week",$F$45/'L1'!$D$16,IF($K$46="Month",$F$45/'L1'!$D$17,IF($K$46="Year",$F$45,0)))),B482,$F$46,$Q$45),"")</f>
        <v/>
      </c>
      <c r="I482" s="559"/>
      <c r="J482" s="559" t="str">
        <f t="shared" si="27"/>
        <v/>
      </c>
      <c r="K482" s="559"/>
      <c r="L482" s="559"/>
      <c r="M482" s="559"/>
      <c r="N482" s="559"/>
      <c r="O482" s="559" t="str">
        <f t="shared" si="28"/>
        <v/>
      </c>
      <c r="P482" s="560"/>
    </row>
    <row r="483" spans="2:16">
      <c r="B483" s="557" t="str">
        <f t="shared" si="25"/>
        <v/>
      </c>
      <c r="C483" s="558"/>
      <c r="D483" s="559" t="str">
        <f t="shared" si="26"/>
        <v/>
      </c>
      <c r="E483" s="559"/>
      <c r="F483" s="559" t="str">
        <f>IFERROR(IF(OR(D483=0,D483=""),"",-PMT($F$45/IF($K$46="Day",'L1'!$D$12,IF($K$46="Week",'L1'!$D$16,IF($K$46="Month",'L1'!$D$17,1))),$F$46,$D$62)),"")</f>
        <v/>
      </c>
      <c r="G483" s="559"/>
      <c r="H483" s="559" t="str">
        <f>IFERROR(-PPMT(IF($K$46="Day",$F$45/'L1'!$D$12,IF($K$46="Week",$F$45/'L1'!$D$16,IF($K$46="Month",$F$45/'L1'!$D$17,IF($K$46="Year",$F$45,0)))),B483,$F$46,$Q$45),"")</f>
        <v/>
      </c>
      <c r="I483" s="559"/>
      <c r="J483" s="559" t="str">
        <f t="shared" si="27"/>
        <v/>
      </c>
      <c r="K483" s="559"/>
      <c r="L483" s="559"/>
      <c r="M483" s="559"/>
      <c r="N483" s="559"/>
      <c r="O483" s="559" t="str">
        <f t="shared" si="28"/>
        <v/>
      </c>
      <c r="P483" s="560"/>
    </row>
    <row r="484" spans="2:16">
      <c r="B484" s="557" t="str">
        <f t="shared" si="25"/>
        <v/>
      </c>
      <c r="C484" s="558"/>
      <c r="D484" s="559" t="str">
        <f t="shared" si="26"/>
        <v/>
      </c>
      <c r="E484" s="559"/>
      <c r="F484" s="559" t="str">
        <f>IFERROR(IF(OR(D484=0,D484=""),"",-PMT($F$45/IF($K$46="Day",'L1'!$D$12,IF($K$46="Week",'L1'!$D$16,IF($K$46="Month",'L1'!$D$17,1))),$F$46,$D$62)),"")</f>
        <v/>
      </c>
      <c r="G484" s="559"/>
      <c r="H484" s="559" t="str">
        <f>IFERROR(-PPMT(IF($K$46="Day",$F$45/'L1'!$D$12,IF($K$46="Week",$F$45/'L1'!$D$16,IF($K$46="Month",$F$45/'L1'!$D$17,IF($K$46="Year",$F$45,0)))),B484,$F$46,$Q$45),"")</f>
        <v/>
      </c>
      <c r="I484" s="559"/>
      <c r="J484" s="559" t="str">
        <f t="shared" si="27"/>
        <v/>
      </c>
      <c r="K484" s="559"/>
      <c r="L484" s="559"/>
      <c r="M484" s="559"/>
      <c r="N484" s="559"/>
      <c r="O484" s="559" t="str">
        <f t="shared" si="28"/>
        <v/>
      </c>
      <c r="P484" s="560"/>
    </row>
    <row r="485" spans="2:16">
      <c r="B485" s="557" t="str">
        <f t="shared" si="25"/>
        <v/>
      </c>
      <c r="C485" s="558"/>
      <c r="D485" s="559" t="str">
        <f t="shared" si="26"/>
        <v/>
      </c>
      <c r="E485" s="559"/>
      <c r="F485" s="559" t="str">
        <f>IFERROR(IF(OR(D485=0,D485=""),"",-PMT($F$45/IF($K$46="Day",'L1'!$D$12,IF($K$46="Week",'L1'!$D$16,IF($K$46="Month",'L1'!$D$17,1))),$F$46,$D$62)),"")</f>
        <v/>
      </c>
      <c r="G485" s="559"/>
      <c r="H485" s="559" t="str">
        <f>IFERROR(-PPMT(IF($K$46="Day",$F$45/'L1'!$D$12,IF($K$46="Week",$F$45/'L1'!$D$16,IF($K$46="Month",$F$45/'L1'!$D$17,IF($K$46="Year",$F$45,0)))),B485,$F$46,$Q$45),"")</f>
        <v/>
      </c>
      <c r="I485" s="559"/>
      <c r="J485" s="559" t="str">
        <f t="shared" si="27"/>
        <v/>
      </c>
      <c r="K485" s="559"/>
      <c r="L485" s="559"/>
      <c r="M485" s="559"/>
      <c r="N485" s="559"/>
      <c r="O485" s="559" t="str">
        <f t="shared" si="28"/>
        <v/>
      </c>
      <c r="P485" s="560"/>
    </row>
    <row r="486" spans="2:16">
      <c r="B486" s="557" t="str">
        <f t="shared" si="25"/>
        <v/>
      </c>
      <c r="C486" s="558"/>
      <c r="D486" s="559" t="str">
        <f t="shared" si="26"/>
        <v/>
      </c>
      <c r="E486" s="559"/>
      <c r="F486" s="559" t="str">
        <f>IFERROR(IF(OR(D486=0,D486=""),"",-PMT($F$45/IF($K$46="Day",'L1'!$D$12,IF($K$46="Week",'L1'!$D$16,IF($K$46="Month",'L1'!$D$17,1))),$F$46,$D$62)),"")</f>
        <v/>
      </c>
      <c r="G486" s="559"/>
      <c r="H486" s="559" t="str">
        <f>IFERROR(-PPMT(IF($K$46="Day",$F$45/'L1'!$D$12,IF($K$46="Week",$F$45/'L1'!$D$16,IF($K$46="Month",$F$45/'L1'!$D$17,IF($K$46="Year",$F$45,0)))),B486,$F$46,$Q$45),"")</f>
        <v/>
      </c>
      <c r="I486" s="559"/>
      <c r="J486" s="559" t="str">
        <f t="shared" si="27"/>
        <v/>
      </c>
      <c r="K486" s="559"/>
      <c r="L486" s="559"/>
      <c r="M486" s="559"/>
      <c r="N486" s="559"/>
      <c r="O486" s="559" t="str">
        <f t="shared" si="28"/>
        <v/>
      </c>
      <c r="P486" s="560"/>
    </row>
    <row r="487" spans="2:16">
      <c r="B487" s="557" t="str">
        <f t="shared" si="25"/>
        <v/>
      </c>
      <c r="C487" s="558"/>
      <c r="D487" s="559" t="str">
        <f t="shared" si="26"/>
        <v/>
      </c>
      <c r="E487" s="559"/>
      <c r="F487" s="559" t="str">
        <f>IFERROR(IF(OR(D487=0,D487=""),"",-PMT($F$45/IF($K$46="Day",'L1'!$D$12,IF($K$46="Week",'L1'!$D$16,IF($K$46="Month",'L1'!$D$17,1))),$F$46,$D$62)),"")</f>
        <v/>
      </c>
      <c r="G487" s="559"/>
      <c r="H487" s="559" t="str">
        <f>IFERROR(-PPMT(IF($K$46="Day",$F$45/'L1'!$D$12,IF($K$46="Week",$F$45/'L1'!$D$16,IF($K$46="Month",$F$45/'L1'!$D$17,IF($K$46="Year",$F$45,0)))),B487,$F$46,$Q$45),"")</f>
        <v/>
      </c>
      <c r="I487" s="559"/>
      <c r="J487" s="559" t="str">
        <f t="shared" si="27"/>
        <v/>
      </c>
      <c r="K487" s="559"/>
      <c r="L487" s="559"/>
      <c r="M487" s="559"/>
      <c r="N487" s="559"/>
      <c r="O487" s="559" t="str">
        <f t="shared" si="28"/>
        <v/>
      </c>
      <c r="P487" s="560"/>
    </row>
    <row r="488" spans="2:16">
      <c r="B488" s="557" t="str">
        <f t="shared" si="25"/>
        <v/>
      </c>
      <c r="C488" s="558"/>
      <c r="D488" s="559" t="str">
        <f t="shared" si="26"/>
        <v/>
      </c>
      <c r="E488" s="559"/>
      <c r="F488" s="559" t="str">
        <f>IFERROR(IF(OR(D488=0,D488=""),"",-PMT($F$45/IF($K$46="Day",'L1'!$D$12,IF($K$46="Week",'L1'!$D$16,IF($K$46="Month",'L1'!$D$17,1))),$F$46,$D$62)),"")</f>
        <v/>
      </c>
      <c r="G488" s="559"/>
      <c r="H488" s="559" t="str">
        <f>IFERROR(-PPMT(IF($K$46="Day",$F$45/'L1'!$D$12,IF($K$46="Week",$F$45/'L1'!$D$16,IF($K$46="Month",$F$45/'L1'!$D$17,IF($K$46="Year",$F$45,0)))),B488,$F$46,$Q$45),"")</f>
        <v/>
      </c>
      <c r="I488" s="559"/>
      <c r="J488" s="559" t="str">
        <f t="shared" si="27"/>
        <v/>
      </c>
      <c r="K488" s="559"/>
      <c r="L488" s="559"/>
      <c r="M488" s="559"/>
      <c r="N488" s="559"/>
      <c r="O488" s="559" t="str">
        <f t="shared" si="28"/>
        <v/>
      </c>
      <c r="P488" s="560"/>
    </row>
    <row r="489" spans="2:16">
      <c r="B489" s="557" t="str">
        <f t="shared" si="25"/>
        <v/>
      </c>
      <c r="C489" s="558"/>
      <c r="D489" s="559" t="str">
        <f t="shared" si="26"/>
        <v/>
      </c>
      <c r="E489" s="559"/>
      <c r="F489" s="559" t="str">
        <f>IFERROR(IF(OR(D489=0,D489=""),"",-PMT($F$45/IF($K$46="Day",'L1'!$D$12,IF($K$46="Week",'L1'!$D$16,IF($K$46="Month",'L1'!$D$17,1))),$F$46,$D$62)),"")</f>
        <v/>
      </c>
      <c r="G489" s="559"/>
      <c r="H489" s="559" t="str">
        <f>IFERROR(-PPMT(IF($K$46="Day",$F$45/'L1'!$D$12,IF($K$46="Week",$F$45/'L1'!$D$16,IF($K$46="Month",$F$45/'L1'!$D$17,IF($K$46="Year",$F$45,0)))),B489,$F$46,$Q$45),"")</f>
        <v/>
      </c>
      <c r="I489" s="559"/>
      <c r="J489" s="559" t="str">
        <f t="shared" si="27"/>
        <v/>
      </c>
      <c r="K489" s="559"/>
      <c r="L489" s="559"/>
      <c r="M489" s="559"/>
      <c r="N489" s="559"/>
      <c r="O489" s="559" t="str">
        <f t="shared" si="28"/>
        <v/>
      </c>
      <c r="P489" s="560"/>
    </row>
    <row r="490" spans="2:16">
      <c r="B490" s="557" t="str">
        <f t="shared" si="25"/>
        <v/>
      </c>
      <c r="C490" s="558"/>
      <c r="D490" s="559" t="str">
        <f t="shared" si="26"/>
        <v/>
      </c>
      <c r="E490" s="559"/>
      <c r="F490" s="559" t="str">
        <f>IFERROR(IF(OR(D490=0,D490=""),"",-PMT($F$45/IF($K$46="Day",'L1'!$D$12,IF($K$46="Week",'L1'!$D$16,IF($K$46="Month",'L1'!$D$17,1))),$F$46,$D$62)),"")</f>
        <v/>
      </c>
      <c r="G490" s="559"/>
      <c r="H490" s="559" t="str">
        <f>IFERROR(-PPMT(IF($K$46="Day",$F$45/'L1'!$D$12,IF($K$46="Week",$F$45/'L1'!$D$16,IF($K$46="Month",$F$45/'L1'!$D$17,IF($K$46="Year",$F$45,0)))),B490,$F$46,$Q$45),"")</f>
        <v/>
      </c>
      <c r="I490" s="559"/>
      <c r="J490" s="559" t="str">
        <f t="shared" si="27"/>
        <v/>
      </c>
      <c r="K490" s="559"/>
      <c r="L490" s="559"/>
      <c r="M490" s="559"/>
      <c r="N490" s="559"/>
      <c r="O490" s="559" t="str">
        <f t="shared" si="28"/>
        <v/>
      </c>
      <c r="P490" s="560"/>
    </row>
    <row r="491" spans="2:16">
      <c r="B491" s="557" t="str">
        <f t="shared" si="25"/>
        <v/>
      </c>
      <c r="C491" s="558"/>
      <c r="D491" s="559" t="str">
        <f t="shared" si="26"/>
        <v/>
      </c>
      <c r="E491" s="559"/>
      <c r="F491" s="559" t="str">
        <f>IFERROR(IF(OR(D491=0,D491=""),"",-PMT($F$45/IF($K$46="Day",'L1'!$D$12,IF($K$46="Week",'L1'!$D$16,IF($K$46="Month",'L1'!$D$17,1))),$F$46,$D$62)),"")</f>
        <v/>
      </c>
      <c r="G491" s="559"/>
      <c r="H491" s="559" t="str">
        <f>IFERROR(-PPMT(IF($K$46="Day",$F$45/'L1'!$D$12,IF($K$46="Week",$F$45/'L1'!$D$16,IF($K$46="Month",$F$45/'L1'!$D$17,IF($K$46="Year",$F$45,0)))),B491,$F$46,$Q$45),"")</f>
        <v/>
      </c>
      <c r="I491" s="559"/>
      <c r="J491" s="559" t="str">
        <f t="shared" si="27"/>
        <v/>
      </c>
      <c r="K491" s="559"/>
      <c r="L491" s="559"/>
      <c r="M491" s="559"/>
      <c r="N491" s="559"/>
      <c r="O491" s="559" t="str">
        <f t="shared" si="28"/>
        <v/>
      </c>
      <c r="P491" s="560"/>
    </row>
    <row r="492" spans="2:16">
      <c r="B492" s="557" t="str">
        <f t="shared" si="25"/>
        <v/>
      </c>
      <c r="C492" s="558"/>
      <c r="D492" s="559" t="str">
        <f t="shared" si="26"/>
        <v/>
      </c>
      <c r="E492" s="559"/>
      <c r="F492" s="559" t="str">
        <f>IFERROR(IF(OR(D492=0,D492=""),"",-PMT($F$45/IF($K$46="Day",'L1'!$D$12,IF($K$46="Week",'L1'!$D$16,IF($K$46="Month",'L1'!$D$17,1))),$F$46,$D$62)),"")</f>
        <v/>
      </c>
      <c r="G492" s="559"/>
      <c r="H492" s="559" t="str">
        <f>IFERROR(-PPMT(IF($K$46="Day",$F$45/'L1'!$D$12,IF($K$46="Week",$F$45/'L1'!$D$16,IF($K$46="Month",$F$45/'L1'!$D$17,IF($K$46="Year",$F$45,0)))),B492,$F$46,$Q$45),"")</f>
        <v/>
      </c>
      <c r="I492" s="559"/>
      <c r="J492" s="559" t="str">
        <f t="shared" si="27"/>
        <v/>
      </c>
      <c r="K492" s="559"/>
      <c r="L492" s="559"/>
      <c r="M492" s="559"/>
      <c r="N492" s="559"/>
      <c r="O492" s="559" t="str">
        <f t="shared" si="28"/>
        <v/>
      </c>
      <c r="P492" s="560"/>
    </row>
    <row r="493" spans="2:16">
      <c r="B493" s="557" t="str">
        <f t="shared" si="25"/>
        <v/>
      </c>
      <c r="C493" s="558"/>
      <c r="D493" s="559" t="str">
        <f t="shared" si="26"/>
        <v/>
      </c>
      <c r="E493" s="559"/>
      <c r="F493" s="559" t="str">
        <f>IFERROR(IF(OR(D493=0,D493=""),"",-PMT($F$45/IF($K$46="Day",'L1'!$D$12,IF($K$46="Week",'L1'!$D$16,IF($K$46="Month",'L1'!$D$17,1))),$F$46,$D$62)),"")</f>
        <v/>
      </c>
      <c r="G493" s="559"/>
      <c r="H493" s="559" t="str">
        <f>IFERROR(-PPMT(IF($K$46="Day",$F$45/'L1'!$D$12,IF($K$46="Week",$F$45/'L1'!$D$16,IF($K$46="Month",$F$45/'L1'!$D$17,IF($K$46="Year",$F$45,0)))),B493,$F$46,$Q$45),"")</f>
        <v/>
      </c>
      <c r="I493" s="559"/>
      <c r="J493" s="559" t="str">
        <f t="shared" si="27"/>
        <v/>
      </c>
      <c r="K493" s="559"/>
      <c r="L493" s="559"/>
      <c r="M493" s="559"/>
      <c r="N493" s="559"/>
      <c r="O493" s="559" t="str">
        <f t="shared" si="28"/>
        <v/>
      </c>
      <c r="P493" s="560"/>
    </row>
    <row r="494" spans="2:16">
      <c r="B494" s="557" t="str">
        <f t="shared" si="25"/>
        <v/>
      </c>
      <c r="C494" s="558"/>
      <c r="D494" s="559" t="str">
        <f t="shared" si="26"/>
        <v/>
      </c>
      <c r="E494" s="559"/>
      <c r="F494" s="559" t="str">
        <f>IFERROR(IF(OR(D494=0,D494=""),"",-PMT($F$45/IF($K$46="Day",'L1'!$D$12,IF($K$46="Week",'L1'!$D$16,IF($K$46="Month",'L1'!$D$17,1))),$F$46,$D$62)),"")</f>
        <v/>
      </c>
      <c r="G494" s="559"/>
      <c r="H494" s="559" t="str">
        <f>IFERROR(-PPMT(IF($K$46="Day",$F$45/'L1'!$D$12,IF($K$46="Week",$F$45/'L1'!$D$16,IF($K$46="Month",$F$45/'L1'!$D$17,IF($K$46="Year",$F$45,0)))),B494,$F$46,$Q$45),"")</f>
        <v/>
      </c>
      <c r="I494" s="559"/>
      <c r="J494" s="559" t="str">
        <f t="shared" si="27"/>
        <v/>
      </c>
      <c r="K494" s="559"/>
      <c r="L494" s="559"/>
      <c r="M494" s="559"/>
      <c r="N494" s="559"/>
      <c r="O494" s="559" t="str">
        <f t="shared" si="28"/>
        <v/>
      </c>
      <c r="P494" s="560"/>
    </row>
    <row r="495" spans="2:16">
      <c r="B495" s="557" t="str">
        <f t="shared" si="25"/>
        <v/>
      </c>
      <c r="C495" s="558"/>
      <c r="D495" s="559" t="str">
        <f t="shared" si="26"/>
        <v/>
      </c>
      <c r="E495" s="559"/>
      <c r="F495" s="559" t="str">
        <f>IFERROR(IF(OR(D495=0,D495=""),"",-PMT($F$45/IF($K$46="Day",'L1'!$D$12,IF($K$46="Week",'L1'!$D$16,IF($K$46="Month",'L1'!$D$17,1))),$F$46,$D$62)),"")</f>
        <v/>
      </c>
      <c r="G495" s="559"/>
      <c r="H495" s="559" t="str">
        <f>IFERROR(-PPMT(IF($K$46="Day",$F$45/'L1'!$D$12,IF($K$46="Week",$F$45/'L1'!$D$16,IF($K$46="Month",$F$45/'L1'!$D$17,IF($K$46="Year",$F$45,0)))),B495,$F$46,$Q$45),"")</f>
        <v/>
      </c>
      <c r="I495" s="559"/>
      <c r="J495" s="559" t="str">
        <f t="shared" si="27"/>
        <v/>
      </c>
      <c r="K495" s="559"/>
      <c r="L495" s="559"/>
      <c r="M495" s="559"/>
      <c r="N495" s="559"/>
      <c r="O495" s="559" t="str">
        <f t="shared" si="28"/>
        <v/>
      </c>
      <c r="P495" s="560"/>
    </row>
    <row r="496" spans="2:16">
      <c r="B496" s="557" t="str">
        <f t="shared" si="25"/>
        <v/>
      </c>
      <c r="C496" s="558"/>
      <c r="D496" s="559" t="str">
        <f t="shared" si="26"/>
        <v/>
      </c>
      <c r="E496" s="559"/>
      <c r="F496" s="559" t="str">
        <f>IFERROR(IF(OR(D496=0,D496=""),"",-PMT($F$45/IF($K$46="Day",'L1'!$D$12,IF($K$46="Week",'L1'!$D$16,IF($K$46="Month",'L1'!$D$17,1))),$F$46,$D$62)),"")</f>
        <v/>
      </c>
      <c r="G496" s="559"/>
      <c r="H496" s="559" t="str">
        <f>IFERROR(-PPMT(IF($K$46="Day",$F$45/'L1'!$D$12,IF($K$46="Week",$F$45/'L1'!$D$16,IF($K$46="Month",$F$45/'L1'!$D$17,IF($K$46="Year",$F$45,0)))),B496,$F$46,$Q$45),"")</f>
        <v/>
      </c>
      <c r="I496" s="559"/>
      <c r="J496" s="559" t="str">
        <f t="shared" si="27"/>
        <v/>
      </c>
      <c r="K496" s="559"/>
      <c r="L496" s="559"/>
      <c r="M496" s="559"/>
      <c r="N496" s="559"/>
      <c r="O496" s="559" t="str">
        <f t="shared" si="28"/>
        <v/>
      </c>
      <c r="P496" s="560"/>
    </row>
    <row r="497" spans="2:16">
      <c r="B497" s="557" t="str">
        <f t="shared" si="25"/>
        <v/>
      </c>
      <c r="C497" s="558"/>
      <c r="D497" s="559" t="str">
        <f t="shared" si="26"/>
        <v/>
      </c>
      <c r="E497" s="559"/>
      <c r="F497" s="559" t="str">
        <f>IFERROR(IF(OR(D497=0,D497=""),"",-PMT($F$45/IF($K$46="Day",'L1'!$D$12,IF($K$46="Week",'L1'!$D$16,IF($K$46="Month",'L1'!$D$17,1))),$F$46,$D$62)),"")</f>
        <v/>
      </c>
      <c r="G497" s="559"/>
      <c r="H497" s="559" t="str">
        <f>IFERROR(-PPMT(IF($K$46="Day",$F$45/'L1'!$D$12,IF($K$46="Week",$F$45/'L1'!$D$16,IF($K$46="Month",$F$45/'L1'!$D$17,IF($K$46="Year",$F$45,0)))),B497,$F$46,$Q$45),"")</f>
        <v/>
      </c>
      <c r="I497" s="559"/>
      <c r="J497" s="559" t="str">
        <f t="shared" si="27"/>
        <v/>
      </c>
      <c r="K497" s="559"/>
      <c r="L497" s="559"/>
      <c r="M497" s="559"/>
      <c r="N497" s="559"/>
      <c r="O497" s="559" t="str">
        <f t="shared" si="28"/>
        <v/>
      </c>
      <c r="P497" s="560"/>
    </row>
    <row r="498" spans="2:16">
      <c r="B498" s="557" t="str">
        <f t="shared" si="25"/>
        <v/>
      </c>
      <c r="C498" s="558"/>
      <c r="D498" s="559" t="str">
        <f t="shared" si="26"/>
        <v/>
      </c>
      <c r="E498" s="559"/>
      <c r="F498" s="559" t="str">
        <f>IFERROR(IF(OR(D498=0,D498=""),"",-PMT($F$45/IF($K$46="Day",'L1'!$D$12,IF($K$46="Week",'L1'!$D$16,IF($K$46="Month",'L1'!$D$17,1))),$F$46,$D$62)),"")</f>
        <v/>
      </c>
      <c r="G498" s="559"/>
      <c r="H498" s="559" t="str">
        <f>IFERROR(-PPMT(IF($K$46="Day",$F$45/'L1'!$D$12,IF($K$46="Week",$F$45/'L1'!$D$16,IF($K$46="Month",$F$45/'L1'!$D$17,IF($K$46="Year",$F$45,0)))),B498,$F$46,$Q$45),"")</f>
        <v/>
      </c>
      <c r="I498" s="559"/>
      <c r="J498" s="559" t="str">
        <f t="shared" si="27"/>
        <v/>
      </c>
      <c r="K498" s="559"/>
      <c r="L498" s="559"/>
      <c r="M498" s="559"/>
      <c r="N498" s="559"/>
      <c r="O498" s="559" t="str">
        <f t="shared" si="28"/>
        <v/>
      </c>
      <c r="P498" s="560"/>
    </row>
    <row r="499" spans="2:16">
      <c r="B499" s="557" t="str">
        <f t="shared" si="25"/>
        <v/>
      </c>
      <c r="C499" s="558"/>
      <c r="D499" s="559" t="str">
        <f t="shared" si="26"/>
        <v/>
      </c>
      <c r="E499" s="559"/>
      <c r="F499" s="559" t="str">
        <f>IFERROR(IF(OR(D499=0,D499=""),"",-PMT($F$45/IF($K$46="Day",'L1'!$D$12,IF($K$46="Week",'L1'!$D$16,IF($K$46="Month",'L1'!$D$17,1))),$F$46,$D$62)),"")</f>
        <v/>
      </c>
      <c r="G499" s="559"/>
      <c r="H499" s="559" t="str">
        <f>IFERROR(-PPMT(IF($K$46="Day",$F$45/'L1'!$D$12,IF($K$46="Week",$F$45/'L1'!$D$16,IF($K$46="Month",$F$45/'L1'!$D$17,IF($K$46="Year",$F$45,0)))),B499,$F$46,$Q$45),"")</f>
        <v/>
      </c>
      <c r="I499" s="559"/>
      <c r="J499" s="559" t="str">
        <f t="shared" si="27"/>
        <v/>
      </c>
      <c r="K499" s="559"/>
      <c r="L499" s="559"/>
      <c r="M499" s="559"/>
      <c r="N499" s="559"/>
      <c r="O499" s="559" t="str">
        <f t="shared" si="28"/>
        <v/>
      </c>
      <c r="P499" s="560"/>
    </row>
    <row r="500" spans="2:16">
      <c r="B500" s="557" t="str">
        <f t="shared" si="25"/>
        <v/>
      </c>
      <c r="C500" s="558"/>
      <c r="D500" s="559" t="str">
        <f t="shared" si="26"/>
        <v/>
      </c>
      <c r="E500" s="559"/>
      <c r="F500" s="559" t="str">
        <f>IFERROR(IF(OR(D500=0,D500=""),"",-PMT($F$45/IF($K$46="Day",'L1'!$D$12,IF($K$46="Week",'L1'!$D$16,IF($K$46="Month",'L1'!$D$17,1))),$F$46,$D$62)),"")</f>
        <v/>
      </c>
      <c r="G500" s="559"/>
      <c r="H500" s="559" t="str">
        <f>IFERROR(-PPMT(IF($K$46="Day",$F$45/'L1'!$D$12,IF($K$46="Week",$F$45/'L1'!$D$16,IF($K$46="Month",$F$45/'L1'!$D$17,IF($K$46="Year",$F$45,0)))),B500,$F$46,$Q$45),"")</f>
        <v/>
      </c>
      <c r="I500" s="559"/>
      <c r="J500" s="559" t="str">
        <f t="shared" si="27"/>
        <v/>
      </c>
      <c r="K500" s="559"/>
      <c r="L500" s="559"/>
      <c r="M500" s="559"/>
      <c r="N500" s="559"/>
      <c r="O500" s="559" t="str">
        <f t="shared" si="28"/>
        <v/>
      </c>
      <c r="P500" s="560"/>
    </row>
    <row r="501" spans="2:16">
      <c r="B501" s="557" t="str">
        <f t="shared" si="25"/>
        <v/>
      </c>
      <c r="C501" s="558"/>
      <c r="D501" s="559" t="str">
        <f t="shared" si="26"/>
        <v/>
      </c>
      <c r="E501" s="559"/>
      <c r="F501" s="559" t="str">
        <f>IFERROR(IF(OR(D501=0,D501=""),"",-PMT($F$45/IF($K$46="Day",'L1'!$D$12,IF($K$46="Week",'L1'!$D$16,IF($K$46="Month",'L1'!$D$17,1))),$F$46,$D$62)),"")</f>
        <v/>
      </c>
      <c r="G501" s="559"/>
      <c r="H501" s="559" t="str">
        <f>IFERROR(-PPMT(IF($K$46="Day",$F$45/'L1'!$D$12,IF($K$46="Week",$F$45/'L1'!$D$16,IF($K$46="Month",$F$45/'L1'!$D$17,IF($K$46="Year",$F$45,0)))),B501,$F$46,$Q$45),"")</f>
        <v/>
      </c>
      <c r="I501" s="559"/>
      <c r="J501" s="559" t="str">
        <f t="shared" si="27"/>
        <v/>
      </c>
      <c r="K501" s="559"/>
      <c r="L501" s="559"/>
      <c r="M501" s="559"/>
      <c r="N501" s="559"/>
      <c r="O501" s="559" t="str">
        <f t="shared" si="28"/>
        <v/>
      </c>
      <c r="P501" s="560"/>
    </row>
    <row r="502" spans="2:16">
      <c r="B502" s="557" t="str">
        <f t="shared" si="25"/>
        <v/>
      </c>
      <c r="C502" s="558"/>
      <c r="D502" s="559" t="str">
        <f t="shared" si="26"/>
        <v/>
      </c>
      <c r="E502" s="559"/>
      <c r="F502" s="559" t="str">
        <f>IFERROR(IF(OR(D502=0,D502=""),"",-PMT($F$45/IF($K$46="Day",'L1'!$D$12,IF($K$46="Week",'L1'!$D$16,IF($K$46="Month",'L1'!$D$17,1))),$F$46,$D$62)),"")</f>
        <v/>
      </c>
      <c r="G502" s="559"/>
      <c r="H502" s="559" t="str">
        <f>IFERROR(-PPMT(IF($K$46="Day",$F$45/'L1'!$D$12,IF($K$46="Week",$F$45/'L1'!$D$16,IF($K$46="Month",$F$45/'L1'!$D$17,IF($K$46="Year",$F$45,0)))),B502,$F$46,$Q$45),"")</f>
        <v/>
      </c>
      <c r="I502" s="559"/>
      <c r="J502" s="559" t="str">
        <f t="shared" si="27"/>
        <v/>
      </c>
      <c r="K502" s="559"/>
      <c r="L502" s="559"/>
      <c r="M502" s="559"/>
      <c r="N502" s="559"/>
      <c r="O502" s="559" t="str">
        <f t="shared" si="28"/>
        <v/>
      </c>
      <c r="P502" s="560"/>
    </row>
    <row r="503" spans="2:16">
      <c r="B503" s="557" t="str">
        <f t="shared" si="25"/>
        <v/>
      </c>
      <c r="C503" s="558"/>
      <c r="D503" s="559" t="str">
        <f t="shared" si="26"/>
        <v/>
      </c>
      <c r="E503" s="559"/>
      <c r="F503" s="559" t="str">
        <f>IFERROR(IF(OR(D503=0,D503=""),"",-PMT($F$45/IF($K$46="Day",'L1'!$D$12,IF($K$46="Week",'L1'!$D$16,IF($K$46="Month",'L1'!$D$17,1))),$F$46,$D$62)),"")</f>
        <v/>
      </c>
      <c r="G503" s="559"/>
      <c r="H503" s="559" t="str">
        <f>IFERROR(-PPMT(IF($K$46="Day",$F$45/'L1'!$D$12,IF($K$46="Week",$F$45/'L1'!$D$16,IF($K$46="Month",$F$45/'L1'!$D$17,IF($K$46="Year",$F$45,0)))),B503,$F$46,$Q$45),"")</f>
        <v/>
      </c>
      <c r="I503" s="559"/>
      <c r="J503" s="559" t="str">
        <f t="shared" si="27"/>
        <v/>
      </c>
      <c r="K503" s="559"/>
      <c r="L503" s="559"/>
      <c r="M503" s="559"/>
      <c r="N503" s="559"/>
      <c r="O503" s="559" t="str">
        <f t="shared" si="28"/>
        <v/>
      </c>
      <c r="P503" s="560"/>
    </row>
    <row r="504" spans="2:16">
      <c r="B504" s="557" t="str">
        <f t="shared" si="25"/>
        <v/>
      </c>
      <c r="C504" s="558"/>
      <c r="D504" s="559" t="str">
        <f t="shared" si="26"/>
        <v/>
      </c>
      <c r="E504" s="559"/>
      <c r="F504" s="559" t="str">
        <f>IFERROR(IF(OR(D504=0,D504=""),"",-PMT($F$45/IF($K$46="Day",'L1'!$D$12,IF($K$46="Week",'L1'!$D$16,IF($K$46="Month",'L1'!$D$17,1))),$F$46,$D$62)),"")</f>
        <v/>
      </c>
      <c r="G504" s="559"/>
      <c r="H504" s="559" t="str">
        <f>IFERROR(-PPMT(IF($K$46="Day",$F$45/'L1'!$D$12,IF($K$46="Week",$F$45/'L1'!$D$16,IF($K$46="Month",$F$45/'L1'!$D$17,IF($K$46="Year",$F$45,0)))),B504,$F$46,$Q$45),"")</f>
        <v/>
      </c>
      <c r="I504" s="559"/>
      <c r="J504" s="559" t="str">
        <f t="shared" si="27"/>
        <v/>
      </c>
      <c r="K504" s="559"/>
      <c r="L504" s="559"/>
      <c r="M504" s="559"/>
      <c r="N504" s="559"/>
      <c r="O504" s="559" t="str">
        <f t="shared" si="28"/>
        <v/>
      </c>
      <c r="P504" s="560"/>
    </row>
    <row r="505" spans="2:16">
      <c r="B505" s="557" t="str">
        <f t="shared" si="25"/>
        <v/>
      </c>
      <c r="C505" s="558"/>
      <c r="D505" s="559" t="str">
        <f t="shared" si="26"/>
        <v/>
      </c>
      <c r="E505" s="559"/>
      <c r="F505" s="559" t="str">
        <f>IFERROR(IF(OR(D505=0,D505=""),"",-PMT($F$45/IF($K$46="Day",'L1'!$D$12,IF($K$46="Week",'L1'!$D$16,IF($K$46="Month",'L1'!$D$17,1))),$F$46,$D$62)),"")</f>
        <v/>
      </c>
      <c r="G505" s="559"/>
      <c r="H505" s="559" t="str">
        <f>IFERROR(-PPMT(IF($K$46="Day",$F$45/'L1'!$D$12,IF($K$46="Week",$F$45/'L1'!$D$16,IF($K$46="Month",$F$45/'L1'!$D$17,IF($K$46="Year",$F$45,0)))),B505,$F$46,$Q$45),"")</f>
        <v/>
      </c>
      <c r="I505" s="559"/>
      <c r="J505" s="559" t="str">
        <f t="shared" si="27"/>
        <v/>
      </c>
      <c r="K505" s="559"/>
      <c r="L505" s="559"/>
      <c r="M505" s="559"/>
      <c r="N505" s="559"/>
      <c r="O505" s="559" t="str">
        <f t="shared" si="28"/>
        <v/>
      </c>
      <c r="P505" s="560"/>
    </row>
    <row r="506" spans="2:16">
      <c r="B506" s="557" t="str">
        <f t="shared" si="25"/>
        <v/>
      </c>
      <c r="C506" s="558"/>
      <c r="D506" s="559" t="str">
        <f t="shared" si="26"/>
        <v/>
      </c>
      <c r="E506" s="559"/>
      <c r="F506" s="559" t="str">
        <f>IFERROR(IF(OR(D506=0,D506=""),"",-PMT($F$45/IF($K$46="Day",'L1'!$D$12,IF($K$46="Week",'L1'!$D$16,IF($K$46="Month",'L1'!$D$17,1))),$F$46,$D$62)),"")</f>
        <v/>
      </c>
      <c r="G506" s="559"/>
      <c r="H506" s="559" t="str">
        <f>IFERROR(-PPMT(IF($K$46="Day",$F$45/'L1'!$D$12,IF($K$46="Week",$F$45/'L1'!$D$16,IF($K$46="Month",$F$45/'L1'!$D$17,IF($K$46="Year",$F$45,0)))),B506,$F$46,$Q$45),"")</f>
        <v/>
      </c>
      <c r="I506" s="559"/>
      <c r="J506" s="559" t="str">
        <f t="shared" si="27"/>
        <v/>
      </c>
      <c r="K506" s="559"/>
      <c r="L506" s="559"/>
      <c r="M506" s="559"/>
      <c r="N506" s="559"/>
      <c r="O506" s="559" t="str">
        <f t="shared" si="28"/>
        <v/>
      </c>
      <c r="P506" s="560"/>
    </row>
    <row r="507" spans="2:16">
      <c r="B507" s="557" t="str">
        <f t="shared" si="25"/>
        <v/>
      </c>
      <c r="C507" s="558"/>
      <c r="D507" s="559" t="str">
        <f t="shared" si="26"/>
        <v/>
      </c>
      <c r="E507" s="559"/>
      <c r="F507" s="559" t="str">
        <f>IFERROR(IF(OR(D507=0,D507=""),"",-PMT($F$45/IF($K$46="Day",'L1'!$D$12,IF($K$46="Week",'L1'!$D$16,IF($K$46="Month",'L1'!$D$17,1))),$F$46,$D$62)),"")</f>
        <v/>
      </c>
      <c r="G507" s="559"/>
      <c r="H507" s="559" t="str">
        <f>IFERROR(-PPMT(IF($K$46="Day",$F$45/'L1'!$D$12,IF($K$46="Week",$F$45/'L1'!$D$16,IF($K$46="Month",$F$45/'L1'!$D$17,IF($K$46="Year",$F$45,0)))),B507,$F$46,$Q$45),"")</f>
        <v/>
      </c>
      <c r="I507" s="559"/>
      <c r="J507" s="559" t="str">
        <f t="shared" si="27"/>
        <v/>
      </c>
      <c r="K507" s="559"/>
      <c r="L507" s="559"/>
      <c r="M507" s="559"/>
      <c r="N507" s="559"/>
      <c r="O507" s="559" t="str">
        <f t="shared" si="28"/>
        <v/>
      </c>
      <c r="P507" s="560"/>
    </row>
    <row r="508" spans="2:16">
      <c r="B508" s="557" t="str">
        <f t="shared" si="25"/>
        <v/>
      </c>
      <c r="C508" s="558"/>
      <c r="D508" s="559" t="str">
        <f t="shared" si="26"/>
        <v/>
      </c>
      <c r="E508" s="559"/>
      <c r="F508" s="559" t="str">
        <f>IFERROR(IF(OR(D508=0,D508=""),"",-PMT($F$45/IF($K$46="Day",'L1'!$D$12,IF($K$46="Week",'L1'!$D$16,IF($K$46="Month",'L1'!$D$17,1))),$F$46,$D$62)),"")</f>
        <v/>
      </c>
      <c r="G508" s="559"/>
      <c r="H508" s="559" t="str">
        <f>IFERROR(-PPMT(IF($K$46="Day",$F$45/'L1'!$D$12,IF($K$46="Week",$F$45/'L1'!$D$16,IF($K$46="Month",$F$45/'L1'!$D$17,IF($K$46="Year",$F$45,0)))),B508,$F$46,$Q$45),"")</f>
        <v/>
      </c>
      <c r="I508" s="559"/>
      <c r="J508" s="559" t="str">
        <f t="shared" si="27"/>
        <v/>
      </c>
      <c r="K508" s="559"/>
      <c r="L508" s="559"/>
      <c r="M508" s="559"/>
      <c r="N508" s="559"/>
      <c r="O508" s="559" t="str">
        <f t="shared" si="28"/>
        <v/>
      </c>
      <c r="P508" s="560"/>
    </row>
    <row r="509" spans="2:16">
      <c r="B509" s="557" t="str">
        <f t="shared" si="25"/>
        <v/>
      </c>
      <c r="C509" s="558"/>
      <c r="D509" s="559" t="str">
        <f t="shared" si="26"/>
        <v/>
      </c>
      <c r="E509" s="559"/>
      <c r="F509" s="559" t="str">
        <f>IFERROR(IF(OR(D509=0,D509=""),"",-PMT($F$45/IF($K$46="Day",'L1'!$D$12,IF($K$46="Week",'L1'!$D$16,IF($K$46="Month",'L1'!$D$17,1))),$F$46,$D$62)),"")</f>
        <v/>
      </c>
      <c r="G509" s="559"/>
      <c r="H509" s="559" t="str">
        <f>IFERROR(-PPMT(IF($K$46="Day",$F$45/'L1'!$D$12,IF($K$46="Week",$F$45/'L1'!$D$16,IF($K$46="Month",$F$45/'L1'!$D$17,IF($K$46="Year",$F$45,0)))),B509,$F$46,$Q$45),"")</f>
        <v/>
      </c>
      <c r="I509" s="559"/>
      <c r="J509" s="559" t="str">
        <f t="shared" si="27"/>
        <v/>
      </c>
      <c r="K509" s="559"/>
      <c r="L509" s="559"/>
      <c r="M509" s="559"/>
      <c r="N509" s="559"/>
      <c r="O509" s="559" t="str">
        <f t="shared" si="28"/>
        <v/>
      </c>
      <c r="P509" s="560"/>
    </row>
    <row r="510" spans="2:16">
      <c r="B510" s="557" t="str">
        <f t="shared" si="25"/>
        <v/>
      </c>
      <c r="C510" s="558"/>
      <c r="D510" s="559" t="str">
        <f t="shared" si="26"/>
        <v/>
      </c>
      <c r="E510" s="559"/>
      <c r="F510" s="559" t="str">
        <f>IFERROR(IF(OR(D510=0,D510=""),"",-PMT($F$45/IF($K$46="Day",'L1'!$D$12,IF($K$46="Week",'L1'!$D$16,IF($K$46="Month",'L1'!$D$17,1))),$F$46,$D$62)),"")</f>
        <v/>
      </c>
      <c r="G510" s="559"/>
      <c r="H510" s="559" t="str">
        <f>IFERROR(-PPMT(IF($K$46="Day",$F$45/'L1'!$D$12,IF($K$46="Week",$F$45/'L1'!$D$16,IF($K$46="Month",$F$45/'L1'!$D$17,IF($K$46="Year",$F$45,0)))),B510,$F$46,$Q$45),"")</f>
        <v/>
      </c>
      <c r="I510" s="559"/>
      <c r="J510" s="559" t="str">
        <f t="shared" si="27"/>
        <v/>
      </c>
      <c r="K510" s="559"/>
      <c r="L510" s="559"/>
      <c r="M510" s="559"/>
      <c r="N510" s="559"/>
      <c r="O510" s="559" t="str">
        <f t="shared" si="28"/>
        <v/>
      </c>
      <c r="P510" s="560"/>
    </row>
    <row r="511" spans="2:16">
      <c r="B511" s="557" t="str">
        <f t="shared" si="25"/>
        <v/>
      </c>
      <c r="C511" s="558"/>
      <c r="D511" s="559" t="str">
        <f t="shared" si="26"/>
        <v/>
      </c>
      <c r="E511" s="559"/>
      <c r="F511" s="559" t="str">
        <f>IFERROR(IF(OR(D511=0,D511=""),"",-PMT($F$45/IF($K$46="Day",'L1'!$D$12,IF($K$46="Week",'L1'!$D$16,IF($K$46="Month",'L1'!$D$17,1))),$F$46,$D$62)),"")</f>
        <v/>
      </c>
      <c r="G511" s="559"/>
      <c r="H511" s="559" t="str">
        <f>IFERROR(-PPMT(IF($K$46="Day",$F$45/'L1'!$D$12,IF($K$46="Week",$F$45/'L1'!$D$16,IF($K$46="Month",$F$45/'L1'!$D$17,IF($K$46="Year",$F$45,0)))),B511,$F$46,$Q$45),"")</f>
        <v/>
      </c>
      <c r="I511" s="559"/>
      <c r="J511" s="559" t="str">
        <f t="shared" si="27"/>
        <v/>
      </c>
      <c r="K511" s="559"/>
      <c r="L511" s="559"/>
      <c r="M511" s="559"/>
      <c r="N511" s="559"/>
      <c r="O511" s="559" t="str">
        <f t="shared" si="28"/>
        <v/>
      </c>
      <c r="P511" s="560"/>
    </row>
    <row r="512" spans="2:16">
      <c r="B512" s="557" t="str">
        <f t="shared" ref="B512:B575" si="29">IF(OR(D512=0,D512=""),"",B511+1)</f>
        <v/>
      </c>
      <c r="C512" s="558"/>
      <c r="D512" s="559" t="str">
        <f t="shared" ref="D512:D575" si="30">IFERROR(IF(D511-H511&lt;=0,"",D511-H511),"")</f>
        <v/>
      </c>
      <c r="E512" s="559"/>
      <c r="F512" s="559" t="str">
        <f>IFERROR(IF(OR(D512=0,D512=""),"",-PMT($F$45/IF($K$46="Day",'L1'!$D$12,IF($K$46="Week",'L1'!$D$16,IF($K$46="Month",'L1'!$D$17,1))),$F$46,$D$62)),"")</f>
        <v/>
      </c>
      <c r="G512" s="559"/>
      <c r="H512" s="559" t="str">
        <f>IFERROR(-PPMT(IF($K$46="Day",$F$45/'L1'!$D$12,IF($K$46="Week",$F$45/'L1'!$D$16,IF($K$46="Month",$F$45/'L1'!$D$17,IF($K$46="Year",$F$45,0)))),B512,$F$46,$Q$45),"")</f>
        <v/>
      </c>
      <c r="I512" s="559"/>
      <c r="J512" s="559" t="str">
        <f t="shared" ref="J512:J575" si="31">IFERROR(F512-H512,"")</f>
        <v/>
      </c>
      <c r="K512" s="559"/>
      <c r="L512" s="559"/>
      <c r="M512" s="559"/>
      <c r="N512" s="559"/>
      <c r="O512" s="559" t="str">
        <f t="shared" ref="O512:O575" si="32">IFERROR(D512-H512,"")</f>
        <v/>
      </c>
      <c r="P512" s="560"/>
    </row>
    <row r="513" spans="2:16">
      <c r="B513" s="557" t="str">
        <f t="shared" si="29"/>
        <v/>
      </c>
      <c r="C513" s="558"/>
      <c r="D513" s="559" t="str">
        <f t="shared" si="30"/>
        <v/>
      </c>
      <c r="E513" s="559"/>
      <c r="F513" s="559" t="str">
        <f>IFERROR(IF(OR(D513=0,D513=""),"",-PMT($F$45/IF($K$46="Day",'L1'!$D$12,IF($K$46="Week",'L1'!$D$16,IF($K$46="Month",'L1'!$D$17,1))),$F$46,$D$62)),"")</f>
        <v/>
      </c>
      <c r="G513" s="559"/>
      <c r="H513" s="559" t="str">
        <f>IFERROR(-PPMT(IF($K$46="Day",$F$45/'L1'!$D$12,IF($K$46="Week",$F$45/'L1'!$D$16,IF($K$46="Month",$F$45/'L1'!$D$17,IF($K$46="Year",$F$45,0)))),B513,$F$46,$Q$45),"")</f>
        <v/>
      </c>
      <c r="I513" s="559"/>
      <c r="J513" s="559" t="str">
        <f t="shared" si="31"/>
        <v/>
      </c>
      <c r="K513" s="559"/>
      <c r="L513" s="559"/>
      <c r="M513" s="559"/>
      <c r="N513" s="559"/>
      <c r="O513" s="559" t="str">
        <f t="shared" si="32"/>
        <v/>
      </c>
      <c r="P513" s="560"/>
    </row>
    <row r="514" spans="2:16">
      <c r="B514" s="557" t="str">
        <f t="shared" si="29"/>
        <v/>
      </c>
      <c r="C514" s="558"/>
      <c r="D514" s="559" t="str">
        <f t="shared" si="30"/>
        <v/>
      </c>
      <c r="E514" s="559"/>
      <c r="F514" s="559" t="str">
        <f>IFERROR(IF(OR(D514=0,D514=""),"",-PMT($F$45/IF($K$46="Day",'L1'!$D$12,IF($K$46="Week",'L1'!$D$16,IF($K$46="Month",'L1'!$D$17,1))),$F$46,$D$62)),"")</f>
        <v/>
      </c>
      <c r="G514" s="559"/>
      <c r="H514" s="559" t="str">
        <f>IFERROR(-PPMT(IF($K$46="Day",$F$45/'L1'!$D$12,IF($K$46="Week",$F$45/'L1'!$D$16,IF($K$46="Month",$F$45/'L1'!$D$17,IF($K$46="Year",$F$45,0)))),B514,$F$46,$Q$45),"")</f>
        <v/>
      </c>
      <c r="I514" s="559"/>
      <c r="J514" s="559" t="str">
        <f t="shared" si="31"/>
        <v/>
      </c>
      <c r="K514" s="559"/>
      <c r="L514" s="559"/>
      <c r="M514" s="559"/>
      <c r="N514" s="559"/>
      <c r="O514" s="559" t="str">
        <f t="shared" si="32"/>
        <v/>
      </c>
      <c r="P514" s="560"/>
    </row>
    <row r="515" spans="2:16">
      <c r="B515" s="557" t="str">
        <f t="shared" si="29"/>
        <v/>
      </c>
      <c r="C515" s="558"/>
      <c r="D515" s="559" t="str">
        <f t="shared" si="30"/>
        <v/>
      </c>
      <c r="E515" s="559"/>
      <c r="F515" s="559" t="str">
        <f>IFERROR(IF(OR(D515=0,D515=""),"",-PMT($F$45/IF($K$46="Day",'L1'!$D$12,IF($K$46="Week",'L1'!$D$16,IF($K$46="Month",'L1'!$D$17,1))),$F$46,$D$62)),"")</f>
        <v/>
      </c>
      <c r="G515" s="559"/>
      <c r="H515" s="559" t="str">
        <f>IFERROR(-PPMT(IF($K$46="Day",$F$45/'L1'!$D$12,IF($K$46="Week",$F$45/'L1'!$D$16,IF($K$46="Month",$F$45/'L1'!$D$17,IF($K$46="Year",$F$45,0)))),B515,$F$46,$Q$45),"")</f>
        <v/>
      </c>
      <c r="I515" s="559"/>
      <c r="J515" s="559" t="str">
        <f t="shared" si="31"/>
        <v/>
      </c>
      <c r="K515" s="559"/>
      <c r="L515" s="559"/>
      <c r="M515" s="559"/>
      <c r="N515" s="559"/>
      <c r="O515" s="559" t="str">
        <f t="shared" si="32"/>
        <v/>
      </c>
      <c r="P515" s="560"/>
    </row>
    <row r="516" spans="2:16">
      <c r="B516" s="557" t="str">
        <f t="shared" si="29"/>
        <v/>
      </c>
      <c r="C516" s="558"/>
      <c r="D516" s="559" t="str">
        <f t="shared" si="30"/>
        <v/>
      </c>
      <c r="E516" s="559"/>
      <c r="F516" s="559" t="str">
        <f>IFERROR(IF(OR(D516=0,D516=""),"",-PMT($F$45/IF($K$46="Day",'L1'!$D$12,IF($K$46="Week",'L1'!$D$16,IF($K$46="Month",'L1'!$D$17,1))),$F$46,$D$62)),"")</f>
        <v/>
      </c>
      <c r="G516" s="559"/>
      <c r="H516" s="559" t="str">
        <f>IFERROR(-PPMT(IF($K$46="Day",$F$45/'L1'!$D$12,IF($K$46="Week",$F$45/'L1'!$D$16,IF($K$46="Month",$F$45/'L1'!$D$17,IF($K$46="Year",$F$45,0)))),B516,$F$46,$Q$45),"")</f>
        <v/>
      </c>
      <c r="I516" s="559"/>
      <c r="J516" s="559" t="str">
        <f t="shared" si="31"/>
        <v/>
      </c>
      <c r="K516" s="559"/>
      <c r="L516" s="559"/>
      <c r="M516" s="559"/>
      <c r="N516" s="559"/>
      <c r="O516" s="559" t="str">
        <f t="shared" si="32"/>
        <v/>
      </c>
      <c r="P516" s="560"/>
    </row>
    <row r="517" spans="2:16">
      <c r="B517" s="557" t="str">
        <f t="shared" si="29"/>
        <v/>
      </c>
      <c r="C517" s="558"/>
      <c r="D517" s="559" t="str">
        <f t="shared" si="30"/>
        <v/>
      </c>
      <c r="E517" s="559"/>
      <c r="F517" s="559" t="str">
        <f>IFERROR(IF(OR(D517=0,D517=""),"",-PMT($F$45/IF($K$46="Day",'L1'!$D$12,IF($K$46="Week",'L1'!$D$16,IF($K$46="Month",'L1'!$D$17,1))),$F$46,$D$62)),"")</f>
        <v/>
      </c>
      <c r="G517" s="559"/>
      <c r="H517" s="559" t="str">
        <f>IFERROR(-PPMT(IF($K$46="Day",$F$45/'L1'!$D$12,IF($K$46="Week",$F$45/'L1'!$D$16,IF($K$46="Month",$F$45/'L1'!$D$17,IF($K$46="Year",$F$45,0)))),B517,$F$46,$Q$45),"")</f>
        <v/>
      </c>
      <c r="I517" s="559"/>
      <c r="J517" s="559" t="str">
        <f t="shared" si="31"/>
        <v/>
      </c>
      <c r="K517" s="559"/>
      <c r="L517" s="559"/>
      <c r="M517" s="559"/>
      <c r="N517" s="559"/>
      <c r="O517" s="559" t="str">
        <f t="shared" si="32"/>
        <v/>
      </c>
      <c r="P517" s="560"/>
    </row>
    <row r="518" spans="2:16">
      <c r="B518" s="557" t="str">
        <f t="shared" si="29"/>
        <v/>
      </c>
      <c r="C518" s="558"/>
      <c r="D518" s="559" t="str">
        <f t="shared" si="30"/>
        <v/>
      </c>
      <c r="E518" s="559"/>
      <c r="F518" s="559" t="str">
        <f>IFERROR(IF(OR(D518=0,D518=""),"",-PMT($F$45/IF($K$46="Day",'L1'!$D$12,IF($K$46="Week",'L1'!$D$16,IF($K$46="Month",'L1'!$D$17,1))),$F$46,$D$62)),"")</f>
        <v/>
      </c>
      <c r="G518" s="559"/>
      <c r="H518" s="559" t="str">
        <f>IFERROR(-PPMT(IF($K$46="Day",$F$45/'L1'!$D$12,IF($K$46="Week",$F$45/'L1'!$D$16,IF($K$46="Month",$F$45/'L1'!$D$17,IF($K$46="Year",$F$45,0)))),B518,$F$46,$Q$45),"")</f>
        <v/>
      </c>
      <c r="I518" s="559"/>
      <c r="J518" s="559" t="str">
        <f t="shared" si="31"/>
        <v/>
      </c>
      <c r="K518" s="559"/>
      <c r="L518" s="559"/>
      <c r="M518" s="559"/>
      <c r="N518" s="559"/>
      <c r="O518" s="559" t="str">
        <f t="shared" si="32"/>
        <v/>
      </c>
      <c r="P518" s="560"/>
    </row>
    <row r="519" spans="2:16">
      <c r="B519" s="557" t="str">
        <f t="shared" si="29"/>
        <v/>
      </c>
      <c r="C519" s="558"/>
      <c r="D519" s="559" t="str">
        <f t="shared" si="30"/>
        <v/>
      </c>
      <c r="E519" s="559"/>
      <c r="F519" s="559" t="str">
        <f>IFERROR(IF(OR(D519=0,D519=""),"",-PMT($F$45/IF($K$46="Day",'L1'!$D$12,IF($K$46="Week",'L1'!$D$16,IF($K$46="Month",'L1'!$D$17,1))),$F$46,$D$62)),"")</f>
        <v/>
      </c>
      <c r="G519" s="559"/>
      <c r="H519" s="559" t="str">
        <f>IFERROR(-PPMT(IF($K$46="Day",$F$45/'L1'!$D$12,IF($K$46="Week",$F$45/'L1'!$D$16,IF($K$46="Month",$F$45/'L1'!$D$17,IF($K$46="Year",$F$45,0)))),B519,$F$46,$Q$45),"")</f>
        <v/>
      </c>
      <c r="I519" s="559"/>
      <c r="J519" s="559" t="str">
        <f t="shared" si="31"/>
        <v/>
      </c>
      <c r="K519" s="559"/>
      <c r="L519" s="559"/>
      <c r="M519" s="559"/>
      <c r="N519" s="559"/>
      <c r="O519" s="559" t="str">
        <f t="shared" si="32"/>
        <v/>
      </c>
      <c r="P519" s="560"/>
    </row>
    <row r="520" spans="2:16">
      <c r="B520" s="557" t="str">
        <f t="shared" si="29"/>
        <v/>
      </c>
      <c r="C520" s="558"/>
      <c r="D520" s="559" t="str">
        <f t="shared" si="30"/>
        <v/>
      </c>
      <c r="E520" s="559"/>
      <c r="F520" s="559" t="str">
        <f>IFERROR(IF(OR(D520=0,D520=""),"",-PMT($F$45/IF($K$46="Day",'L1'!$D$12,IF($K$46="Week",'L1'!$D$16,IF($K$46="Month",'L1'!$D$17,1))),$F$46,$D$62)),"")</f>
        <v/>
      </c>
      <c r="G520" s="559"/>
      <c r="H520" s="559" t="str">
        <f>IFERROR(-PPMT(IF($K$46="Day",$F$45/'L1'!$D$12,IF($K$46="Week",$F$45/'L1'!$D$16,IF($K$46="Month",$F$45/'L1'!$D$17,IF($K$46="Year",$F$45,0)))),B520,$F$46,$Q$45),"")</f>
        <v/>
      </c>
      <c r="I520" s="559"/>
      <c r="J520" s="559" t="str">
        <f t="shared" si="31"/>
        <v/>
      </c>
      <c r="K520" s="559"/>
      <c r="L520" s="559"/>
      <c r="M520" s="559"/>
      <c r="N520" s="559"/>
      <c r="O520" s="559" t="str">
        <f t="shared" si="32"/>
        <v/>
      </c>
      <c r="P520" s="560"/>
    </row>
    <row r="521" spans="2:16">
      <c r="B521" s="557" t="str">
        <f t="shared" si="29"/>
        <v/>
      </c>
      <c r="C521" s="558"/>
      <c r="D521" s="559" t="str">
        <f t="shared" si="30"/>
        <v/>
      </c>
      <c r="E521" s="559"/>
      <c r="F521" s="559" t="str">
        <f>IFERROR(IF(OR(D521=0,D521=""),"",-PMT($F$45/IF($K$46="Day",'L1'!$D$12,IF($K$46="Week",'L1'!$D$16,IF($K$46="Month",'L1'!$D$17,1))),$F$46,$D$62)),"")</f>
        <v/>
      </c>
      <c r="G521" s="559"/>
      <c r="H521" s="559" t="str">
        <f>IFERROR(-PPMT(IF($K$46="Day",$F$45/'L1'!$D$12,IF($K$46="Week",$F$45/'L1'!$D$16,IF($K$46="Month",$F$45/'L1'!$D$17,IF($K$46="Year",$F$45,0)))),B521,$F$46,$Q$45),"")</f>
        <v/>
      </c>
      <c r="I521" s="559"/>
      <c r="J521" s="559" t="str">
        <f t="shared" si="31"/>
        <v/>
      </c>
      <c r="K521" s="559"/>
      <c r="L521" s="559"/>
      <c r="M521" s="559"/>
      <c r="N521" s="559"/>
      <c r="O521" s="559" t="str">
        <f t="shared" si="32"/>
        <v/>
      </c>
      <c r="P521" s="560"/>
    </row>
    <row r="522" spans="2:16">
      <c r="B522" s="557" t="str">
        <f t="shared" si="29"/>
        <v/>
      </c>
      <c r="C522" s="558"/>
      <c r="D522" s="559" t="str">
        <f t="shared" si="30"/>
        <v/>
      </c>
      <c r="E522" s="559"/>
      <c r="F522" s="559" t="str">
        <f>IFERROR(IF(OR(D522=0,D522=""),"",-PMT($F$45/IF($K$46="Day",'L1'!$D$12,IF($K$46="Week",'L1'!$D$16,IF($K$46="Month",'L1'!$D$17,1))),$F$46,$D$62)),"")</f>
        <v/>
      </c>
      <c r="G522" s="559"/>
      <c r="H522" s="559" t="str">
        <f>IFERROR(-PPMT(IF($K$46="Day",$F$45/'L1'!$D$12,IF($K$46="Week",$F$45/'L1'!$D$16,IF($K$46="Month",$F$45/'L1'!$D$17,IF($K$46="Year",$F$45,0)))),B522,$F$46,$Q$45),"")</f>
        <v/>
      </c>
      <c r="I522" s="559"/>
      <c r="J522" s="559" t="str">
        <f t="shared" si="31"/>
        <v/>
      </c>
      <c r="K522" s="559"/>
      <c r="L522" s="559"/>
      <c r="M522" s="559"/>
      <c r="N522" s="559"/>
      <c r="O522" s="559" t="str">
        <f t="shared" si="32"/>
        <v/>
      </c>
      <c r="P522" s="560"/>
    </row>
    <row r="523" spans="2:16">
      <c r="B523" s="557" t="str">
        <f t="shared" si="29"/>
        <v/>
      </c>
      <c r="C523" s="558"/>
      <c r="D523" s="559" t="str">
        <f t="shared" si="30"/>
        <v/>
      </c>
      <c r="E523" s="559"/>
      <c r="F523" s="559" t="str">
        <f>IFERROR(IF(OR(D523=0,D523=""),"",-PMT($F$45/IF($K$46="Day",'L1'!$D$12,IF($K$46="Week",'L1'!$D$16,IF($K$46="Month",'L1'!$D$17,1))),$F$46,$D$62)),"")</f>
        <v/>
      </c>
      <c r="G523" s="559"/>
      <c r="H523" s="559" t="str">
        <f>IFERROR(-PPMT(IF($K$46="Day",$F$45/'L1'!$D$12,IF($K$46="Week",$F$45/'L1'!$D$16,IF($K$46="Month",$F$45/'L1'!$D$17,IF($K$46="Year",$F$45,0)))),B523,$F$46,$Q$45),"")</f>
        <v/>
      </c>
      <c r="I523" s="559"/>
      <c r="J523" s="559" t="str">
        <f t="shared" si="31"/>
        <v/>
      </c>
      <c r="K523" s="559"/>
      <c r="L523" s="559"/>
      <c r="M523" s="559"/>
      <c r="N523" s="559"/>
      <c r="O523" s="559" t="str">
        <f t="shared" si="32"/>
        <v/>
      </c>
      <c r="P523" s="560"/>
    </row>
    <row r="524" spans="2:16">
      <c r="B524" s="557" t="str">
        <f t="shared" si="29"/>
        <v/>
      </c>
      <c r="C524" s="558"/>
      <c r="D524" s="559" t="str">
        <f t="shared" si="30"/>
        <v/>
      </c>
      <c r="E524" s="559"/>
      <c r="F524" s="559" t="str">
        <f>IFERROR(IF(OR(D524=0,D524=""),"",-PMT($F$45/IF($K$46="Day",'L1'!$D$12,IF($K$46="Week",'L1'!$D$16,IF($K$46="Month",'L1'!$D$17,1))),$F$46,$D$62)),"")</f>
        <v/>
      </c>
      <c r="G524" s="559"/>
      <c r="H524" s="559" t="str">
        <f>IFERROR(-PPMT(IF($K$46="Day",$F$45/'L1'!$D$12,IF($K$46="Week",$F$45/'L1'!$D$16,IF($K$46="Month",$F$45/'L1'!$D$17,IF($K$46="Year",$F$45,0)))),B524,$F$46,$Q$45),"")</f>
        <v/>
      </c>
      <c r="I524" s="559"/>
      <c r="J524" s="559" t="str">
        <f t="shared" si="31"/>
        <v/>
      </c>
      <c r="K524" s="559"/>
      <c r="L524" s="559"/>
      <c r="M524" s="559"/>
      <c r="N524" s="559"/>
      <c r="O524" s="559" t="str">
        <f t="shared" si="32"/>
        <v/>
      </c>
      <c r="P524" s="560"/>
    </row>
    <row r="525" spans="2:16">
      <c r="B525" s="557" t="str">
        <f t="shared" si="29"/>
        <v/>
      </c>
      <c r="C525" s="558"/>
      <c r="D525" s="559" t="str">
        <f t="shared" si="30"/>
        <v/>
      </c>
      <c r="E525" s="559"/>
      <c r="F525" s="559" t="str">
        <f>IFERROR(IF(OR(D525=0,D525=""),"",-PMT($F$45/IF($K$46="Day",'L1'!$D$12,IF($K$46="Week",'L1'!$D$16,IF($K$46="Month",'L1'!$D$17,1))),$F$46,$D$62)),"")</f>
        <v/>
      </c>
      <c r="G525" s="559"/>
      <c r="H525" s="559" t="str">
        <f>IFERROR(-PPMT(IF($K$46="Day",$F$45/'L1'!$D$12,IF($K$46="Week",$F$45/'L1'!$D$16,IF($K$46="Month",$F$45/'L1'!$D$17,IF($K$46="Year",$F$45,0)))),B525,$F$46,$Q$45),"")</f>
        <v/>
      </c>
      <c r="I525" s="559"/>
      <c r="J525" s="559" t="str">
        <f t="shared" si="31"/>
        <v/>
      </c>
      <c r="K525" s="559"/>
      <c r="L525" s="559"/>
      <c r="M525" s="559"/>
      <c r="N525" s="559"/>
      <c r="O525" s="559" t="str">
        <f t="shared" si="32"/>
        <v/>
      </c>
      <c r="P525" s="560"/>
    </row>
    <row r="526" spans="2:16">
      <c r="B526" s="557" t="str">
        <f t="shared" si="29"/>
        <v/>
      </c>
      <c r="C526" s="558"/>
      <c r="D526" s="559" t="str">
        <f t="shared" si="30"/>
        <v/>
      </c>
      <c r="E526" s="559"/>
      <c r="F526" s="559" t="str">
        <f>IFERROR(IF(OR(D526=0,D526=""),"",-PMT($F$45/IF($K$46="Day",'L1'!$D$12,IF($K$46="Week",'L1'!$D$16,IF($K$46="Month",'L1'!$D$17,1))),$F$46,$D$62)),"")</f>
        <v/>
      </c>
      <c r="G526" s="559"/>
      <c r="H526" s="559" t="str">
        <f>IFERROR(-PPMT(IF($K$46="Day",$F$45/'L1'!$D$12,IF($K$46="Week",$F$45/'L1'!$D$16,IF($K$46="Month",$F$45/'L1'!$D$17,IF($K$46="Year",$F$45,0)))),B526,$F$46,$Q$45),"")</f>
        <v/>
      </c>
      <c r="I526" s="559"/>
      <c r="J526" s="559" t="str">
        <f t="shared" si="31"/>
        <v/>
      </c>
      <c r="K526" s="559"/>
      <c r="L526" s="559"/>
      <c r="M526" s="559"/>
      <c r="N526" s="559"/>
      <c r="O526" s="559" t="str">
        <f t="shared" si="32"/>
        <v/>
      </c>
      <c r="P526" s="560"/>
    </row>
    <row r="527" spans="2:16">
      <c r="B527" s="557" t="str">
        <f t="shared" si="29"/>
        <v/>
      </c>
      <c r="C527" s="558"/>
      <c r="D527" s="559" t="str">
        <f t="shared" si="30"/>
        <v/>
      </c>
      <c r="E527" s="559"/>
      <c r="F527" s="559" t="str">
        <f>IFERROR(IF(OR(D527=0,D527=""),"",-PMT($F$45/IF($K$46="Day",'L1'!$D$12,IF($K$46="Week",'L1'!$D$16,IF($K$46="Month",'L1'!$D$17,1))),$F$46,$D$62)),"")</f>
        <v/>
      </c>
      <c r="G527" s="559"/>
      <c r="H527" s="559" t="str">
        <f>IFERROR(-PPMT(IF($K$46="Day",$F$45/'L1'!$D$12,IF($K$46="Week",$F$45/'L1'!$D$16,IF($K$46="Month",$F$45/'L1'!$D$17,IF($K$46="Year",$F$45,0)))),B527,$F$46,$Q$45),"")</f>
        <v/>
      </c>
      <c r="I527" s="559"/>
      <c r="J527" s="559" t="str">
        <f t="shared" si="31"/>
        <v/>
      </c>
      <c r="K527" s="559"/>
      <c r="L527" s="559"/>
      <c r="M527" s="559"/>
      <c r="N527" s="559"/>
      <c r="O527" s="559" t="str">
        <f t="shared" si="32"/>
        <v/>
      </c>
      <c r="P527" s="560"/>
    </row>
    <row r="528" spans="2:16">
      <c r="B528" s="557" t="str">
        <f t="shared" si="29"/>
        <v/>
      </c>
      <c r="C528" s="558"/>
      <c r="D528" s="559" t="str">
        <f t="shared" si="30"/>
        <v/>
      </c>
      <c r="E528" s="559"/>
      <c r="F528" s="559" t="str">
        <f>IFERROR(IF(OR(D528=0,D528=""),"",-PMT($F$45/IF($K$46="Day",'L1'!$D$12,IF($K$46="Week",'L1'!$D$16,IF($K$46="Month",'L1'!$D$17,1))),$F$46,$D$62)),"")</f>
        <v/>
      </c>
      <c r="G528" s="559"/>
      <c r="H528" s="559" t="str">
        <f>IFERROR(-PPMT(IF($K$46="Day",$F$45/'L1'!$D$12,IF($K$46="Week",$F$45/'L1'!$D$16,IF($K$46="Month",$F$45/'L1'!$D$17,IF($K$46="Year",$F$45,0)))),B528,$F$46,$Q$45),"")</f>
        <v/>
      </c>
      <c r="I528" s="559"/>
      <c r="J528" s="559" t="str">
        <f t="shared" si="31"/>
        <v/>
      </c>
      <c r="K528" s="559"/>
      <c r="L528" s="559"/>
      <c r="M528" s="559"/>
      <c r="N528" s="559"/>
      <c r="O528" s="559" t="str">
        <f t="shared" si="32"/>
        <v/>
      </c>
      <c r="P528" s="560"/>
    </row>
    <row r="529" spans="2:16">
      <c r="B529" s="557" t="str">
        <f t="shared" si="29"/>
        <v/>
      </c>
      <c r="C529" s="558"/>
      <c r="D529" s="559" t="str">
        <f t="shared" si="30"/>
        <v/>
      </c>
      <c r="E529" s="559"/>
      <c r="F529" s="559" t="str">
        <f>IFERROR(IF(OR(D529=0,D529=""),"",-PMT($F$45/IF($K$46="Day",'L1'!$D$12,IF($K$46="Week",'L1'!$D$16,IF($K$46="Month",'L1'!$D$17,1))),$F$46,$D$62)),"")</f>
        <v/>
      </c>
      <c r="G529" s="559"/>
      <c r="H529" s="559" t="str">
        <f>IFERROR(-PPMT(IF($K$46="Day",$F$45/'L1'!$D$12,IF($K$46="Week",$F$45/'L1'!$D$16,IF($K$46="Month",$F$45/'L1'!$D$17,IF($K$46="Year",$F$45,0)))),B529,$F$46,$Q$45),"")</f>
        <v/>
      </c>
      <c r="I529" s="559"/>
      <c r="J529" s="559" t="str">
        <f t="shared" si="31"/>
        <v/>
      </c>
      <c r="K529" s="559"/>
      <c r="L529" s="559"/>
      <c r="M529" s="559"/>
      <c r="N529" s="559"/>
      <c r="O529" s="559" t="str">
        <f t="shared" si="32"/>
        <v/>
      </c>
      <c r="P529" s="560"/>
    </row>
    <row r="530" spans="2:16">
      <c r="B530" s="557" t="str">
        <f t="shared" si="29"/>
        <v/>
      </c>
      <c r="C530" s="558"/>
      <c r="D530" s="559" t="str">
        <f t="shared" si="30"/>
        <v/>
      </c>
      <c r="E530" s="559"/>
      <c r="F530" s="559" t="str">
        <f>IFERROR(IF(OR(D530=0,D530=""),"",-PMT($F$45/IF($K$46="Day",'L1'!$D$12,IF($K$46="Week",'L1'!$D$16,IF($K$46="Month",'L1'!$D$17,1))),$F$46,$D$62)),"")</f>
        <v/>
      </c>
      <c r="G530" s="559"/>
      <c r="H530" s="559" t="str">
        <f>IFERROR(-PPMT(IF($K$46="Day",$F$45/'L1'!$D$12,IF($K$46="Week",$F$45/'L1'!$D$16,IF($K$46="Month",$F$45/'L1'!$D$17,IF($K$46="Year",$F$45,0)))),B530,$F$46,$Q$45),"")</f>
        <v/>
      </c>
      <c r="I530" s="559"/>
      <c r="J530" s="559" t="str">
        <f t="shared" si="31"/>
        <v/>
      </c>
      <c r="K530" s="559"/>
      <c r="L530" s="559"/>
      <c r="M530" s="559"/>
      <c r="N530" s="559"/>
      <c r="O530" s="559" t="str">
        <f t="shared" si="32"/>
        <v/>
      </c>
      <c r="P530" s="560"/>
    </row>
    <row r="531" spans="2:16">
      <c r="B531" s="557" t="str">
        <f t="shared" si="29"/>
        <v/>
      </c>
      <c r="C531" s="558"/>
      <c r="D531" s="559" t="str">
        <f t="shared" si="30"/>
        <v/>
      </c>
      <c r="E531" s="559"/>
      <c r="F531" s="559" t="str">
        <f>IFERROR(IF(OR(D531=0,D531=""),"",-PMT($F$45/IF($K$46="Day",'L1'!$D$12,IF($K$46="Week",'L1'!$D$16,IF($K$46="Month",'L1'!$D$17,1))),$F$46,$D$62)),"")</f>
        <v/>
      </c>
      <c r="G531" s="559"/>
      <c r="H531" s="559" t="str">
        <f>IFERROR(-PPMT(IF($K$46="Day",$F$45/'L1'!$D$12,IF($K$46="Week",$F$45/'L1'!$D$16,IF($K$46="Month",$F$45/'L1'!$D$17,IF($K$46="Year",$F$45,0)))),B531,$F$46,$Q$45),"")</f>
        <v/>
      </c>
      <c r="I531" s="559"/>
      <c r="J531" s="559" t="str">
        <f t="shared" si="31"/>
        <v/>
      </c>
      <c r="K531" s="559"/>
      <c r="L531" s="559"/>
      <c r="M531" s="559"/>
      <c r="N531" s="559"/>
      <c r="O531" s="559" t="str">
        <f t="shared" si="32"/>
        <v/>
      </c>
      <c r="P531" s="560"/>
    </row>
    <row r="532" spans="2:16">
      <c r="B532" s="557" t="str">
        <f t="shared" si="29"/>
        <v/>
      </c>
      <c r="C532" s="558"/>
      <c r="D532" s="559" t="str">
        <f t="shared" si="30"/>
        <v/>
      </c>
      <c r="E532" s="559"/>
      <c r="F532" s="559" t="str">
        <f>IFERROR(IF(OR(D532=0,D532=""),"",-PMT($F$45/IF($K$46="Day",'L1'!$D$12,IF($K$46="Week",'L1'!$D$16,IF($K$46="Month",'L1'!$D$17,1))),$F$46,$D$62)),"")</f>
        <v/>
      </c>
      <c r="G532" s="559"/>
      <c r="H532" s="559" t="str">
        <f>IFERROR(-PPMT(IF($K$46="Day",$F$45/'L1'!$D$12,IF($K$46="Week",$F$45/'L1'!$D$16,IF($K$46="Month",$F$45/'L1'!$D$17,IF($K$46="Year",$F$45,0)))),B532,$F$46,$Q$45),"")</f>
        <v/>
      </c>
      <c r="I532" s="559"/>
      <c r="J532" s="559" t="str">
        <f t="shared" si="31"/>
        <v/>
      </c>
      <c r="K532" s="559"/>
      <c r="L532" s="559"/>
      <c r="M532" s="559"/>
      <c r="N532" s="559"/>
      <c r="O532" s="559" t="str">
        <f t="shared" si="32"/>
        <v/>
      </c>
      <c r="P532" s="560"/>
    </row>
    <row r="533" spans="2:16">
      <c r="B533" s="557" t="str">
        <f t="shared" si="29"/>
        <v/>
      </c>
      <c r="C533" s="558"/>
      <c r="D533" s="559" t="str">
        <f t="shared" si="30"/>
        <v/>
      </c>
      <c r="E533" s="559"/>
      <c r="F533" s="559" t="str">
        <f>IFERROR(IF(OR(D533=0,D533=""),"",-PMT($F$45/IF($K$46="Day",'L1'!$D$12,IF($K$46="Week",'L1'!$D$16,IF($K$46="Month",'L1'!$D$17,1))),$F$46,$D$62)),"")</f>
        <v/>
      </c>
      <c r="G533" s="559"/>
      <c r="H533" s="559" t="str">
        <f>IFERROR(-PPMT(IF($K$46="Day",$F$45/'L1'!$D$12,IF($K$46="Week",$F$45/'L1'!$D$16,IF($K$46="Month",$F$45/'L1'!$D$17,IF($K$46="Year",$F$45,0)))),B533,$F$46,$Q$45),"")</f>
        <v/>
      </c>
      <c r="I533" s="559"/>
      <c r="J533" s="559" t="str">
        <f t="shared" si="31"/>
        <v/>
      </c>
      <c r="K533" s="559"/>
      <c r="L533" s="559"/>
      <c r="M533" s="559"/>
      <c r="N533" s="559"/>
      <c r="O533" s="559" t="str">
        <f t="shared" si="32"/>
        <v/>
      </c>
      <c r="P533" s="560"/>
    </row>
    <row r="534" spans="2:16">
      <c r="B534" s="557" t="str">
        <f t="shared" si="29"/>
        <v/>
      </c>
      <c r="C534" s="558"/>
      <c r="D534" s="559" t="str">
        <f t="shared" si="30"/>
        <v/>
      </c>
      <c r="E534" s="559"/>
      <c r="F534" s="559" t="str">
        <f>IFERROR(IF(OR(D534=0,D534=""),"",-PMT($F$45/IF($K$46="Day",'L1'!$D$12,IF($K$46="Week",'L1'!$D$16,IF($K$46="Month",'L1'!$D$17,1))),$F$46,$D$62)),"")</f>
        <v/>
      </c>
      <c r="G534" s="559"/>
      <c r="H534" s="559" t="str">
        <f>IFERROR(-PPMT(IF($K$46="Day",$F$45/'L1'!$D$12,IF($K$46="Week",$F$45/'L1'!$D$16,IF($K$46="Month",$F$45/'L1'!$D$17,IF($K$46="Year",$F$45,0)))),B534,$F$46,$Q$45),"")</f>
        <v/>
      </c>
      <c r="I534" s="559"/>
      <c r="J534" s="559" t="str">
        <f t="shared" si="31"/>
        <v/>
      </c>
      <c r="K534" s="559"/>
      <c r="L534" s="559"/>
      <c r="M534" s="559"/>
      <c r="N534" s="559"/>
      <c r="O534" s="559" t="str">
        <f t="shared" si="32"/>
        <v/>
      </c>
      <c r="P534" s="560"/>
    </row>
    <row r="535" spans="2:16">
      <c r="B535" s="557" t="str">
        <f t="shared" si="29"/>
        <v/>
      </c>
      <c r="C535" s="558"/>
      <c r="D535" s="559" t="str">
        <f t="shared" si="30"/>
        <v/>
      </c>
      <c r="E535" s="559"/>
      <c r="F535" s="559" t="str">
        <f>IFERROR(IF(OR(D535=0,D535=""),"",-PMT($F$45/IF($K$46="Day",'L1'!$D$12,IF($K$46="Week",'L1'!$D$16,IF($K$46="Month",'L1'!$D$17,1))),$F$46,$D$62)),"")</f>
        <v/>
      </c>
      <c r="G535" s="559"/>
      <c r="H535" s="559" t="str">
        <f>IFERROR(-PPMT(IF($K$46="Day",$F$45/'L1'!$D$12,IF($K$46="Week",$F$45/'L1'!$D$16,IF($K$46="Month",$F$45/'L1'!$D$17,IF($K$46="Year",$F$45,0)))),B535,$F$46,$Q$45),"")</f>
        <v/>
      </c>
      <c r="I535" s="559"/>
      <c r="J535" s="559" t="str">
        <f t="shared" si="31"/>
        <v/>
      </c>
      <c r="K535" s="559"/>
      <c r="L535" s="559"/>
      <c r="M535" s="559"/>
      <c r="N535" s="559"/>
      <c r="O535" s="559" t="str">
        <f t="shared" si="32"/>
        <v/>
      </c>
      <c r="P535" s="560"/>
    </row>
    <row r="536" spans="2:16">
      <c r="B536" s="557" t="str">
        <f t="shared" si="29"/>
        <v/>
      </c>
      <c r="C536" s="558"/>
      <c r="D536" s="559" t="str">
        <f t="shared" si="30"/>
        <v/>
      </c>
      <c r="E536" s="559"/>
      <c r="F536" s="559" t="str">
        <f>IFERROR(IF(OR(D536=0,D536=""),"",-PMT($F$45/IF($K$46="Day",'L1'!$D$12,IF($K$46="Week",'L1'!$D$16,IF($K$46="Month",'L1'!$D$17,1))),$F$46,$D$62)),"")</f>
        <v/>
      </c>
      <c r="G536" s="559"/>
      <c r="H536" s="559" t="str">
        <f>IFERROR(-PPMT(IF($K$46="Day",$F$45/'L1'!$D$12,IF($K$46="Week",$F$45/'L1'!$D$16,IF($K$46="Month",$F$45/'L1'!$D$17,IF($K$46="Year",$F$45,0)))),B536,$F$46,$Q$45),"")</f>
        <v/>
      </c>
      <c r="I536" s="559"/>
      <c r="J536" s="559" t="str">
        <f t="shared" si="31"/>
        <v/>
      </c>
      <c r="K536" s="559"/>
      <c r="L536" s="559"/>
      <c r="M536" s="559"/>
      <c r="N536" s="559"/>
      <c r="O536" s="559" t="str">
        <f t="shared" si="32"/>
        <v/>
      </c>
      <c r="P536" s="560"/>
    </row>
    <row r="537" spans="2:16">
      <c r="B537" s="557" t="str">
        <f t="shared" si="29"/>
        <v/>
      </c>
      <c r="C537" s="558"/>
      <c r="D537" s="559" t="str">
        <f t="shared" si="30"/>
        <v/>
      </c>
      <c r="E537" s="559"/>
      <c r="F537" s="559" t="str">
        <f>IFERROR(IF(OR(D537=0,D537=""),"",-PMT($F$45/IF($K$46="Day",'L1'!$D$12,IF($K$46="Week",'L1'!$D$16,IF($K$46="Month",'L1'!$D$17,1))),$F$46,$D$62)),"")</f>
        <v/>
      </c>
      <c r="G537" s="559"/>
      <c r="H537" s="559" t="str">
        <f>IFERROR(-PPMT(IF($K$46="Day",$F$45/'L1'!$D$12,IF($K$46="Week",$F$45/'L1'!$D$16,IF($K$46="Month",$F$45/'L1'!$D$17,IF($K$46="Year",$F$45,0)))),B537,$F$46,$Q$45),"")</f>
        <v/>
      </c>
      <c r="I537" s="559"/>
      <c r="J537" s="559" t="str">
        <f t="shared" si="31"/>
        <v/>
      </c>
      <c r="K537" s="559"/>
      <c r="L537" s="559"/>
      <c r="M537" s="559"/>
      <c r="N537" s="559"/>
      <c r="O537" s="559" t="str">
        <f t="shared" si="32"/>
        <v/>
      </c>
      <c r="P537" s="560"/>
    </row>
    <row r="538" spans="2:16">
      <c r="B538" s="557" t="str">
        <f t="shared" si="29"/>
        <v/>
      </c>
      <c r="C538" s="558"/>
      <c r="D538" s="559" t="str">
        <f t="shared" si="30"/>
        <v/>
      </c>
      <c r="E538" s="559"/>
      <c r="F538" s="559" t="str">
        <f>IFERROR(IF(OR(D538=0,D538=""),"",-PMT($F$45/IF($K$46="Day",'L1'!$D$12,IF($K$46="Week",'L1'!$D$16,IF($K$46="Month",'L1'!$D$17,1))),$F$46,$D$62)),"")</f>
        <v/>
      </c>
      <c r="G538" s="559"/>
      <c r="H538" s="559" t="str">
        <f>IFERROR(-PPMT(IF($K$46="Day",$F$45/'L1'!$D$12,IF($K$46="Week",$F$45/'L1'!$D$16,IF($K$46="Month",$F$45/'L1'!$D$17,IF($K$46="Year",$F$45,0)))),B538,$F$46,$Q$45),"")</f>
        <v/>
      </c>
      <c r="I538" s="559"/>
      <c r="J538" s="559" t="str">
        <f t="shared" si="31"/>
        <v/>
      </c>
      <c r="K538" s="559"/>
      <c r="L538" s="559"/>
      <c r="M538" s="559"/>
      <c r="N538" s="559"/>
      <c r="O538" s="559" t="str">
        <f t="shared" si="32"/>
        <v/>
      </c>
      <c r="P538" s="560"/>
    </row>
    <row r="539" spans="2:16">
      <c r="B539" s="557" t="str">
        <f t="shared" si="29"/>
        <v/>
      </c>
      <c r="C539" s="558"/>
      <c r="D539" s="559" t="str">
        <f t="shared" si="30"/>
        <v/>
      </c>
      <c r="E539" s="559"/>
      <c r="F539" s="559" t="str">
        <f>IFERROR(IF(OR(D539=0,D539=""),"",-PMT($F$45/IF($K$46="Day",'L1'!$D$12,IF($K$46="Week",'L1'!$D$16,IF($K$46="Month",'L1'!$D$17,1))),$F$46,$D$62)),"")</f>
        <v/>
      </c>
      <c r="G539" s="559"/>
      <c r="H539" s="559" t="str">
        <f>IFERROR(-PPMT(IF($K$46="Day",$F$45/'L1'!$D$12,IF($K$46="Week",$F$45/'L1'!$D$16,IF($K$46="Month",$F$45/'L1'!$D$17,IF($K$46="Year",$F$45,0)))),B539,$F$46,$Q$45),"")</f>
        <v/>
      </c>
      <c r="I539" s="559"/>
      <c r="J539" s="559" t="str">
        <f t="shared" si="31"/>
        <v/>
      </c>
      <c r="K539" s="559"/>
      <c r="L539" s="559"/>
      <c r="M539" s="559"/>
      <c r="N539" s="559"/>
      <c r="O539" s="559" t="str">
        <f t="shared" si="32"/>
        <v/>
      </c>
      <c r="P539" s="560"/>
    </row>
    <row r="540" spans="2:16">
      <c r="B540" s="557" t="str">
        <f t="shared" si="29"/>
        <v/>
      </c>
      <c r="C540" s="558"/>
      <c r="D540" s="559" t="str">
        <f t="shared" si="30"/>
        <v/>
      </c>
      <c r="E540" s="559"/>
      <c r="F540" s="559" t="str">
        <f>IFERROR(IF(OR(D540=0,D540=""),"",-PMT($F$45/IF($K$46="Day",'L1'!$D$12,IF($K$46="Week",'L1'!$D$16,IF($K$46="Month",'L1'!$D$17,1))),$F$46,$D$62)),"")</f>
        <v/>
      </c>
      <c r="G540" s="559"/>
      <c r="H540" s="559" t="str">
        <f>IFERROR(-PPMT(IF($K$46="Day",$F$45/'L1'!$D$12,IF($K$46="Week",$F$45/'L1'!$D$16,IF($K$46="Month",$F$45/'L1'!$D$17,IF($K$46="Year",$F$45,0)))),B540,$F$46,$Q$45),"")</f>
        <v/>
      </c>
      <c r="I540" s="559"/>
      <c r="J540" s="559" t="str">
        <f t="shared" si="31"/>
        <v/>
      </c>
      <c r="K540" s="559"/>
      <c r="L540" s="559"/>
      <c r="M540" s="559"/>
      <c r="N540" s="559"/>
      <c r="O540" s="559" t="str">
        <f t="shared" si="32"/>
        <v/>
      </c>
      <c r="P540" s="560"/>
    </row>
    <row r="541" spans="2:16">
      <c r="B541" s="557" t="str">
        <f t="shared" si="29"/>
        <v/>
      </c>
      <c r="C541" s="558"/>
      <c r="D541" s="559" t="str">
        <f t="shared" si="30"/>
        <v/>
      </c>
      <c r="E541" s="559"/>
      <c r="F541" s="559" t="str">
        <f>IFERROR(IF(OR(D541=0,D541=""),"",-PMT($F$45/IF($K$46="Day",'L1'!$D$12,IF($K$46="Week",'L1'!$D$16,IF($K$46="Month",'L1'!$D$17,1))),$F$46,$D$62)),"")</f>
        <v/>
      </c>
      <c r="G541" s="559"/>
      <c r="H541" s="559" t="str">
        <f>IFERROR(-PPMT(IF($K$46="Day",$F$45/'L1'!$D$12,IF($K$46="Week",$F$45/'L1'!$D$16,IF($K$46="Month",$F$45/'L1'!$D$17,IF($K$46="Year",$F$45,0)))),B541,$F$46,$Q$45),"")</f>
        <v/>
      </c>
      <c r="I541" s="559"/>
      <c r="J541" s="559" t="str">
        <f t="shared" si="31"/>
        <v/>
      </c>
      <c r="K541" s="559"/>
      <c r="L541" s="559"/>
      <c r="M541" s="559"/>
      <c r="N541" s="559"/>
      <c r="O541" s="559" t="str">
        <f t="shared" si="32"/>
        <v/>
      </c>
      <c r="P541" s="560"/>
    </row>
    <row r="542" spans="2:16">
      <c r="B542" s="557" t="str">
        <f t="shared" si="29"/>
        <v/>
      </c>
      <c r="C542" s="558"/>
      <c r="D542" s="559" t="str">
        <f t="shared" si="30"/>
        <v/>
      </c>
      <c r="E542" s="559"/>
      <c r="F542" s="559" t="str">
        <f>IFERROR(IF(OR(D542=0,D542=""),"",-PMT($F$45/IF($K$46="Day",'L1'!$D$12,IF($K$46="Week",'L1'!$D$16,IF($K$46="Month",'L1'!$D$17,1))),$F$46,$D$62)),"")</f>
        <v/>
      </c>
      <c r="G542" s="559"/>
      <c r="H542" s="559" t="str">
        <f>IFERROR(-PPMT(IF($K$46="Day",$F$45/'L1'!$D$12,IF($K$46="Week",$F$45/'L1'!$D$16,IF($K$46="Month",$F$45/'L1'!$D$17,IF($K$46="Year",$F$45,0)))),B542,$F$46,$Q$45),"")</f>
        <v/>
      </c>
      <c r="I542" s="559"/>
      <c r="J542" s="559" t="str">
        <f t="shared" si="31"/>
        <v/>
      </c>
      <c r="K542" s="559"/>
      <c r="L542" s="559"/>
      <c r="M542" s="559"/>
      <c r="N542" s="559"/>
      <c r="O542" s="559" t="str">
        <f t="shared" si="32"/>
        <v/>
      </c>
      <c r="P542" s="560"/>
    </row>
    <row r="543" spans="2:16">
      <c r="B543" s="557" t="str">
        <f t="shared" si="29"/>
        <v/>
      </c>
      <c r="C543" s="558"/>
      <c r="D543" s="559" t="str">
        <f t="shared" si="30"/>
        <v/>
      </c>
      <c r="E543" s="559"/>
      <c r="F543" s="559" t="str">
        <f>IFERROR(IF(OR(D543=0,D543=""),"",-PMT($F$45/IF($K$46="Day",'L1'!$D$12,IF($K$46="Week",'L1'!$D$16,IF($K$46="Month",'L1'!$D$17,1))),$F$46,$D$62)),"")</f>
        <v/>
      </c>
      <c r="G543" s="559"/>
      <c r="H543" s="559" t="str">
        <f>IFERROR(-PPMT(IF($K$46="Day",$F$45/'L1'!$D$12,IF($K$46="Week",$F$45/'L1'!$D$16,IF($K$46="Month",$F$45/'L1'!$D$17,IF($K$46="Year",$F$45,0)))),B543,$F$46,$Q$45),"")</f>
        <v/>
      </c>
      <c r="I543" s="559"/>
      <c r="J543" s="559" t="str">
        <f t="shared" si="31"/>
        <v/>
      </c>
      <c r="K543" s="559"/>
      <c r="L543" s="559"/>
      <c r="M543" s="559"/>
      <c r="N543" s="559"/>
      <c r="O543" s="559" t="str">
        <f t="shared" si="32"/>
        <v/>
      </c>
      <c r="P543" s="560"/>
    </row>
    <row r="544" spans="2:16">
      <c r="B544" s="557" t="str">
        <f t="shared" si="29"/>
        <v/>
      </c>
      <c r="C544" s="558"/>
      <c r="D544" s="559" t="str">
        <f t="shared" si="30"/>
        <v/>
      </c>
      <c r="E544" s="559"/>
      <c r="F544" s="559" t="str">
        <f>IFERROR(IF(OR(D544=0,D544=""),"",-PMT($F$45/IF($K$46="Day",'L1'!$D$12,IF($K$46="Week",'L1'!$D$16,IF($K$46="Month",'L1'!$D$17,1))),$F$46,$D$62)),"")</f>
        <v/>
      </c>
      <c r="G544" s="559"/>
      <c r="H544" s="559" t="str">
        <f>IFERROR(-PPMT(IF($K$46="Day",$F$45/'L1'!$D$12,IF($K$46="Week",$F$45/'L1'!$D$16,IF($K$46="Month",$F$45/'L1'!$D$17,IF($K$46="Year",$F$45,0)))),B544,$F$46,$Q$45),"")</f>
        <v/>
      </c>
      <c r="I544" s="559"/>
      <c r="J544" s="559" t="str">
        <f t="shared" si="31"/>
        <v/>
      </c>
      <c r="K544" s="559"/>
      <c r="L544" s="559"/>
      <c r="M544" s="559"/>
      <c r="N544" s="559"/>
      <c r="O544" s="559" t="str">
        <f t="shared" si="32"/>
        <v/>
      </c>
      <c r="P544" s="560"/>
    </row>
    <row r="545" spans="2:16">
      <c r="B545" s="557" t="str">
        <f t="shared" si="29"/>
        <v/>
      </c>
      <c r="C545" s="558"/>
      <c r="D545" s="559" t="str">
        <f t="shared" si="30"/>
        <v/>
      </c>
      <c r="E545" s="559"/>
      <c r="F545" s="559" t="str">
        <f>IFERROR(IF(OR(D545=0,D545=""),"",-PMT($F$45/IF($K$46="Day",'L1'!$D$12,IF($K$46="Week",'L1'!$D$16,IF($K$46="Month",'L1'!$D$17,1))),$F$46,$D$62)),"")</f>
        <v/>
      </c>
      <c r="G545" s="559"/>
      <c r="H545" s="559" t="str">
        <f>IFERROR(-PPMT(IF($K$46="Day",$F$45/'L1'!$D$12,IF($K$46="Week",$F$45/'L1'!$D$16,IF($K$46="Month",$F$45/'L1'!$D$17,IF($K$46="Year",$F$45,0)))),B545,$F$46,$Q$45),"")</f>
        <v/>
      </c>
      <c r="I545" s="559"/>
      <c r="J545" s="559" t="str">
        <f t="shared" si="31"/>
        <v/>
      </c>
      <c r="K545" s="559"/>
      <c r="L545" s="559"/>
      <c r="M545" s="559"/>
      <c r="N545" s="559"/>
      <c r="O545" s="559" t="str">
        <f t="shared" si="32"/>
        <v/>
      </c>
      <c r="P545" s="560"/>
    </row>
    <row r="546" spans="2:16">
      <c r="B546" s="557" t="str">
        <f t="shared" si="29"/>
        <v/>
      </c>
      <c r="C546" s="558"/>
      <c r="D546" s="559" t="str">
        <f t="shared" si="30"/>
        <v/>
      </c>
      <c r="E546" s="559"/>
      <c r="F546" s="559" t="str">
        <f>IFERROR(IF(OR(D546=0,D546=""),"",-PMT($F$45/IF($K$46="Day",'L1'!$D$12,IF($K$46="Week",'L1'!$D$16,IF($K$46="Month",'L1'!$D$17,1))),$F$46,$D$62)),"")</f>
        <v/>
      </c>
      <c r="G546" s="559"/>
      <c r="H546" s="559" t="str">
        <f>IFERROR(-PPMT(IF($K$46="Day",$F$45/'L1'!$D$12,IF($K$46="Week",$F$45/'L1'!$D$16,IF($K$46="Month",$F$45/'L1'!$D$17,IF($K$46="Year",$F$45,0)))),B546,$F$46,$Q$45),"")</f>
        <v/>
      </c>
      <c r="I546" s="559"/>
      <c r="J546" s="559" t="str">
        <f t="shared" si="31"/>
        <v/>
      </c>
      <c r="K546" s="559"/>
      <c r="L546" s="559"/>
      <c r="M546" s="559"/>
      <c r="N546" s="559"/>
      <c r="O546" s="559" t="str">
        <f t="shared" si="32"/>
        <v/>
      </c>
      <c r="P546" s="560"/>
    </row>
    <row r="547" spans="2:16">
      <c r="B547" s="557" t="str">
        <f t="shared" si="29"/>
        <v/>
      </c>
      <c r="C547" s="558"/>
      <c r="D547" s="559" t="str">
        <f t="shared" si="30"/>
        <v/>
      </c>
      <c r="E547" s="559"/>
      <c r="F547" s="559" t="str">
        <f>IFERROR(IF(OR(D547=0,D547=""),"",-PMT($F$45/IF($K$46="Day",'L1'!$D$12,IF($K$46="Week",'L1'!$D$16,IF($K$46="Month",'L1'!$D$17,1))),$F$46,$D$62)),"")</f>
        <v/>
      </c>
      <c r="G547" s="559"/>
      <c r="H547" s="559" t="str">
        <f>IFERROR(-PPMT(IF($K$46="Day",$F$45/'L1'!$D$12,IF($K$46="Week",$F$45/'L1'!$D$16,IF($K$46="Month",$F$45/'L1'!$D$17,IF($K$46="Year",$F$45,0)))),B547,$F$46,$Q$45),"")</f>
        <v/>
      </c>
      <c r="I547" s="559"/>
      <c r="J547" s="559" t="str">
        <f t="shared" si="31"/>
        <v/>
      </c>
      <c r="K547" s="559"/>
      <c r="L547" s="559"/>
      <c r="M547" s="559"/>
      <c r="N547" s="559"/>
      <c r="O547" s="559" t="str">
        <f t="shared" si="32"/>
        <v/>
      </c>
      <c r="P547" s="560"/>
    </row>
    <row r="548" spans="2:16">
      <c r="B548" s="557" t="str">
        <f t="shared" si="29"/>
        <v/>
      </c>
      <c r="C548" s="558"/>
      <c r="D548" s="559" t="str">
        <f t="shared" si="30"/>
        <v/>
      </c>
      <c r="E548" s="559"/>
      <c r="F548" s="559" t="str">
        <f>IFERROR(IF(OR(D548=0,D548=""),"",-PMT($F$45/IF($K$46="Day",'L1'!$D$12,IF($K$46="Week",'L1'!$D$16,IF($K$46="Month",'L1'!$D$17,1))),$F$46,$D$62)),"")</f>
        <v/>
      </c>
      <c r="G548" s="559"/>
      <c r="H548" s="559" t="str">
        <f>IFERROR(-PPMT(IF($K$46="Day",$F$45/'L1'!$D$12,IF($K$46="Week",$F$45/'L1'!$D$16,IF($K$46="Month",$F$45/'L1'!$D$17,IF($K$46="Year",$F$45,0)))),B548,$F$46,$Q$45),"")</f>
        <v/>
      </c>
      <c r="I548" s="559"/>
      <c r="J548" s="559" t="str">
        <f t="shared" si="31"/>
        <v/>
      </c>
      <c r="K548" s="559"/>
      <c r="L548" s="559"/>
      <c r="M548" s="559"/>
      <c r="N548" s="559"/>
      <c r="O548" s="559" t="str">
        <f t="shared" si="32"/>
        <v/>
      </c>
      <c r="P548" s="560"/>
    </row>
    <row r="549" spans="2:16">
      <c r="B549" s="557" t="str">
        <f t="shared" si="29"/>
        <v/>
      </c>
      <c r="C549" s="558"/>
      <c r="D549" s="559" t="str">
        <f t="shared" si="30"/>
        <v/>
      </c>
      <c r="E549" s="559"/>
      <c r="F549" s="559" t="str">
        <f>IFERROR(IF(OR(D549=0,D549=""),"",-PMT($F$45/IF($K$46="Day",'L1'!$D$12,IF($K$46="Week",'L1'!$D$16,IF($K$46="Month",'L1'!$D$17,1))),$F$46,$D$62)),"")</f>
        <v/>
      </c>
      <c r="G549" s="559"/>
      <c r="H549" s="559" t="str">
        <f>IFERROR(-PPMT(IF($K$46="Day",$F$45/'L1'!$D$12,IF($K$46="Week",$F$45/'L1'!$D$16,IF($K$46="Month",$F$45/'L1'!$D$17,IF($K$46="Year",$F$45,0)))),B549,$F$46,$Q$45),"")</f>
        <v/>
      </c>
      <c r="I549" s="559"/>
      <c r="J549" s="559" t="str">
        <f t="shared" si="31"/>
        <v/>
      </c>
      <c r="K549" s="559"/>
      <c r="L549" s="559"/>
      <c r="M549" s="559"/>
      <c r="N549" s="559"/>
      <c r="O549" s="559" t="str">
        <f t="shared" si="32"/>
        <v/>
      </c>
      <c r="P549" s="560"/>
    </row>
    <row r="550" spans="2:16">
      <c r="B550" s="557" t="str">
        <f t="shared" si="29"/>
        <v/>
      </c>
      <c r="C550" s="558"/>
      <c r="D550" s="559" t="str">
        <f t="shared" si="30"/>
        <v/>
      </c>
      <c r="E550" s="559"/>
      <c r="F550" s="559" t="str">
        <f>IFERROR(IF(OR(D550=0,D550=""),"",-PMT($F$45/IF($K$46="Day",'L1'!$D$12,IF($K$46="Week",'L1'!$D$16,IF($K$46="Month",'L1'!$D$17,1))),$F$46,$D$62)),"")</f>
        <v/>
      </c>
      <c r="G550" s="559"/>
      <c r="H550" s="559" t="str">
        <f>IFERROR(-PPMT(IF($K$46="Day",$F$45/'L1'!$D$12,IF($K$46="Week",$F$45/'L1'!$D$16,IF($K$46="Month",$F$45/'L1'!$D$17,IF($K$46="Year",$F$45,0)))),B550,$F$46,$Q$45),"")</f>
        <v/>
      </c>
      <c r="I550" s="559"/>
      <c r="J550" s="559" t="str">
        <f t="shared" si="31"/>
        <v/>
      </c>
      <c r="K550" s="559"/>
      <c r="L550" s="559"/>
      <c r="M550" s="559"/>
      <c r="N550" s="559"/>
      <c r="O550" s="559" t="str">
        <f t="shared" si="32"/>
        <v/>
      </c>
      <c r="P550" s="560"/>
    </row>
    <row r="551" spans="2:16">
      <c r="B551" s="557" t="str">
        <f t="shared" si="29"/>
        <v/>
      </c>
      <c r="C551" s="558"/>
      <c r="D551" s="559" t="str">
        <f t="shared" si="30"/>
        <v/>
      </c>
      <c r="E551" s="559"/>
      <c r="F551" s="559" t="str">
        <f>IFERROR(IF(OR(D551=0,D551=""),"",-PMT($F$45/IF($K$46="Day",'L1'!$D$12,IF($K$46="Week",'L1'!$D$16,IF($K$46="Month",'L1'!$D$17,1))),$F$46,$D$62)),"")</f>
        <v/>
      </c>
      <c r="G551" s="559"/>
      <c r="H551" s="559" t="str">
        <f>IFERROR(-PPMT(IF($K$46="Day",$F$45/'L1'!$D$12,IF($K$46="Week",$F$45/'L1'!$D$16,IF($K$46="Month",$F$45/'L1'!$D$17,IF($K$46="Year",$F$45,0)))),B551,$F$46,$Q$45),"")</f>
        <v/>
      </c>
      <c r="I551" s="559"/>
      <c r="J551" s="559" t="str">
        <f t="shared" si="31"/>
        <v/>
      </c>
      <c r="K551" s="559"/>
      <c r="L551" s="559"/>
      <c r="M551" s="559"/>
      <c r="N551" s="559"/>
      <c r="O551" s="559" t="str">
        <f t="shared" si="32"/>
        <v/>
      </c>
      <c r="P551" s="560"/>
    </row>
    <row r="552" spans="2:16">
      <c r="B552" s="557" t="str">
        <f t="shared" si="29"/>
        <v/>
      </c>
      <c r="C552" s="558"/>
      <c r="D552" s="559" t="str">
        <f t="shared" si="30"/>
        <v/>
      </c>
      <c r="E552" s="559"/>
      <c r="F552" s="559" t="str">
        <f>IFERROR(IF(OR(D552=0,D552=""),"",-PMT($F$45/IF($K$46="Day",'L1'!$D$12,IF($K$46="Week",'L1'!$D$16,IF($K$46="Month",'L1'!$D$17,1))),$F$46,$D$62)),"")</f>
        <v/>
      </c>
      <c r="G552" s="559"/>
      <c r="H552" s="559" t="str">
        <f>IFERROR(-PPMT(IF($K$46="Day",$F$45/'L1'!$D$12,IF($K$46="Week",$F$45/'L1'!$D$16,IF($K$46="Month",$F$45/'L1'!$D$17,IF($K$46="Year",$F$45,0)))),B552,$F$46,$Q$45),"")</f>
        <v/>
      </c>
      <c r="I552" s="559"/>
      <c r="J552" s="559" t="str">
        <f t="shared" si="31"/>
        <v/>
      </c>
      <c r="K552" s="559"/>
      <c r="L552" s="559"/>
      <c r="M552" s="559"/>
      <c r="N552" s="559"/>
      <c r="O552" s="559" t="str">
        <f t="shared" si="32"/>
        <v/>
      </c>
      <c r="P552" s="560"/>
    </row>
    <row r="553" spans="2:16">
      <c r="B553" s="557" t="str">
        <f t="shared" si="29"/>
        <v/>
      </c>
      <c r="C553" s="558"/>
      <c r="D553" s="559" t="str">
        <f t="shared" si="30"/>
        <v/>
      </c>
      <c r="E553" s="559"/>
      <c r="F553" s="559" t="str">
        <f>IFERROR(IF(OR(D553=0,D553=""),"",-PMT($F$45/IF($K$46="Day",'L1'!$D$12,IF($K$46="Week",'L1'!$D$16,IF($K$46="Month",'L1'!$D$17,1))),$F$46,$D$62)),"")</f>
        <v/>
      </c>
      <c r="G553" s="559"/>
      <c r="H553" s="559" t="str">
        <f>IFERROR(-PPMT(IF($K$46="Day",$F$45/'L1'!$D$12,IF($K$46="Week",$F$45/'L1'!$D$16,IF($K$46="Month",$F$45/'L1'!$D$17,IF($K$46="Year",$F$45,0)))),B553,$F$46,$Q$45),"")</f>
        <v/>
      </c>
      <c r="I553" s="559"/>
      <c r="J553" s="559" t="str">
        <f t="shared" si="31"/>
        <v/>
      </c>
      <c r="K553" s="559"/>
      <c r="L553" s="559"/>
      <c r="M553" s="559"/>
      <c r="N553" s="559"/>
      <c r="O553" s="559" t="str">
        <f t="shared" si="32"/>
        <v/>
      </c>
      <c r="P553" s="560"/>
    </row>
    <row r="554" spans="2:16">
      <c r="B554" s="557" t="str">
        <f t="shared" si="29"/>
        <v/>
      </c>
      <c r="C554" s="558"/>
      <c r="D554" s="559" t="str">
        <f t="shared" si="30"/>
        <v/>
      </c>
      <c r="E554" s="559"/>
      <c r="F554" s="559" t="str">
        <f>IFERROR(IF(OR(D554=0,D554=""),"",-PMT($F$45/IF($K$46="Day",'L1'!$D$12,IF($K$46="Week",'L1'!$D$16,IF($K$46="Month",'L1'!$D$17,1))),$F$46,$D$62)),"")</f>
        <v/>
      </c>
      <c r="G554" s="559"/>
      <c r="H554" s="559" t="str">
        <f>IFERROR(-PPMT(IF($K$46="Day",$F$45/'L1'!$D$12,IF($K$46="Week",$F$45/'L1'!$D$16,IF($K$46="Month",$F$45/'L1'!$D$17,IF($K$46="Year",$F$45,0)))),B554,$F$46,$Q$45),"")</f>
        <v/>
      </c>
      <c r="I554" s="559"/>
      <c r="J554" s="559" t="str">
        <f t="shared" si="31"/>
        <v/>
      </c>
      <c r="K554" s="559"/>
      <c r="L554" s="559"/>
      <c r="M554" s="559"/>
      <c r="N554" s="559"/>
      <c r="O554" s="559" t="str">
        <f t="shared" si="32"/>
        <v/>
      </c>
      <c r="P554" s="560"/>
    </row>
    <row r="555" spans="2:16">
      <c r="B555" s="557" t="str">
        <f t="shared" si="29"/>
        <v/>
      </c>
      <c r="C555" s="558"/>
      <c r="D555" s="559" t="str">
        <f t="shared" si="30"/>
        <v/>
      </c>
      <c r="E555" s="559"/>
      <c r="F555" s="559" t="str">
        <f>IFERROR(IF(OR(D555=0,D555=""),"",-PMT($F$45/IF($K$46="Day",'L1'!$D$12,IF($K$46="Week",'L1'!$D$16,IF($K$46="Month",'L1'!$D$17,1))),$F$46,$D$62)),"")</f>
        <v/>
      </c>
      <c r="G555" s="559"/>
      <c r="H555" s="559" t="str">
        <f>IFERROR(-PPMT(IF($K$46="Day",$F$45/'L1'!$D$12,IF($K$46="Week",$F$45/'L1'!$D$16,IF($K$46="Month",$F$45/'L1'!$D$17,IF($K$46="Year",$F$45,0)))),B555,$F$46,$Q$45),"")</f>
        <v/>
      </c>
      <c r="I555" s="559"/>
      <c r="J555" s="559" t="str">
        <f t="shared" si="31"/>
        <v/>
      </c>
      <c r="K555" s="559"/>
      <c r="L555" s="559"/>
      <c r="M555" s="559"/>
      <c r="N555" s="559"/>
      <c r="O555" s="559" t="str">
        <f t="shared" si="32"/>
        <v/>
      </c>
      <c r="P555" s="560"/>
    </row>
    <row r="556" spans="2:16">
      <c r="B556" s="557" t="str">
        <f t="shared" si="29"/>
        <v/>
      </c>
      <c r="C556" s="558"/>
      <c r="D556" s="559" t="str">
        <f t="shared" si="30"/>
        <v/>
      </c>
      <c r="E556" s="559"/>
      <c r="F556" s="559" t="str">
        <f>IFERROR(IF(OR(D556=0,D556=""),"",-PMT($F$45/IF($K$46="Day",'L1'!$D$12,IF($K$46="Week",'L1'!$D$16,IF($K$46="Month",'L1'!$D$17,1))),$F$46,$D$62)),"")</f>
        <v/>
      </c>
      <c r="G556" s="559"/>
      <c r="H556" s="559" t="str">
        <f>IFERROR(-PPMT(IF($K$46="Day",$F$45/'L1'!$D$12,IF($K$46="Week",$F$45/'L1'!$D$16,IF($K$46="Month",$F$45/'L1'!$D$17,IF($K$46="Year",$F$45,0)))),B556,$F$46,$Q$45),"")</f>
        <v/>
      </c>
      <c r="I556" s="559"/>
      <c r="J556" s="559" t="str">
        <f t="shared" si="31"/>
        <v/>
      </c>
      <c r="K556" s="559"/>
      <c r="L556" s="559"/>
      <c r="M556" s="559"/>
      <c r="N556" s="559"/>
      <c r="O556" s="559" t="str">
        <f t="shared" si="32"/>
        <v/>
      </c>
      <c r="P556" s="560"/>
    </row>
    <row r="557" spans="2:16">
      <c r="B557" s="557" t="str">
        <f t="shared" si="29"/>
        <v/>
      </c>
      <c r="C557" s="558"/>
      <c r="D557" s="559" t="str">
        <f t="shared" si="30"/>
        <v/>
      </c>
      <c r="E557" s="559"/>
      <c r="F557" s="559" t="str">
        <f>IFERROR(IF(OR(D557=0,D557=""),"",-PMT($F$45/IF($K$46="Day",'L1'!$D$12,IF($K$46="Week",'L1'!$D$16,IF($K$46="Month",'L1'!$D$17,1))),$F$46,$D$62)),"")</f>
        <v/>
      </c>
      <c r="G557" s="559"/>
      <c r="H557" s="559" t="str">
        <f>IFERROR(-PPMT(IF($K$46="Day",$F$45/'L1'!$D$12,IF($K$46="Week",$F$45/'L1'!$D$16,IF($K$46="Month",$F$45/'L1'!$D$17,IF($K$46="Year",$F$45,0)))),B557,$F$46,$Q$45),"")</f>
        <v/>
      </c>
      <c r="I557" s="559"/>
      <c r="J557" s="559" t="str">
        <f t="shared" si="31"/>
        <v/>
      </c>
      <c r="K557" s="559"/>
      <c r="L557" s="559"/>
      <c r="M557" s="559"/>
      <c r="N557" s="559"/>
      <c r="O557" s="559" t="str">
        <f t="shared" si="32"/>
        <v/>
      </c>
      <c r="P557" s="560"/>
    </row>
    <row r="558" spans="2:16">
      <c r="B558" s="557" t="str">
        <f t="shared" si="29"/>
        <v/>
      </c>
      <c r="C558" s="558"/>
      <c r="D558" s="559" t="str">
        <f t="shared" si="30"/>
        <v/>
      </c>
      <c r="E558" s="559"/>
      <c r="F558" s="559" t="str">
        <f>IFERROR(IF(OR(D558=0,D558=""),"",-PMT($F$45/IF($K$46="Day",'L1'!$D$12,IF($K$46="Week",'L1'!$D$16,IF($K$46="Month",'L1'!$D$17,1))),$F$46,$D$62)),"")</f>
        <v/>
      </c>
      <c r="G558" s="559"/>
      <c r="H558" s="559" t="str">
        <f>IFERROR(-PPMT(IF($K$46="Day",$F$45/'L1'!$D$12,IF($K$46="Week",$F$45/'L1'!$D$16,IF($K$46="Month",$F$45/'L1'!$D$17,IF($K$46="Year",$F$45,0)))),B558,$F$46,$Q$45),"")</f>
        <v/>
      </c>
      <c r="I558" s="559"/>
      <c r="J558" s="559" t="str">
        <f t="shared" si="31"/>
        <v/>
      </c>
      <c r="K558" s="559"/>
      <c r="L558" s="559"/>
      <c r="M558" s="559"/>
      <c r="N558" s="559"/>
      <c r="O558" s="559" t="str">
        <f t="shared" si="32"/>
        <v/>
      </c>
      <c r="P558" s="560"/>
    </row>
    <row r="559" spans="2:16">
      <c r="B559" s="557" t="str">
        <f t="shared" si="29"/>
        <v/>
      </c>
      <c r="C559" s="558"/>
      <c r="D559" s="559" t="str">
        <f t="shared" si="30"/>
        <v/>
      </c>
      <c r="E559" s="559"/>
      <c r="F559" s="559" t="str">
        <f>IFERROR(IF(OR(D559=0,D559=""),"",-PMT($F$45/IF($K$46="Day",'L1'!$D$12,IF($K$46="Week",'L1'!$D$16,IF($K$46="Month",'L1'!$D$17,1))),$F$46,$D$62)),"")</f>
        <v/>
      </c>
      <c r="G559" s="559"/>
      <c r="H559" s="559" t="str">
        <f>IFERROR(-PPMT(IF($K$46="Day",$F$45/'L1'!$D$12,IF($K$46="Week",$F$45/'L1'!$D$16,IF($K$46="Month",$F$45/'L1'!$D$17,IF($K$46="Year",$F$45,0)))),B559,$F$46,$Q$45),"")</f>
        <v/>
      </c>
      <c r="I559" s="559"/>
      <c r="J559" s="559" t="str">
        <f t="shared" si="31"/>
        <v/>
      </c>
      <c r="K559" s="559"/>
      <c r="L559" s="559"/>
      <c r="M559" s="559"/>
      <c r="N559" s="559"/>
      <c r="O559" s="559" t="str">
        <f t="shared" si="32"/>
        <v/>
      </c>
      <c r="P559" s="560"/>
    </row>
    <row r="560" spans="2:16">
      <c r="B560" s="557" t="str">
        <f t="shared" si="29"/>
        <v/>
      </c>
      <c r="C560" s="558"/>
      <c r="D560" s="559" t="str">
        <f t="shared" si="30"/>
        <v/>
      </c>
      <c r="E560" s="559"/>
      <c r="F560" s="559" t="str">
        <f>IFERROR(IF(OR(D560=0,D560=""),"",-PMT($F$45/IF($K$46="Day",'L1'!$D$12,IF($K$46="Week",'L1'!$D$16,IF($K$46="Month",'L1'!$D$17,1))),$F$46,$D$62)),"")</f>
        <v/>
      </c>
      <c r="G560" s="559"/>
      <c r="H560" s="559" t="str">
        <f>IFERROR(-PPMT(IF($K$46="Day",$F$45/'L1'!$D$12,IF($K$46="Week",$F$45/'L1'!$D$16,IF($K$46="Month",$F$45/'L1'!$D$17,IF($K$46="Year",$F$45,0)))),B560,$F$46,$Q$45),"")</f>
        <v/>
      </c>
      <c r="I560" s="559"/>
      <c r="J560" s="559" t="str">
        <f t="shared" si="31"/>
        <v/>
      </c>
      <c r="K560" s="559"/>
      <c r="L560" s="559"/>
      <c r="M560" s="559"/>
      <c r="N560" s="559"/>
      <c r="O560" s="559" t="str">
        <f t="shared" si="32"/>
        <v/>
      </c>
      <c r="P560" s="560"/>
    </row>
    <row r="561" spans="2:16">
      <c r="B561" s="557" t="str">
        <f t="shared" si="29"/>
        <v/>
      </c>
      <c r="C561" s="558"/>
      <c r="D561" s="559" t="str">
        <f t="shared" si="30"/>
        <v/>
      </c>
      <c r="E561" s="559"/>
      <c r="F561" s="559" t="str">
        <f>IFERROR(IF(OR(D561=0,D561=""),"",-PMT($F$45/IF($K$46="Day",'L1'!$D$12,IF($K$46="Week",'L1'!$D$16,IF($K$46="Month",'L1'!$D$17,1))),$F$46,$D$62)),"")</f>
        <v/>
      </c>
      <c r="G561" s="559"/>
      <c r="H561" s="559" t="str">
        <f>IFERROR(-PPMT(IF($K$46="Day",$F$45/'L1'!$D$12,IF($K$46="Week",$F$45/'L1'!$D$16,IF($K$46="Month",$F$45/'L1'!$D$17,IF($K$46="Year",$F$45,0)))),B561,$F$46,$Q$45),"")</f>
        <v/>
      </c>
      <c r="I561" s="559"/>
      <c r="J561" s="559" t="str">
        <f t="shared" si="31"/>
        <v/>
      </c>
      <c r="K561" s="559"/>
      <c r="L561" s="559"/>
      <c r="M561" s="559"/>
      <c r="N561" s="559"/>
      <c r="O561" s="559" t="str">
        <f t="shared" si="32"/>
        <v/>
      </c>
      <c r="P561" s="560"/>
    </row>
    <row r="562" spans="2:16">
      <c r="B562" s="557" t="str">
        <f t="shared" si="29"/>
        <v/>
      </c>
      <c r="C562" s="558"/>
      <c r="D562" s="559" t="str">
        <f t="shared" si="30"/>
        <v/>
      </c>
      <c r="E562" s="559"/>
      <c r="F562" s="559" t="str">
        <f>IFERROR(IF(OR(D562=0,D562=""),"",-PMT($F$45/IF($K$46="Day",'L1'!$D$12,IF($K$46="Week",'L1'!$D$16,IF($K$46="Month",'L1'!$D$17,1))),$F$46,$D$62)),"")</f>
        <v/>
      </c>
      <c r="G562" s="559"/>
      <c r="H562" s="559" t="str">
        <f>IFERROR(-PPMT(IF($K$46="Day",$F$45/'L1'!$D$12,IF($K$46="Week",$F$45/'L1'!$D$16,IF($K$46="Month",$F$45/'L1'!$D$17,IF($K$46="Year",$F$45,0)))),B562,$F$46,$Q$45),"")</f>
        <v/>
      </c>
      <c r="I562" s="559"/>
      <c r="J562" s="559" t="str">
        <f t="shared" si="31"/>
        <v/>
      </c>
      <c r="K562" s="559"/>
      <c r="L562" s="559"/>
      <c r="M562" s="559"/>
      <c r="N562" s="559"/>
      <c r="O562" s="559" t="str">
        <f t="shared" si="32"/>
        <v/>
      </c>
      <c r="P562" s="560"/>
    </row>
    <row r="563" spans="2:16">
      <c r="B563" s="557" t="str">
        <f t="shared" si="29"/>
        <v/>
      </c>
      <c r="C563" s="558"/>
      <c r="D563" s="559" t="str">
        <f t="shared" si="30"/>
        <v/>
      </c>
      <c r="E563" s="559"/>
      <c r="F563" s="559" t="str">
        <f>IFERROR(IF(OR(D563=0,D563=""),"",-PMT($F$45/IF($K$46="Day",'L1'!$D$12,IF($K$46="Week",'L1'!$D$16,IF($K$46="Month",'L1'!$D$17,1))),$F$46,$D$62)),"")</f>
        <v/>
      </c>
      <c r="G563" s="559"/>
      <c r="H563" s="559" t="str">
        <f>IFERROR(-PPMT(IF($K$46="Day",$F$45/'L1'!$D$12,IF($K$46="Week",$F$45/'L1'!$D$16,IF($K$46="Month",$F$45/'L1'!$D$17,IF($K$46="Year",$F$45,0)))),B563,$F$46,$Q$45),"")</f>
        <v/>
      </c>
      <c r="I563" s="559"/>
      <c r="J563" s="559" t="str">
        <f t="shared" si="31"/>
        <v/>
      </c>
      <c r="K563" s="559"/>
      <c r="L563" s="559"/>
      <c r="M563" s="559"/>
      <c r="N563" s="559"/>
      <c r="O563" s="559" t="str">
        <f t="shared" si="32"/>
        <v/>
      </c>
      <c r="P563" s="560"/>
    </row>
    <row r="564" spans="2:16">
      <c r="B564" s="557" t="str">
        <f t="shared" si="29"/>
        <v/>
      </c>
      <c r="C564" s="558"/>
      <c r="D564" s="559" t="str">
        <f t="shared" si="30"/>
        <v/>
      </c>
      <c r="E564" s="559"/>
      <c r="F564" s="559" t="str">
        <f>IFERROR(IF(OR(D564=0,D564=""),"",-PMT($F$45/IF($K$46="Day",'L1'!$D$12,IF($K$46="Week",'L1'!$D$16,IF($K$46="Month",'L1'!$D$17,1))),$F$46,$D$62)),"")</f>
        <v/>
      </c>
      <c r="G564" s="559"/>
      <c r="H564" s="559" t="str">
        <f>IFERROR(-PPMT(IF($K$46="Day",$F$45/'L1'!$D$12,IF($K$46="Week",$F$45/'L1'!$D$16,IF($K$46="Month",$F$45/'L1'!$D$17,IF($K$46="Year",$F$45,0)))),B564,$F$46,$Q$45),"")</f>
        <v/>
      </c>
      <c r="I564" s="559"/>
      <c r="J564" s="559" t="str">
        <f t="shared" si="31"/>
        <v/>
      </c>
      <c r="K564" s="559"/>
      <c r="L564" s="559"/>
      <c r="M564" s="559"/>
      <c r="N564" s="559"/>
      <c r="O564" s="559" t="str">
        <f t="shared" si="32"/>
        <v/>
      </c>
      <c r="P564" s="560"/>
    </row>
    <row r="565" spans="2:16">
      <c r="B565" s="557" t="str">
        <f t="shared" si="29"/>
        <v/>
      </c>
      <c r="C565" s="558"/>
      <c r="D565" s="559" t="str">
        <f t="shared" si="30"/>
        <v/>
      </c>
      <c r="E565" s="559"/>
      <c r="F565" s="559" t="str">
        <f>IFERROR(IF(OR(D565=0,D565=""),"",-PMT($F$45/IF($K$46="Day",'L1'!$D$12,IF($K$46="Week",'L1'!$D$16,IF($K$46="Month",'L1'!$D$17,1))),$F$46,$D$62)),"")</f>
        <v/>
      </c>
      <c r="G565" s="559"/>
      <c r="H565" s="559" t="str">
        <f>IFERROR(-PPMT(IF($K$46="Day",$F$45/'L1'!$D$12,IF($K$46="Week",$F$45/'L1'!$D$16,IF($K$46="Month",$F$45/'L1'!$D$17,IF($K$46="Year",$F$45,0)))),B565,$F$46,$Q$45),"")</f>
        <v/>
      </c>
      <c r="I565" s="559"/>
      <c r="J565" s="559" t="str">
        <f t="shared" si="31"/>
        <v/>
      </c>
      <c r="K565" s="559"/>
      <c r="L565" s="559"/>
      <c r="M565" s="559"/>
      <c r="N565" s="559"/>
      <c r="O565" s="559" t="str">
        <f t="shared" si="32"/>
        <v/>
      </c>
      <c r="P565" s="560"/>
    </row>
    <row r="566" spans="2:16">
      <c r="B566" s="557" t="str">
        <f t="shared" si="29"/>
        <v/>
      </c>
      <c r="C566" s="558"/>
      <c r="D566" s="559" t="str">
        <f t="shared" si="30"/>
        <v/>
      </c>
      <c r="E566" s="559"/>
      <c r="F566" s="559" t="str">
        <f>IFERROR(IF(OR(D566=0,D566=""),"",-PMT($F$45/IF($K$46="Day",'L1'!$D$12,IF($K$46="Week",'L1'!$D$16,IF($K$46="Month",'L1'!$D$17,1))),$F$46,$D$62)),"")</f>
        <v/>
      </c>
      <c r="G566" s="559"/>
      <c r="H566" s="559" t="str">
        <f>IFERROR(-PPMT(IF($K$46="Day",$F$45/'L1'!$D$12,IF($K$46="Week",$F$45/'L1'!$D$16,IF($K$46="Month",$F$45/'L1'!$D$17,IF($K$46="Year",$F$45,0)))),B566,$F$46,$Q$45),"")</f>
        <v/>
      </c>
      <c r="I566" s="559"/>
      <c r="J566" s="559" t="str">
        <f t="shared" si="31"/>
        <v/>
      </c>
      <c r="K566" s="559"/>
      <c r="L566" s="559"/>
      <c r="M566" s="559"/>
      <c r="N566" s="559"/>
      <c r="O566" s="559" t="str">
        <f t="shared" si="32"/>
        <v/>
      </c>
      <c r="P566" s="560"/>
    </row>
    <row r="567" spans="2:16">
      <c r="B567" s="557" t="str">
        <f t="shared" si="29"/>
        <v/>
      </c>
      <c r="C567" s="558"/>
      <c r="D567" s="559" t="str">
        <f t="shared" si="30"/>
        <v/>
      </c>
      <c r="E567" s="559"/>
      <c r="F567" s="559" t="str">
        <f>IFERROR(IF(OR(D567=0,D567=""),"",-PMT($F$45/IF($K$46="Day",'L1'!$D$12,IF($K$46="Week",'L1'!$D$16,IF($K$46="Month",'L1'!$D$17,1))),$F$46,$D$62)),"")</f>
        <v/>
      </c>
      <c r="G567" s="559"/>
      <c r="H567" s="559" t="str">
        <f>IFERROR(-PPMT(IF($K$46="Day",$F$45/'L1'!$D$12,IF($K$46="Week",$F$45/'L1'!$D$16,IF($K$46="Month",$F$45/'L1'!$D$17,IF($K$46="Year",$F$45,0)))),B567,$F$46,$Q$45),"")</f>
        <v/>
      </c>
      <c r="I567" s="559"/>
      <c r="J567" s="559" t="str">
        <f t="shared" si="31"/>
        <v/>
      </c>
      <c r="K567" s="559"/>
      <c r="L567" s="559"/>
      <c r="M567" s="559"/>
      <c r="N567" s="559"/>
      <c r="O567" s="559" t="str">
        <f t="shared" si="32"/>
        <v/>
      </c>
      <c r="P567" s="560"/>
    </row>
    <row r="568" spans="2:16">
      <c r="B568" s="557" t="str">
        <f t="shared" si="29"/>
        <v/>
      </c>
      <c r="C568" s="558"/>
      <c r="D568" s="559" t="str">
        <f t="shared" si="30"/>
        <v/>
      </c>
      <c r="E568" s="559"/>
      <c r="F568" s="559" t="str">
        <f>IFERROR(IF(OR(D568=0,D568=""),"",-PMT($F$45/IF($K$46="Day",'L1'!$D$12,IF($K$46="Week",'L1'!$D$16,IF($K$46="Month",'L1'!$D$17,1))),$F$46,$D$62)),"")</f>
        <v/>
      </c>
      <c r="G568" s="559"/>
      <c r="H568" s="559" t="str">
        <f>IFERROR(-PPMT(IF($K$46="Day",$F$45/'L1'!$D$12,IF($K$46="Week",$F$45/'L1'!$D$16,IF($K$46="Month",$F$45/'L1'!$D$17,IF($K$46="Year",$F$45,0)))),B568,$F$46,$Q$45),"")</f>
        <v/>
      </c>
      <c r="I568" s="559"/>
      <c r="J568" s="559" t="str">
        <f t="shared" si="31"/>
        <v/>
      </c>
      <c r="K568" s="559"/>
      <c r="L568" s="559"/>
      <c r="M568" s="559"/>
      <c r="N568" s="559"/>
      <c r="O568" s="559" t="str">
        <f t="shared" si="32"/>
        <v/>
      </c>
      <c r="P568" s="560"/>
    </row>
    <row r="569" spans="2:16">
      <c r="B569" s="557" t="str">
        <f t="shared" si="29"/>
        <v/>
      </c>
      <c r="C569" s="558"/>
      <c r="D569" s="559" t="str">
        <f t="shared" si="30"/>
        <v/>
      </c>
      <c r="E569" s="559"/>
      <c r="F569" s="559" t="str">
        <f>IFERROR(IF(OR(D569=0,D569=""),"",-PMT($F$45/IF($K$46="Day",'L1'!$D$12,IF($K$46="Week",'L1'!$D$16,IF($K$46="Month",'L1'!$D$17,1))),$F$46,$D$62)),"")</f>
        <v/>
      </c>
      <c r="G569" s="559"/>
      <c r="H569" s="559" t="str">
        <f>IFERROR(-PPMT(IF($K$46="Day",$F$45/'L1'!$D$12,IF($K$46="Week",$F$45/'L1'!$D$16,IF($K$46="Month",$F$45/'L1'!$D$17,IF($K$46="Year",$F$45,0)))),B569,$F$46,$Q$45),"")</f>
        <v/>
      </c>
      <c r="I569" s="559"/>
      <c r="J569" s="559" t="str">
        <f t="shared" si="31"/>
        <v/>
      </c>
      <c r="K569" s="559"/>
      <c r="L569" s="559"/>
      <c r="M569" s="559"/>
      <c r="N569" s="559"/>
      <c r="O569" s="559" t="str">
        <f t="shared" si="32"/>
        <v/>
      </c>
      <c r="P569" s="560"/>
    </row>
    <row r="570" spans="2:16">
      <c r="B570" s="557" t="str">
        <f t="shared" si="29"/>
        <v/>
      </c>
      <c r="C570" s="558"/>
      <c r="D570" s="559" t="str">
        <f t="shared" si="30"/>
        <v/>
      </c>
      <c r="E570" s="559"/>
      <c r="F570" s="559" t="str">
        <f>IFERROR(IF(OR(D570=0,D570=""),"",-PMT($F$45/IF($K$46="Day",'L1'!$D$12,IF($K$46="Week",'L1'!$D$16,IF($K$46="Month",'L1'!$D$17,1))),$F$46,$D$62)),"")</f>
        <v/>
      </c>
      <c r="G570" s="559"/>
      <c r="H570" s="559" t="str">
        <f>IFERROR(-PPMT(IF($K$46="Day",$F$45/'L1'!$D$12,IF($K$46="Week",$F$45/'L1'!$D$16,IF($K$46="Month",$F$45/'L1'!$D$17,IF($K$46="Year",$F$45,0)))),B570,$F$46,$Q$45),"")</f>
        <v/>
      </c>
      <c r="I570" s="559"/>
      <c r="J570" s="559" t="str">
        <f t="shared" si="31"/>
        <v/>
      </c>
      <c r="K570" s="559"/>
      <c r="L570" s="559"/>
      <c r="M570" s="559"/>
      <c r="N570" s="559"/>
      <c r="O570" s="559" t="str">
        <f t="shared" si="32"/>
        <v/>
      </c>
      <c r="P570" s="560"/>
    </row>
    <row r="571" spans="2:16">
      <c r="B571" s="557" t="str">
        <f t="shared" si="29"/>
        <v/>
      </c>
      <c r="C571" s="558"/>
      <c r="D571" s="559" t="str">
        <f t="shared" si="30"/>
        <v/>
      </c>
      <c r="E571" s="559"/>
      <c r="F571" s="559" t="str">
        <f>IFERROR(IF(OR(D571=0,D571=""),"",-PMT($F$45/IF($K$46="Day",'L1'!$D$12,IF($K$46="Week",'L1'!$D$16,IF($K$46="Month",'L1'!$D$17,1))),$F$46,$D$62)),"")</f>
        <v/>
      </c>
      <c r="G571" s="559"/>
      <c r="H571" s="559" t="str">
        <f>IFERROR(-PPMT(IF($K$46="Day",$F$45/'L1'!$D$12,IF($K$46="Week",$F$45/'L1'!$D$16,IF($K$46="Month",$F$45/'L1'!$D$17,IF($K$46="Year",$F$45,0)))),B571,$F$46,$Q$45),"")</f>
        <v/>
      </c>
      <c r="I571" s="559"/>
      <c r="J571" s="559" t="str">
        <f t="shared" si="31"/>
        <v/>
      </c>
      <c r="K571" s="559"/>
      <c r="L571" s="559"/>
      <c r="M571" s="559"/>
      <c r="N571" s="559"/>
      <c r="O571" s="559" t="str">
        <f t="shared" si="32"/>
        <v/>
      </c>
      <c r="P571" s="560"/>
    </row>
    <row r="572" spans="2:16">
      <c r="B572" s="557" t="str">
        <f t="shared" si="29"/>
        <v/>
      </c>
      <c r="C572" s="558"/>
      <c r="D572" s="559" t="str">
        <f t="shared" si="30"/>
        <v/>
      </c>
      <c r="E572" s="559"/>
      <c r="F572" s="559" t="str">
        <f>IFERROR(IF(OR(D572=0,D572=""),"",-PMT($F$45/IF($K$46="Day",'L1'!$D$12,IF($K$46="Week",'L1'!$D$16,IF($K$46="Month",'L1'!$D$17,1))),$F$46,$D$62)),"")</f>
        <v/>
      </c>
      <c r="G572" s="559"/>
      <c r="H572" s="559" t="str">
        <f>IFERROR(-PPMT(IF($K$46="Day",$F$45/'L1'!$D$12,IF($K$46="Week",$F$45/'L1'!$D$16,IF($K$46="Month",$F$45/'L1'!$D$17,IF($K$46="Year",$F$45,0)))),B572,$F$46,$Q$45),"")</f>
        <v/>
      </c>
      <c r="I572" s="559"/>
      <c r="J572" s="559" t="str">
        <f t="shared" si="31"/>
        <v/>
      </c>
      <c r="K572" s="559"/>
      <c r="L572" s="559"/>
      <c r="M572" s="559"/>
      <c r="N572" s="559"/>
      <c r="O572" s="559" t="str">
        <f t="shared" si="32"/>
        <v/>
      </c>
      <c r="P572" s="560"/>
    </row>
    <row r="573" spans="2:16">
      <c r="B573" s="557" t="str">
        <f t="shared" si="29"/>
        <v/>
      </c>
      <c r="C573" s="558"/>
      <c r="D573" s="559" t="str">
        <f t="shared" si="30"/>
        <v/>
      </c>
      <c r="E573" s="559"/>
      <c r="F573" s="559" t="str">
        <f>IFERROR(IF(OR(D573=0,D573=""),"",-PMT($F$45/IF($K$46="Day",'L1'!$D$12,IF($K$46="Week",'L1'!$D$16,IF($K$46="Month",'L1'!$D$17,1))),$F$46,$D$62)),"")</f>
        <v/>
      </c>
      <c r="G573" s="559"/>
      <c r="H573" s="559" t="str">
        <f>IFERROR(-PPMT(IF($K$46="Day",$F$45/'L1'!$D$12,IF($K$46="Week",$F$45/'L1'!$D$16,IF($K$46="Month",$F$45/'L1'!$D$17,IF($K$46="Year",$F$45,0)))),B573,$F$46,$Q$45),"")</f>
        <v/>
      </c>
      <c r="I573" s="559"/>
      <c r="J573" s="559" t="str">
        <f t="shared" si="31"/>
        <v/>
      </c>
      <c r="K573" s="559"/>
      <c r="L573" s="559"/>
      <c r="M573" s="559"/>
      <c r="N573" s="559"/>
      <c r="O573" s="559" t="str">
        <f t="shared" si="32"/>
        <v/>
      </c>
      <c r="P573" s="560"/>
    </row>
    <row r="574" spans="2:16">
      <c r="B574" s="557" t="str">
        <f t="shared" si="29"/>
        <v/>
      </c>
      <c r="C574" s="558"/>
      <c r="D574" s="559" t="str">
        <f t="shared" si="30"/>
        <v/>
      </c>
      <c r="E574" s="559"/>
      <c r="F574" s="559" t="str">
        <f>IFERROR(IF(OR(D574=0,D574=""),"",-PMT($F$45/IF($K$46="Day",'L1'!$D$12,IF($K$46="Week",'L1'!$D$16,IF($K$46="Month",'L1'!$D$17,1))),$F$46,$D$62)),"")</f>
        <v/>
      </c>
      <c r="G574" s="559"/>
      <c r="H574" s="559" t="str">
        <f>IFERROR(-PPMT(IF($K$46="Day",$F$45/'L1'!$D$12,IF($K$46="Week",$F$45/'L1'!$D$16,IF($K$46="Month",$F$45/'L1'!$D$17,IF($K$46="Year",$F$45,0)))),B574,$F$46,$Q$45),"")</f>
        <v/>
      </c>
      <c r="I574" s="559"/>
      <c r="J574" s="559" t="str">
        <f t="shared" si="31"/>
        <v/>
      </c>
      <c r="K574" s="559"/>
      <c r="L574" s="559"/>
      <c r="M574" s="559"/>
      <c r="N574" s="559"/>
      <c r="O574" s="559" t="str">
        <f t="shared" si="32"/>
        <v/>
      </c>
      <c r="P574" s="560"/>
    </row>
    <row r="575" spans="2:16">
      <c r="B575" s="557" t="str">
        <f t="shared" si="29"/>
        <v/>
      </c>
      <c r="C575" s="558"/>
      <c r="D575" s="559" t="str">
        <f t="shared" si="30"/>
        <v/>
      </c>
      <c r="E575" s="559"/>
      <c r="F575" s="559" t="str">
        <f>IFERROR(IF(OR(D575=0,D575=""),"",-PMT($F$45/IF($K$46="Day",'L1'!$D$12,IF($K$46="Week",'L1'!$D$16,IF($K$46="Month",'L1'!$D$17,1))),$F$46,$D$62)),"")</f>
        <v/>
      </c>
      <c r="G575" s="559"/>
      <c r="H575" s="559" t="str">
        <f>IFERROR(-PPMT(IF($K$46="Day",$F$45/'L1'!$D$12,IF($K$46="Week",$F$45/'L1'!$D$16,IF($K$46="Month",$F$45/'L1'!$D$17,IF($K$46="Year",$F$45,0)))),B575,$F$46,$Q$45),"")</f>
        <v/>
      </c>
      <c r="I575" s="559"/>
      <c r="J575" s="559" t="str">
        <f t="shared" si="31"/>
        <v/>
      </c>
      <c r="K575" s="559"/>
      <c r="L575" s="559"/>
      <c r="M575" s="559"/>
      <c r="N575" s="559"/>
      <c r="O575" s="559" t="str">
        <f t="shared" si="32"/>
        <v/>
      </c>
      <c r="P575" s="560"/>
    </row>
    <row r="576" spans="2:16">
      <c r="B576" s="557" t="str">
        <f t="shared" ref="B576:B639" si="33">IF(OR(D576=0,D576=""),"",B575+1)</f>
        <v/>
      </c>
      <c r="C576" s="558"/>
      <c r="D576" s="559" t="str">
        <f t="shared" ref="D576:D639" si="34">IFERROR(IF(D575-H575&lt;=0,"",D575-H575),"")</f>
        <v/>
      </c>
      <c r="E576" s="559"/>
      <c r="F576" s="559" t="str">
        <f>IFERROR(IF(OR(D576=0,D576=""),"",-PMT($F$45/IF($K$46="Day",'L1'!$D$12,IF($K$46="Week",'L1'!$D$16,IF($K$46="Month",'L1'!$D$17,1))),$F$46,$D$62)),"")</f>
        <v/>
      </c>
      <c r="G576" s="559"/>
      <c r="H576" s="559" t="str">
        <f>IFERROR(-PPMT(IF($K$46="Day",$F$45/'L1'!$D$12,IF($K$46="Week",$F$45/'L1'!$D$16,IF($K$46="Month",$F$45/'L1'!$D$17,IF($K$46="Year",$F$45,0)))),B576,$F$46,$Q$45),"")</f>
        <v/>
      </c>
      <c r="I576" s="559"/>
      <c r="J576" s="559" t="str">
        <f t="shared" ref="J576:J639" si="35">IFERROR(F576-H576,"")</f>
        <v/>
      </c>
      <c r="K576" s="559"/>
      <c r="L576" s="559"/>
      <c r="M576" s="559"/>
      <c r="N576" s="559"/>
      <c r="O576" s="559" t="str">
        <f t="shared" ref="O576:O639" si="36">IFERROR(D576-H576,"")</f>
        <v/>
      </c>
      <c r="P576" s="560"/>
    </row>
    <row r="577" spans="2:16">
      <c r="B577" s="557" t="str">
        <f t="shared" si="33"/>
        <v/>
      </c>
      <c r="C577" s="558"/>
      <c r="D577" s="559" t="str">
        <f t="shared" si="34"/>
        <v/>
      </c>
      <c r="E577" s="559"/>
      <c r="F577" s="559" t="str">
        <f>IFERROR(IF(OR(D577=0,D577=""),"",-PMT($F$45/IF($K$46="Day",'L1'!$D$12,IF($K$46="Week",'L1'!$D$16,IF($K$46="Month",'L1'!$D$17,1))),$F$46,$D$62)),"")</f>
        <v/>
      </c>
      <c r="G577" s="559"/>
      <c r="H577" s="559" t="str">
        <f>IFERROR(-PPMT(IF($K$46="Day",$F$45/'L1'!$D$12,IF($K$46="Week",$F$45/'L1'!$D$16,IF($K$46="Month",$F$45/'L1'!$D$17,IF($K$46="Year",$F$45,0)))),B577,$F$46,$Q$45),"")</f>
        <v/>
      </c>
      <c r="I577" s="559"/>
      <c r="J577" s="559" t="str">
        <f t="shared" si="35"/>
        <v/>
      </c>
      <c r="K577" s="559"/>
      <c r="L577" s="559"/>
      <c r="M577" s="559"/>
      <c r="N577" s="559"/>
      <c r="O577" s="559" t="str">
        <f t="shared" si="36"/>
        <v/>
      </c>
      <c r="P577" s="560"/>
    </row>
    <row r="578" spans="2:16">
      <c r="B578" s="557" t="str">
        <f t="shared" si="33"/>
        <v/>
      </c>
      <c r="C578" s="558"/>
      <c r="D578" s="559" t="str">
        <f t="shared" si="34"/>
        <v/>
      </c>
      <c r="E578" s="559"/>
      <c r="F578" s="559" t="str">
        <f>IFERROR(IF(OR(D578=0,D578=""),"",-PMT($F$45/IF($K$46="Day",'L1'!$D$12,IF($K$46="Week",'L1'!$D$16,IF($K$46="Month",'L1'!$D$17,1))),$F$46,$D$62)),"")</f>
        <v/>
      </c>
      <c r="G578" s="559"/>
      <c r="H578" s="559" t="str">
        <f>IFERROR(-PPMT(IF($K$46="Day",$F$45/'L1'!$D$12,IF($K$46="Week",$F$45/'L1'!$D$16,IF($K$46="Month",$F$45/'L1'!$D$17,IF($K$46="Year",$F$45,0)))),B578,$F$46,$Q$45),"")</f>
        <v/>
      </c>
      <c r="I578" s="559"/>
      <c r="J578" s="559" t="str">
        <f t="shared" si="35"/>
        <v/>
      </c>
      <c r="K578" s="559"/>
      <c r="L578" s="559"/>
      <c r="M578" s="559"/>
      <c r="N578" s="559"/>
      <c r="O578" s="559" t="str">
        <f t="shared" si="36"/>
        <v/>
      </c>
      <c r="P578" s="560"/>
    </row>
    <row r="579" spans="2:16">
      <c r="B579" s="557" t="str">
        <f t="shared" si="33"/>
        <v/>
      </c>
      <c r="C579" s="558"/>
      <c r="D579" s="559" t="str">
        <f t="shared" si="34"/>
        <v/>
      </c>
      <c r="E579" s="559"/>
      <c r="F579" s="559" t="str">
        <f>IFERROR(IF(OR(D579=0,D579=""),"",-PMT($F$45/IF($K$46="Day",'L1'!$D$12,IF($K$46="Week",'L1'!$D$16,IF($K$46="Month",'L1'!$D$17,1))),$F$46,$D$62)),"")</f>
        <v/>
      </c>
      <c r="G579" s="559"/>
      <c r="H579" s="559" t="str">
        <f>IFERROR(-PPMT(IF($K$46="Day",$F$45/'L1'!$D$12,IF($K$46="Week",$F$45/'L1'!$D$16,IF($K$46="Month",$F$45/'L1'!$D$17,IF($K$46="Year",$F$45,0)))),B579,$F$46,$Q$45),"")</f>
        <v/>
      </c>
      <c r="I579" s="559"/>
      <c r="J579" s="559" t="str">
        <f t="shared" si="35"/>
        <v/>
      </c>
      <c r="K579" s="559"/>
      <c r="L579" s="559"/>
      <c r="M579" s="559"/>
      <c r="N579" s="559"/>
      <c r="O579" s="559" t="str">
        <f t="shared" si="36"/>
        <v/>
      </c>
      <c r="P579" s="560"/>
    </row>
    <row r="580" spans="2:16">
      <c r="B580" s="557" t="str">
        <f t="shared" si="33"/>
        <v/>
      </c>
      <c r="C580" s="558"/>
      <c r="D580" s="559" t="str">
        <f t="shared" si="34"/>
        <v/>
      </c>
      <c r="E580" s="559"/>
      <c r="F580" s="559" t="str">
        <f>IFERROR(IF(OR(D580=0,D580=""),"",-PMT($F$45/IF($K$46="Day",'L1'!$D$12,IF($K$46="Week",'L1'!$D$16,IF($K$46="Month",'L1'!$D$17,1))),$F$46,$D$62)),"")</f>
        <v/>
      </c>
      <c r="G580" s="559"/>
      <c r="H580" s="559" t="str">
        <f>IFERROR(-PPMT(IF($K$46="Day",$F$45/'L1'!$D$12,IF($K$46="Week",$F$45/'L1'!$D$16,IF($K$46="Month",$F$45/'L1'!$D$17,IF($K$46="Year",$F$45,0)))),B580,$F$46,$Q$45),"")</f>
        <v/>
      </c>
      <c r="I580" s="559"/>
      <c r="J580" s="559" t="str">
        <f t="shared" si="35"/>
        <v/>
      </c>
      <c r="K580" s="559"/>
      <c r="L580" s="559"/>
      <c r="M580" s="559"/>
      <c r="N580" s="559"/>
      <c r="O580" s="559" t="str">
        <f t="shared" si="36"/>
        <v/>
      </c>
      <c r="P580" s="560"/>
    </row>
    <row r="581" spans="2:16">
      <c r="B581" s="557" t="str">
        <f t="shared" si="33"/>
        <v/>
      </c>
      <c r="C581" s="558"/>
      <c r="D581" s="559" t="str">
        <f t="shared" si="34"/>
        <v/>
      </c>
      <c r="E581" s="559"/>
      <c r="F581" s="559" t="str">
        <f>IFERROR(IF(OR(D581=0,D581=""),"",-PMT($F$45/IF($K$46="Day",'L1'!$D$12,IF($K$46="Week",'L1'!$D$16,IF($K$46="Month",'L1'!$D$17,1))),$F$46,$D$62)),"")</f>
        <v/>
      </c>
      <c r="G581" s="559"/>
      <c r="H581" s="559" t="str">
        <f>IFERROR(-PPMT(IF($K$46="Day",$F$45/'L1'!$D$12,IF($K$46="Week",$F$45/'L1'!$D$16,IF($K$46="Month",$F$45/'L1'!$D$17,IF($K$46="Year",$F$45,0)))),B581,$F$46,$Q$45),"")</f>
        <v/>
      </c>
      <c r="I581" s="559"/>
      <c r="J581" s="559" t="str">
        <f t="shared" si="35"/>
        <v/>
      </c>
      <c r="K581" s="559"/>
      <c r="L581" s="559"/>
      <c r="M581" s="559"/>
      <c r="N581" s="559"/>
      <c r="O581" s="559" t="str">
        <f t="shared" si="36"/>
        <v/>
      </c>
      <c r="P581" s="560"/>
    </row>
    <row r="582" spans="2:16">
      <c r="B582" s="557" t="str">
        <f t="shared" si="33"/>
        <v/>
      </c>
      <c r="C582" s="558"/>
      <c r="D582" s="559" t="str">
        <f t="shared" si="34"/>
        <v/>
      </c>
      <c r="E582" s="559"/>
      <c r="F582" s="559" t="str">
        <f>IFERROR(IF(OR(D582=0,D582=""),"",-PMT($F$45/IF($K$46="Day",'L1'!$D$12,IF($K$46="Week",'L1'!$D$16,IF($K$46="Month",'L1'!$D$17,1))),$F$46,$D$62)),"")</f>
        <v/>
      </c>
      <c r="G582" s="559"/>
      <c r="H582" s="559" t="str">
        <f>IFERROR(-PPMT(IF($K$46="Day",$F$45/'L1'!$D$12,IF($K$46="Week",$F$45/'L1'!$D$16,IF($K$46="Month",$F$45/'L1'!$D$17,IF($K$46="Year",$F$45,0)))),B582,$F$46,$Q$45),"")</f>
        <v/>
      </c>
      <c r="I582" s="559"/>
      <c r="J582" s="559" t="str">
        <f t="shared" si="35"/>
        <v/>
      </c>
      <c r="K582" s="559"/>
      <c r="L582" s="559"/>
      <c r="M582" s="559"/>
      <c r="N582" s="559"/>
      <c r="O582" s="559" t="str">
        <f t="shared" si="36"/>
        <v/>
      </c>
      <c r="P582" s="560"/>
    </row>
    <row r="583" spans="2:16">
      <c r="B583" s="557" t="str">
        <f t="shared" si="33"/>
        <v/>
      </c>
      <c r="C583" s="558"/>
      <c r="D583" s="559" t="str">
        <f t="shared" si="34"/>
        <v/>
      </c>
      <c r="E583" s="559"/>
      <c r="F583" s="559" t="str">
        <f>IFERROR(IF(OR(D583=0,D583=""),"",-PMT($F$45/IF($K$46="Day",'L1'!$D$12,IF($K$46="Week",'L1'!$D$16,IF($K$46="Month",'L1'!$D$17,1))),$F$46,$D$62)),"")</f>
        <v/>
      </c>
      <c r="G583" s="559"/>
      <c r="H583" s="559" t="str">
        <f>IFERROR(-PPMT(IF($K$46="Day",$F$45/'L1'!$D$12,IF($K$46="Week",$F$45/'L1'!$D$16,IF($K$46="Month",$F$45/'L1'!$D$17,IF($K$46="Year",$F$45,0)))),B583,$F$46,$Q$45),"")</f>
        <v/>
      </c>
      <c r="I583" s="559"/>
      <c r="J583" s="559" t="str">
        <f t="shared" si="35"/>
        <v/>
      </c>
      <c r="K583" s="559"/>
      <c r="L583" s="559"/>
      <c r="M583" s="559"/>
      <c r="N583" s="559"/>
      <c r="O583" s="559" t="str">
        <f t="shared" si="36"/>
        <v/>
      </c>
      <c r="P583" s="560"/>
    </row>
    <row r="584" spans="2:16">
      <c r="B584" s="557" t="str">
        <f t="shared" si="33"/>
        <v/>
      </c>
      <c r="C584" s="558"/>
      <c r="D584" s="559" t="str">
        <f t="shared" si="34"/>
        <v/>
      </c>
      <c r="E584" s="559"/>
      <c r="F584" s="559" t="str">
        <f>IFERROR(IF(OR(D584=0,D584=""),"",-PMT($F$45/IF($K$46="Day",'L1'!$D$12,IF($K$46="Week",'L1'!$D$16,IF($K$46="Month",'L1'!$D$17,1))),$F$46,$D$62)),"")</f>
        <v/>
      </c>
      <c r="G584" s="559"/>
      <c r="H584" s="559" t="str">
        <f>IFERROR(-PPMT(IF($K$46="Day",$F$45/'L1'!$D$12,IF($K$46="Week",$F$45/'L1'!$D$16,IF($K$46="Month",$F$45/'L1'!$D$17,IF($K$46="Year",$F$45,0)))),B584,$F$46,$Q$45),"")</f>
        <v/>
      </c>
      <c r="I584" s="559"/>
      <c r="J584" s="559" t="str">
        <f t="shared" si="35"/>
        <v/>
      </c>
      <c r="K584" s="559"/>
      <c r="L584" s="559"/>
      <c r="M584" s="559"/>
      <c r="N584" s="559"/>
      <c r="O584" s="559" t="str">
        <f t="shared" si="36"/>
        <v/>
      </c>
      <c r="P584" s="560"/>
    </row>
    <row r="585" spans="2:16">
      <c r="B585" s="557" t="str">
        <f t="shared" si="33"/>
        <v/>
      </c>
      <c r="C585" s="558"/>
      <c r="D585" s="559" t="str">
        <f t="shared" si="34"/>
        <v/>
      </c>
      <c r="E585" s="559"/>
      <c r="F585" s="559" t="str">
        <f>IFERROR(IF(OR(D585=0,D585=""),"",-PMT($F$45/IF($K$46="Day",'L1'!$D$12,IF($K$46="Week",'L1'!$D$16,IF($K$46="Month",'L1'!$D$17,1))),$F$46,$D$62)),"")</f>
        <v/>
      </c>
      <c r="G585" s="559"/>
      <c r="H585" s="559" t="str">
        <f>IFERROR(-PPMT(IF($K$46="Day",$F$45/'L1'!$D$12,IF($K$46="Week",$F$45/'L1'!$D$16,IF($K$46="Month",$F$45/'L1'!$D$17,IF($K$46="Year",$F$45,0)))),B585,$F$46,$Q$45),"")</f>
        <v/>
      </c>
      <c r="I585" s="559"/>
      <c r="J585" s="559" t="str">
        <f t="shared" si="35"/>
        <v/>
      </c>
      <c r="K585" s="559"/>
      <c r="L585" s="559"/>
      <c r="M585" s="559"/>
      <c r="N585" s="559"/>
      <c r="O585" s="559" t="str">
        <f t="shared" si="36"/>
        <v/>
      </c>
      <c r="P585" s="560"/>
    </row>
    <row r="586" spans="2:16">
      <c r="B586" s="557" t="str">
        <f t="shared" si="33"/>
        <v/>
      </c>
      <c r="C586" s="558"/>
      <c r="D586" s="559" t="str">
        <f t="shared" si="34"/>
        <v/>
      </c>
      <c r="E586" s="559"/>
      <c r="F586" s="559" t="str">
        <f>IFERROR(IF(OR(D586=0,D586=""),"",-PMT($F$45/IF($K$46="Day",'L1'!$D$12,IF($K$46="Week",'L1'!$D$16,IF($K$46="Month",'L1'!$D$17,1))),$F$46,$D$62)),"")</f>
        <v/>
      </c>
      <c r="G586" s="559"/>
      <c r="H586" s="559" t="str">
        <f>IFERROR(-PPMT(IF($K$46="Day",$F$45/'L1'!$D$12,IF($K$46="Week",$F$45/'L1'!$D$16,IF($K$46="Month",$F$45/'L1'!$D$17,IF($K$46="Year",$F$45,0)))),B586,$F$46,$Q$45),"")</f>
        <v/>
      </c>
      <c r="I586" s="559"/>
      <c r="J586" s="559" t="str">
        <f t="shared" si="35"/>
        <v/>
      </c>
      <c r="K586" s="559"/>
      <c r="L586" s="559"/>
      <c r="M586" s="559"/>
      <c r="N586" s="559"/>
      <c r="O586" s="559" t="str">
        <f t="shared" si="36"/>
        <v/>
      </c>
      <c r="P586" s="560"/>
    </row>
    <row r="587" spans="2:16">
      <c r="B587" s="557" t="str">
        <f t="shared" si="33"/>
        <v/>
      </c>
      <c r="C587" s="558"/>
      <c r="D587" s="559" t="str">
        <f t="shared" si="34"/>
        <v/>
      </c>
      <c r="E587" s="559"/>
      <c r="F587" s="559" t="str">
        <f>IFERROR(IF(OR(D587=0,D587=""),"",-PMT($F$45/IF($K$46="Day",'L1'!$D$12,IF($K$46="Week",'L1'!$D$16,IF($K$46="Month",'L1'!$D$17,1))),$F$46,$D$62)),"")</f>
        <v/>
      </c>
      <c r="G587" s="559"/>
      <c r="H587" s="559" t="str">
        <f>IFERROR(-PPMT(IF($K$46="Day",$F$45/'L1'!$D$12,IF($K$46="Week",$F$45/'L1'!$D$16,IF($K$46="Month",$F$45/'L1'!$D$17,IF($K$46="Year",$F$45,0)))),B587,$F$46,$Q$45),"")</f>
        <v/>
      </c>
      <c r="I587" s="559"/>
      <c r="J587" s="559" t="str">
        <f t="shared" si="35"/>
        <v/>
      </c>
      <c r="K587" s="559"/>
      <c r="L587" s="559"/>
      <c r="M587" s="559"/>
      <c r="N587" s="559"/>
      <c r="O587" s="559" t="str">
        <f t="shared" si="36"/>
        <v/>
      </c>
      <c r="P587" s="560"/>
    </row>
    <row r="588" spans="2:16">
      <c r="B588" s="557" t="str">
        <f t="shared" si="33"/>
        <v/>
      </c>
      <c r="C588" s="558"/>
      <c r="D588" s="559" t="str">
        <f t="shared" si="34"/>
        <v/>
      </c>
      <c r="E588" s="559"/>
      <c r="F588" s="559" t="str">
        <f>IFERROR(IF(OR(D588=0,D588=""),"",-PMT($F$45/IF($K$46="Day",'L1'!$D$12,IF($K$46="Week",'L1'!$D$16,IF($K$46="Month",'L1'!$D$17,1))),$F$46,$D$62)),"")</f>
        <v/>
      </c>
      <c r="G588" s="559"/>
      <c r="H588" s="559" t="str">
        <f>IFERROR(-PPMT(IF($K$46="Day",$F$45/'L1'!$D$12,IF($K$46="Week",$F$45/'L1'!$D$16,IF($K$46="Month",$F$45/'L1'!$D$17,IF($K$46="Year",$F$45,0)))),B588,$F$46,$Q$45),"")</f>
        <v/>
      </c>
      <c r="I588" s="559"/>
      <c r="J588" s="559" t="str">
        <f t="shared" si="35"/>
        <v/>
      </c>
      <c r="K588" s="559"/>
      <c r="L588" s="559"/>
      <c r="M588" s="559"/>
      <c r="N588" s="559"/>
      <c r="O588" s="559" t="str">
        <f t="shared" si="36"/>
        <v/>
      </c>
      <c r="P588" s="560"/>
    </row>
    <row r="589" spans="2:16">
      <c r="B589" s="557" t="str">
        <f t="shared" si="33"/>
        <v/>
      </c>
      <c r="C589" s="558"/>
      <c r="D589" s="559" t="str">
        <f t="shared" si="34"/>
        <v/>
      </c>
      <c r="E589" s="559"/>
      <c r="F589" s="559" t="str">
        <f>IFERROR(IF(OR(D589=0,D589=""),"",-PMT($F$45/IF($K$46="Day",'L1'!$D$12,IF($K$46="Week",'L1'!$D$16,IF($K$46="Month",'L1'!$D$17,1))),$F$46,$D$62)),"")</f>
        <v/>
      </c>
      <c r="G589" s="559"/>
      <c r="H589" s="559" t="str">
        <f>IFERROR(-PPMT(IF($K$46="Day",$F$45/'L1'!$D$12,IF($K$46="Week",$F$45/'L1'!$D$16,IF($K$46="Month",$F$45/'L1'!$D$17,IF($K$46="Year",$F$45,0)))),B589,$F$46,$Q$45),"")</f>
        <v/>
      </c>
      <c r="I589" s="559"/>
      <c r="J589" s="559" t="str">
        <f t="shared" si="35"/>
        <v/>
      </c>
      <c r="K589" s="559"/>
      <c r="L589" s="559"/>
      <c r="M589" s="559"/>
      <c r="N589" s="559"/>
      <c r="O589" s="559" t="str">
        <f t="shared" si="36"/>
        <v/>
      </c>
      <c r="P589" s="560"/>
    </row>
    <row r="590" spans="2:16">
      <c r="B590" s="557" t="str">
        <f t="shared" si="33"/>
        <v/>
      </c>
      <c r="C590" s="558"/>
      <c r="D590" s="559" t="str">
        <f t="shared" si="34"/>
        <v/>
      </c>
      <c r="E590" s="559"/>
      <c r="F590" s="559" t="str">
        <f>IFERROR(IF(OR(D590=0,D590=""),"",-PMT($F$45/IF($K$46="Day",'L1'!$D$12,IF($K$46="Week",'L1'!$D$16,IF($K$46="Month",'L1'!$D$17,1))),$F$46,$D$62)),"")</f>
        <v/>
      </c>
      <c r="G590" s="559"/>
      <c r="H590" s="559" t="str">
        <f>IFERROR(-PPMT(IF($K$46="Day",$F$45/'L1'!$D$12,IF($K$46="Week",$F$45/'L1'!$D$16,IF($K$46="Month",$F$45/'L1'!$D$17,IF($K$46="Year",$F$45,0)))),B590,$F$46,$Q$45),"")</f>
        <v/>
      </c>
      <c r="I590" s="559"/>
      <c r="J590" s="559" t="str">
        <f t="shared" si="35"/>
        <v/>
      </c>
      <c r="K590" s="559"/>
      <c r="L590" s="559"/>
      <c r="M590" s="559"/>
      <c r="N590" s="559"/>
      <c r="O590" s="559" t="str">
        <f t="shared" si="36"/>
        <v/>
      </c>
      <c r="P590" s="560"/>
    </row>
    <row r="591" spans="2:16">
      <c r="B591" s="557" t="str">
        <f t="shared" si="33"/>
        <v/>
      </c>
      <c r="C591" s="558"/>
      <c r="D591" s="559" t="str">
        <f t="shared" si="34"/>
        <v/>
      </c>
      <c r="E591" s="559"/>
      <c r="F591" s="559" t="str">
        <f>IFERROR(IF(OR(D591=0,D591=""),"",-PMT($F$45/IF($K$46="Day",'L1'!$D$12,IF($K$46="Week",'L1'!$D$16,IF($K$46="Month",'L1'!$D$17,1))),$F$46,$D$62)),"")</f>
        <v/>
      </c>
      <c r="G591" s="559"/>
      <c r="H591" s="559" t="str">
        <f>IFERROR(-PPMT(IF($K$46="Day",$F$45/'L1'!$D$12,IF($K$46="Week",$F$45/'L1'!$D$16,IF($K$46="Month",$F$45/'L1'!$D$17,IF($K$46="Year",$F$45,0)))),B591,$F$46,$Q$45),"")</f>
        <v/>
      </c>
      <c r="I591" s="559"/>
      <c r="J591" s="559" t="str">
        <f t="shared" si="35"/>
        <v/>
      </c>
      <c r="K591" s="559"/>
      <c r="L591" s="559"/>
      <c r="M591" s="559"/>
      <c r="N591" s="559"/>
      <c r="O591" s="559" t="str">
        <f t="shared" si="36"/>
        <v/>
      </c>
      <c r="P591" s="560"/>
    </row>
    <row r="592" spans="2:16">
      <c r="B592" s="557" t="str">
        <f t="shared" si="33"/>
        <v/>
      </c>
      <c r="C592" s="558"/>
      <c r="D592" s="559" t="str">
        <f t="shared" si="34"/>
        <v/>
      </c>
      <c r="E592" s="559"/>
      <c r="F592" s="559" t="str">
        <f>IFERROR(IF(OR(D592=0,D592=""),"",-PMT($F$45/IF($K$46="Day",'L1'!$D$12,IF($K$46="Week",'L1'!$D$16,IF($K$46="Month",'L1'!$D$17,1))),$F$46,$D$62)),"")</f>
        <v/>
      </c>
      <c r="G592" s="559"/>
      <c r="H592" s="559" t="str">
        <f>IFERROR(-PPMT(IF($K$46="Day",$F$45/'L1'!$D$12,IF($K$46="Week",$F$45/'L1'!$D$16,IF($K$46="Month",$F$45/'L1'!$D$17,IF($K$46="Year",$F$45,0)))),B592,$F$46,$Q$45),"")</f>
        <v/>
      </c>
      <c r="I592" s="559"/>
      <c r="J592" s="559" t="str">
        <f t="shared" si="35"/>
        <v/>
      </c>
      <c r="K592" s="559"/>
      <c r="L592" s="559"/>
      <c r="M592" s="559"/>
      <c r="N592" s="559"/>
      <c r="O592" s="559" t="str">
        <f t="shared" si="36"/>
        <v/>
      </c>
      <c r="P592" s="560"/>
    </row>
    <row r="593" spans="2:16">
      <c r="B593" s="557" t="str">
        <f t="shared" si="33"/>
        <v/>
      </c>
      <c r="C593" s="558"/>
      <c r="D593" s="559" t="str">
        <f t="shared" si="34"/>
        <v/>
      </c>
      <c r="E593" s="559"/>
      <c r="F593" s="559" t="str">
        <f>IFERROR(IF(OR(D593=0,D593=""),"",-PMT($F$45/IF($K$46="Day",'L1'!$D$12,IF($K$46="Week",'L1'!$D$16,IF($K$46="Month",'L1'!$D$17,1))),$F$46,$D$62)),"")</f>
        <v/>
      </c>
      <c r="G593" s="559"/>
      <c r="H593" s="559" t="str">
        <f>IFERROR(-PPMT(IF($K$46="Day",$F$45/'L1'!$D$12,IF($K$46="Week",$F$45/'L1'!$D$16,IF($K$46="Month",$F$45/'L1'!$D$17,IF($K$46="Year",$F$45,0)))),B593,$F$46,$Q$45),"")</f>
        <v/>
      </c>
      <c r="I593" s="559"/>
      <c r="J593" s="559" t="str">
        <f t="shared" si="35"/>
        <v/>
      </c>
      <c r="K593" s="559"/>
      <c r="L593" s="559"/>
      <c r="M593" s="559"/>
      <c r="N593" s="559"/>
      <c r="O593" s="559" t="str">
        <f t="shared" si="36"/>
        <v/>
      </c>
      <c r="P593" s="560"/>
    </row>
    <row r="594" spans="2:16">
      <c r="B594" s="557" t="str">
        <f t="shared" si="33"/>
        <v/>
      </c>
      <c r="C594" s="558"/>
      <c r="D594" s="559" t="str">
        <f t="shared" si="34"/>
        <v/>
      </c>
      <c r="E594" s="559"/>
      <c r="F594" s="559" t="str">
        <f>IFERROR(IF(OR(D594=0,D594=""),"",-PMT($F$45/IF($K$46="Day",'L1'!$D$12,IF($K$46="Week",'L1'!$D$16,IF($K$46="Month",'L1'!$D$17,1))),$F$46,$D$62)),"")</f>
        <v/>
      </c>
      <c r="G594" s="559"/>
      <c r="H594" s="559" t="str">
        <f>IFERROR(-PPMT(IF($K$46="Day",$F$45/'L1'!$D$12,IF($K$46="Week",$F$45/'L1'!$D$16,IF($K$46="Month",$F$45/'L1'!$D$17,IF($K$46="Year",$F$45,0)))),B594,$F$46,$Q$45),"")</f>
        <v/>
      </c>
      <c r="I594" s="559"/>
      <c r="J594" s="559" t="str">
        <f t="shared" si="35"/>
        <v/>
      </c>
      <c r="K594" s="559"/>
      <c r="L594" s="559"/>
      <c r="M594" s="559"/>
      <c r="N594" s="559"/>
      <c r="O594" s="559" t="str">
        <f t="shared" si="36"/>
        <v/>
      </c>
      <c r="P594" s="560"/>
    </row>
    <row r="595" spans="2:16">
      <c r="B595" s="557" t="str">
        <f t="shared" si="33"/>
        <v/>
      </c>
      <c r="C595" s="558"/>
      <c r="D595" s="559" t="str">
        <f t="shared" si="34"/>
        <v/>
      </c>
      <c r="E595" s="559"/>
      <c r="F595" s="559" t="str">
        <f>IFERROR(IF(OR(D595=0,D595=""),"",-PMT($F$45/IF($K$46="Day",'L1'!$D$12,IF($K$46="Week",'L1'!$D$16,IF($K$46="Month",'L1'!$D$17,1))),$F$46,$D$62)),"")</f>
        <v/>
      </c>
      <c r="G595" s="559"/>
      <c r="H595" s="559" t="str">
        <f>IFERROR(-PPMT(IF($K$46="Day",$F$45/'L1'!$D$12,IF($K$46="Week",$F$45/'L1'!$D$16,IF($K$46="Month",$F$45/'L1'!$D$17,IF($K$46="Year",$F$45,0)))),B595,$F$46,$Q$45),"")</f>
        <v/>
      </c>
      <c r="I595" s="559"/>
      <c r="J595" s="559" t="str">
        <f t="shared" si="35"/>
        <v/>
      </c>
      <c r="K595" s="559"/>
      <c r="L595" s="559"/>
      <c r="M595" s="559"/>
      <c r="N595" s="559"/>
      <c r="O595" s="559" t="str">
        <f t="shared" si="36"/>
        <v/>
      </c>
      <c r="P595" s="560"/>
    </row>
    <row r="596" spans="2:16">
      <c r="B596" s="557" t="str">
        <f t="shared" si="33"/>
        <v/>
      </c>
      <c r="C596" s="558"/>
      <c r="D596" s="559" t="str">
        <f t="shared" si="34"/>
        <v/>
      </c>
      <c r="E596" s="559"/>
      <c r="F596" s="559" t="str">
        <f>IFERROR(IF(OR(D596=0,D596=""),"",-PMT($F$45/IF($K$46="Day",'L1'!$D$12,IF($K$46="Week",'L1'!$D$16,IF($K$46="Month",'L1'!$D$17,1))),$F$46,$D$62)),"")</f>
        <v/>
      </c>
      <c r="G596" s="559"/>
      <c r="H596" s="559" t="str">
        <f>IFERROR(-PPMT(IF($K$46="Day",$F$45/'L1'!$D$12,IF($K$46="Week",$F$45/'L1'!$D$16,IF($K$46="Month",$F$45/'L1'!$D$17,IF($K$46="Year",$F$45,0)))),B596,$F$46,$Q$45),"")</f>
        <v/>
      </c>
      <c r="I596" s="559"/>
      <c r="J596" s="559" t="str">
        <f t="shared" si="35"/>
        <v/>
      </c>
      <c r="K596" s="559"/>
      <c r="L596" s="559"/>
      <c r="M596" s="559"/>
      <c r="N596" s="559"/>
      <c r="O596" s="559" t="str">
        <f t="shared" si="36"/>
        <v/>
      </c>
      <c r="P596" s="560"/>
    </row>
    <row r="597" spans="2:16">
      <c r="B597" s="557" t="str">
        <f t="shared" si="33"/>
        <v/>
      </c>
      <c r="C597" s="558"/>
      <c r="D597" s="559" t="str">
        <f t="shared" si="34"/>
        <v/>
      </c>
      <c r="E597" s="559"/>
      <c r="F597" s="559" t="str">
        <f>IFERROR(IF(OR(D597=0,D597=""),"",-PMT($F$45/IF($K$46="Day",'L1'!$D$12,IF($K$46="Week",'L1'!$D$16,IF($K$46="Month",'L1'!$D$17,1))),$F$46,$D$62)),"")</f>
        <v/>
      </c>
      <c r="G597" s="559"/>
      <c r="H597" s="559" t="str">
        <f>IFERROR(-PPMT(IF($K$46="Day",$F$45/'L1'!$D$12,IF($K$46="Week",$F$45/'L1'!$D$16,IF($K$46="Month",$F$45/'L1'!$D$17,IF($K$46="Year",$F$45,0)))),B597,$F$46,$Q$45),"")</f>
        <v/>
      </c>
      <c r="I597" s="559"/>
      <c r="J597" s="559" t="str">
        <f t="shared" si="35"/>
        <v/>
      </c>
      <c r="K597" s="559"/>
      <c r="L597" s="559"/>
      <c r="M597" s="559"/>
      <c r="N597" s="559"/>
      <c r="O597" s="559" t="str">
        <f t="shared" si="36"/>
        <v/>
      </c>
      <c r="P597" s="560"/>
    </row>
    <row r="598" spans="2:16">
      <c r="B598" s="557" t="str">
        <f t="shared" si="33"/>
        <v/>
      </c>
      <c r="C598" s="558"/>
      <c r="D598" s="559" t="str">
        <f t="shared" si="34"/>
        <v/>
      </c>
      <c r="E598" s="559"/>
      <c r="F598" s="559" t="str">
        <f>IFERROR(IF(OR(D598=0,D598=""),"",-PMT($F$45/IF($K$46="Day",'L1'!$D$12,IF($K$46="Week",'L1'!$D$16,IF($K$46="Month",'L1'!$D$17,1))),$F$46,$D$62)),"")</f>
        <v/>
      </c>
      <c r="G598" s="559"/>
      <c r="H598" s="559" t="str">
        <f>IFERROR(-PPMT(IF($K$46="Day",$F$45/'L1'!$D$12,IF($K$46="Week",$F$45/'L1'!$D$16,IF($K$46="Month",$F$45/'L1'!$D$17,IF($K$46="Year",$F$45,0)))),B598,$F$46,$Q$45),"")</f>
        <v/>
      </c>
      <c r="I598" s="559"/>
      <c r="J598" s="559" t="str">
        <f t="shared" si="35"/>
        <v/>
      </c>
      <c r="K598" s="559"/>
      <c r="L598" s="559"/>
      <c r="M598" s="559"/>
      <c r="N598" s="559"/>
      <c r="O598" s="559" t="str">
        <f t="shared" si="36"/>
        <v/>
      </c>
      <c r="P598" s="560"/>
    </row>
    <row r="599" spans="2:16">
      <c r="B599" s="557" t="str">
        <f t="shared" si="33"/>
        <v/>
      </c>
      <c r="C599" s="558"/>
      <c r="D599" s="559" t="str">
        <f t="shared" si="34"/>
        <v/>
      </c>
      <c r="E599" s="559"/>
      <c r="F599" s="559" t="str">
        <f>IFERROR(IF(OR(D599=0,D599=""),"",-PMT($F$45/IF($K$46="Day",'L1'!$D$12,IF($K$46="Week",'L1'!$D$16,IF($K$46="Month",'L1'!$D$17,1))),$F$46,$D$62)),"")</f>
        <v/>
      </c>
      <c r="G599" s="559"/>
      <c r="H599" s="559" t="str">
        <f>IFERROR(-PPMT(IF($K$46="Day",$F$45/'L1'!$D$12,IF($K$46="Week",$F$45/'L1'!$D$16,IF($K$46="Month",$F$45/'L1'!$D$17,IF($K$46="Year",$F$45,0)))),B599,$F$46,$Q$45),"")</f>
        <v/>
      </c>
      <c r="I599" s="559"/>
      <c r="J599" s="559" t="str">
        <f t="shared" si="35"/>
        <v/>
      </c>
      <c r="K599" s="559"/>
      <c r="L599" s="559"/>
      <c r="M599" s="559"/>
      <c r="N599" s="559"/>
      <c r="O599" s="559" t="str">
        <f t="shared" si="36"/>
        <v/>
      </c>
      <c r="P599" s="560"/>
    </row>
    <row r="600" spans="2:16">
      <c r="B600" s="557" t="str">
        <f t="shared" si="33"/>
        <v/>
      </c>
      <c r="C600" s="558"/>
      <c r="D600" s="559" t="str">
        <f t="shared" si="34"/>
        <v/>
      </c>
      <c r="E600" s="559"/>
      <c r="F600" s="559" t="str">
        <f>IFERROR(IF(OR(D600=0,D600=""),"",-PMT($F$45/IF($K$46="Day",'L1'!$D$12,IF($K$46="Week",'L1'!$D$16,IF($K$46="Month",'L1'!$D$17,1))),$F$46,$D$62)),"")</f>
        <v/>
      </c>
      <c r="G600" s="559"/>
      <c r="H600" s="559" t="str">
        <f>IFERROR(-PPMT(IF($K$46="Day",$F$45/'L1'!$D$12,IF($K$46="Week",$F$45/'L1'!$D$16,IF($K$46="Month",$F$45/'L1'!$D$17,IF($K$46="Year",$F$45,0)))),B600,$F$46,$Q$45),"")</f>
        <v/>
      </c>
      <c r="I600" s="559"/>
      <c r="J600" s="559" t="str">
        <f t="shared" si="35"/>
        <v/>
      </c>
      <c r="K600" s="559"/>
      <c r="L600" s="559"/>
      <c r="M600" s="559"/>
      <c r="N600" s="559"/>
      <c r="O600" s="559" t="str">
        <f t="shared" si="36"/>
        <v/>
      </c>
      <c r="P600" s="560"/>
    </row>
    <row r="601" spans="2:16">
      <c r="B601" s="557" t="str">
        <f t="shared" si="33"/>
        <v/>
      </c>
      <c r="C601" s="558"/>
      <c r="D601" s="559" t="str">
        <f t="shared" si="34"/>
        <v/>
      </c>
      <c r="E601" s="559"/>
      <c r="F601" s="559" t="str">
        <f>IFERROR(IF(OR(D601=0,D601=""),"",-PMT($F$45/IF($K$46="Day",'L1'!$D$12,IF($K$46="Week",'L1'!$D$16,IF($K$46="Month",'L1'!$D$17,1))),$F$46,$D$62)),"")</f>
        <v/>
      </c>
      <c r="G601" s="559"/>
      <c r="H601" s="559" t="str">
        <f>IFERROR(-PPMT(IF($K$46="Day",$F$45/'L1'!$D$12,IF($K$46="Week",$F$45/'L1'!$D$16,IF($K$46="Month",$F$45/'L1'!$D$17,IF($K$46="Year",$F$45,0)))),B601,$F$46,$Q$45),"")</f>
        <v/>
      </c>
      <c r="I601" s="559"/>
      <c r="J601" s="559" t="str">
        <f t="shared" si="35"/>
        <v/>
      </c>
      <c r="K601" s="559"/>
      <c r="L601" s="559"/>
      <c r="M601" s="559"/>
      <c r="N601" s="559"/>
      <c r="O601" s="559" t="str">
        <f t="shared" si="36"/>
        <v/>
      </c>
      <c r="P601" s="560"/>
    </row>
    <row r="602" spans="2:16">
      <c r="B602" s="557" t="str">
        <f t="shared" si="33"/>
        <v/>
      </c>
      <c r="C602" s="558"/>
      <c r="D602" s="559" t="str">
        <f t="shared" si="34"/>
        <v/>
      </c>
      <c r="E602" s="559"/>
      <c r="F602" s="559" t="str">
        <f>IFERROR(IF(OR(D602=0,D602=""),"",-PMT($F$45/IF($K$46="Day",'L1'!$D$12,IF($K$46="Week",'L1'!$D$16,IF($K$46="Month",'L1'!$D$17,1))),$F$46,$D$62)),"")</f>
        <v/>
      </c>
      <c r="G602" s="559"/>
      <c r="H602" s="559" t="str">
        <f>IFERROR(-PPMT(IF($K$46="Day",$F$45/'L1'!$D$12,IF($K$46="Week",$F$45/'L1'!$D$16,IF($K$46="Month",$F$45/'L1'!$D$17,IF($K$46="Year",$F$45,0)))),B602,$F$46,$Q$45),"")</f>
        <v/>
      </c>
      <c r="I602" s="559"/>
      <c r="J602" s="559" t="str">
        <f t="shared" si="35"/>
        <v/>
      </c>
      <c r="K602" s="559"/>
      <c r="L602" s="559"/>
      <c r="M602" s="559"/>
      <c r="N602" s="559"/>
      <c r="O602" s="559" t="str">
        <f t="shared" si="36"/>
        <v/>
      </c>
      <c r="P602" s="560"/>
    </row>
    <row r="603" spans="2:16">
      <c r="B603" s="557" t="str">
        <f t="shared" si="33"/>
        <v/>
      </c>
      <c r="C603" s="558"/>
      <c r="D603" s="559" t="str">
        <f t="shared" si="34"/>
        <v/>
      </c>
      <c r="E603" s="559"/>
      <c r="F603" s="559" t="str">
        <f>IFERROR(IF(OR(D603=0,D603=""),"",-PMT($F$45/IF($K$46="Day",'L1'!$D$12,IF($K$46="Week",'L1'!$D$16,IF($K$46="Month",'L1'!$D$17,1))),$F$46,$D$62)),"")</f>
        <v/>
      </c>
      <c r="G603" s="559"/>
      <c r="H603" s="559" t="str">
        <f>IFERROR(-PPMT(IF($K$46="Day",$F$45/'L1'!$D$12,IF($K$46="Week",$F$45/'L1'!$D$16,IF($K$46="Month",$F$45/'L1'!$D$17,IF($K$46="Year",$F$45,0)))),B603,$F$46,$Q$45),"")</f>
        <v/>
      </c>
      <c r="I603" s="559"/>
      <c r="J603" s="559" t="str">
        <f t="shared" si="35"/>
        <v/>
      </c>
      <c r="K603" s="559"/>
      <c r="L603" s="559"/>
      <c r="M603" s="559"/>
      <c r="N603" s="559"/>
      <c r="O603" s="559" t="str">
        <f t="shared" si="36"/>
        <v/>
      </c>
      <c r="P603" s="560"/>
    </row>
    <row r="604" spans="2:16">
      <c r="B604" s="557" t="str">
        <f t="shared" si="33"/>
        <v/>
      </c>
      <c r="C604" s="558"/>
      <c r="D604" s="559" t="str">
        <f t="shared" si="34"/>
        <v/>
      </c>
      <c r="E604" s="559"/>
      <c r="F604" s="559" t="str">
        <f>IFERROR(IF(OR(D604=0,D604=""),"",-PMT($F$45/IF($K$46="Day",'L1'!$D$12,IF($K$46="Week",'L1'!$D$16,IF($K$46="Month",'L1'!$D$17,1))),$F$46,$D$62)),"")</f>
        <v/>
      </c>
      <c r="G604" s="559"/>
      <c r="H604" s="559" t="str">
        <f>IFERROR(-PPMT(IF($K$46="Day",$F$45/'L1'!$D$12,IF($K$46="Week",$F$45/'L1'!$D$16,IF($K$46="Month",$F$45/'L1'!$D$17,IF($K$46="Year",$F$45,0)))),B604,$F$46,$Q$45),"")</f>
        <v/>
      </c>
      <c r="I604" s="559"/>
      <c r="J604" s="559" t="str">
        <f t="shared" si="35"/>
        <v/>
      </c>
      <c r="K604" s="559"/>
      <c r="L604" s="559"/>
      <c r="M604" s="559"/>
      <c r="N604" s="559"/>
      <c r="O604" s="559" t="str">
        <f t="shared" si="36"/>
        <v/>
      </c>
      <c r="P604" s="560"/>
    </row>
    <row r="605" spans="2:16">
      <c r="B605" s="557" t="str">
        <f t="shared" si="33"/>
        <v/>
      </c>
      <c r="C605" s="558"/>
      <c r="D605" s="559" t="str">
        <f t="shared" si="34"/>
        <v/>
      </c>
      <c r="E605" s="559"/>
      <c r="F605" s="559" t="str">
        <f>IFERROR(IF(OR(D605=0,D605=""),"",-PMT($F$45/IF($K$46="Day",'L1'!$D$12,IF($K$46="Week",'L1'!$D$16,IF($K$46="Month",'L1'!$D$17,1))),$F$46,$D$62)),"")</f>
        <v/>
      </c>
      <c r="G605" s="559"/>
      <c r="H605" s="559" t="str">
        <f>IFERROR(-PPMT(IF($K$46="Day",$F$45/'L1'!$D$12,IF($K$46="Week",$F$45/'L1'!$D$16,IF($K$46="Month",$F$45/'L1'!$D$17,IF($K$46="Year",$F$45,0)))),B605,$F$46,$Q$45),"")</f>
        <v/>
      </c>
      <c r="I605" s="559"/>
      <c r="J605" s="559" t="str">
        <f t="shared" si="35"/>
        <v/>
      </c>
      <c r="K605" s="559"/>
      <c r="L605" s="559"/>
      <c r="M605" s="559"/>
      <c r="N605" s="559"/>
      <c r="O605" s="559" t="str">
        <f t="shared" si="36"/>
        <v/>
      </c>
      <c r="P605" s="560"/>
    </row>
    <row r="606" spans="2:16">
      <c r="B606" s="557" t="str">
        <f t="shared" si="33"/>
        <v/>
      </c>
      <c r="C606" s="558"/>
      <c r="D606" s="559" t="str">
        <f t="shared" si="34"/>
        <v/>
      </c>
      <c r="E606" s="559"/>
      <c r="F606" s="559" t="str">
        <f>IFERROR(IF(OR(D606=0,D606=""),"",-PMT($F$45/IF($K$46="Day",'L1'!$D$12,IF($K$46="Week",'L1'!$D$16,IF($K$46="Month",'L1'!$D$17,1))),$F$46,$D$62)),"")</f>
        <v/>
      </c>
      <c r="G606" s="559"/>
      <c r="H606" s="559" t="str">
        <f>IFERROR(-PPMT(IF($K$46="Day",$F$45/'L1'!$D$12,IF($K$46="Week",$F$45/'L1'!$D$16,IF($K$46="Month",$F$45/'L1'!$D$17,IF($K$46="Year",$F$45,0)))),B606,$F$46,$Q$45),"")</f>
        <v/>
      </c>
      <c r="I606" s="559"/>
      <c r="J606" s="559" t="str">
        <f t="shared" si="35"/>
        <v/>
      </c>
      <c r="K606" s="559"/>
      <c r="L606" s="559"/>
      <c r="M606" s="559"/>
      <c r="N606" s="559"/>
      <c r="O606" s="559" t="str">
        <f t="shared" si="36"/>
        <v/>
      </c>
      <c r="P606" s="560"/>
    </row>
    <row r="607" spans="2:16">
      <c r="B607" s="557" t="str">
        <f t="shared" si="33"/>
        <v/>
      </c>
      <c r="C607" s="558"/>
      <c r="D607" s="559" t="str">
        <f t="shared" si="34"/>
        <v/>
      </c>
      <c r="E607" s="559"/>
      <c r="F607" s="559" t="str">
        <f>IFERROR(IF(OR(D607=0,D607=""),"",-PMT($F$45/IF($K$46="Day",'L1'!$D$12,IF($K$46="Week",'L1'!$D$16,IF($K$46="Month",'L1'!$D$17,1))),$F$46,$D$62)),"")</f>
        <v/>
      </c>
      <c r="G607" s="559"/>
      <c r="H607" s="559" t="str">
        <f>IFERROR(-PPMT(IF($K$46="Day",$F$45/'L1'!$D$12,IF($K$46="Week",$F$45/'L1'!$D$16,IF($K$46="Month",$F$45/'L1'!$D$17,IF($K$46="Year",$F$45,0)))),B607,$F$46,$Q$45),"")</f>
        <v/>
      </c>
      <c r="I607" s="559"/>
      <c r="J607" s="559" t="str">
        <f t="shared" si="35"/>
        <v/>
      </c>
      <c r="K607" s="559"/>
      <c r="L607" s="559"/>
      <c r="M607" s="559"/>
      <c r="N607" s="559"/>
      <c r="O607" s="559" t="str">
        <f t="shared" si="36"/>
        <v/>
      </c>
      <c r="P607" s="560"/>
    </row>
    <row r="608" spans="2:16">
      <c r="B608" s="557" t="str">
        <f t="shared" si="33"/>
        <v/>
      </c>
      <c r="C608" s="558"/>
      <c r="D608" s="559" t="str">
        <f t="shared" si="34"/>
        <v/>
      </c>
      <c r="E608" s="559"/>
      <c r="F608" s="559" t="str">
        <f>IFERROR(IF(OR(D608=0,D608=""),"",-PMT($F$45/IF($K$46="Day",'L1'!$D$12,IF($K$46="Week",'L1'!$D$16,IF($K$46="Month",'L1'!$D$17,1))),$F$46,$D$62)),"")</f>
        <v/>
      </c>
      <c r="G608" s="559"/>
      <c r="H608" s="559" t="str">
        <f>IFERROR(-PPMT(IF($K$46="Day",$F$45/'L1'!$D$12,IF($K$46="Week",$F$45/'L1'!$D$16,IF($K$46="Month",$F$45/'L1'!$D$17,IF($K$46="Year",$F$45,0)))),B608,$F$46,$Q$45),"")</f>
        <v/>
      </c>
      <c r="I608" s="559"/>
      <c r="J608" s="559" t="str">
        <f t="shared" si="35"/>
        <v/>
      </c>
      <c r="K608" s="559"/>
      <c r="L608" s="559"/>
      <c r="M608" s="559"/>
      <c r="N608" s="559"/>
      <c r="O608" s="559" t="str">
        <f t="shared" si="36"/>
        <v/>
      </c>
      <c r="P608" s="560"/>
    </row>
    <row r="609" spans="2:16">
      <c r="B609" s="557" t="str">
        <f t="shared" si="33"/>
        <v/>
      </c>
      <c r="C609" s="558"/>
      <c r="D609" s="559" t="str">
        <f t="shared" si="34"/>
        <v/>
      </c>
      <c r="E609" s="559"/>
      <c r="F609" s="559" t="str">
        <f>IFERROR(IF(OR(D609=0,D609=""),"",-PMT($F$45/IF($K$46="Day",'L1'!$D$12,IF($K$46="Week",'L1'!$D$16,IF($K$46="Month",'L1'!$D$17,1))),$F$46,$D$62)),"")</f>
        <v/>
      </c>
      <c r="G609" s="559"/>
      <c r="H609" s="559" t="str">
        <f>IFERROR(-PPMT(IF($K$46="Day",$F$45/'L1'!$D$12,IF($K$46="Week",$F$45/'L1'!$D$16,IF($K$46="Month",$F$45/'L1'!$D$17,IF($K$46="Year",$F$45,0)))),B609,$F$46,$Q$45),"")</f>
        <v/>
      </c>
      <c r="I609" s="559"/>
      <c r="J609" s="559" t="str">
        <f t="shared" si="35"/>
        <v/>
      </c>
      <c r="K609" s="559"/>
      <c r="L609" s="559"/>
      <c r="M609" s="559"/>
      <c r="N609" s="559"/>
      <c r="O609" s="559" t="str">
        <f t="shared" si="36"/>
        <v/>
      </c>
      <c r="P609" s="560"/>
    </row>
    <row r="610" spans="2:16">
      <c r="B610" s="557" t="str">
        <f t="shared" si="33"/>
        <v/>
      </c>
      <c r="C610" s="558"/>
      <c r="D610" s="559" t="str">
        <f t="shared" si="34"/>
        <v/>
      </c>
      <c r="E610" s="559"/>
      <c r="F610" s="559" t="str">
        <f>IFERROR(IF(OR(D610=0,D610=""),"",-PMT($F$45/IF($K$46="Day",'L1'!$D$12,IF($K$46="Week",'L1'!$D$16,IF($K$46="Month",'L1'!$D$17,1))),$F$46,$D$62)),"")</f>
        <v/>
      </c>
      <c r="G610" s="559"/>
      <c r="H610" s="559" t="str">
        <f>IFERROR(-PPMT(IF($K$46="Day",$F$45/'L1'!$D$12,IF($K$46="Week",$F$45/'L1'!$D$16,IF($K$46="Month",$F$45/'L1'!$D$17,IF($K$46="Year",$F$45,0)))),B610,$F$46,$Q$45),"")</f>
        <v/>
      </c>
      <c r="I610" s="559"/>
      <c r="J610" s="559" t="str">
        <f t="shared" si="35"/>
        <v/>
      </c>
      <c r="K610" s="559"/>
      <c r="L610" s="559"/>
      <c r="M610" s="559"/>
      <c r="N610" s="559"/>
      <c r="O610" s="559" t="str">
        <f t="shared" si="36"/>
        <v/>
      </c>
      <c r="P610" s="560"/>
    </row>
    <row r="611" spans="2:16">
      <c r="B611" s="557" t="str">
        <f t="shared" si="33"/>
        <v/>
      </c>
      <c r="C611" s="558"/>
      <c r="D611" s="559" t="str">
        <f t="shared" si="34"/>
        <v/>
      </c>
      <c r="E611" s="559"/>
      <c r="F611" s="559" t="str">
        <f>IFERROR(IF(OR(D611=0,D611=""),"",-PMT($F$45/IF($K$46="Day",'L1'!$D$12,IF($K$46="Week",'L1'!$D$16,IF($K$46="Month",'L1'!$D$17,1))),$F$46,$D$62)),"")</f>
        <v/>
      </c>
      <c r="G611" s="559"/>
      <c r="H611" s="559" t="str">
        <f>IFERROR(-PPMT(IF($K$46="Day",$F$45/'L1'!$D$12,IF($K$46="Week",$F$45/'L1'!$D$16,IF($K$46="Month",$F$45/'L1'!$D$17,IF($K$46="Year",$F$45,0)))),B611,$F$46,$Q$45),"")</f>
        <v/>
      </c>
      <c r="I611" s="559"/>
      <c r="J611" s="559" t="str">
        <f t="shared" si="35"/>
        <v/>
      </c>
      <c r="K611" s="559"/>
      <c r="L611" s="559"/>
      <c r="M611" s="559"/>
      <c r="N611" s="559"/>
      <c r="O611" s="559" t="str">
        <f t="shared" si="36"/>
        <v/>
      </c>
      <c r="P611" s="560"/>
    </row>
    <row r="612" spans="2:16">
      <c r="B612" s="557" t="str">
        <f t="shared" si="33"/>
        <v/>
      </c>
      <c r="C612" s="558"/>
      <c r="D612" s="559" t="str">
        <f t="shared" si="34"/>
        <v/>
      </c>
      <c r="E612" s="559"/>
      <c r="F612" s="559" t="str">
        <f>IFERROR(IF(OR(D612=0,D612=""),"",-PMT($F$45/IF($K$46="Day",'L1'!$D$12,IF($K$46="Week",'L1'!$D$16,IF($K$46="Month",'L1'!$D$17,1))),$F$46,$D$62)),"")</f>
        <v/>
      </c>
      <c r="G612" s="559"/>
      <c r="H612" s="559" t="str">
        <f>IFERROR(-PPMT(IF($K$46="Day",$F$45/'L1'!$D$12,IF($K$46="Week",$F$45/'L1'!$D$16,IF($K$46="Month",$F$45/'L1'!$D$17,IF($K$46="Year",$F$45,0)))),B612,$F$46,$Q$45),"")</f>
        <v/>
      </c>
      <c r="I612" s="559"/>
      <c r="J612" s="559" t="str">
        <f t="shared" si="35"/>
        <v/>
      </c>
      <c r="K612" s="559"/>
      <c r="L612" s="559"/>
      <c r="M612" s="559"/>
      <c r="N612" s="559"/>
      <c r="O612" s="559" t="str">
        <f t="shared" si="36"/>
        <v/>
      </c>
      <c r="P612" s="560"/>
    </row>
    <row r="613" spans="2:16">
      <c r="B613" s="557" t="str">
        <f t="shared" si="33"/>
        <v/>
      </c>
      <c r="C613" s="558"/>
      <c r="D613" s="559" t="str">
        <f t="shared" si="34"/>
        <v/>
      </c>
      <c r="E613" s="559"/>
      <c r="F613" s="559" t="str">
        <f>IFERROR(IF(OR(D613=0,D613=""),"",-PMT($F$45/IF($K$46="Day",'L1'!$D$12,IF($K$46="Week",'L1'!$D$16,IF($K$46="Month",'L1'!$D$17,1))),$F$46,$D$62)),"")</f>
        <v/>
      </c>
      <c r="G613" s="559"/>
      <c r="H613" s="559" t="str">
        <f>IFERROR(-PPMT(IF($K$46="Day",$F$45/'L1'!$D$12,IF($K$46="Week",$F$45/'L1'!$D$16,IF($K$46="Month",$F$45/'L1'!$D$17,IF($K$46="Year",$F$45,0)))),B613,$F$46,$Q$45),"")</f>
        <v/>
      </c>
      <c r="I613" s="559"/>
      <c r="J613" s="559" t="str">
        <f t="shared" si="35"/>
        <v/>
      </c>
      <c r="K613" s="559"/>
      <c r="L613" s="559"/>
      <c r="M613" s="559"/>
      <c r="N613" s="559"/>
      <c r="O613" s="559" t="str">
        <f t="shared" si="36"/>
        <v/>
      </c>
      <c r="P613" s="560"/>
    </row>
    <row r="614" spans="2:16">
      <c r="B614" s="557" t="str">
        <f t="shared" si="33"/>
        <v/>
      </c>
      <c r="C614" s="558"/>
      <c r="D614" s="559" t="str">
        <f t="shared" si="34"/>
        <v/>
      </c>
      <c r="E614" s="559"/>
      <c r="F614" s="559" t="str">
        <f>IFERROR(IF(OR(D614=0,D614=""),"",-PMT($F$45/IF($K$46="Day",'L1'!$D$12,IF($K$46="Week",'L1'!$D$16,IF($K$46="Month",'L1'!$D$17,1))),$F$46,$D$62)),"")</f>
        <v/>
      </c>
      <c r="G614" s="559"/>
      <c r="H614" s="559" t="str">
        <f>IFERROR(-PPMT(IF($K$46="Day",$F$45/'L1'!$D$12,IF($K$46="Week",$F$45/'L1'!$D$16,IF($K$46="Month",$F$45/'L1'!$D$17,IF($K$46="Year",$F$45,0)))),B614,$F$46,$Q$45),"")</f>
        <v/>
      </c>
      <c r="I614" s="559"/>
      <c r="J614" s="559" t="str">
        <f t="shared" si="35"/>
        <v/>
      </c>
      <c r="K614" s="559"/>
      <c r="L614" s="559"/>
      <c r="M614" s="559"/>
      <c r="N614" s="559"/>
      <c r="O614" s="559" t="str">
        <f t="shared" si="36"/>
        <v/>
      </c>
      <c r="P614" s="560"/>
    </row>
    <row r="615" spans="2:16">
      <c r="B615" s="557" t="str">
        <f t="shared" si="33"/>
        <v/>
      </c>
      <c r="C615" s="558"/>
      <c r="D615" s="559" t="str">
        <f t="shared" si="34"/>
        <v/>
      </c>
      <c r="E615" s="559"/>
      <c r="F615" s="559" t="str">
        <f>IFERROR(IF(OR(D615=0,D615=""),"",-PMT($F$45/IF($K$46="Day",'L1'!$D$12,IF($K$46="Week",'L1'!$D$16,IF($K$46="Month",'L1'!$D$17,1))),$F$46,$D$62)),"")</f>
        <v/>
      </c>
      <c r="G615" s="559"/>
      <c r="H615" s="559" t="str">
        <f>IFERROR(-PPMT(IF($K$46="Day",$F$45/'L1'!$D$12,IF($K$46="Week",$F$45/'L1'!$D$16,IF($K$46="Month",$F$45/'L1'!$D$17,IF($K$46="Year",$F$45,0)))),B615,$F$46,$Q$45),"")</f>
        <v/>
      </c>
      <c r="I615" s="559"/>
      <c r="J615" s="559" t="str">
        <f t="shared" si="35"/>
        <v/>
      </c>
      <c r="K615" s="559"/>
      <c r="L615" s="559"/>
      <c r="M615" s="559"/>
      <c r="N615" s="559"/>
      <c r="O615" s="559" t="str">
        <f t="shared" si="36"/>
        <v/>
      </c>
      <c r="P615" s="560"/>
    </row>
    <row r="616" spans="2:16">
      <c r="B616" s="557" t="str">
        <f t="shared" si="33"/>
        <v/>
      </c>
      <c r="C616" s="558"/>
      <c r="D616" s="559" t="str">
        <f t="shared" si="34"/>
        <v/>
      </c>
      <c r="E616" s="559"/>
      <c r="F616" s="559" t="str">
        <f>IFERROR(IF(OR(D616=0,D616=""),"",-PMT($F$45/IF($K$46="Day",'L1'!$D$12,IF($K$46="Week",'L1'!$D$16,IF($K$46="Month",'L1'!$D$17,1))),$F$46,$D$62)),"")</f>
        <v/>
      </c>
      <c r="G616" s="559"/>
      <c r="H616" s="559" t="str">
        <f>IFERROR(-PPMT(IF($K$46="Day",$F$45/'L1'!$D$12,IF($K$46="Week",$F$45/'L1'!$D$16,IF($K$46="Month",$F$45/'L1'!$D$17,IF($K$46="Year",$F$45,0)))),B616,$F$46,$Q$45),"")</f>
        <v/>
      </c>
      <c r="I616" s="559"/>
      <c r="J616" s="559" t="str">
        <f t="shared" si="35"/>
        <v/>
      </c>
      <c r="K616" s="559"/>
      <c r="L616" s="559"/>
      <c r="M616" s="559"/>
      <c r="N616" s="559"/>
      <c r="O616" s="559" t="str">
        <f t="shared" si="36"/>
        <v/>
      </c>
      <c r="P616" s="560"/>
    </row>
    <row r="617" spans="2:16">
      <c r="B617" s="557" t="str">
        <f t="shared" si="33"/>
        <v/>
      </c>
      <c r="C617" s="558"/>
      <c r="D617" s="559" t="str">
        <f t="shared" si="34"/>
        <v/>
      </c>
      <c r="E617" s="559"/>
      <c r="F617" s="559" t="str">
        <f>IFERROR(IF(OR(D617=0,D617=""),"",-PMT($F$45/IF($K$46="Day",'L1'!$D$12,IF($K$46="Week",'L1'!$D$16,IF($K$46="Month",'L1'!$D$17,1))),$F$46,$D$62)),"")</f>
        <v/>
      </c>
      <c r="G617" s="559"/>
      <c r="H617" s="559" t="str">
        <f>IFERROR(-PPMT(IF($K$46="Day",$F$45/'L1'!$D$12,IF($K$46="Week",$F$45/'L1'!$D$16,IF($K$46="Month",$F$45/'L1'!$D$17,IF($K$46="Year",$F$45,0)))),B617,$F$46,$Q$45),"")</f>
        <v/>
      </c>
      <c r="I617" s="559"/>
      <c r="J617" s="559" t="str">
        <f t="shared" si="35"/>
        <v/>
      </c>
      <c r="K617" s="559"/>
      <c r="L617" s="559"/>
      <c r="M617" s="559"/>
      <c r="N617" s="559"/>
      <c r="O617" s="559" t="str">
        <f t="shared" si="36"/>
        <v/>
      </c>
      <c r="P617" s="560"/>
    </row>
    <row r="618" spans="2:16">
      <c r="B618" s="557" t="str">
        <f t="shared" si="33"/>
        <v/>
      </c>
      <c r="C618" s="558"/>
      <c r="D618" s="559" t="str">
        <f t="shared" si="34"/>
        <v/>
      </c>
      <c r="E618" s="559"/>
      <c r="F618" s="559" t="str">
        <f>IFERROR(IF(OR(D618=0,D618=""),"",-PMT($F$45/IF($K$46="Day",'L1'!$D$12,IF($K$46="Week",'L1'!$D$16,IF($K$46="Month",'L1'!$D$17,1))),$F$46,$D$62)),"")</f>
        <v/>
      </c>
      <c r="G618" s="559"/>
      <c r="H618" s="559" t="str">
        <f>IFERROR(-PPMT(IF($K$46="Day",$F$45/'L1'!$D$12,IF($K$46="Week",$F$45/'L1'!$D$16,IF($K$46="Month",$F$45/'L1'!$D$17,IF($K$46="Year",$F$45,0)))),B618,$F$46,$Q$45),"")</f>
        <v/>
      </c>
      <c r="I618" s="559"/>
      <c r="J618" s="559" t="str">
        <f t="shared" si="35"/>
        <v/>
      </c>
      <c r="K618" s="559"/>
      <c r="L618" s="559"/>
      <c r="M618" s="559"/>
      <c r="N618" s="559"/>
      <c r="O618" s="559" t="str">
        <f t="shared" si="36"/>
        <v/>
      </c>
      <c r="P618" s="560"/>
    </row>
    <row r="619" spans="2:16">
      <c r="B619" s="557" t="str">
        <f t="shared" si="33"/>
        <v/>
      </c>
      <c r="C619" s="558"/>
      <c r="D619" s="559" t="str">
        <f t="shared" si="34"/>
        <v/>
      </c>
      <c r="E619" s="559"/>
      <c r="F619" s="559" t="str">
        <f>IFERROR(IF(OR(D619=0,D619=""),"",-PMT($F$45/IF($K$46="Day",'L1'!$D$12,IF($K$46="Week",'L1'!$D$16,IF($K$46="Month",'L1'!$D$17,1))),$F$46,$D$62)),"")</f>
        <v/>
      </c>
      <c r="G619" s="559"/>
      <c r="H619" s="559" t="str">
        <f>IFERROR(-PPMT(IF($K$46="Day",$F$45/'L1'!$D$12,IF($K$46="Week",$F$45/'L1'!$D$16,IF($K$46="Month",$F$45/'L1'!$D$17,IF($K$46="Year",$F$45,0)))),B619,$F$46,$Q$45),"")</f>
        <v/>
      </c>
      <c r="I619" s="559"/>
      <c r="J619" s="559" t="str">
        <f t="shared" si="35"/>
        <v/>
      </c>
      <c r="K619" s="559"/>
      <c r="L619" s="559"/>
      <c r="M619" s="559"/>
      <c r="N619" s="559"/>
      <c r="O619" s="559" t="str">
        <f t="shared" si="36"/>
        <v/>
      </c>
      <c r="P619" s="560"/>
    </row>
    <row r="620" spans="2:16">
      <c r="B620" s="557" t="str">
        <f t="shared" si="33"/>
        <v/>
      </c>
      <c r="C620" s="558"/>
      <c r="D620" s="559" t="str">
        <f t="shared" si="34"/>
        <v/>
      </c>
      <c r="E620" s="559"/>
      <c r="F620" s="559" t="str">
        <f>IFERROR(IF(OR(D620=0,D620=""),"",-PMT($F$45/IF($K$46="Day",'L1'!$D$12,IF($K$46="Week",'L1'!$D$16,IF($K$46="Month",'L1'!$D$17,1))),$F$46,$D$62)),"")</f>
        <v/>
      </c>
      <c r="G620" s="559"/>
      <c r="H620" s="559" t="str">
        <f>IFERROR(-PPMT(IF($K$46="Day",$F$45/'L1'!$D$12,IF($K$46="Week",$F$45/'L1'!$D$16,IF($K$46="Month",$F$45/'L1'!$D$17,IF($K$46="Year",$F$45,0)))),B620,$F$46,$Q$45),"")</f>
        <v/>
      </c>
      <c r="I620" s="559"/>
      <c r="J620" s="559" t="str">
        <f t="shared" si="35"/>
        <v/>
      </c>
      <c r="K620" s="559"/>
      <c r="L620" s="559"/>
      <c r="M620" s="559"/>
      <c r="N620" s="559"/>
      <c r="O620" s="559" t="str">
        <f t="shared" si="36"/>
        <v/>
      </c>
      <c r="P620" s="560"/>
    </row>
    <row r="621" spans="2:16">
      <c r="B621" s="557" t="str">
        <f t="shared" si="33"/>
        <v/>
      </c>
      <c r="C621" s="558"/>
      <c r="D621" s="559" t="str">
        <f t="shared" si="34"/>
        <v/>
      </c>
      <c r="E621" s="559"/>
      <c r="F621" s="559" t="str">
        <f>IFERROR(IF(OR(D621=0,D621=""),"",-PMT($F$45/IF($K$46="Day",'L1'!$D$12,IF($K$46="Week",'L1'!$D$16,IF($K$46="Month",'L1'!$D$17,1))),$F$46,$D$62)),"")</f>
        <v/>
      </c>
      <c r="G621" s="559"/>
      <c r="H621" s="559" t="str">
        <f>IFERROR(-PPMT(IF($K$46="Day",$F$45/'L1'!$D$12,IF($K$46="Week",$F$45/'L1'!$D$16,IF($K$46="Month",$F$45/'L1'!$D$17,IF($K$46="Year",$F$45,0)))),B621,$F$46,$Q$45),"")</f>
        <v/>
      </c>
      <c r="I621" s="559"/>
      <c r="J621" s="559" t="str">
        <f t="shared" si="35"/>
        <v/>
      </c>
      <c r="K621" s="559"/>
      <c r="L621" s="559"/>
      <c r="M621" s="559"/>
      <c r="N621" s="559"/>
      <c r="O621" s="559" t="str">
        <f t="shared" si="36"/>
        <v/>
      </c>
      <c r="P621" s="560"/>
    </row>
    <row r="622" spans="2:16">
      <c r="B622" s="557" t="str">
        <f t="shared" si="33"/>
        <v/>
      </c>
      <c r="C622" s="558"/>
      <c r="D622" s="559" t="str">
        <f t="shared" si="34"/>
        <v/>
      </c>
      <c r="E622" s="559"/>
      <c r="F622" s="559" t="str">
        <f>IFERROR(IF(OR(D622=0,D622=""),"",-PMT($F$45/IF($K$46="Day",'L1'!$D$12,IF($K$46="Week",'L1'!$D$16,IF($K$46="Month",'L1'!$D$17,1))),$F$46,$D$62)),"")</f>
        <v/>
      </c>
      <c r="G622" s="559"/>
      <c r="H622" s="559" t="str">
        <f>IFERROR(-PPMT(IF($K$46="Day",$F$45/'L1'!$D$12,IF($K$46="Week",$F$45/'L1'!$D$16,IF($K$46="Month",$F$45/'L1'!$D$17,IF($K$46="Year",$F$45,0)))),B622,$F$46,$Q$45),"")</f>
        <v/>
      </c>
      <c r="I622" s="559"/>
      <c r="J622" s="559" t="str">
        <f t="shared" si="35"/>
        <v/>
      </c>
      <c r="K622" s="559"/>
      <c r="L622" s="559"/>
      <c r="M622" s="559"/>
      <c r="N622" s="559"/>
      <c r="O622" s="559" t="str">
        <f t="shared" si="36"/>
        <v/>
      </c>
      <c r="P622" s="560"/>
    </row>
    <row r="623" spans="2:16">
      <c r="B623" s="557" t="str">
        <f t="shared" si="33"/>
        <v/>
      </c>
      <c r="C623" s="558"/>
      <c r="D623" s="559" t="str">
        <f t="shared" si="34"/>
        <v/>
      </c>
      <c r="E623" s="559"/>
      <c r="F623" s="559" t="str">
        <f>IFERROR(IF(OR(D623=0,D623=""),"",-PMT($F$45/IF($K$46="Day",'L1'!$D$12,IF($K$46="Week",'L1'!$D$16,IF($K$46="Month",'L1'!$D$17,1))),$F$46,$D$62)),"")</f>
        <v/>
      </c>
      <c r="G623" s="559"/>
      <c r="H623" s="559" t="str">
        <f>IFERROR(-PPMT(IF($K$46="Day",$F$45/'L1'!$D$12,IF($K$46="Week",$F$45/'L1'!$D$16,IF($K$46="Month",$F$45/'L1'!$D$17,IF($K$46="Year",$F$45,0)))),B623,$F$46,$Q$45),"")</f>
        <v/>
      </c>
      <c r="I623" s="559"/>
      <c r="J623" s="559" t="str">
        <f t="shared" si="35"/>
        <v/>
      </c>
      <c r="K623" s="559"/>
      <c r="L623" s="559"/>
      <c r="M623" s="559"/>
      <c r="N623" s="559"/>
      <c r="O623" s="559" t="str">
        <f t="shared" si="36"/>
        <v/>
      </c>
      <c r="P623" s="560"/>
    </row>
    <row r="624" spans="2:16">
      <c r="B624" s="557" t="str">
        <f t="shared" si="33"/>
        <v/>
      </c>
      <c r="C624" s="558"/>
      <c r="D624" s="559" t="str">
        <f t="shared" si="34"/>
        <v/>
      </c>
      <c r="E624" s="559"/>
      <c r="F624" s="559" t="str">
        <f>IFERROR(IF(OR(D624=0,D624=""),"",-PMT($F$45/IF($K$46="Day",'L1'!$D$12,IF($K$46="Week",'L1'!$D$16,IF($K$46="Month",'L1'!$D$17,1))),$F$46,$D$62)),"")</f>
        <v/>
      </c>
      <c r="G624" s="559"/>
      <c r="H624" s="559" t="str">
        <f>IFERROR(-PPMT(IF($K$46="Day",$F$45/'L1'!$D$12,IF($K$46="Week",$F$45/'L1'!$D$16,IF($K$46="Month",$F$45/'L1'!$D$17,IF($K$46="Year",$F$45,0)))),B624,$F$46,$Q$45),"")</f>
        <v/>
      </c>
      <c r="I624" s="559"/>
      <c r="J624" s="559" t="str">
        <f t="shared" si="35"/>
        <v/>
      </c>
      <c r="K624" s="559"/>
      <c r="L624" s="559"/>
      <c r="M624" s="559"/>
      <c r="N624" s="559"/>
      <c r="O624" s="559" t="str">
        <f t="shared" si="36"/>
        <v/>
      </c>
      <c r="P624" s="560"/>
    </row>
    <row r="625" spans="2:16">
      <c r="B625" s="557" t="str">
        <f t="shared" si="33"/>
        <v/>
      </c>
      <c r="C625" s="558"/>
      <c r="D625" s="559" t="str">
        <f t="shared" si="34"/>
        <v/>
      </c>
      <c r="E625" s="559"/>
      <c r="F625" s="559" t="str">
        <f>IFERROR(IF(OR(D625=0,D625=""),"",-PMT($F$45/IF($K$46="Day",'L1'!$D$12,IF($K$46="Week",'L1'!$D$16,IF($K$46="Month",'L1'!$D$17,1))),$F$46,$D$62)),"")</f>
        <v/>
      </c>
      <c r="G625" s="559"/>
      <c r="H625" s="559" t="str">
        <f>IFERROR(-PPMT(IF($K$46="Day",$F$45/'L1'!$D$12,IF($K$46="Week",$F$45/'L1'!$D$16,IF($K$46="Month",$F$45/'L1'!$D$17,IF($K$46="Year",$F$45,0)))),B625,$F$46,$Q$45),"")</f>
        <v/>
      </c>
      <c r="I625" s="559"/>
      <c r="J625" s="559" t="str">
        <f t="shared" si="35"/>
        <v/>
      </c>
      <c r="K625" s="559"/>
      <c r="L625" s="559"/>
      <c r="M625" s="559"/>
      <c r="N625" s="559"/>
      <c r="O625" s="559" t="str">
        <f t="shared" si="36"/>
        <v/>
      </c>
      <c r="P625" s="560"/>
    </row>
    <row r="626" spans="2:16">
      <c r="B626" s="557" t="str">
        <f t="shared" si="33"/>
        <v/>
      </c>
      <c r="C626" s="558"/>
      <c r="D626" s="559" t="str">
        <f t="shared" si="34"/>
        <v/>
      </c>
      <c r="E626" s="559"/>
      <c r="F626" s="559" t="str">
        <f>IFERROR(IF(OR(D626=0,D626=""),"",-PMT($F$45/IF($K$46="Day",'L1'!$D$12,IF($K$46="Week",'L1'!$D$16,IF($K$46="Month",'L1'!$D$17,1))),$F$46,$D$62)),"")</f>
        <v/>
      </c>
      <c r="G626" s="559"/>
      <c r="H626" s="559" t="str">
        <f>IFERROR(-PPMT(IF($K$46="Day",$F$45/'L1'!$D$12,IF($K$46="Week",$F$45/'L1'!$D$16,IF($K$46="Month",$F$45/'L1'!$D$17,IF($K$46="Year",$F$45,0)))),B626,$F$46,$Q$45),"")</f>
        <v/>
      </c>
      <c r="I626" s="559"/>
      <c r="J626" s="559" t="str">
        <f t="shared" si="35"/>
        <v/>
      </c>
      <c r="K626" s="559"/>
      <c r="L626" s="559"/>
      <c r="M626" s="559"/>
      <c r="N626" s="559"/>
      <c r="O626" s="559" t="str">
        <f t="shared" si="36"/>
        <v/>
      </c>
      <c r="P626" s="560"/>
    </row>
    <row r="627" spans="2:16">
      <c r="B627" s="557" t="str">
        <f t="shared" si="33"/>
        <v/>
      </c>
      <c r="C627" s="558"/>
      <c r="D627" s="559" t="str">
        <f t="shared" si="34"/>
        <v/>
      </c>
      <c r="E627" s="559"/>
      <c r="F627" s="559" t="str">
        <f>IFERROR(IF(OR(D627=0,D627=""),"",-PMT($F$45/IF($K$46="Day",'L1'!$D$12,IF($K$46="Week",'L1'!$D$16,IF($K$46="Month",'L1'!$D$17,1))),$F$46,$D$62)),"")</f>
        <v/>
      </c>
      <c r="G627" s="559"/>
      <c r="H627" s="559" t="str">
        <f>IFERROR(-PPMT(IF($K$46="Day",$F$45/'L1'!$D$12,IF($K$46="Week",$F$45/'L1'!$D$16,IF($K$46="Month",$F$45/'L1'!$D$17,IF($K$46="Year",$F$45,0)))),B627,$F$46,$Q$45),"")</f>
        <v/>
      </c>
      <c r="I627" s="559"/>
      <c r="J627" s="559" t="str">
        <f t="shared" si="35"/>
        <v/>
      </c>
      <c r="K627" s="559"/>
      <c r="L627" s="559"/>
      <c r="M627" s="559"/>
      <c r="N627" s="559"/>
      <c r="O627" s="559" t="str">
        <f t="shared" si="36"/>
        <v/>
      </c>
      <c r="P627" s="560"/>
    </row>
    <row r="628" spans="2:16">
      <c r="B628" s="557" t="str">
        <f t="shared" si="33"/>
        <v/>
      </c>
      <c r="C628" s="558"/>
      <c r="D628" s="559" t="str">
        <f t="shared" si="34"/>
        <v/>
      </c>
      <c r="E628" s="559"/>
      <c r="F628" s="559" t="str">
        <f>IFERROR(IF(OR(D628=0,D628=""),"",-PMT($F$45/IF($K$46="Day",'L1'!$D$12,IF($K$46="Week",'L1'!$D$16,IF($K$46="Month",'L1'!$D$17,1))),$F$46,$D$62)),"")</f>
        <v/>
      </c>
      <c r="G628" s="559"/>
      <c r="H628" s="559" t="str">
        <f>IFERROR(-PPMT(IF($K$46="Day",$F$45/'L1'!$D$12,IF($K$46="Week",$F$45/'L1'!$D$16,IF($K$46="Month",$F$45/'L1'!$D$17,IF($K$46="Year",$F$45,0)))),B628,$F$46,$Q$45),"")</f>
        <v/>
      </c>
      <c r="I628" s="559"/>
      <c r="J628" s="559" t="str">
        <f t="shared" si="35"/>
        <v/>
      </c>
      <c r="K628" s="559"/>
      <c r="L628" s="559"/>
      <c r="M628" s="559"/>
      <c r="N628" s="559"/>
      <c r="O628" s="559" t="str">
        <f t="shared" si="36"/>
        <v/>
      </c>
      <c r="P628" s="560"/>
    </row>
    <row r="629" spans="2:16">
      <c r="B629" s="557" t="str">
        <f t="shared" si="33"/>
        <v/>
      </c>
      <c r="C629" s="558"/>
      <c r="D629" s="559" t="str">
        <f t="shared" si="34"/>
        <v/>
      </c>
      <c r="E629" s="559"/>
      <c r="F629" s="559" t="str">
        <f>IFERROR(IF(OR(D629=0,D629=""),"",-PMT($F$45/IF($K$46="Day",'L1'!$D$12,IF($K$46="Week",'L1'!$D$16,IF($K$46="Month",'L1'!$D$17,1))),$F$46,$D$62)),"")</f>
        <v/>
      </c>
      <c r="G629" s="559"/>
      <c r="H629" s="559" t="str">
        <f>IFERROR(-PPMT(IF($K$46="Day",$F$45/'L1'!$D$12,IF($K$46="Week",$F$45/'L1'!$D$16,IF($K$46="Month",$F$45/'L1'!$D$17,IF($K$46="Year",$F$45,0)))),B629,$F$46,$Q$45),"")</f>
        <v/>
      </c>
      <c r="I629" s="559"/>
      <c r="J629" s="559" t="str">
        <f t="shared" si="35"/>
        <v/>
      </c>
      <c r="K629" s="559"/>
      <c r="L629" s="559"/>
      <c r="M629" s="559"/>
      <c r="N629" s="559"/>
      <c r="O629" s="559" t="str">
        <f t="shared" si="36"/>
        <v/>
      </c>
      <c r="P629" s="560"/>
    </row>
    <row r="630" spans="2:16">
      <c r="B630" s="557" t="str">
        <f t="shared" si="33"/>
        <v/>
      </c>
      <c r="C630" s="558"/>
      <c r="D630" s="559" t="str">
        <f t="shared" si="34"/>
        <v/>
      </c>
      <c r="E630" s="559"/>
      <c r="F630" s="559" t="str">
        <f>IFERROR(IF(OR(D630=0,D630=""),"",-PMT($F$45/IF($K$46="Day",'L1'!$D$12,IF($K$46="Week",'L1'!$D$16,IF($K$46="Month",'L1'!$D$17,1))),$F$46,$D$62)),"")</f>
        <v/>
      </c>
      <c r="G630" s="559"/>
      <c r="H630" s="559" t="str">
        <f>IFERROR(-PPMT(IF($K$46="Day",$F$45/'L1'!$D$12,IF($K$46="Week",$F$45/'L1'!$D$16,IF($K$46="Month",$F$45/'L1'!$D$17,IF($K$46="Year",$F$45,0)))),B630,$F$46,$Q$45),"")</f>
        <v/>
      </c>
      <c r="I630" s="559"/>
      <c r="J630" s="559" t="str">
        <f t="shared" si="35"/>
        <v/>
      </c>
      <c r="K630" s="559"/>
      <c r="L630" s="559"/>
      <c r="M630" s="559"/>
      <c r="N630" s="559"/>
      <c r="O630" s="559" t="str">
        <f t="shared" si="36"/>
        <v/>
      </c>
      <c r="P630" s="560"/>
    </row>
    <row r="631" spans="2:16">
      <c r="B631" s="557" t="str">
        <f t="shared" si="33"/>
        <v/>
      </c>
      <c r="C631" s="558"/>
      <c r="D631" s="559" t="str">
        <f t="shared" si="34"/>
        <v/>
      </c>
      <c r="E631" s="559"/>
      <c r="F631" s="559" t="str">
        <f>IFERROR(IF(OR(D631=0,D631=""),"",-PMT($F$45/IF($K$46="Day",'L1'!$D$12,IF($K$46="Week",'L1'!$D$16,IF($K$46="Month",'L1'!$D$17,1))),$F$46,$D$62)),"")</f>
        <v/>
      </c>
      <c r="G631" s="559"/>
      <c r="H631" s="559" t="str">
        <f>IFERROR(-PPMT(IF($K$46="Day",$F$45/'L1'!$D$12,IF($K$46="Week",$F$45/'L1'!$D$16,IF($K$46="Month",$F$45/'L1'!$D$17,IF($K$46="Year",$F$45,0)))),B631,$F$46,$Q$45),"")</f>
        <v/>
      </c>
      <c r="I631" s="559"/>
      <c r="J631" s="559" t="str">
        <f t="shared" si="35"/>
        <v/>
      </c>
      <c r="K631" s="559"/>
      <c r="L631" s="559"/>
      <c r="M631" s="559"/>
      <c r="N631" s="559"/>
      <c r="O631" s="559" t="str">
        <f t="shared" si="36"/>
        <v/>
      </c>
      <c r="P631" s="560"/>
    </row>
    <row r="632" spans="2:16">
      <c r="B632" s="557" t="str">
        <f t="shared" si="33"/>
        <v/>
      </c>
      <c r="C632" s="558"/>
      <c r="D632" s="559" t="str">
        <f t="shared" si="34"/>
        <v/>
      </c>
      <c r="E632" s="559"/>
      <c r="F632" s="559" t="str">
        <f>IFERROR(IF(OR(D632=0,D632=""),"",-PMT($F$45/IF($K$46="Day",'L1'!$D$12,IF($K$46="Week",'L1'!$D$16,IF($K$46="Month",'L1'!$D$17,1))),$F$46,$D$62)),"")</f>
        <v/>
      </c>
      <c r="G632" s="559"/>
      <c r="H632" s="559" t="str">
        <f>IFERROR(-PPMT(IF($K$46="Day",$F$45/'L1'!$D$12,IF($K$46="Week",$F$45/'L1'!$D$16,IF($K$46="Month",$F$45/'L1'!$D$17,IF($K$46="Year",$F$45,0)))),B632,$F$46,$Q$45),"")</f>
        <v/>
      </c>
      <c r="I632" s="559"/>
      <c r="J632" s="559" t="str">
        <f t="shared" si="35"/>
        <v/>
      </c>
      <c r="K632" s="559"/>
      <c r="L632" s="559"/>
      <c r="M632" s="559"/>
      <c r="N632" s="559"/>
      <c r="O632" s="559" t="str">
        <f t="shared" si="36"/>
        <v/>
      </c>
      <c r="P632" s="560"/>
    </row>
    <row r="633" spans="2:16">
      <c r="B633" s="557" t="str">
        <f t="shared" si="33"/>
        <v/>
      </c>
      <c r="C633" s="558"/>
      <c r="D633" s="559" t="str">
        <f t="shared" si="34"/>
        <v/>
      </c>
      <c r="E633" s="559"/>
      <c r="F633" s="559" t="str">
        <f>IFERROR(IF(OR(D633=0,D633=""),"",-PMT($F$45/IF($K$46="Day",'L1'!$D$12,IF($K$46="Week",'L1'!$D$16,IF($K$46="Month",'L1'!$D$17,1))),$F$46,$D$62)),"")</f>
        <v/>
      </c>
      <c r="G633" s="559"/>
      <c r="H633" s="559" t="str">
        <f>IFERROR(-PPMT(IF($K$46="Day",$F$45/'L1'!$D$12,IF($K$46="Week",$F$45/'L1'!$D$16,IF($K$46="Month",$F$45/'L1'!$D$17,IF($K$46="Year",$F$45,0)))),B633,$F$46,$Q$45),"")</f>
        <v/>
      </c>
      <c r="I633" s="559"/>
      <c r="J633" s="559" t="str">
        <f t="shared" si="35"/>
        <v/>
      </c>
      <c r="K633" s="559"/>
      <c r="L633" s="559"/>
      <c r="M633" s="559"/>
      <c r="N633" s="559"/>
      <c r="O633" s="559" t="str">
        <f t="shared" si="36"/>
        <v/>
      </c>
      <c r="P633" s="560"/>
    </row>
    <row r="634" spans="2:16">
      <c r="B634" s="557" t="str">
        <f t="shared" si="33"/>
        <v/>
      </c>
      <c r="C634" s="558"/>
      <c r="D634" s="559" t="str">
        <f t="shared" si="34"/>
        <v/>
      </c>
      <c r="E634" s="559"/>
      <c r="F634" s="559" t="str">
        <f>IFERROR(IF(OR(D634=0,D634=""),"",-PMT($F$45/IF($K$46="Day",'L1'!$D$12,IF($K$46="Week",'L1'!$D$16,IF($K$46="Month",'L1'!$D$17,1))),$F$46,$D$62)),"")</f>
        <v/>
      </c>
      <c r="G634" s="559"/>
      <c r="H634" s="559" t="str">
        <f>IFERROR(-PPMT(IF($K$46="Day",$F$45/'L1'!$D$12,IF($K$46="Week",$F$45/'L1'!$D$16,IF($K$46="Month",$F$45/'L1'!$D$17,IF($K$46="Year",$F$45,0)))),B634,$F$46,$Q$45),"")</f>
        <v/>
      </c>
      <c r="I634" s="559"/>
      <c r="J634" s="559" t="str">
        <f t="shared" si="35"/>
        <v/>
      </c>
      <c r="K634" s="559"/>
      <c r="L634" s="559"/>
      <c r="M634" s="559"/>
      <c r="N634" s="559"/>
      <c r="O634" s="559" t="str">
        <f t="shared" si="36"/>
        <v/>
      </c>
      <c r="P634" s="560"/>
    </row>
    <row r="635" spans="2:16">
      <c r="B635" s="557" t="str">
        <f t="shared" si="33"/>
        <v/>
      </c>
      <c r="C635" s="558"/>
      <c r="D635" s="559" t="str">
        <f t="shared" si="34"/>
        <v/>
      </c>
      <c r="E635" s="559"/>
      <c r="F635" s="559" t="str">
        <f>IFERROR(IF(OR(D635=0,D635=""),"",-PMT($F$45/IF($K$46="Day",'L1'!$D$12,IF($K$46="Week",'L1'!$D$16,IF($K$46="Month",'L1'!$D$17,1))),$F$46,$D$62)),"")</f>
        <v/>
      </c>
      <c r="G635" s="559"/>
      <c r="H635" s="559" t="str">
        <f>IFERROR(-PPMT(IF($K$46="Day",$F$45/'L1'!$D$12,IF($K$46="Week",$F$45/'L1'!$D$16,IF($K$46="Month",$F$45/'L1'!$D$17,IF($K$46="Year",$F$45,0)))),B635,$F$46,$Q$45),"")</f>
        <v/>
      </c>
      <c r="I635" s="559"/>
      <c r="J635" s="559" t="str">
        <f t="shared" si="35"/>
        <v/>
      </c>
      <c r="K635" s="559"/>
      <c r="L635" s="559"/>
      <c r="M635" s="559"/>
      <c r="N635" s="559"/>
      <c r="O635" s="559" t="str">
        <f t="shared" si="36"/>
        <v/>
      </c>
      <c r="P635" s="560"/>
    </row>
    <row r="636" spans="2:16">
      <c r="B636" s="557" t="str">
        <f t="shared" si="33"/>
        <v/>
      </c>
      <c r="C636" s="558"/>
      <c r="D636" s="559" t="str">
        <f t="shared" si="34"/>
        <v/>
      </c>
      <c r="E636" s="559"/>
      <c r="F636" s="559" t="str">
        <f>IFERROR(IF(OR(D636=0,D636=""),"",-PMT($F$45/IF($K$46="Day",'L1'!$D$12,IF($K$46="Week",'L1'!$D$16,IF($K$46="Month",'L1'!$D$17,1))),$F$46,$D$62)),"")</f>
        <v/>
      </c>
      <c r="G636" s="559"/>
      <c r="H636" s="559" t="str">
        <f>IFERROR(-PPMT(IF($K$46="Day",$F$45/'L1'!$D$12,IF($K$46="Week",$F$45/'L1'!$D$16,IF($K$46="Month",$F$45/'L1'!$D$17,IF($K$46="Year",$F$45,0)))),B636,$F$46,$Q$45),"")</f>
        <v/>
      </c>
      <c r="I636" s="559"/>
      <c r="J636" s="559" t="str">
        <f t="shared" si="35"/>
        <v/>
      </c>
      <c r="K636" s="559"/>
      <c r="L636" s="559"/>
      <c r="M636" s="559"/>
      <c r="N636" s="559"/>
      <c r="O636" s="559" t="str">
        <f t="shared" si="36"/>
        <v/>
      </c>
      <c r="P636" s="560"/>
    </row>
    <row r="637" spans="2:16">
      <c r="B637" s="557" t="str">
        <f t="shared" si="33"/>
        <v/>
      </c>
      <c r="C637" s="558"/>
      <c r="D637" s="559" t="str">
        <f t="shared" si="34"/>
        <v/>
      </c>
      <c r="E637" s="559"/>
      <c r="F637" s="559" t="str">
        <f>IFERROR(IF(OR(D637=0,D637=""),"",-PMT($F$45/IF($K$46="Day",'L1'!$D$12,IF($K$46="Week",'L1'!$D$16,IF($K$46="Month",'L1'!$D$17,1))),$F$46,$D$62)),"")</f>
        <v/>
      </c>
      <c r="G637" s="559"/>
      <c r="H637" s="559" t="str">
        <f>IFERROR(-PPMT(IF($K$46="Day",$F$45/'L1'!$D$12,IF($K$46="Week",$F$45/'L1'!$D$16,IF($K$46="Month",$F$45/'L1'!$D$17,IF($K$46="Year",$F$45,0)))),B637,$F$46,$Q$45),"")</f>
        <v/>
      </c>
      <c r="I637" s="559"/>
      <c r="J637" s="559" t="str">
        <f t="shared" si="35"/>
        <v/>
      </c>
      <c r="K637" s="559"/>
      <c r="L637" s="559"/>
      <c r="M637" s="559"/>
      <c r="N637" s="559"/>
      <c r="O637" s="559" t="str">
        <f t="shared" si="36"/>
        <v/>
      </c>
      <c r="P637" s="560"/>
    </row>
    <row r="638" spans="2:16">
      <c r="B638" s="557" t="str">
        <f t="shared" si="33"/>
        <v/>
      </c>
      <c r="C638" s="558"/>
      <c r="D638" s="559" t="str">
        <f t="shared" si="34"/>
        <v/>
      </c>
      <c r="E638" s="559"/>
      <c r="F638" s="559" t="str">
        <f>IFERROR(IF(OR(D638=0,D638=""),"",-PMT($F$45/IF($K$46="Day",'L1'!$D$12,IF($K$46="Week",'L1'!$D$16,IF($K$46="Month",'L1'!$D$17,1))),$F$46,$D$62)),"")</f>
        <v/>
      </c>
      <c r="G638" s="559"/>
      <c r="H638" s="559" t="str">
        <f>IFERROR(-PPMT(IF($K$46="Day",$F$45/'L1'!$D$12,IF($K$46="Week",$F$45/'L1'!$D$16,IF($K$46="Month",$F$45/'L1'!$D$17,IF($K$46="Year",$F$45,0)))),B638,$F$46,$Q$45),"")</f>
        <v/>
      </c>
      <c r="I638" s="559"/>
      <c r="J638" s="559" t="str">
        <f t="shared" si="35"/>
        <v/>
      </c>
      <c r="K638" s="559"/>
      <c r="L638" s="559"/>
      <c r="M638" s="559"/>
      <c r="N638" s="559"/>
      <c r="O638" s="559" t="str">
        <f t="shared" si="36"/>
        <v/>
      </c>
      <c r="P638" s="560"/>
    </row>
    <row r="639" spans="2:16">
      <c r="B639" s="557" t="str">
        <f t="shared" si="33"/>
        <v/>
      </c>
      <c r="C639" s="558"/>
      <c r="D639" s="559" t="str">
        <f t="shared" si="34"/>
        <v/>
      </c>
      <c r="E639" s="559"/>
      <c r="F639" s="559" t="str">
        <f>IFERROR(IF(OR(D639=0,D639=""),"",-PMT($F$45/IF($K$46="Day",'L1'!$D$12,IF($K$46="Week",'L1'!$D$16,IF($K$46="Month",'L1'!$D$17,1))),$F$46,$D$62)),"")</f>
        <v/>
      </c>
      <c r="G639" s="559"/>
      <c r="H639" s="559" t="str">
        <f>IFERROR(-PPMT(IF($K$46="Day",$F$45/'L1'!$D$12,IF($K$46="Week",$F$45/'L1'!$D$16,IF($K$46="Month",$F$45/'L1'!$D$17,IF($K$46="Year",$F$45,0)))),B639,$F$46,$Q$45),"")</f>
        <v/>
      </c>
      <c r="I639" s="559"/>
      <c r="J639" s="559" t="str">
        <f t="shared" si="35"/>
        <v/>
      </c>
      <c r="K639" s="559"/>
      <c r="L639" s="559"/>
      <c r="M639" s="559"/>
      <c r="N639" s="559"/>
      <c r="O639" s="559" t="str">
        <f t="shared" si="36"/>
        <v/>
      </c>
      <c r="P639" s="560"/>
    </row>
    <row r="640" spans="2:16">
      <c r="B640" s="557" t="str">
        <f t="shared" ref="B640:B703" si="37">IF(OR(D640=0,D640=""),"",B639+1)</f>
        <v/>
      </c>
      <c r="C640" s="558"/>
      <c r="D640" s="559" t="str">
        <f t="shared" ref="D640:D703" si="38">IFERROR(IF(D639-H639&lt;=0,"",D639-H639),"")</f>
        <v/>
      </c>
      <c r="E640" s="559"/>
      <c r="F640" s="559" t="str">
        <f>IFERROR(IF(OR(D640=0,D640=""),"",-PMT($F$45/IF($K$46="Day",'L1'!$D$12,IF($K$46="Week",'L1'!$D$16,IF($K$46="Month",'L1'!$D$17,1))),$F$46,$D$62)),"")</f>
        <v/>
      </c>
      <c r="G640" s="559"/>
      <c r="H640" s="559" t="str">
        <f>IFERROR(-PPMT(IF($K$46="Day",$F$45/'L1'!$D$12,IF($K$46="Week",$F$45/'L1'!$D$16,IF($K$46="Month",$F$45/'L1'!$D$17,IF($K$46="Year",$F$45,0)))),B640,$F$46,$Q$45),"")</f>
        <v/>
      </c>
      <c r="I640" s="559"/>
      <c r="J640" s="559" t="str">
        <f t="shared" ref="J640:J703" si="39">IFERROR(F640-H640,"")</f>
        <v/>
      </c>
      <c r="K640" s="559"/>
      <c r="L640" s="559"/>
      <c r="M640" s="559"/>
      <c r="N640" s="559"/>
      <c r="O640" s="559" t="str">
        <f t="shared" ref="O640:O703" si="40">IFERROR(D640-H640,"")</f>
        <v/>
      </c>
      <c r="P640" s="560"/>
    </row>
    <row r="641" spans="2:16">
      <c r="B641" s="557" t="str">
        <f t="shared" si="37"/>
        <v/>
      </c>
      <c r="C641" s="558"/>
      <c r="D641" s="559" t="str">
        <f t="shared" si="38"/>
        <v/>
      </c>
      <c r="E641" s="559"/>
      <c r="F641" s="559" t="str">
        <f>IFERROR(IF(OR(D641=0,D641=""),"",-PMT($F$45/IF($K$46="Day",'L1'!$D$12,IF($K$46="Week",'L1'!$D$16,IF($K$46="Month",'L1'!$D$17,1))),$F$46,$D$62)),"")</f>
        <v/>
      </c>
      <c r="G641" s="559"/>
      <c r="H641" s="559" t="str">
        <f>IFERROR(-PPMT(IF($K$46="Day",$F$45/'L1'!$D$12,IF($K$46="Week",$F$45/'L1'!$D$16,IF($K$46="Month",$F$45/'L1'!$D$17,IF($K$46="Year",$F$45,0)))),B641,$F$46,$Q$45),"")</f>
        <v/>
      </c>
      <c r="I641" s="559"/>
      <c r="J641" s="559" t="str">
        <f t="shared" si="39"/>
        <v/>
      </c>
      <c r="K641" s="559"/>
      <c r="L641" s="559"/>
      <c r="M641" s="559"/>
      <c r="N641" s="559"/>
      <c r="O641" s="559" t="str">
        <f t="shared" si="40"/>
        <v/>
      </c>
      <c r="P641" s="560"/>
    </row>
    <row r="642" spans="2:16">
      <c r="B642" s="557" t="str">
        <f t="shared" si="37"/>
        <v/>
      </c>
      <c r="C642" s="558"/>
      <c r="D642" s="559" t="str">
        <f t="shared" si="38"/>
        <v/>
      </c>
      <c r="E642" s="559"/>
      <c r="F642" s="559" t="str">
        <f>IFERROR(IF(OR(D642=0,D642=""),"",-PMT($F$45/IF($K$46="Day",'L1'!$D$12,IF($K$46="Week",'L1'!$D$16,IF($K$46="Month",'L1'!$D$17,1))),$F$46,$D$62)),"")</f>
        <v/>
      </c>
      <c r="G642" s="559"/>
      <c r="H642" s="559" t="str">
        <f>IFERROR(-PPMT(IF($K$46="Day",$F$45/'L1'!$D$12,IF($K$46="Week",$F$45/'L1'!$D$16,IF($K$46="Month",$F$45/'L1'!$D$17,IF($K$46="Year",$F$45,0)))),B642,$F$46,$Q$45),"")</f>
        <v/>
      </c>
      <c r="I642" s="559"/>
      <c r="J642" s="559" t="str">
        <f t="shared" si="39"/>
        <v/>
      </c>
      <c r="K642" s="559"/>
      <c r="L642" s="559"/>
      <c r="M642" s="559"/>
      <c r="N642" s="559"/>
      <c r="O642" s="559" t="str">
        <f t="shared" si="40"/>
        <v/>
      </c>
      <c r="P642" s="560"/>
    </row>
    <row r="643" spans="2:16">
      <c r="B643" s="557" t="str">
        <f t="shared" si="37"/>
        <v/>
      </c>
      <c r="C643" s="558"/>
      <c r="D643" s="559" t="str">
        <f t="shared" si="38"/>
        <v/>
      </c>
      <c r="E643" s="559"/>
      <c r="F643" s="559" t="str">
        <f>IFERROR(IF(OR(D643=0,D643=""),"",-PMT($F$45/IF($K$46="Day",'L1'!$D$12,IF($K$46="Week",'L1'!$D$16,IF($K$46="Month",'L1'!$D$17,1))),$F$46,$D$62)),"")</f>
        <v/>
      </c>
      <c r="G643" s="559"/>
      <c r="H643" s="559" t="str">
        <f>IFERROR(-PPMT(IF($K$46="Day",$F$45/'L1'!$D$12,IF($K$46="Week",$F$45/'L1'!$D$16,IF($K$46="Month",$F$45/'L1'!$D$17,IF($K$46="Year",$F$45,0)))),B643,$F$46,$Q$45),"")</f>
        <v/>
      </c>
      <c r="I643" s="559"/>
      <c r="J643" s="559" t="str">
        <f t="shared" si="39"/>
        <v/>
      </c>
      <c r="K643" s="559"/>
      <c r="L643" s="559"/>
      <c r="M643" s="559"/>
      <c r="N643" s="559"/>
      <c r="O643" s="559" t="str">
        <f t="shared" si="40"/>
        <v/>
      </c>
      <c r="P643" s="560"/>
    </row>
    <row r="644" spans="2:16">
      <c r="B644" s="557" t="str">
        <f t="shared" si="37"/>
        <v/>
      </c>
      <c r="C644" s="558"/>
      <c r="D644" s="559" t="str">
        <f t="shared" si="38"/>
        <v/>
      </c>
      <c r="E644" s="559"/>
      <c r="F644" s="559" t="str">
        <f>IFERROR(IF(OR(D644=0,D644=""),"",-PMT($F$45/IF($K$46="Day",'L1'!$D$12,IF($K$46="Week",'L1'!$D$16,IF($K$46="Month",'L1'!$D$17,1))),$F$46,$D$62)),"")</f>
        <v/>
      </c>
      <c r="G644" s="559"/>
      <c r="H644" s="559" t="str">
        <f>IFERROR(-PPMT(IF($K$46="Day",$F$45/'L1'!$D$12,IF($K$46="Week",$F$45/'L1'!$D$16,IF($K$46="Month",$F$45/'L1'!$D$17,IF($K$46="Year",$F$45,0)))),B644,$F$46,$Q$45),"")</f>
        <v/>
      </c>
      <c r="I644" s="559"/>
      <c r="J644" s="559" t="str">
        <f t="shared" si="39"/>
        <v/>
      </c>
      <c r="K644" s="559"/>
      <c r="L644" s="559"/>
      <c r="M644" s="559"/>
      <c r="N644" s="559"/>
      <c r="O644" s="559" t="str">
        <f t="shared" si="40"/>
        <v/>
      </c>
      <c r="P644" s="560"/>
    </row>
    <row r="645" spans="2:16">
      <c r="B645" s="557" t="str">
        <f t="shared" si="37"/>
        <v/>
      </c>
      <c r="C645" s="558"/>
      <c r="D645" s="559" t="str">
        <f t="shared" si="38"/>
        <v/>
      </c>
      <c r="E645" s="559"/>
      <c r="F645" s="559" t="str">
        <f>IFERROR(IF(OR(D645=0,D645=""),"",-PMT($F$45/IF($K$46="Day",'L1'!$D$12,IF($K$46="Week",'L1'!$D$16,IF($K$46="Month",'L1'!$D$17,1))),$F$46,$D$62)),"")</f>
        <v/>
      </c>
      <c r="G645" s="559"/>
      <c r="H645" s="559" t="str">
        <f>IFERROR(-PPMT(IF($K$46="Day",$F$45/'L1'!$D$12,IF($K$46="Week",$F$45/'L1'!$D$16,IF($K$46="Month",$F$45/'L1'!$D$17,IF($K$46="Year",$F$45,0)))),B645,$F$46,$Q$45),"")</f>
        <v/>
      </c>
      <c r="I645" s="559"/>
      <c r="J645" s="559" t="str">
        <f t="shared" si="39"/>
        <v/>
      </c>
      <c r="K645" s="559"/>
      <c r="L645" s="559"/>
      <c r="M645" s="559"/>
      <c r="N645" s="559"/>
      <c r="O645" s="559" t="str">
        <f t="shared" si="40"/>
        <v/>
      </c>
      <c r="P645" s="560"/>
    </row>
    <row r="646" spans="2:16">
      <c r="B646" s="557" t="str">
        <f t="shared" si="37"/>
        <v/>
      </c>
      <c r="C646" s="558"/>
      <c r="D646" s="559" t="str">
        <f t="shared" si="38"/>
        <v/>
      </c>
      <c r="E646" s="559"/>
      <c r="F646" s="559" t="str">
        <f>IFERROR(IF(OR(D646=0,D646=""),"",-PMT($F$45/IF($K$46="Day",'L1'!$D$12,IF($K$46="Week",'L1'!$D$16,IF($K$46="Month",'L1'!$D$17,1))),$F$46,$D$62)),"")</f>
        <v/>
      </c>
      <c r="G646" s="559"/>
      <c r="H646" s="559" t="str">
        <f>IFERROR(-PPMT(IF($K$46="Day",$F$45/'L1'!$D$12,IF($K$46="Week",$F$45/'L1'!$D$16,IF($K$46="Month",$F$45/'L1'!$D$17,IF($K$46="Year",$F$45,0)))),B646,$F$46,$Q$45),"")</f>
        <v/>
      </c>
      <c r="I646" s="559"/>
      <c r="J646" s="559" t="str">
        <f t="shared" si="39"/>
        <v/>
      </c>
      <c r="K646" s="559"/>
      <c r="L646" s="559"/>
      <c r="M646" s="559"/>
      <c r="N646" s="559"/>
      <c r="O646" s="559" t="str">
        <f t="shared" si="40"/>
        <v/>
      </c>
      <c r="P646" s="560"/>
    </row>
    <row r="647" spans="2:16">
      <c r="B647" s="557" t="str">
        <f t="shared" si="37"/>
        <v/>
      </c>
      <c r="C647" s="558"/>
      <c r="D647" s="559" t="str">
        <f t="shared" si="38"/>
        <v/>
      </c>
      <c r="E647" s="559"/>
      <c r="F647" s="559" t="str">
        <f>IFERROR(IF(OR(D647=0,D647=""),"",-PMT($F$45/IF($K$46="Day",'L1'!$D$12,IF($K$46="Week",'L1'!$D$16,IF($K$46="Month",'L1'!$D$17,1))),$F$46,$D$62)),"")</f>
        <v/>
      </c>
      <c r="G647" s="559"/>
      <c r="H647" s="559" t="str">
        <f>IFERROR(-PPMT(IF($K$46="Day",$F$45/'L1'!$D$12,IF($K$46="Week",$F$45/'L1'!$D$16,IF($K$46="Month",$F$45/'L1'!$D$17,IF($K$46="Year",$F$45,0)))),B647,$F$46,$Q$45),"")</f>
        <v/>
      </c>
      <c r="I647" s="559"/>
      <c r="J647" s="559" t="str">
        <f t="shared" si="39"/>
        <v/>
      </c>
      <c r="K647" s="559"/>
      <c r="L647" s="559"/>
      <c r="M647" s="559"/>
      <c r="N647" s="559"/>
      <c r="O647" s="559" t="str">
        <f t="shared" si="40"/>
        <v/>
      </c>
      <c r="P647" s="560"/>
    </row>
    <row r="648" spans="2:16">
      <c r="B648" s="557" t="str">
        <f t="shared" si="37"/>
        <v/>
      </c>
      <c r="C648" s="558"/>
      <c r="D648" s="559" t="str">
        <f t="shared" si="38"/>
        <v/>
      </c>
      <c r="E648" s="559"/>
      <c r="F648" s="559" t="str">
        <f>IFERROR(IF(OR(D648=0,D648=""),"",-PMT($F$45/IF($K$46="Day",'L1'!$D$12,IF($K$46="Week",'L1'!$D$16,IF($K$46="Month",'L1'!$D$17,1))),$F$46,$D$62)),"")</f>
        <v/>
      </c>
      <c r="G648" s="559"/>
      <c r="H648" s="559" t="str">
        <f>IFERROR(-PPMT(IF($K$46="Day",$F$45/'L1'!$D$12,IF($K$46="Week",$F$45/'L1'!$D$16,IF($K$46="Month",$F$45/'L1'!$D$17,IF($K$46="Year",$F$45,0)))),B648,$F$46,$Q$45),"")</f>
        <v/>
      </c>
      <c r="I648" s="559"/>
      <c r="J648" s="559" t="str">
        <f t="shared" si="39"/>
        <v/>
      </c>
      <c r="K648" s="559"/>
      <c r="L648" s="559"/>
      <c r="M648" s="559"/>
      <c r="N648" s="559"/>
      <c r="O648" s="559" t="str">
        <f t="shared" si="40"/>
        <v/>
      </c>
      <c r="P648" s="560"/>
    </row>
    <row r="649" spans="2:16">
      <c r="B649" s="557" t="str">
        <f t="shared" si="37"/>
        <v/>
      </c>
      <c r="C649" s="558"/>
      <c r="D649" s="559" t="str">
        <f t="shared" si="38"/>
        <v/>
      </c>
      <c r="E649" s="559"/>
      <c r="F649" s="559" t="str">
        <f>IFERROR(IF(OR(D649=0,D649=""),"",-PMT($F$45/IF($K$46="Day",'L1'!$D$12,IF($K$46="Week",'L1'!$D$16,IF($K$46="Month",'L1'!$D$17,1))),$F$46,$D$62)),"")</f>
        <v/>
      </c>
      <c r="G649" s="559"/>
      <c r="H649" s="559" t="str">
        <f>IFERROR(-PPMT(IF($K$46="Day",$F$45/'L1'!$D$12,IF($K$46="Week",$F$45/'L1'!$D$16,IF($K$46="Month",$F$45/'L1'!$D$17,IF($K$46="Year",$F$45,0)))),B649,$F$46,$Q$45),"")</f>
        <v/>
      </c>
      <c r="I649" s="559"/>
      <c r="J649" s="559" t="str">
        <f t="shared" si="39"/>
        <v/>
      </c>
      <c r="K649" s="559"/>
      <c r="L649" s="559"/>
      <c r="M649" s="559"/>
      <c r="N649" s="559"/>
      <c r="O649" s="559" t="str">
        <f t="shared" si="40"/>
        <v/>
      </c>
      <c r="P649" s="560"/>
    </row>
    <row r="650" spans="2:16">
      <c r="B650" s="557" t="str">
        <f t="shared" si="37"/>
        <v/>
      </c>
      <c r="C650" s="558"/>
      <c r="D650" s="559" t="str">
        <f t="shared" si="38"/>
        <v/>
      </c>
      <c r="E650" s="559"/>
      <c r="F650" s="559" t="str">
        <f>IFERROR(IF(OR(D650=0,D650=""),"",-PMT($F$45/IF($K$46="Day",'L1'!$D$12,IF($K$46="Week",'L1'!$D$16,IF($K$46="Month",'L1'!$D$17,1))),$F$46,$D$62)),"")</f>
        <v/>
      </c>
      <c r="G650" s="559"/>
      <c r="H650" s="559" t="str">
        <f>IFERROR(-PPMT(IF($K$46="Day",$F$45/'L1'!$D$12,IF($K$46="Week",$F$45/'L1'!$D$16,IF($K$46="Month",$F$45/'L1'!$D$17,IF($K$46="Year",$F$45,0)))),B650,$F$46,$Q$45),"")</f>
        <v/>
      </c>
      <c r="I650" s="559"/>
      <c r="J650" s="559" t="str">
        <f t="shared" si="39"/>
        <v/>
      </c>
      <c r="K650" s="559"/>
      <c r="L650" s="559"/>
      <c r="M650" s="559"/>
      <c r="N650" s="559"/>
      <c r="O650" s="559" t="str">
        <f t="shared" si="40"/>
        <v/>
      </c>
      <c r="P650" s="560"/>
    </row>
    <row r="651" spans="2:16">
      <c r="B651" s="557" t="str">
        <f t="shared" si="37"/>
        <v/>
      </c>
      <c r="C651" s="558"/>
      <c r="D651" s="559" t="str">
        <f t="shared" si="38"/>
        <v/>
      </c>
      <c r="E651" s="559"/>
      <c r="F651" s="559" t="str">
        <f>IFERROR(IF(OR(D651=0,D651=""),"",-PMT($F$45/IF($K$46="Day",'L1'!$D$12,IF($K$46="Week",'L1'!$D$16,IF($K$46="Month",'L1'!$D$17,1))),$F$46,$D$62)),"")</f>
        <v/>
      </c>
      <c r="G651" s="559"/>
      <c r="H651" s="559" t="str">
        <f>IFERROR(-PPMT(IF($K$46="Day",$F$45/'L1'!$D$12,IF($K$46="Week",$F$45/'L1'!$D$16,IF($K$46="Month",$F$45/'L1'!$D$17,IF($K$46="Year",$F$45,0)))),B651,$F$46,$Q$45),"")</f>
        <v/>
      </c>
      <c r="I651" s="559"/>
      <c r="J651" s="559" t="str">
        <f t="shared" si="39"/>
        <v/>
      </c>
      <c r="K651" s="559"/>
      <c r="L651" s="559"/>
      <c r="M651" s="559"/>
      <c r="N651" s="559"/>
      <c r="O651" s="559" t="str">
        <f t="shared" si="40"/>
        <v/>
      </c>
      <c r="P651" s="560"/>
    </row>
    <row r="652" spans="2:16">
      <c r="B652" s="557" t="str">
        <f t="shared" si="37"/>
        <v/>
      </c>
      <c r="C652" s="558"/>
      <c r="D652" s="559" t="str">
        <f t="shared" si="38"/>
        <v/>
      </c>
      <c r="E652" s="559"/>
      <c r="F652" s="559" t="str">
        <f>IFERROR(IF(OR(D652=0,D652=""),"",-PMT($F$45/IF($K$46="Day",'L1'!$D$12,IF($K$46="Week",'L1'!$D$16,IF($K$46="Month",'L1'!$D$17,1))),$F$46,$D$62)),"")</f>
        <v/>
      </c>
      <c r="G652" s="559"/>
      <c r="H652" s="559" t="str">
        <f>IFERROR(-PPMT(IF($K$46="Day",$F$45/'L1'!$D$12,IF($K$46="Week",$F$45/'L1'!$D$16,IF($K$46="Month",$F$45/'L1'!$D$17,IF($K$46="Year",$F$45,0)))),B652,$F$46,$Q$45),"")</f>
        <v/>
      </c>
      <c r="I652" s="559"/>
      <c r="J652" s="559" t="str">
        <f t="shared" si="39"/>
        <v/>
      </c>
      <c r="K652" s="559"/>
      <c r="L652" s="559"/>
      <c r="M652" s="559"/>
      <c r="N652" s="559"/>
      <c r="O652" s="559" t="str">
        <f t="shared" si="40"/>
        <v/>
      </c>
      <c r="P652" s="560"/>
    </row>
    <row r="653" spans="2:16">
      <c r="B653" s="557" t="str">
        <f t="shared" si="37"/>
        <v/>
      </c>
      <c r="C653" s="558"/>
      <c r="D653" s="559" t="str">
        <f t="shared" si="38"/>
        <v/>
      </c>
      <c r="E653" s="559"/>
      <c r="F653" s="559" t="str">
        <f>IFERROR(IF(OR(D653=0,D653=""),"",-PMT($F$45/IF($K$46="Day",'L1'!$D$12,IF($K$46="Week",'L1'!$D$16,IF($K$46="Month",'L1'!$D$17,1))),$F$46,$D$62)),"")</f>
        <v/>
      </c>
      <c r="G653" s="559"/>
      <c r="H653" s="559" t="str">
        <f>IFERROR(-PPMT(IF($K$46="Day",$F$45/'L1'!$D$12,IF($K$46="Week",$F$45/'L1'!$D$16,IF($K$46="Month",$F$45/'L1'!$D$17,IF($K$46="Year",$F$45,0)))),B653,$F$46,$Q$45),"")</f>
        <v/>
      </c>
      <c r="I653" s="559"/>
      <c r="J653" s="559" t="str">
        <f t="shared" si="39"/>
        <v/>
      </c>
      <c r="K653" s="559"/>
      <c r="L653" s="559"/>
      <c r="M653" s="559"/>
      <c r="N653" s="559"/>
      <c r="O653" s="559" t="str">
        <f t="shared" si="40"/>
        <v/>
      </c>
      <c r="P653" s="560"/>
    </row>
    <row r="654" spans="2:16">
      <c r="B654" s="557" t="str">
        <f t="shared" si="37"/>
        <v/>
      </c>
      <c r="C654" s="558"/>
      <c r="D654" s="559" t="str">
        <f t="shared" si="38"/>
        <v/>
      </c>
      <c r="E654" s="559"/>
      <c r="F654" s="559" t="str">
        <f>IFERROR(IF(OR(D654=0,D654=""),"",-PMT($F$45/IF($K$46="Day",'L1'!$D$12,IF($K$46="Week",'L1'!$D$16,IF($K$46="Month",'L1'!$D$17,1))),$F$46,$D$62)),"")</f>
        <v/>
      </c>
      <c r="G654" s="559"/>
      <c r="H654" s="559" t="str">
        <f>IFERROR(-PPMT(IF($K$46="Day",$F$45/'L1'!$D$12,IF($K$46="Week",$F$45/'L1'!$D$16,IF($K$46="Month",$F$45/'L1'!$D$17,IF($K$46="Year",$F$45,0)))),B654,$F$46,$Q$45),"")</f>
        <v/>
      </c>
      <c r="I654" s="559"/>
      <c r="J654" s="559" t="str">
        <f t="shared" si="39"/>
        <v/>
      </c>
      <c r="K654" s="559"/>
      <c r="L654" s="559"/>
      <c r="M654" s="559"/>
      <c r="N654" s="559"/>
      <c r="O654" s="559" t="str">
        <f t="shared" si="40"/>
        <v/>
      </c>
      <c r="P654" s="560"/>
    </row>
    <row r="655" spans="2:16">
      <c r="B655" s="557" t="str">
        <f t="shared" si="37"/>
        <v/>
      </c>
      <c r="C655" s="558"/>
      <c r="D655" s="559" t="str">
        <f t="shared" si="38"/>
        <v/>
      </c>
      <c r="E655" s="559"/>
      <c r="F655" s="559" t="str">
        <f>IFERROR(IF(OR(D655=0,D655=""),"",-PMT($F$45/IF($K$46="Day",'L1'!$D$12,IF($K$46="Week",'L1'!$D$16,IF($K$46="Month",'L1'!$D$17,1))),$F$46,$D$62)),"")</f>
        <v/>
      </c>
      <c r="G655" s="559"/>
      <c r="H655" s="559" t="str">
        <f>IFERROR(-PPMT(IF($K$46="Day",$F$45/'L1'!$D$12,IF($K$46="Week",$F$45/'L1'!$D$16,IF($K$46="Month",$F$45/'L1'!$D$17,IF($K$46="Year",$F$45,0)))),B655,$F$46,$Q$45),"")</f>
        <v/>
      </c>
      <c r="I655" s="559"/>
      <c r="J655" s="559" t="str">
        <f t="shared" si="39"/>
        <v/>
      </c>
      <c r="K655" s="559"/>
      <c r="L655" s="559"/>
      <c r="M655" s="559"/>
      <c r="N655" s="559"/>
      <c r="O655" s="559" t="str">
        <f t="shared" si="40"/>
        <v/>
      </c>
      <c r="P655" s="560"/>
    </row>
    <row r="656" spans="2:16">
      <c r="B656" s="557" t="str">
        <f t="shared" si="37"/>
        <v/>
      </c>
      <c r="C656" s="558"/>
      <c r="D656" s="559" t="str">
        <f t="shared" si="38"/>
        <v/>
      </c>
      <c r="E656" s="559"/>
      <c r="F656" s="559" t="str">
        <f>IFERROR(IF(OR(D656=0,D656=""),"",-PMT($F$45/IF($K$46="Day",'L1'!$D$12,IF($K$46="Week",'L1'!$D$16,IF($K$46="Month",'L1'!$D$17,1))),$F$46,$D$62)),"")</f>
        <v/>
      </c>
      <c r="G656" s="559"/>
      <c r="H656" s="559" t="str">
        <f>IFERROR(-PPMT(IF($K$46="Day",$F$45/'L1'!$D$12,IF($K$46="Week",$F$45/'L1'!$D$16,IF($K$46="Month",$F$45/'L1'!$D$17,IF($K$46="Year",$F$45,0)))),B656,$F$46,$Q$45),"")</f>
        <v/>
      </c>
      <c r="I656" s="559"/>
      <c r="J656" s="559" t="str">
        <f t="shared" si="39"/>
        <v/>
      </c>
      <c r="K656" s="559"/>
      <c r="L656" s="559"/>
      <c r="M656" s="559"/>
      <c r="N656" s="559"/>
      <c r="O656" s="559" t="str">
        <f t="shared" si="40"/>
        <v/>
      </c>
      <c r="P656" s="560"/>
    </row>
    <row r="657" spans="2:16">
      <c r="B657" s="557" t="str">
        <f t="shared" si="37"/>
        <v/>
      </c>
      <c r="C657" s="558"/>
      <c r="D657" s="559" t="str">
        <f t="shared" si="38"/>
        <v/>
      </c>
      <c r="E657" s="559"/>
      <c r="F657" s="559" t="str">
        <f>IFERROR(IF(OR(D657=0,D657=""),"",-PMT($F$45/IF($K$46="Day",'L1'!$D$12,IF($K$46="Week",'L1'!$D$16,IF($K$46="Month",'L1'!$D$17,1))),$F$46,$D$62)),"")</f>
        <v/>
      </c>
      <c r="G657" s="559"/>
      <c r="H657" s="559" t="str">
        <f>IFERROR(-PPMT(IF($K$46="Day",$F$45/'L1'!$D$12,IF($K$46="Week",$F$45/'L1'!$D$16,IF($K$46="Month",$F$45/'L1'!$D$17,IF($K$46="Year",$F$45,0)))),B657,$F$46,$Q$45),"")</f>
        <v/>
      </c>
      <c r="I657" s="559"/>
      <c r="J657" s="559" t="str">
        <f t="shared" si="39"/>
        <v/>
      </c>
      <c r="K657" s="559"/>
      <c r="L657" s="559"/>
      <c r="M657" s="559"/>
      <c r="N657" s="559"/>
      <c r="O657" s="559" t="str">
        <f t="shared" si="40"/>
        <v/>
      </c>
      <c r="P657" s="560"/>
    </row>
    <row r="658" spans="2:16">
      <c r="B658" s="557" t="str">
        <f t="shared" si="37"/>
        <v/>
      </c>
      <c r="C658" s="558"/>
      <c r="D658" s="559" t="str">
        <f t="shared" si="38"/>
        <v/>
      </c>
      <c r="E658" s="559"/>
      <c r="F658" s="559" t="str">
        <f>IFERROR(IF(OR(D658=0,D658=""),"",-PMT($F$45/IF($K$46="Day",'L1'!$D$12,IF($K$46="Week",'L1'!$D$16,IF($K$46="Month",'L1'!$D$17,1))),$F$46,$D$62)),"")</f>
        <v/>
      </c>
      <c r="G658" s="559"/>
      <c r="H658" s="559" t="str">
        <f>IFERROR(-PPMT(IF($K$46="Day",$F$45/'L1'!$D$12,IF($K$46="Week",$F$45/'L1'!$D$16,IF($K$46="Month",$F$45/'L1'!$D$17,IF($K$46="Year",$F$45,0)))),B658,$F$46,$Q$45),"")</f>
        <v/>
      </c>
      <c r="I658" s="559"/>
      <c r="J658" s="559" t="str">
        <f t="shared" si="39"/>
        <v/>
      </c>
      <c r="K658" s="559"/>
      <c r="L658" s="559"/>
      <c r="M658" s="559"/>
      <c r="N658" s="559"/>
      <c r="O658" s="559" t="str">
        <f t="shared" si="40"/>
        <v/>
      </c>
      <c r="P658" s="560"/>
    </row>
    <row r="659" spans="2:16">
      <c r="B659" s="557" t="str">
        <f t="shared" si="37"/>
        <v/>
      </c>
      <c r="C659" s="558"/>
      <c r="D659" s="559" t="str">
        <f t="shared" si="38"/>
        <v/>
      </c>
      <c r="E659" s="559"/>
      <c r="F659" s="559" t="str">
        <f>IFERROR(IF(OR(D659=0,D659=""),"",-PMT($F$45/IF($K$46="Day",'L1'!$D$12,IF($K$46="Week",'L1'!$D$16,IF($K$46="Month",'L1'!$D$17,1))),$F$46,$D$62)),"")</f>
        <v/>
      </c>
      <c r="G659" s="559"/>
      <c r="H659" s="559" t="str">
        <f>IFERROR(-PPMT(IF($K$46="Day",$F$45/'L1'!$D$12,IF($K$46="Week",$F$45/'L1'!$D$16,IF($K$46="Month",$F$45/'L1'!$D$17,IF($K$46="Year",$F$45,0)))),B659,$F$46,$Q$45),"")</f>
        <v/>
      </c>
      <c r="I659" s="559"/>
      <c r="J659" s="559" t="str">
        <f t="shared" si="39"/>
        <v/>
      </c>
      <c r="K659" s="559"/>
      <c r="L659" s="559"/>
      <c r="M659" s="559"/>
      <c r="N659" s="559"/>
      <c r="O659" s="559" t="str">
        <f t="shared" si="40"/>
        <v/>
      </c>
      <c r="P659" s="560"/>
    </row>
    <row r="660" spans="2:16">
      <c r="B660" s="557" t="str">
        <f t="shared" si="37"/>
        <v/>
      </c>
      <c r="C660" s="558"/>
      <c r="D660" s="559" t="str">
        <f t="shared" si="38"/>
        <v/>
      </c>
      <c r="E660" s="559"/>
      <c r="F660" s="559" t="str">
        <f>IFERROR(IF(OR(D660=0,D660=""),"",-PMT($F$45/IF($K$46="Day",'L1'!$D$12,IF($K$46="Week",'L1'!$D$16,IF($K$46="Month",'L1'!$D$17,1))),$F$46,$D$62)),"")</f>
        <v/>
      </c>
      <c r="G660" s="559"/>
      <c r="H660" s="559" t="str">
        <f>IFERROR(-PPMT(IF($K$46="Day",$F$45/'L1'!$D$12,IF($K$46="Week",$F$45/'L1'!$D$16,IF($K$46="Month",$F$45/'L1'!$D$17,IF($K$46="Year",$F$45,0)))),B660,$F$46,$Q$45),"")</f>
        <v/>
      </c>
      <c r="I660" s="559"/>
      <c r="J660" s="559" t="str">
        <f t="shared" si="39"/>
        <v/>
      </c>
      <c r="K660" s="559"/>
      <c r="L660" s="559"/>
      <c r="M660" s="559"/>
      <c r="N660" s="559"/>
      <c r="O660" s="559" t="str">
        <f t="shared" si="40"/>
        <v/>
      </c>
      <c r="P660" s="560"/>
    </row>
    <row r="661" spans="2:16">
      <c r="B661" s="557" t="str">
        <f t="shared" si="37"/>
        <v/>
      </c>
      <c r="C661" s="558"/>
      <c r="D661" s="559" t="str">
        <f t="shared" si="38"/>
        <v/>
      </c>
      <c r="E661" s="559"/>
      <c r="F661" s="559" t="str">
        <f>IFERROR(IF(OR(D661=0,D661=""),"",-PMT($F$45/IF($K$46="Day",'L1'!$D$12,IF($K$46="Week",'L1'!$D$16,IF($K$46="Month",'L1'!$D$17,1))),$F$46,$D$62)),"")</f>
        <v/>
      </c>
      <c r="G661" s="559"/>
      <c r="H661" s="559" t="str">
        <f>IFERROR(-PPMT(IF($K$46="Day",$F$45/'L1'!$D$12,IF($K$46="Week",$F$45/'L1'!$D$16,IF($K$46="Month",$F$45/'L1'!$D$17,IF($K$46="Year",$F$45,0)))),B661,$F$46,$Q$45),"")</f>
        <v/>
      </c>
      <c r="I661" s="559"/>
      <c r="J661" s="559" t="str">
        <f t="shared" si="39"/>
        <v/>
      </c>
      <c r="K661" s="559"/>
      <c r="L661" s="559"/>
      <c r="M661" s="559"/>
      <c r="N661" s="559"/>
      <c r="O661" s="559" t="str">
        <f t="shared" si="40"/>
        <v/>
      </c>
      <c r="P661" s="560"/>
    </row>
    <row r="662" spans="2:16">
      <c r="B662" s="557" t="str">
        <f t="shared" si="37"/>
        <v/>
      </c>
      <c r="C662" s="558"/>
      <c r="D662" s="559" t="str">
        <f t="shared" si="38"/>
        <v/>
      </c>
      <c r="E662" s="559"/>
      <c r="F662" s="559" t="str">
        <f>IFERROR(IF(OR(D662=0,D662=""),"",-PMT($F$45/IF($K$46="Day",'L1'!$D$12,IF($K$46="Week",'L1'!$D$16,IF($K$46="Month",'L1'!$D$17,1))),$F$46,$D$62)),"")</f>
        <v/>
      </c>
      <c r="G662" s="559"/>
      <c r="H662" s="559" t="str">
        <f>IFERROR(-PPMT(IF($K$46="Day",$F$45/'L1'!$D$12,IF($K$46="Week",$F$45/'L1'!$D$16,IF($K$46="Month",$F$45/'L1'!$D$17,IF($K$46="Year",$F$45,0)))),B662,$F$46,$Q$45),"")</f>
        <v/>
      </c>
      <c r="I662" s="559"/>
      <c r="J662" s="559" t="str">
        <f t="shared" si="39"/>
        <v/>
      </c>
      <c r="K662" s="559"/>
      <c r="L662" s="559"/>
      <c r="M662" s="559"/>
      <c r="N662" s="559"/>
      <c r="O662" s="559" t="str">
        <f t="shared" si="40"/>
        <v/>
      </c>
      <c r="P662" s="560"/>
    </row>
    <row r="663" spans="2:16">
      <c r="B663" s="557" t="str">
        <f t="shared" si="37"/>
        <v/>
      </c>
      <c r="C663" s="558"/>
      <c r="D663" s="559" t="str">
        <f t="shared" si="38"/>
        <v/>
      </c>
      <c r="E663" s="559"/>
      <c r="F663" s="559" t="str">
        <f>IFERROR(IF(OR(D663=0,D663=""),"",-PMT($F$45/IF($K$46="Day",'L1'!$D$12,IF($K$46="Week",'L1'!$D$16,IF($K$46="Month",'L1'!$D$17,1))),$F$46,$D$62)),"")</f>
        <v/>
      </c>
      <c r="G663" s="559"/>
      <c r="H663" s="559" t="str">
        <f>IFERROR(-PPMT(IF($K$46="Day",$F$45/'L1'!$D$12,IF($K$46="Week",$F$45/'L1'!$D$16,IF($K$46="Month",$F$45/'L1'!$D$17,IF($K$46="Year",$F$45,0)))),B663,$F$46,$Q$45),"")</f>
        <v/>
      </c>
      <c r="I663" s="559"/>
      <c r="J663" s="559" t="str">
        <f t="shared" si="39"/>
        <v/>
      </c>
      <c r="K663" s="559"/>
      <c r="L663" s="559"/>
      <c r="M663" s="559"/>
      <c r="N663" s="559"/>
      <c r="O663" s="559" t="str">
        <f t="shared" si="40"/>
        <v/>
      </c>
      <c r="P663" s="560"/>
    </row>
    <row r="664" spans="2:16">
      <c r="B664" s="557" t="str">
        <f t="shared" si="37"/>
        <v/>
      </c>
      <c r="C664" s="558"/>
      <c r="D664" s="559" t="str">
        <f t="shared" si="38"/>
        <v/>
      </c>
      <c r="E664" s="559"/>
      <c r="F664" s="559" t="str">
        <f>IFERROR(IF(OR(D664=0,D664=""),"",-PMT($F$45/IF($K$46="Day",'L1'!$D$12,IF($K$46="Week",'L1'!$D$16,IF($K$46="Month",'L1'!$D$17,1))),$F$46,$D$62)),"")</f>
        <v/>
      </c>
      <c r="G664" s="559"/>
      <c r="H664" s="559" t="str">
        <f>IFERROR(-PPMT(IF($K$46="Day",$F$45/'L1'!$D$12,IF($K$46="Week",$F$45/'L1'!$D$16,IF($K$46="Month",$F$45/'L1'!$D$17,IF($K$46="Year",$F$45,0)))),B664,$F$46,$Q$45),"")</f>
        <v/>
      </c>
      <c r="I664" s="559"/>
      <c r="J664" s="559" t="str">
        <f t="shared" si="39"/>
        <v/>
      </c>
      <c r="K664" s="559"/>
      <c r="L664" s="559"/>
      <c r="M664" s="559"/>
      <c r="N664" s="559"/>
      <c r="O664" s="559" t="str">
        <f t="shared" si="40"/>
        <v/>
      </c>
      <c r="P664" s="560"/>
    </row>
    <row r="665" spans="2:16">
      <c r="B665" s="557" t="str">
        <f t="shared" si="37"/>
        <v/>
      </c>
      <c r="C665" s="558"/>
      <c r="D665" s="559" t="str">
        <f t="shared" si="38"/>
        <v/>
      </c>
      <c r="E665" s="559"/>
      <c r="F665" s="559" t="str">
        <f>IFERROR(IF(OR(D665=0,D665=""),"",-PMT($F$45/IF($K$46="Day",'L1'!$D$12,IF($K$46="Week",'L1'!$D$16,IF($K$46="Month",'L1'!$D$17,1))),$F$46,$D$62)),"")</f>
        <v/>
      </c>
      <c r="G665" s="559"/>
      <c r="H665" s="559" t="str">
        <f>IFERROR(-PPMT(IF($K$46="Day",$F$45/'L1'!$D$12,IF($K$46="Week",$F$45/'L1'!$D$16,IF($K$46="Month",$F$45/'L1'!$D$17,IF($K$46="Year",$F$45,0)))),B665,$F$46,$Q$45),"")</f>
        <v/>
      </c>
      <c r="I665" s="559"/>
      <c r="J665" s="559" t="str">
        <f t="shared" si="39"/>
        <v/>
      </c>
      <c r="K665" s="559"/>
      <c r="L665" s="559"/>
      <c r="M665" s="559"/>
      <c r="N665" s="559"/>
      <c r="O665" s="559" t="str">
        <f t="shared" si="40"/>
        <v/>
      </c>
      <c r="P665" s="560"/>
    </row>
    <row r="666" spans="2:16">
      <c r="B666" s="557" t="str">
        <f t="shared" si="37"/>
        <v/>
      </c>
      <c r="C666" s="558"/>
      <c r="D666" s="559" t="str">
        <f t="shared" si="38"/>
        <v/>
      </c>
      <c r="E666" s="559"/>
      <c r="F666" s="559" t="str">
        <f>IFERROR(IF(OR(D666=0,D666=""),"",-PMT($F$45/IF($K$46="Day",'L1'!$D$12,IF($K$46="Week",'L1'!$D$16,IF($K$46="Month",'L1'!$D$17,1))),$F$46,$D$62)),"")</f>
        <v/>
      </c>
      <c r="G666" s="559"/>
      <c r="H666" s="559" t="str">
        <f>IFERROR(-PPMT(IF($K$46="Day",$F$45/'L1'!$D$12,IF($K$46="Week",$F$45/'L1'!$D$16,IF($K$46="Month",$F$45/'L1'!$D$17,IF($K$46="Year",$F$45,0)))),B666,$F$46,$Q$45),"")</f>
        <v/>
      </c>
      <c r="I666" s="559"/>
      <c r="J666" s="559" t="str">
        <f t="shared" si="39"/>
        <v/>
      </c>
      <c r="K666" s="559"/>
      <c r="L666" s="559"/>
      <c r="M666" s="559"/>
      <c r="N666" s="559"/>
      <c r="O666" s="559" t="str">
        <f t="shared" si="40"/>
        <v/>
      </c>
      <c r="P666" s="560"/>
    </row>
    <row r="667" spans="2:16">
      <c r="B667" s="557" t="str">
        <f t="shared" si="37"/>
        <v/>
      </c>
      <c r="C667" s="558"/>
      <c r="D667" s="559" t="str">
        <f t="shared" si="38"/>
        <v/>
      </c>
      <c r="E667" s="559"/>
      <c r="F667" s="559" t="str">
        <f>IFERROR(IF(OR(D667=0,D667=""),"",-PMT($F$45/IF($K$46="Day",'L1'!$D$12,IF($K$46="Week",'L1'!$D$16,IF($K$46="Month",'L1'!$D$17,1))),$F$46,$D$62)),"")</f>
        <v/>
      </c>
      <c r="G667" s="559"/>
      <c r="H667" s="559" t="str">
        <f>IFERROR(-PPMT(IF($K$46="Day",$F$45/'L1'!$D$12,IF($K$46="Week",$F$45/'L1'!$D$16,IF($K$46="Month",$F$45/'L1'!$D$17,IF($K$46="Year",$F$45,0)))),B667,$F$46,$Q$45),"")</f>
        <v/>
      </c>
      <c r="I667" s="559"/>
      <c r="J667" s="559" t="str">
        <f t="shared" si="39"/>
        <v/>
      </c>
      <c r="K667" s="559"/>
      <c r="L667" s="559"/>
      <c r="M667" s="559"/>
      <c r="N667" s="559"/>
      <c r="O667" s="559" t="str">
        <f t="shared" si="40"/>
        <v/>
      </c>
      <c r="P667" s="560"/>
    </row>
    <row r="668" spans="2:16">
      <c r="B668" s="557" t="str">
        <f t="shared" si="37"/>
        <v/>
      </c>
      <c r="C668" s="558"/>
      <c r="D668" s="559" t="str">
        <f t="shared" si="38"/>
        <v/>
      </c>
      <c r="E668" s="559"/>
      <c r="F668" s="559" t="str">
        <f>IFERROR(IF(OR(D668=0,D668=""),"",-PMT($F$45/IF($K$46="Day",'L1'!$D$12,IF($K$46="Week",'L1'!$D$16,IF($K$46="Month",'L1'!$D$17,1))),$F$46,$D$62)),"")</f>
        <v/>
      </c>
      <c r="G668" s="559"/>
      <c r="H668" s="559" t="str">
        <f>IFERROR(-PPMT(IF($K$46="Day",$F$45/'L1'!$D$12,IF($K$46="Week",$F$45/'L1'!$D$16,IF($K$46="Month",$F$45/'L1'!$D$17,IF($K$46="Year",$F$45,0)))),B668,$F$46,$Q$45),"")</f>
        <v/>
      </c>
      <c r="I668" s="559"/>
      <c r="J668" s="559" t="str">
        <f t="shared" si="39"/>
        <v/>
      </c>
      <c r="K668" s="559"/>
      <c r="L668" s="559"/>
      <c r="M668" s="559"/>
      <c r="N668" s="559"/>
      <c r="O668" s="559" t="str">
        <f t="shared" si="40"/>
        <v/>
      </c>
      <c r="P668" s="560"/>
    </row>
    <row r="669" spans="2:16">
      <c r="B669" s="557" t="str">
        <f t="shared" si="37"/>
        <v/>
      </c>
      <c r="C669" s="558"/>
      <c r="D669" s="559" t="str">
        <f t="shared" si="38"/>
        <v/>
      </c>
      <c r="E669" s="559"/>
      <c r="F669" s="559" t="str">
        <f>IFERROR(IF(OR(D669=0,D669=""),"",-PMT($F$45/IF($K$46="Day",'L1'!$D$12,IF($K$46="Week",'L1'!$D$16,IF($K$46="Month",'L1'!$D$17,1))),$F$46,$D$62)),"")</f>
        <v/>
      </c>
      <c r="G669" s="559"/>
      <c r="H669" s="559" t="str">
        <f>IFERROR(-PPMT(IF($K$46="Day",$F$45/'L1'!$D$12,IF($K$46="Week",$F$45/'L1'!$D$16,IF($K$46="Month",$F$45/'L1'!$D$17,IF($K$46="Year",$F$45,0)))),B669,$F$46,$Q$45),"")</f>
        <v/>
      </c>
      <c r="I669" s="559"/>
      <c r="J669" s="559" t="str">
        <f t="shared" si="39"/>
        <v/>
      </c>
      <c r="K669" s="559"/>
      <c r="L669" s="559"/>
      <c r="M669" s="559"/>
      <c r="N669" s="559"/>
      <c r="O669" s="559" t="str">
        <f t="shared" si="40"/>
        <v/>
      </c>
      <c r="P669" s="560"/>
    </row>
    <row r="670" spans="2:16">
      <c r="B670" s="557" t="str">
        <f t="shared" si="37"/>
        <v/>
      </c>
      <c r="C670" s="558"/>
      <c r="D670" s="559" t="str">
        <f t="shared" si="38"/>
        <v/>
      </c>
      <c r="E670" s="559"/>
      <c r="F670" s="559" t="str">
        <f>IFERROR(IF(OR(D670=0,D670=""),"",-PMT($F$45/IF($K$46="Day",'L1'!$D$12,IF($K$46="Week",'L1'!$D$16,IF($K$46="Month",'L1'!$D$17,1))),$F$46,$D$62)),"")</f>
        <v/>
      </c>
      <c r="G670" s="559"/>
      <c r="H670" s="559" t="str">
        <f>IFERROR(-PPMT(IF($K$46="Day",$F$45/'L1'!$D$12,IF($K$46="Week",$F$45/'L1'!$D$16,IF($K$46="Month",$F$45/'L1'!$D$17,IF($K$46="Year",$F$45,0)))),B670,$F$46,$Q$45),"")</f>
        <v/>
      </c>
      <c r="I670" s="559"/>
      <c r="J670" s="559" t="str">
        <f t="shared" si="39"/>
        <v/>
      </c>
      <c r="K670" s="559"/>
      <c r="L670" s="559"/>
      <c r="M670" s="559"/>
      <c r="N670" s="559"/>
      <c r="O670" s="559" t="str">
        <f t="shared" si="40"/>
        <v/>
      </c>
      <c r="P670" s="560"/>
    </row>
    <row r="671" spans="2:16">
      <c r="B671" s="557" t="str">
        <f t="shared" si="37"/>
        <v/>
      </c>
      <c r="C671" s="558"/>
      <c r="D671" s="559" t="str">
        <f t="shared" si="38"/>
        <v/>
      </c>
      <c r="E671" s="559"/>
      <c r="F671" s="559" t="str">
        <f>IFERROR(IF(OR(D671=0,D671=""),"",-PMT($F$45/IF($K$46="Day",'L1'!$D$12,IF($K$46="Week",'L1'!$D$16,IF($K$46="Month",'L1'!$D$17,1))),$F$46,$D$62)),"")</f>
        <v/>
      </c>
      <c r="G671" s="559"/>
      <c r="H671" s="559" t="str">
        <f>IFERROR(-PPMT(IF($K$46="Day",$F$45/'L1'!$D$12,IF($K$46="Week",$F$45/'L1'!$D$16,IF($K$46="Month",$F$45/'L1'!$D$17,IF($K$46="Year",$F$45,0)))),B671,$F$46,$Q$45),"")</f>
        <v/>
      </c>
      <c r="I671" s="559"/>
      <c r="J671" s="559" t="str">
        <f t="shared" si="39"/>
        <v/>
      </c>
      <c r="K671" s="559"/>
      <c r="L671" s="559"/>
      <c r="M671" s="559"/>
      <c r="N671" s="559"/>
      <c r="O671" s="559" t="str">
        <f t="shared" si="40"/>
        <v/>
      </c>
      <c r="P671" s="560"/>
    </row>
    <row r="672" spans="2:16">
      <c r="B672" s="557" t="str">
        <f t="shared" si="37"/>
        <v/>
      </c>
      <c r="C672" s="558"/>
      <c r="D672" s="559" t="str">
        <f t="shared" si="38"/>
        <v/>
      </c>
      <c r="E672" s="559"/>
      <c r="F672" s="559" t="str">
        <f>IFERROR(IF(OR(D672=0,D672=""),"",-PMT($F$45/IF($K$46="Day",'L1'!$D$12,IF($K$46="Week",'L1'!$D$16,IF($K$46="Month",'L1'!$D$17,1))),$F$46,$D$62)),"")</f>
        <v/>
      </c>
      <c r="G672" s="559"/>
      <c r="H672" s="559" t="str">
        <f>IFERROR(-PPMT(IF($K$46="Day",$F$45/'L1'!$D$12,IF($K$46="Week",$F$45/'L1'!$D$16,IF($K$46="Month",$F$45/'L1'!$D$17,IF($K$46="Year",$F$45,0)))),B672,$F$46,$Q$45),"")</f>
        <v/>
      </c>
      <c r="I672" s="559"/>
      <c r="J672" s="559" t="str">
        <f t="shared" si="39"/>
        <v/>
      </c>
      <c r="K672" s="559"/>
      <c r="L672" s="559"/>
      <c r="M672" s="559"/>
      <c r="N672" s="559"/>
      <c r="O672" s="559" t="str">
        <f t="shared" si="40"/>
        <v/>
      </c>
      <c r="P672" s="560"/>
    </row>
    <row r="673" spans="2:16">
      <c r="B673" s="557" t="str">
        <f t="shared" si="37"/>
        <v/>
      </c>
      <c r="C673" s="558"/>
      <c r="D673" s="559" t="str">
        <f t="shared" si="38"/>
        <v/>
      </c>
      <c r="E673" s="559"/>
      <c r="F673" s="559" t="str">
        <f>IFERROR(IF(OR(D673=0,D673=""),"",-PMT($F$45/IF($K$46="Day",'L1'!$D$12,IF($K$46="Week",'L1'!$D$16,IF($K$46="Month",'L1'!$D$17,1))),$F$46,$D$62)),"")</f>
        <v/>
      </c>
      <c r="G673" s="559"/>
      <c r="H673" s="559" t="str">
        <f>IFERROR(-PPMT(IF($K$46="Day",$F$45/'L1'!$D$12,IF($K$46="Week",$F$45/'L1'!$D$16,IF($K$46="Month",$F$45/'L1'!$D$17,IF($K$46="Year",$F$45,0)))),B673,$F$46,$Q$45),"")</f>
        <v/>
      </c>
      <c r="I673" s="559"/>
      <c r="J673" s="559" t="str">
        <f t="shared" si="39"/>
        <v/>
      </c>
      <c r="K673" s="559"/>
      <c r="L673" s="559"/>
      <c r="M673" s="559"/>
      <c r="N673" s="559"/>
      <c r="O673" s="559" t="str">
        <f t="shared" si="40"/>
        <v/>
      </c>
      <c r="P673" s="560"/>
    </row>
    <row r="674" spans="2:16">
      <c r="B674" s="557" t="str">
        <f t="shared" si="37"/>
        <v/>
      </c>
      <c r="C674" s="558"/>
      <c r="D674" s="559" t="str">
        <f t="shared" si="38"/>
        <v/>
      </c>
      <c r="E674" s="559"/>
      <c r="F674" s="559" t="str">
        <f>IFERROR(IF(OR(D674=0,D674=""),"",-PMT($F$45/IF($K$46="Day",'L1'!$D$12,IF($K$46="Week",'L1'!$D$16,IF($K$46="Month",'L1'!$D$17,1))),$F$46,$D$62)),"")</f>
        <v/>
      </c>
      <c r="G674" s="559"/>
      <c r="H674" s="559" t="str">
        <f>IFERROR(-PPMT(IF($K$46="Day",$F$45/'L1'!$D$12,IF($K$46="Week",$F$45/'L1'!$D$16,IF($K$46="Month",$F$45/'L1'!$D$17,IF($K$46="Year",$F$45,0)))),B674,$F$46,$Q$45),"")</f>
        <v/>
      </c>
      <c r="I674" s="559"/>
      <c r="J674" s="559" t="str">
        <f t="shared" si="39"/>
        <v/>
      </c>
      <c r="K674" s="559"/>
      <c r="L674" s="559"/>
      <c r="M674" s="559"/>
      <c r="N674" s="559"/>
      <c r="O674" s="559" t="str">
        <f t="shared" si="40"/>
        <v/>
      </c>
      <c r="P674" s="560"/>
    </row>
    <row r="675" spans="2:16">
      <c r="B675" s="557" t="str">
        <f t="shared" si="37"/>
        <v/>
      </c>
      <c r="C675" s="558"/>
      <c r="D675" s="559" t="str">
        <f t="shared" si="38"/>
        <v/>
      </c>
      <c r="E675" s="559"/>
      <c r="F675" s="559" t="str">
        <f>IFERROR(IF(OR(D675=0,D675=""),"",-PMT($F$45/IF($K$46="Day",'L1'!$D$12,IF($K$46="Week",'L1'!$D$16,IF($K$46="Month",'L1'!$D$17,1))),$F$46,$D$62)),"")</f>
        <v/>
      </c>
      <c r="G675" s="559"/>
      <c r="H675" s="559" t="str">
        <f>IFERROR(-PPMT(IF($K$46="Day",$F$45/'L1'!$D$12,IF($K$46="Week",$F$45/'L1'!$D$16,IF($K$46="Month",$F$45/'L1'!$D$17,IF($K$46="Year",$F$45,0)))),B675,$F$46,$Q$45),"")</f>
        <v/>
      </c>
      <c r="I675" s="559"/>
      <c r="J675" s="559" t="str">
        <f t="shared" si="39"/>
        <v/>
      </c>
      <c r="K675" s="559"/>
      <c r="L675" s="559"/>
      <c r="M675" s="559"/>
      <c r="N675" s="559"/>
      <c r="O675" s="559" t="str">
        <f t="shared" si="40"/>
        <v/>
      </c>
      <c r="P675" s="560"/>
    </row>
    <row r="676" spans="2:16">
      <c r="B676" s="557" t="str">
        <f t="shared" si="37"/>
        <v/>
      </c>
      <c r="C676" s="558"/>
      <c r="D676" s="559" t="str">
        <f t="shared" si="38"/>
        <v/>
      </c>
      <c r="E676" s="559"/>
      <c r="F676" s="559" t="str">
        <f>IFERROR(IF(OR(D676=0,D676=""),"",-PMT($F$45/IF($K$46="Day",'L1'!$D$12,IF($K$46="Week",'L1'!$D$16,IF($K$46="Month",'L1'!$D$17,1))),$F$46,$D$62)),"")</f>
        <v/>
      </c>
      <c r="G676" s="559"/>
      <c r="H676" s="559" t="str">
        <f>IFERROR(-PPMT(IF($K$46="Day",$F$45/'L1'!$D$12,IF($K$46="Week",$F$45/'L1'!$D$16,IF($K$46="Month",$F$45/'L1'!$D$17,IF($K$46="Year",$F$45,0)))),B676,$F$46,$Q$45),"")</f>
        <v/>
      </c>
      <c r="I676" s="559"/>
      <c r="J676" s="559" t="str">
        <f t="shared" si="39"/>
        <v/>
      </c>
      <c r="K676" s="559"/>
      <c r="L676" s="559"/>
      <c r="M676" s="559"/>
      <c r="N676" s="559"/>
      <c r="O676" s="559" t="str">
        <f t="shared" si="40"/>
        <v/>
      </c>
      <c r="P676" s="560"/>
    </row>
    <row r="677" spans="2:16">
      <c r="B677" s="557" t="str">
        <f t="shared" si="37"/>
        <v/>
      </c>
      <c r="C677" s="558"/>
      <c r="D677" s="559" t="str">
        <f t="shared" si="38"/>
        <v/>
      </c>
      <c r="E677" s="559"/>
      <c r="F677" s="559" t="str">
        <f>IFERROR(IF(OR(D677=0,D677=""),"",-PMT($F$45/IF($K$46="Day",'L1'!$D$12,IF($K$46="Week",'L1'!$D$16,IF($K$46="Month",'L1'!$D$17,1))),$F$46,$D$62)),"")</f>
        <v/>
      </c>
      <c r="G677" s="559"/>
      <c r="H677" s="559" t="str">
        <f>IFERROR(-PPMT(IF($K$46="Day",$F$45/'L1'!$D$12,IF($K$46="Week",$F$45/'L1'!$D$16,IF($K$46="Month",$F$45/'L1'!$D$17,IF($K$46="Year",$F$45,0)))),B677,$F$46,$Q$45),"")</f>
        <v/>
      </c>
      <c r="I677" s="559"/>
      <c r="J677" s="559" t="str">
        <f t="shared" si="39"/>
        <v/>
      </c>
      <c r="K677" s="559"/>
      <c r="L677" s="559"/>
      <c r="M677" s="559"/>
      <c r="N677" s="559"/>
      <c r="O677" s="559" t="str">
        <f t="shared" si="40"/>
        <v/>
      </c>
      <c r="P677" s="560"/>
    </row>
    <row r="678" spans="2:16">
      <c r="B678" s="557" t="str">
        <f t="shared" si="37"/>
        <v/>
      </c>
      <c r="C678" s="558"/>
      <c r="D678" s="559" t="str">
        <f t="shared" si="38"/>
        <v/>
      </c>
      <c r="E678" s="559"/>
      <c r="F678" s="559" t="str">
        <f>IFERROR(IF(OR(D678=0,D678=""),"",-PMT($F$45/IF($K$46="Day",'L1'!$D$12,IF($K$46="Week",'L1'!$D$16,IF($K$46="Month",'L1'!$D$17,1))),$F$46,$D$62)),"")</f>
        <v/>
      </c>
      <c r="G678" s="559"/>
      <c r="H678" s="559" t="str">
        <f>IFERROR(-PPMT(IF($K$46="Day",$F$45/'L1'!$D$12,IF($K$46="Week",$F$45/'L1'!$D$16,IF($K$46="Month",$F$45/'L1'!$D$17,IF($K$46="Year",$F$45,0)))),B678,$F$46,$Q$45),"")</f>
        <v/>
      </c>
      <c r="I678" s="559"/>
      <c r="J678" s="559" t="str">
        <f t="shared" si="39"/>
        <v/>
      </c>
      <c r="K678" s="559"/>
      <c r="L678" s="559"/>
      <c r="M678" s="559"/>
      <c r="N678" s="559"/>
      <c r="O678" s="559" t="str">
        <f t="shared" si="40"/>
        <v/>
      </c>
      <c r="P678" s="560"/>
    </row>
    <row r="679" spans="2:16">
      <c r="B679" s="557" t="str">
        <f t="shared" si="37"/>
        <v/>
      </c>
      <c r="C679" s="558"/>
      <c r="D679" s="559" t="str">
        <f t="shared" si="38"/>
        <v/>
      </c>
      <c r="E679" s="559"/>
      <c r="F679" s="559" t="str">
        <f>IFERROR(IF(OR(D679=0,D679=""),"",-PMT($F$45/IF($K$46="Day",'L1'!$D$12,IF($K$46="Week",'L1'!$D$16,IF($K$46="Month",'L1'!$D$17,1))),$F$46,$D$62)),"")</f>
        <v/>
      </c>
      <c r="G679" s="559"/>
      <c r="H679" s="559" t="str">
        <f>IFERROR(-PPMT(IF($K$46="Day",$F$45/'L1'!$D$12,IF($K$46="Week",$F$45/'L1'!$D$16,IF($K$46="Month",$F$45/'L1'!$D$17,IF($K$46="Year",$F$45,0)))),B679,$F$46,$Q$45),"")</f>
        <v/>
      </c>
      <c r="I679" s="559"/>
      <c r="J679" s="559" t="str">
        <f t="shared" si="39"/>
        <v/>
      </c>
      <c r="K679" s="559"/>
      <c r="L679" s="559"/>
      <c r="M679" s="559"/>
      <c r="N679" s="559"/>
      <c r="O679" s="559" t="str">
        <f t="shared" si="40"/>
        <v/>
      </c>
      <c r="P679" s="560"/>
    </row>
    <row r="680" spans="2:16">
      <c r="B680" s="557" t="str">
        <f t="shared" si="37"/>
        <v/>
      </c>
      <c r="C680" s="558"/>
      <c r="D680" s="559" t="str">
        <f t="shared" si="38"/>
        <v/>
      </c>
      <c r="E680" s="559"/>
      <c r="F680" s="559" t="str">
        <f>IFERROR(IF(OR(D680=0,D680=""),"",-PMT($F$45/IF($K$46="Day",'L1'!$D$12,IF($K$46="Week",'L1'!$D$16,IF($K$46="Month",'L1'!$D$17,1))),$F$46,$D$62)),"")</f>
        <v/>
      </c>
      <c r="G680" s="559"/>
      <c r="H680" s="559" t="str">
        <f>IFERROR(-PPMT(IF($K$46="Day",$F$45/'L1'!$D$12,IF($K$46="Week",$F$45/'L1'!$D$16,IF($K$46="Month",$F$45/'L1'!$D$17,IF($K$46="Year",$F$45,0)))),B680,$F$46,$Q$45),"")</f>
        <v/>
      </c>
      <c r="I680" s="559"/>
      <c r="J680" s="559" t="str">
        <f t="shared" si="39"/>
        <v/>
      </c>
      <c r="K680" s="559"/>
      <c r="L680" s="559"/>
      <c r="M680" s="559"/>
      <c r="N680" s="559"/>
      <c r="O680" s="559" t="str">
        <f t="shared" si="40"/>
        <v/>
      </c>
      <c r="P680" s="560"/>
    </row>
    <row r="681" spans="2:16">
      <c r="B681" s="557" t="str">
        <f t="shared" si="37"/>
        <v/>
      </c>
      <c r="C681" s="558"/>
      <c r="D681" s="559" t="str">
        <f t="shared" si="38"/>
        <v/>
      </c>
      <c r="E681" s="559"/>
      <c r="F681" s="559" t="str">
        <f>IFERROR(IF(OR(D681=0,D681=""),"",-PMT($F$45/IF($K$46="Day",'L1'!$D$12,IF($K$46="Week",'L1'!$D$16,IF($K$46="Month",'L1'!$D$17,1))),$F$46,$D$62)),"")</f>
        <v/>
      </c>
      <c r="G681" s="559"/>
      <c r="H681" s="559" t="str">
        <f>IFERROR(-PPMT(IF($K$46="Day",$F$45/'L1'!$D$12,IF($K$46="Week",$F$45/'L1'!$D$16,IF($K$46="Month",$F$45/'L1'!$D$17,IF($K$46="Year",$F$45,0)))),B681,$F$46,$Q$45),"")</f>
        <v/>
      </c>
      <c r="I681" s="559"/>
      <c r="J681" s="559" t="str">
        <f t="shared" si="39"/>
        <v/>
      </c>
      <c r="K681" s="559"/>
      <c r="L681" s="559"/>
      <c r="M681" s="559"/>
      <c r="N681" s="559"/>
      <c r="O681" s="559" t="str">
        <f t="shared" si="40"/>
        <v/>
      </c>
      <c r="P681" s="560"/>
    </row>
    <row r="682" spans="2:16">
      <c r="B682" s="557" t="str">
        <f t="shared" si="37"/>
        <v/>
      </c>
      <c r="C682" s="558"/>
      <c r="D682" s="559" t="str">
        <f t="shared" si="38"/>
        <v/>
      </c>
      <c r="E682" s="559"/>
      <c r="F682" s="559" t="str">
        <f>IFERROR(IF(OR(D682=0,D682=""),"",-PMT($F$45/IF($K$46="Day",'L1'!$D$12,IF($K$46="Week",'L1'!$D$16,IF($K$46="Month",'L1'!$D$17,1))),$F$46,$D$62)),"")</f>
        <v/>
      </c>
      <c r="G682" s="559"/>
      <c r="H682" s="559" t="str">
        <f>IFERROR(-PPMT(IF($K$46="Day",$F$45/'L1'!$D$12,IF($K$46="Week",$F$45/'L1'!$D$16,IF($K$46="Month",$F$45/'L1'!$D$17,IF($K$46="Year",$F$45,0)))),B682,$F$46,$Q$45),"")</f>
        <v/>
      </c>
      <c r="I682" s="559"/>
      <c r="J682" s="559" t="str">
        <f t="shared" si="39"/>
        <v/>
      </c>
      <c r="K682" s="559"/>
      <c r="L682" s="559"/>
      <c r="M682" s="559"/>
      <c r="N682" s="559"/>
      <c r="O682" s="559" t="str">
        <f t="shared" si="40"/>
        <v/>
      </c>
      <c r="P682" s="560"/>
    </row>
    <row r="683" spans="2:16">
      <c r="B683" s="557" t="str">
        <f t="shared" si="37"/>
        <v/>
      </c>
      <c r="C683" s="558"/>
      <c r="D683" s="559" t="str">
        <f t="shared" si="38"/>
        <v/>
      </c>
      <c r="E683" s="559"/>
      <c r="F683" s="559" t="str">
        <f>IFERROR(IF(OR(D683=0,D683=""),"",-PMT($F$45/IF($K$46="Day",'L1'!$D$12,IF($K$46="Week",'L1'!$D$16,IF($K$46="Month",'L1'!$D$17,1))),$F$46,$D$62)),"")</f>
        <v/>
      </c>
      <c r="G683" s="559"/>
      <c r="H683" s="559" t="str">
        <f>IFERROR(-PPMT(IF($K$46="Day",$F$45/'L1'!$D$12,IF($K$46="Week",$F$45/'L1'!$D$16,IF($K$46="Month",$F$45/'L1'!$D$17,IF($K$46="Year",$F$45,0)))),B683,$F$46,$Q$45),"")</f>
        <v/>
      </c>
      <c r="I683" s="559"/>
      <c r="J683" s="559" t="str">
        <f t="shared" si="39"/>
        <v/>
      </c>
      <c r="K683" s="559"/>
      <c r="L683" s="559"/>
      <c r="M683" s="559"/>
      <c r="N683" s="559"/>
      <c r="O683" s="559" t="str">
        <f t="shared" si="40"/>
        <v/>
      </c>
      <c r="P683" s="560"/>
    </row>
    <row r="684" spans="2:16">
      <c r="B684" s="557" t="str">
        <f t="shared" si="37"/>
        <v/>
      </c>
      <c r="C684" s="558"/>
      <c r="D684" s="559" t="str">
        <f t="shared" si="38"/>
        <v/>
      </c>
      <c r="E684" s="559"/>
      <c r="F684" s="559" t="str">
        <f>IFERROR(IF(OR(D684=0,D684=""),"",-PMT($F$45/IF($K$46="Day",'L1'!$D$12,IF($K$46="Week",'L1'!$D$16,IF($K$46="Month",'L1'!$D$17,1))),$F$46,$D$62)),"")</f>
        <v/>
      </c>
      <c r="G684" s="559"/>
      <c r="H684" s="559" t="str">
        <f>IFERROR(-PPMT(IF($K$46="Day",$F$45/'L1'!$D$12,IF($K$46="Week",$F$45/'L1'!$D$16,IF($K$46="Month",$F$45/'L1'!$D$17,IF($K$46="Year",$F$45,0)))),B684,$F$46,$Q$45),"")</f>
        <v/>
      </c>
      <c r="I684" s="559"/>
      <c r="J684" s="559" t="str">
        <f t="shared" si="39"/>
        <v/>
      </c>
      <c r="K684" s="559"/>
      <c r="L684" s="559"/>
      <c r="M684" s="559"/>
      <c r="N684" s="559"/>
      <c r="O684" s="559" t="str">
        <f t="shared" si="40"/>
        <v/>
      </c>
      <c r="P684" s="560"/>
    </row>
    <row r="685" spans="2:16">
      <c r="B685" s="557" t="str">
        <f t="shared" si="37"/>
        <v/>
      </c>
      <c r="C685" s="558"/>
      <c r="D685" s="559" t="str">
        <f t="shared" si="38"/>
        <v/>
      </c>
      <c r="E685" s="559"/>
      <c r="F685" s="559" t="str">
        <f>IFERROR(IF(OR(D685=0,D685=""),"",-PMT($F$45/IF($K$46="Day",'L1'!$D$12,IF($K$46="Week",'L1'!$D$16,IF($K$46="Month",'L1'!$D$17,1))),$F$46,$D$62)),"")</f>
        <v/>
      </c>
      <c r="G685" s="559"/>
      <c r="H685" s="559" t="str">
        <f>IFERROR(-PPMT(IF($K$46="Day",$F$45/'L1'!$D$12,IF($K$46="Week",$F$45/'L1'!$D$16,IF($K$46="Month",$F$45/'L1'!$D$17,IF($K$46="Year",$F$45,0)))),B685,$F$46,$Q$45),"")</f>
        <v/>
      </c>
      <c r="I685" s="559"/>
      <c r="J685" s="559" t="str">
        <f t="shared" si="39"/>
        <v/>
      </c>
      <c r="K685" s="559"/>
      <c r="L685" s="559"/>
      <c r="M685" s="559"/>
      <c r="N685" s="559"/>
      <c r="O685" s="559" t="str">
        <f t="shared" si="40"/>
        <v/>
      </c>
      <c r="P685" s="560"/>
    </row>
    <row r="686" spans="2:16">
      <c r="B686" s="557" t="str">
        <f t="shared" si="37"/>
        <v/>
      </c>
      <c r="C686" s="558"/>
      <c r="D686" s="559" t="str">
        <f t="shared" si="38"/>
        <v/>
      </c>
      <c r="E686" s="559"/>
      <c r="F686" s="559" t="str">
        <f>IFERROR(IF(OR(D686=0,D686=""),"",-PMT($F$45/IF($K$46="Day",'L1'!$D$12,IF($K$46="Week",'L1'!$D$16,IF($K$46="Month",'L1'!$D$17,1))),$F$46,$D$62)),"")</f>
        <v/>
      </c>
      <c r="G686" s="559"/>
      <c r="H686" s="559" t="str">
        <f>IFERROR(-PPMT(IF($K$46="Day",$F$45/'L1'!$D$12,IF($K$46="Week",$F$45/'L1'!$D$16,IF($K$46="Month",$F$45/'L1'!$D$17,IF($K$46="Year",$F$45,0)))),B686,$F$46,$Q$45),"")</f>
        <v/>
      </c>
      <c r="I686" s="559"/>
      <c r="J686" s="559" t="str">
        <f t="shared" si="39"/>
        <v/>
      </c>
      <c r="K686" s="559"/>
      <c r="L686" s="559"/>
      <c r="M686" s="559"/>
      <c r="N686" s="559"/>
      <c r="O686" s="559" t="str">
        <f t="shared" si="40"/>
        <v/>
      </c>
      <c r="P686" s="560"/>
    </row>
    <row r="687" spans="2:16">
      <c r="B687" s="557" t="str">
        <f t="shared" si="37"/>
        <v/>
      </c>
      <c r="C687" s="558"/>
      <c r="D687" s="559" t="str">
        <f t="shared" si="38"/>
        <v/>
      </c>
      <c r="E687" s="559"/>
      <c r="F687" s="559" t="str">
        <f>IFERROR(IF(OR(D687=0,D687=""),"",-PMT($F$45/IF($K$46="Day",'L1'!$D$12,IF($K$46="Week",'L1'!$D$16,IF($K$46="Month",'L1'!$D$17,1))),$F$46,$D$62)),"")</f>
        <v/>
      </c>
      <c r="G687" s="559"/>
      <c r="H687" s="559" t="str">
        <f>IFERROR(-PPMT(IF($K$46="Day",$F$45/'L1'!$D$12,IF($K$46="Week",$F$45/'L1'!$D$16,IF($K$46="Month",$F$45/'L1'!$D$17,IF($K$46="Year",$F$45,0)))),B687,$F$46,$Q$45),"")</f>
        <v/>
      </c>
      <c r="I687" s="559"/>
      <c r="J687" s="559" t="str">
        <f t="shared" si="39"/>
        <v/>
      </c>
      <c r="K687" s="559"/>
      <c r="L687" s="559"/>
      <c r="M687" s="559"/>
      <c r="N687" s="559"/>
      <c r="O687" s="559" t="str">
        <f t="shared" si="40"/>
        <v/>
      </c>
      <c r="P687" s="560"/>
    </row>
    <row r="688" spans="2:16">
      <c r="B688" s="557" t="str">
        <f t="shared" si="37"/>
        <v/>
      </c>
      <c r="C688" s="558"/>
      <c r="D688" s="559" t="str">
        <f t="shared" si="38"/>
        <v/>
      </c>
      <c r="E688" s="559"/>
      <c r="F688" s="559" t="str">
        <f>IFERROR(IF(OR(D688=0,D688=""),"",-PMT($F$45/IF($K$46="Day",'L1'!$D$12,IF($K$46="Week",'L1'!$D$16,IF($K$46="Month",'L1'!$D$17,1))),$F$46,$D$62)),"")</f>
        <v/>
      </c>
      <c r="G688" s="559"/>
      <c r="H688" s="559" t="str">
        <f>IFERROR(-PPMT(IF($K$46="Day",$F$45/'L1'!$D$12,IF($K$46="Week",$F$45/'L1'!$D$16,IF($K$46="Month",$F$45/'L1'!$D$17,IF($K$46="Year",$F$45,0)))),B688,$F$46,$Q$45),"")</f>
        <v/>
      </c>
      <c r="I688" s="559"/>
      <c r="J688" s="559" t="str">
        <f t="shared" si="39"/>
        <v/>
      </c>
      <c r="K688" s="559"/>
      <c r="L688" s="559"/>
      <c r="M688" s="559"/>
      <c r="N688" s="559"/>
      <c r="O688" s="559" t="str">
        <f t="shared" si="40"/>
        <v/>
      </c>
      <c r="P688" s="560"/>
    </row>
    <row r="689" spans="2:16">
      <c r="B689" s="557" t="str">
        <f t="shared" si="37"/>
        <v/>
      </c>
      <c r="C689" s="558"/>
      <c r="D689" s="559" t="str">
        <f t="shared" si="38"/>
        <v/>
      </c>
      <c r="E689" s="559"/>
      <c r="F689" s="559" t="str">
        <f>IFERROR(IF(OR(D689=0,D689=""),"",-PMT($F$45/IF($K$46="Day",'L1'!$D$12,IF($K$46="Week",'L1'!$D$16,IF($K$46="Month",'L1'!$D$17,1))),$F$46,$D$62)),"")</f>
        <v/>
      </c>
      <c r="G689" s="559"/>
      <c r="H689" s="559" t="str">
        <f>IFERROR(-PPMT(IF($K$46="Day",$F$45/'L1'!$D$12,IF($K$46="Week",$F$45/'L1'!$D$16,IF($K$46="Month",$F$45/'L1'!$D$17,IF($K$46="Year",$F$45,0)))),B689,$F$46,$Q$45),"")</f>
        <v/>
      </c>
      <c r="I689" s="559"/>
      <c r="J689" s="559" t="str">
        <f t="shared" si="39"/>
        <v/>
      </c>
      <c r="K689" s="559"/>
      <c r="L689" s="559"/>
      <c r="M689" s="559"/>
      <c r="N689" s="559"/>
      <c r="O689" s="559" t="str">
        <f t="shared" si="40"/>
        <v/>
      </c>
      <c r="P689" s="560"/>
    </row>
    <row r="690" spans="2:16">
      <c r="B690" s="557" t="str">
        <f t="shared" si="37"/>
        <v/>
      </c>
      <c r="C690" s="558"/>
      <c r="D690" s="559" t="str">
        <f t="shared" si="38"/>
        <v/>
      </c>
      <c r="E690" s="559"/>
      <c r="F690" s="559" t="str">
        <f>IFERROR(IF(OR(D690=0,D690=""),"",-PMT($F$45/IF($K$46="Day",'L1'!$D$12,IF($K$46="Week",'L1'!$D$16,IF($K$46="Month",'L1'!$D$17,1))),$F$46,$D$62)),"")</f>
        <v/>
      </c>
      <c r="G690" s="559"/>
      <c r="H690" s="559" t="str">
        <f>IFERROR(-PPMT(IF($K$46="Day",$F$45/'L1'!$D$12,IF($K$46="Week",$F$45/'L1'!$D$16,IF($K$46="Month",$F$45/'L1'!$D$17,IF($K$46="Year",$F$45,0)))),B690,$F$46,$Q$45),"")</f>
        <v/>
      </c>
      <c r="I690" s="559"/>
      <c r="J690" s="559" t="str">
        <f t="shared" si="39"/>
        <v/>
      </c>
      <c r="K690" s="559"/>
      <c r="L690" s="559"/>
      <c r="M690" s="559"/>
      <c r="N690" s="559"/>
      <c r="O690" s="559" t="str">
        <f t="shared" si="40"/>
        <v/>
      </c>
      <c r="P690" s="560"/>
    </row>
    <row r="691" spans="2:16">
      <c r="B691" s="557" t="str">
        <f t="shared" si="37"/>
        <v/>
      </c>
      <c r="C691" s="558"/>
      <c r="D691" s="559" t="str">
        <f t="shared" si="38"/>
        <v/>
      </c>
      <c r="E691" s="559"/>
      <c r="F691" s="559" t="str">
        <f>IFERROR(IF(OR(D691=0,D691=""),"",-PMT($F$45/IF($K$46="Day",'L1'!$D$12,IF($K$46="Week",'L1'!$D$16,IF($K$46="Month",'L1'!$D$17,1))),$F$46,$D$62)),"")</f>
        <v/>
      </c>
      <c r="G691" s="559"/>
      <c r="H691" s="559" t="str">
        <f>IFERROR(-PPMT(IF($K$46="Day",$F$45/'L1'!$D$12,IF($K$46="Week",$F$45/'L1'!$D$16,IF($K$46="Month",$F$45/'L1'!$D$17,IF($K$46="Year",$F$45,0)))),B691,$F$46,$Q$45),"")</f>
        <v/>
      </c>
      <c r="I691" s="559"/>
      <c r="J691" s="559" t="str">
        <f t="shared" si="39"/>
        <v/>
      </c>
      <c r="K691" s="559"/>
      <c r="L691" s="559"/>
      <c r="M691" s="559"/>
      <c r="N691" s="559"/>
      <c r="O691" s="559" t="str">
        <f t="shared" si="40"/>
        <v/>
      </c>
      <c r="P691" s="560"/>
    </row>
    <row r="692" spans="2:16">
      <c r="B692" s="557" t="str">
        <f t="shared" si="37"/>
        <v/>
      </c>
      <c r="C692" s="558"/>
      <c r="D692" s="559" t="str">
        <f t="shared" si="38"/>
        <v/>
      </c>
      <c r="E692" s="559"/>
      <c r="F692" s="559" t="str">
        <f>IFERROR(IF(OR(D692=0,D692=""),"",-PMT($F$45/IF($K$46="Day",'L1'!$D$12,IF($K$46="Week",'L1'!$D$16,IF($K$46="Month",'L1'!$D$17,1))),$F$46,$D$62)),"")</f>
        <v/>
      </c>
      <c r="G692" s="559"/>
      <c r="H692" s="559" t="str">
        <f>IFERROR(-PPMT(IF($K$46="Day",$F$45/'L1'!$D$12,IF($K$46="Week",$F$45/'L1'!$D$16,IF($K$46="Month",$F$45/'L1'!$D$17,IF($K$46="Year",$F$45,0)))),B692,$F$46,$Q$45),"")</f>
        <v/>
      </c>
      <c r="I692" s="559"/>
      <c r="J692" s="559" t="str">
        <f t="shared" si="39"/>
        <v/>
      </c>
      <c r="K692" s="559"/>
      <c r="L692" s="559"/>
      <c r="M692" s="559"/>
      <c r="N692" s="559"/>
      <c r="O692" s="559" t="str">
        <f t="shared" si="40"/>
        <v/>
      </c>
      <c r="P692" s="560"/>
    </row>
    <row r="693" spans="2:16">
      <c r="B693" s="557" t="str">
        <f t="shared" si="37"/>
        <v/>
      </c>
      <c r="C693" s="558"/>
      <c r="D693" s="559" t="str">
        <f t="shared" si="38"/>
        <v/>
      </c>
      <c r="E693" s="559"/>
      <c r="F693" s="559" t="str">
        <f>IFERROR(IF(OR(D693=0,D693=""),"",-PMT($F$45/IF($K$46="Day",'L1'!$D$12,IF($K$46="Week",'L1'!$D$16,IF($K$46="Month",'L1'!$D$17,1))),$F$46,$D$62)),"")</f>
        <v/>
      </c>
      <c r="G693" s="559"/>
      <c r="H693" s="559" t="str">
        <f>IFERROR(-PPMT(IF($K$46="Day",$F$45/'L1'!$D$12,IF($K$46="Week",$F$45/'L1'!$D$16,IF($K$46="Month",$F$45/'L1'!$D$17,IF($K$46="Year",$F$45,0)))),B693,$F$46,$Q$45),"")</f>
        <v/>
      </c>
      <c r="I693" s="559"/>
      <c r="J693" s="559" t="str">
        <f t="shared" si="39"/>
        <v/>
      </c>
      <c r="K693" s="559"/>
      <c r="L693" s="559"/>
      <c r="M693" s="559"/>
      <c r="N693" s="559"/>
      <c r="O693" s="559" t="str">
        <f t="shared" si="40"/>
        <v/>
      </c>
      <c r="P693" s="560"/>
    </row>
    <row r="694" spans="2:16">
      <c r="B694" s="557" t="str">
        <f t="shared" si="37"/>
        <v/>
      </c>
      <c r="C694" s="558"/>
      <c r="D694" s="559" t="str">
        <f t="shared" si="38"/>
        <v/>
      </c>
      <c r="E694" s="559"/>
      <c r="F694" s="559" t="str">
        <f>IFERROR(IF(OR(D694=0,D694=""),"",-PMT($F$45/IF($K$46="Day",'L1'!$D$12,IF($K$46="Week",'L1'!$D$16,IF($K$46="Month",'L1'!$D$17,1))),$F$46,$D$62)),"")</f>
        <v/>
      </c>
      <c r="G694" s="559"/>
      <c r="H694" s="559" t="str">
        <f>IFERROR(-PPMT(IF($K$46="Day",$F$45/'L1'!$D$12,IF($K$46="Week",$F$45/'L1'!$D$16,IF($K$46="Month",$F$45/'L1'!$D$17,IF($K$46="Year",$F$45,0)))),B694,$F$46,$Q$45),"")</f>
        <v/>
      </c>
      <c r="I694" s="559"/>
      <c r="J694" s="559" t="str">
        <f t="shared" si="39"/>
        <v/>
      </c>
      <c r="K694" s="559"/>
      <c r="L694" s="559"/>
      <c r="M694" s="559"/>
      <c r="N694" s="559"/>
      <c r="O694" s="559" t="str">
        <f t="shared" si="40"/>
        <v/>
      </c>
      <c r="P694" s="560"/>
    </row>
    <row r="695" spans="2:16">
      <c r="B695" s="557" t="str">
        <f t="shared" si="37"/>
        <v/>
      </c>
      <c r="C695" s="558"/>
      <c r="D695" s="559" t="str">
        <f t="shared" si="38"/>
        <v/>
      </c>
      <c r="E695" s="559"/>
      <c r="F695" s="559" t="str">
        <f>IFERROR(IF(OR(D695=0,D695=""),"",-PMT($F$45/IF($K$46="Day",'L1'!$D$12,IF($K$46="Week",'L1'!$D$16,IF($K$46="Month",'L1'!$D$17,1))),$F$46,$D$62)),"")</f>
        <v/>
      </c>
      <c r="G695" s="559"/>
      <c r="H695" s="559" t="str">
        <f>IFERROR(-PPMT(IF($K$46="Day",$F$45/'L1'!$D$12,IF($K$46="Week",$F$45/'L1'!$D$16,IF($K$46="Month",$F$45/'L1'!$D$17,IF($K$46="Year",$F$45,0)))),B695,$F$46,$Q$45),"")</f>
        <v/>
      </c>
      <c r="I695" s="559"/>
      <c r="J695" s="559" t="str">
        <f t="shared" si="39"/>
        <v/>
      </c>
      <c r="K695" s="559"/>
      <c r="L695" s="559"/>
      <c r="M695" s="559"/>
      <c r="N695" s="559"/>
      <c r="O695" s="559" t="str">
        <f t="shared" si="40"/>
        <v/>
      </c>
      <c r="P695" s="560"/>
    </row>
    <row r="696" spans="2:16">
      <c r="B696" s="557" t="str">
        <f t="shared" si="37"/>
        <v/>
      </c>
      <c r="C696" s="558"/>
      <c r="D696" s="559" t="str">
        <f t="shared" si="38"/>
        <v/>
      </c>
      <c r="E696" s="559"/>
      <c r="F696" s="559" t="str">
        <f>IFERROR(IF(OR(D696=0,D696=""),"",-PMT($F$45/IF($K$46="Day",'L1'!$D$12,IF($K$46="Week",'L1'!$D$16,IF($K$46="Month",'L1'!$D$17,1))),$F$46,$D$62)),"")</f>
        <v/>
      </c>
      <c r="G696" s="559"/>
      <c r="H696" s="559" t="str">
        <f>IFERROR(-PPMT(IF($K$46="Day",$F$45/'L1'!$D$12,IF($K$46="Week",$F$45/'L1'!$D$16,IF($K$46="Month",$F$45/'L1'!$D$17,IF($K$46="Year",$F$45,0)))),B696,$F$46,$Q$45),"")</f>
        <v/>
      </c>
      <c r="I696" s="559"/>
      <c r="J696" s="559" t="str">
        <f t="shared" si="39"/>
        <v/>
      </c>
      <c r="K696" s="559"/>
      <c r="L696" s="559"/>
      <c r="M696" s="559"/>
      <c r="N696" s="559"/>
      <c r="O696" s="559" t="str">
        <f t="shared" si="40"/>
        <v/>
      </c>
      <c r="P696" s="560"/>
    </row>
    <row r="697" spans="2:16">
      <c r="B697" s="557" t="str">
        <f t="shared" si="37"/>
        <v/>
      </c>
      <c r="C697" s="558"/>
      <c r="D697" s="559" t="str">
        <f t="shared" si="38"/>
        <v/>
      </c>
      <c r="E697" s="559"/>
      <c r="F697" s="559" t="str">
        <f>IFERROR(IF(OR(D697=0,D697=""),"",-PMT($F$45/IF($K$46="Day",'L1'!$D$12,IF($K$46="Week",'L1'!$D$16,IF($K$46="Month",'L1'!$D$17,1))),$F$46,$D$62)),"")</f>
        <v/>
      </c>
      <c r="G697" s="559"/>
      <c r="H697" s="559" t="str">
        <f>IFERROR(-PPMT(IF($K$46="Day",$F$45/'L1'!$D$12,IF($K$46="Week",$F$45/'L1'!$D$16,IF($K$46="Month",$F$45/'L1'!$D$17,IF($K$46="Year",$F$45,0)))),B697,$F$46,$Q$45),"")</f>
        <v/>
      </c>
      <c r="I697" s="559"/>
      <c r="J697" s="559" t="str">
        <f t="shared" si="39"/>
        <v/>
      </c>
      <c r="K697" s="559"/>
      <c r="L697" s="559"/>
      <c r="M697" s="559"/>
      <c r="N697" s="559"/>
      <c r="O697" s="559" t="str">
        <f t="shared" si="40"/>
        <v/>
      </c>
      <c r="P697" s="560"/>
    </row>
    <row r="698" spans="2:16">
      <c r="B698" s="557" t="str">
        <f t="shared" si="37"/>
        <v/>
      </c>
      <c r="C698" s="558"/>
      <c r="D698" s="559" t="str">
        <f t="shared" si="38"/>
        <v/>
      </c>
      <c r="E698" s="559"/>
      <c r="F698" s="559" t="str">
        <f>IFERROR(IF(OR(D698=0,D698=""),"",-PMT($F$45/IF($K$46="Day",'L1'!$D$12,IF($K$46="Week",'L1'!$D$16,IF($K$46="Month",'L1'!$D$17,1))),$F$46,$D$62)),"")</f>
        <v/>
      </c>
      <c r="G698" s="559"/>
      <c r="H698" s="559" t="str">
        <f>IFERROR(-PPMT(IF($K$46="Day",$F$45/'L1'!$D$12,IF($K$46="Week",$F$45/'L1'!$D$16,IF($K$46="Month",$F$45/'L1'!$D$17,IF($K$46="Year",$F$45,0)))),B698,$F$46,$Q$45),"")</f>
        <v/>
      </c>
      <c r="I698" s="559"/>
      <c r="J698" s="559" t="str">
        <f t="shared" si="39"/>
        <v/>
      </c>
      <c r="K698" s="559"/>
      <c r="L698" s="559"/>
      <c r="M698" s="559"/>
      <c r="N698" s="559"/>
      <c r="O698" s="559" t="str">
        <f t="shared" si="40"/>
        <v/>
      </c>
      <c r="P698" s="560"/>
    </row>
    <row r="699" spans="2:16">
      <c r="B699" s="557" t="str">
        <f t="shared" si="37"/>
        <v/>
      </c>
      <c r="C699" s="558"/>
      <c r="D699" s="559" t="str">
        <f t="shared" si="38"/>
        <v/>
      </c>
      <c r="E699" s="559"/>
      <c r="F699" s="559" t="str">
        <f>IFERROR(IF(OR(D699=0,D699=""),"",-PMT($F$45/IF($K$46="Day",'L1'!$D$12,IF($K$46="Week",'L1'!$D$16,IF($K$46="Month",'L1'!$D$17,1))),$F$46,$D$62)),"")</f>
        <v/>
      </c>
      <c r="G699" s="559"/>
      <c r="H699" s="559" t="str">
        <f>IFERROR(-PPMT(IF($K$46="Day",$F$45/'L1'!$D$12,IF($K$46="Week",$F$45/'L1'!$D$16,IF($K$46="Month",$F$45/'L1'!$D$17,IF($K$46="Year",$F$45,0)))),B699,$F$46,$Q$45),"")</f>
        <v/>
      </c>
      <c r="I699" s="559"/>
      <c r="J699" s="559" t="str">
        <f t="shared" si="39"/>
        <v/>
      </c>
      <c r="K699" s="559"/>
      <c r="L699" s="559"/>
      <c r="M699" s="559"/>
      <c r="N699" s="559"/>
      <c r="O699" s="559" t="str">
        <f t="shared" si="40"/>
        <v/>
      </c>
      <c r="P699" s="560"/>
    </row>
    <row r="700" spans="2:16">
      <c r="B700" s="557" t="str">
        <f t="shared" si="37"/>
        <v/>
      </c>
      <c r="C700" s="558"/>
      <c r="D700" s="559" t="str">
        <f t="shared" si="38"/>
        <v/>
      </c>
      <c r="E700" s="559"/>
      <c r="F700" s="559" t="str">
        <f>IFERROR(IF(OR(D700=0,D700=""),"",-PMT($F$45/IF($K$46="Day",'L1'!$D$12,IF($K$46="Week",'L1'!$D$16,IF($K$46="Month",'L1'!$D$17,1))),$F$46,$D$62)),"")</f>
        <v/>
      </c>
      <c r="G700" s="559"/>
      <c r="H700" s="559" t="str">
        <f>IFERROR(-PPMT(IF($K$46="Day",$F$45/'L1'!$D$12,IF($K$46="Week",$F$45/'L1'!$D$16,IF($K$46="Month",$F$45/'L1'!$D$17,IF($K$46="Year",$F$45,0)))),B700,$F$46,$Q$45),"")</f>
        <v/>
      </c>
      <c r="I700" s="559"/>
      <c r="J700" s="559" t="str">
        <f t="shared" si="39"/>
        <v/>
      </c>
      <c r="K700" s="559"/>
      <c r="L700" s="559"/>
      <c r="M700" s="559"/>
      <c r="N700" s="559"/>
      <c r="O700" s="559" t="str">
        <f t="shared" si="40"/>
        <v/>
      </c>
      <c r="P700" s="560"/>
    </row>
    <row r="701" spans="2:16">
      <c r="B701" s="557" t="str">
        <f t="shared" si="37"/>
        <v/>
      </c>
      <c r="C701" s="558"/>
      <c r="D701" s="559" t="str">
        <f t="shared" si="38"/>
        <v/>
      </c>
      <c r="E701" s="559"/>
      <c r="F701" s="559" t="str">
        <f>IFERROR(IF(OR(D701=0,D701=""),"",-PMT($F$45/IF($K$46="Day",'L1'!$D$12,IF($K$46="Week",'L1'!$D$16,IF($K$46="Month",'L1'!$D$17,1))),$F$46,$D$62)),"")</f>
        <v/>
      </c>
      <c r="G701" s="559"/>
      <c r="H701" s="559" t="str">
        <f>IFERROR(-PPMT(IF($K$46="Day",$F$45/'L1'!$D$12,IF($K$46="Week",$F$45/'L1'!$D$16,IF($K$46="Month",$F$45/'L1'!$D$17,IF($K$46="Year",$F$45,0)))),B701,$F$46,$Q$45),"")</f>
        <v/>
      </c>
      <c r="I701" s="559"/>
      <c r="J701" s="559" t="str">
        <f t="shared" si="39"/>
        <v/>
      </c>
      <c r="K701" s="559"/>
      <c r="L701" s="559"/>
      <c r="M701" s="559"/>
      <c r="N701" s="559"/>
      <c r="O701" s="559" t="str">
        <f t="shared" si="40"/>
        <v/>
      </c>
      <c r="P701" s="560"/>
    </row>
    <row r="702" spans="2:16">
      <c r="B702" s="557" t="str">
        <f t="shared" si="37"/>
        <v/>
      </c>
      <c r="C702" s="558"/>
      <c r="D702" s="559" t="str">
        <f t="shared" si="38"/>
        <v/>
      </c>
      <c r="E702" s="559"/>
      <c r="F702" s="559" t="str">
        <f>IFERROR(IF(OR(D702=0,D702=""),"",-PMT($F$45/IF($K$46="Day",'L1'!$D$12,IF($K$46="Week",'L1'!$D$16,IF($K$46="Month",'L1'!$D$17,1))),$F$46,$D$62)),"")</f>
        <v/>
      </c>
      <c r="G702" s="559"/>
      <c r="H702" s="559" t="str">
        <f>IFERROR(-PPMT(IF($K$46="Day",$F$45/'L1'!$D$12,IF($K$46="Week",$F$45/'L1'!$D$16,IF($K$46="Month",$F$45/'L1'!$D$17,IF($K$46="Year",$F$45,0)))),B702,$F$46,$Q$45),"")</f>
        <v/>
      </c>
      <c r="I702" s="559"/>
      <c r="J702" s="559" t="str">
        <f t="shared" si="39"/>
        <v/>
      </c>
      <c r="K702" s="559"/>
      <c r="L702" s="559"/>
      <c r="M702" s="559"/>
      <c r="N702" s="559"/>
      <c r="O702" s="559" t="str">
        <f t="shared" si="40"/>
        <v/>
      </c>
      <c r="P702" s="560"/>
    </row>
    <row r="703" spans="2:16">
      <c r="B703" s="557" t="str">
        <f t="shared" si="37"/>
        <v/>
      </c>
      <c r="C703" s="558"/>
      <c r="D703" s="559" t="str">
        <f t="shared" si="38"/>
        <v/>
      </c>
      <c r="E703" s="559"/>
      <c r="F703" s="559" t="str">
        <f>IFERROR(IF(OR(D703=0,D703=""),"",-PMT($F$45/IF($K$46="Day",'L1'!$D$12,IF($K$46="Week",'L1'!$D$16,IF($K$46="Month",'L1'!$D$17,1))),$F$46,$D$62)),"")</f>
        <v/>
      </c>
      <c r="G703" s="559"/>
      <c r="H703" s="559" t="str">
        <f>IFERROR(-PPMT(IF($K$46="Day",$F$45/'L1'!$D$12,IF($K$46="Week",$F$45/'L1'!$D$16,IF($K$46="Month",$F$45/'L1'!$D$17,IF($K$46="Year",$F$45,0)))),B703,$F$46,$Q$45),"")</f>
        <v/>
      </c>
      <c r="I703" s="559"/>
      <c r="J703" s="559" t="str">
        <f t="shared" si="39"/>
        <v/>
      </c>
      <c r="K703" s="559"/>
      <c r="L703" s="559"/>
      <c r="M703" s="559"/>
      <c r="N703" s="559"/>
      <c r="O703" s="559" t="str">
        <f t="shared" si="40"/>
        <v/>
      </c>
      <c r="P703" s="560"/>
    </row>
    <row r="704" spans="2:16">
      <c r="B704" s="557" t="str">
        <f t="shared" ref="B704:B767" si="41">IF(OR(D704=0,D704=""),"",B703+1)</f>
        <v/>
      </c>
      <c r="C704" s="558"/>
      <c r="D704" s="559" t="str">
        <f t="shared" ref="D704:D767" si="42">IFERROR(IF(D703-H703&lt;=0,"",D703-H703),"")</f>
        <v/>
      </c>
      <c r="E704" s="559"/>
      <c r="F704" s="559" t="str">
        <f>IFERROR(IF(OR(D704=0,D704=""),"",-PMT($F$45/IF($K$46="Day",'L1'!$D$12,IF($K$46="Week",'L1'!$D$16,IF($K$46="Month",'L1'!$D$17,1))),$F$46,$D$62)),"")</f>
        <v/>
      </c>
      <c r="G704" s="559"/>
      <c r="H704" s="559" t="str">
        <f>IFERROR(-PPMT(IF($K$46="Day",$F$45/'L1'!$D$12,IF($K$46="Week",$F$45/'L1'!$D$16,IF($K$46="Month",$F$45/'L1'!$D$17,IF($K$46="Year",$F$45,0)))),B704,$F$46,$Q$45),"")</f>
        <v/>
      </c>
      <c r="I704" s="559"/>
      <c r="J704" s="559" t="str">
        <f t="shared" ref="J704:J767" si="43">IFERROR(F704-H704,"")</f>
        <v/>
      </c>
      <c r="K704" s="559"/>
      <c r="L704" s="559"/>
      <c r="M704" s="559"/>
      <c r="N704" s="559"/>
      <c r="O704" s="559" t="str">
        <f t="shared" ref="O704:O767" si="44">IFERROR(D704-H704,"")</f>
        <v/>
      </c>
      <c r="P704" s="560"/>
    </row>
    <row r="705" spans="2:16">
      <c r="B705" s="557" t="str">
        <f t="shared" si="41"/>
        <v/>
      </c>
      <c r="C705" s="558"/>
      <c r="D705" s="559" t="str">
        <f t="shared" si="42"/>
        <v/>
      </c>
      <c r="E705" s="559"/>
      <c r="F705" s="559" t="str">
        <f>IFERROR(IF(OR(D705=0,D705=""),"",-PMT($F$45/IF($K$46="Day",'L1'!$D$12,IF($K$46="Week",'L1'!$D$16,IF($K$46="Month",'L1'!$D$17,1))),$F$46,$D$62)),"")</f>
        <v/>
      </c>
      <c r="G705" s="559"/>
      <c r="H705" s="559" t="str">
        <f>IFERROR(-PPMT(IF($K$46="Day",$F$45/'L1'!$D$12,IF($K$46="Week",$F$45/'L1'!$D$16,IF($K$46="Month",$F$45/'L1'!$D$17,IF($K$46="Year",$F$45,0)))),B705,$F$46,$Q$45),"")</f>
        <v/>
      </c>
      <c r="I705" s="559"/>
      <c r="J705" s="559" t="str">
        <f t="shared" si="43"/>
        <v/>
      </c>
      <c r="K705" s="559"/>
      <c r="L705" s="559"/>
      <c r="M705" s="559"/>
      <c r="N705" s="559"/>
      <c r="O705" s="559" t="str">
        <f t="shared" si="44"/>
        <v/>
      </c>
      <c r="P705" s="560"/>
    </row>
    <row r="706" spans="2:16">
      <c r="B706" s="557" t="str">
        <f t="shared" si="41"/>
        <v/>
      </c>
      <c r="C706" s="558"/>
      <c r="D706" s="559" t="str">
        <f t="shared" si="42"/>
        <v/>
      </c>
      <c r="E706" s="559"/>
      <c r="F706" s="559" t="str">
        <f>IFERROR(IF(OR(D706=0,D706=""),"",-PMT($F$45/IF($K$46="Day",'L1'!$D$12,IF($K$46="Week",'L1'!$D$16,IF($K$46="Month",'L1'!$D$17,1))),$F$46,$D$62)),"")</f>
        <v/>
      </c>
      <c r="G706" s="559"/>
      <c r="H706" s="559" t="str">
        <f>IFERROR(-PPMT(IF($K$46="Day",$F$45/'L1'!$D$12,IF($K$46="Week",$F$45/'L1'!$D$16,IF($K$46="Month",$F$45/'L1'!$D$17,IF($K$46="Year",$F$45,0)))),B706,$F$46,$Q$45),"")</f>
        <v/>
      </c>
      <c r="I706" s="559"/>
      <c r="J706" s="559" t="str">
        <f t="shared" si="43"/>
        <v/>
      </c>
      <c r="K706" s="559"/>
      <c r="L706" s="559"/>
      <c r="M706" s="559"/>
      <c r="N706" s="559"/>
      <c r="O706" s="559" t="str">
        <f t="shared" si="44"/>
        <v/>
      </c>
      <c r="P706" s="560"/>
    </row>
    <row r="707" spans="2:16">
      <c r="B707" s="557" t="str">
        <f t="shared" si="41"/>
        <v/>
      </c>
      <c r="C707" s="558"/>
      <c r="D707" s="559" t="str">
        <f t="shared" si="42"/>
        <v/>
      </c>
      <c r="E707" s="559"/>
      <c r="F707" s="559" t="str">
        <f>IFERROR(IF(OR(D707=0,D707=""),"",-PMT($F$45/IF($K$46="Day",'L1'!$D$12,IF($K$46="Week",'L1'!$D$16,IF($K$46="Month",'L1'!$D$17,1))),$F$46,$D$62)),"")</f>
        <v/>
      </c>
      <c r="G707" s="559"/>
      <c r="H707" s="559" t="str">
        <f>IFERROR(-PPMT(IF($K$46="Day",$F$45/'L1'!$D$12,IF($K$46="Week",$F$45/'L1'!$D$16,IF($K$46="Month",$F$45/'L1'!$D$17,IF($K$46="Year",$F$45,0)))),B707,$F$46,$Q$45),"")</f>
        <v/>
      </c>
      <c r="I707" s="559"/>
      <c r="J707" s="559" t="str">
        <f t="shared" si="43"/>
        <v/>
      </c>
      <c r="K707" s="559"/>
      <c r="L707" s="559"/>
      <c r="M707" s="559"/>
      <c r="N707" s="559"/>
      <c r="O707" s="559" t="str">
        <f t="shared" si="44"/>
        <v/>
      </c>
      <c r="P707" s="560"/>
    </row>
    <row r="708" spans="2:16">
      <c r="B708" s="557" t="str">
        <f t="shared" si="41"/>
        <v/>
      </c>
      <c r="C708" s="558"/>
      <c r="D708" s="559" t="str">
        <f t="shared" si="42"/>
        <v/>
      </c>
      <c r="E708" s="559"/>
      <c r="F708" s="559" t="str">
        <f>IFERROR(IF(OR(D708=0,D708=""),"",-PMT($F$45/IF($K$46="Day",'L1'!$D$12,IF($K$46="Week",'L1'!$D$16,IF($K$46="Month",'L1'!$D$17,1))),$F$46,$D$62)),"")</f>
        <v/>
      </c>
      <c r="G708" s="559"/>
      <c r="H708" s="559" t="str">
        <f>IFERROR(-PPMT(IF($K$46="Day",$F$45/'L1'!$D$12,IF($K$46="Week",$F$45/'L1'!$D$16,IF($K$46="Month",$F$45/'L1'!$D$17,IF($K$46="Year",$F$45,0)))),B708,$F$46,$Q$45),"")</f>
        <v/>
      </c>
      <c r="I708" s="559"/>
      <c r="J708" s="559" t="str">
        <f t="shared" si="43"/>
        <v/>
      </c>
      <c r="K708" s="559"/>
      <c r="L708" s="559"/>
      <c r="M708" s="559"/>
      <c r="N708" s="559"/>
      <c r="O708" s="559" t="str">
        <f t="shared" si="44"/>
        <v/>
      </c>
      <c r="P708" s="560"/>
    </row>
    <row r="709" spans="2:16">
      <c r="B709" s="557" t="str">
        <f t="shared" si="41"/>
        <v/>
      </c>
      <c r="C709" s="558"/>
      <c r="D709" s="559" t="str">
        <f t="shared" si="42"/>
        <v/>
      </c>
      <c r="E709" s="559"/>
      <c r="F709" s="559" t="str">
        <f>IFERROR(IF(OR(D709=0,D709=""),"",-PMT($F$45/IF($K$46="Day",'L1'!$D$12,IF($K$46="Week",'L1'!$D$16,IF($K$46="Month",'L1'!$D$17,1))),$F$46,$D$62)),"")</f>
        <v/>
      </c>
      <c r="G709" s="559"/>
      <c r="H709" s="559" t="str">
        <f>IFERROR(-PPMT(IF($K$46="Day",$F$45/'L1'!$D$12,IF($K$46="Week",$F$45/'L1'!$D$16,IF($K$46="Month",$F$45/'L1'!$D$17,IF($K$46="Year",$F$45,0)))),B709,$F$46,$Q$45),"")</f>
        <v/>
      </c>
      <c r="I709" s="559"/>
      <c r="J709" s="559" t="str">
        <f t="shared" si="43"/>
        <v/>
      </c>
      <c r="K709" s="559"/>
      <c r="L709" s="559"/>
      <c r="M709" s="559"/>
      <c r="N709" s="559"/>
      <c r="O709" s="559" t="str">
        <f t="shared" si="44"/>
        <v/>
      </c>
      <c r="P709" s="560"/>
    </row>
    <row r="710" spans="2:16">
      <c r="B710" s="557" t="str">
        <f t="shared" si="41"/>
        <v/>
      </c>
      <c r="C710" s="558"/>
      <c r="D710" s="559" t="str">
        <f t="shared" si="42"/>
        <v/>
      </c>
      <c r="E710" s="559"/>
      <c r="F710" s="559" t="str">
        <f>IFERROR(IF(OR(D710=0,D710=""),"",-PMT($F$45/IF($K$46="Day",'L1'!$D$12,IF($K$46="Week",'L1'!$D$16,IF($K$46="Month",'L1'!$D$17,1))),$F$46,$D$62)),"")</f>
        <v/>
      </c>
      <c r="G710" s="559"/>
      <c r="H710" s="559" t="str">
        <f>IFERROR(-PPMT(IF($K$46="Day",$F$45/'L1'!$D$12,IF($K$46="Week",$F$45/'L1'!$D$16,IF($K$46="Month",$F$45/'L1'!$D$17,IF($K$46="Year",$F$45,0)))),B710,$F$46,$Q$45),"")</f>
        <v/>
      </c>
      <c r="I710" s="559"/>
      <c r="J710" s="559" t="str">
        <f t="shared" si="43"/>
        <v/>
      </c>
      <c r="K710" s="559"/>
      <c r="L710" s="559"/>
      <c r="M710" s="559"/>
      <c r="N710" s="559"/>
      <c r="O710" s="559" t="str">
        <f t="shared" si="44"/>
        <v/>
      </c>
      <c r="P710" s="560"/>
    </row>
    <row r="711" spans="2:16">
      <c r="B711" s="557" t="str">
        <f t="shared" si="41"/>
        <v/>
      </c>
      <c r="C711" s="558"/>
      <c r="D711" s="559" t="str">
        <f t="shared" si="42"/>
        <v/>
      </c>
      <c r="E711" s="559"/>
      <c r="F711" s="559" t="str">
        <f>IFERROR(IF(OR(D711=0,D711=""),"",-PMT($F$45/IF($K$46="Day",'L1'!$D$12,IF($K$46="Week",'L1'!$D$16,IF($K$46="Month",'L1'!$D$17,1))),$F$46,$D$62)),"")</f>
        <v/>
      </c>
      <c r="G711" s="559"/>
      <c r="H711" s="559" t="str">
        <f>IFERROR(-PPMT(IF($K$46="Day",$F$45/'L1'!$D$12,IF($K$46="Week",$F$45/'L1'!$D$16,IF($K$46="Month",$F$45/'L1'!$D$17,IF($K$46="Year",$F$45,0)))),B711,$F$46,$Q$45),"")</f>
        <v/>
      </c>
      <c r="I711" s="559"/>
      <c r="J711" s="559" t="str">
        <f t="shared" si="43"/>
        <v/>
      </c>
      <c r="K711" s="559"/>
      <c r="L711" s="559"/>
      <c r="M711" s="559"/>
      <c r="N711" s="559"/>
      <c r="O711" s="559" t="str">
        <f t="shared" si="44"/>
        <v/>
      </c>
      <c r="P711" s="560"/>
    </row>
    <row r="712" spans="2:16">
      <c r="B712" s="557" t="str">
        <f t="shared" si="41"/>
        <v/>
      </c>
      <c r="C712" s="558"/>
      <c r="D712" s="559" t="str">
        <f t="shared" si="42"/>
        <v/>
      </c>
      <c r="E712" s="559"/>
      <c r="F712" s="559" t="str">
        <f>IFERROR(IF(OR(D712=0,D712=""),"",-PMT($F$45/IF($K$46="Day",'L1'!$D$12,IF($K$46="Week",'L1'!$D$16,IF($K$46="Month",'L1'!$D$17,1))),$F$46,$D$62)),"")</f>
        <v/>
      </c>
      <c r="G712" s="559"/>
      <c r="H712" s="559" t="str">
        <f>IFERROR(-PPMT(IF($K$46="Day",$F$45/'L1'!$D$12,IF($K$46="Week",$F$45/'L1'!$D$16,IF($K$46="Month",$F$45/'L1'!$D$17,IF($K$46="Year",$F$45,0)))),B712,$F$46,$Q$45),"")</f>
        <v/>
      </c>
      <c r="I712" s="559"/>
      <c r="J712" s="559" t="str">
        <f t="shared" si="43"/>
        <v/>
      </c>
      <c r="K712" s="559"/>
      <c r="L712" s="559"/>
      <c r="M712" s="559"/>
      <c r="N712" s="559"/>
      <c r="O712" s="559" t="str">
        <f t="shared" si="44"/>
        <v/>
      </c>
      <c r="P712" s="560"/>
    </row>
    <row r="713" spans="2:16">
      <c r="B713" s="557" t="str">
        <f t="shared" si="41"/>
        <v/>
      </c>
      <c r="C713" s="558"/>
      <c r="D713" s="559" t="str">
        <f t="shared" si="42"/>
        <v/>
      </c>
      <c r="E713" s="559"/>
      <c r="F713" s="559" t="str">
        <f>IFERROR(IF(OR(D713=0,D713=""),"",-PMT($F$45/IF($K$46="Day",'L1'!$D$12,IF($K$46="Week",'L1'!$D$16,IF($K$46="Month",'L1'!$D$17,1))),$F$46,$D$62)),"")</f>
        <v/>
      </c>
      <c r="G713" s="559"/>
      <c r="H713" s="559" t="str">
        <f>IFERROR(-PPMT(IF($K$46="Day",$F$45/'L1'!$D$12,IF($K$46="Week",$F$45/'L1'!$D$16,IF($K$46="Month",$F$45/'L1'!$D$17,IF($K$46="Year",$F$45,0)))),B713,$F$46,$Q$45),"")</f>
        <v/>
      </c>
      <c r="I713" s="559"/>
      <c r="J713" s="559" t="str">
        <f t="shared" si="43"/>
        <v/>
      </c>
      <c r="K713" s="559"/>
      <c r="L713" s="559"/>
      <c r="M713" s="559"/>
      <c r="N713" s="559"/>
      <c r="O713" s="559" t="str">
        <f t="shared" si="44"/>
        <v/>
      </c>
      <c r="P713" s="560"/>
    </row>
    <row r="714" spans="2:16">
      <c r="B714" s="557" t="str">
        <f t="shared" si="41"/>
        <v/>
      </c>
      <c r="C714" s="558"/>
      <c r="D714" s="559" t="str">
        <f t="shared" si="42"/>
        <v/>
      </c>
      <c r="E714" s="559"/>
      <c r="F714" s="559" t="str">
        <f>IFERROR(IF(OR(D714=0,D714=""),"",-PMT($F$45/IF($K$46="Day",'L1'!$D$12,IF($K$46="Week",'L1'!$D$16,IF($K$46="Month",'L1'!$D$17,1))),$F$46,$D$62)),"")</f>
        <v/>
      </c>
      <c r="G714" s="559"/>
      <c r="H714" s="559" t="str">
        <f>IFERROR(-PPMT(IF($K$46="Day",$F$45/'L1'!$D$12,IF($K$46="Week",$F$45/'L1'!$D$16,IF($K$46="Month",$F$45/'L1'!$D$17,IF($K$46="Year",$F$45,0)))),B714,$F$46,$Q$45),"")</f>
        <v/>
      </c>
      <c r="I714" s="559"/>
      <c r="J714" s="559" t="str">
        <f t="shared" si="43"/>
        <v/>
      </c>
      <c r="K714" s="559"/>
      <c r="L714" s="559"/>
      <c r="M714" s="559"/>
      <c r="N714" s="559"/>
      <c r="O714" s="559" t="str">
        <f t="shared" si="44"/>
        <v/>
      </c>
      <c r="P714" s="560"/>
    </row>
    <row r="715" spans="2:16">
      <c r="B715" s="557" t="str">
        <f t="shared" si="41"/>
        <v/>
      </c>
      <c r="C715" s="558"/>
      <c r="D715" s="559" t="str">
        <f t="shared" si="42"/>
        <v/>
      </c>
      <c r="E715" s="559"/>
      <c r="F715" s="559" t="str">
        <f>IFERROR(IF(OR(D715=0,D715=""),"",-PMT($F$45/IF($K$46="Day",'L1'!$D$12,IF($K$46="Week",'L1'!$D$16,IF($K$46="Month",'L1'!$D$17,1))),$F$46,$D$62)),"")</f>
        <v/>
      </c>
      <c r="G715" s="559"/>
      <c r="H715" s="559" t="str">
        <f>IFERROR(-PPMT(IF($K$46="Day",$F$45/'L1'!$D$12,IF($K$46="Week",$F$45/'L1'!$D$16,IF($K$46="Month",$F$45/'L1'!$D$17,IF($K$46="Year",$F$45,0)))),B715,$F$46,$Q$45),"")</f>
        <v/>
      </c>
      <c r="I715" s="559"/>
      <c r="J715" s="559" t="str">
        <f t="shared" si="43"/>
        <v/>
      </c>
      <c r="K715" s="559"/>
      <c r="L715" s="559"/>
      <c r="M715" s="559"/>
      <c r="N715" s="559"/>
      <c r="O715" s="559" t="str">
        <f t="shared" si="44"/>
        <v/>
      </c>
      <c r="P715" s="560"/>
    </row>
    <row r="716" spans="2:16">
      <c r="B716" s="557" t="str">
        <f t="shared" si="41"/>
        <v/>
      </c>
      <c r="C716" s="558"/>
      <c r="D716" s="559" t="str">
        <f t="shared" si="42"/>
        <v/>
      </c>
      <c r="E716" s="559"/>
      <c r="F716" s="559" t="str">
        <f>IFERROR(IF(OR(D716=0,D716=""),"",-PMT($F$45/IF($K$46="Day",'L1'!$D$12,IF($K$46="Week",'L1'!$D$16,IF($K$46="Month",'L1'!$D$17,1))),$F$46,$D$62)),"")</f>
        <v/>
      </c>
      <c r="G716" s="559"/>
      <c r="H716" s="559" t="str">
        <f>IFERROR(-PPMT(IF($K$46="Day",$F$45/'L1'!$D$12,IF($K$46="Week",$F$45/'L1'!$D$16,IF($K$46="Month",$F$45/'L1'!$D$17,IF($K$46="Year",$F$45,0)))),B716,$F$46,$Q$45),"")</f>
        <v/>
      </c>
      <c r="I716" s="559"/>
      <c r="J716" s="559" t="str">
        <f t="shared" si="43"/>
        <v/>
      </c>
      <c r="K716" s="559"/>
      <c r="L716" s="559"/>
      <c r="M716" s="559"/>
      <c r="N716" s="559"/>
      <c r="O716" s="559" t="str">
        <f t="shared" si="44"/>
        <v/>
      </c>
      <c r="P716" s="560"/>
    </row>
    <row r="717" spans="2:16">
      <c r="B717" s="557" t="str">
        <f t="shared" si="41"/>
        <v/>
      </c>
      <c r="C717" s="558"/>
      <c r="D717" s="559" t="str">
        <f t="shared" si="42"/>
        <v/>
      </c>
      <c r="E717" s="559"/>
      <c r="F717" s="559" t="str">
        <f>IFERROR(IF(OR(D717=0,D717=""),"",-PMT($F$45/IF($K$46="Day",'L1'!$D$12,IF($K$46="Week",'L1'!$D$16,IF($K$46="Month",'L1'!$D$17,1))),$F$46,$D$62)),"")</f>
        <v/>
      </c>
      <c r="G717" s="559"/>
      <c r="H717" s="559" t="str">
        <f>IFERROR(-PPMT(IF($K$46="Day",$F$45/'L1'!$D$12,IF($K$46="Week",$F$45/'L1'!$D$16,IF($K$46="Month",$F$45/'L1'!$D$17,IF($K$46="Year",$F$45,0)))),B717,$F$46,$Q$45),"")</f>
        <v/>
      </c>
      <c r="I717" s="559"/>
      <c r="J717" s="559" t="str">
        <f t="shared" si="43"/>
        <v/>
      </c>
      <c r="K717" s="559"/>
      <c r="L717" s="559"/>
      <c r="M717" s="559"/>
      <c r="N717" s="559"/>
      <c r="O717" s="559" t="str">
        <f t="shared" si="44"/>
        <v/>
      </c>
      <c r="P717" s="560"/>
    </row>
    <row r="718" spans="2:16">
      <c r="B718" s="557" t="str">
        <f t="shared" si="41"/>
        <v/>
      </c>
      <c r="C718" s="558"/>
      <c r="D718" s="559" t="str">
        <f t="shared" si="42"/>
        <v/>
      </c>
      <c r="E718" s="559"/>
      <c r="F718" s="559" t="str">
        <f>IFERROR(IF(OR(D718=0,D718=""),"",-PMT($F$45/IF($K$46="Day",'L1'!$D$12,IF($K$46="Week",'L1'!$D$16,IF($K$46="Month",'L1'!$D$17,1))),$F$46,$D$62)),"")</f>
        <v/>
      </c>
      <c r="G718" s="559"/>
      <c r="H718" s="559" t="str">
        <f>IFERROR(-PPMT(IF($K$46="Day",$F$45/'L1'!$D$12,IF($K$46="Week",$F$45/'L1'!$D$16,IF($K$46="Month",$F$45/'L1'!$D$17,IF($K$46="Year",$F$45,0)))),B718,$F$46,$Q$45),"")</f>
        <v/>
      </c>
      <c r="I718" s="559"/>
      <c r="J718" s="559" t="str">
        <f t="shared" si="43"/>
        <v/>
      </c>
      <c r="K718" s="559"/>
      <c r="L718" s="559"/>
      <c r="M718" s="559"/>
      <c r="N718" s="559"/>
      <c r="O718" s="559" t="str">
        <f t="shared" si="44"/>
        <v/>
      </c>
      <c r="P718" s="560"/>
    </row>
    <row r="719" spans="2:16">
      <c r="B719" s="557" t="str">
        <f t="shared" si="41"/>
        <v/>
      </c>
      <c r="C719" s="558"/>
      <c r="D719" s="559" t="str">
        <f t="shared" si="42"/>
        <v/>
      </c>
      <c r="E719" s="559"/>
      <c r="F719" s="559" t="str">
        <f>IFERROR(IF(OR(D719=0,D719=""),"",-PMT($F$45/IF($K$46="Day",'L1'!$D$12,IF($K$46="Week",'L1'!$D$16,IF($K$46="Month",'L1'!$D$17,1))),$F$46,$D$62)),"")</f>
        <v/>
      </c>
      <c r="G719" s="559"/>
      <c r="H719" s="559" t="str">
        <f>IFERROR(-PPMT(IF($K$46="Day",$F$45/'L1'!$D$12,IF($K$46="Week",$F$45/'L1'!$D$16,IF($K$46="Month",$F$45/'L1'!$D$17,IF($K$46="Year",$F$45,0)))),B719,$F$46,$Q$45),"")</f>
        <v/>
      </c>
      <c r="I719" s="559"/>
      <c r="J719" s="559" t="str">
        <f t="shared" si="43"/>
        <v/>
      </c>
      <c r="K719" s="559"/>
      <c r="L719" s="559"/>
      <c r="M719" s="559"/>
      <c r="N719" s="559"/>
      <c r="O719" s="559" t="str">
        <f t="shared" si="44"/>
        <v/>
      </c>
      <c r="P719" s="560"/>
    </row>
    <row r="720" spans="2:16">
      <c r="B720" s="557" t="str">
        <f t="shared" si="41"/>
        <v/>
      </c>
      <c r="C720" s="558"/>
      <c r="D720" s="559" t="str">
        <f t="shared" si="42"/>
        <v/>
      </c>
      <c r="E720" s="559"/>
      <c r="F720" s="559" t="str">
        <f>IFERROR(IF(OR(D720=0,D720=""),"",-PMT($F$45/IF($K$46="Day",'L1'!$D$12,IF($K$46="Week",'L1'!$D$16,IF($K$46="Month",'L1'!$D$17,1))),$F$46,$D$62)),"")</f>
        <v/>
      </c>
      <c r="G720" s="559"/>
      <c r="H720" s="559" t="str">
        <f>IFERROR(-PPMT(IF($K$46="Day",$F$45/'L1'!$D$12,IF($K$46="Week",$F$45/'L1'!$D$16,IF($K$46="Month",$F$45/'L1'!$D$17,IF($K$46="Year",$F$45,0)))),B720,$F$46,$Q$45),"")</f>
        <v/>
      </c>
      <c r="I720" s="559"/>
      <c r="J720" s="559" t="str">
        <f t="shared" si="43"/>
        <v/>
      </c>
      <c r="K720" s="559"/>
      <c r="L720" s="559"/>
      <c r="M720" s="559"/>
      <c r="N720" s="559"/>
      <c r="O720" s="559" t="str">
        <f t="shared" si="44"/>
        <v/>
      </c>
      <c r="P720" s="560"/>
    </row>
    <row r="721" spans="2:16">
      <c r="B721" s="557" t="str">
        <f t="shared" si="41"/>
        <v/>
      </c>
      <c r="C721" s="558"/>
      <c r="D721" s="559" t="str">
        <f t="shared" si="42"/>
        <v/>
      </c>
      <c r="E721" s="559"/>
      <c r="F721" s="559" t="str">
        <f>IFERROR(IF(OR(D721=0,D721=""),"",-PMT($F$45/IF($K$46="Day",'L1'!$D$12,IF($K$46="Week",'L1'!$D$16,IF($K$46="Month",'L1'!$D$17,1))),$F$46,$D$62)),"")</f>
        <v/>
      </c>
      <c r="G721" s="559"/>
      <c r="H721" s="559" t="str">
        <f>IFERROR(-PPMT(IF($K$46="Day",$F$45/'L1'!$D$12,IF($K$46="Week",$F$45/'L1'!$D$16,IF($K$46="Month",$F$45/'L1'!$D$17,IF($K$46="Year",$F$45,0)))),B721,$F$46,$Q$45),"")</f>
        <v/>
      </c>
      <c r="I721" s="559"/>
      <c r="J721" s="559" t="str">
        <f t="shared" si="43"/>
        <v/>
      </c>
      <c r="K721" s="559"/>
      <c r="L721" s="559"/>
      <c r="M721" s="559"/>
      <c r="N721" s="559"/>
      <c r="O721" s="559" t="str">
        <f t="shared" si="44"/>
        <v/>
      </c>
      <c r="P721" s="560"/>
    </row>
    <row r="722" spans="2:16">
      <c r="B722" s="557" t="str">
        <f t="shared" si="41"/>
        <v/>
      </c>
      <c r="C722" s="558"/>
      <c r="D722" s="559" t="str">
        <f t="shared" si="42"/>
        <v/>
      </c>
      <c r="E722" s="559"/>
      <c r="F722" s="559" t="str">
        <f>IFERROR(IF(OR(D722=0,D722=""),"",-PMT($F$45/IF($K$46="Day",'L1'!$D$12,IF($K$46="Week",'L1'!$D$16,IF($K$46="Month",'L1'!$D$17,1))),$F$46,$D$62)),"")</f>
        <v/>
      </c>
      <c r="G722" s="559"/>
      <c r="H722" s="559" t="str">
        <f>IFERROR(-PPMT(IF($K$46="Day",$F$45/'L1'!$D$12,IF($K$46="Week",$F$45/'L1'!$D$16,IF($K$46="Month",$F$45/'L1'!$D$17,IF($K$46="Year",$F$45,0)))),B722,$F$46,$Q$45),"")</f>
        <v/>
      </c>
      <c r="I722" s="559"/>
      <c r="J722" s="559" t="str">
        <f t="shared" si="43"/>
        <v/>
      </c>
      <c r="K722" s="559"/>
      <c r="L722" s="559"/>
      <c r="M722" s="559"/>
      <c r="N722" s="559"/>
      <c r="O722" s="559" t="str">
        <f t="shared" si="44"/>
        <v/>
      </c>
      <c r="P722" s="560"/>
    </row>
    <row r="723" spans="2:16">
      <c r="B723" s="557" t="str">
        <f t="shared" si="41"/>
        <v/>
      </c>
      <c r="C723" s="558"/>
      <c r="D723" s="559" t="str">
        <f t="shared" si="42"/>
        <v/>
      </c>
      <c r="E723" s="559"/>
      <c r="F723" s="559" t="str">
        <f>IFERROR(IF(OR(D723=0,D723=""),"",-PMT($F$45/IF($K$46="Day",'L1'!$D$12,IF($K$46="Week",'L1'!$D$16,IF($K$46="Month",'L1'!$D$17,1))),$F$46,$D$62)),"")</f>
        <v/>
      </c>
      <c r="G723" s="559"/>
      <c r="H723" s="559" t="str">
        <f>IFERROR(-PPMT(IF($K$46="Day",$F$45/'L1'!$D$12,IF($K$46="Week",$F$45/'L1'!$D$16,IF($K$46="Month",$F$45/'L1'!$D$17,IF($K$46="Year",$F$45,0)))),B723,$F$46,$Q$45),"")</f>
        <v/>
      </c>
      <c r="I723" s="559"/>
      <c r="J723" s="559" t="str">
        <f t="shared" si="43"/>
        <v/>
      </c>
      <c r="K723" s="559"/>
      <c r="L723" s="559"/>
      <c r="M723" s="559"/>
      <c r="N723" s="559"/>
      <c r="O723" s="559" t="str">
        <f t="shared" si="44"/>
        <v/>
      </c>
      <c r="P723" s="560"/>
    </row>
    <row r="724" spans="2:16">
      <c r="B724" s="557" t="str">
        <f t="shared" si="41"/>
        <v/>
      </c>
      <c r="C724" s="558"/>
      <c r="D724" s="559" t="str">
        <f t="shared" si="42"/>
        <v/>
      </c>
      <c r="E724" s="559"/>
      <c r="F724" s="559" t="str">
        <f>IFERROR(IF(OR(D724=0,D724=""),"",-PMT($F$45/IF($K$46="Day",'L1'!$D$12,IF($K$46="Week",'L1'!$D$16,IF($K$46="Month",'L1'!$D$17,1))),$F$46,$D$62)),"")</f>
        <v/>
      </c>
      <c r="G724" s="559"/>
      <c r="H724" s="559" t="str">
        <f>IFERROR(-PPMT(IF($K$46="Day",$F$45/'L1'!$D$12,IF($K$46="Week",$F$45/'L1'!$D$16,IF($K$46="Month",$F$45/'L1'!$D$17,IF($K$46="Year",$F$45,0)))),B724,$F$46,$Q$45),"")</f>
        <v/>
      </c>
      <c r="I724" s="559"/>
      <c r="J724" s="559" t="str">
        <f t="shared" si="43"/>
        <v/>
      </c>
      <c r="K724" s="559"/>
      <c r="L724" s="559"/>
      <c r="M724" s="559"/>
      <c r="N724" s="559"/>
      <c r="O724" s="559" t="str">
        <f t="shared" si="44"/>
        <v/>
      </c>
      <c r="P724" s="560"/>
    </row>
    <row r="725" spans="2:16">
      <c r="B725" s="557" t="str">
        <f t="shared" si="41"/>
        <v/>
      </c>
      <c r="C725" s="558"/>
      <c r="D725" s="559" t="str">
        <f t="shared" si="42"/>
        <v/>
      </c>
      <c r="E725" s="559"/>
      <c r="F725" s="559" t="str">
        <f>IFERROR(IF(OR(D725=0,D725=""),"",-PMT($F$45/IF($K$46="Day",'L1'!$D$12,IF($K$46="Week",'L1'!$D$16,IF($K$46="Month",'L1'!$D$17,1))),$F$46,$D$62)),"")</f>
        <v/>
      </c>
      <c r="G725" s="559"/>
      <c r="H725" s="559" t="str">
        <f>IFERROR(-PPMT(IF($K$46="Day",$F$45/'L1'!$D$12,IF($K$46="Week",$F$45/'L1'!$D$16,IF($K$46="Month",$F$45/'L1'!$D$17,IF($K$46="Year",$F$45,0)))),B725,$F$46,$Q$45),"")</f>
        <v/>
      </c>
      <c r="I725" s="559"/>
      <c r="J725" s="559" t="str">
        <f t="shared" si="43"/>
        <v/>
      </c>
      <c r="K725" s="559"/>
      <c r="L725" s="559"/>
      <c r="M725" s="559"/>
      <c r="N725" s="559"/>
      <c r="O725" s="559" t="str">
        <f t="shared" si="44"/>
        <v/>
      </c>
      <c r="P725" s="560"/>
    </row>
    <row r="726" spans="2:16">
      <c r="B726" s="557" t="str">
        <f t="shared" si="41"/>
        <v/>
      </c>
      <c r="C726" s="558"/>
      <c r="D726" s="559" t="str">
        <f t="shared" si="42"/>
        <v/>
      </c>
      <c r="E726" s="559"/>
      <c r="F726" s="559" t="str">
        <f>IFERROR(IF(OR(D726=0,D726=""),"",-PMT($F$45/IF($K$46="Day",'L1'!$D$12,IF($K$46="Week",'L1'!$D$16,IF($K$46="Month",'L1'!$D$17,1))),$F$46,$D$62)),"")</f>
        <v/>
      </c>
      <c r="G726" s="559"/>
      <c r="H726" s="559" t="str">
        <f>IFERROR(-PPMT(IF($K$46="Day",$F$45/'L1'!$D$12,IF($K$46="Week",$F$45/'L1'!$D$16,IF($K$46="Month",$F$45/'L1'!$D$17,IF($K$46="Year",$F$45,0)))),B726,$F$46,$Q$45),"")</f>
        <v/>
      </c>
      <c r="I726" s="559"/>
      <c r="J726" s="559" t="str">
        <f t="shared" si="43"/>
        <v/>
      </c>
      <c r="K726" s="559"/>
      <c r="L726" s="559"/>
      <c r="M726" s="559"/>
      <c r="N726" s="559"/>
      <c r="O726" s="559" t="str">
        <f t="shared" si="44"/>
        <v/>
      </c>
      <c r="P726" s="560"/>
    </row>
    <row r="727" spans="2:16">
      <c r="B727" s="557" t="str">
        <f t="shared" si="41"/>
        <v/>
      </c>
      <c r="C727" s="558"/>
      <c r="D727" s="559" t="str">
        <f t="shared" si="42"/>
        <v/>
      </c>
      <c r="E727" s="559"/>
      <c r="F727" s="559" t="str">
        <f>IFERROR(IF(OR(D727=0,D727=""),"",-PMT($F$45/IF($K$46="Day",'L1'!$D$12,IF($K$46="Week",'L1'!$D$16,IF($K$46="Month",'L1'!$D$17,1))),$F$46,$D$62)),"")</f>
        <v/>
      </c>
      <c r="G727" s="559"/>
      <c r="H727" s="559" t="str">
        <f>IFERROR(-PPMT(IF($K$46="Day",$F$45/'L1'!$D$12,IF($K$46="Week",$F$45/'L1'!$D$16,IF($K$46="Month",$F$45/'L1'!$D$17,IF($K$46="Year",$F$45,0)))),B727,$F$46,$Q$45),"")</f>
        <v/>
      </c>
      <c r="I727" s="559"/>
      <c r="J727" s="559" t="str">
        <f t="shared" si="43"/>
        <v/>
      </c>
      <c r="K727" s="559"/>
      <c r="L727" s="559"/>
      <c r="M727" s="559"/>
      <c r="N727" s="559"/>
      <c r="O727" s="559" t="str">
        <f t="shared" si="44"/>
        <v/>
      </c>
      <c r="P727" s="560"/>
    </row>
    <row r="728" spans="2:16">
      <c r="B728" s="557" t="str">
        <f t="shared" si="41"/>
        <v/>
      </c>
      <c r="C728" s="558"/>
      <c r="D728" s="559" t="str">
        <f t="shared" si="42"/>
        <v/>
      </c>
      <c r="E728" s="559"/>
      <c r="F728" s="559" t="str">
        <f>IFERROR(IF(OR(D728=0,D728=""),"",-PMT($F$45/IF($K$46="Day",'L1'!$D$12,IF($K$46="Week",'L1'!$D$16,IF($K$46="Month",'L1'!$D$17,1))),$F$46,$D$62)),"")</f>
        <v/>
      </c>
      <c r="G728" s="559"/>
      <c r="H728" s="559" t="str">
        <f>IFERROR(-PPMT(IF($K$46="Day",$F$45/'L1'!$D$12,IF($K$46="Week",$F$45/'L1'!$D$16,IF($K$46="Month",$F$45/'L1'!$D$17,IF($K$46="Year",$F$45,0)))),B728,$F$46,$Q$45),"")</f>
        <v/>
      </c>
      <c r="I728" s="559"/>
      <c r="J728" s="559" t="str">
        <f t="shared" si="43"/>
        <v/>
      </c>
      <c r="K728" s="559"/>
      <c r="L728" s="559"/>
      <c r="M728" s="559"/>
      <c r="N728" s="559"/>
      <c r="O728" s="559" t="str">
        <f t="shared" si="44"/>
        <v/>
      </c>
      <c r="P728" s="560"/>
    </row>
    <row r="729" spans="2:16">
      <c r="B729" s="557" t="str">
        <f t="shared" si="41"/>
        <v/>
      </c>
      <c r="C729" s="558"/>
      <c r="D729" s="559" t="str">
        <f t="shared" si="42"/>
        <v/>
      </c>
      <c r="E729" s="559"/>
      <c r="F729" s="559" t="str">
        <f>IFERROR(IF(OR(D729=0,D729=""),"",-PMT($F$45/IF($K$46="Day",'L1'!$D$12,IF($K$46="Week",'L1'!$D$16,IF($K$46="Month",'L1'!$D$17,1))),$F$46,$D$62)),"")</f>
        <v/>
      </c>
      <c r="G729" s="559"/>
      <c r="H729" s="559" t="str">
        <f>IFERROR(-PPMT(IF($K$46="Day",$F$45/'L1'!$D$12,IF($K$46="Week",$F$45/'L1'!$D$16,IF($K$46="Month",$F$45/'L1'!$D$17,IF($K$46="Year",$F$45,0)))),B729,$F$46,$Q$45),"")</f>
        <v/>
      </c>
      <c r="I729" s="559"/>
      <c r="J729" s="559" t="str">
        <f t="shared" si="43"/>
        <v/>
      </c>
      <c r="K729" s="559"/>
      <c r="L729" s="559"/>
      <c r="M729" s="559"/>
      <c r="N729" s="559"/>
      <c r="O729" s="559" t="str">
        <f t="shared" si="44"/>
        <v/>
      </c>
      <c r="P729" s="560"/>
    </row>
    <row r="730" spans="2:16">
      <c r="B730" s="557" t="str">
        <f t="shared" si="41"/>
        <v/>
      </c>
      <c r="C730" s="558"/>
      <c r="D730" s="559" t="str">
        <f t="shared" si="42"/>
        <v/>
      </c>
      <c r="E730" s="559"/>
      <c r="F730" s="559" t="str">
        <f>IFERROR(IF(OR(D730=0,D730=""),"",-PMT($F$45/IF($K$46="Day",'L1'!$D$12,IF($K$46="Week",'L1'!$D$16,IF($K$46="Month",'L1'!$D$17,1))),$F$46,$D$62)),"")</f>
        <v/>
      </c>
      <c r="G730" s="559"/>
      <c r="H730" s="559" t="str">
        <f>IFERROR(-PPMT(IF($K$46="Day",$F$45/'L1'!$D$12,IF($K$46="Week",$F$45/'L1'!$D$16,IF($K$46="Month",$F$45/'L1'!$D$17,IF($K$46="Year",$F$45,0)))),B730,$F$46,$Q$45),"")</f>
        <v/>
      </c>
      <c r="I730" s="559"/>
      <c r="J730" s="559" t="str">
        <f t="shared" si="43"/>
        <v/>
      </c>
      <c r="K730" s="559"/>
      <c r="L730" s="559"/>
      <c r="M730" s="559"/>
      <c r="N730" s="559"/>
      <c r="O730" s="559" t="str">
        <f t="shared" si="44"/>
        <v/>
      </c>
      <c r="P730" s="560"/>
    </row>
    <row r="731" spans="2:16">
      <c r="B731" s="557" t="str">
        <f t="shared" si="41"/>
        <v/>
      </c>
      <c r="C731" s="558"/>
      <c r="D731" s="559" t="str">
        <f t="shared" si="42"/>
        <v/>
      </c>
      <c r="E731" s="559"/>
      <c r="F731" s="559" t="str">
        <f>IFERROR(IF(OR(D731=0,D731=""),"",-PMT($F$45/IF($K$46="Day",'L1'!$D$12,IF($K$46="Week",'L1'!$D$16,IF($K$46="Month",'L1'!$D$17,1))),$F$46,$D$62)),"")</f>
        <v/>
      </c>
      <c r="G731" s="559"/>
      <c r="H731" s="559" t="str">
        <f>IFERROR(-PPMT(IF($K$46="Day",$F$45/'L1'!$D$12,IF($K$46="Week",$F$45/'L1'!$D$16,IF($K$46="Month",$F$45/'L1'!$D$17,IF($K$46="Year",$F$45,0)))),B731,$F$46,$Q$45),"")</f>
        <v/>
      </c>
      <c r="I731" s="559"/>
      <c r="J731" s="559" t="str">
        <f t="shared" si="43"/>
        <v/>
      </c>
      <c r="K731" s="559"/>
      <c r="L731" s="559"/>
      <c r="M731" s="559"/>
      <c r="N731" s="559"/>
      <c r="O731" s="559" t="str">
        <f t="shared" si="44"/>
        <v/>
      </c>
      <c r="P731" s="560"/>
    </row>
    <row r="732" spans="2:16">
      <c r="B732" s="557" t="str">
        <f t="shared" si="41"/>
        <v/>
      </c>
      <c r="C732" s="558"/>
      <c r="D732" s="559" t="str">
        <f t="shared" si="42"/>
        <v/>
      </c>
      <c r="E732" s="559"/>
      <c r="F732" s="559" t="str">
        <f>IFERROR(IF(OR(D732=0,D732=""),"",-PMT($F$45/IF($K$46="Day",'L1'!$D$12,IF($K$46="Week",'L1'!$D$16,IF($K$46="Month",'L1'!$D$17,1))),$F$46,$D$62)),"")</f>
        <v/>
      </c>
      <c r="G732" s="559"/>
      <c r="H732" s="559" t="str">
        <f>IFERROR(-PPMT(IF($K$46="Day",$F$45/'L1'!$D$12,IF($K$46="Week",$F$45/'L1'!$D$16,IF($K$46="Month",$F$45/'L1'!$D$17,IF($K$46="Year",$F$45,0)))),B732,$F$46,$Q$45),"")</f>
        <v/>
      </c>
      <c r="I732" s="559"/>
      <c r="J732" s="559" t="str">
        <f t="shared" si="43"/>
        <v/>
      </c>
      <c r="K732" s="559"/>
      <c r="L732" s="559"/>
      <c r="M732" s="559"/>
      <c r="N732" s="559"/>
      <c r="O732" s="559" t="str">
        <f t="shared" si="44"/>
        <v/>
      </c>
      <c r="P732" s="560"/>
    </row>
    <row r="733" spans="2:16">
      <c r="B733" s="557" t="str">
        <f t="shared" si="41"/>
        <v/>
      </c>
      <c r="C733" s="558"/>
      <c r="D733" s="559" t="str">
        <f t="shared" si="42"/>
        <v/>
      </c>
      <c r="E733" s="559"/>
      <c r="F733" s="559" t="str">
        <f>IFERROR(IF(OR(D733=0,D733=""),"",-PMT($F$45/IF($K$46="Day",'L1'!$D$12,IF($K$46="Week",'L1'!$D$16,IF($K$46="Month",'L1'!$D$17,1))),$F$46,$D$62)),"")</f>
        <v/>
      </c>
      <c r="G733" s="559"/>
      <c r="H733" s="559" t="str">
        <f>IFERROR(-PPMT(IF($K$46="Day",$F$45/'L1'!$D$12,IF($K$46="Week",$F$45/'L1'!$D$16,IF($K$46="Month",$F$45/'L1'!$D$17,IF($K$46="Year",$F$45,0)))),B733,$F$46,$Q$45),"")</f>
        <v/>
      </c>
      <c r="I733" s="559"/>
      <c r="J733" s="559" t="str">
        <f t="shared" si="43"/>
        <v/>
      </c>
      <c r="K733" s="559"/>
      <c r="L733" s="559"/>
      <c r="M733" s="559"/>
      <c r="N733" s="559"/>
      <c r="O733" s="559" t="str">
        <f t="shared" si="44"/>
        <v/>
      </c>
      <c r="P733" s="560"/>
    </row>
    <row r="734" spans="2:16">
      <c r="B734" s="557" t="str">
        <f t="shared" si="41"/>
        <v/>
      </c>
      <c r="C734" s="558"/>
      <c r="D734" s="559" t="str">
        <f t="shared" si="42"/>
        <v/>
      </c>
      <c r="E734" s="559"/>
      <c r="F734" s="559" t="str">
        <f>IFERROR(IF(OR(D734=0,D734=""),"",-PMT($F$45/IF($K$46="Day",'L1'!$D$12,IF($K$46="Week",'L1'!$D$16,IF($K$46="Month",'L1'!$D$17,1))),$F$46,$D$62)),"")</f>
        <v/>
      </c>
      <c r="G734" s="559"/>
      <c r="H734" s="559" t="str">
        <f>IFERROR(-PPMT(IF($K$46="Day",$F$45/'L1'!$D$12,IF($K$46="Week",$F$45/'L1'!$D$16,IF($K$46="Month",$F$45/'L1'!$D$17,IF($K$46="Year",$F$45,0)))),B734,$F$46,$Q$45),"")</f>
        <v/>
      </c>
      <c r="I734" s="559"/>
      <c r="J734" s="559" t="str">
        <f t="shared" si="43"/>
        <v/>
      </c>
      <c r="K734" s="559"/>
      <c r="L734" s="559"/>
      <c r="M734" s="559"/>
      <c r="N734" s="559"/>
      <c r="O734" s="559" t="str">
        <f t="shared" si="44"/>
        <v/>
      </c>
      <c r="P734" s="560"/>
    </row>
    <row r="735" spans="2:16">
      <c r="B735" s="557" t="str">
        <f t="shared" si="41"/>
        <v/>
      </c>
      <c r="C735" s="558"/>
      <c r="D735" s="559" t="str">
        <f t="shared" si="42"/>
        <v/>
      </c>
      <c r="E735" s="559"/>
      <c r="F735" s="559" t="str">
        <f>IFERROR(IF(OR(D735=0,D735=""),"",-PMT($F$45/IF($K$46="Day",'L1'!$D$12,IF($K$46="Week",'L1'!$D$16,IF($K$46="Month",'L1'!$D$17,1))),$F$46,$D$62)),"")</f>
        <v/>
      </c>
      <c r="G735" s="559"/>
      <c r="H735" s="559" t="str">
        <f>IFERROR(-PPMT(IF($K$46="Day",$F$45/'L1'!$D$12,IF($K$46="Week",$F$45/'L1'!$D$16,IF($K$46="Month",$F$45/'L1'!$D$17,IF($K$46="Year",$F$45,0)))),B735,$F$46,$Q$45),"")</f>
        <v/>
      </c>
      <c r="I735" s="559"/>
      <c r="J735" s="559" t="str">
        <f t="shared" si="43"/>
        <v/>
      </c>
      <c r="K735" s="559"/>
      <c r="L735" s="559"/>
      <c r="M735" s="559"/>
      <c r="N735" s="559"/>
      <c r="O735" s="559" t="str">
        <f t="shared" si="44"/>
        <v/>
      </c>
      <c r="P735" s="560"/>
    </row>
    <row r="736" spans="2:16">
      <c r="B736" s="557" t="str">
        <f t="shared" si="41"/>
        <v/>
      </c>
      <c r="C736" s="558"/>
      <c r="D736" s="559" t="str">
        <f t="shared" si="42"/>
        <v/>
      </c>
      <c r="E736" s="559"/>
      <c r="F736" s="559" t="str">
        <f>IFERROR(IF(OR(D736=0,D736=""),"",-PMT($F$45/IF($K$46="Day",'L1'!$D$12,IF($K$46="Week",'L1'!$D$16,IF($K$46="Month",'L1'!$D$17,1))),$F$46,$D$62)),"")</f>
        <v/>
      </c>
      <c r="G736" s="559"/>
      <c r="H736" s="559" t="str">
        <f>IFERROR(-PPMT(IF($K$46="Day",$F$45/'L1'!$D$12,IF($K$46="Week",$F$45/'L1'!$D$16,IF($K$46="Month",$F$45/'L1'!$D$17,IF($K$46="Year",$F$45,0)))),B736,$F$46,$Q$45),"")</f>
        <v/>
      </c>
      <c r="I736" s="559"/>
      <c r="J736" s="559" t="str">
        <f t="shared" si="43"/>
        <v/>
      </c>
      <c r="K736" s="559"/>
      <c r="L736" s="559"/>
      <c r="M736" s="559"/>
      <c r="N736" s="559"/>
      <c r="O736" s="559" t="str">
        <f t="shared" si="44"/>
        <v/>
      </c>
      <c r="P736" s="560"/>
    </row>
    <row r="737" spans="2:16">
      <c r="B737" s="557" t="str">
        <f t="shared" si="41"/>
        <v/>
      </c>
      <c r="C737" s="558"/>
      <c r="D737" s="559" t="str">
        <f t="shared" si="42"/>
        <v/>
      </c>
      <c r="E737" s="559"/>
      <c r="F737" s="559" t="str">
        <f>IFERROR(IF(OR(D737=0,D737=""),"",-PMT($F$45/IF($K$46="Day",'L1'!$D$12,IF($K$46="Week",'L1'!$D$16,IF($K$46="Month",'L1'!$D$17,1))),$F$46,$D$62)),"")</f>
        <v/>
      </c>
      <c r="G737" s="559"/>
      <c r="H737" s="559" t="str">
        <f>IFERROR(-PPMT(IF($K$46="Day",$F$45/'L1'!$D$12,IF($K$46="Week",$F$45/'L1'!$D$16,IF($K$46="Month",$F$45/'L1'!$D$17,IF($K$46="Year",$F$45,0)))),B737,$F$46,$Q$45),"")</f>
        <v/>
      </c>
      <c r="I737" s="559"/>
      <c r="J737" s="559" t="str">
        <f t="shared" si="43"/>
        <v/>
      </c>
      <c r="K737" s="559"/>
      <c r="L737" s="559"/>
      <c r="M737" s="559"/>
      <c r="N737" s="559"/>
      <c r="O737" s="559" t="str">
        <f t="shared" si="44"/>
        <v/>
      </c>
      <c r="P737" s="560"/>
    </row>
    <row r="738" spans="2:16">
      <c r="B738" s="557" t="str">
        <f t="shared" si="41"/>
        <v/>
      </c>
      <c r="C738" s="558"/>
      <c r="D738" s="559" t="str">
        <f t="shared" si="42"/>
        <v/>
      </c>
      <c r="E738" s="559"/>
      <c r="F738" s="559" t="str">
        <f>IFERROR(IF(OR(D738=0,D738=""),"",-PMT($F$45/IF($K$46="Day",'L1'!$D$12,IF($K$46="Week",'L1'!$D$16,IF($K$46="Month",'L1'!$D$17,1))),$F$46,$D$62)),"")</f>
        <v/>
      </c>
      <c r="G738" s="559"/>
      <c r="H738" s="559" t="str">
        <f>IFERROR(-PPMT(IF($K$46="Day",$F$45/'L1'!$D$12,IF($K$46="Week",$F$45/'L1'!$D$16,IF($K$46="Month",$F$45/'L1'!$D$17,IF($K$46="Year",$F$45,0)))),B738,$F$46,$Q$45),"")</f>
        <v/>
      </c>
      <c r="I738" s="559"/>
      <c r="J738" s="559" t="str">
        <f t="shared" si="43"/>
        <v/>
      </c>
      <c r="K738" s="559"/>
      <c r="L738" s="559"/>
      <c r="M738" s="559"/>
      <c r="N738" s="559"/>
      <c r="O738" s="559" t="str">
        <f t="shared" si="44"/>
        <v/>
      </c>
      <c r="P738" s="560"/>
    </row>
    <row r="739" spans="2:16">
      <c r="B739" s="557" t="str">
        <f t="shared" si="41"/>
        <v/>
      </c>
      <c r="C739" s="558"/>
      <c r="D739" s="559" t="str">
        <f t="shared" si="42"/>
        <v/>
      </c>
      <c r="E739" s="559"/>
      <c r="F739" s="559" t="str">
        <f>IFERROR(IF(OR(D739=0,D739=""),"",-PMT($F$45/IF($K$46="Day",'L1'!$D$12,IF($K$46="Week",'L1'!$D$16,IF($K$46="Month",'L1'!$D$17,1))),$F$46,$D$62)),"")</f>
        <v/>
      </c>
      <c r="G739" s="559"/>
      <c r="H739" s="559" t="str">
        <f>IFERROR(-PPMT(IF($K$46="Day",$F$45/'L1'!$D$12,IF($K$46="Week",$F$45/'L1'!$D$16,IF($K$46="Month",$F$45/'L1'!$D$17,IF($K$46="Year",$F$45,0)))),B739,$F$46,$Q$45),"")</f>
        <v/>
      </c>
      <c r="I739" s="559"/>
      <c r="J739" s="559" t="str">
        <f t="shared" si="43"/>
        <v/>
      </c>
      <c r="K739" s="559"/>
      <c r="L739" s="559"/>
      <c r="M739" s="559"/>
      <c r="N739" s="559"/>
      <c r="O739" s="559" t="str">
        <f t="shared" si="44"/>
        <v/>
      </c>
      <c r="P739" s="560"/>
    </row>
    <row r="740" spans="2:16">
      <c r="B740" s="557" t="str">
        <f t="shared" si="41"/>
        <v/>
      </c>
      <c r="C740" s="558"/>
      <c r="D740" s="559" t="str">
        <f t="shared" si="42"/>
        <v/>
      </c>
      <c r="E740" s="559"/>
      <c r="F740" s="559" t="str">
        <f>IFERROR(IF(OR(D740=0,D740=""),"",-PMT($F$45/IF($K$46="Day",'L1'!$D$12,IF($K$46="Week",'L1'!$D$16,IF($K$46="Month",'L1'!$D$17,1))),$F$46,$D$62)),"")</f>
        <v/>
      </c>
      <c r="G740" s="559"/>
      <c r="H740" s="559" t="str">
        <f>IFERROR(-PPMT(IF($K$46="Day",$F$45/'L1'!$D$12,IF($K$46="Week",$F$45/'L1'!$D$16,IF($K$46="Month",$F$45/'L1'!$D$17,IF($K$46="Year",$F$45,0)))),B740,$F$46,$Q$45),"")</f>
        <v/>
      </c>
      <c r="I740" s="559"/>
      <c r="J740" s="559" t="str">
        <f t="shared" si="43"/>
        <v/>
      </c>
      <c r="K740" s="559"/>
      <c r="L740" s="559"/>
      <c r="M740" s="559"/>
      <c r="N740" s="559"/>
      <c r="O740" s="559" t="str">
        <f t="shared" si="44"/>
        <v/>
      </c>
      <c r="P740" s="560"/>
    </row>
    <row r="741" spans="2:16">
      <c r="B741" s="557" t="str">
        <f t="shared" si="41"/>
        <v/>
      </c>
      <c r="C741" s="558"/>
      <c r="D741" s="559" t="str">
        <f t="shared" si="42"/>
        <v/>
      </c>
      <c r="E741" s="559"/>
      <c r="F741" s="559" t="str">
        <f>IFERROR(IF(OR(D741=0,D741=""),"",-PMT($F$45/IF($K$46="Day",'L1'!$D$12,IF($K$46="Week",'L1'!$D$16,IF($K$46="Month",'L1'!$D$17,1))),$F$46,$D$62)),"")</f>
        <v/>
      </c>
      <c r="G741" s="559"/>
      <c r="H741" s="559" t="str">
        <f>IFERROR(-PPMT(IF($K$46="Day",$F$45/'L1'!$D$12,IF($K$46="Week",$F$45/'L1'!$D$16,IF($K$46="Month",$F$45/'L1'!$D$17,IF($K$46="Year",$F$45,0)))),B741,$F$46,$Q$45),"")</f>
        <v/>
      </c>
      <c r="I741" s="559"/>
      <c r="J741" s="559" t="str">
        <f t="shared" si="43"/>
        <v/>
      </c>
      <c r="K741" s="559"/>
      <c r="L741" s="559"/>
      <c r="M741" s="559"/>
      <c r="N741" s="559"/>
      <c r="O741" s="559" t="str">
        <f t="shared" si="44"/>
        <v/>
      </c>
      <c r="P741" s="560"/>
    </row>
    <row r="742" spans="2:16">
      <c r="B742" s="557" t="str">
        <f t="shared" si="41"/>
        <v/>
      </c>
      <c r="C742" s="558"/>
      <c r="D742" s="559" t="str">
        <f t="shared" si="42"/>
        <v/>
      </c>
      <c r="E742" s="559"/>
      <c r="F742" s="559" t="str">
        <f>IFERROR(IF(OR(D742=0,D742=""),"",-PMT($F$45/IF($K$46="Day",'L1'!$D$12,IF($K$46="Week",'L1'!$D$16,IF($K$46="Month",'L1'!$D$17,1))),$F$46,$D$62)),"")</f>
        <v/>
      </c>
      <c r="G742" s="559"/>
      <c r="H742" s="559" t="str">
        <f>IFERROR(-PPMT(IF($K$46="Day",$F$45/'L1'!$D$12,IF($K$46="Week",$F$45/'L1'!$D$16,IF($K$46="Month",$F$45/'L1'!$D$17,IF($K$46="Year",$F$45,0)))),B742,$F$46,$Q$45),"")</f>
        <v/>
      </c>
      <c r="I742" s="559"/>
      <c r="J742" s="559" t="str">
        <f t="shared" si="43"/>
        <v/>
      </c>
      <c r="K742" s="559"/>
      <c r="L742" s="559"/>
      <c r="M742" s="559"/>
      <c r="N742" s="559"/>
      <c r="O742" s="559" t="str">
        <f t="shared" si="44"/>
        <v/>
      </c>
      <c r="P742" s="560"/>
    </row>
    <row r="743" spans="2:16">
      <c r="B743" s="557" t="str">
        <f t="shared" si="41"/>
        <v/>
      </c>
      <c r="C743" s="558"/>
      <c r="D743" s="559" t="str">
        <f t="shared" si="42"/>
        <v/>
      </c>
      <c r="E743" s="559"/>
      <c r="F743" s="559" t="str">
        <f>IFERROR(IF(OR(D743=0,D743=""),"",-PMT($F$45/IF($K$46="Day",'L1'!$D$12,IF($K$46="Week",'L1'!$D$16,IF($K$46="Month",'L1'!$D$17,1))),$F$46,$D$62)),"")</f>
        <v/>
      </c>
      <c r="G743" s="559"/>
      <c r="H743" s="559" t="str">
        <f>IFERROR(-PPMT(IF($K$46="Day",$F$45/'L1'!$D$12,IF($K$46="Week",$F$45/'L1'!$D$16,IF($K$46="Month",$F$45/'L1'!$D$17,IF($K$46="Year",$F$45,0)))),B743,$F$46,$Q$45),"")</f>
        <v/>
      </c>
      <c r="I743" s="559"/>
      <c r="J743" s="559" t="str">
        <f t="shared" si="43"/>
        <v/>
      </c>
      <c r="K743" s="559"/>
      <c r="L743" s="559"/>
      <c r="M743" s="559"/>
      <c r="N743" s="559"/>
      <c r="O743" s="559" t="str">
        <f t="shared" si="44"/>
        <v/>
      </c>
      <c r="P743" s="560"/>
    </row>
    <row r="744" spans="2:16">
      <c r="B744" s="557" t="str">
        <f t="shared" si="41"/>
        <v/>
      </c>
      <c r="C744" s="558"/>
      <c r="D744" s="559" t="str">
        <f t="shared" si="42"/>
        <v/>
      </c>
      <c r="E744" s="559"/>
      <c r="F744" s="559" t="str">
        <f>IFERROR(IF(OR(D744=0,D744=""),"",-PMT($F$45/IF($K$46="Day",'L1'!$D$12,IF($K$46="Week",'L1'!$D$16,IF($K$46="Month",'L1'!$D$17,1))),$F$46,$D$62)),"")</f>
        <v/>
      </c>
      <c r="G744" s="559"/>
      <c r="H744" s="559" t="str">
        <f>IFERROR(-PPMT(IF($K$46="Day",$F$45/'L1'!$D$12,IF($K$46="Week",$F$45/'L1'!$D$16,IF($K$46="Month",$F$45/'L1'!$D$17,IF($K$46="Year",$F$45,0)))),B744,$F$46,$Q$45),"")</f>
        <v/>
      </c>
      <c r="I744" s="559"/>
      <c r="J744" s="559" t="str">
        <f t="shared" si="43"/>
        <v/>
      </c>
      <c r="K744" s="559"/>
      <c r="L744" s="559"/>
      <c r="M744" s="559"/>
      <c r="N744" s="559"/>
      <c r="O744" s="559" t="str">
        <f t="shared" si="44"/>
        <v/>
      </c>
      <c r="P744" s="560"/>
    </row>
    <row r="745" spans="2:16">
      <c r="B745" s="557" t="str">
        <f t="shared" si="41"/>
        <v/>
      </c>
      <c r="C745" s="558"/>
      <c r="D745" s="559" t="str">
        <f t="shared" si="42"/>
        <v/>
      </c>
      <c r="E745" s="559"/>
      <c r="F745" s="559" t="str">
        <f>IFERROR(IF(OR(D745=0,D745=""),"",-PMT($F$45/IF($K$46="Day",'L1'!$D$12,IF($K$46="Week",'L1'!$D$16,IF($K$46="Month",'L1'!$D$17,1))),$F$46,$D$62)),"")</f>
        <v/>
      </c>
      <c r="G745" s="559"/>
      <c r="H745" s="559" t="str">
        <f>IFERROR(-PPMT(IF($K$46="Day",$F$45/'L1'!$D$12,IF($K$46="Week",$F$45/'L1'!$D$16,IF($K$46="Month",$F$45/'L1'!$D$17,IF($K$46="Year",$F$45,0)))),B745,$F$46,$Q$45),"")</f>
        <v/>
      </c>
      <c r="I745" s="559"/>
      <c r="J745" s="559" t="str">
        <f t="shared" si="43"/>
        <v/>
      </c>
      <c r="K745" s="559"/>
      <c r="L745" s="559"/>
      <c r="M745" s="559"/>
      <c r="N745" s="559"/>
      <c r="O745" s="559" t="str">
        <f t="shared" si="44"/>
        <v/>
      </c>
      <c r="P745" s="560"/>
    </row>
    <row r="746" spans="2:16">
      <c r="B746" s="557" t="str">
        <f t="shared" si="41"/>
        <v/>
      </c>
      <c r="C746" s="558"/>
      <c r="D746" s="559" t="str">
        <f t="shared" si="42"/>
        <v/>
      </c>
      <c r="E746" s="559"/>
      <c r="F746" s="559" t="str">
        <f>IFERROR(IF(OR(D746=0,D746=""),"",-PMT($F$45/IF($K$46="Day",'L1'!$D$12,IF($K$46="Week",'L1'!$D$16,IF($K$46="Month",'L1'!$D$17,1))),$F$46,$D$62)),"")</f>
        <v/>
      </c>
      <c r="G746" s="559"/>
      <c r="H746" s="559" t="str">
        <f>IFERROR(-PPMT(IF($K$46="Day",$F$45/'L1'!$D$12,IF($K$46="Week",$F$45/'L1'!$D$16,IF($K$46="Month",$F$45/'L1'!$D$17,IF($K$46="Year",$F$45,0)))),B746,$F$46,$Q$45),"")</f>
        <v/>
      </c>
      <c r="I746" s="559"/>
      <c r="J746" s="559" t="str">
        <f t="shared" si="43"/>
        <v/>
      </c>
      <c r="K746" s="559"/>
      <c r="L746" s="559"/>
      <c r="M746" s="559"/>
      <c r="N746" s="559"/>
      <c r="O746" s="559" t="str">
        <f t="shared" si="44"/>
        <v/>
      </c>
      <c r="P746" s="560"/>
    </row>
    <row r="747" spans="2:16">
      <c r="B747" s="557" t="str">
        <f t="shared" si="41"/>
        <v/>
      </c>
      <c r="C747" s="558"/>
      <c r="D747" s="559" t="str">
        <f t="shared" si="42"/>
        <v/>
      </c>
      <c r="E747" s="559"/>
      <c r="F747" s="559" t="str">
        <f>IFERROR(IF(OR(D747=0,D747=""),"",-PMT($F$45/IF($K$46="Day",'L1'!$D$12,IF($K$46="Week",'L1'!$D$16,IF($K$46="Month",'L1'!$D$17,1))),$F$46,$D$62)),"")</f>
        <v/>
      </c>
      <c r="G747" s="559"/>
      <c r="H747" s="559" t="str">
        <f>IFERROR(-PPMT(IF($K$46="Day",$F$45/'L1'!$D$12,IF($K$46="Week",$F$45/'L1'!$D$16,IF($K$46="Month",$F$45/'L1'!$D$17,IF($K$46="Year",$F$45,0)))),B747,$F$46,$Q$45),"")</f>
        <v/>
      </c>
      <c r="I747" s="559"/>
      <c r="J747" s="559" t="str">
        <f t="shared" si="43"/>
        <v/>
      </c>
      <c r="K747" s="559"/>
      <c r="L747" s="559"/>
      <c r="M747" s="559"/>
      <c r="N747" s="559"/>
      <c r="O747" s="559" t="str">
        <f t="shared" si="44"/>
        <v/>
      </c>
      <c r="P747" s="560"/>
    </row>
    <row r="748" spans="2:16">
      <c r="B748" s="557" t="str">
        <f t="shared" si="41"/>
        <v/>
      </c>
      <c r="C748" s="558"/>
      <c r="D748" s="559" t="str">
        <f t="shared" si="42"/>
        <v/>
      </c>
      <c r="E748" s="559"/>
      <c r="F748" s="559" t="str">
        <f>IFERROR(IF(OR(D748=0,D748=""),"",-PMT($F$45/IF($K$46="Day",'L1'!$D$12,IF($K$46="Week",'L1'!$D$16,IF($K$46="Month",'L1'!$D$17,1))),$F$46,$D$62)),"")</f>
        <v/>
      </c>
      <c r="G748" s="559"/>
      <c r="H748" s="559" t="str">
        <f>IFERROR(-PPMT(IF($K$46="Day",$F$45/'L1'!$D$12,IF($K$46="Week",$F$45/'L1'!$D$16,IF($K$46="Month",$F$45/'L1'!$D$17,IF($K$46="Year",$F$45,0)))),B748,$F$46,$Q$45),"")</f>
        <v/>
      </c>
      <c r="I748" s="559"/>
      <c r="J748" s="559" t="str">
        <f t="shared" si="43"/>
        <v/>
      </c>
      <c r="K748" s="559"/>
      <c r="L748" s="559"/>
      <c r="M748" s="559"/>
      <c r="N748" s="559"/>
      <c r="O748" s="559" t="str">
        <f t="shared" si="44"/>
        <v/>
      </c>
      <c r="P748" s="560"/>
    </row>
    <row r="749" spans="2:16">
      <c r="B749" s="557" t="str">
        <f t="shared" si="41"/>
        <v/>
      </c>
      <c r="C749" s="558"/>
      <c r="D749" s="559" t="str">
        <f t="shared" si="42"/>
        <v/>
      </c>
      <c r="E749" s="559"/>
      <c r="F749" s="559" t="str">
        <f>IFERROR(IF(OR(D749=0,D749=""),"",-PMT($F$45/IF($K$46="Day",'L1'!$D$12,IF($K$46="Week",'L1'!$D$16,IF($K$46="Month",'L1'!$D$17,1))),$F$46,$D$62)),"")</f>
        <v/>
      </c>
      <c r="G749" s="559"/>
      <c r="H749" s="559" t="str">
        <f>IFERROR(-PPMT(IF($K$46="Day",$F$45/'L1'!$D$12,IF($K$46="Week",$F$45/'L1'!$D$16,IF($K$46="Month",$F$45/'L1'!$D$17,IF($K$46="Year",$F$45,0)))),B749,$F$46,$Q$45),"")</f>
        <v/>
      </c>
      <c r="I749" s="559"/>
      <c r="J749" s="559" t="str">
        <f t="shared" si="43"/>
        <v/>
      </c>
      <c r="K749" s="559"/>
      <c r="L749" s="559"/>
      <c r="M749" s="559"/>
      <c r="N749" s="559"/>
      <c r="O749" s="559" t="str">
        <f t="shared" si="44"/>
        <v/>
      </c>
      <c r="P749" s="560"/>
    </row>
    <row r="750" spans="2:16">
      <c r="B750" s="557" t="str">
        <f t="shared" si="41"/>
        <v/>
      </c>
      <c r="C750" s="558"/>
      <c r="D750" s="559" t="str">
        <f t="shared" si="42"/>
        <v/>
      </c>
      <c r="E750" s="559"/>
      <c r="F750" s="559" t="str">
        <f>IFERROR(IF(OR(D750=0,D750=""),"",-PMT($F$45/IF($K$46="Day",'L1'!$D$12,IF($K$46="Week",'L1'!$D$16,IF($K$46="Month",'L1'!$D$17,1))),$F$46,$D$62)),"")</f>
        <v/>
      </c>
      <c r="G750" s="559"/>
      <c r="H750" s="559" t="str">
        <f>IFERROR(-PPMT(IF($K$46="Day",$F$45/'L1'!$D$12,IF($K$46="Week",$F$45/'L1'!$D$16,IF($K$46="Month",$F$45/'L1'!$D$17,IF($K$46="Year",$F$45,0)))),B750,$F$46,$Q$45),"")</f>
        <v/>
      </c>
      <c r="I750" s="559"/>
      <c r="J750" s="559" t="str">
        <f t="shared" si="43"/>
        <v/>
      </c>
      <c r="K750" s="559"/>
      <c r="L750" s="559"/>
      <c r="M750" s="559"/>
      <c r="N750" s="559"/>
      <c r="O750" s="559" t="str">
        <f t="shared" si="44"/>
        <v/>
      </c>
      <c r="P750" s="560"/>
    </row>
    <row r="751" spans="2:16">
      <c r="B751" s="557" t="str">
        <f t="shared" si="41"/>
        <v/>
      </c>
      <c r="C751" s="558"/>
      <c r="D751" s="559" t="str">
        <f t="shared" si="42"/>
        <v/>
      </c>
      <c r="E751" s="559"/>
      <c r="F751" s="559" t="str">
        <f>IFERROR(IF(OR(D751=0,D751=""),"",-PMT($F$45/IF($K$46="Day",'L1'!$D$12,IF($K$46="Week",'L1'!$D$16,IF($K$46="Month",'L1'!$D$17,1))),$F$46,$D$62)),"")</f>
        <v/>
      </c>
      <c r="G751" s="559"/>
      <c r="H751" s="559" t="str">
        <f>IFERROR(-PPMT(IF($K$46="Day",$F$45/'L1'!$D$12,IF($K$46="Week",$F$45/'L1'!$D$16,IF($K$46="Month",$F$45/'L1'!$D$17,IF($K$46="Year",$F$45,0)))),B751,$F$46,$Q$45),"")</f>
        <v/>
      </c>
      <c r="I751" s="559"/>
      <c r="J751" s="559" t="str">
        <f t="shared" si="43"/>
        <v/>
      </c>
      <c r="K751" s="559"/>
      <c r="L751" s="559"/>
      <c r="M751" s="559"/>
      <c r="N751" s="559"/>
      <c r="O751" s="559" t="str">
        <f t="shared" si="44"/>
        <v/>
      </c>
      <c r="P751" s="560"/>
    </row>
    <row r="752" spans="2:16">
      <c r="B752" s="557" t="str">
        <f t="shared" si="41"/>
        <v/>
      </c>
      <c r="C752" s="558"/>
      <c r="D752" s="559" t="str">
        <f t="shared" si="42"/>
        <v/>
      </c>
      <c r="E752" s="559"/>
      <c r="F752" s="559" t="str">
        <f>IFERROR(IF(OR(D752=0,D752=""),"",-PMT($F$45/IF($K$46="Day",'L1'!$D$12,IF($K$46="Week",'L1'!$D$16,IF($K$46="Month",'L1'!$D$17,1))),$F$46,$D$62)),"")</f>
        <v/>
      </c>
      <c r="G752" s="559"/>
      <c r="H752" s="559" t="str">
        <f>IFERROR(-PPMT(IF($K$46="Day",$F$45/'L1'!$D$12,IF($K$46="Week",$F$45/'L1'!$D$16,IF($K$46="Month",$F$45/'L1'!$D$17,IF($K$46="Year",$F$45,0)))),B752,$F$46,$Q$45),"")</f>
        <v/>
      </c>
      <c r="I752" s="559"/>
      <c r="J752" s="559" t="str">
        <f t="shared" si="43"/>
        <v/>
      </c>
      <c r="K752" s="559"/>
      <c r="L752" s="559"/>
      <c r="M752" s="559"/>
      <c r="N752" s="559"/>
      <c r="O752" s="559" t="str">
        <f t="shared" si="44"/>
        <v/>
      </c>
      <c r="P752" s="560"/>
    </row>
    <row r="753" spans="2:16">
      <c r="B753" s="557" t="str">
        <f t="shared" si="41"/>
        <v/>
      </c>
      <c r="C753" s="558"/>
      <c r="D753" s="559" t="str">
        <f t="shared" si="42"/>
        <v/>
      </c>
      <c r="E753" s="559"/>
      <c r="F753" s="559" t="str">
        <f>IFERROR(IF(OR(D753=0,D753=""),"",-PMT($F$45/IF($K$46="Day",'L1'!$D$12,IF($K$46="Week",'L1'!$D$16,IF($K$46="Month",'L1'!$D$17,1))),$F$46,$D$62)),"")</f>
        <v/>
      </c>
      <c r="G753" s="559"/>
      <c r="H753" s="559" t="str">
        <f>IFERROR(-PPMT(IF($K$46="Day",$F$45/'L1'!$D$12,IF($K$46="Week",$F$45/'L1'!$D$16,IF($K$46="Month",$F$45/'L1'!$D$17,IF($K$46="Year",$F$45,0)))),B753,$F$46,$Q$45),"")</f>
        <v/>
      </c>
      <c r="I753" s="559"/>
      <c r="J753" s="559" t="str">
        <f t="shared" si="43"/>
        <v/>
      </c>
      <c r="K753" s="559"/>
      <c r="L753" s="559"/>
      <c r="M753" s="559"/>
      <c r="N753" s="559"/>
      <c r="O753" s="559" t="str">
        <f t="shared" si="44"/>
        <v/>
      </c>
      <c r="P753" s="560"/>
    </row>
    <row r="754" spans="2:16">
      <c r="B754" s="557" t="str">
        <f t="shared" si="41"/>
        <v/>
      </c>
      <c r="C754" s="558"/>
      <c r="D754" s="559" t="str">
        <f t="shared" si="42"/>
        <v/>
      </c>
      <c r="E754" s="559"/>
      <c r="F754" s="559" t="str">
        <f>IFERROR(IF(OR(D754=0,D754=""),"",-PMT($F$45/IF($K$46="Day",'L1'!$D$12,IF($K$46="Week",'L1'!$D$16,IF($K$46="Month",'L1'!$D$17,1))),$F$46,$D$62)),"")</f>
        <v/>
      </c>
      <c r="G754" s="559"/>
      <c r="H754" s="559" t="str">
        <f>IFERROR(-PPMT(IF($K$46="Day",$F$45/'L1'!$D$12,IF($K$46="Week",$F$45/'L1'!$D$16,IF($K$46="Month",$F$45/'L1'!$D$17,IF($K$46="Year",$F$45,0)))),B754,$F$46,$Q$45),"")</f>
        <v/>
      </c>
      <c r="I754" s="559"/>
      <c r="J754" s="559" t="str">
        <f t="shared" si="43"/>
        <v/>
      </c>
      <c r="K754" s="559"/>
      <c r="L754" s="559"/>
      <c r="M754" s="559"/>
      <c r="N754" s="559"/>
      <c r="O754" s="559" t="str">
        <f t="shared" si="44"/>
        <v/>
      </c>
      <c r="P754" s="560"/>
    </row>
    <row r="755" spans="2:16">
      <c r="B755" s="557" t="str">
        <f t="shared" si="41"/>
        <v/>
      </c>
      <c r="C755" s="558"/>
      <c r="D755" s="559" t="str">
        <f t="shared" si="42"/>
        <v/>
      </c>
      <c r="E755" s="559"/>
      <c r="F755" s="559" t="str">
        <f>IFERROR(IF(OR(D755=0,D755=""),"",-PMT($F$45/IF($K$46="Day",'L1'!$D$12,IF($K$46="Week",'L1'!$D$16,IF($K$46="Month",'L1'!$D$17,1))),$F$46,$D$62)),"")</f>
        <v/>
      </c>
      <c r="G755" s="559"/>
      <c r="H755" s="559" t="str">
        <f>IFERROR(-PPMT(IF($K$46="Day",$F$45/'L1'!$D$12,IF($K$46="Week",$F$45/'L1'!$D$16,IF($K$46="Month",$F$45/'L1'!$D$17,IF($K$46="Year",$F$45,0)))),B755,$F$46,$Q$45),"")</f>
        <v/>
      </c>
      <c r="I755" s="559"/>
      <c r="J755" s="559" t="str">
        <f t="shared" si="43"/>
        <v/>
      </c>
      <c r="K755" s="559"/>
      <c r="L755" s="559"/>
      <c r="M755" s="559"/>
      <c r="N755" s="559"/>
      <c r="O755" s="559" t="str">
        <f t="shared" si="44"/>
        <v/>
      </c>
      <c r="P755" s="560"/>
    </row>
    <row r="756" spans="2:16">
      <c r="B756" s="557" t="str">
        <f t="shared" si="41"/>
        <v/>
      </c>
      <c r="C756" s="558"/>
      <c r="D756" s="559" t="str">
        <f t="shared" si="42"/>
        <v/>
      </c>
      <c r="E756" s="559"/>
      <c r="F756" s="559" t="str">
        <f>IFERROR(IF(OR(D756=0,D756=""),"",-PMT($F$45/IF($K$46="Day",'L1'!$D$12,IF($K$46="Week",'L1'!$D$16,IF($K$46="Month",'L1'!$D$17,1))),$F$46,$D$62)),"")</f>
        <v/>
      </c>
      <c r="G756" s="559"/>
      <c r="H756" s="559" t="str">
        <f>IFERROR(-PPMT(IF($K$46="Day",$F$45/'L1'!$D$12,IF($K$46="Week",$F$45/'L1'!$D$16,IF($K$46="Month",$F$45/'L1'!$D$17,IF($K$46="Year",$F$45,0)))),B756,$F$46,$Q$45),"")</f>
        <v/>
      </c>
      <c r="I756" s="559"/>
      <c r="J756" s="559" t="str">
        <f t="shared" si="43"/>
        <v/>
      </c>
      <c r="K756" s="559"/>
      <c r="L756" s="559"/>
      <c r="M756" s="559"/>
      <c r="N756" s="559"/>
      <c r="O756" s="559" t="str">
        <f t="shared" si="44"/>
        <v/>
      </c>
      <c r="P756" s="560"/>
    </row>
    <row r="757" spans="2:16">
      <c r="B757" s="557" t="str">
        <f t="shared" si="41"/>
        <v/>
      </c>
      <c r="C757" s="558"/>
      <c r="D757" s="559" t="str">
        <f t="shared" si="42"/>
        <v/>
      </c>
      <c r="E757" s="559"/>
      <c r="F757" s="559" t="str">
        <f>IFERROR(IF(OR(D757=0,D757=""),"",-PMT($F$45/IF($K$46="Day",'L1'!$D$12,IF($K$46="Week",'L1'!$D$16,IF($K$46="Month",'L1'!$D$17,1))),$F$46,$D$62)),"")</f>
        <v/>
      </c>
      <c r="G757" s="559"/>
      <c r="H757" s="559" t="str">
        <f>IFERROR(-PPMT(IF($K$46="Day",$F$45/'L1'!$D$12,IF($K$46="Week",$F$45/'L1'!$D$16,IF($K$46="Month",$F$45/'L1'!$D$17,IF($K$46="Year",$F$45,0)))),B757,$F$46,$Q$45),"")</f>
        <v/>
      </c>
      <c r="I757" s="559"/>
      <c r="J757" s="559" t="str">
        <f t="shared" si="43"/>
        <v/>
      </c>
      <c r="K757" s="559"/>
      <c r="L757" s="559"/>
      <c r="M757" s="559"/>
      <c r="N757" s="559"/>
      <c r="O757" s="559" t="str">
        <f t="shared" si="44"/>
        <v/>
      </c>
      <c r="P757" s="560"/>
    </row>
    <row r="758" spans="2:16">
      <c r="B758" s="557" t="str">
        <f t="shared" si="41"/>
        <v/>
      </c>
      <c r="C758" s="558"/>
      <c r="D758" s="559" t="str">
        <f t="shared" si="42"/>
        <v/>
      </c>
      <c r="E758" s="559"/>
      <c r="F758" s="559" t="str">
        <f>IFERROR(IF(OR(D758=0,D758=""),"",-PMT($F$45/IF($K$46="Day",'L1'!$D$12,IF($K$46="Week",'L1'!$D$16,IF($K$46="Month",'L1'!$D$17,1))),$F$46,$D$62)),"")</f>
        <v/>
      </c>
      <c r="G758" s="559"/>
      <c r="H758" s="559" t="str">
        <f>IFERROR(-PPMT(IF($K$46="Day",$F$45/'L1'!$D$12,IF($K$46="Week",$F$45/'L1'!$D$16,IF($K$46="Month",$F$45/'L1'!$D$17,IF($K$46="Year",$F$45,0)))),B758,$F$46,$Q$45),"")</f>
        <v/>
      </c>
      <c r="I758" s="559"/>
      <c r="J758" s="559" t="str">
        <f t="shared" si="43"/>
        <v/>
      </c>
      <c r="K758" s="559"/>
      <c r="L758" s="559"/>
      <c r="M758" s="559"/>
      <c r="N758" s="559"/>
      <c r="O758" s="559" t="str">
        <f t="shared" si="44"/>
        <v/>
      </c>
      <c r="P758" s="560"/>
    </row>
    <row r="759" spans="2:16">
      <c r="B759" s="557" t="str">
        <f t="shared" si="41"/>
        <v/>
      </c>
      <c r="C759" s="558"/>
      <c r="D759" s="559" t="str">
        <f t="shared" si="42"/>
        <v/>
      </c>
      <c r="E759" s="559"/>
      <c r="F759" s="559" t="str">
        <f>IFERROR(IF(OR(D759=0,D759=""),"",-PMT($F$45/IF($K$46="Day",'L1'!$D$12,IF($K$46="Week",'L1'!$D$16,IF($K$46="Month",'L1'!$D$17,1))),$F$46,$D$62)),"")</f>
        <v/>
      </c>
      <c r="G759" s="559"/>
      <c r="H759" s="559" t="str">
        <f>IFERROR(-PPMT(IF($K$46="Day",$F$45/'L1'!$D$12,IF($K$46="Week",$F$45/'L1'!$D$16,IF($K$46="Month",$F$45/'L1'!$D$17,IF($K$46="Year",$F$45,0)))),B759,$F$46,$Q$45),"")</f>
        <v/>
      </c>
      <c r="I759" s="559"/>
      <c r="J759" s="559" t="str">
        <f t="shared" si="43"/>
        <v/>
      </c>
      <c r="K759" s="559"/>
      <c r="L759" s="559"/>
      <c r="M759" s="559"/>
      <c r="N759" s="559"/>
      <c r="O759" s="559" t="str">
        <f t="shared" si="44"/>
        <v/>
      </c>
      <c r="P759" s="560"/>
    </row>
    <row r="760" spans="2:16">
      <c r="B760" s="557" t="str">
        <f t="shared" si="41"/>
        <v/>
      </c>
      <c r="C760" s="558"/>
      <c r="D760" s="559" t="str">
        <f t="shared" si="42"/>
        <v/>
      </c>
      <c r="E760" s="559"/>
      <c r="F760" s="559" t="str">
        <f>IFERROR(IF(OR(D760=0,D760=""),"",-PMT($F$45/IF($K$46="Day",'L1'!$D$12,IF($K$46="Week",'L1'!$D$16,IF($K$46="Month",'L1'!$D$17,1))),$F$46,$D$62)),"")</f>
        <v/>
      </c>
      <c r="G760" s="559"/>
      <c r="H760" s="559" t="str">
        <f>IFERROR(-PPMT(IF($K$46="Day",$F$45/'L1'!$D$12,IF($K$46="Week",$F$45/'L1'!$D$16,IF($K$46="Month",$F$45/'L1'!$D$17,IF($K$46="Year",$F$45,0)))),B760,$F$46,$Q$45),"")</f>
        <v/>
      </c>
      <c r="I760" s="559"/>
      <c r="J760" s="559" t="str">
        <f t="shared" si="43"/>
        <v/>
      </c>
      <c r="K760" s="559"/>
      <c r="L760" s="559"/>
      <c r="M760" s="559"/>
      <c r="N760" s="559"/>
      <c r="O760" s="559" t="str">
        <f t="shared" si="44"/>
        <v/>
      </c>
      <c r="P760" s="560"/>
    </row>
    <row r="761" spans="2:16">
      <c r="B761" s="557" t="str">
        <f t="shared" si="41"/>
        <v/>
      </c>
      <c r="C761" s="558"/>
      <c r="D761" s="559" t="str">
        <f t="shared" si="42"/>
        <v/>
      </c>
      <c r="E761" s="559"/>
      <c r="F761" s="559" t="str">
        <f>IFERROR(IF(OR(D761=0,D761=""),"",-PMT($F$45/IF($K$46="Day",'L1'!$D$12,IF($K$46="Week",'L1'!$D$16,IF($K$46="Month",'L1'!$D$17,1))),$F$46,$D$62)),"")</f>
        <v/>
      </c>
      <c r="G761" s="559"/>
      <c r="H761" s="559" t="str">
        <f>IFERROR(-PPMT(IF($K$46="Day",$F$45/'L1'!$D$12,IF($K$46="Week",$F$45/'L1'!$D$16,IF($K$46="Month",$F$45/'L1'!$D$17,IF($K$46="Year",$F$45,0)))),B761,$F$46,$Q$45),"")</f>
        <v/>
      </c>
      <c r="I761" s="559"/>
      <c r="J761" s="559" t="str">
        <f t="shared" si="43"/>
        <v/>
      </c>
      <c r="K761" s="559"/>
      <c r="L761" s="559"/>
      <c r="M761" s="559"/>
      <c r="N761" s="559"/>
      <c r="O761" s="559" t="str">
        <f t="shared" si="44"/>
        <v/>
      </c>
      <c r="P761" s="560"/>
    </row>
    <row r="762" spans="2:16">
      <c r="B762" s="557" t="str">
        <f t="shared" si="41"/>
        <v/>
      </c>
      <c r="C762" s="558"/>
      <c r="D762" s="559" t="str">
        <f t="shared" si="42"/>
        <v/>
      </c>
      <c r="E762" s="559"/>
      <c r="F762" s="559" t="str">
        <f>IFERROR(IF(OR(D762=0,D762=""),"",-PMT($F$45/IF($K$46="Day",'L1'!$D$12,IF($K$46="Week",'L1'!$D$16,IF($K$46="Month",'L1'!$D$17,1))),$F$46,$D$62)),"")</f>
        <v/>
      </c>
      <c r="G762" s="559"/>
      <c r="H762" s="559" t="str">
        <f>IFERROR(-PPMT(IF($K$46="Day",$F$45/'L1'!$D$12,IF($K$46="Week",$F$45/'L1'!$D$16,IF($K$46="Month",$F$45/'L1'!$D$17,IF($K$46="Year",$F$45,0)))),B762,$F$46,$Q$45),"")</f>
        <v/>
      </c>
      <c r="I762" s="559"/>
      <c r="J762" s="559" t="str">
        <f t="shared" si="43"/>
        <v/>
      </c>
      <c r="K762" s="559"/>
      <c r="L762" s="559"/>
      <c r="M762" s="559"/>
      <c r="N762" s="559"/>
      <c r="O762" s="559" t="str">
        <f t="shared" si="44"/>
        <v/>
      </c>
      <c r="P762" s="560"/>
    </row>
    <row r="763" spans="2:16">
      <c r="B763" s="557" t="str">
        <f t="shared" si="41"/>
        <v/>
      </c>
      <c r="C763" s="558"/>
      <c r="D763" s="559" t="str">
        <f t="shared" si="42"/>
        <v/>
      </c>
      <c r="E763" s="559"/>
      <c r="F763" s="559" t="str">
        <f>IFERROR(IF(OR(D763=0,D763=""),"",-PMT($F$45/IF($K$46="Day",'L1'!$D$12,IF($K$46="Week",'L1'!$D$16,IF($K$46="Month",'L1'!$D$17,1))),$F$46,$D$62)),"")</f>
        <v/>
      </c>
      <c r="G763" s="559"/>
      <c r="H763" s="559" t="str">
        <f>IFERROR(-PPMT(IF($K$46="Day",$F$45/'L1'!$D$12,IF($K$46="Week",$F$45/'L1'!$D$16,IF($K$46="Month",$F$45/'L1'!$D$17,IF($K$46="Year",$F$45,0)))),B763,$F$46,$Q$45),"")</f>
        <v/>
      </c>
      <c r="I763" s="559"/>
      <c r="J763" s="559" t="str">
        <f t="shared" si="43"/>
        <v/>
      </c>
      <c r="K763" s="559"/>
      <c r="L763" s="559"/>
      <c r="M763" s="559"/>
      <c r="N763" s="559"/>
      <c r="O763" s="559" t="str">
        <f t="shared" si="44"/>
        <v/>
      </c>
      <c r="P763" s="560"/>
    </row>
    <row r="764" spans="2:16">
      <c r="B764" s="557" t="str">
        <f t="shared" si="41"/>
        <v/>
      </c>
      <c r="C764" s="558"/>
      <c r="D764" s="559" t="str">
        <f t="shared" si="42"/>
        <v/>
      </c>
      <c r="E764" s="559"/>
      <c r="F764" s="559" t="str">
        <f>IFERROR(IF(OR(D764=0,D764=""),"",-PMT($F$45/IF($K$46="Day",'L1'!$D$12,IF($K$46="Week",'L1'!$D$16,IF($K$46="Month",'L1'!$D$17,1))),$F$46,$D$62)),"")</f>
        <v/>
      </c>
      <c r="G764" s="559"/>
      <c r="H764" s="559" t="str">
        <f>IFERROR(-PPMT(IF($K$46="Day",$F$45/'L1'!$D$12,IF($K$46="Week",$F$45/'L1'!$D$16,IF($K$46="Month",$F$45/'L1'!$D$17,IF($K$46="Year",$F$45,0)))),B764,$F$46,$Q$45),"")</f>
        <v/>
      </c>
      <c r="I764" s="559"/>
      <c r="J764" s="559" t="str">
        <f t="shared" si="43"/>
        <v/>
      </c>
      <c r="K764" s="559"/>
      <c r="L764" s="559"/>
      <c r="M764" s="559"/>
      <c r="N764" s="559"/>
      <c r="O764" s="559" t="str">
        <f t="shared" si="44"/>
        <v/>
      </c>
      <c r="P764" s="560"/>
    </row>
    <row r="765" spans="2:16">
      <c r="B765" s="557" t="str">
        <f t="shared" si="41"/>
        <v/>
      </c>
      <c r="C765" s="558"/>
      <c r="D765" s="559" t="str">
        <f t="shared" si="42"/>
        <v/>
      </c>
      <c r="E765" s="559"/>
      <c r="F765" s="559" t="str">
        <f>IFERROR(IF(OR(D765=0,D765=""),"",-PMT($F$45/IF($K$46="Day",'L1'!$D$12,IF($K$46="Week",'L1'!$D$16,IF($K$46="Month",'L1'!$D$17,1))),$F$46,$D$62)),"")</f>
        <v/>
      </c>
      <c r="G765" s="559"/>
      <c r="H765" s="559" t="str">
        <f>IFERROR(-PPMT(IF($K$46="Day",$F$45/'L1'!$D$12,IF($K$46="Week",$F$45/'L1'!$D$16,IF($K$46="Month",$F$45/'L1'!$D$17,IF($K$46="Year",$F$45,0)))),B765,$F$46,$Q$45),"")</f>
        <v/>
      </c>
      <c r="I765" s="559"/>
      <c r="J765" s="559" t="str">
        <f t="shared" si="43"/>
        <v/>
      </c>
      <c r="K765" s="559"/>
      <c r="L765" s="559"/>
      <c r="M765" s="559"/>
      <c r="N765" s="559"/>
      <c r="O765" s="559" t="str">
        <f t="shared" si="44"/>
        <v/>
      </c>
      <c r="P765" s="560"/>
    </row>
    <row r="766" spans="2:16">
      <c r="B766" s="557" t="str">
        <f t="shared" si="41"/>
        <v/>
      </c>
      <c r="C766" s="558"/>
      <c r="D766" s="559" t="str">
        <f t="shared" si="42"/>
        <v/>
      </c>
      <c r="E766" s="559"/>
      <c r="F766" s="559" t="str">
        <f>IFERROR(IF(OR(D766=0,D766=""),"",-PMT($F$45/IF($K$46="Day",'L1'!$D$12,IF($K$46="Week",'L1'!$D$16,IF($K$46="Month",'L1'!$D$17,1))),$F$46,$D$62)),"")</f>
        <v/>
      </c>
      <c r="G766" s="559"/>
      <c r="H766" s="559" t="str">
        <f>IFERROR(-PPMT(IF($K$46="Day",$F$45/'L1'!$D$12,IF($K$46="Week",$F$45/'L1'!$D$16,IF($K$46="Month",$F$45/'L1'!$D$17,IF($K$46="Year",$F$45,0)))),B766,$F$46,$Q$45),"")</f>
        <v/>
      </c>
      <c r="I766" s="559"/>
      <c r="J766" s="559" t="str">
        <f t="shared" si="43"/>
        <v/>
      </c>
      <c r="K766" s="559"/>
      <c r="L766" s="559"/>
      <c r="M766" s="559"/>
      <c r="N766" s="559"/>
      <c r="O766" s="559" t="str">
        <f t="shared" si="44"/>
        <v/>
      </c>
      <c r="P766" s="560"/>
    </row>
    <row r="767" spans="2:16">
      <c r="B767" s="557" t="str">
        <f t="shared" si="41"/>
        <v/>
      </c>
      <c r="C767" s="558"/>
      <c r="D767" s="559" t="str">
        <f t="shared" si="42"/>
        <v/>
      </c>
      <c r="E767" s="559"/>
      <c r="F767" s="559" t="str">
        <f>IFERROR(IF(OR(D767=0,D767=""),"",-PMT($F$45/IF($K$46="Day",'L1'!$D$12,IF($K$46="Week",'L1'!$D$16,IF($K$46="Month",'L1'!$D$17,1))),$F$46,$D$62)),"")</f>
        <v/>
      </c>
      <c r="G767" s="559"/>
      <c r="H767" s="559" t="str">
        <f>IFERROR(-PPMT(IF($K$46="Day",$F$45/'L1'!$D$12,IF($K$46="Week",$F$45/'L1'!$D$16,IF($K$46="Month",$F$45/'L1'!$D$17,IF($K$46="Year",$F$45,0)))),B767,$F$46,$Q$45),"")</f>
        <v/>
      </c>
      <c r="I767" s="559"/>
      <c r="J767" s="559" t="str">
        <f t="shared" si="43"/>
        <v/>
      </c>
      <c r="K767" s="559"/>
      <c r="L767" s="559"/>
      <c r="M767" s="559"/>
      <c r="N767" s="559"/>
      <c r="O767" s="559" t="str">
        <f t="shared" si="44"/>
        <v/>
      </c>
      <c r="P767" s="560"/>
    </row>
    <row r="768" spans="2:16">
      <c r="B768" s="557" t="str">
        <f t="shared" ref="B768:B831" si="45">IF(OR(D768=0,D768=""),"",B767+1)</f>
        <v/>
      </c>
      <c r="C768" s="558"/>
      <c r="D768" s="559" t="str">
        <f t="shared" ref="D768:D831" si="46">IFERROR(IF(D767-H767&lt;=0,"",D767-H767),"")</f>
        <v/>
      </c>
      <c r="E768" s="559"/>
      <c r="F768" s="559" t="str">
        <f>IFERROR(IF(OR(D768=0,D768=""),"",-PMT($F$45/IF($K$46="Day",'L1'!$D$12,IF($K$46="Week",'L1'!$D$16,IF($K$46="Month",'L1'!$D$17,1))),$F$46,$D$62)),"")</f>
        <v/>
      </c>
      <c r="G768" s="559"/>
      <c r="H768" s="559" t="str">
        <f>IFERROR(-PPMT(IF($K$46="Day",$F$45/'L1'!$D$12,IF($K$46="Week",$F$45/'L1'!$D$16,IF($K$46="Month",$F$45/'L1'!$D$17,IF($K$46="Year",$F$45,0)))),B768,$F$46,$Q$45),"")</f>
        <v/>
      </c>
      <c r="I768" s="559"/>
      <c r="J768" s="559" t="str">
        <f t="shared" ref="J768:J831" si="47">IFERROR(F768-H768,"")</f>
        <v/>
      </c>
      <c r="K768" s="559"/>
      <c r="L768" s="559"/>
      <c r="M768" s="559"/>
      <c r="N768" s="559"/>
      <c r="O768" s="559" t="str">
        <f t="shared" ref="O768:O831" si="48">IFERROR(D768-H768,"")</f>
        <v/>
      </c>
      <c r="P768" s="560"/>
    </row>
    <row r="769" spans="2:16">
      <c r="B769" s="557" t="str">
        <f t="shared" si="45"/>
        <v/>
      </c>
      <c r="C769" s="558"/>
      <c r="D769" s="559" t="str">
        <f t="shared" si="46"/>
        <v/>
      </c>
      <c r="E769" s="559"/>
      <c r="F769" s="559" t="str">
        <f>IFERROR(IF(OR(D769=0,D769=""),"",-PMT($F$45/IF($K$46="Day",'L1'!$D$12,IF($K$46="Week",'L1'!$D$16,IF($K$46="Month",'L1'!$D$17,1))),$F$46,$D$62)),"")</f>
        <v/>
      </c>
      <c r="G769" s="559"/>
      <c r="H769" s="559" t="str">
        <f>IFERROR(-PPMT(IF($K$46="Day",$F$45/'L1'!$D$12,IF($K$46="Week",$F$45/'L1'!$D$16,IF($K$46="Month",$F$45/'L1'!$D$17,IF($K$46="Year",$F$45,0)))),B769,$F$46,$Q$45),"")</f>
        <v/>
      </c>
      <c r="I769" s="559"/>
      <c r="J769" s="559" t="str">
        <f t="shared" si="47"/>
        <v/>
      </c>
      <c r="K769" s="559"/>
      <c r="L769" s="559"/>
      <c r="M769" s="559"/>
      <c r="N769" s="559"/>
      <c r="O769" s="559" t="str">
        <f t="shared" si="48"/>
        <v/>
      </c>
      <c r="P769" s="560"/>
    </row>
    <row r="770" spans="2:16">
      <c r="B770" s="557" t="str">
        <f t="shared" si="45"/>
        <v/>
      </c>
      <c r="C770" s="558"/>
      <c r="D770" s="559" t="str">
        <f t="shared" si="46"/>
        <v/>
      </c>
      <c r="E770" s="559"/>
      <c r="F770" s="559" t="str">
        <f>IFERROR(IF(OR(D770=0,D770=""),"",-PMT($F$45/IF($K$46="Day",'L1'!$D$12,IF($K$46="Week",'L1'!$D$16,IF($K$46="Month",'L1'!$D$17,1))),$F$46,$D$62)),"")</f>
        <v/>
      </c>
      <c r="G770" s="559"/>
      <c r="H770" s="559" t="str">
        <f>IFERROR(-PPMT(IF($K$46="Day",$F$45/'L1'!$D$12,IF($K$46="Week",$F$45/'L1'!$D$16,IF($K$46="Month",$F$45/'L1'!$D$17,IF($K$46="Year",$F$45,0)))),B770,$F$46,$Q$45),"")</f>
        <v/>
      </c>
      <c r="I770" s="559"/>
      <c r="J770" s="559" t="str">
        <f t="shared" si="47"/>
        <v/>
      </c>
      <c r="K770" s="559"/>
      <c r="L770" s="559"/>
      <c r="M770" s="559"/>
      <c r="N770" s="559"/>
      <c r="O770" s="559" t="str">
        <f t="shared" si="48"/>
        <v/>
      </c>
      <c r="P770" s="560"/>
    </row>
    <row r="771" spans="2:16">
      <c r="B771" s="557" t="str">
        <f t="shared" si="45"/>
        <v/>
      </c>
      <c r="C771" s="558"/>
      <c r="D771" s="559" t="str">
        <f t="shared" si="46"/>
        <v/>
      </c>
      <c r="E771" s="559"/>
      <c r="F771" s="559" t="str">
        <f>IFERROR(IF(OR(D771=0,D771=""),"",-PMT($F$45/IF($K$46="Day",'L1'!$D$12,IF($K$46="Week",'L1'!$D$16,IF($K$46="Month",'L1'!$D$17,1))),$F$46,$D$62)),"")</f>
        <v/>
      </c>
      <c r="G771" s="559"/>
      <c r="H771" s="559" t="str">
        <f>IFERROR(-PPMT(IF($K$46="Day",$F$45/'L1'!$D$12,IF($K$46="Week",$F$45/'L1'!$D$16,IF($K$46="Month",$F$45/'L1'!$D$17,IF($K$46="Year",$F$45,0)))),B771,$F$46,$Q$45),"")</f>
        <v/>
      </c>
      <c r="I771" s="559"/>
      <c r="J771" s="559" t="str">
        <f t="shared" si="47"/>
        <v/>
      </c>
      <c r="K771" s="559"/>
      <c r="L771" s="559"/>
      <c r="M771" s="559"/>
      <c r="N771" s="559"/>
      <c r="O771" s="559" t="str">
        <f t="shared" si="48"/>
        <v/>
      </c>
      <c r="P771" s="560"/>
    </row>
    <row r="772" spans="2:16">
      <c r="B772" s="557" t="str">
        <f t="shared" si="45"/>
        <v/>
      </c>
      <c r="C772" s="558"/>
      <c r="D772" s="559" t="str">
        <f t="shared" si="46"/>
        <v/>
      </c>
      <c r="E772" s="559"/>
      <c r="F772" s="559" t="str">
        <f>IFERROR(IF(OR(D772=0,D772=""),"",-PMT($F$45/IF($K$46="Day",'L1'!$D$12,IF($K$46="Week",'L1'!$D$16,IF($K$46="Month",'L1'!$D$17,1))),$F$46,$D$62)),"")</f>
        <v/>
      </c>
      <c r="G772" s="559"/>
      <c r="H772" s="559" t="str">
        <f>IFERROR(-PPMT(IF($K$46="Day",$F$45/'L1'!$D$12,IF($K$46="Week",$F$45/'L1'!$D$16,IF($K$46="Month",$F$45/'L1'!$D$17,IF($K$46="Year",$F$45,0)))),B772,$F$46,$Q$45),"")</f>
        <v/>
      </c>
      <c r="I772" s="559"/>
      <c r="J772" s="559" t="str">
        <f t="shared" si="47"/>
        <v/>
      </c>
      <c r="K772" s="559"/>
      <c r="L772" s="559"/>
      <c r="M772" s="559"/>
      <c r="N772" s="559"/>
      <c r="O772" s="559" t="str">
        <f t="shared" si="48"/>
        <v/>
      </c>
      <c r="P772" s="560"/>
    </row>
    <row r="773" spans="2:16">
      <c r="B773" s="557" t="str">
        <f t="shared" si="45"/>
        <v/>
      </c>
      <c r="C773" s="558"/>
      <c r="D773" s="559" t="str">
        <f t="shared" si="46"/>
        <v/>
      </c>
      <c r="E773" s="559"/>
      <c r="F773" s="559" t="str">
        <f>IFERROR(IF(OR(D773=0,D773=""),"",-PMT($F$45/IF($K$46="Day",'L1'!$D$12,IF($K$46="Week",'L1'!$D$16,IF($K$46="Month",'L1'!$D$17,1))),$F$46,$D$62)),"")</f>
        <v/>
      </c>
      <c r="G773" s="559"/>
      <c r="H773" s="559" t="str">
        <f>IFERROR(-PPMT(IF($K$46="Day",$F$45/'L1'!$D$12,IF($K$46="Week",$F$45/'L1'!$D$16,IF($K$46="Month",$F$45/'L1'!$D$17,IF($K$46="Year",$F$45,0)))),B773,$F$46,$Q$45),"")</f>
        <v/>
      </c>
      <c r="I773" s="559"/>
      <c r="J773" s="559" t="str">
        <f t="shared" si="47"/>
        <v/>
      </c>
      <c r="K773" s="559"/>
      <c r="L773" s="559"/>
      <c r="M773" s="559"/>
      <c r="N773" s="559"/>
      <c r="O773" s="559" t="str">
        <f t="shared" si="48"/>
        <v/>
      </c>
      <c r="P773" s="560"/>
    </row>
    <row r="774" spans="2:16">
      <c r="B774" s="557" t="str">
        <f t="shared" si="45"/>
        <v/>
      </c>
      <c r="C774" s="558"/>
      <c r="D774" s="559" t="str">
        <f t="shared" si="46"/>
        <v/>
      </c>
      <c r="E774" s="559"/>
      <c r="F774" s="559" t="str">
        <f>IFERROR(IF(OR(D774=0,D774=""),"",-PMT($F$45/IF($K$46="Day",'L1'!$D$12,IF($K$46="Week",'L1'!$D$16,IF($K$46="Month",'L1'!$D$17,1))),$F$46,$D$62)),"")</f>
        <v/>
      </c>
      <c r="G774" s="559"/>
      <c r="H774" s="559" t="str">
        <f>IFERROR(-PPMT(IF($K$46="Day",$F$45/'L1'!$D$12,IF($K$46="Week",$F$45/'L1'!$D$16,IF($K$46="Month",$F$45/'L1'!$D$17,IF($K$46="Year",$F$45,0)))),B774,$F$46,$Q$45),"")</f>
        <v/>
      </c>
      <c r="I774" s="559"/>
      <c r="J774" s="559" t="str">
        <f t="shared" si="47"/>
        <v/>
      </c>
      <c r="K774" s="559"/>
      <c r="L774" s="559"/>
      <c r="M774" s="559"/>
      <c r="N774" s="559"/>
      <c r="O774" s="559" t="str">
        <f t="shared" si="48"/>
        <v/>
      </c>
      <c r="P774" s="560"/>
    </row>
    <row r="775" spans="2:16">
      <c r="B775" s="557" t="str">
        <f t="shared" si="45"/>
        <v/>
      </c>
      <c r="C775" s="558"/>
      <c r="D775" s="559" t="str">
        <f t="shared" si="46"/>
        <v/>
      </c>
      <c r="E775" s="559"/>
      <c r="F775" s="559" t="str">
        <f>IFERROR(IF(OR(D775=0,D775=""),"",-PMT($F$45/IF($K$46="Day",'L1'!$D$12,IF($K$46="Week",'L1'!$D$16,IF($K$46="Month",'L1'!$D$17,1))),$F$46,$D$62)),"")</f>
        <v/>
      </c>
      <c r="G775" s="559"/>
      <c r="H775" s="559" t="str">
        <f>IFERROR(-PPMT(IF($K$46="Day",$F$45/'L1'!$D$12,IF($K$46="Week",$F$45/'L1'!$D$16,IF($K$46="Month",$F$45/'L1'!$D$17,IF($K$46="Year",$F$45,0)))),B775,$F$46,$Q$45),"")</f>
        <v/>
      </c>
      <c r="I775" s="559"/>
      <c r="J775" s="559" t="str">
        <f t="shared" si="47"/>
        <v/>
      </c>
      <c r="K775" s="559"/>
      <c r="L775" s="559"/>
      <c r="M775" s="559"/>
      <c r="N775" s="559"/>
      <c r="O775" s="559" t="str">
        <f t="shared" si="48"/>
        <v/>
      </c>
      <c r="P775" s="560"/>
    </row>
    <row r="776" spans="2:16">
      <c r="B776" s="557" t="str">
        <f t="shared" si="45"/>
        <v/>
      </c>
      <c r="C776" s="558"/>
      <c r="D776" s="559" t="str">
        <f t="shared" si="46"/>
        <v/>
      </c>
      <c r="E776" s="559"/>
      <c r="F776" s="559" t="str">
        <f>IFERROR(IF(OR(D776=0,D776=""),"",-PMT($F$45/IF($K$46="Day",'L1'!$D$12,IF($K$46="Week",'L1'!$D$16,IF($K$46="Month",'L1'!$D$17,1))),$F$46,$D$62)),"")</f>
        <v/>
      </c>
      <c r="G776" s="559"/>
      <c r="H776" s="559" t="str">
        <f>IFERROR(-PPMT(IF($K$46="Day",$F$45/'L1'!$D$12,IF($K$46="Week",$F$45/'L1'!$D$16,IF($K$46="Month",$F$45/'L1'!$D$17,IF($K$46="Year",$F$45,0)))),B776,$F$46,$Q$45),"")</f>
        <v/>
      </c>
      <c r="I776" s="559"/>
      <c r="J776" s="559" t="str">
        <f t="shared" si="47"/>
        <v/>
      </c>
      <c r="K776" s="559"/>
      <c r="L776" s="559"/>
      <c r="M776" s="559"/>
      <c r="N776" s="559"/>
      <c r="O776" s="559" t="str">
        <f t="shared" si="48"/>
        <v/>
      </c>
      <c r="P776" s="560"/>
    </row>
    <row r="777" spans="2:16">
      <c r="B777" s="557" t="str">
        <f t="shared" si="45"/>
        <v/>
      </c>
      <c r="C777" s="558"/>
      <c r="D777" s="559" t="str">
        <f t="shared" si="46"/>
        <v/>
      </c>
      <c r="E777" s="559"/>
      <c r="F777" s="559" t="str">
        <f>IFERROR(IF(OR(D777=0,D777=""),"",-PMT($F$45/IF($K$46="Day",'L1'!$D$12,IF($K$46="Week",'L1'!$D$16,IF($K$46="Month",'L1'!$D$17,1))),$F$46,$D$62)),"")</f>
        <v/>
      </c>
      <c r="G777" s="559"/>
      <c r="H777" s="559" t="str">
        <f>IFERROR(-PPMT(IF($K$46="Day",$F$45/'L1'!$D$12,IF($K$46="Week",$F$45/'L1'!$D$16,IF($K$46="Month",$F$45/'L1'!$D$17,IF($K$46="Year",$F$45,0)))),B777,$F$46,$Q$45),"")</f>
        <v/>
      </c>
      <c r="I777" s="559"/>
      <c r="J777" s="559" t="str">
        <f t="shared" si="47"/>
        <v/>
      </c>
      <c r="K777" s="559"/>
      <c r="L777" s="559"/>
      <c r="M777" s="559"/>
      <c r="N777" s="559"/>
      <c r="O777" s="559" t="str">
        <f t="shared" si="48"/>
        <v/>
      </c>
      <c r="P777" s="560"/>
    </row>
    <row r="778" spans="2:16">
      <c r="B778" s="557" t="str">
        <f t="shared" si="45"/>
        <v/>
      </c>
      <c r="C778" s="558"/>
      <c r="D778" s="559" t="str">
        <f t="shared" si="46"/>
        <v/>
      </c>
      <c r="E778" s="559"/>
      <c r="F778" s="559" t="str">
        <f>IFERROR(IF(OR(D778=0,D778=""),"",-PMT($F$45/IF($K$46="Day",'L1'!$D$12,IF($K$46="Week",'L1'!$D$16,IF($K$46="Month",'L1'!$D$17,1))),$F$46,$D$62)),"")</f>
        <v/>
      </c>
      <c r="G778" s="559"/>
      <c r="H778" s="559" t="str">
        <f>IFERROR(-PPMT(IF($K$46="Day",$F$45/'L1'!$D$12,IF($K$46="Week",$F$45/'L1'!$D$16,IF($K$46="Month",$F$45/'L1'!$D$17,IF($K$46="Year",$F$45,0)))),B778,$F$46,$Q$45),"")</f>
        <v/>
      </c>
      <c r="I778" s="559"/>
      <c r="J778" s="559" t="str">
        <f t="shared" si="47"/>
        <v/>
      </c>
      <c r="K778" s="559"/>
      <c r="L778" s="559"/>
      <c r="M778" s="559"/>
      <c r="N778" s="559"/>
      <c r="O778" s="559" t="str">
        <f t="shared" si="48"/>
        <v/>
      </c>
      <c r="P778" s="560"/>
    </row>
    <row r="779" spans="2:16">
      <c r="B779" s="557" t="str">
        <f t="shared" si="45"/>
        <v/>
      </c>
      <c r="C779" s="558"/>
      <c r="D779" s="559" t="str">
        <f t="shared" si="46"/>
        <v/>
      </c>
      <c r="E779" s="559"/>
      <c r="F779" s="559" t="str">
        <f>IFERROR(IF(OR(D779=0,D779=""),"",-PMT($F$45/IF($K$46="Day",'L1'!$D$12,IF($K$46="Week",'L1'!$D$16,IF($K$46="Month",'L1'!$D$17,1))),$F$46,$D$62)),"")</f>
        <v/>
      </c>
      <c r="G779" s="559"/>
      <c r="H779" s="559" t="str">
        <f>IFERROR(-PPMT(IF($K$46="Day",$F$45/'L1'!$D$12,IF($K$46="Week",$F$45/'L1'!$D$16,IF($K$46="Month",$F$45/'L1'!$D$17,IF($K$46="Year",$F$45,0)))),B779,$F$46,$Q$45),"")</f>
        <v/>
      </c>
      <c r="I779" s="559"/>
      <c r="J779" s="559" t="str">
        <f t="shared" si="47"/>
        <v/>
      </c>
      <c r="K779" s="559"/>
      <c r="L779" s="559"/>
      <c r="M779" s="559"/>
      <c r="N779" s="559"/>
      <c r="O779" s="559" t="str">
        <f t="shared" si="48"/>
        <v/>
      </c>
      <c r="P779" s="560"/>
    </row>
    <row r="780" spans="2:16">
      <c r="B780" s="557" t="str">
        <f t="shared" si="45"/>
        <v/>
      </c>
      <c r="C780" s="558"/>
      <c r="D780" s="559" t="str">
        <f t="shared" si="46"/>
        <v/>
      </c>
      <c r="E780" s="559"/>
      <c r="F780" s="559" t="str">
        <f>IFERROR(IF(OR(D780=0,D780=""),"",-PMT($F$45/IF($K$46="Day",'L1'!$D$12,IF($K$46="Week",'L1'!$D$16,IF($K$46="Month",'L1'!$D$17,1))),$F$46,$D$62)),"")</f>
        <v/>
      </c>
      <c r="G780" s="559"/>
      <c r="H780" s="559" t="str">
        <f>IFERROR(-PPMT(IF($K$46="Day",$F$45/'L1'!$D$12,IF($K$46="Week",$F$45/'L1'!$D$16,IF($K$46="Month",$F$45/'L1'!$D$17,IF($K$46="Year",$F$45,0)))),B780,$F$46,$Q$45),"")</f>
        <v/>
      </c>
      <c r="I780" s="559"/>
      <c r="J780" s="559" t="str">
        <f t="shared" si="47"/>
        <v/>
      </c>
      <c r="K780" s="559"/>
      <c r="L780" s="559"/>
      <c r="M780" s="559"/>
      <c r="N780" s="559"/>
      <c r="O780" s="559" t="str">
        <f t="shared" si="48"/>
        <v/>
      </c>
      <c r="P780" s="560"/>
    </row>
    <row r="781" spans="2:16">
      <c r="B781" s="557" t="str">
        <f t="shared" si="45"/>
        <v/>
      </c>
      <c r="C781" s="558"/>
      <c r="D781" s="559" t="str">
        <f t="shared" si="46"/>
        <v/>
      </c>
      <c r="E781" s="559"/>
      <c r="F781" s="559" t="str">
        <f>IFERROR(IF(OR(D781=0,D781=""),"",-PMT($F$45/IF($K$46="Day",'L1'!$D$12,IF($K$46="Week",'L1'!$D$16,IF($K$46="Month",'L1'!$D$17,1))),$F$46,$D$62)),"")</f>
        <v/>
      </c>
      <c r="G781" s="559"/>
      <c r="H781" s="559" t="str">
        <f>IFERROR(-PPMT(IF($K$46="Day",$F$45/'L1'!$D$12,IF($K$46="Week",$F$45/'L1'!$D$16,IF($K$46="Month",$F$45/'L1'!$D$17,IF($K$46="Year",$F$45,0)))),B781,$F$46,$Q$45),"")</f>
        <v/>
      </c>
      <c r="I781" s="559"/>
      <c r="J781" s="559" t="str">
        <f t="shared" si="47"/>
        <v/>
      </c>
      <c r="K781" s="559"/>
      <c r="L781" s="559"/>
      <c r="M781" s="559"/>
      <c r="N781" s="559"/>
      <c r="O781" s="559" t="str">
        <f t="shared" si="48"/>
        <v/>
      </c>
      <c r="P781" s="560"/>
    </row>
    <row r="782" spans="2:16">
      <c r="B782" s="557" t="str">
        <f t="shared" si="45"/>
        <v/>
      </c>
      <c r="C782" s="558"/>
      <c r="D782" s="559" t="str">
        <f t="shared" si="46"/>
        <v/>
      </c>
      <c r="E782" s="559"/>
      <c r="F782" s="559" t="str">
        <f>IFERROR(IF(OR(D782=0,D782=""),"",-PMT($F$45/IF($K$46="Day",'L1'!$D$12,IF($K$46="Week",'L1'!$D$16,IF($K$46="Month",'L1'!$D$17,1))),$F$46,$D$62)),"")</f>
        <v/>
      </c>
      <c r="G782" s="559"/>
      <c r="H782" s="559" t="str">
        <f>IFERROR(-PPMT(IF($K$46="Day",$F$45/'L1'!$D$12,IF($K$46="Week",$F$45/'L1'!$D$16,IF($K$46="Month",$F$45/'L1'!$D$17,IF($K$46="Year",$F$45,0)))),B782,$F$46,$Q$45),"")</f>
        <v/>
      </c>
      <c r="I782" s="559"/>
      <c r="J782" s="559" t="str">
        <f t="shared" si="47"/>
        <v/>
      </c>
      <c r="K782" s="559"/>
      <c r="L782" s="559"/>
      <c r="M782" s="559"/>
      <c r="N782" s="559"/>
      <c r="O782" s="559" t="str">
        <f t="shared" si="48"/>
        <v/>
      </c>
      <c r="P782" s="560"/>
    </row>
    <row r="783" spans="2:16">
      <c r="B783" s="557" t="str">
        <f t="shared" si="45"/>
        <v/>
      </c>
      <c r="C783" s="558"/>
      <c r="D783" s="559" t="str">
        <f t="shared" si="46"/>
        <v/>
      </c>
      <c r="E783" s="559"/>
      <c r="F783" s="559" t="str">
        <f>IFERROR(IF(OR(D783=0,D783=""),"",-PMT($F$45/IF($K$46="Day",'L1'!$D$12,IF($K$46="Week",'L1'!$D$16,IF($K$46="Month",'L1'!$D$17,1))),$F$46,$D$62)),"")</f>
        <v/>
      </c>
      <c r="G783" s="559"/>
      <c r="H783" s="559" t="str">
        <f>IFERROR(-PPMT(IF($K$46="Day",$F$45/'L1'!$D$12,IF($K$46="Week",$F$45/'L1'!$D$16,IF($K$46="Month",$F$45/'L1'!$D$17,IF($K$46="Year",$F$45,0)))),B783,$F$46,$Q$45),"")</f>
        <v/>
      </c>
      <c r="I783" s="559"/>
      <c r="J783" s="559" t="str">
        <f t="shared" si="47"/>
        <v/>
      </c>
      <c r="K783" s="559"/>
      <c r="L783" s="559"/>
      <c r="M783" s="559"/>
      <c r="N783" s="559"/>
      <c r="O783" s="559" t="str">
        <f t="shared" si="48"/>
        <v/>
      </c>
      <c r="P783" s="560"/>
    </row>
    <row r="784" spans="2:16">
      <c r="B784" s="557" t="str">
        <f t="shared" si="45"/>
        <v/>
      </c>
      <c r="C784" s="558"/>
      <c r="D784" s="559" t="str">
        <f t="shared" si="46"/>
        <v/>
      </c>
      <c r="E784" s="559"/>
      <c r="F784" s="559" t="str">
        <f>IFERROR(IF(OR(D784=0,D784=""),"",-PMT($F$45/IF($K$46="Day",'L1'!$D$12,IF($K$46="Week",'L1'!$D$16,IF($K$46="Month",'L1'!$D$17,1))),$F$46,$D$62)),"")</f>
        <v/>
      </c>
      <c r="G784" s="559"/>
      <c r="H784" s="559" t="str">
        <f>IFERROR(-PPMT(IF($K$46="Day",$F$45/'L1'!$D$12,IF($K$46="Week",$F$45/'L1'!$D$16,IF($K$46="Month",$F$45/'L1'!$D$17,IF($K$46="Year",$F$45,0)))),B784,$F$46,$Q$45),"")</f>
        <v/>
      </c>
      <c r="I784" s="559"/>
      <c r="J784" s="559" t="str">
        <f t="shared" si="47"/>
        <v/>
      </c>
      <c r="K784" s="559"/>
      <c r="L784" s="559"/>
      <c r="M784" s="559"/>
      <c r="N784" s="559"/>
      <c r="O784" s="559" t="str">
        <f t="shared" si="48"/>
        <v/>
      </c>
      <c r="P784" s="560"/>
    </row>
    <row r="785" spans="2:16">
      <c r="B785" s="557" t="str">
        <f t="shared" si="45"/>
        <v/>
      </c>
      <c r="C785" s="558"/>
      <c r="D785" s="559" t="str">
        <f t="shared" si="46"/>
        <v/>
      </c>
      <c r="E785" s="559"/>
      <c r="F785" s="559" t="str">
        <f>IFERROR(IF(OR(D785=0,D785=""),"",-PMT($F$45/IF($K$46="Day",'L1'!$D$12,IF($K$46="Week",'L1'!$D$16,IF($K$46="Month",'L1'!$D$17,1))),$F$46,$D$62)),"")</f>
        <v/>
      </c>
      <c r="G785" s="559"/>
      <c r="H785" s="559" t="str">
        <f>IFERROR(-PPMT(IF($K$46="Day",$F$45/'L1'!$D$12,IF($K$46="Week",$F$45/'L1'!$D$16,IF($K$46="Month",$F$45/'L1'!$D$17,IF($K$46="Year",$F$45,0)))),B785,$F$46,$Q$45),"")</f>
        <v/>
      </c>
      <c r="I785" s="559"/>
      <c r="J785" s="559" t="str">
        <f t="shared" si="47"/>
        <v/>
      </c>
      <c r="K785" s="559"/>
      <c r="L785" s="559"/>
      <c r="M785" s="559"/>
      <c r="N785" s="559"/>
      <c r="O785" s="559" t="str">
        <f t="shared" si="48"/>
        <v/>
      </c>
      <c r="P785" s="560"/>
    </row>
    <row r="786" spans="2:16">
      <c r="B786" s="557" t="str">
        <f t="shared" si="45"/>
        <v/>
      </c>
      <c r="C786" s="558"/>
      <c r="D786" s="559" t="str">
        <f t="shared" si="46"/>
        <v/>
      </c>
      <c r="E786" s="559"/>
      <c r="F786" s="559" t="str">
        <f>IFERROR(IF(OR(D786=0,D786=""),"",-PMT($F$45/IF($K$46="Day",'L1'!$D$12,IF($K$46="Week",'L1'!$D$16,IF($K$46="Month",'L1'!$D$17,1))),$F$46,$D$62)),"")</f>
        <v/>
      </c>
      <c r="G786" s="559"/>
      <c r="H786" s="559" t="str">
        <f>IFERROR(-PPMT(IF($K$46="Day",$F$45/'L1'!$D$12,IF($K$46="Week",$F$45/'L1'!$D$16,IF($K$46="Month",$F$45/'L1'!$D$17,IF($K$46="Year",$F$45,0)))),B786,$F$46,$Q$45),"")</f>
        <v/>
      </c>
      <c r="I786" s="559"/>
      <c r="J786" s="559" t="str">
        <f t="shared" si="47"/>
        <v/>
      </c>
      <c r="K786" s="559"/>
      <c r="L786" s="559"/>
      <c r="M786" s="559"/>
      <c r="N786" s="559"/>
      <c r="O786" s="559" t="str">
        <f t="shared" si="48"/>
        <v/>
      </c>
      <c r="P786" s="560"/>
    </row>
    <row r="787" spans="2:16">
      <c r="B787" s="557" t="str">
        <f t="shared" si="45"/>
        <v/>
      </c>
      <c r="C787" s="558"/>
      <c r="D787" s="559" t="str">
        <f t="shared" si="46"/>
        <v/>
      </c>
      <c r="E787" s="559"/>
      <c r="F787" s="559" t="str">
        <f>IFERROR(IF(OR(D787=0,D787=""),"",-PMT($F$45/IF($K$46="Day",'L1'!$D$12,IF($K$46="Week",'L1'!$D$16,IF($K$46="Month",'L1'!$D$17,1))),$F$46,$D$62)),"")</f>
        <v/>
      </c>
      <c r="G787" s="559"/>
      <c r="H787" s="559" t="str">
        <f>IFERROR(-PPMT(IF($K$46="Day",$F$45/'L1'!$D$12,IF($K$46="Week",$F$45/'L1'!$D$16,IF($K$46="Month",$F$45/'L1'!$D$17,IF($K$46="Year",$F$45,0)))),B787,$F$46,$Q$45),"")</f>
        <v/>
      </c>
      <c r="I787" s="559"/>
      <c r="J787" s="559" t="str">
        <f t="shared" si="47"/>
        <v/>
      </c>
      <c r="K787" s="559"/>
      <c r="L787" s="559"/>
      <c r="M787" s="559"/>
      <c r="N787" s="559"/>
      <c r="O787" s="559" t="str">
        <f t="shared" si="48"/>
        <v/>
      </c>
      <c r="P787" s="560"/>
    </row>
    <row r="788" spans="2:16">
      <c r="B788" s="557" t="str">
        <f t="shared" si="45"/>
        <v/>
      </c>
      <c r="C788" s="558"/>
      <c r="D788" s="559" t="str">
        <f t="shared" si="46"/>
        <v/>
      </c>
      <c r="E788" s="559"/>
      <c r="F788" s="559" t="str">
        <f>IFERROR(IF(OR(D788=0,D788=""),"",-PMT($F$45/IF($K$46="Day",'L1'!$D$12,IF($K$46="Week",'L1'!$D$16,IF($K$46="Month",'L1'!$D$17,1))),$F$46,$D$62)),"")</f>
        <v/>
      </c>
      <c r="G788" s="559"/>
      <c r="H788" s="559" t="str">
        <f>IFERROR(-PPMT(IF($K$46="Day",$F$45/'L1'!$D$12,IF($K$46="Week",$F$45/'L1'!$D$16,IF($K$46="Month",$F$45/'L1'!$D$17,IF($K$46="Year",$F$45,0)))),B788,$F$46,$Q$45),"")</f>
        <v/>
      </c>
      <c r="I788" s="559"/>
      <c r="J788" s="559" t="str">
        <f t="shared" si="47"/>
        <v/>
      </c>
      <c r="K788" s="559"/>
      <c r="L788" s="559"/>
      <c r="M788" s="559"/>
      <c r="N788" s="559"/>
      <c r="O788" s="559" t="str">
        <f t="shared" si="48"/>
        <v/>
      </c>
      <c r="P788" s="560"/>
    </row>
    <row r="789" spans="2:16">
      <c r="B789" s="557" t="str">
        <f t="shared" si="45"/>
        <v/>
      </c>
      <c r="C789" s="558"/>
      <c r="D789" s="559" t="str">
        <f t="shared" si="46"/>
        <v/>
      </c>
      <c r="E789" s="559"/>
      <c r="F789" s="559" t="str">
        <f>IFERROR(IF(OR(D789=0,D789=""),"",-PMT($F$45/IF($K$46="Day",'L1'!$D$12,IF($K$46="Week",'L1'!$D$16,IF($K$46="Month",'L1'!$D$17,1))),$F$46,$D$62)),"")</f>
        <v/>
      </c>
      <c r="G789" s="559"/>
      <c r="H789" s="559" t="str">
        <f>IFERROR(-PPMT(IF($K$46="Day",$F$45/'L1'!$D$12,IF($K$46="Week",$F$45/'L1'!$D$16,IF($K$46="Month",$F$45/'L1'!$D$17,IF($K$46="Year",$F$45,0)))),B789,$F$46,$Q$45),"")</f>
        <v/>
      </c>
      <c r="I789" s="559"/>
      <c r="J789" s="559" t="str">
        <f t="shared" si="47"/>
        <v/>
      </c>
      <c r="K789" s="559"/>
      <c r="L789" s="559"/>
      <c r="M789" s="559"/>
      <c r="N789" s="559"/>
      <c r="O789" s="559" t="str">
        <f t="shared" si="48"/>
        <v/>
      </c>
      <c r="P789" s="560"/>
    </row>
    <row r="790" spans="2:16">
      <c r="B790" s="557" t="str">
        <f t="shared" si="45"/>
        <v/>
      </c>
      <c r="C790" s="558"/>
      <c r="D790" s="559" t="str">
        <f t="shared" si="46"/>
        <v/>
      </c>
      <c r="E790" s="559"/>
      <c r="F790" s="559" t="str">
        <f>IFERROR(IF(OR(D790=0,D790=""),"",-PMT($F$45/IF($K$46="Day",'L1'!$D$12,IF($K$46="Week",'L1'!$D$16,IF($K$46="Month",'L1'!$D$17,1))),$F$46,$D$62)),"")</f>
        <v/>
      </c>
      <c r="G790" s="559"/>
      <c r="H790" s="559" t="str">
        <f>IFERROR(-PPMT(IF($K$46="Day",$F$45/'L1'!$D$12,IF($K$46="Week",$F$45/'L1'!$D$16,IF($K$46="Month",$F$45/'L1'!$D$17,IF($K$46="Year",$F$45,0)))),B790,$F$46,$Q$45),"")</f>
        <v/>
      </c>
      <c r="I790" s="559"/>
      <c r="J790" s="559" t="str">
        <f t="shared" si="47"/>
        <v/>
      </c>
      <c r="K790" s="559"/>
      <c r="L790" s="559"/>
      <c r="M790" s="559"/>
      <c r="N790" s="559"/>
      <c r="O790" s="559" t="str">
        <f t="shared" si="48"/>
        <v/>
      </c>
      <c r="P790" s="560"/>
    </row>
    <row r="791" spans="2:16">
      <c r="B791" s="557" t="str">
        <f t="shared" si="45"/>
        <v/>
      </c>
      <c r="C791" s="558"/>
      <c r="D791" s="559" t="str">
        <f t="shared" si="46"/>
        <v/>
      </c>
      <c r="E791" s="559"/>
      <c r="F791" s="559" t="str">
        <f>IFERROR(IF(OR(D791=0,D791=""),"",-PMT($F$45/IF($K$46="Day",'L1'!$D$12,IF($K$46="Week",'L1'!$D$16,IF($K$46="Month",'L1'!$D$17,1))),$F$46,$D$62)),"")</f>
        <v/>
      </c>
      <c r="G791" s="559"/>
      <c r="H791" s="559" t="str">
        <f>IFERROR(-PPMT(IF($K$46="Day",$F$45/'L1'!$D$12,IF($K$46="Week",$F$45/'L1'!$D$16,IF($K$46="Month",$F$45/'L1'!$D$17,IF($K$46="Year",$F$45,0)))),B791,$F$46,$Q$45),"")</f>
        <v/>
      </c>
      <c r="I791" s="559"/>
      <c r="J791" s="559" t="str">
        <f t="shared" si="47"/>
        <v/>
      </c>
      <c r="K791" s="559"/>
      <c r="L791" s="559"/>
      <c r="M791" s="559"/>
      <c r="N791" s="559"/>
      <c r="O791" s="559" t="str">
        <f t="shared" si="48"/>
        <v/>
      </c>
      <c r="P791" s="560"/>
    </row>
    <row r="792" spans="2:16">
      <c r="B792" s="557" t="str">
        <f t="shared" si="45"/>
        <v/>
      </c>
      <c r="C792" s="558"/>
      <c r="D792" s="559" t="str">
        <f t="shared" si="46"/>
        <v/>
      </c>
      <c r="E792" s="559"/>
      <c r="F792" s="559" t="str">
        <f>IFERROR(IF(OR(D792=0,D792=""),"",-PMT($F$45/IF($K$46="Day",'L1'!$D$12,IF($K$46="Week",'L1'!$D$16,IF($K$46="Month",'L1'!$D$17,1))),$F$46,$D$62)),"")</f>
        <v/>
      </c>
      <c r="G792" s="559"/>
      <c r="H792" s="559" t="str">
        <f>IFERROR(-PPMT(IF($K$46="Day",$F$45/'L1'!$D$12,IF($K$46="Week",$F$45/'L1'!$D$16,IF($K$46="Month",$F$45/'L1'!$D$17,IF($K$46="Year",$F$45,0)))),B792,$F$46,$Q$45),"")</f>
        <v/>
      </c>
      <c r="I792" s="559"/>
      <c r="J792" s="559" t="str">
        <f t="shared" si="47"/>
        <v/>
      </c>
      <c r="K792" s="559"/>
      <c r="L792" s="559"/>
      <c r="M792" s="559"/>
      <c r="N792" s="559"/>
      <c r="O792" s="559" t="str">
        <f t="shared" si="48"/>
        <v/>
      </c>
      <c r="P792" s="560"/>
    </row>
    <row r="793" spans="2:16">
      <c r="B793" s="557" t="str">
        <f t="shared" si="45"/>
        <v/>
      </c>
      <c r="C793" s="558"/>
      <c r="D793" s="559" t="str">
        <f t="shared" si="46"/>
        <v/>
      </c>
      <c r="E793" s="559"/>
      <c r="F793" s="559" t="str">
        <f>IFERROR(IF(OR(D793=0,D793=""),"",-PMT($F$45/IF($K$46="Day",'L1'!$D$12,IF($K$46="Week",'L1'!$D$16,IF($K$46="Month",'L1'!$D$17,1))),$F$46,$D$62)),"")</f>
        <v/>
      </c>
      <c r="G793" s="559"/>
      <c r="H793" s="559" t="str">
        <f>IFERROR(-PPMT(IF($K$46="Day",$F$45/'L1'!$D$12,IF($K$46="Week",$F$45/'L1'!$D$16,IF($K$46="Month",$F$45/'L1'!$D$17,IF($K$46="Year",$F$45,0)))),B793,$F$46,$Q$45),"")</f>
        <v/>
      </c>
      <c r="I793" s="559"/>
      <c r="J793" s="559" t="str">
        <f t="shared" si="47"/>
        <v/>
      </c>
      <c r="K793" s="559"/>
      <c r="L793" s="559"/>
      <c r="M793" s="559"/>
      <c r="N793" s="559"/>
      <c r="O793" s="559" t="str">
        <f t="shared" si="48"/>
        <v/>
      </c>
      <c r="P793" s="560"/>
    </row>
    <row r="794" spans="2:16">
      <c r="B794" s="557" t="str">
        <f t="shared" si="45"/>
        <v/>
      </c>
      <c r="C794" s="558"/>
      <c r="D794" s="559" t="str">
        <f t="shared" si="46"/>
        <v/>
      </c>
      <c r="E794" s="559"/>
      <c r="F794" s="559" t="str">
        <f>IFERROR(IF(OR(D794=0,D794=""),"",-PMT($F$45/IF($K$46="Day",'L1'!$D$12,IF($K$46="Week",'L1'!$D$16,IF($K$46="Month",'L1'!$D$17,1))),$F$46,$D$62)),"")</f>
        <v/>
      </c>
      <c r="G794" s="559"/>
      <c r="H794" s="559" t="str">
        <f>IFERROR(-PPMT(IF($K$46="Day",$F$45/'L1'!$D$12,IF($K$46="Week",$F$45/'L1'!$D$16,IF($K$46="Month",$F$45/'L1'!$D$17,IF($K$46="Year",$F$45,0)))),B794,$F$46,$Q$45),"")</f>
        <v/>
      </c>
      <c r="I794" s="559"/>
      <c r="J794" s="559" t="str">
        <f t="shared" si="47"/>
        <v/>
      </c>
      <c r="K794" s="559"/>
      <c r="L794" s="559"/>
      <c r="M794" s="559"/>
      <c r="N794" s="559"/>
      <c r="O794" s="559" t="str">
        <f t="shared" si="48"/>
        <v/>
      </c>
      <c r="P794" s="560"/>
    </row>
    <row r="795" spans="2:16">
      <c r="B795" s="557" t="str">
        <f t="shared" si="45"/>
        <v/>
      </c>
      <c r="C795" s="558"/>
      <c r="D795" s="559" t="str">
        <f t="shared" si="46"/>
        <v/>
      </c>
      <c r="E795" s="559"/>
      <c r="F795" s="559" t="str">
        <f>IFERROR(IF(OR(D795=0,D795=""),"",-PMT($F$45/IF($K$46="Day",'L1'!$D$12,IF($K$46="Week",'L1'!$D$16,IF($K$46="Month",'L1'!$D$17,1))),$F$46,$D$62)),"")</f>
        <v/>
      </c>
      <c r="G795" s="559"/>
      <c r="H795" s="559" t="str">
        <f>IFERROR(-PPMT(IF($K$46="Day",$F$45/'L1'!$D$12,IF($K$46="Week",$F$45/'L1'!$D$16,IF($K$46="Month",$F$45/'L1'!$D$17,IF($K$46="Year",$F$45,0)))),B795,$F$46,$Q$45),"")</f>
        <v/>
      </c>
      <c r="I795" s="559"/>
      <c r="J795" s="559" t="str">
        <f t="shared" si="47"/>
        <v/>
      </c>
      <c r="K795" s="559"/>
      <c r="L795" s="559"/>
      <c r="M795" s="559"/>
      <c r="N795" s="559"/>
      <c r="O795" s="559" t="str">
        <f t="shared" si="48"/>
        <v/>
      </c>
      <c r="P795" s="560"/>
    </row>
    <row r="796" spans="2:16">
      <c r="B796" s="557" t="str">
        <f t="shared" si="45"/>
        <v/>
      </c>
      <c r="C796" s="558"/>
      <c r="D796" s="559" t="str">
        <f t="shared" si="46"/>
        <v/>
      </c>
      <c r="E796" s="559"/>
      <c r="F796" s="559" t="str">
        <f>IFERROR(IF(OR(D796=0,D796=""),"",-PMT($F$45/IF($K$46="Day",'L1'!$D$12,IF($K$46="Week",'L1'!$D$16,IF($K$46="Month",'L1'!$D$17,1))),$F$46,$D$62)),"")</f>
        <v/>
      </c>
      <c r="G796" s="559"/>
      <c r="H796" s="559" t="str">
        <f>IFERROR(-PPMT(IF($K$46="Day",$F$45/'L1'!$D$12,IF($K$46="Week",$F$45/'L1'!$D$16,IF($K$46="Month",$F$45/'L1'!$D$17,IF($K$46="Year",$F$45,0)))),B796,$F$46,$Q$45),"")</f>
        <v/>
      </c>
      <c r="I796" s="559"/>
      <c r="J796" s="559" t="str">
        <f t="shared" si="47"/>
        <v/>
      </c>
      <c r="K796" s="559"/>
      <c r="L796" s="559"/>
      <c r="M796" s="559"/>
      <c r="N796" s="559"/>
      <c r="O796" s="559" t="str">
        <f t="shared" si="48"/>
        <v/>
      </c>
      <c r="P796" s="560"/>
    </row>
    <row r="797" spans="2:16">
      <c r="B797" s="557" t="str">
        <f t="shared" si="45"/>
        <v/>
      </c>
      <c r="C797" s="558"/>
      <c r="D797" s="559" t="str">
        <f t="shared" si="46"/>
        <v/>
      </c>
      <c r="E797" s="559"/>
      <c r="F797" s="559" t="str">
        <f>IFERROR(IF(OR(D797=0,D797=""),"",-PMT($F$45/IF($K$46="Day",'L1'!$D$12,IF($K$46="Week",'L1'!$D$16,IF($K$46="Month",'L1'!$D$17,1))),$F$46,$D$62)),"")</f>
        <v/>
      </c>
      <c r="G797" s="559"/>
      <c r="H797" s="559" t="str">
        <f>IFERROR(-PPMT(IF($K$46="Day",$F$45/'L1'!$D$12,IF($K$46="Week",$F$45/'L1'!$D$16,IF($K$46="Month",$F$45/'L1'!$D$17,IF($K$46="Year",$F$45,0)))),B797,$F$46,$Q$45),"")</f>
        <v/>
      </c>
      <c r="I797" s="559"/>
      <c r="J797" s="559" t="str">
        <f t="shared" si="47"/>
        <v/>
      </c>
      <c r="K797" s="559"/>
      <c r="L797" s="559"/>
      <c r="M797" s="559"/>
      <c r="N797" s="559"/>
      <c r="O797" s="559" t="str">
        <f t="shared" si="48"/>
        <v/>
      </c>
      <c r="P797" s="560"/>
    </row>
    <row r="798" spans="2:16">
      <c r="B798" s="557" t="str">
        <f t="shared" si="45"/>
        <v/>
      </c>
      <c r="C798" s="558"/>
      <c r="D798" s="559" t="str">
        <f t="shared" si="46"/>
        <v/>
      </c>
      <c r="E798" s="559"/>
      <c r="F798" s="559" t="str">
        <f>IFERROR(IF(OR(D798=0,D798=""),"",-PMT($F$45/IF($K$46="Day",'L1'!$D$12,IF($K$46="Week",'L1'!$D$16,IF($K$46="Month",'L1'!$D$17,1))),$F$46,$D$62)),"")</f>
        <v/>
      </c>
      <c r="G798" s="559"/>
      <c r="H798" s="559" t="str">
        <f>IFERROR(-PPMT(IF($K$46="Day",$F$45/'L1'!$D$12,IF($K$46="Week",$F$45/'L1'!$D$16,IF($K$46="Month",$F$45/'L1'!$D$17,IF($K$46="Year",$F$45,0)))),B798,$F$46,$Q$45),"")</f>
        <v/>
      </c>
      <c r="I798" s="559"/>
      <c r="J798" s="559" t="str">
        <f t="shared" si="47"/>
        <v/>
      </c>
      <c r="K798" s="559"/>
      <c r="L798" s="559"/>
      <c r="M798" s="559"/>
      <c r="N798" s="559"/>
      <c r="O798" s="559" t="str">
        <f t="shared" si="48"/>
        <v/>
      </c>
      <c r="P798" s="560"/>
    </row>
    <row r="799" spans="2:16">
      <c r="B799" s="557" t="str">
        <f t="shared" si="45"/>
        <v/>
      </c>
      <c r="C799" s="558"/>
      <c r="D799" s="559" t="str">
        <f t="shared" si="46"/>
        <v/>
      </c>
      <c r="E799" s="559"/>
      <c r="F799" s="559" t="str">
        <f>IFERROR(IF(OR(D799=0,D799=""),"",-PMT($F$45/IF($K$46="Day",'L1'!$D$12,IF($K$46="Week",'L1'!$D$16,IF($K$46="Month",'L1'!$D$17,1))),$F$46,$D$62)),"")</f>
        <v/>
      </c>
      <c r="G799" s="559"/>
      <c r="H799" s="559" t="str">
        <f>IFERROR(-PPMT(IF($K$46="Day",$F$45/'L1'!$D$12,IF($K$46="Week",$F$45/'L1'!$D$16,IF($K$46="Month",$F$45/'L1'!$D$17,IF($K$46="Year",$F$45,0)))),B799,$F$46,$Q$45),"")</f>
        <v/>
      </c>
      <c r="I799" s="559"/>
      <c r="J799" s="559" t="str">
        <f t="shared" si="47"/>
        <v/>
      </c>
      <c r="K799" s="559"/>
      <c r="L799" s="559"/>
      <c r="M799" s="559"/>
      <c r="N799" s="559"/>
      <c r="O799" s="559" t="str">
        <f t="shared" si="48"/>
        <v/>
      </c>
      <c r="P799" s="560"/>
    </row>
    <row r="800" spans="2:16">
      <c r="B800" s="557" t="str">
        <f t="shared" si="45"/>
        <v/>
      </c>
      <c r="C800" s="558"/>
      <c r="D800" s="559" t="str">
        <f t="shared" si="46"/>
        <v/>
      </c>
      <c r="E800" s="559"/>
      <c r="F800" s="559" t="str">
        <f>IFERROR(IF(OR(D800=0,D800=""),"",-PMT($F$45/IF($K$46="Day",'L1'!$D$12,IF($K$46="Week",'L1'!$D$16,IF($K$46="Month",'L1'!$D$17,1))),$F$46,$D$62)),"")</f>
        <v/>
      </c>
      <c r="G800" s="559"/>
      <c r="H800" s="559" t="str">
        <f>IFERROR(-PPMT(IF($K$46="Day",$F$45/'L1'!$D$12,IF($K$46="Week",$F$45/'L1'!$D$16,IF($K$46="Month",$F$45/'L1'!$D$17,IF($K$46="Year",$F$45,0)))),B800,$F$46,$Q$45),"")</f>
        <v/>
      </c>
      <c r="I800" s="559"/>
      <c r="J800" s="559" t="str">
        <f t="shared" si="47"/>
        <v/>
      </c>
      <c r="K800" s="559"/>
      <c r="L800" s="559"/>
      <c r="M800" s="559"/>
      <c r="N800" s="559"/>
      <c r="O800" s="559" t="str">
        <f t="shared" si="48"/>
        <v/>
      </c>
      <c r="P800" s="560"/>
    </row>
    <row r="801" spans="2:16">
      <c r="B801" s="557" t="str">
        <f t="shared" si="45"/>
        <v/>
      </c>
      <c r="C801" s="558"/>
      <c r="D801" s="559" t="str">
        <f t="shared" si="46"/>
        <v/>
      </c>
      <c r="E801" s="559"/>
      <c r="F801" s="559" t="str">
        <f>IFERROR(IF(OR(D801=0,D801=""),"",-PMT($F$45/IF($K$46="Day",'L1'!$D$12,IF($K$46="Week",'L1'!$D$16,IF($K$46="Month",'L1'!$D$17,1))),$F$46,$D$62)),"")</f>
        <v/>
      </c>
      <c r="G801" s="559"/>
      <c r="H801" s="559" t="str">
        <f>IFERROR(-PPMT(IF($K$46="Day",$F$45/'L1'!$D$12,IF($K$46="Week",$F$45/'L1'!$D$16,IF($K$46="Month",$F$45/'L1'!$D$17,IF($K$46="Year",$F$45,0)))),B801,$F$46,$Q$45),"")</f>
        <v/>
      </c>
      <c r="I801" s="559"/>
      <c r="J801" s="559" t="str">
        <f t="shared" si="47"/>
        <v/>
      </c>
      <c r="K801" s="559"/>
      <c r="L801" s="559"/>
      <c r="M801" s="559"/>
      <c r="N801" s="559"/>
      <c r="O801" s="559" t="str">
        <f t="shared" si="48"/>
        <v/>
      </c>
      <c r="P801" s="560"/>
    </row>
    <row r="802" spans="2:16">
      <c r="B802" s="557" t="str">
        <f t="shared" si="45"/>
        <v/>
      </c>
      <c r="C802" s="558"/>
      <c r="D802" s="559" t="str">
        <f t="shared" si="46"/>
        <v/>
      </c>
      <c r="E802" s="559"/>
      <c r="F802" s="559" t="str">
        <f>IFERROR(IF(OR(D802=0,D802=""),"",-PMT($F$45/IF($K$46="Day",'L1'!$D$12,IF($K$46="Week",'L1'!$D$16,IF($K$46="Month",'L1'!$D$17,1))),$F$46,$D$62)),"")</f>
        <v/>
      </c>
      <c r="G802" s="559"/>
      <c r="H802" s="559" t="str">
        <f>IFERROR(-PPMT(IF($K$46="Day",$F$45/'L1'!$D$12,IF($K$46="Week",$F$45/'L1'!$D$16,IF($K$46="Month",$F$45/'L1'!$D$17,IF($K$46="Year",$F$45,0)))),B802,$F$46,$Q$45),"")</f>
        <v/>
      </c>
      <c r="I802" s="559"/>
      <c r="J802" s="559" t="str">
        <f t="shared" si="47"/>
        <v/>
      </c>
      <c r="K802" s="559"/>
      <c r="L802" s="559"/>
      <c r="M802" s="559"/>
      <c r="N802" s="559"/>
      <c r="O802" s="559" t="str">
        <f t="shared" si="48"/>
        <v/>
      </c>
      <c r="P802" s="560"/>
    </row>
    <row r="803" spans="2:16">
      <c r="B803" s="557" t="str">
        <f t="shared" si="45"/>
        <v/>
      </c>
      <c r="C803" s="558"/>
      <c r="D803" s="559" t="str">
        <f t="shared" si="46"/>
        <v/>
      </c>
      <c r="E803" s="559"/>
      <c r="F803" s="559" t="str">
        <f>IFERROR(IF(OR(D803=0,D803=""),"",-PMT($F$45/IF($K$46="Day",'L1'!$D$12,IF($K$46="Week",'L1'!$D$16,IF($K$46="Month",'L1'!$D$17,1))),$F$46,$D$62)),"")</f>
        <v/>
      </c>
      <c r="G803" s="559"/>
      <c r="H803" s="559" t="str">
        <f>IFERROR(-PPMT(IF($K$46="Day",$F$45/'L1'!$D$12,IF($K$46="Week",$F$45/'L1'!$D$16,IF($K$46="Month",$F$45/'L1'!$D$17,IF($K$46="Year",$F$45,0)))),B803,$F$46,$Q$45),"")</f>
        <v/>
      </c>
      <c r="I803" s="559"/>
      <c r="J803" s="559" t="str">
        <f t="shared" si="47"/>
        <v/>
      </c>
      <c r="K803" s="559"/>
      <c r="L803" s="559"/>
      <c r="M803" s="559"/>
      <c r="N803" s="559"/>
      <c r="O803" s="559" t="str">
        <f t="shared" si="48"/>
        <v/>
      </c>
      <c r="P803" s="560"/>
    </row>
    <row r="804" spans="2:16">
      <c r="B804" s="557" t="str">
        <f t="shared" si="45"/>
        <v/>
      </c>
      <c r="C804" s="558"/>
      <c r="D804" s="559" t="str">
        <f t="shared" si="46"/>
        <v/>
      </c>
      <c r="E804" s="559"/>
      <c r="F804" s="559" t="str">
        <f>IFERROR(IF(OR(D804=0,D804=""),"",-PMT($F$45/IF($K$46="Day",'L1'!$D$12,IF($K$46="Week",'L1'!$D$16,IF($K$46="Month",'L1'!$D$17,1))),$F$46,$D$62)),"")</f>
        <v/>
      </c>
      <c r="G804" s="559"/>
      <c r="H804" s="559" t="str">
        <f>IFERROR(-PPMT(IF($K$46="Day",$F$45/'L1'!$D$12,IF($K$46="Week",$F$45/'L1'!$D$16,IF($K$46="Month",$F$45/'L1'!$D$17,IF($K$46="Year",$F$45,0)))),B804,$F$46,$Q$45),"")</f>
        <v/>
      </c>
      <c r="I804" s="559"/>
      <c r="J804" s="559" t="str">
        <f t="shared" si="47"/>
        <v/>
      </c>
      <c r="K804" s="559"/>
      <c r="L804" s="559"/>
      <c r="M804" s="559"/>
      <c r="N804" s="559"/>
      <c r="O804" s="559" t="str">
        <f t="shared" si="48"/>
        <v/>
      </c>
      <c r="P804" s="560"/>
    </row>
    <row r="805" spans="2:16">
      <c r="B805" s="557" t="str">
        <f t="shared" si="45"/>
        <v/>
      </c>
      <c r="C805" s="558"/>
      <c r="D805" s="559" t="str">
        <f t="shared" si="46"/>
        <v/>
      </c>
      <c r="E805" s="559"/>
      <c r="F805" s="559" t="str">
        <f>IFERROR(IF(OR(D805=0,D805=""),"",-PMT($F$45/IF($K$46="Day",'L1'!$D$12,IF($K$46="Week",'L1'!$D$16,IF($K$46="Month",'L1'!$D$17,1))),$F$46,$D$62)),"")</f>
        <v/>
      </c>
      <c r="G805" s="559"/>
      <c r="H805" s="559" t="str">
        <f>IFERROR(-PPMT(IF($K$46="Day",$F$45/'L1'!$D$12,IF($K$46="Week",$F$45/'L1'!$D$16,IF($K$46="Month",$F$45/'L1'!$D$17,IF($K$46="Year",$F$45,0)))),B805,$F$46,$Q$45),"")</f>
        <v/>
      </c>
      <c r="I805" s="559"/>
      <c r="J805" s="559" t="str">
        <f t="shared" si="47"/>
        <v/>
      </c>
      <c r="K805" s="559"/>
      <c r="L805" s="559"/>
      <c r="M805" s="559"/>
      <c r="N805" s="559"/>
      <c r="O805" s="559" t="str">
        <f t="shared" si="48"/>
        <v/>
      </c>
      <c r="P805" s="560"/>
    </row>
    <row r="806" spans="2:16">
      <c r="B806" s="557" t="str">
        <f t="shared" si="45"/>
        <v/>
      </c>
      <c r="C806" s="558"/>
      <c r="D806" s="559" t="str">
        <f t="shared" si="46"/>
        <v/>
      </c>
      <c r="E806" s="559"/>
      <c r="F806" s="559" t="str">
        <f>IFERROR(IF(OR(D806=0,D806=""),"",-PMT($F$45/IF($K$46="Day",'L1'!$D$12,IF($K$46="Week",'L1'!$D$16,IF($K$46="Month",'L1'!$D$17,1))),$F$46,$D$62)),"")</f>
        <v/>
      </c>
      <c r="G806" s="559"/>
      <c r="H806" s="559" t="str">
        <f>IFERROR(-PPMT(IF($K$46="Day",$F$45/'L1'!$D$12,IF($K$46="Week",$F$45/'L1'!$D$16,IF($K$46="Month",$F$45/'L1'!$D$17,IF($K$46="Year",$F$45,0)))),B806,$F$46,$Q$45),"")</f>
        <v/>
      </c>
      <c r="I806" s="559"/>
      <c r="J806" s="559" t="str">
        <f t="shared" si="47"/>
        <v/>
      </c>
      <c r="K806" s="559"/>
      <c r="L806" s="559"/>
      <c r="M806" s="559"/>
      <c r="N806" s="559"/>
      <c r="O806" s="559" t="str">
        <f t="shared" si="48"/>
        <v/>
      </c>
      <c r="P806" s="560"/>
    </row>
    <row r="807" spans="2:16">
      <c r="B807" s="557" t="str">
        <f t="shared" si="45"/>
        <v/>
      </c>
      <c r="C807" s="558"/>
      <c r="D807" s="559" t="str">
        <f t="shared" si="46"/>
        <v/>
      </c>
      <c r="E807" s="559"/>
      <c r="F807" s="559" t="str">
        <f>IFERROR(IF(OR(D807=0,D807=""),"",-PMT($F$45/IF($K$46="Day",'L1'!$D$12,IF($K$46="Week",'L1'!$D$16,IF($K$46="Month",'L1'!$D$17,1))),$F$46,$D$62)),"")</f>
        <v/>
      </c>
      <c r="G807" s="559"/>
      <c r="H807" s="559" t="str">
        <f>IFERROR(-PPMT(IF($K$46="Day",$F$45/'L1'!$D$12,IF($K$46="Week",$F$45/'L1'!$D$16,IF($K$46="Month",$F$45/'L1'!$D$17,IF($K$46="Year",$F$45,0)))),B807,$F$46,$Q$45),"")</f>
        <v/>
      </c>
      <c r="I807" s="559"/>
      <c r="J807" s="559" t="str">
        <f t="shared" si="47"/>
        <v/>
      </c>
      <c r="K807" s="559"/>
      <c r="L807" s="559"/>
      <c r="M807" s="559"/>
      <c r="N807" s="559"/>
      <c r="O807" s="559" t="str">
        <f t="shared" si="48"/>
        <v/>
      </c>
      <c r="P807" s="560"/>
    </row>
    <row r="808" spans="2:16">
      <c r="B808" s="557" t="str">
        <f t="shared" si="45"/>
        <v/>
      </c>
      <c r="C808" s="558"/>
      <c r="D808" s="559" t="str">
        <f t="shared" si="46"/>
        <v/>
      </c>
      <c r="E808" s="559"/>
      <c r="F808" s="559" t="str">
        <f>IFERROR(IF(OR(D808=0,D808=""),"",-PMT($F$45/IF($K$46="Day",'L1'!$D$12,IF($K$46="Week",'L1'!$D$16,IF($K$46="Month",'L1'!$D$17,1))),$F$46,$D$62)),"")</f>
        <v/>
      </c>
      <c r="G808" s="559"/>
      <c r="H808" s="559" t="str">
        <f>IFERROR(-PPMT(IF($K$46="Day",$F$45/'L1'!$D$12,IF($K$46="Week",$F$45/'L1'!$D$16,IF($K$46="Month",$F$45/'L1'!$D$17,IF($K$46="Year",$F$45,0)))),B808,$F$46,$Q$45),"")</f>
        <v/>
      </c>
      <c r="I808" s="559"/>
      <c r="J808" s="559" t="str">
        <f t="shared" si="47"/>
        <v/>
      </c>
      <c r="K808" s="559"/>
      <c r="L808" s="559"/>
      <c r="M808" s="559"/>
      <c r="N808" s="559"/>
      <c r="O808" s="559" t="str">
        <f t="shared" si="48"/>
        <v/>
      </c>
      <c r="P808" s="560"/>
    </row>
    <row r="809" spans="2:16">
      <c r="B809" s="557" t="str">
        <f t="shared" si="45"/>
        <v/>
      </c>
      <c r="C809" s="558"/>
      <c r="D809" s="559" t="str">
        <f t="shared" si="46"/>
        <v/>
      </c>
      <c r="E809" s="559"/>
      <c r="F809" s="559" t="str">
        <f>IFERROR(IF(OR(D809=0,D809=""),"",-PMT($F$45/IF($K$46="Day",'L1'!$D$12,IF($K$46="Week",'L1'!$D$16,IF($K$46="Month",'L1'!$D$17,1))),$F$46,$D$62)),"")</f>
        <v/>
      </c>
      <c r="G809" s="559"/>
      <c r="H809" s="559" t="str">
        <f>IFERROR(-PPMT(IF($K$46="Day",$F$45/'L1'!$D$12,IF($K$46="Week",$F$45/'L1'!$D$16,IF($K$46="Month",$F$45/'L1'!$D$17,IF($K$46="Year",$F$45,0)))),B809,$F$46,$Q$45),"")</f>
        <v/>
      </c>
      <c r="I809" s="559"/>
      <c r="J809" s="559" t="str">
        <f t="shared" si="47"/>
        <v/>
      </c>
      <c r="K809" s="559"/>
      <c r="L809" s="559"/>
      <c r="M809" s="559"/>
      <c r="N809" s="559"/>
      <c r="O809" s="559" t="str">
        <f t="shared" si="48"/>
        <v/>
      </c>
      <c r="P809" s="560"/>
    </row>
    <row r="810" spans="2:16">
      <c r="B810" s="557" t="str">
        <f t="shared" si="45"/>
        <v/>
      </c>
      <c r="C810" s="558"/>
      <c r="D810" s="559" t="str">
        <f t="shared" si="46"/>
        <v/>
      </c>
      <c r="E810" s="559"/>
      <c r="F810" s="559" t="str">
        <f>IFERROR(IF(OR(D810=0,D810=""),"",-PMT($F$45/IF($K$46="Day",'L1'!$D$12,IF($K$46="Week",'L1'!$D$16,IF($K$46="Month",'L1'!$D$17,1))),$F$46,$D$62)),"")</f>
        <v/>
      </c>
      <c r="G810" s="559"/>
      <c r="H810" s="559" t="str">
        <f>IFERROR(-PPMT(IF($K$46="Day",$F$45/'L1'!$D$12,IF($K$46="Week",$F$45/'L1'!$D$16,IF($K$46="Month",$F$45/'L1'!$D$17,IF($K$46="Year",$F$45,0)))),B810,$F$46,$Q$45),"")</f>
        <v/>
      </c>
      <c r="I810" s="559"/>
      <c r="J810" s="559" t="str">
        <f t="shared" si="47"/>
        <v/>
      </c>
      <c r="K810" s="559"/>
      <c r="L810" s="559"/>
      <c r="M810" s="559"/>
      <c r="N810" s="559"/>
      <c r="O810" s="559" t="str">
        <f t="shared" si="48"/>
        <v/>
      </c>
      <c r="P810" s="560"/>
    </row>
    <row r="811" spans="2:16">
      <c r="B811" s="557" t="str">
        <f t="shared" si="45"/>
        <v/>
      </c>
      <c r="C811" s="558"/>
      <c r="D811" s="559" t="str">
        <f t="shared" si="46"/>
        <v/>
      </c>
      <c r="E811" s="559"/>
      <c r="F811" s="559" t="str">
        <f>IFERROR(IF(OR(D811=0,D811=""),"",-PMT($F$45/IF($K$46="Day",'L1'!$D$12,IF($K$46="Week",'L1'!$D$16,IF($K$46="Month",'L1'!$D$17,1))),$F$46,$D$62)),"")</f>
        <v/>
      </c>
      <c r="G811" s="559"/>
      <c r="H811" s="559" t="str">
        <f>IFERROR(-PPMT(IF($K$46="Day",$F$45/'L1'!$D$12,IF($K$46="Week",$F$45/'L1'!$D$16,IF($K$46="Month",$F$45/'L1'!$D$17,IF($K$46="Year",$F$45,0)))),B811,$F$46,$Q$45),"")</f>
        <v/>
      </c>
      <c r="I811" s="559"/>
      <c r="J811" s="559" t="str">
        <f t="shared" si="47"/>
        <v/>
      </c>
      <c r="K811" s="559"/>
      <c r="L811" s="559"/>
      <c r="M811" s="559"/>
      <c r="N811" s="559"/>
      <c r="O811" s="559" t="str">
        <f t="shared" si="48"/>
        <v/>
      </c>
      <c r="P811" s="560"/>
    </row>
    <row r="812" spans="2:16">
      <c r="B812" s="557" t="str">
        <f t="shared" si="45"/>
        <v/>
      </c>
      <c r="C812" s="558"/>
      <c r="D812" s="559" t="str">
        <f t="shared" si="46"/>
        <v/>
      </c>
      <c r="E812" s="559"/>
      <c r="F812" s="559" t="str">
        <f>IFERROR(IF(OR(D812=0,D812=""),"",-PMT($F$45/IF($K$46="Day",'L1'!$D$12,IF($K$46="Week",'L1'!$D$16,IF($K$46="Month",'L1'!$D$17,1))),$F$46,$D$62)),"")</f>
        <v/>
      </c>
      <c r="G812" s="559"/>
      <c r="H812" s="559" t="str">
        <f>IFERROR(-PPMT(IF($K$46="Day",$F$45/'L1'!$D$12,IF($K$46="Week",$F$45/'L1'!$D$16,IF($K$46="Month",$F$45/'L1'!$D$17,IF($K$46="Year",$F$45,0)))),B812,$F$46,$Q$45),"")</f>
        <v/>
      </c>
      <c r="I812" s="559"/>
      <c r="J812" s="559" t="str">
        <f t="shared" si="47"/>
        <v/>
      </c>
      <c r="K812" s="559"/>
      <c r="L812" s="559"/>
      <c r="M812" s="559"/>
      <c r="N812" s="559"/>
      <c r="O812" s="559" t="str">
        <f t="shared" si="48"/>
        <v/>
      </c>
      <c r="P812" s="560"/>
    </row>
    <row r="813" spans="2:16">
      <c r="B813" s="557" t="str">
        <f t="shared" si="45"/>
        <v/>
      </c>
      <c r="C813" s="558"/>
      <c r="D813" s="559" t="str">
        <f t="shared" si="46"/>
        <v/>
      </c>
      <c r="E813" s="559"/>
      <c r="F813" s="559" t="str">
        <f>IFERROR(IF(OR(D813=0,D813=""),"",-PMT($F$45/IF($K$46="Day",'L1'!$D$12,IF($K$46="Week",'L1'!$D$16,IF($K$46="Month",'L1'!$D$17,1))),$F$46,$D$62)),"")</f>
        <v/>
      </c>
      <c r="G813" s="559"/>
      <c r="H813" s="559" t="str">
        <f>IFERROR(-PPMT(IF($K$46="Day",$F$45/'L1'!$D$12,IF($K$46="Week",$F$45/'L1'!$D$16,IF($K$46="Month",$F$45/'L1'!$D$17,IF($K$46="Year",$F$45,0)))),B813,$F$46,$Q$45),"")</f>
        <v/>
      </c>
      <c r="I813" s="559"/>
      <c r="J813" s="559" t="str">
        <f t="shared" si="47"/>
        <v/>
      </c>
      <c r="K813" s="559"/>
      <c r="L813" s="559"/>
      <c r="M813" s="559"/>
      <c r="N813" s="559"/>
      <c r="O813" s="559" t="str">
        <f t="shared" si="48"/>
        <v/>
      </c>
      <c r="P813" s="560"/>
    </row>
    <row r="814" spans="2:16">
      <c r="B814" s="557" t="str">
        <f t="shared" si="45"/>
        <v/>
      </c>
      <c r="C814" s="558"/>
      <c r="D814" s="559" t="str">
        <f t="shared" si="46"/>
        <v/>
      </c>
      <c r="E814" s="559"/>
      <c r="F814" s="559" t="str">
        <f>IFERROR(IF(OR(D814=0,D814=""),"",-PMT($F$45/IF($K$46="Day",'L1'!$D$12,IF($K$46="Week",'L1'!$D$16,IF($K$46="Month",'L1'!$D$17,1))),$F$46,$D$62)),"")</f>
        <v/>
      </c>
      <c r="G814" s="559"/>
      <c r="H814" s="559" t="str">
        <f>IFERROR(-PPMT(IF($K$46="Day",$F$45/'L1'!$D$12,IF($K$46="Week",$F$45/'L1'!$D$16,IF($K$46="Month",$F$45/'L1'!$D$17,IF($K$46="Year",$F$45,0)))),B814,$F$46,$Q$45),"")</f>
        <v/>
      </c>
      <c r="I814" s="559"/>
      <c r="J814" s="559" t="str">
        <f t="shared" si="47"/>
        <v/>
      </c>
      <c r="K814" s="559"/>
      <c r="L814" s="559"/>
      <c r="M814" s="559"/>
      <c r="N814" s="559"/>
      <c r="O814" s="559" t="str">
        <f t="shared" si="48"/>
        <v/>
      </c>
      <c r="P814" s="560"/>
    </row>
    <row r="815" spans="2:16">
      <c r="B815" s="557" t="str">
        <f t="shared" si="45"/>
        <v/>
      </c>
      <c r="C815" s="558"/>
      <c r="D815" s="559" t="str">
        <f t="shared" si="46"/>
        <v/>
      </c>
      <c r="E815" s="559"/>
      <c r="F815" s="559" t="str">
        <f>IFERROR(IF(OR(D815=0,D815=""),"",-PMT($F$45/IF($K$46="Day",'L1'!$D$12,IF($K$46="Week",'L1'!$D$16,IF($K$46="Month",'L1'!$D$17,1))),$F$46,$D$62)),"")</f>
        <v/>
      </c>
      <c r="G815" s="559"/>
      <c r="H815" s="559" t="str">
        <f>IFERROR(-PPMT(IF($K$46="Day",$F$45/'L1'!$D$12,IF($K$46="Week",$F$45/'L1'!$D$16,IF($K$46="Month",$F$45/'L1'!$D$17,IF($K$46="Year",$F$45,0)))),B815,$F$46,$Q$45),"")</f>
        <v/>
      </c>
      <c r="I815" s="559"/>
      <c r="J815" s="559" t="str">
        <f t="shared" si="47"/>
        <v/>
      </c>
      <c r="K815" s="559"/>
      <c r="L815" s="559"/>
      <c r="M815" s="559"/>
      <c r="N815" s="559"/>
      <c r="O815" s="559" t="str">
        <f t="shared" si="48"/>
        <v/>
      </c>
      <c r="P815" s="560"/>
    </row>
    <row r="816" spans="2:16">
      <c r="B816" s="557" t="str">
        <f t="shared" si="45"/>
        <v/>
      </c>
      <c r="C816" s="558"/>
      <c r="D816" s="559" t="str">
        <f t="shared" si="46"/>
        <v/>
      </c>
      <c r="E816" s="559"/>
      <c r="F816" s="559" t="str">
        <f>IFERROR(IF(OR(D816=0,D816=""),"",-PMT($F$45/IF($K$46="Day",'L1'!$D$12,IF($K$46="Week",'L1'!$D$16,IF($K$46="Month",'L1'!$D$17,1))),$F$46,$D$62)),"")</f>
        <v/>
      </c>
      <c r="G816" s="559"/>
      <c r="H816" s="559" t="str">
        <f>IFERROR(-PPMT(IF($K$46="Day",$F$45/'L1'!$D$12,IF($K$46="Week",$F$45/'L1'!$D$16,IF($K$46="Month",$F$45/'L1'!$D$17,IF($K$46="Year",$F$45,0)))),B816,$F$46,$Q$45),"")</f>
        <v/>
      </c>
      <c r="I816" s="559"/>
      <c r="J816" s="559" t="str">
        <f t="shared" si="47"/>
        <v/>
      </c>
      <c r="K816" s="559"/>
      <c r="L816" s="559"/>
      <c r="M816" s="559"/>
      <c r="N816" s="559"/>
      <c r="O816" s="559" t="str">
        <f t="shared" si="48"/>
        <v/>
      </c>
      <c r="P816" s="560"/>
    </row>
    <row r="817" spans="2:16">
      <c r="B817" s="557" t="str">
        <f t="shared" si="45"/>
        <v/>
      </c>
      <c r="C817" s="558"/>
      <c r="D817" s="559" t="str">
        <f t="shared" si="46"/>
        <v/>
      </c>
      <c r="E817" s="559"/>
      <c r="F817" s="559" t="str">
        <f>IFERROR(IF(OR(D817=0,D817=""),"",-PMT($F$45/IF($K$46="Day",'L1'!$D$12,IF($K$46="Week",'L1'!$D$16,IF($K$46="Month",'L1'!$D$17,1))),$F$46,$D$62)),"")</f>
        <v/>
      </c>
      <c r="G817" s="559"/>
      <c r="H817" s="559" t="str">
        <f>IFERROR(-PPMT(IF($K$46="Day",$F$45/'L1'!$D$12,IF($K$46="Week",$F$45/'L1'!$D$16,IF($K$46="Month",$F$45/'L1'!$D$17,IF($K$46="Year",$F$45,0)))),B817,$F$46,$Q$45),"")</f>
        <v/>
      </c>
      <c r="I817" s="559"/>
      <c r="J817" s="559" t="str">
        <f t="shared" si="47"/>
        <v/>
      </c>
      <c r="K817" s="559"/>
      <c r="L817" s="559"/>
      <c r="M817" s="559"/>
      <c r="N817" s="559"/>
      <c r="O817" s="559" t="str">
        <f t="shared" si="48"/>
        <v/>
      </c>
      <c r="P817" s="560"/>
    </row>
    <row r="818" spans="2:16">
      <c r="B818" s="557" t="str">
        <f t="shared" si="45"/>
        <v/>
      </c>
      <c r="C818" s="558"/>
      <c r="D818" s="559" t="str">
        <f t="shared" si="46"/>
        <v/>
      </c>
      <c r="E818" s="559"/>
      <c r="F818" s="559" t="str">
        <f>IFERROR(IF(OR(D818=0,D818=""),"",-PMT($F$45/IF($K$46="Day",'L1'!$D$12,IF($K$46="Week",'L1'!$D$16,IF($K$46="Month",'L1'!$D$17,1))),$F$46,$D$62)),"")</f>
        <v/>
      </c>
      <c r="G818" s="559"/>
      <c r="H818" s="559" t="str">
        <f>IFERROR(-PPMT(IF($K$46="Day",$F$45/'L1'!$D$12,IF($K$46="Week",$F$45/'L1'!$D$16,IF($K$46="Month",$F$45/'L1'!$D$17,IF($K$46="Year",$F$45,0)))),B818,$F$46,$Q$45),"")</f>
        <v/>
      </c>
      <c r="I818" s="559"/>
      <c r="J818" s="559" t="str">
        <f t="shared" si="47"/>
        <v/>
      </c>
      <c r="K818" s="559"/>
      <c r="L818" s="559"/>
      <c r="M818" s="559"/>
      <c r="N818" s="559"/>
      <c r="O818" s="559" t="str">
        <f t="shared" si="48"/>
        <v/>
      </c>
      <c r="P818" s="560"/>
    </row>
    <row r="819" spans="2:16">
      <c r="B819" s="557" t="str">
        <f t="shared" si="45"/>
        <v/>
      </c>
      <c r="C819" s="558"/>
      <c r="D819" s="559" t="str">
        <f t="shared" si="46"/>
        <v/>
      </c>
      <c r="E819" s="559"/>
      <c r="F819" s="559" t="str">
        <f>IFERROR(IF(OR(D819=0,D819=""),"",-PMT($F$45/IF($K$46="Day",'L1'!$D$12,IF($K$46="Week",'L1'!$D$16,IF($K$46="Month",'L1'!$D$17,1))),$F$46,$D$62)),"")</f>
        <v/>
      </c>
      <c r="G819" s="559"/>
      <c r="H819" s="559" t="str">
        <f>IFERROR(-PPMT(IF($K$46="Day",$F$45/'L1'!$D$12,IF($K$46="Week",$F$45/'L1'!$D$16,IF($K$46="Month",$F$45/'L1'!$D$17,IF($K$46="Year",$F$45,0)))),B819,$F$46,$Q$45),"")</f>
        <v/>
      </c>
      <c r="I819" s="559"/>
      <c r="J819" s="559" t="str">
        <f t="shared" si="47"/>
        <v/>
      </c>
      <c r="K819" s="559"/>
      <c r="L819" s="559"/>
      <c r="M819" s="559"/>
      <c r="N819" s="559"/>
      <c r="O819" s="559" t="str">
        <f t="shared" si="48"/>
        <v/>
      </c>
      <c r="P819" s="560"/>
    </row>
    <row r="820" spans="2:16">
      <c r="B820" s="557" t="str">
        <f t="shared" si="45"/>
        <v/>
      </c>
      <c r="C820" s="558"/>
      <c r="D820" s="559" t="str">
        <f t="shared" si="46"/>
        <v/>
      </c>
      <c r="E820" s="559"/>
      <c r="F820" s="559" t="str">
        <f>IFERROR(IF(OR(D820=0,D820=""),"",-PMT($F$45/IF($K$46="Day",'L1'!$D$12,IF($K$46="Week",'L1'!$D$16,IF($K$46="Month",'L1'!$D$17,1))),$F$46,$D$62)),"")</f>
        <v/>
      </c>
      <c r="G820" s="559"/>
      <c r="H820" s="559" t="str">
        <f>IFERROR(-PPMT(IF($K$46="Day",$F$45/'L1'!$D$12,IF($K$46="Week",$F$45/'L1'!$D$16,IF($K$46="Month",$F$45/'L1'!$D$17,IF($K$46="Year",$F$45,0)))),B820,$F$46,$Q$45),"")</f>
        <v/>
      </c>
      <c r="I820" s="559"/>
      <c r="J820" s="559" t="str">
        <f t="shared" si="47"/>
        <v/>
      </c>
      <c r="K820" s="559"/>
      <c r="L820" s="559"/>
      <c r="M820" s="559"/>
      <c r="N820" s="559"/>
      <c r="O820" s="559" t="str">
        <f t="shared" si="48"/>
        <v/>
      </c>
      <c r="P820" s="560"/>
    </row>
    <row r="821" spans="2:16">
      <c r="B821" s="557" t="str">
        <f t="shared" si="45"/>
        <v/>
      </c>
      <c r="C821" s="558"/>
      <c r="D821" s="559" t="str">
        <f t="shared" si="46"/>
        <v/>
      </c>
      <c r="E821" s="559"/>
      <c r="F821" s="559" t="str">
        <f>IFERROR(IF(OR(D821=0,D821=""),"",-PMT($F$45/IF($K$46="Day",'L1'!$D$12,IF($K$46="Week",'L1'!$D$16,IF($K$46="Month",'L1'!$D$17,1))),$F$46,$D$62)),"")</f>
        <v/>
      </c>
      <c r="G821" s="559"/>
      <c r="H821" s="559" t="str">
        <f>IFERROR(-PPMT(IF($K$46="Day",$F$45/'L1'!$D$12,IF($K$46="Week",$F$45/'L1'!$D$16,IF($K$46="Month",$F$45/'L1'!$D$17,IF($K$46="Year",$F$45,0)))),B821,$F$46,$Q$45),"")</f>
        <v/>
      </c>
      <c r="I821" s="559"/>
      <c r="J821" s="559" t="str">
        <f t="shared" si="47"/>
        <v/>
      </c>
      <c r="K821" s="559"/>
      <c r="L821" s="559"/>
      <c r="M821" s="559"/>
      <c r="N821" s="559"/>
      <c r="O821" s="559" t="str">
        <f t="shared" si="48"/>
        <v/>
      </c>
      <c r="P821" s="560"/>
    </row>
    <row r="822" spans="2:16">
      <c r="B822" s="557" t="str">
        <f t="shared" si="45"/>
        <v/>
      </c>
      <c r="C822" s="558"/>
      <c r="D822" s="559" t="str">
        <f t="shared" si="46"/>
        <v/>
      </c>
      <c r="E822" s="559"/>
      <c r="F822" s="559" t="str">
        <f>IFERROR(IF(OR(D822=0,D822=""),"",-PMT($F$45/IF($K$46="Day",'L1'!$D$12,IF($K$46="Week",'L1'!$D$16,IF($K$46="Month",'L1'!$D$17,1))),$F$46,$D$62)),"")</f>
        <v/>
      </c>
      <c r="G822" s="559"/>
      <c r="H822" s="559" t="str">
        <f>IFERROR(-PPMT(IF($K$46="Day",$F$45/'L1'!$D$12,IF($K$46="Week",$F$45/'L1'!$D$16,IF($K$46="Month",$F$45/'L1'!$D$17,IF($K$46="Year",$F$45,0)))),B822,$F$46,$Q$45),"")</f>
        <v/>
      </c>
      <c r="I822" s="559"/>
      <c r="J822" s="559" t="str">
        <f t="shared" si="47"/>
        <v/>
      </c>
      <c r="K822" s="559"/>
      <c r="L822" s="559"/>
      <c r="M822" s="559"/>
      <c r="N822" s="559"/>
      <c r="O822" s="559" t="str">
        <f t="shared" si="48"/>
        <v/>
      </c>
      <c r="P822" s="560"/>
    </row>
    <row r="823" spans="2:16">
      <c r="B823" s="557" t="str">
        <f t="shared" si="45"/>
        <v/>
      </c>
      <c r="C823" s="558"/>
      <c r="D823" s="559" t="str">
        <f t="shared" si="46"/>
        <v/>
      </c>
      <c r="E823" s="559"/>
      <c r="F823" s="559" t="str">
        <f>IFERROR(IF(OR(D823=0,D823=""),"",-PMT($F$45/IF($K$46="Day",'L1'!$D$12,IF($K$46="Week",'L1'!$D$16,IF($K$46="Month",'L1'!$D$17,1))),$F$46,$D$62)),"")</f>
        <v/>
      </c>
      <c r="G823" s="559"/>
      <c r="H823" s="559" t="str">
        <f>IFERROR(-PPMT(IF($K$46="Day",$F$45/'L1'!$D$12,IF($K$46="Week",$F$45/'L1'!$D$16,IF($K$46="Month",$F$45/'L1'!$D$17,IF($K$46="Year",$F$45,0)))),B823,$F$46,$Q$45),"")</f>
        <v/>
      </c>
      <c r="I823" s="559"/>
      <c r="J823" s="559" t="str">
        <f t="shared" si="47"/>
        <v/>
      </c>
      <c r="K823" s="559"/>
      <c r="L823" s="559"/>
      <c r="M823" s="559"/>
      <c r="N823" s="559"/>
      <c r="O823" s="559" t="str">
        <f t="shared" si="48"/>
        <v/>
      </c>
      <c r="P823" s="560"/>
    </row>
    <row r="824" spans="2:16">
      <c r="B824" s="557" t="str">
        <f t="shared" si="45"/>
        <v/>
      </c>
      <c r="C824" s="558"/>
      <c r="D824" s="559" t="str">
        <f t="shared" si="46"/>
        <v/>
      </c>
      <c r="E824" s="559"/>
      <c r="F824" s="559" t="str">
        <f>IFERROR(IF(OR(D824=0,D824=""),"",-PMT($F$45/IF($K$46="Day",'L1'!$D$12,IF($K$46="Week",'L1'!$D$16,IF($K$46="Month",'L1'!$D$17,1))),$F$46,$D$62)),"")</f>
        <v/>
      </c>
      <c r="G824" s="559"/>
      <c r="H824" s="559" t="str">
        <f>IFERROR(-PPMT(IF($K$46="Day",$F$45/'L1'!$D$12,IF($K$46="Week",$F$45/'L1'!$D$16,IF($K$46="Month",$F$45/'L1'!$D$17,IF($K$46="Year",$F$45,0)))),B824,$F$46,$Q$45),"")</f>
        <v/>
      </c>
      <c r="I824" s="559"/>
      <c r="J824" s="559" t="str">
        <f t="shared" si="47"/>
        <v/>
      </c>
      <c r="K824" s="559"/>
      <c r="L824" s="559"/>
      <c r="M824" s="559"/>
      <c r="N824" s="559"/>
      <c r="O824" s="559" t="str">
        <f t="shared" si="48"/>
        <v/>
      </c>
      <c r="P824" s="560"/>
    </row>
    <row r="825" spans="2:16">
      <c r="B825" s="557" t="str">
        <f t="shared" si="45"/>
        <v/>
      </c>
      <c r="C825" s="558"/>
      <c r="D825" s="559" t="str">
        <f t="shared" si="46"/>
        <v/>
      </c>
      <c r="E825" s="559"/>
      <c r="F825" s="559" t="str">
        <f>IFERROR(IF(OR(D825=0,D825=""),"",-PMT($F$45/IF($K$46="Day",'L1'!$D$12,IF($K$46="Week",'L1'!$D$16,IF($K$46="Month",'L1'!$D$17,1))),$F$46,$D$62)),"")</f>
        <v/>
      </c>
      <c r="G825" s="559"/>
      <c r="H825" s="559" t="str">
        <f>IFERROR(-PPMT(IF($K$46="Day",$F$45/'L1'!$D$12,IF($K$46="Week",$F$45/'L1'!$D$16,IF($K$46="Month",$F$45/'L1'!$D$17,IF($K$46="Year",$F$45,0)))),B825,$F$46,$Q$45),"")</f>
        <v/>
      </c>
      <c r="I825" s="559"/>
      <c r="J825" s="559" t="str">
        <f t="shared" si="47"/>
        <v/>
      </c>
      <c r="K825" s="559"/>
      <c r="L825" s="559"/>
      <c r="M825" s="559"/>
      <c r="N825" s="559"/>
      <c r="O825" s="559" t="str">
        <f t="shared" si="48"/>
        <v/>
      </c>
      <c r="P825" s="560"/>
    </row>
    <row r="826" spans="2:16">
      <c r="B826" s="557" t="str">
        <f t="shared" si="45"/>
        <v/>
      </c>
      <c r="C826" s="558"/>
      <c r="D826" s="559" t="str">
        <f t="shared" si="46"/>
        <v/>
      </c>
      <c r="E826" s="559"/>
      <c r="F826" s="559" t="str">
        <f>IFERROR(IF(OR(D826=0,D826=""),"",-PMT($F$45/IF($K$46="Day",'L1'!$D$12,IF($K$46="Week",'L1'!$D$16,IF($K$46="Month",'L1'!$D$17,1))),$F$46,$D$62)),"")</f>
        <v/>
      </c>
      <c r="G826" s="559"/>
      <c r="H826" s="559" t="str">
        <f>IFERROR(-PPMT(IF($K$46="Day",$F$45/'L1'!$D$12,IF($K$46="Week",$F$45/'L1'!$D$16,IF($K$46="Month",$F$45/'L1'!$D$17,IF($K$46="Year",$F$45,0)))),B826,$F$46,$Q$45),"")</f>
        <v/>
      </c>
      <c r="I826" s="559"/>
      <c r="J826" s="559" t="str">
        <f t="shared" si="47"/>
        <v/>
      </c>
      <c r="K826" s="559"/>
      <c r="L826" s="559"/>
      <c r="M826" s="559"/>
      <c r="N826" s="559"/>
      <c r="O826" s="559" t="str">
        <f t="shared" si="48"/>
        <v/>
      </c>
      <c r="P826" s="560"/>
    </row>
    <row r="827" spans="2:16">
      <c r="B827" s="557" t="str">
        <f t="shared" si="45"/>
        <v/>
      </c>
      <c r="C827" s="558"/>
      <c r="D827" s="559" t="str">
        <f t="shared" si="46"/>
        <v/>
      </c>
      <c r="E827" s="559"/>
      <c r="F827" s="559" t="str">
        <f>IFERROR(IF(OR(D827=0,D827=""),"",-PMT($F$45/IF($K$46="Day",'L1'!$D$12,IF($K$46="Week",'L1'!$D$16,IF($K$46="Month",'L1'!$D$17,1))),$F$46,$D$62)),"")</f>
        <v/>
      </c>
      <c r="G827" s="559"/>
      <c r="H827" s="559" t="str">
        <f>IFERROR(-PPMT(IF($K$46="Day",$F$45/'L1'!$D$12,IF($K$46="Week",$F$45/'L1'!$D$16,IF($K$46="Month",$F$45/'L1'!$D$17,IF($K$46="Year",$F$45,0)))),B827,$F$46,$Q$45),"")</f>
        <v/>
      </c>
      <c r="I827" s="559"/>
      <c r="J827" s="559" t="str">
        <f t="shared" si="47"/>
        <v/>
      </c>
      <c r="K827" s="559"/>
      <c r="L827" s="559"/>
      <c r="M827" s="559"/>
      <c r="N827" s="559"/>
      <c r="O827" s="559" t="str">
        <f t="shared" si="48"/>
        <v/>
      </c>
      <c r="P827" s="560"/>
    </row>
    <row r="828" spans="2:16">
      <c r="B828" s="557" t="str">
        <f t="shared" si="45"/>
        <v/>
      </c>
      <c r="C828" s="558"/>
      <c r="D828" s="559" t="str">
        <f t="shared" si="46"/>
        <v/>
      </c>
      <c r="E828" s="559"/>
      <c r="F828" s="559" t="str">
        <f>IFERROR(IF(OR(D828=0,D828=""),"",-PMT($F$45/IF($K$46="Day",'L1'!$D$12,IF($K$46="Week",'L1'!$D$16,IF($K$46="Month",'L1'!$D$17,1))),$F$46,$D$62)),"")</f>
        <v/>
      </c>
      <c r="G828" s="559"/>
      <c r="H828" s="559" t="str">
        <f>IFERROR(-PPMT(IF($K$46="Day",$F$45/'L1'!$D$12,IF($K$46="Week",$F$45/'L1'!$D$16,IF($K$46="Month",$F$45/'L1'!$D$17,IF($K$46="Year",$F$45,0)))),B828,$F$46,$Q$45),"")</f>
        <v/>
      </c>
      <c r="I828" s="559"/>
      <c r="J828" s="559" t="str">
        <f t="shared" si="47"/>
        <v/>
      </c>
      <c r="K828" s="559"/>
      <c r="L828" s="559"/>
      <c r="M828" s="559"/>
      <c r="N828" s="559"/>
      <c r="O828" s="559" t="str">
        <f t="shared" si="48"/>
        <v/>
      </c>
      <c r="P828" s="560"/>
    </row>
    <row r="829" spans="2:16">
      <c r="B829" s="557" t="str">
        <f t="shared" si="45"/>
        <v/>
      </c>
      <c r="C829" s="558"/>
      <c r="D829" s="559" t="str">
        <f t="shared" si="46"/>
        <v/>
      </c>
      <c r="E829" s="559"/>
      <c r="F829" s="559" t="str">
        <f>IFERROR(IF(OR(D829=0,D829=""),"",-PMT($F$45/IF($K$46="Day",'L1'!$D$12,IF($K$46="Week",'L1'!$D$16,IF($K$46="Month",'L1'!$D$17,1))),$F$46,$D$62)),"")</f>
        <v/>
      </c>
      <c r="G829" s="559"/>
      <c r="H829" s="559" t="str">
        <f>IFERROR(-PPMT(IF($K$46="Day",$F$45/'L1'!$D$12,IF($K$46="Week",$F$45/'L1'!$D$16,IF($K$46="Month",$F$45/'L1'!$D$17,IF($K$46="Year",$F$45,0)))),B829,$F$46,$Q$45),"")</f>
        <v/>
      </c>
      <c r="I829" s="559"/>
      <c r="J829" s="559" t="str">
        <f t="shared" si="47"/>
        <v/>
      </c>
      <c r="K829" s="559"/>
      <c r="L829" s="559"/>
      <c r="M829" s="559"/>
      <c r="N829" s="559"/>
      <c r="O829" s="559" t="str">
        <f t="shared" si="48"/>
        <v/>
      </c>
      <c r="P829" s="560"/>
    </row>
    <row r="830" spans="2:16">
      <c r="B830" s="557" t="str">
        <f t="shared" si="45"/>
        <v/>
      </c>
      <c r="C830" s="558"/>
      <c r="D830" s="559" t="str">
        <f t="shared" si="46"/>
        <v/>
      </c>
      <c r="E830" s="559"/>
      <c r="F830" s="559" t="str">
        <f>IFERROR(IF(OR(D830=0,D830=""),"",-PMT($F$45/IF($K$46="Day",'L1'!$D$12,IF($K$46="Week",'L1'!$D$16,IF($K$46="Month",'L1'!$D$17,1))),$F$46,$D$62)),"")</f>
        <v/>
      </c>
      <c r="G830" s="559"/>
      <c r="H830" s="559" t="str">
        <f>IFERROR(-PPMT(IF($K$46="Day",$F$45/'L1'!$D$12,IF($K$46="Week",$F$45/'L1'!$D$16,IF($K$46="Month",$F$45/'L1'!$D$17,IF($K$46="Year",$F$45,0)))),B830,$F$46,$Q$45),"")</f>
        <v/>
      </c>
      <c r="I830" s="559"/>
      <c r="J830" s="559" t="str">
        <f t="shared" si="47"/>
        <v/>
      </c>
      <c r="K830" s="559"/>
      <c r="L830" s="559"/>
      <c r="M830" s="559"/>
      <c r="N830" s="559"/>
      <c r="O830" s="559" t="str">
        <f t="shared" si="48"/>
        <v/>
      </c>
      <c r="P830" s="560"/>
    </row>
    <row r="831" spans="2:16">
      <c r="B831" s="557" t="str">
        <f t="shared" si="45"/>
        <v/>
      </c>
      <c r="C831" s="558"/>
      <c r="D831" s="559" t="str">
        <f t="shared" si="46"/>
        <v/>
      </c>
      <c r="E831" s="559"/>
      <c r="F831" s="559" t="str">
        <f>IFERROR(IF(OR(D831=0,D831=""),"",-PMT($F$45/IF($K$46="Day",'L1'!$D$12,IF($K$46="Week",'L1'!$D$16,IF($K$46="Month",'L1'!$D$17,1))),$F$46,$D$62)),"")</f>
        <v/>
      </c>
      <c r="G831" s="559"/>
      <c r="H831" s="559" t="str">
        <f>IFERROR(-PPMT(IF($K$46="Day",$F$45/'L1'!$D$12,IF($K$46="Week",$F$45/'L1'!$D$16,IF($K$46="Month",$F$45/'L1'!$D$17,IF($K$46="Year",$F$45,0)))),B831,$F$46,$Q$45),"")</f>
        <v/>
      </c>
      <c r="I831" s="559"/>
      <c r="J831" s="559" t="str">
        <f t="shared" si="47"/>
        <v/>
      </c>
      <c r="K831" s="559"/>
      <c r="L831" s="559"/>
      <c r="M831" s="559"/>
      <c r="N831" s="559"/>
      <c r="O831" s="559" t="str">
        <f t="shared" si="48"/>
        <v/>
      </c>
      <c r="P831" s="560"/>
    </row>
    <row r="832" spans="2:16">
      <c r="B832" s="557" t="str">
        <f t="shared" ref="B832:B895" si="49">IF(OR(D832=0,D832=""),"",B831+1)</f>
        <v/>
      </c>
      <c r="C832" s="558"/>
      <c r="D832" s="559" t="str">
        <f t="shared" ref="D832:D895" si="50">IFERROR(IF(D831-H831&lt;=0,"",D831-H831),"")</f>
        <v/>
      </c>
      <c r="E832" s="559"/>
      <c r="F832" s="559" t="str">
        <f>IFERROR(IF(OR(D832=0,D832=""),"",-PMT($F$45/IF($K$46="Day",'L1'!$D$12,IF($K$46="Week",'L1'!$D$16,IF($K$46="Month",'L1'!$D$17,1))),$F$46,$D$62)),"")</f>
        <v/>
      </c>
      <c r="G832" s="559"/>
      <c r="H832" s="559" t="str">
        <f>IFERROR(-PPMT(IF($K$46="Day",$F$45/'L1'!$D$12,IF($K$46="Week",$F$45/'L1'!$D$16,IF($K$46="Month",$F$45/'L1'!$D$17,IF($K$46="Year",$F$45,0)))),B832,$F$46,$Q$45),"")</f>
        <v/>
      </c>
      <c r="I832" s="559"/>
      <c r="J832" s="559" t="str">
        <f t="shared" ref="J832:J895" si="51">IFERROR(F832-H832,"")</f>
        <v/>
      </c>
      <c r="K832" s="559"/>
      <c r="L832" s="559"/>
      <c r="M832" s="559"/>
      <c r="N832" s="559"/>
      <c r="O832" s="559" t="str">
        <f t="shared" ref="O832:O895" si="52">IFERROR(D832-H832,"")</f>
        <v/>
      </c>
      <c r="P832" s="560"/>
    </row>
    <row r="833" spans="2:16">
      <c r="B833" s="557" t="str">
        <f t="shared" si="49"/>
        <v/>
      </c>
      <c r="C833" s="558"/>
      <c r="D833" s="559" t="str">
        <f t="shared" si="50"/>
        <v/>
      </c>
      <c r="E833" s="559"/>
      <c r="F833" s="559" t="str">
        <f>IFERROR(IF(OR(D833=0,D833=""),"",-PMT($F$45/IF($K$46="Day",'L1'!$D$12,IF($K$46="Week",'L1'!$D$16,IF($K$46="Month",'L1'!$D$17,1))),$F$46,$D$62)),"")</f>
        <v/>
      </c>
      <c r="G833" s="559"/>
      <c r="H833" s="559" t="str">
        <f>IFERROR(-PPMT(IF($K$46="Day",$F$45/'L1'!$D$12,IF($K$46="Week",$F$45/'L1'!$D$16,IF($K$46="Month",$F$45/'L1'!$D$17,IF($K$46="Year",$F$45,0)))),B833,$F$46,$Q$45),"")</f>
        <v/>
      </c>
      <c r="I833" s="559"/>
      <c r="J833" s="559" t="str">
        <f t="shared" si="51"/>
        <v/>
      </c>
      <c r="K833" s="559"/>
      <c r="L833" s="559"/>
      <c r="M833" s="559"/>
      <c r="N833" s="559"/>
      <c r="O833" s="559" t="str">
        <f t="shared" si="52"/>
        <v/>
      </c>
      <c r="P833" s="560"/>
    </row>
    <row r="834" spans="2:16">
      <c r="B834" s="557" t="str">
        <f t="shared" si="49"/>
        <v/>
      </c>
      <c r="C834" s="558"/>
      <c r="D834" s="559" t="str">
        <f t="shared" si="50"/>
        <v/>
      </c>
      <c r="E834" s="559"/>
      <c r="F834" s="559" t="str">
        <f>IFERROR(IF(OR(D834=0,D834=""),"",-PMT($F$45/IF($K$46="Day",'L1'!$D$12,IF($K$46="Week",'L1'!$D$16,IF($K$46="Month",'L1'!$D$17,1))),$F$46,$D$62)),"")</f>
        <v/>
      </c>
      <c r="G834" s="559"/>
      <c r="H834" s="559" t="str">
        <f>IFERROR(-PPMT(IF($K$46="Day",$F$45/'L1'!$D$12,IF($K$46="Week",$F$45/'L1'!$D$16,IF($K$46="Month",$F$45/'L1'!$D$17,IF($K$46="Year",$F$45,0)))),B834,$F$46,$Q$45),"")</f>
        <v/>
      </c>
      <c r="I834" s="559"/>
      <c r="J834" s="559" t="str">
        <f t="shared" si="51"/>
        <v/>
      </c>
      <c r="K834" s="559"/>
      <c r="L834" s="559"/>
      <c r="M834" s="559"/>
      <c r="N834" s="559"/>
      <c r="O834" s="559" t="str">
        <f t="shared" si="52"/>
        <v/>
      </c>
      <c r="P834" s="560"/>
    </row>
    <row r="835" spans="2:16">
      <c r="B835" s="557" t="str">
        <f t="shared" si="49"/>
        <v/>
      </c>
      <c r="C835" s="558"/>
      <c r="D835" s="559" t="str">
        <f t="shared" si="50"/>
        <v/>
      </c>
      <c r="E835" s="559"/>
      <c r="F835" s="559" t="str">
        <f>IFERROR(IF(OR(D835=0,D835=""),"",-PMT($F$45/IF($K$46="Day",'L1'!$D$12,IF($K$46="Week",'L1'!$D$16,IF($K$46="Month",'L1'!$D$17,1))),$F$46,$D$62)),"")</f>
        <v/>
      </c>
      <c r="G835" s="559"/>
      <c r="H835" s="559" t="str">
        <f>IFERROR(-PPMT(IF($K$46="Day",$F$45/'L1'!$D$12,IF($K$46="Week",$F$45/'L1'!$D$16,IF($K$46="Month",$F$45/'L1'!$D$17,IF($K$46="Year",$F$45,0)))),B835,$F$46,$Q$45),"")</f>
        <v/>
      </c>
      <c r="I835" s="559"/>
      <c r="J835" s="559" t="str">
        <f t="shared" si="51"/>
        <v/>
      </c>
      <c r="K835" s="559"/>
      <c r="L835" s="559"/>
      <c r="M835" s="559"/>
      <c r="N835" s="559"/>
      <c r="O835" s="559" t="str">
        <f t="shared" si="52"/>
        <v/>
      </c>
      <c r="P835" s="560"/>
    </row>
    <row r="836" spans="2:16">
      <c r="B836" s="557" t="str">
        <f t="shared" si="49"/>
        <v/>
      </c>
      <c r="C836" s="558"/>
      <c r="D836" s="559" t="str">
        <f t="shared" si="50"/>
        <v/>
      </c>
      <c r="E836" s="559"/>
      <c r="F836" s="559" t="str">
        <f>IFERROR(IF(OR(D836=0,D836=""),"",-PMT($F$45/IF($K$46="Day",'L1'!$D$12,IF($K$46="Week",'L1'!$D$16,IF($K$46="Month",'L1'!$D$17,1))),$F$46,$D$62)),"")</f>
        <v/>
      </c>
      <c r="G836" s="559"/>
      <c r="H836" s="559" t="str">
        <f>IFERROR(-PPMT(IF($K$46="Day",$F$45/'L1'!$D$12,IF($K$46="Week",$F$45/'L1'!$D$16,IF($K$46="Month",$F$45/'L1'!$D$17,IF($K$46="Year",$F$45,0)))),B836,$F$46,$Q$45),"")</f>
        <v/>
      </c>
      <c r="I836" s="559"/>
      <c r="J836" s="559" t="str">
        <f t="shared" si="51"/>
        <v/>
      </c>
      <c r="K836" s="559"/>
      <c r="L836" s="559"/>
      <c r="M836" s="559"/>
      <c r="N836" s="559"/>
      <c r="O836" s="559" t="str">
        <f t="shared" si="52"/>
        <v/>
      </c>
      <c r="P836" s="560"/>
    </row>
    <row r="837" spans="2:16">
      <c r="B837" s="557" t="str">
        <f t="shared" si="49"/>
        <v/>
      </c>
      <c r="C837" s="558"/>
      <c r="D837" s="559" t="str">
        <f t="shared" si="50"/>
        <v/>
      </c>
      <c r="E837" s="559"/>
      <c r="F837" s="559" t="str">
        <f>IFERROR(IF(OR(D837=0,D837=""),"",-PMT($F$45/IF($K$46="Day",'L1'!$D$12,IF($K$46="Week",'L1'!$D$16,IF($K$46="Month",'L1'!$D$17,1))),$F$46,$D$62)),"")</f>
        <v/>
      </c>
      <c r="G837" s="559"/>
      <c r="H837" s="559" t="str">
        <f>IFERROR(-PPMT(IF($K$46="Day",$F$45/'L1'!$D$12,IF($K$46="Week",$F$45/'L1'!$D$16,IF($K$46="Month",$F$45/'L1'!$D$17,IF($K$46="Year",$F$45,0)))),B837,$F$46,$Q$45),"")</f>
        <v/>
      </c>
      <c r="I837" s="559"/>
      <c r="J837" s="559" t="str">
        <f t="shared" si="51"/>
        <v/>
      </c>
      <c r="K837" s="559"/>
      <c r="L837" s="559"/>
      <c r="M837" s="559"/>
      <c r="N837" s="559"/>
      <c r="O837" s="559" t="str">
        <f t="shared" si="52"/>
        <v/>
      </c>
      <c r="P837" s="560"/>
    </row>
    <row r="838" spans="2:16">
      <c r="B838" s="557" t="str">
        <f t="shared" si="49"/>
        <v/>
      </c>
      <c r="C838" s="558"/>
      <c r="D838" s="559" t="str">
        <f t="shared" si="50"/>
        <v/>
      </c>
      <c r="E838" s="559"/>
      <c r="F838" s="559" t="str">
        <f>IFERROR(IF(OR(D838=0,D838=""),"",-PMT($F$45/IF($K$46="Day",'L1'!$D$12,IF($K$46="Week",'L1'!$D$16,IF($K$46="Month",'L1'!$D$17,1))),$F$46,$D$62)),"")</f>
        <v/>
      </c>
      <c r="G838" s="559"/>
      <c r="H838" s="559" t="str">
        <f>IFERROR(-PPMT(IF($K$46="Day",$F$45/'L1'!$D$12,IF($K$46="Week",$F$45/'L1'!$D$16,IF($K$46="Month",$F$45/'L1'!$D$17,IF($K$46="Year",$F$45,0)))),B838,$F$46,$Q$45),"")</f>
        <v/>
      </c>
      <c r="I838" s="559"/>
      <c r="J838" s="559" t="str">
        <f t="shared" si="51"/>
        <v/>
      </c>
      <c r="K838" s="559"/>
      <c r="L838" s="559"/>
      <c r="M838" s="559"/>
      <c r="N838" s="559"/>
      <c r="O838" s="559" t="str">
        <f t="shared" si="52"/>
        <v/>
      </c>
      <c r="P838" s="560"/>
    </row>
    <row r="839" spans="2:16">
      <c r="B839" s="557" t="str">
        <f t="shared" si="49"/>
        <v/>
      </c>
      <c r="C839" s="558"/>
      <c r="D839" s="559" t="str">
        <f t="shared" si="50"/>
        <v/>
      </c>
      <c r="E839" s="559"/>
      <c r="F839" s="559" t="str">
        <f>IFERROR(IF(OR(D839=0,D839=""),"",-PMT($F$45/IF($K$46="Day",'L1'!$D$12,IF($K$46="Week",'L1'!$D$16,IF($K$46="Month",'L1'!$D$17,1))),$F$46,$D$62)),"")</f>
        <v/>
      </c>
      <c r="G839" s="559"/>
      <c r="H839" s="559" t="str">
        <f>IFERROR(-PPMT(IF($K$46="Day",$F$45/'L1'!$D$12,IF($K$46="Week",$F$45/'L1'!$D$16,IF($K$46="Month",$F$45/'L1'!$D$17,IF($K$46="Year",$F$45,0)))),B839,$F$46,$Q$45),"")</f>
        <v/>
      </c>
      <c r="I839" s="559"/>
      <c r="J839" s="559" t="str">
        <f t="shared" si="51"/>
        <v/>
      </c>
      <c r="K839" s="559"/>
      <c r="L839" s="559"/>
      <c r="M839" s="559"/>
      <c r="N839" s="559"/>
      <c r="O839" s="559" t="str">
        <f t="shared" si="52"/>
        <v/>
      </c>
      <c r="P839" s="560"/>
    </row>
    <row r="840" spans="2:16">
      <c r="B840" s="557" t="str">
        <f t="shared" si="49"/>
        <v/>
      </c>
      <c r="C840" s="558"/>
      <c r="D840" s="559" t="str">
        <f t="shared" si="50"/>
        <v/>
      </c>
      <c r="E840" s="559"/>
      <c r="F840" s="559" t="str">
        <f>IFERROR(IF(OR(D840=0,D840=""),"",-PMT($F$45/IF($K$46="Day",'L1'!$D$12,IF($K$46="Week",'L1'!$D$16,IF($K$46="Month",'L1'!$D$17,1))),$F$46,$D$62)),"")</f>
        <v/>
      </c>
      <c r="G840" s="559"/>
      <c r="H840" s="559" t="str">
        <f>IFERROR(-PPMT(IF($K$46="Day",$F$45/'L1'!$D$12,IF($K$46="Week",$F$45/'L1'!$D$16,IF($K$46="Month",$F$45/'L1'!$D$17,IF($K$46="Year",$F$45,0)))),B840,$F$46,$Q$45),"")</f>
        <v/>
      </c>
      <c r="I840" s="559"/>
      <c r="J840" s="559" t="str">
        <f t="shared" si="51"/>
        <v/>
      </c>
      <c r="K840" s="559"/>
      <c r="L840" s="559"/>
      <c r="M840" s="559"/>
      <c r="N840" s="559"/>
      <c r="O840" s="559" t="str">
        <f t="shared" si="52"/>
        <v/>
      </c>
      <c r="P840" s="560"/>
    </row>
    <row r="841" spans="2:16">
      <c r="B841" s="557" t="str">
        <f t="shared" si="49"/>
        <v/>
      </c>
      <c r="C841" s="558"/>
      <c r="D841" s="559" t="str">
        <f t="shared" si="50"/>
        <v/>
      </c>
      <c r="E841" s="559"/>
      <c r="F841" s="559" t="str">
        <f>IFERROR(IF(OR(D841=0,D841=""),"",-PMT($F$45/IF($K$46="Day",'L1'!$D$12,IF($K$46="Week",'L1'!$D$16,IF($K$46="Month",'L1'!$D$17,1))),$F$46,$D$62)),"")</f>
        <v/>
      </c>
      <c r="G841" s="559"/>
      <c r="H841" s="559" t="str">
        <f>IFERROR(-PPMT(IF($K$46="Day",$F$45/'L1'!$D$12,IF($K$46="Week",$F$45/'L1'!$D$16,IF($K$46="Month",$F$45/'L1'!$D$17,IF($K$46="Year",$F$45,0)))),B841,$F$46,$Q$45),"")</f>
        <v/>
      </c>
      <c r="I841" s="559"/>
      <c r="J841" s="559" t="str">
        <f t="shared" si="51"/>
        <v/>
      </c>
      <c r="K841" s="559"/>
      <c r="L841" s="559"/>
      <c r="M841" s="559"/>
      <c r="N841" s="559"/>
      <c r="O841" s="559" t="str">
        <f t="shared" si="52"/>
        <v/>
      </c>
      <c r="P841" s="560"/>
    </row>
    <row r="842" spans="2:16">
      <c r="B842" s="557" t="str">
        <f t="shared" si="49"/>
        <v/>
      </c>
      <c r="C842" s="558"/>
      <c r="D842" s="559" t="str">
        <f t="shared" si="50"/>
        <v/>
      </c>
      <c r="E842" s="559"/>
      <c r="F842" s="559" t="str">
        <f>IFERROR(IF(OR(D842=0,D842=""),"",-PMT($F$45/IF($K$46="Day",'L1'!$D$12,IF($K$46="Week",'L1'!$D$16,IF($K$46="Month",'L1'!$D$17,1))),$F$46,$D$62)),"")</f>
        <v/>
      </c>
      <c r="G842" s="559"/>
      <c r="H842" s="559" t="str">
        <f>IFERROR(-PPMT(IF($K$46="Day",$F$45/'L1'!$D$12,IF($K$46="Week",$F$45/'L1'!$D$16,IF($K$46="Month",$F$45/'L1'!$D$17,IF($K$46="Year",$F$45,0)))),B842,$F$46,$Q$45),"")</f>
        <v/>
      </c>
      <c r="I842" s="559"/>
      <c r="J842" s="559" t="str">
        <f t="shared" si="51"/>
        <v/>
      </c>
      <c r="K842" s="559"/>
      <c r="L842" s="559"/>
      <c r="M842" s="559"/>
      <c r="N842" s="559"/>
      <c r="O842" s="559" t="str">
        <f t="shared" si="52"/>
        <v/>
      </c>
      <c r="P842" s="560"/>
    </row>
    <row r="843" spans="2:16">
      <c r="B843" s="557" t="str">
        <f t="shared" si="49"/>
        <v/>
      </c>
      <c r="C843" s="558"/>
      <c r="D843" s="559" t="str">
        <f t="shared" si="50"/>
        <v/>
      </c>
      <c r="E843" s="559"/>
      <c r="F843" s="559" t="str">
        <f>IFERROR(IF(OR(D843=0,D843=""),"",-PMT($F$45/IF($K$46="Day",'L1'!$D$12,IF($K$46="Week",'L1'!$D$16,IF($K$46="Month",'L1'!$D$17,1))),$F$46,$D$62)),"")</f>
        <v/>
      </c>
      <c r="G843" s="559"/>
      <c r="H843" s="559" t="str">
        <f>IFERROR(-PPMT(IF($K$46="Day",$F$45/'L1'!$D$12,IF($K$46="Week",$F$45/'L1'!$D$16,IF($K$46="Month",$F$45/'L1'!$D$17,IF($K$46="Year",$F$45,0)))),B843,$F$46,$Q$45),"")</f>
        <v/>
      </c>
      <c r="I843" s="559"/>
      <c r="J843" s="559" t="str">
        <f t="shared" si="51"/>
        <v/>
      </c>
      <c r="K843" s="559"/>
      <c r="L843" s="559"/>
      <c r="M843" s="559"/>
      <c r="N843" s="559"/>
      <c r="O843" s="559" t="str">
        <f t="shared" si="52"/>
        <v/>
      </c>
      <c r="P843" s="560"/>
    </row>
    <row r="844" spans="2:16">
      <c r="B844" s="557" t="str">
        <f t="shared" si="49"/>
        <v/>
      </c>
      <c r="C844" s="558"/>
      <c r="D844" s="559" t="str">
        <f t="shared" si="50"/>
        <v/>
      </c>
      <c r="E844" s="559"/>
      <c r="F844" s="559" t="str">
        <f>IFERROR(IF(OR(D844=0,D844=""),"",-PMT($F$45/IF($K$46="Day",'L1'!$D$12,IF($K$46="Week",'L1'!$D$16,IF($K$46="Month",'L1'!$D$17,1))),$F$46,$D$62)),"")</f>
        <v/>
      </c>
      <c r="G844" s="559"/>
      <c r="H844" s="559" t="str">
        <f>IFERROR(-PPMT(IF($K$46="Day",$F$45/'L1'!$D$12,IF($K$46="Week",$F$45/'L1'!$D$16,IF($K$46="Month",$F$45/'L1'!$D$17,IF($K$46="Year",$F$45,0)))),B844,$F$46,$Q$45),"")</f>
        <v/>
      </c>
      <c r="I844" s="559"/>
      <c r="J844" s="559" t="str">
        <f t="shared" si="51"/>
        <v/>
      </c>
      <c r="K844" s="559"/>
      <c r="L844" s="559"/>
      <c r="M844" s="559"/>
      <c r="N844" s="559"/>
      <c r="O844" s="559" t="str">
        <f t="shared" si="52"/>
        <v/>
      </c>
      <c r="P844" s="560"/>
    </row>
    <row r="845" spans="2:16">
      <c r="B845" s="557" t="str">
        <f t="shared" si="49"/>
        <v/>
      </c>
      <c r="C845" s="558"/>
      <c r="D845" s="559" t="str">
        <f t="shared" si="50"/>
        <v/>
      </c>
      <c r="E845" s="559"/>
      <c r="F845" s="559" t="str">
        <f>IFERROR(IF(OR(D845=0,D845=""),"",-PMT($F$45/IF($K$46="Day",'L1'!$D$12,IF($K$46="Week",'L1'!$D$16,IF($K$46="Month",'L1'!$D$17,1))),$F$46,$D$62)),"")</f>
        <v/>
      </c>
      <c r="G845" s="559"/>
      <c r="H845" s="559" t="str">
        <f>IFERROR(-PPMT(IF($K$46="Day",$F$45/'L1'!$D$12,IF($K$46="Week",$F$45/'L1'!$D$16,IF($K$46="Month",$F$45/'L1'!$D$17,IF($K$46="Year",$F$45,0)))),B845,$F$46,$Q$45),"")</f>
        <v/>
      </c>
      <c r="I845" s="559"/>
      <c r="J845" s="559" t="str">
        <f t="shared" si="51"/>
        <v/>
      </c>
      <c r="K845" s="559"/>
      <c r="L845" s="559"/>
      <c r="M845" s="559"/>
      <c r="N845" s="559"/>
      <c r="O845" s="559" t="str">
        <f t="shared" si="52"/>
        <v/>
      </c>
      <c r="P845" s="560"/>
    </row>
    <row r="846" spans="2:16">
      <c r="B846" s="557" t="str">
        <f t="shared" si="49"/>
        <v/>
      </c>
      <c r="C846" s="558"/>
      <c r="D846" s="559" t="str">
        <f t="shared" si="50"/>
        <v/>
      </c>
      <c r="E846" s="559"/>
      <c r="F846" s="559" t="str">
        <f>IFERROR(IF(OR(D846=0,D846=""),"",-PMT($F$45/IF($K$46="Day",'L1'!$D$12,IF($K$46="Week",'L1'!$D$16,IF($K$46="Month",'L1'!$D$17,1))),$F$46,$D$62)),"")</f>
        <v/>
      </c>
      <c r="G846" s="559"/>
      <c r="H846" s="559" t="str">
        <f>IFERROR(-PPMT(IF($K$46="Day",$F$45/'L1'!$D$12,IF($K$46="Week",$F$45/'L1'!$D$16,IF($K$46="Month",$F$45/'L1'!$D$17,IF($K$46="Year",$F$45,0)))),B846,$F$46,$Q$45),"")</f>
        <v/>
      </c>
      <c r="I846" s="559"/>
      <c r="J846" s="559" t="str">
        <f t="shared" si="51"/>
        <v/>
      </c>
      <c r="K846" s="559"/>
      <c r="L846" s="559"/>
      <c r="M846" s="559"/>
      <c r="N846" s="559"/>
      <c r="O846" s="559" t="str">
        <f t="shared" si="52"/>
        <v/>
      </c>
      <c r="P846" s="560"/>
    </row>
    <row r="847" spans="2:16">
      <c r="B847" s="557" t="str">
        <f t="shared" si="49"/>
        <v/>
      </c>
      <c r="C847" s="558"/>
      <c r="D847" s="559" t="str">
        <f t="shared" si="50"/>
        <v/>
      </c>
      <c r="E847" s="559"/>
      <c r="F847" s="559" t="str">
        <f>IFERROR(IF(OR(D847=0,D847=""),"",-PMT($F$45/IF($K$46="Day",'L1'!$D$12,IF($K$46="Week",'L1'!$D$16,IF($K$46="Month",'L1'!$D$17,1))),$F$46,$D$62)),"")</f>
        <v/>
      </c>
      <c r="G847" s="559"/>
      <c r="H847" s="559" t="str">
        <f>IFERROR(-PPMT(IF($K$46="Day",$F$45/'L1'!$D$12,IF($K$46="Week",$F$45/'L1'!$D$16,IF($K$46="Month",$F$45/'L1'!$D$17,IF($K$46="Year",$F$45,0)))),B847,$F$46,$Q$45),"")</f>
        <v/>
      </c>
      <c r="I847" s="559"/>
      <c r="J847" s="559" t="str">
        <f t="shared" si="51"/>
        <v/>
      </c>
      <c r="K847" s="559"/>
      <c r="L847" s="559"/>
      <c r="M847" s="559"/>
      <c r="N847" s="559"/>
      <c r="O847" s="559" t="str">
        <f t="shared" si="52"/>
        <v/>
      </c>
      <c r="P847" s="560"/>
    </row>
    <row r="848" spans="2:16">
      <c r="B848" s="557" t="str">
        <f t="shared" si="49"/>
        <v/>
      </c>
      <c r="C848" s="558"/>
      <c r="D848" s="559" t="str">
        <f t="shared" si="50"/>
        <v/>
      </c>
      <c r="E848" s="559"/>
      <c r="F848" s="559" t="str">
        <f>IFERROR(IF(OR(D848=0,D848=""),"",-PMT($F$45/IF($K$46="Day",'L1'!$D$12,IF($K$46="Week",'L1'!$D$16,IF($K$46="Month",'L1'!$D$17,1))),$F$46,$D$62)),"")</f>
        <v/>
      </c>
      <c r="G848" s="559"/>
      <c r="H848" s="559" t="str">
        <f>IFERROR(-PPMT(IF($K$46="Day",$F$45/'L1'!$D$12,IF($K$46="Week",$F$45/'L1'!$D$16,IF($K$46="Month",$F$45/'L1'!$D$17,IF($K$46="Year",$F$45,0)))),B848,$F$46,$Q$45),"")</f>
        <v/>
      </c>
      <c r="I848" s="559"/>
      <c r="J848" s="559" t="str">
        <f t="shared" si="51"/>
        <v/>
      </c>
      <c r="K848" s="559"/>
      <c r="L848" s="559"/>
      <c r="M848" s="559"/>
      <c r="N848" s="559"/>
      <c r="O848" s="559" t="str">
        <f t="shared" si="52"/>
        <v/>
      </c>
      <c r="P848" s="560"/>
    </row>
    <row r="849" spans="2:16">
      <c r="B849" s="557" t="str">
        <f t="shared" si="49"/>
        <v/>
      </c>
      <c r="C849" s="558"/>
      <c r="D849" s="559" t="str">
        <f t="shared" si="50"/>
        <v/>
      </c>
      <c r="E849" s="559"/>
      <c r="F849" s="559" t="str">
        <f>IFERROR(IF(OR(D849=0,D849=""),"",-PMT($F$45/IF($K$46="Day",'L1'!$D$12,IF($K$46="Week",'L1'!$D$16,IF($K$46="Month",'L1'!$D$17,1))),$F$46,$D$62)),"")</f>
        <v/>
      </c>
      <c r="G849" s="559"/>
      <c r="H849" s="559" t="str">
        <f>IFERROR(-PPMT(IF($K$46="Day",$F$45/'L1'!$D$12,IF($K$46="Week",$F$45/'L1'!$D$16,IF($K$46="Month",$F$45/'L1'!$D$17,IF($K$46="Year",$F$45,0)))),B849,$F$46,$Q$45),"")</f>
        <v/>
      </c>
      <c r="I849" s="559"/>
      <c r="J849" s="559" t="str">
        <f t="shared" si="51"/>
        <v/>
      </c>
      <c r="K849" s="559"/>
      <c r="L849" s="559"/>
      <c r="M849" s="559"/>
      <c r="N849" s="559"/>
      <c r="O849" s="559" t="str">
        <f t="shared" si="52"/>
        <v/>
      </c>
      <c r="P849" s="560"/>
    </row>
    <row r="850" spans="2:16">
      <c r="B850" s="557" t="str">
        <f t="shared" si="49"/>
        <v/>
      </c>
      <c r="C850" s="558"/>
      <c r="D850" s="559" t="str">
        <f t="shared" si="50"/>
        <v/>
      </c>
      <c r="E850" s="559"/>
      <c r="F850" s="559" t="str">
        <f>IFERROR(IF(OR(D850=0,D850=""),"",-PMT($F$45/IF($K$46="Day",'L1'!$D$12,IF($K$46="Week",'L1'!$D$16,IF($K$46="Month",'L1'!$D$17,1))),$F$46,$D$62)),"")</f>
        <v/>
      </c>
      <c r="G850" s="559"/>
      <c r="H850" s="559" t="str">
        <f>IFERROR(-PPMT(IF($K$46="Day",$F$45/'L1'!$D$12,IF($K$46="Week",$F$45/'L1'!$D$16,IF($K$46="Month",$F$45/'L1'!$D$17,IF($K$46="Year",$F$45,0)))),B850,$F$46,$Q$45),"")</f>
        <v/>
      </c>
      <c r="I850" s="559"/>
      <c r="J850" s="559" t="str">
        <f t="shared" si="51"/>
        <v/>
      </c>
      <c r="K850" s="559"/>
      <c r="L850" s="559"/>
      <c r="M850" s="559"/>
      <c r="N850" s="559"/>
      <c r="O850" s="559" t="str">
        <f t="shared" si="52"/>
        <v/>
      </c>
      <c r="P850" s="560"/>
    </row>
    <row r="851" spans="2:16">
      <c r="B851" s="557" t="str">
        <f t="shared" si="49"/>
        <v/>
      </c>
      <c r="C851" s="558"/>
      <c r="D851" s="559" t="str">
        <f t="shared" si="50"/>
        <v/>
      </c>
      <c r="E851" s="559"/>
      <c r="F851" s="559" t="str">
        <f>IFERROR(IF(OR(D851=0,D851=""),"",-PMT($F$45/IF($K$46="Day",'L1'!$D$12,IF($K$46="Week",'L1'!$D$16,IF($K$46="Month",'L1'!$D$17,1))),$F$46,$D$62)),"")</f>
        <v/>
      </c>
      <c r="G851" s="559"/>
      <c r="H851" s="559" t="str">
        <f>IFERROR(-PPMT(IF($K$46="Day",$F$45/'L1'!$D$12,IF($K$46="Week",$F$45/'L1'!$D$16,IF($K$46="Month",$F$45/'L1'!$D$17,IF($K$46="Year",$F$45,0)))),B851,$F$46,$Q$45),"")</f>
        <v/>
      </c>
      <c r="I851" s="559"/>
      <c r="J851" s="559" t="str">
        <f t="shared" si="51"/>
        <v/>
      </c>
      <c r="K851" s="559"/>
      <c r="L851" s="559"/>
      <c r="M851" s="559"/>
      <c r="N851" s="559"/>
      <c r="O851" s="559" t="str">
        <f t="shared" si="52"/>
        <v/>
      </c>
      <c r="P851" s="560"/>
    </row>
    <row r="852" spans="2:16">
      <c r="B852" s="557" t="str">
        <f t="shared" si="49"/>
        <v/>
      </c>
      <c r="C852" s="558"/>
      <c r="D852" s="559" t="str">
        <f t="shared" si="50"/>
        <v/>
      </c>
      <c r="E852" s="559"/>
      <c r="F852" s="559" t="str">
        <f>IFERROR(IF(OR(D852=0,D852=""),"",-PMT($F$45/IF($K$46="Day",'L1'!$D$12,IF($K$46="Week",'L1'!$D$16,IF($K$46="Month",'L1'!$D$17,1))),$F$46,$D$62)),"")</f>
        <v/>
      </c>
      <c r="G852" s="559"/>
      <c r="H852" s="559" t="str">
        <f>IFERROR(-PPMT(IF($K$46="Day",$F$45/'L1'!$D$12,IF($K$46="Week",$F$45/'L1'!$D$16,IF($K$46="Month",$F$45/'L1'!$D$17,IF($K$46="Year",$F$45,0)))),B852,$F$46,$Q$45),"")</f>
        <v/>
      </c>
      <c r="I852" s="559"/>
      <c r="J852" s="559" t="str">
        <f t="shared" si="51"/>
        <v/>
      </c>
      <c r="K852" s="559"/>
      <c r="L852" s="559"/>
      <c r="M852" s="559"/>
      <c r="N852" s="559"/>
      <c r="O852" s="559" t="str">
        <f t="shared" si="52"/>
        <v/>
      </c>
      <c r="P852" s="560"/>
    </row>
    <row r="853" spans="2:16">
      <c r="B853" s="557" t="str">
        <f t="shared" si="49"/>
        <v/>
      </c>
      <c r="C853" s="558"/>
      <c r="D853" s="559" t="str">
        <f t="shared" si="50"/>
        <v/>
      </c>
      <c r="E853" s="559"/>
      <c r="F853" s="559" t="str">
        <f>IFERROR(IF(OR(D853=0,D853=""),"",-PMT($F$45/IF($K$46="Day",'L1'!$D$12,IF($K$46="Week",'L1'!$D$16,IF($K$46="Month",'L1'!$D$17,1))),$F$46,$D$62)),"")</f>
        <v/>
      </c>
      <c r="G853" s="559"/>
      <c r="H853" s="559" t="str">
        <f>IFERROR(-PPMT(IF($K$46="Day",$F$45/'L1'!$D$12,IF($K$46="Week",$F$45/'L1'!$D$16,IF($K$46="Month",$F$45/'L1'!$D$17,IF($K$46="Year",$F$45,0)))),B853,$F$46,$Q$45),"")</f>
        <v/>
      </c>
      <c r="I853" s="559"/>
      <c r="J853" s="559" t="str">
        <f t="shared" si="51"/>
        <v/>
      </c>
      <c r="K853" s="559"/>
      <c r="L853" s="559"/>
      <c r="M853" s="559"/>
      <c r="N853" s="559"/>
      <c r="O853" s="559" t="str">
        <f t="shared" si="52"/>
        <v/>
      </c>
      <c r="P853" s="560"/>
    </row>
    <row r="854" spans="2:16">
      <c r="B854" s="557" t="str">
        <f t="shared" si="49"/>
        <v/>
      </c>
      <c r="C854" s="558"/>
      <c r="D854" s="559" t="str">
        <f t="shared" si="50"/>
        <v/>
      </c>
      <c r="E854" s="559"/>
      <c r="F854" s="559" t="str">
        <f>IFERROR(IF(OR(D854=0,D854=""),"",-PMT($F$45/IF($K$46="Day",'L1'!$D$12,IF($K$46="Week",'L1'!$D$16,IF($K$46="Month",'L1'!$D$17,1))),$F$46,$D$62)),"")</f>
        <v/>
      </c>
      <c r="G854" s="559"/>
      <c r="H854" s="559" t="str">
        <f>IFERROR(-PPMT(IF($K$46="Day",$F$45/'L1'!$D$12,IF($K$46="Week",$F$45/'L1'!$D$16,IF($K$46="Month",$F$45/'L1'!$D$17,IF($K$46="Year",$F$45,0)))),B854,$F$46,$Q$45),"")</f>
        <v/>
      </c>
      <c r="I854" s="559"/>
      <c r="J854" s="559" t="str">
        <f t="shared" si="51"/>
        <v/>
      </c>
      <c r="K854" s="559"/>
      <c r="L854" s="559"/>
      <c r="M854" s="559"/>
      <c r="N854" s="559"/>
      <c r="O854" s="559" t="str">
        <f t="shared" si="52"/>
        <v/>
      </c>
      <c r="P854" s="560"/>
    </row>
    <row r="855" spans="2:16">
      <c r="B855" s="557" t="str">
        <f t="shared" si="49"/>
        <v/>
      </c>
      <c r="C855" s="558"/>
      <c r="D855" s="559" t="str">
        <f t="shared" si="50"/>
        <v/>
      </c>
      <c r="E855" s="559"/>
      <c r="F855" s="559" t="str">
        <f>IFERROR(IF(OR(D855=0,D855=""),"",-PMT($F$45/IF($K$46="Day",'L1'!$D$12,IF($K$46="Week",'L1'!$D$16,IF($K$46="Month",'L1'!$D$17,1))),$F$46,$D$62)),"")</f>
        <v/>
      </c>
      <c r="G855" s="559"/>
      <c r="H855" s="559" t="str">
        <f>IFERROR(-PPMT(IF($K$46="Day",$F$45/'L1'!$D$12,IF($K$46="Week",$F$45/'L1'!$D$16,IF($K$46="Month",$F$45/'L1'!$D$17,IF($K$46="Year",$F$45,0)))),B855,$F$46,$Q$45),"")</f>
        <v/>
      </c>
      <c r="I855" s="559"/>
      <c r="J855" s="559" t="str">
        <f t="shared" si="51"/>
        <v/>
      </c>
      <c r="K855" s="559"/>
      <c r="L855" s="559"/>
      <c r="M855" s="559"/>
      <c r="N855" s="559"/>
      <c r="O855" s="559" t="str">
        <f t="shared" si="52"/>
        <v/>
      </c>
      <c r="P855" s="560"/>
    </row>
    <row r="856" spans="2:16">
      <c r="B856" s="557" t="str">
        <f t="shared" si="49"/>
        <v/>
      </c>
      <c r="C856" s="558"/>
      <c r="D856" s="559" t="str">
        <f t="shared" si="50"/>
        <v/>
      </c>
      <c r="E856" s="559"/>
      <c r="F856" s="559" t="str">
        <f>IFERROR(IF(OR(D856=0,D856=""),"",-PMT($F$45/IF($K$46="Day",'L1'!$D$12,IF($K$46="Week",'L1'!$D$16,IF($K$46="Month",'L1'!$D$17,1))),$F$46,$D$62)),"")</f>
        <v/>
      </c>
      <c r="G856" s="559"/>
      <c r="H856" s="559" t="str">
        <f>IFERROR(-PPMT(IF($K$46="Day",$F$45/'L1'!$D$12,IF($K$46="Week",$F$45/'L1'!$D$16,IF($K$46="Month",$F$45/'L1'!$D$17,IF($K$46="Year",$F$45,0)))),B856,$F$46,$Q$45),"")</f>
        <v/>
      </c>
      <c r="I856" s="559"/>
      <c r="J856" s="559" t="str">
        <f t="shared" si="51"/>
        <v/>
      </c>
      <c r="K856" s="559"/>
      <c r="L856" s="559"/>
      <c r="M856" s="559"/>
      <c r="N856" s="559"/>
      <c r="O856" s="559" t="str">
        <f t="shared" si="52"/>
        <v/>
      </c>
      <c r="P856" s="560"/>
    </row>
    <row r="857" spans="2:16">
      <c r="B857" s="557" t="str">
        <f t="shared" si="49"/>
        <v/>
      </c>
      <c r="C857" s="558"/>
      <c r="D857" s="559" t="str">
        <f t="shared" si="50"/>
        <v/>
      </c>
      <c r="E857" s="559"/>
      <c r="F857" s="559" t="str">
        <f>IFERROR(IF(OR(D857=0,D857=""),"",-PMT($F$45/IF($K$46="Day",'L1'!$D$12,IF($K$46="Week",'L1'!$D$16,IF($K$46="Month",'L1'!$D$17,1))),$F$46,$D$62)),"")</f>
        <v/>
      </c>
      <c r="G857" s="559"/>
      <c r="H857" s="559" t="str">
        <f>IFERROR(-PPMT(IF($K$46="Day",$F$45/'L1'!$D$12,IF($K$46="Week",$F$45/'L1'!$D$16,IF($K$46="Month",$F$45/'L1'!$D$17,IF($K$46="Year",$F$45,0)))),B857,$F$46,$Q$45),"")</f>
        <v/>
      </c>
      <c r="I857" s="559"/>
      <c r="J857" s="559" t="str">
        <f t="shared" si="51"/>
        <v/>
      </c>
      <c r="K857" s="559"/>
      <c r="L857" s="559"/>
      <c r="M857" s="559"/>
      <c r="N857" s="559"/>
      <c r="O857" s="559" t="str">
        <f t="shared" si="52"/>
        <v/>
      </c>
      <c r="P857" s="560"/>
    </row>
    <row r="858" spans="2:16">
      <c r="B858" s="557" t="str">
        <f t="shared" si="49"/>
        <v/>
      </c>
      <c r="C858" s="558"/>
      <c r="D858" s="559" t="str">
        <f t="shared" si="50"/>
        <v/>
      </c>
      <c r="E858" s="559"/>
      <c r="F858" s="559" t="str">
        <f>IFERROR(IF(OR(D858=0,D858=""),"",-PMT($F$45/IF($K$46="Day",'L1'!$D$12,IF($K$46="Week",'L1'!$D$16,IF($K$46="Month",'L1'!$D$17,1))),$F$46,$D$62)),"")</f>
        <v/>
      </c>
      <c r="G858" s="559"/>
      <c r="H858" s="559" t="str">
        <f>IFERROR(-PPMT(IF($K$46="Day",$F$45/'L1'!$D$12,IF($K$46="Week",$F$45/'L1'!$D$16,IF($K$46="Month",$F$45/'L1'!$D$17,IF($K$46="Year",$F$45,0)))),B858,$F$46,$Q$45),"")</f>
        <v/>
      </c>
      <c r="I858" s="559"/>
      <c r="J858" s="559" t="str">
        <f t="shared" si="51"/>
        <v/>
      </c>
      <c r="K858" s="559"/>
      <c r="L858" s="559"/>
      <c r="M858" s="559"/>
      <c r="N858" s="559"/>
      <c r="O858" s="559" t="str">
        <f t="shared" si="52"/>
        <v/>
      </c>
      <c r="P858" s="560"/>
    </row>
    <row r="859" spans="2:16">
      <c r="B859" s="557" t="str">
        <f t="shared" si="49"/>
        <v/>
      </c>
      <c r="C859" s="558"/>
      <c r="D859" s="559" t="str">
        <f t="shared" si="50"/>
        <v/>
      </c>
      <c r="E859" s="559"/>
      <c r="F859" s="559" t="str">
        <f>IFERROR(IF(OR(D859=0,D859=""),"",-PMT($F$45/IF($K$46="Day",'L1'!$D$12,IF($K$46="Week",'L1'!$D$16,IF($K$46="Month",'L1'!$D$17,1))),$F$46,$D$62)),"")</f>
        <v/>
      </c>
      <c r="G859" s="559"/>
      <c r="H859" s="559" t="str">
        <f>IFERROR(-PPMT(IF($K$46="Day",$F$45/'L1'!$D$12,IF($K$46="Week",$F$45/'L1'!$D$16,IF($K$46="Month",$F$45/'L1'!$D$17,IF($K$46="Year",$F$45,0)))),B859,$F$46,$Q$45),"")</f>
        <v/>
      </c>
      <c r="I859" s="559"/>
      <c r="J859" s="559" t="str">
        <f t="shared" si="51"/>
        <v/>
      </c>
      <c r="K859" s="559"/>
      <c r="L859" s="559"/>
      <c r="M859" s="559"/>
      <c r="N859" s="559"/>
      <c r="O859" s="559" t="str">
        <f t="shared" si="52"/>
        <v/>
      </c>
      <c r="P859" s="560"/>
    </row>
    <row r="860" spans="2:16">
      <c r="B860" s="557" t="str">
        <f t="shared" si="49"/>
        <v/>
      </c>
      <c r="C860" s="558"/>
      <c r="D860" s="559" t="str">
        <f t="shared" si="50"/>
        <v/>
      </c>
      <c r="E860" s="559"/>
      <c r="F860" s="559" t="str">
        <f>IFERROR(IF(OR(D860=0,D860=""),"",-PMT($F$45/IF($K$46="Day",'L1'!$D$12,IF($K$46="Week",'L1'!$D$16,IF($K$46="Month",'L1'!$D$17,1))),$F$46,$D$62)),"")</f>
        <v/>
      </c>
      <c r="G860" s="559"/>
      <c r="H860" s="559" t="str">
        <f>IFERROR(-PPMT(IF($K$46="Day",$F$45/'L1'!$D$12,IF($K$46="Week",$F$45/'L1'!$D$16,IF($K$46="Month",$F$45/'L1'!$D$17,IF($K$46="Year",$F$45,0)))),B860,$F$46,$Q$45),"")</f>
        <v/>
      </c>
      <c r="I860" s="559"/>
      <c r="J860" s="559" t="str">
        <f t="shared" si="51"/>
        <v/>
      </c>
      <c r="K860" s="559"/>
      <c r="L860" s="559"/>
      <c r="M860" s="559"/>
      <c r="N860" s="559"/>
      <c r="O860" s="559" t="str">
        <f t="shared" si="52"/>
        <v/>
      </c>
      <c r="P860" s="560"/>
    </row>
    <row r="861" spans="2:16">
      <c r="B861" s="557" t="str">
        <f t="shared" si="49"/>
        <v/>
      </c>
      <c r="C861" s="558"/>
      <c r="D861" s="559" t="str">
        <f t="shared" si="50"/>
        <v/>
      </c>
      <c r="E861" s="559"/>
      <c r="F861" s="559" t="str">
        <f>IFERROR(IF(OR(D861=0,D861=""),"",-PMT($F$45/IF($K$46="Day",'L1'!$D$12,IF($K$46="Week",'L1'!$D$16,IF($K$46="Month",'L1'!$D$17,1))),$F$46,$D$62)),"")</f>
        <v/>
      </c>
      <c r="G861" s="559"/>
      <c r="H861" s="559" t="str">
        <f>IFERROR(-PPMT(IF($K$46="Day",$F$45/'L1'!$D$12,IF($K$46="Week",$F$45/'L1'!$D$16,IF($K$46="Month",$F$45/'L1'!$D$17,IF($K$46="Year",$F$45,0)))),B861,$F$46,$Q$45),"")</f>
        <v/>
      </c>
      <c r="I861" s="559"/>
      <c r="J861" s="559" t="str">
        <f t="shared" si="51"/>
        <v/>
      </c>
      <c r="K861" s="559"/>
      <c r="L861" s="559"/>
      <c r="M861" s="559"/>
      <c r="N861" s="559"/>
      <c r="O861" s="559" t="str">
        <f t="shared" si="52"/>
        <v/>
      </c>
      <c r="P861" s="560"/>
    </row>
    <row r="862" spans="2:16">
      <c r="B862" s="557" t="str">
        <f t="shared" si="49"/>
        <v/>
      </c>
      <c r="C862" s="558"/>
      <c r="D862" s="559" t="str">
        <f t="shared" si="50"/>
        <v/>
      </c>
      <c r="E862" s="559"/>
      <c r="F862" s="559" t="str">
        <f>IFERROR(IF(OR(D862=0,D862=""),"",-PMT($F$45/IF($K$46="Day",'L1'!$D$12,IF($K$46="Week",'L1'!$D$16,IF($K$46="Month",'L1'!$D$17,1))),$F$46,$D$62)),"")</f>
        <v/>
      </c>
      <c r="G862" s="559"/>
      <c r="H862" s="559" t="str">
        <f>IFERROR(-PPMT(IF($K$46="Day",$F$45/'L1'!$D$12,IF($K$46="Week",$F$45/'L1'!$D$16,IF($K$46="Month",$F$45/'L1'!$D$17,IF($K$46="Year",$F$45,0)))),B862,$F$46,$Q$45),"")</f>
        <v/>
      </c>
      <c r="I862" s="559"/>
      <c r="J862" s="559" t="str">
        <f t="shared" si="51"/>
        <v/>
      </c>
      <c r="K862" s="559"/>
      <c r="L862" s="559"/>
      <c r="M862" s="559"/>
      <c r="N862" s="559"/>
      <c r="O862" s="559" t="str">
        <f t="shared" si="52"/>
        <v/>
      </c>
      <c r="P862" s="560"/>
    </row>
    <row r="863" spans="2:16">
      <c r="B863" s="557" t="str">
        <f t="shared" si="49"/>
        <v/>
      </c>
      <c r="C863" s="558"/>
      <c r="D863" s="559" t="str">
        <f t="shared" si="50"/>
        <v/>
      </c>
      <c r="E863" s="559"/>
      <c r="F863" s="559" t="str">
        <f>IFERROR(IF(OR(D863=0,D863=""),"",-PMT($F$45/IF($K$46="Day",'L1'!$D$12,IF($K$46="Week",'L1'!$D$16,IF($K$46="Month",'L1'!$D$17,1))),$F$46,$D$62)),"")</f>
        <v/>
      </c>
      <c r="G863" s="559"/>
      <c r="H863" s="559" t="str">
        <f>IFERROR(-PPMT(IF($K$46="Day",$F$45/'L1'!$D$12,IF($K$46="Week",$F$45/'L1'!$D$16,IF($K$46="Month",$F$45/'L1'!$D$17,IF($K$46="Year",$F$45,0)))),B863,$F$46,$Q$45),"")</f>
        <v/>
      </c>
      <c r="I863" s="559"/>
      <c r="J863" s="559" t="str">
        <f t="shared" si="51"/>
        <v/>
      </c>
      <c r="K863" s="559"/>
      <c r="L863" s="559"/>
      <c r="M863" s="559"/>
      <c r="N863" s="559"/>
      <c r="O863" s="559" t="str">
        <f t="shared" si="52"/>
        <v/>
      </c>
      <c r="P863" s="560"/>
    </row>
    <row r="864" spans="2:16">
      <c r="B864" s="557" t="str">
        <f t="shared" si="49"/>
        <v/>
      </c>
      <c r="C864" s="558"/>
      <c r="D864" s="559" t="str">
        <f t="shared" si="50"/>
        <v/>
      </c>
      <c r="E864" s="559"/>
      <c r="F864" s="559" t="str">
        <f>IFERROR(IF(OR(D864=0,D864=""),"",-PMT($F$45/IF($K$46="Day",'L1'!$D$12,IF($K$46="Week",'L1'!$D$16,IF($K$46="Month",'L1'!$D$17,1))),$F$46,$D$62)),"")</f>
        <v/>
      </c>
      <c r="G864" s="559"/>
      <c r="H864" s="559" t="str">
        <f>IFERROR(-PPMT(IF($K$46="Day",$F$45/'L1'!$D$12,IF($K$46="Week",$F$45/'L1'!$D$16,IF($K$46="Month",$F$45/'L1'!$D$17,IF($K$46="Year",$F$45,0)))),B864,$F$46,$Q$45),"")</f>
        <v/>
      </c>
      <c r="I864" s="559"/>
      <c r="J864" s="559" t="str">
        <f t="shared" si="51"/>
        <v/>
      </c>
      <c r="K864" s="559"/>
      <c r="L864" s="559"/>
      <c r="M864" s="559"/>
      <c r="N864" s="559"/>
      <c r="O864" s="559" t="str">
        <f t="shared" si="52"/>
        <v/>
      </c>
      <c r="P864" s="560"/>
    </row>
    <row r="865" spans="2:16">
      <c r="B865" s="557" t="str">
        <f t="shared" si="49"/>
        <v/>
      </c>
      <c r="C865" s="558"/>
      <c r="D865" s="559" t="str">
        <f t="shared" si="50"/>
        <v/>
      </c>
      <c r="E865" s="559"/>
      <c r="F865" s="559" t="str">
        <f>IFERROR(IF(OR(D865=0,D865=""),"",-PMT($F$45/IF($K$46="Day",'L1'!$D$12,IF($K$46="Week",'L1'!$D$16,IF($K$46="Month",'L1'!$D$17,1))),$F$46,$D$62)),"")</f>
        <v/>
      </c>
      <c r="G865" s="559"/>
      <c r="H865" s="559" t="str">
        <f>IFERROR(-PPMT(IF($K$46="Day",$F$45/'L1'!$D$12,IF($K$46="Week",$F$45/'L1'!$D$16,IF($K$46="Month",$F$45/'L1'!$D$17,IF($K$46="Year",$F$45,0)))),B865,$F$46,$Q$45),"")</f>
        <v/>
      </c>
      <c r="I865" s="559"/>
      <c r="J865" s="559" t="str">
        <f t="shared" si="51"/>
        <v/>
      </c>
      <c r="K865" s="559"/>
      <c r="L865" s="559"/>
      <c r="M865" s="559"/>
      <c r="N865" s="559"/>
      <c r="O865" s="559" t="str">
        <f t="shared" si="52"/>
        <v/>
      </c>
      <c r="P865" s="560"/>
    </row>
    <row r="866" spans="2:16">
      <c r="B866" s="557" t="str">
        <f t="shared" si="49"/>
        <v/>
      </c>
      <c r="C866" s="558"/>
      <c r="D866" s="559" t="str">
        <f t="shared" si="50"/>
        <v/>
      </c>
      <c r="E866" s="559"/>
      <c r="F866" s="559" t="str">
        <f>IFERROR(IF(OR(D866=0,D866=""),"",-PMT($F$45/IF($K$46="Day",'L1'!$D$12,IF($K$46="Week",'L1'!$D$16,IF($K$46="Month",'L1'!$D$17,1))),$F$46,$D$62)),"")</f>
        <v/>
      </c>
      <c r="G866" s="559"/>
      <c r="H866" s="559" t="str">
        <f>IFERROR(-PPMT(IF($K$46="Day",$F$45/'L1'!$D$12,IF($K$46="Week",$F$45/'L1'!$D$16,IF($K$46="Month",$F$45/'L1'!$D$17,IF($K$46="Year",$F$45,0)))),B866,$F$46,$Q$45),"")</f>
        <v/>
      </c>
      <c r="I866" s="559"/>
      <c r="J866" s="559" t="str">
        <f t="shared" si="51"/>
        <v/>
      </c>
      <c r="K866" s="559"/>
      <c r="L866" s="559"/>
      <c r="M866" s="559"/>
      <c r="N866" s="559"/>
      <c r="O866" s="559" t="str">
        <f t="shared" si="52"/>
        <v/>
      </c>
      <c r="P866" s="560"/>
    </row>
    <row r="867" spans="2:16">
      <c r="B867" s="557" t="str">
        <f t="shared" si="49"/>
        <v/>
      </c>
      <c r="C867" s="558"/>
      <c r="D867" s="559" t="str">
        <f t="shared" si="50"/>
        <v/>
      </c>
      <c r="E867" s="559"/>
      <c r="F867" s="559" t="str">
        <f>IFERROR(IF(OR(D867=0,D867=""),"",-PMT($F$45/IF($K$46="Day",'L1'!$D$12,IF($K$46="Week",'L1'!$D$16,IF($K$46="Month",'L1'!$D$17,1))),$F$46,$D$62)),"")</f>
        <v/>
      </c>
      <c r="G867" s="559"/>
      <c r="H867" s="559" t="str">
        <f>IFERROR(-PPMT(IF($K$46="Day",$F$45/'L1'!$D$12,IF($K$46="Week",$F$45/'L1'!$D$16,IF($K$46="Month",$F$45/'L1'!$D$17,IF($K$46="Year",$F$45,0)))),B867,$F$46,$Q$45),"")</f>
        <v/>
      </c>
      <c r="I867" s="559"/>
      <c r="J867" s="559" t="str">
        <f t="shared" si="51"/>
        <v/>
      </c>
      <c r="K867" s="559"/>
      <c r="L867" s="559"/>
      <c r="M867" s="559"/>
      <c r="N867" s="559"/>
      <c r="O867" s="559" t="str">
        <f t="shared" si="52"/>
        <v/>
      </c>
      <c r="P867" s="560"/>
    </row>
    <row r="868" spans="2:16">
      <c r="B868" s="557" t="str">
        <f t="shared" si="49"/>
        <v/>
      </c>
      <c r="C868" s="558"/>
      <c r="D868" s="559" t="str">
        <f t="shared" si="50"/>
        <v/>
      </c>
      <c r="E868" s="559"/>
      <c r="F868" s="559" t="str">
        <f>IFERROR(IF(OR(D868=0,D868=""),"",-PMT($F$45/IF($K$46="Day",'L1'!$D$12,IF($K$46="Week",'L1'!$D$16,IF($K$46="Month",'L1'!$D$17,1))),$F$46,$D$62)),"")</f>
        <v/>
      </c>
      <c r="G868" s="559"/>
      <c r="H868" s="559" t="str">
        <f>IFERROR(-PPMT(IF($K$46="Day",$F$45/'L1'!$D$12,IF($K$46="Week",$F$45/'L1'!$D$16,IF($K$46="Month",$F$45/'L1'!$D$17,IF($K$46="Year",$F$45,0)))),B868,$F$46,$Q$45),"")</f>
        <v/>
      </c>
      <c r="I868" s="559"/>
      <c r="J868" s="559" t="str">
        <f t="shared" si="51"/>
        <v/>
      </c>
      <c r="K868" s="559"/>
      <c r="L868" s="559"/>
      <c r="M868" s="559"/>
      <c r="N868" s="559"/>
      <c r="O868" s="559" t="str">
        <f t="shared" si="52"/>
        <v/>
      </c>
      <c r="P868" s="560"/>
    </row>
    <row r="869" spans="2:16">
      <c r="B869" s="557" t="str">
        <f t="shared" si="49"/>
        <v/>
      </c>
      <c r="C869" s="558"/>
      <c r="D869" s="559" t="str">
        <f t="shared" si="50"/>
        <v/>
      </c>
      <c r="E869" s="559"/>
      <c r="F869" s="559" t="str">
        <f>IFERROR(IF(OR(D869=0,D869=""),"",-PMT($F$45/IF($K$46="Day",'L1'!$D$12,IF($K$46="Week",'L1'!$D$16,IF($K$46="Month",'L1'!$D$17,1))),$F$46,$D$62)),"")</f>
        <v/>
      </c>
      <c r="G869" s="559"/>
      <c r="H869" s="559" t="str">
        <f>IFERROR(-PPMT(IF($K$46="Day",$F$45/'L1'!$D$12,IF($K$46="Week",$F$45/'L1'!$D$16,IF($K$46="Month",$F$45/'L1'!$D$17,IF($K$46="Year",$F$45,0)))),B869,$F$46,$Q$45),"")</f>
        <v/>
      </c>
      <c r="I869" s="559"/>
      <c r="J869" s="559" t="str">
        <f t="shared" si="51"/>
        <v/>
      </c>
      <c r="K869" s="559"/>
      <c r="L869" s="559"/>
      <c r="M869" s="559"/>
      <c r="N869" s="559"/>
      <c r="O869" s="559" t="str">
        <f t="shared" si="52"/>
        <v/>
      </c>
      <c r="P869" s="560"/>
    </row>
    <row r="870" spans="2:16">
      <c r="B870" s="557" t="str">
        <f t="shared" si="49"/>
        <v/>
      </c>
      <c r="C870" s="558"/>
      <c r="D870" s="559" t="str">
        <f t="shared" si="50"/>
        <v/>
      </c>
      <c r="E870" s="559"/>
      <c r="F870" s="559" t="str">
        <f>IFERROR(IF(OR(D870=0,D870=""),"",-PMT($F$45/IF($K$46="Day",'L1'!$D$12,IF($K$46="Week",'L1'!$D$16,IF($K$46="Month",'L1'!$D$17,1))),$F$46,$D$62)),"")</f>
        <v/>
      </c>
      <c r="G870" s="559"/>
      <c r="H870" s="559" t="str">
        <f>IFERROR(-PPMT(IF($K$46="Day",$F$45/'L1'!$D$12,IF($K$46="Week",$F$45/'L1'!$D$16,IF($K$46="Month",$F$45/'L1'!$D$17,IF($K$46="Year",$F$45,0)))),B870,$F$46,$Q$45),"")</f>
        <v/>
      </c>
      <c r="I870" s="559"/>
      <c r="J870" s="559" t="str">
        <f t="shared" si="51"/>
        <v/>
      </c>
      <c r="K870" s="559"/>
      <c r="L870" s="559"/>
      <c r="M870" s="559"/>
      <c r="N870" s="559"/>
      <c r="O870" s="559" t="str">
        <f t="shared" si="52"/>
        <v/>
      </c>
      <c r="P870" s="560"/>
    </row>
    <row r="871" spans="2:16">
      <c r="B871" s="557" t="str">
        <f t="shared" si="49"/>
        <v/>
      </c>
      <c r="C871" s="558"/>
      <c r="D871" s="559" t="str">
        <f t="shared" si="50"/>
        <v/>
      </c>
      <c r="E871" s="559"/>
      <c r="F871" s="559" t="str">
        <f>IFERROR(IF(OR(D871=0,D871=""),"",-PMT($F$45/IF($K$46="Day",'L1'!$D$12,IF($K$46="Week",'L1'!$D$16,IF($K$46="Month",'L1'!$D$17,1))),$F$46,$D$62)),"")</f>
        <v/>
      </c>
      <c r="G871" s="559"/>
      <c r="H871" s="559" t="str">
        <f>IFERROR(-PPMT(IF($K$46="Day",$F$45/'L1'!$D$12,IF($K$46="Week",$F$45/'L1'!$D$16,IF($K$46="Month",$F$45/'L1'!$D$17,IF($K$46="Year",$F$45,0)))),B871,$F$46,$Q$45),"")</f>
        <v/>
      </c>
      <c r="I871" s="559"/>
      <c r="J871" s="559" t="str">
        <f t="shared" si="51"/>
        <v/>
      </c>
      <c r="K871" s="559"/>
      <c r="L871" s="559"/>
      <c r="M871" s="559"/>
      <c r="N871" s="559"/>
      <c r="O871" s="559" t="str">
        <f t="shared" si="52"/>
        <v/>
      </c>
      <c r="P871" s="560"/>
    </row>
    <row r="872" spans="2:16">
      <c r="B872" s="557" t="str">
        <f t="shared" si="49"/>
        <v/>
      </c>
      <c r="C872" s="558"/>
      <c r="D872" s="559" t="str">
        <f t="shared" si="50"/>
        <v/>
      </c>
      <c r="E872" s="559"/>
      <c r="F872" s="559" t="str">
        <f>IFERROR(IF(OR(D872=0,D872=""),"",-PMT($F$45/IF($K$46="Day",'L1'!$D$12,IF($K$46="Week",'L1'!$D$16,IF($K$46="Month",'L1'!$D$17,1))),$F$46,$D$62)),"")</f>
        <v/>
      </c>
      <c r="G872" s="559"/>
      <c r="H872" s="559" t="str">
        <f>IFERROR(-PPMT(IF($K$46="Day",$F$45/'L1'!$D$12,IF($K$46="Week",$F$45/'L1'!$D$16,IF($K$46="Month",$F$45/'L1'!$D$17,IF($K$46="Year",$F$45,0)))),B872,$F$46,$Q$45),"")</f>
        <v/>
      </c>
      <c r="I872" s="559"/>
      <c r="J872" s="559" t="str">
        <f t="shared" si="51"/>
        <v/>
      </c>
      <c r="K872" s="559"/>
      <c r="L872" s="559"/>
      <c r="M872" s="559"/>
      <c r="N872" s="559"/>
      <c r="O872" s="559" t="str">
        <f t="shared" si="52"/>
        <v/>
      </c>
      <c r="P872" s="560"/>
    </row>
    <row r="873" spans="2:16">
      <c r="B873" s="557" t="str">
        <f t="shared" si="49"/>
        <v/>
      </c>
      <c r="C873" s="558"/>
      <c r="D873" s="559" t="str">
        <f t="shared" si="50"/>
        <v/>
      </c>
      <c r="E873" s="559"/>
      <c r="F873" s="559" t="str">
        <f>IFERROR(IF(OR(D873=0,D873=""),"",-PMT($F$45/IF($K$46="Day",'L1'!$D$12,IF($K$46="Week",'L1'!$D$16,IF($K$46="Month",'L1'!$D$17,1))),$F$46,$D$62)),"")</f>
        <v/>
      </c>
      <c r="G873" s="559"/>
      <c r="H873" s="559" t="str">
        <f>IFERROR(-PPMT(IF($K$46="Day",$F$45/'L1'!$D$12,IF($K$46="Week",$F$45/'L1'!$D$16,IF($K$46="Month",$F$45/'L1'!$D$17,IF($K$46="Year",$F$45,0)))),B873,$F$46,$Q$45),"")</f>
        <v/>
      </c>
      <c r="I873" s="559"/>
      <c r="J873" s="559" t="str">
        <f t="shared" si="51"/>
        <v/>
      </c>
      <c r="K873" s="559"/>
      <c r="L873" s="559"/>
      <c r="M873" s="559"/>
      <c r="N873" s="559"/>
      <c r="O873" s="559" t="str">
        <f t="shared" si="52"/>
        <v/>
      </c>
      <c r="P873" s="560"/>
    </row>
    <row r="874" spans="2:16">
      <c r="B874" s="557" t="str">
        <f t="shared" si="49"/>
        <v/>
      </c>
      <c r="C874" s="558"/>
      <c r="D874" s="559" t="str">
        <f t="shared" si="50"/>
        <v/>
      </c>
      <c r="E874" s="559"/>
      <c r="F874" s="559" t="str">
        <f>IFERROR(IF(OR(D874=0,D874=""),"",-PMT($F$45/IF($K$46="Day",'L1'!$D$12,IF($K$46="Week",'L1'!$D$16,IF($K$46="Month",'L1'!$D$17,1))),$F$46,$D$62)),"")</f>
        <v/>
      </c>
      <c r="G874" s="559"/>
      <c r="H874" s="559" t="str">
        <f>IFERROR(-PPMT(IF($K$46="Day",$F$45/'L1'!$D$12,IF($K$46="Week",$F$45/'L1'!$D$16,IF($K$46="Month",$F$45/'L1'!$D$17,IF($K$46="Year",$F$45,0)))),B874,$F$46,$Q$45),"")</f>
        <v/>
      </c>
      <c r="I874" s="559"/>
      <c r="J874" s="559" t="str">
        <f t="shared" si="51"/>
        <v/>
      </c>
      <c r="K874" s="559"/>
      <c r="L874" s="559"/>
      <c r="M874" s="559"/>
      <c r="N874" s="559"/>
      <c r="O874" s="559" t="str">
        <f t="shared" si="52"/>
        <v/>
      </c>
      <c r="P874" s="560"/>
    </row>
    <row r="875" spans="2:16">
      <c r="B875" s="557" t="str">
        <f t="shared" si="49"/>
        <v/>
      </c>
      <c r="C875" s="558"/>
      <c r="D875" s="559" t="str">
        <f t="shared" si="50"/>
        <v/>
      </c>
      <c r="E875" s="559"/>
      <c r="F875" s="559" t="str">
        <f>IFERROR(IF(OR(D875=0,D875=""),"",-PMT($F$45/IF($K$46="Day",'L1'!$D$12,IF($K$46="Week",'L1'!$D$16,IF($K$46="Month",'L1'!$D$17,1))),$F$46,$D$62)),"")</f>
        <v/>
      </c>
      <c r="G875" s="559"/>
      <c r="H875" s="559" t="str">
        <f>IFERROR(-PPMT(IF($K$46="Day",$F$45/'L1'!$D$12,IF($K$46="Week",$F$45/'L1'!$D$16,IF($K$46="Month",$F$45/'L1'!$D$17,IF($K$46="Year",$F$45,0)))),B875,$F$46,$Q$45),"")</f>
        <v/>
      </c>
      <c r="I875" s="559"/>
      <c r="J875" s="559" t="str">
        <f t="shared" si="51"/>
        <v/>
      </c>
      <c r="K875" s="559"/>
      <c r="L875" s="559"/>
      <c r="M875" s="559"/>
      <c r="N875" s="559"/>
      <c r="O875" s="559" t="str">
        <f t="shared" si="52"/>
        <v/>
      </c>
      <c r="P875" s="560"/>
    </row>
    <row r="876" spans="2:16">
      <c r="B876" s="557" t="str">
        <f t="shared" si="49"/>
        <v/>
      </c>
      <c r="C876" s="558"/>
      <c r="D876" s="559" t="str">
        <f t="shared" si="50"/>
        <v/>
      </c>
      <c r="E876" s="559"/>
      <c r="F876" s="559" t="str">
        <f>IFERROR(IF(OR(D876=0,D876=""),"",-PMT($F$45/IF($K$46="Day",'L1'!$D$12,IF($K$46="Week",'L1'!$D$16,IF($K$46="Month",'L1'!$D$17,1))),$F$46,$D$62)),"")</f>
        <v/>
      </c>
      <c r="G876" s="559"/>
      <c r="H876" s="559" t="str">
        <f>IFERROR(-PPMT(IF($K$46="Day",$F$45/'L1'!$D$12,IF($K$46="Week",$F$45/'L1'!$D$16,IF($K$46="Month",$F$45/'L1'!$D$17,IF($K$46="Year",$F$45,0)))),B876,$F$46,$Q$45),"")</f>
        <v/>
      </c>
      <c r="I876" s="559"/>
      <c r="J876" s="559" t="str">
        <f t="shared" si="51"/>
        <v/>
      </c>
      <c r="K876" s="559"/>
      <c r="L876" s="559"/>
      <c r="M876" s="559"/>
      <c r="N876" s="559"/>
      <c r="O876" s="559" t="str">
        <f t="shared" si="52"/>
        <v/>
      </c>
      <c r="P876" s="560"/>
    </row>
    <row r="877" spans="2:16">
      <c r="B877" s="557" t="str">
        <f t="shared" si="49"/>
        <v/>
      </c>
      <c r="C877" s="558"/>
      <c r="D877" s="559" t="str">
        <f t="shared" si="50"/>
        <v/>
      </c>
      <c r="E877" s="559"/>
      <c r="F877" s="559" t="str">
        <f>IFERROR(IF(OR(D877=0,D877=""),"",-PMT($F$45/IF($K$46="Day",'L1'!$D$12,IF($K$46="Week",'L1'!$D$16,IF($K$46="Month",'L1'!$D$17,1))),$F$46,$D$62)),"")</f>
        <v/>
      </c>
      <c r="G877" s="559"/>
      <c r="H877" s="559" t="str">
        <f>IFERROR(-PPMT(IF($K$46="Day",$F$45/'L1'!$D$12,IF($K$46="Week",$F$45/'L1'!$D$16,IF($K$46="Month",$F$45/'L1'!$D$17,IF($K$46="Year",$F$45,0)))),B877,$F$46,$Q$45),"")</f>
        <v/>
      </c>
      <c r="I877" s="559"/>
      <c r="J877" s="559" t="str">
        <f t="shared" si="51"/>
        <v/>
      </c>
      <c r="K877" s="559"/>
      <c r="L877" s="559"/>
      <c r="M877" s="559"/>
      <c r="N877" s="559"/>
      <c r="O877" s="559" t="str">
        <f t="shared" si="52"/>
        <v/>
      </c>
      <c r="P877" s="560"/>
    </row>
    <row r="878" spans="2:16">
      <c r="B878" s="557" t="str">
        <f t="shared" si="49"/>
        <v/>
      </c>
      <c r="C878" s="558"/>
      <c r="D878" s="559" t="str">
        <f t="shared" si="50"/>
        <v/>
      </c>
      <c r="E878" s="559"/>
      <c r="F878" s="559" t="str">
        <f>IFERROR(IF(OR(D878=0,D878=""),"",-PMT($F$45/IF($K$46="Day",'L1'!$D$12,IF($K$46="Week",'L1'!$D$16,IF($K$46="Month",'L1'!$D$17,1))),$F$46,$D$62)),"")</f>
        <v/>
      </c>
      <c r="G878" s="559"/>
      <c r="H878" s="559" t="str">
        <f>IFERROR(-PPMT(IF($K$46="Day",$F$45/'L1'!$D$12,IF($K$46="Week",$F$45/'L1'!$D$16,IF($K$46="Month",$F$45/'L1'!$D$17,IF($K$46="Year",$F$45,0)))),B878,$F$46,$Q$45),"")</f>
        <v/>
      </c>
      <c r="I878" s="559"/>
      <c r="J878" s="559" t="str">
        <f t="shared" si="51"/>
        <v/>
      </c>
      <c r="K878" s="559"/>
      <c r="L878" s="559"/>
      <c r="M878" s="559"/>
      <c r="N878" s="559"/>
      <c r="O878" s="559" t="str">
        <f t="shared" si="52"/>
        <v/>
      </c>
      <c r="P878" s="560"/>
    </row>
    <row r="879" spans="2:16">
      <c r="B879" s="557" t="str">
        <f t="shared" si="49"/>
        <v/>
      </c>
      <c r="C879" s="558"/>
      <c r="D879" s="559" t="str">
        <f t="shared" si="50"/>
        <v/>
      </c>
      <c r="E879" s="559"/>
      <c r="F879" s="559" t="str">
        <f>IFERROR(IF(OR(D879=0,D879=""),"",-PMT($F$45/IF($K$46="Day",'L1'!$D$12,IF($K$46="Week",'L1'!$D$16,IF($K$46="Month",'L1'!$D$17,1))),$F$46,$D$62)),"")</f>
        <v/>
      </c>
      <c r="G879" s="559"/>
      <c r="H879" s="559" t="str">
        <f>IFERROR(-PPMT(IF($K$46="Day",$F$45/'L1'!$D$12,IF($K$46="Week",$F$45/'L1'!$D$16,IF($K$46="Month",$F$45/'L1'!$D$17,IF($K$46="Year",$F$45,0)))),B879,$F$46,$Q$45),"")</f>
        <v/>
      </c>
      <c r="I879" s="559"/>
      <c r="J879" s="559" t="str">
        <f t="shared" si="51"/>
        <v/>
      </c>
      <c r="K879" s="559"/>
      <c r="L879" s="559"/>
      <c r="M879" s="559"/>
      <c r="N879" s="559"/>
      <c r="O879" s="559" t="str">
        <f t="shared" si="52"/>
        <v/>
      </c>
      <c r="P879" s="560"/>
    </row>
    <row r="880" spans="2:16">
      <c r="B880" s="557" t="str">
        <f t="shared" si="49"/>
        <v/>
      </c>
      <c r="C880" s="558"/>
      <c r="D880" s="559" t="str">
        <f t="shared" si="50"/>
        <v/>
      </c>
      <c r="E880" s="559"/>
      <c r="F880" s="559" t="str">
        <f>IFERROR(IF(OR(D880=0,D880=""),"",-PMT($F$45/IF($K$46="Day",'L1'!$D$12,IF($K$46="Week",'L1'!$D$16,IF($K$46="Month",'L1'!$D$17,1))),$F$46,$D$62)),"")</f>
        <v/>
      </c>
      <c r="G880" s="559"/>
      <c r="H880" s="559" t="str">
        <f>IFERROR(-PPMT(IF($K$46="Day",$F$45/'L1'!$D$12,IF($K$46="Week",$F$45/'L1'!$D$16,IF($K$46="Month",$F$45/'L1'!$D$17,IF($K$46="Year",$F$45,0)))),B880,$F$46,$Q$45),"")</f>
        <v/>
      </c>
      <c r="I880" s="559"/>
      <c r="J880" s="559" t="str">
        <f t="shared" si="51"/>
        <v/>
      </c>
      <c r="K880" s="559"/>
      <c r="L880" s="559"/>
      <c r="M880" s="559"/>
      <c r="N880" s="559"/>
      <c r="O880" s="559" t="str">
        <f t="shared" si="52"/>
        <v/>
      </c>
      <c r="P880" s="560"/>
    </row>
    <row r="881" spans="2:16">
      <c r="B881" s="557" t="str">
        <f t="shared" si="49"/>
        <v/>
      </c>
      <c r="C881" s="558"/>
      <c r="D881" s="559" t="str">
        <f t="shared" si="50"/>
        <v/>
      </c>
      <c r="E881" s="559"/>
      <c r="F881" s="559" t="str">
        <f>IFERROR(IF(OR(D881=0,D881=""),"",-PMT($F$45/IF($K$46="Day",'L1'!$D$12,IF($K$46="Week",'L1'!$D$16,IF($K$46="Month",'L1'!$D$17,1))),$F$46,$D$62)),"")</f>
        <v/>
      </c>
      <c r="G881" s="559"/>
      <c r="H881" s="559" t="str">
        <f>IFERROR(-PPMT(IF($K$46="Day",$F$45/'L1'!$D$12,IF($K$46="Week",$F$45/'L1'!$D$16,IF($K$46="Month",$F$45/'L1'!$D$17,IF($K$46="Year",$F$45,0)))),B881,$F$46,$Q$45),"")</f>
        <v/>
      </c>
      <c r="I881" s="559"/>
      <c r="J881" s="559" t="str">
        <f t="shared" si="51"/>
        <v/>
      </c>
      <c r="K881" s="559"/>
      <c r="L881" s="559"/>
      <c r="M881" s="559"/>
      <c r="N881" s="559"/>
      <c r="O881" s="559" t="str">
        <f t="shared" si="52"/>
        <v/>
      </c>
      <c r="P881" s="560"/>
    </row>
    <row r="882" spans="2:16">
      <c r="B882" s="557" t="str">
        <f t="shared" si="49"/>
        <v/>
      </c>
      <c r="C882" s="558"/>
      <c r="D882" s="559" t="str">
        <f t="shared" si="50"/>
        <v/>
      </c>
      <c r="E882" s="559"/>
      <c r="F882" s="559" t="str">
        <f>IFERROR(IF(OR(D882=0,D882=""),"",-PMT($F$45/IF($K$46="Day",'L1'!$D$12,IF($K$46="Week",'L1'!$D$16,IF($K$46="Month",'L1'!$D$17,1))),$F$46,$D$62)),"")</f>
        <v/>
      </c>
      <c r="G882" s="559"/>
      <c r="H882" s="559" t="str">
        <f>IFERROR(-PPMT(IF($K$46="Day",$F$45/'L1'!$D$12,IF($K$46="Week",$F$45/'L1'!$D$16,IF($K$46="Month",$F$45/'L1'!$D$17,IF($K$46="Year",$F$45,0)))),B882,$F$46,$Q$45),"")</f>
        <v/>
      </c>
      <c r="I882" s="559"/>
      <c r="J882" s="559" t="str">
        <f t="shared" si="51"/>
        <v/>
      </c>
      <c r="K882" s="559"/>
      <c r="L882" s="559"/>
      <c r="M882" s="559"/>
      <c r="N882" s="559"/>
      <c r="O882" s="559" t="str">
        <f t="shared" si="52"/>
        <v/>
      </c>
      <c r="P882" s="560"/>
    </row>
    <row r="883" spans="2:16">
      <c r="B883" s="557" t="str">
        <f t="shared" si="49"/>
        <v/>
      </c>
      <c r="C883" s="558"/>
      <c r="D883" s="559" t="str">
        <f t="shared" si="50"/>
        <v/>
      </c>
      <c r="E883" s="559"/>
      <c r="F883" s="559" t="str">
        <f>IFERROR(IF(OR(D883=0,D883=""),"",-PMT($F$45/IF($K$46="Day",'L1'!$D$12,IF($K$46="Week",'L1'!$D$16,IF($K$46="Month",'L1'!$D$17,1))),$F$46,$D$62)),"")</f>
        <v/>
      </c>
      <c r="G883" s="559"/>
      <c r="H883" s="559" t="str">
        <f>IFERROR(-PPMT(IF($K$46="Day",$F$45/'L1'!$D$12,IF($K$46="Week",$F$45/'L1'!$D$16,IF($K$46="Month",$F$45/'L1'!$D$17,IF($K$46="Year",$F$45,0)))),B883,$F$46,$Q$45),"")</f>
        <v/>
      </c>
      <c r="I883" s="559"/>
      <c r="J883" s="559" t="str">
        <f t="shared" si="51"/>
        <v/>
      </c>
      <c r="K883" s="559"/>
      <c r="L883" s="559"/>
      <c r="M883" s="559"/>
      <c r="N883" s="559"/>
      <c r="O883" s="559" t="str">
        <f t="shared" si="52"/>
        <v/>
      </c>
      <c r="P883" s="560"/>
    </row>
    <row r="884" spans="2:16">
      <c r="B884" s="557" t="str">
        <f t="shared" si="49"/>
        <v/>
      </c>
      <c r="C884" s="558"/>
      <c r="D884" s="559" t="str">
        <f t="shared" si="50"/>
        <v/>
      </c>
      <c r="E884" s="559"/>
      <c r="F884" s="559" t="str">
        <f>IFERROR(IF(OR(D884=0,D884=""),"",-PMT($F$45/IF($K$46="Day",'L1'!$D$12,IF($K$46="Week",'L1'!$D$16,IF($K$46="Month",'L1'!$D$17,1))),$F$46,$D$62)),"")</f>
        <v/>
      </c>
      <c r="G884" s="559"/>
      <c r="H884" s="559" t="str">
        <f>IFERROR(-PPMT(IF($K$46="Day",$F$45/'L1'!$D$12,IF($K$46="Week",$F$45/'L1'!$D$16,IF($K$46="Month",$F$45/'L1'!$D$17,IF($K$46="Year",$F$45,0)))),B884,$F$46,$Q$45),"")</f>
        <v/>
      </c>
      <c r="I884" s="559"/>
      <c r="J884" s="559" t="str">
        <f t="shared" si="51"/>
        <v/>
      </c>
      <c r="K884" s="559"/>
      <c r="L884" s="559"/>
      <c r="M884" s="559"/>
      <c r="N884" s="559"/>
      <c r="O884" s="559" t="str">
        <f t="shared" si="52"/>
        <v/>
      </c>
      <c r="P884" s="560"/>
    </row>
    <row r="885" spans="2:16">
      <c r="B885" s="557" t="str">
        <f t="shared" si="49"/>
        <v/>
      </c>
      <c r="C885" s="558"/>
      <c r="D885" s="559" t="str">
        <f t="shared" si="50"/>
        <v/>
      </c>
      <c r="E885" s="559"/>
      <c r="F885" s="559" t="str">
        <f>IFERROR(IF(OR(D885=0,D885=""),"",-PMT($F$45/IF($K$46="Day",'L1'!$D$12,IF($K$46="Week",'L1'!$D$16,IF($K$46="Month",'L1'!$D$17,1))),$F$46,$D$62)),"")</f>
        <v/>
      </c>
      <c r="G885" s="559"/>
      <c r="H885" s="559" t="str">
        <f>IFERROR(-PPMT(IF($K$46="Day",$F$45/'L1'!$D$12,IF($K$46="Week",$F$45/'L1'!$D$16,IF($K$46="Month",$F$45/'L1'!$D$17,IF($K$46="Year",$F$45,0)))),B885,$F$46,$Q$45),"")</f>
        <v/>
      </c>
      <c r="I885" s="559"/>
      <c r="J885" s="559" t="str">
        <f t="shared" si="51"/>
        <v/>
      </c>
      <c r="K885" s="559"/>
      <c r="L885" s="559"/>
      <c r="M885" s="559"/>
      <c r="N885" s="559"/>
      <c r="O885" s="559" t="str">
        <f t="shared" si="52"/>
        <v/>
      </c>
      <c r="P885" s="560"/>
    </row>
    <row r="886" spans="2:16">
      <c r="B886" s="557" t="str">
        <f t="shared" si="49"/>
        <v/>
      </c>
      <c r="C886" s="558"/>
      <c r="D886" s="559" t="str">
        <f t="shared" si="50"/>
        <v/>
      </c>
      <c r="E886" s="559"/>
      <c r="F886" s="559" t="str">
        <f>IFERROR(IF(OR(D886=0,D886=""),"",-PMT($F$45/IF($K$46="Day",'L1'!$D$12,IF($K$46="Week",'L1'!$D$16,IF($K$46="Month",'L1'!$D$17,1))),$F$46,$D$62)),"")</f>
        <v/>
      </c>
      <c r="G886" s="559"/>
      <c r="H886" s="559" t="str">
        <f>IFERROR(-PPMT(IF($K$46="Day",$F$45/'L1'!$D$12,IF($K$46="Week",$F$45/'L1'!$D$16,IF($K$46="Month",$F$45/'L1'!$D$17,IF($K$46="Year",$F$45,0)))),B886,$F$46,$Q$45),"")</f>
        <v/>
      </c>
      <c r="I886" s="559"/>
      <c r="J886" s="559" t="str">
        <f t="shared" si="51"/>
        <v/>
      </c>
      <c r="K886" s="559"/>
      <c r="L886" s="559"/>
      <c r="M886" s="559"/>
      <c r="N886" s="559"/>
      <c r="O886" s="559" t="str">
        <f t="shared" si="52"/>
        <v/>
      </c>
      <c r="P886" s="560"/>
    </row>
    <row r="887" spans="2:16">
      <c r="B887" s="557" t="str">
        <f t="shared" si="49"/>
        <v/>
      </c>
      <c r="C887" s="558"/>
      <c r="D887" s="559" t="str">
        <f t="shared" si="50"/>
        <v/>
      </c>
      <c r="E887" s="559"/>
      <c r="F887" s="559" t="str">
        <f>IFERROR(IF(OR(D887=0,D887=""),"",-PMT($F$45/IF($K$46="Day",'L1'!$D$12,IF($K$46="Week",'L1'!$D$16,IF($K$46="Month",'L1'!$D$17,1))),$F$46,$D$62)),"")</f>
        <v/>
      </c>
      <c r="G887" s="559"/>
      <c r="H887" s="559" t="str">
        <f>IFERROR(-PPMT(IF($K$46="Day",$F$45/'L1'!$D$12,IF($K$46="Week",$F$45/'L1'!$D$16,IF($K$46="Month",$F$45/'L1'!$D$17,IF($K$46="Year",$F$45,0)))),B887,$F$46,$Q$45),"")</f>
        <v/>
      </c>
      <c r="I887" s="559"/>
      <c r="J887" s="559" t="str">
        <f t="shared" si="51"/>
        <v/>
      </c>
      <c r="K887" s="559"/>
      <c r="L887" s="559"/>
      <c r="M887" s="559"/>
      <c r="N887" s="559"/>
      <c r="O887" s="559" t="str">
        <f t="shared" si="52"/>
        <v/>
      </c>
      <c r="P887" s="560"/>
    </row>
    <row r="888" spans="2:16">
      <c r="B888" s="557" t="str">
        <f t="shared" si="49"/>
        <v/>
      </c>
      <c r="C888" s="558"/>
      <c r="D888" s="559" t="str">
        <f t="shared" si="50"/>
        <v/>
      </c>
      <c r="E888" s="559"/>
      <c r="F888" s="559" t="str">
        <f>IFERROR(IF(OR(D888=0,D888=""),"",-PMT($F$45/IF($K$46="Day",'L1'!$D$12,IF($K$46="Week",'L1'!$D$16,IF($K$46="Month",'L1'!$D$17,1))),$F$46,$D$62)),"")</f>
        <v/>
      </c>
      <c r="G888" s="559"/>
      <c r="H888" s="559" t="str">
        <f>IFERROR(-PPMT(IF($K$46="Day",$F$45/'L1'!$D$12,IF($K$46="Week",$F$45/'L1'!$D$16,IF($K$46="Month",$F$45/'L1'!$D$17,IF($K$46="Year",$F$45,0)))),B888,$F$46,$Q$45),"")</f>
        <v/>
      </c>
      <c r="I888" s="559"/>
      <c r="J888" s="559" t="str">
        <f t="shared" si="51"/>
        <v/>
      </c>
      <c r="K888" s="559"/>
      <c r="L888" s="559"/>
      <c r="M888" s="559"/>
      <c r="N888" s="559"/>
      <c r="O888" s="559" t="str">
        <f t="shared" si="52"/>
        <v/>
      </c>
      <c r="P888" s="560"/>
    </row>
    <row r="889" spans="2:16">
      <c r="B889" s="557" t="str">
        <f t="shared" si="49"/>
        <v/>
      </c>
      <c r="C889" s="558"/>
      <c r="D889" s="559" t="str">
        <f t="shared" si="50"/>
        <v/>
      </c>
      <c r="E889" s="559"/>
      <c r="F889" s="559" t="str">
        <f>IFERROR(IF(OR(D889=0,D889=""),"",-PMT($F$45/IF($K$46="Day",'L1'!$D$12,IF($K$46="Week",'L1'!$D$16,IF($K$46="Month",'L1'!$D$17,1))),$F$46,$D$62)),"")</f>
        <v/>
      </c>
      <c r="G889" s="559"/>
      <c r="H889" s="559" t="str">
        <f>IFERROR(-PPMT(IF($K$46="Day",$F$45/'L1'!$D$12,IF($K$46="Week",$F$45/'L1'!$D$16,IF($K$46="Month",$F$45/'L1'!$D$17,IF($K$46="Year",$F$45,0)))),B889,$F$46,$Q$45),"")</f>
        <v/>
      </c>
      <c r="I889" s="559"/>
      <c r="J889" s="559" t="str">
        <f t="shared" si="51"/>
        <v/>
      </c>
      <c r="K889" s="559"/>
      <c r="L889" s="559"/>
      <c r="M889" s="559"/>
      <c r="N889" s="559"/>
      <c r="O889" s="559" t="str">
        <f t="shared" si="52"/>
        <v/>
      </c>
      <c r="P889" s="560"/>
    </row>
    <row r="890" spans="2:16">
      <c r="B890" s="557" t="str">
        <f t="shared" si="49"/>
        <v/>
      </c>
      <c r="C890" s="558"/>
      <c r="D890" s="559" t="str">
        <f t="shared" si="50"/>
        <v/>
      </c>
      <c r="E890" s="559"/>
      <c r="F890" s="559" t="str">
        <f>IFERROR(IF(OR(D890=0,D890=""),"",-PMT($F$45/IF($K$46="Day",'L1'!$D$12,IF($K$46="Week",'L1'!$D$16,IF($K$46="Month",'L1'!$D$17,1))),$F$46,$D$62)),"")</f>
        <v/>
      </c>
      <c r="G890" s="559"/>
      <c r="H890" s="559" t="str">
        <f>IFERROR(-PPMT(IF($K$46="Day",$F$45/'L1'!$D$12,IF($K$46="Week",$F$45/'L1'!$D$16,IF($K$46="Month",$F$45/'L1'!$D$17,IF($K$46="Year",$F$45,0)))),B890,$F$46,$Q$45),"")</f>
        <v/>
      </c>
      <c r="I890" s="559"/>
      <c r="J890" s="559" t="str">
        <f t="shared" si="51"/>
        <v/>
      </c>
      <c r="K890" s="559"/>
      <c r="L890" s="559"/>
      <c r="M890" s="559"/>
      <c r="N890" s="559"/>
      <c r="O890" s="559" t="str">
        <f t="shared" si="52"/>
        <v/>
      </c>
      <c r="P890" s="560"/>
    </row>
    <row r="891" spans="2:16">
      <c r="B891" s="557" t="str">
        <f t="shared" si="49"/>
        <v/>
      </c>
      <c r="C891" s="558"/>
      <c r="D891" s="559" t="str">
        <f t="shared" si="50"/>
        <v/>
      </c>
      <c r="E891" s="559"/>
      <c r="F891" s="559" t="str">
        <f>IFERROR(IF(OR(D891=0,D891=""),"",-PMT($F$45/IF($K$46="Day",'L1'!$D$12,IF($K$46="Week",'L1'!$D$16,IF($K$46="Month",'L1'!$D$17,1))),$F$46,$D$62)),"")</f>
        <v/>
      </c>
      <c r="G891" s="559"/>
      <c r="H891" s="559" t="str">
        <f>IFERROR(-PPMT(IF($K$46="Day",$F$45/'L1'!$D$12,IF($K$46="Week",$F$45/'L1'!$D$16,IF($K$46="Month",$F$45/'L1'!$D$17,IF($K$46="Year",$F$45,0)))),B891,$F$46,$Q$45),"")</f>
        <v/>
      </c>
      <c r="I891" s="559"/>
      <c r="J891" s="559" t="str">
        <f t="shared" si="51"/>
        <v/>
      </c>
      <c r="K891" s="559"/>
      <c r="L891" s="559"/>
      <c r="M891" s="559"/>
      <c r="N891" s="559"/>
      <c r="O891" s="559" t="str">
        <f t="shared" si="52"/>
        <v/>
      </c>
      <c r="P891" s="560"/>
    </row>
    <row r="892" spans="2:16">
      <c r="B892" s="557" t="str">
        <f t="shared" si="49"/>
        <v/>
      </c>
      <c r="C892" s="558"/>
      <c r="D892" s="559" t="str">
        <f t="shared" si="50"/>
        <v/>
      </c>
      <c r="E892" s="559"/>
      <c r="F892" s="559" t="str">
        <f>IFERROR(IF(OR(D892=0,D892=""),"",-PMT($F$45/IF($K$46="Day",'L1'!$D$12,IF($K$46="Week",'L1'!$D$16,IF($K$46="Month",'L1'!$D$17,1))),$F$46,$D$62)),"")</f>
        <v/>
      </c>
      <c r="G892" s="559"/>
      <c r="H892" s="559" t="str">
        <f>IFERROR(-PPMT(IF($K$46="Day",$F$45/'L1'!$D$12,IF($K$46="Week",$F$45/'L1'!$D$16,IF($K$46="Month",$F$45/'L1'!$D$17,IF($K$46="Year",$F$45,0)))),B892,$F$46,$Q$45),"")</f>
        <v/>
      </c>
      <c r="I892" s="559"/>
      <c r="J892" s="559" t="str">
        <f t="shared" si="51"/>
        <v/>
      </c>
      <c r="K892" s="559"/>
      <c r="L892" s="559"/>
      <c r="M892" s="559"/>
      <c r="N892" s="559"/>
      <c r="O892" s="559" t="str">
        <f t="shared" si="52"/>
        <v/>
      </c>
      <c r="P892" s="560"/>
    </row>
    <row r="893" spans="2:16">
      <c r="B893" s="557" t="str">
        <f t="shared" si="49"/>
        <v/>
      </c>
      <c r="C893" s="558"/>
      <c r="D893" s="559" t="str">
        <f t="shared" si="50"/>
        <v/>
      </c>
      <c r="E893" s="559"/>
      <c r="F893" s="559" t="str">
        <f>IFERROR(IF(OR(D893=0,D893=""),"",-PMT($F$45/IF($K$46="Day",'L1'!$D$12,IF($K$46="Week",'L1'!$D$16,IF($K$46="Month",'L1'!$D$17,1))),$F$46,$D$62)),"")</f>
        <v/>
      </c>
      <c r="G893" s="559"/>
      <c r="H893" s="559" t="str">
        <f>IFERROR(-PPMT(IF($K$46="Day",$F$45/'L1'!$D$12,IF($K$46="Week",$F$45/'L1'!$D$16,IF($K$46="Month",$F$45/'L1'!$D$17,IF($K$46="Year",$F$45,0)))),B893,$F$46,$Q$45),"")</f>
        <v/>
      </c>
      <c r="I893" s="559"/>
      <c r="J893" s="559" t="str">
        <f t="shared" si="51"/>
        <v/>
      </c>
      <c r="K893" s="559"/>
      <c r="L893" s="559"/>
      <c r="M893" s="559"/>
      <c r="N893" s="559"/>
      <c r="O893" s="559" t="str">
        <f t="shared" si="52"/>
        <v/>
      </c>
      <c r="P893" s="560"/>
    </row>
    <row r="894" spans="2:16">
      <c r="B894" s="557" t="str">
        <f t="shared" si="49"/>
        <v/>
      </c>
      <c r="C894" s="558"/>
      <c r="D894" s="559" t="str">
        <f t="shared" si="50"/>
        <v/>
      </c>
      <c r="E894" s="559"/>
      <c r="F894" s="559" t="str">
        <f>IFERROR(IF(OR(D894=0,D894=""),"",-PMT($F$45/IF($K$46="Day",'L1'!$D$12,IF($K$46="Week",'L1'!$D$16,IF($K$46="Month",'L1'!$D$17,1))),$F$46,$D$62)),"")</f>
        <v/>
      </c>
      <c r="G894" s="559"/>
      <c r="H894" s="559" t="str">
        <f>IFERROR(-PPMT(IF($K$46="Day",$F$45/'L1'!$D$12,IF($K$46="Week",$F$45/'L1'!$D$16,IF($K$46="Month",$F$45/'L1'!$D$17,IF($K$46="Year",$F$45,0)))),B894,$F$46,$Q$45),"")</f>
        <v/>
      </c>
      <c r="I894" s="559"/>
      <c r="J894" s="559" t="str">
        <f t="shared" si="51"/>
        <v/>
      </c>
      <c r="K894" s="559"/>
      <c r="L894" s="559"/>
      <c r="M894" s="559"/>
      <c r="N894" s="559"/>
      <c r="O894" s="559" t="str">
        <f t="shared" si="52"/>
        <v/>
      </c>
      <c r="P894" s="560"/>
    </row>
    <row r="895" spans="2:16">
      <c r="B895" s="557" t="str">
        <f t="shared" si="49"/>
        <v/>
      </c>
      <c r="C895" s="558"/>
      <c r="D895" s="559" t="str">
        <f t="shared" si="50"/>
        <v/>
      </c>
      <c r="E895" s="559"/>
      <c r="F895" s="559" t="str">
        <f>IFERROR(IF(OR(D895=0,D895=""),"",-PMT($F$45/IF($K$46="Day",'L1'!$D$12,IF($K$46="Week",'L1'!$D$16,IF($K$46="Month",'L1'!$D$17,1))),$F$46,$D$62)),"")</f>
        <v/>
      </c>
      <c r="G895" s="559"/>
      <c r="H895" s="559" t="str">
        <f>IFERROR(-PPMT(IF($K$46="Day",$F$45/'L1'!$D$12,IF($K$46="Week",$F$45/'L1'!$D$16,IF($K$46="Month",$F$45/'L1'!$D$17,IF($K$46="Year",$F$45,0)))),B895,$F$46,$Q$45),"")</f>
        <v/>
      </c>
      <c r="I895" s="559"/>
      <c r="J895" s="559" t="str">
        <f t="shared" si="51"/>
        <v/>
      </c>
      <c r="K895" s="559"/>
      <c r="L895" s="559"/>
      <c r="M895" s="559"/>
      <c r="N895" s="559"/>
      <c r="O895" s="559" t="str">
        <f t="shared" si="52"/>
        <v/>
      </c>
      <c r="P895" s="560"/>
    </row>
    <row r="896" spans="2:16">
      <c r="B896" s="557" t="str">
        <f t="shared" ref="B896:B959" si="53">IF(OR(D896=0,D896=""),"",B895+1)</f>
        <v/>
      </c>
      <c r="C896" s="558"/>
      <c r="D896" s="559" t="str">
        <f t="shared" ref="D896:D959" si="54">IFERROR(IF(D895-H895&lt;=0,"",D895-H895),"")</f>
        <v/>
      </c>
      <c r="E896" s="559"/>
      <c r="F896" s="559" t="str">
        <f>IFERROR(IF(OR(D896=0,D896=""),"",-PMT($F$45/IF($K$46="Day",'L1'!$D$12,IF($K$46="Week",'L1'!$D$16,IF($K$46="Month",'L1'!$D$17,1))),$F$46,$D$62)),"")</f>
        <v/>
      </c>
      <c r="G896" s="559"/>
      <c r="H896" s="559" t="str">
        <f>IFERROR(-PPMT(IF($K$46="Day",$F$45/'L1'!$D$12,IF($K$46="Week",$F$45/'L1'!$D$16,IF($K$46="Month",$F$45/'L1'!$D$17,IF($K$46="Year",$F$45,0)))),B896,$F$46,$Q$45),"")</f>
        <v/>
      </c>
      <c r="I896" s="559"/>
      <c r="J896" s="559" t="str">
        <f t="shared" ref="J896:J959" si="55">IFERROR(F896-H896,"")</f>
        <v/>
      </c>
      <c r="K896" s="559"/>
      <c r="L896" s="559"/>
      <c r="M896" s="559"/>
      <c r="N896" s="559"/>
      <c r="O896" s="559" t="str">
        <f t="shared" ref="O896:O959" si="56">IFERROR(D896-H896,"")</f>
        <v/>
      </c>
      <c r="P896" s="560"/>
    </row>
    <row r="897" spans="2:16">
      <c r="B897" s="557" t="str">
        <f t="shared" si="53"/>
        <v/>
      </c>
      <c r="C897" s="558"/>
      <c r="D897" s="559" t="str">
        <f t="shared" si="54"/>
        <v/>
      </c>
      <c r="E897" s="559"/>
      <c r="F897" s="559" t="str">
        <f>IFERROR(IF(OR(D897=0,D897=""),"",-PMT($F$45/IF($K$46="Day",'L1'!$D$12,IF($K$46="Week",'L1'!$D$16,IF($K$46="Month",'L1'!$D$17,1))),$F$46,$D$62)),"")</f>
        <v/>
      </c>
      <c r="G897" s="559"/>
      <c r="H897" s="559" t="str">
        <f>IFERROR(-PPMT(IF($K$46="Day",$F$45/'L1'!$D$12,IF($K$46="Week",$F$45/'L1'!$D$16,IF($K$46="Month",$F$45/'L1'!$D$17,IF($K$46="Year",$F$45,0)))),B897,$F$46,$Q$45),"")</f>
        <v/>
      </c>
      <c r="I897" s="559"/>
      <c r="J897" s="559" t="str">
        <f t="shared" si="55"/>
        <v/>
      </c>
      <c r="K897" s="559"/>
      <c r="L897" s="559"/>
      <c r="M897" s="559"/>
      <c r="N897" s="559"/>
      <c r="O897" s="559" t="str">
        <f t="shared" si="56"/>
        <v/>
      </c>
      <c r="P897" s="560"/>
    </row>
    <row r="898" spans="2:16">
      <c r="B898" s="557" t="str">
        <f t="shared" si="53"/>
        <v/>
      </c>
      <c r="C898" s="558"/>
      <c r="D898" s="559" t="str">
        <f t="shared" si="54"/>
        <v/>
      </c>
      <c r="E898" s="559"/>
      <c r="F898" s="559" t="str">
        <f>IFERROR(IF(OR(D898=0,D898=""),"",-PMT($F$45/IF($K$46="Day",'L1'!$D$12,IF($K$46="Week",'L1'!$D$16,IF($K$46="Month",'L1'!$D$17,1))),$F$46,$D$62)),"")</f>
        <v/>
      </c>
      <c r="G898" s="559"/>
      <c r="H898" s="559" t="str">
        <f>IFERROR(-PPMT(IF($K$46="Day",$F$45/'L1'!$D$12,IF($K$46="Week",$F$45/'L1'!$D$16,IF($K$46="Month",$F$45/'L1'!$D$17,IF($K$46="Year",$F$45,0)))),B898,$F$46,$Q$45),"")</f>
        <v/>
      </c>
      <c r="I898" s="559"/>
      <c r="J898" s="559" t="str">
        <f t="shared" si="55"/>
        <v/>
      </c>
      <c r="K898" s="559"/>
      <c r="L898" s="559"/>
      <c r="M898" s="559"/>
      <c r="N898" s="559"/>
      <c r="O898" s="559" t="str">
        <f t="shared" si="56"/>
        <v/>
      </c>
      <c r="P898" s="560"/>
    </row>
    <row r="899" spans="2:16">
      <c r="B899" s="557" t="str">
        <f t="shared" si="53"/>
        <v/>
      </c>
      <c r="C899" s="558"/>
      <c r="D899" s="559" t="str">
        <f t="shared" si="54"/>
        <v/>
      </c>
      <c r="E899" s="559"/>
      <c r="F899" s="559" t="str">
        <f>IFERROR(IF(OR(D899=0,D899=""),"",-PMT($F$45/IF($K$46="Day",'L1'!$D$12,IF($K$46="Week",'L1'!$D$16,IF($K$46="Month",'L1'!$D$17,1))),$F$46,$D$62)),"")</f>
        <v/>
      </c>
      <c r="G899" s="559"/>
      <c r="H899" s="559" t="str">
        <f>IFERROR(-PPMT(IF($K$46="Day",$F$45/'L1'!$D$12,IF($K$46="Week",$F$45/'L1'!$D$16,IF($K$46="Month",$F$45/'L1'!$D$17,IF($K$46="Year",$F$45,0)))),B899,$F$46,$Q$45),"")</f>
        <v/>
      </c>
      <c r="I899" s="559"/>
      <c r="J899" s="559" t="str">
        <f t="shared" si="55"/>
        <v/>
      </c>
      <c r="K899" s="559"/>
      <c r="L899" s="559"/>
      <c r="M899" s="559"/>
      <c r="N899" s="559"/>
      <c r="O899" s="559" t="str">
        <f t="shared" si="56"/>
        <v/>
      </c>
      <c r="P899" s="560"/>
    </row>
    <row r="900" spans="2:16">
      <c r="B900" s="557" t="str">
        <f t="shared" si="53"/>
        <v/>
      </c>
      <c r="C900" s="558"/>
      <c r="D900" s="559" t="str">
        <f t="shared" si="54"/>
        <v/>
      </c>
      <c r="E900" s="559"/>
      <c r="F900" s="559" t="str">
        <f>IFERROR(IF(OR(D900=0,D900=""),"",-PMT($F$45/IF($K$46="Day",'L1'!$D$12,IF($K$46="Week",'L1'!$D$16,IF($K$46="Month",'L1'!$D$17,1))),$F$46,$D$62)),"")</f>
        <v/>
      </c>
      <c r="G900" s="559"/>
      <c r="H900" s="559" t="str">
        <f>IFERROR(-PPMT(IF($K$46="Day",$F$45/'L1'!$D$12,IF($K$46="Week",$F$45/'L1'!$D$16,IF($K$46="Month",$F$45/'L1'!$D$17,IF($K$46="Year",$F$45,0)))),B900,$F$46,$Q$45),"")</f>
        <v/>
      </c>
      <c r="I900" s="559"/>
      <c r="J900" s="559" t="str">
        <f t="shared" si="55"/>
        <v/>
      </c>
      <c r="K900" s="559"/>
      <c r="L900" s="559"/>
      <c r="M900" s="559"/>
      <c r="N900" s="559"/>
      <c r="O900" s="559" t="str">
        <f t="shared" si="56"/>
        <v/>
      </c>
      <c r="P900" s="560"/>
    </row>
    <row r="901" spans="2:16">
      <c r="B901" s="557" t="str">
        <f t="shared" si="53"/>
        <v/>
      </c>
      <c r="C901" s="558"/>
      <c r="D901" s="559" t="str">
        <f t="shared" si="54"/>
        <v/>
      </c>
      <c r="E901" s="559"/>
      <c r="F901" s="559" t="str">
        <f>IFERROR(IF(OR(D901=0,D901=""),"",-PMT($F$45/IF($K$46="Day",'L1'!$D$12,IF($K$46="Week",'L1'!$D$16,IF($K$46="Month",'L1'!$D$17,1))),$F$46,$D$62)),"")</f>
        <v/>
      </c>
      <c r="G901" s="559"/>
      <c r="H901" s="559" t="str">
        <f>IFERROR(-PPMT(IF($K$46="Day",$F$45/'L1'!$D$12,IF($K$46="Week",$F$45/'L1'!$D$16,IF($K$46="Month",$F$45/'L1'!$D$17,IF($K$46="Year",$F$45,0)))),B901,$F$46,$Q$45),"")</f>
        <v/>
      </c>
      <c r="I901" s="559"/>
      <c r="J901" s="559" t="str">
        <f t="shared" si="55"/>
        <v/>
      </c>
      <c r="K901" s="559"/>
      <c r="L901" s="559"/>
      <c r="M901" s="559"/>
      <c r="N901" s="559"/>
      <c r="O901" s="559" t="str">
        <f t="shared" si="56"/>
        <v/>
      </c>
      <c r="P901" s="560"/>
    </row>
    <row r="902" spans="2:16">
      <c r="B902" s="557" t="str">
        <f t="shared" si="53"/>
        <v/>
      </c>
      <c r="C902" s="558"/>
      <c r="D902" s="559" t="str">
        <f t="shared" si="54"/>
        <v/>
      </c>
      <c r="E902" s="559"/>
      <c r="F902" s="559" t="str">
        <f>IFERROR(IF(OR(D902=0,D902=""),"",-PMT($F$45/IF($K$46="Day",'L1'!$D$12,IF($K$46="Week",'L1'!$D$16,IF($K$46="Month",'L1'!$D$17,1))),$F$46,$D$62)),"")</f>
        <v/>
      </c>
      <c r="G902" s="559"/>
      <c r="H902" s="559" t="str">
        <f>IFERROR(-PPMT(IF($K$46="Day",$F$45/'L1'!$D$12,IF($K$46="Week",$F$45/'L1'!$D$16,IF($K$46="Month",$F$45/'L1'!$D$17,IF($K$46="Year",$F$45,0)))),B902,$F$46,$Q$45),"")</f>
        <v/>
      </c>
      <c r="I902" s="559"/>
      <c r="J902" s="559" t="str">
        <f t="shared" si="55"/>
        <v/>
      </c>
      <c r="K902" s="559"/>
      <c r="L902" s="559"/>
      <c r="M902" s="559"/>
      <c r="N902" s="559"/>
      <c r="O902" s="559" t="str">
        <f t="shared" si="56"/>
        <v/>
      </c>
      <c r="P902" s="560"/>
    </row>
    <row r="903" spans="2:16">
      <c r="B903" s="557" t="str">
        <f t="shared" si="53"/>
        <v/>
      </c>
      <c r="C903" s="558"/>
      <c r="D903" s="559" t="str">
        <f t="shared" si="54"/>
        <v/>
      </c>
      <c r="E903" s="559"/>
      <c r="F903" s="559" t="str">
        <f>IFERROR(IF(OR(D903=0,D903=""),"",-PMT($F$45/IF($K$46="Day",'L1'!$D$12,IF($K$46="Week",'L1'!$D$16,IF($K$46="Month",'L1'!$D$17,1))),$F$46,$D$62)),"")</f>
        <v/>
      </c>
      <c r="G903" s="559"/>
      <c r="H903" s="559" t="str">
        <f>IFERROR(-PPMT(IF($K$46="Day",$F$45/'L1'!$D$12,IF($K$46="Week",$F$45/'L1'!$D$16,IF($K$46="Month",$F$45/'L1'!$D$17,IF($K$46="Year",$F$45,0)))),B903,$F$46,$Q$45),"")</f>
        <v/>
      </c>
      <c r="I903" s="559"/>
      <c r="J903" s="559" t="str">
        <f t="shared" si="55"/>
        <v/>
      </c>
      <c r="K903" s="559"/>
      <c r="L903" s="559"/>
      <c r="M903" s="559"/>
      <c r="N903" s="559"/>
      <c r="O903" s="559" t="str">
        <f t="shared" si="56"/>
        <v/>
      </c>
      <c r="P903" s="560"/>
    </row>
    <row r="904" spans="2:16">
      <c r="B904" s="557" t="str">
        <f t="shared" si="53"/>
        <v/>
      </c>
      <c r="C904" s="558"/>
      <c r="D904" s="559" t="str">
        <f t="shared" si="54"/>
        <v/>
      </c>
      <c r="E904" s="559"/>
      <c r="F904" s="559" t="str">
        <f>IFERROR(IF(OR(D904=0,D904=""),"",-PMT($F$45/IF($K$46="Day",'L1'!$D$12,IF($K$46="Week",'L1'!$D$16,IF($K$46="Month",'L1'!$D$17,1))),$F$46,$D$62)),"")</f>
        <v/>
      </c>
      <c r="G904" s="559"/>
      <c r="H904" s="559" t="str">
        <f>IFERROR(-PPMT(IF($K$46="Day",$F$45/'L1'!$D$12,IF($K$46="Week",$F$45/'L1'!$D$16,IF($K$46="Month",$F$45/'L1'!$D$17,IF($K$46="Year",$F$45,0)))),B904,$F$46,$Q$45),"")</f>
        <v/>
      </c>
      <c r="I904" s="559"/>
      <c r="J904" s="559" t="str">
        <f t="shared" si="55"/>
        <v/>
      </c>
      <c r="K904" s="559"/>
      <c r="L904" s="559"/>
      <c r="M904" s="559"/>
      <c r="N904" s="559"/>
      <c r="O904" s="559" t="str">
        <f t="shared" si="56"/>
        <v/>
      </c>
      <c r="P904" s="560"/>
    </row>
    <row r="905" spans="2:16">
      <c r="B905" s="557" t="str">
        <f t="shared" si="53"/>
        <v/>
      </c>
      <c r="C905" s="558"/>
      <c r="D905" s="559" t="str">
        <f t="shared" si="54"/>
        <v/>
      </c>
      <c r="E905" s="559"/>
      <c r="F905" s="559" t="str">
        <f>IFERROR(IF(OR(D905=0,D905=""),"",-PMT($F$45/IF($K$46="Day",'L1'!$D$12,IF($K$46="Week",'L1'!$D$16,IF($K$46="Month",'L1'!$D$17,1))),$F$46,$D$62)),"")</f>
        <v/>
      </c>
      <c r="G905" s="559"/>
      <c r="H905" s="559" t="str">
        <f>IFERROR(-PPMT(IF($K$46="Day",$F$45/'L1'!$D$12,IF($K$46="Week",$F$45/'L1'!$D$16,IF($K$46="Month",$F$45/'L1'!$D$17,IF($K$46="Year",$F$45,0)))),B905,$F$46,$Q$45),"")</f>
        <v/>
      </c>
      <c r="I905" s="559"/>
      <c r="J905" s="559" t="str">
        <f t="shared" si="55"/>
        <v/>
      </c>
      <c r="K905" s="559"/>
      <c r="L905" s="559"/>
      <c r="M905" s="559"/>
      <c r="N905" s="559"/>
      <c r="O905" s="559" t="str">
        <f t="shared" si="56"/>
        <v/>
      </c>
      <c r="P905" s="560"/>
    </row>
    <row r="906" spans="2:16">
      <c r="B906" s="557" t="str">
        <f t="shared" si="53"/>
        <v/>
      </c>
      <c r="C906" s="558"/>
      <c r="D906" s="559" t="str">
        <f t="shared" si="54"/>
        <v/>
      </c>
      <c r="E906" s="559"/>
      <c r="F906" s="559" t="str">
        <f>IFERROR(IF(OR(D906=0,D906=""),"",-PMT($F$45/IF($K$46="Day",'L1'!$D$12,IF($K$46="Week",'L1'!$D$16,IF($K$46="Month",'L1'!$D$17,1))),$F$46,$D$62)),"")</f>
        <v/>
      </c>
      <c r="G906" s="559"/>
      <c r="H906" s="559" t="str">
        <f>IFERROR(-PPMT(IF($K$46="Day",$F$45/'L1'!$D$12,IF($K$46="Week",$F$45/'L1'!$D$16,IF($K$46="Month",$F$45/'L1'!$D$17,IF($K$46="Year",$F$45,0)))),B906,$F$46,$Q$45),"")</f>
        <v/>
      </c>
      <c r="I906" s="559"/>
      <c r="J906" s="559" t="str">
        <f t="shared" si="55"/>
        <v/>
      </c>
      <c r="K906" s="559"/>
      <c r="L906" s="559"/>
      <c r="M906" s="559"/>
      <c r="N906" s="559"/>
      <c r="O906" s="559" t="str">
        <f t="shared" si="56"/>
        <v/>
      </c>
      <c r="P906" s="560"/>
    </row>
    <row r="907" spans="2:16">
      <c r="B907" s="557" t="str">
        <f t="shared" si="53"/>
        <v/>
      </c>
      <c r="C907" s="558"/>
      <c r="D907" s="559" t="str">
        <f t="shared" si="54"/>
        <v/>
      </c>
      <c r="E907" s="559"/>
      <c r="F907" s="559" t="str">
        <f>IFERROR(IF(OR(D907=0,D907=""),"",-PMT($F$45/IF($K$46="Day",'L1'!$D$12,IF($K$46="Week",'L1'!$D$16,IF($K$46="Month",'L1'!$D$17,1))),$F$46,$D$62)),"")</f>
        <v/>
      </c>
      <c r="G907" s="559"/>
      <c r="H907" s="559" t="str">
        <f>IFERROR(-PPMT(IF($K$46="Day",$F$45/'L1'!$D$12,IF($K$46="Week",$F$45/'L1'!$D$16,IF($K$46="Month",$F$45/'L1'!$D$17,IF($K$46="Year",$F$45,0)))),B907,$F$46,$Q$45),"")</f>
        <v/>
      </c>
      <c r="I907" s="559"/>
      <c r="J907" s="559" t="str">
        <f t="shared" si="55"/>
        <v/>
      </c>
      <c r="K907" s="559"/>
      <c r="L907" s="559"/>
      <c r="M907" s="559"/>
      <c r="N907" s="559"/>
      <c r="O907" s="559" t="str">
        <f t="shared" si="56"/>
        <v/>
      </c>
      <c r="P907" s="560"/>
    </row>
    <row r="908" spans="2:16">
      <c r="B908" s="557" t="str">
        <f t="shared" si="53"/>
        <v/>
      </c>
      <c r="C908" s="558"/>
      <c r="D908" s="559" t="str">
        <f t="shared" si="54"/>
        <v/>
      </c>
      <c r="E908" s="559"/>
      <c r="F908" s="559" t="str">
        <f>IFERROR(IF(OR(D908=0,D908=""),"",-PMT($F$45/IF($K$46="Day",'L1'!$D$12,IF($K$46="Week",'L1'!$D$16,IF($K$46="Month",'L1'!$D$17,1))),$F$46,$D$62)),"")</f>
        <v/>
      </c>
      <c r="G908" s="559"/>
      <c r="H908" s="559" t="str">
        <f>IFERROR(-PPMT(IF($K$46="Day",$F$45/'L1'!$D$12,IF($K$46="Week",$F$45/'L1'!$D$16,IF($K$46="Month",$F$45/'L1'!$D$17,IF($K$46="Year",$F$45,0)))),B908,$F$46,$Q$45),"")</f>
        <v/>
      </c>
      <c r="I908" s="559"/>
      <c r="J908" s="559" t="str">
        <f t="shared" si="55"/>
        <v/>
      </c>
      <c r="K908" s="559"/>
      <c r="L908" s="559"/>
      <c r="M908" s="559"/>
      <c r="N908" s="559"/>
      <c r="O908" s="559" t="str">
        <f t="shared" si="56"/>
        <v/>
      </c>
      <c r="P908" s="560"/>
    </row>
    <row r="909" spans="2:16">
      <c r="B909" s="557" t="str">
        <f t="shared" si="53"/>
        <v/>
      </c>
      <c r="C909" s="558"/>
      <c r="D909" s="559" t="str">
        <f t="shared" si="54"/>
        <v/>
      </c>
      <c r="E909" s="559"/>
      <c r="F909" s="559" t="str">
        <f>IFERROR(IF(OR(D909=0,D909=""),"",-PMT($F$45/IF($K$46="Day",'L1'!$D$12,IF($K$46="Week",'L1'!$D$16,IF($K$46="Month",'L1'!$D$17,1))),$F$46,$D$62)),"")</f>
        <v/>
      </c>
      <c r="G909" s="559"/>
      <c r="H909" s="559" t="str">
        <f>IFERROR(-PPMT(IF($K$46="Day",$F$45/'L1'!$D$12,IF($K$46="Week",$F$45/'L1'!$D$16,IF($K$46="Month",$F$45/'L1'!$D$17,IF($K$46="Year",$F$45,0)))),B909,$F$46,$Q$45),"")</f>
        <v/>
      </c>
      <c r="I909" s="559"/>
      <c r="J909" s="559" t="str">
        <f t="shared" si="55"/>
        <v/>
      </c>
      <c r="K909" s="559"/>
      <c r="L909" s="559"/>
      <c r="M909" s="559"/>
      <c r="N909" s="559"/>
      <c r="O909" s="559" t="str">
        <f t="shared" si="56"/>
        <v/>
      </c>
      <c r="P909" s="560"/>
    </row>
    <row r="910" spans="2:16">
      <c r="B910" s="557" t="str">
        <f t="shared" si="53"/>
        <v/>
      </c>
      <c r="C910" s="558"/>
      <c r="D910" s="559" t="str">
        <f t="shared" si="54"/>
        <v/>
      </c>
      <c r="E910" s="559"/>
      <c r="F910" s="559" t="str">
        <f>IFERROR(IF(OR(D910=0,D910=""),"",-PMT($F$45/IF($K$46="Day",'L1'!$D$12,IF($K$46="Week",'L1'!$D$16,IF($K$46="Month",'L1'!$D$17,1))),$F$46,$D$62)),"")</f>
        <v/>
      </c>
      <c r="G910" s="559"/>
      <c r="H910" s="559" t="str">
        <f>IFERROR(-PPMT(IF($K$46="Day",$F$45/'L1'!$D$12,IF($K$46="Week",$F$45/'L1'!$D$16,IF($K$46="Month",$F$45/'L1'!$D$17,IF($K$46="Year",$F$45,0)))),B910,$F$46,$Q$45),"")</f>
        <v/>
      </c>
      <c r="I910" s="559"/>
      <c r="J910" s="559" t="str">
        <f t="shared" si="55"/>
        <v/>
      </c>
      <c r="K910" s="559"/>
      <c r="L910" s="559"/>
      <c r="M910" s="559"/>
      <c r="N910" s="559"/>
      <c r="O910" s="559" t="str">
        <f t="shared" si="56"/>
        <v/>
      </c>
      <c r="P910" s="560"/>
    </row>
    <row r="911" spans="2:16">
      <c r="B911" s="557" t="str">
        <f t="shared" si="53"/>
        <v/>
      </c>
      <c r="C911" s="558"/>
      <c r="D911" s="559" t="str">
        <f t="shared" si="54"/>
        <v/>
      </c>
      <c r="E911" s="559"/>
      <c r="F911" s="559" t="str">
        <f>IFERROR(IF(OR(D911=0,D911=""),"",-PMT($F$45/IF($K$46="Day",'L1'!$D$12,IF($K$46="Week",'L1'!$D$16,IF($K$46="Month",'L1'!$D$17,1))),$F$46,$D$62)),"")</f>
        <v/>
      </c>
      <c r="G911" s="559"/>
      <c r="H911" s="559" t="str">
        <f>IFERROR(-PPMT(IF($K$46="Day",$F$45/'L1'!$D$12,IF($K$46="Week",$F$45/'L1'!$D$16,IF($K$46="Month",$F$45/'L1'!$D$17,IF($K$46="Year",$F$45,0)))),B911,$F$46,$Q$45),"")</f>
        <v/>
      </c>
      <c r="I911" s="559"/>
      <c r="J911" s="559" t="str">
        <f t="shared" si="55"/>
        <v/>
      </c>
      <c r="K911" s="559"/>
      <c r="L911" s="559"/>
      <c r="M911" s="559"/>
      <c r="N911" s="559"/>
      <c r="O911" s="559" t="str">
        <f t="shared" si="56"/>
        <v/>
      </c>
      <c r="P911" s="560"/>
    </row>
    <row r="912" spans="2:16">
      <c r="B912" s="557" t="str">
        <f t="shared" si="53"/>
        <v/>
      </c>
      <c r="C912" s="558"/>
      <c r="D912" s="559" t="str">
        <f t="shared" si="54"/>
        <v/>
      </c>
      <c r="E912" s="559"/>
      <c r="F912" s="559" t="str">
        <f>IFERROR(IF(OR(D912=0,D912=""),"",-PMT($F$45/IF($K$46="Day",'L1'!$D$12,IF($K$46="Week",'L1'!$D$16,IF($K$46="Month",'L1'!$D$17,1))),$F$46,$D$62)),"")</f>
        <v/>
      </c>
      <c r="G912" s="559"/>
      <c r="H912" s="559" t="str">
        <f>IFERROR(-PPMT(IF($K$46="Day",$F$45/'L1'!$D$12,IF($K$46="Week",$F$45/'L1'!$D$16,IF($K$46="Month",$F$45/'L1'!$D$17,IF($K$46="Year",$F$45,0)))),B912,$F$46,$Q$45),"")</f>
        <v/>
      </c>
      <c r="I912" s="559"/>
      <c r="J912" s="559" t="str">
        <f t="shared" si="55"/>
        <v/>
      </c>
      <c r="K912" s="559"/>
      <c r="L912" s="559"/>
      <c r="M912" s="559"/>
      <c r="N912" s="559"/>
      <c r="O912" s="559" t="str">
        <f t="shared" si="56"/>
        <v/>
      </c>
      <c r="P912" s="560"/>
    </row>
    <row r="913" spans="2:16">
      <c r="B913" s="557" t="str">
        <f t="shared" si="53"/>
        <v/>
      </c>
      <c r="C913" s="558"/>
      <c r="D913" s="559" t="str">
        <f t="shared" si="54"/>
        <v/>
      </c>
      <c r="E913" s="559"/>
      <c r="F913" s="559" t="str">
        <f>IFERROR(IF(OR(D913=0,D913=""),"",-PMT($F$45/IF($K$46="Day",'L1'!$D$12,IF($K$46="Week",'L1'!$D$16,IF($K$46="Month",'L1'!$D$17,1))),$F$46,$D$62)),"")</f>
        <v/>
      </c>
      <c r="G913" s="559"/>
      <c r="H913" s="559" t="str">
        <f>IFERROR(-PPMT(IF($K$46="Day",$F$45/'L1'!$D$12,IF($K$46="Week",$F$45/'L1'!$D$16,IF($K$46="Month",$F$45/'L1'!$D$17,IF($K$46="Year",$F$45,0)))),B913,$F$46,$Q$45),"")</f>
        <v/>
      </c>
      <c r="I913" s="559"/>
      <c r="J913" s="559" t="str">
        <f t="shared" si="55"/>
        <v/>
      </c>
      <c r="K913" s="559"/>
      <c r="L913" s="559"/>
      <c r="M913" s="559"/>
      <c r="N913" s="559"/>
      <c r="O913" s="559" t="str">
        <f t="shared" si="56"/>
        <v/>
      </c>
      <c r="P913" s="560"/>
    </row>
    <row r="914" spans="2:16">
      <c r="B914" s="557" t="str">
        <f t="shared" si="53"/>
        <v/>
      </c>
      <c r="C914" s="558"/>
      <c r="D914" s="559" t="str">
        <f t="shared" si="54"/>
        <v/>
      </c>
      <c r="E914" s="559"/>
      <c r="F914" s="559" t="str">
        <f>IFERROR(IF(OR(D914=0,D914=""),"",-PMT($F$45/IF($K$46="Day",'L1'!$D$12,IF($K$46="Week",'L1'!$D$16,IF($K$46="Month",'L1'!$D$17,1))),$F$46,$D$62)),"")</f>
        <v/>
      </c>
      <c r="G914" s="559"/>
      <c r="H914" s="559" t="str">
        <f>IFERROR(-PPMT(IF($K$46="Day",$F$45/'L1'!$D$12,IF($K$46="Week",$F$45/'L1'!$D$16,IF($K$46="Month",$F$45/'L1'!$D$17,IF($K$46="Year",$F$45,0)))),B914,$F$46,$Q$45),"")</f>
        <v/>
      </c>
      <c r="I914" s="559"/>
      <c r="J914" s="559" t="str">
        <f t="shared" si="55"/>
        <v/>
      </c>
      <c r="K914" s="559"/>
      <c r="L914" s="559"/>
      <c r="M914" s="559"/>
      <c r="N914" s="559"/>
      <c r="O914" s="559" t="str">
        <f t="shared" si="56"/>
        <v/>
      </c>
      <c r="P914" s="560"/>
    </row>
    <row r="915" spans="2:16">
      <c r="B915" s="557" t="str">
        <f t="shared" si="53"/>
        <v/>
      </c>
      <c r="C915" s="558"/>
      <c r="D915" s="559" t="str">
        <f t="shared" si="54"/>
        <v/>
      </c>
      <c r="E915" s="559"/>
      <c r="F915" s="559" t="str">
        <f>IFERROR(IF(OR(D915=0,D915=""),"",-PMT($F$45/IF($K$46="Day",'L1'!$D$12,IF($K$46="Week",'L1'!$D$16,IF($K$46="Month",'L1'!$D$17,1))),$F$46,$D$62)),"")</f>
        <v/>
      </c>
      <c r="G915" s="559"/>
      <c r="H915" s="559" t="str">
        <f>IFERROR(-PPMT(IF($K$46="Day",$F$45/'L1'!$D$12,IF($K$46="Week",$F$45/'L1'!$D$16,IF($K$46="Month",$F$45/'L1'!$D$17,IF($K$46="Year",$F$45,0)))),B915,$F$46,$Q$45),"")</f>
        <v/>
      </c>
      <c r="I915" s="559"/>
      <c r="J915" s="559" t="str">
        <f t="shared" si="55"/>
        <v/>
      </c>
      <c r="K915" s="559"/>
      <c r="L915" s="559"/>
      <c r="M915" s="559"/>
      <c r="N915" s="559"/>
      <c r="O915" s="559" t="str">
        <f t="shared" si="56"/>
        <v/>
      </c>
      <c r="P915" s="560"/>
    </row>
    <row r="916" spans="2:16">
      <c r="B916" s="557" t="str">
        <f t="shared" si="53"/>
        <v/>
      </c>
      <c r="C916" s="558"/>
      <c r="D916" s="559" t="str">
        <f t="shared" si="54"/>
        <v/>
      </c>
      <c r="E916" s="559"/>
      <c r="F916" s="559" t="str">
        <f>IFERROR(IF(OR(D916=0,D916=""),"",-PMT($F$45/IF($K$46="Day",'L1'!$D$12,IF($K$46="Week",'L1'!$D$16,IF($K$46="Month",'L1'!$D$17,1))),$F$46,$D$62)),"")</f>
        <v/>
      </c>
      <c r="G916" s="559"/>
      <c r="H916" s="559" t="str">
        <f>IFERROR(-PPMT(IF($K$46="Day",$F$45/'L1'!$D$12,IF($K$46="Week",$F$45/'L1'!$D$16,IF($K$46="Month",$F$45/'L1'!$D$17,IF($K$46="Year",$F$45,0)))),B916,$F$46,$Q$45),"")</f>
        <v/>
      </c>
      <c r="I916" s="559"/>
      <c r="J916" s="559" t="str">
        <f t="shared" si="55"/>
        <v/>
      </c>
      <c r="K916" s="559"/>
      <c r="L916" s="559"/>
      <c r="M916" s="559"/>
      <c r="N916" s="559"/>
      <c r="O916" s="559" t="str">
        <f t="shared" si="56"/>
        <v/>
      </c>
      <c r="P916" s="560"/>
    </row>
    <row r="917" spans="2:16">
      <c r="B917" s="557" t="str">
        <f t="shared" si="53"/>
        <v/>
      </c>
      <c r="C917" s="558"/>
      <c r="D917" s="559" t="str">
        <f t="shared" si="54"/>
        <v/>
      </c>
      <c r="E917" s="559"/>
      <c r="F917" s="559" t="str">
        <f>IFERROR(IF(OR(D917=0,D917=""),"",-PMT($F$45/IF($K$46="Day",'L1'!$D$12,IF($K$46="Week",'L1'!$D$16,IF($K$46="Month",'L1'!$D$17,1))),$F$46,$D$62)),"")</f>
        <v/>
      </c>
      <c r="G917" s="559"/>
      <c r="H917" s="559" t="str">
        <f>IFERROR(-PPMT(IF($K$46="Day",$F$45/'L1'!$D$12,IF($K$46="Week",$F$45/'L1'!$D$16,IF($K$46="Month",$F$45/'L1'!$D$17,IF($K$46="Year",$F$45,0)))),B917,$F$46,$Q$45),"")</f>
        <v/>
      </c>
      <c r="I917" s="559"/>
      <c r="J917" s="559" t="str">
        <f t="shared" si="55"/>
        <v/>
      </c>
      <c r="K917" s="559"/>
      <c r="L917" s="559"/>
      <c r="M917" s="559"/>
      <c r="N917" s="559"/>
      <c r="O917" s="559" t="str">
        <f t="shared" si="56"/>
        <v/>
      </c>
      <c r="P917" s="560"/>
    </row>
    <row r="918" spans="2:16">
      <c r="B918" s="557" t="str">
        <f t="shared" si="53"/>
        <v/>
      </c>
      <c r="C918" s="558"/>
      <c r="D918" s="559" t="str">
        <f t="shared" si="54"/>
        <v/>
      </c>
      <c r="E918" s="559"/>
      <c r="F918" s="559" t="str">
        <f>IFERROR(IF(OR(D918=0,D918=""),"",-PMT($F$45/IF($K$46="Day",'L1'!$D$12,IF($K$46="Week",'L1'!$D$16,IF($K$46="Month",'L1'!$D$17,1))),$F$46,$D$62)),"")</f>
        <v/>
      </c>
      <c r="G918" s="559"/>
      <c r="H918" s="559" t="str">
        <f>IFERROR(-PPMT(IF($K$46="Day",$F$45/'L1'!$D$12,IF($K$46="Week",$F$45/'L1'!$D$16,IF($K$46="Month",$F$45/'L1'!$D$17,IF($K$46="Year",$F$45,0)))),B918,$F$46,$Q$45),"")</f>
        <v/>
      </c>
      <c r="I918" s="559"/>
      <c r="J918" s="559" t="str">
        <f t="shared" si="55"/>
        <v/>
      </c>
      <c r="K918" s="559"/>
      <c r="L918" s="559"/>
      <c r="M918" s="559"/>
      <c r="N918" s="559"/>
      <c r="O918" s="559" t="str">
        <f t="shared" si="56"/>
        <v/>
      </c>
      <c r="P918" s="560"/>
    </row>
    <row r="919" spans="2:16">
      <c r="B919" s="557" t="str">
        <f t="shared" si="53"/>
        <v/>
      </c>
      <c r="C919" s="558"/>
      <c r="D919" s="559" t="str">
        <f t="shared" si="54"/>
        <v/>
      </c>
      <c r="E919" s="559"/>
      <c r="F919" s="559" t="str">
        <f>IFERROR(IF(OR(D919=0,D919=""),"",-PMT($F$45/IF($K$46="Day",'L1'!$D$12,IF($K$46="Week",'L1'!$D$16,IF($K$46="Month",'L1'!$D$17,1))),$F$46,$D$62)),"")</f>
        <v/>
      </c>
      <c r="G919" s="559"/>
      <c r="H919" s="559" t="str">
        <f>IFERROR(-PPMT(IF($K$46="Day",$F$45/'L1'!$D$12,IF($K$46="Week",$F$45/'L1'!$D$16,IF($K$46="Month",$F$45/'L1'!$D$17,IF($K$46="Year",$F$45,0)))),B919,$F$46,$Q$45),"")</f>
        <v/>
      </c>
      <c r="I919" s="559"/>
      <c r="J919" s="559" t="str">
        <f t="shared" si="55"/>
        <v/>
      </c>
      <c r="K919" s="559"/>
      <c r="L919" s="559"/>
      <c r="M919" s="559"/>
      <c r="N919" s="559"/>
      <c r="O919" s="559" t="str">
        <f t="shared" si="56"/>
        <v/>
      </c>
      <c r="P919" s="560"/>
    </row>
    <row r="920" spans="2:16">
      <c r="B920" s="557" t="str">
        <f t="shared" si="53"/>
        <v/>
      </c>
      <c r="C920" s="558"/>
      <c r="D920" s="559" t="str">
        <f t="shared" si="54"/>
        <v/>
      </c>
      <c r="E920" s="559"/>
      <c r="F920" s="559" t="str">
        <f>IFERROR(IF(OR(D920=0,D920=""),"",-PMT($F$45/IF($K$46="Day",'L1'!$D$12,IF($K$46="Week",'L1'!$D$16,IF($K$46="Month",'L1'!$D$17,1))),$F$46,$D$62)),"")</f>
        <v/>
      </c>
      <c r="G920" s="559"/>
      <c r="H920" s="559" t="str">
        <f>IFERROR(-PPMT(IF($K$46="Day",$F$45/'L1'!$D$12,IF($K$46="Week",$F$45/'L1'!$D$16,IF($K$46="Month",$F$45/'L1'!$D$17,IF($K$46="Year",$F$45,0)))),B920,$F$46,$Q$45),"")</f>
        <v/>
      </c>
      <c r="I920" s="559"/>
      <c r="J920" s="559" t="str">
        <f t="shared" si="55"/>
        <v/>
      </c>
      <c r="K920" s="559"/>
      <c r="L920" s="559"/>
      <c r="M920" s="559"/>
      <c r="N920" s="559"/>
      <c r="O920" s="559" t="str">
        <f t="shared" si="56"/>
        <v/>
      </c>
      <c r="P920" s="560"/>
    </row>
    <row r="921" spans="2:16">
      <c r="B921" s="557" t="str">
        <f t="shared" si="53"/>
        <v/>
      </c>
      <c r="C921" s="558"/>
      <c r="D921" s="559" t="str">
        <f t="shared" si="54"/>
        <v/>
      </c>
      <c r="E921" s="559"/>
      <c r="F921" s="559" t="str">
        <f>IFERROR(IF(OR(D921=0,D921=""),"",-PMT($F$45/IF($K$46="Day",'L1'!$D$12,IF($K$46="Week",'L1'!$D$16,IF($K$46="Month",'L1'!$D$17,1))),$F$46,$D$62)),"")</f>
        <v/>
      </c>
      <c r="G921" s="559"/>
      <c r="H921" s="559" t="str">
        <f>IFERROR(-PPMT(IF($K$46="Day",$F$45/'L1'!$D$12,IF($K$46="Week",$F$45/'L1'!$D$16,IF($K$46="Month",$F$45/'L1'!$D$17,IF($K$46="Year",$F$45,0)))),B921,$F$46,$Q$45),"")</f>
        <v/>
      </c>
      <c r="I921" s="559"/>
      <c r="J921" s="559" t="str">
        <f t="shared" si="55"/>
        <v/>
      </c>
      <c r="K921" s="559"/>
      <c r="L921" s="559"/>
      <c r="M921" s="559"/>
      <c r="N921" s="559"/>
      <c r="O921" s="559" t="str">
        <f t="shared" si="56"/>
        <v/>
      </c>
      <c r="P921" s="560"/>
    </row>
    <row r="922" spans="2:16">
      <c r="B922" s="557" t="str">
        <f t="shared" si="53"/>
        <v/>
      </c>
      <c r="C922" s="558"/>
      <c r="D922" s="559" t="str">
        <f t="shared" si="54"/>
        <v/>
      </c>
      <c r="E922" s="559"/>
      <c r="F922" s="559" t="str">
        <f>IFERROR(IF(OR(D922=0,D922=""),"",-PMT($F$45/IF($K$46="Day",'L1'!$D$12,IF($K$46="Week",'L1'!$D$16,IF($K$46="Month",'L1'!$D$17,1))),$F$46,$D$62)),"")</f>
        <v/>
      </c>
      <c r="G922" s="559"/>
      <c r="H922" s="559" t="str">
        <f>IFERROR(-PPMT(IF($K$46="Day",$F$45/'L1'!$D$12,IF($K$46="Week",$F$45/'L1'!$D$16,IF($K$46="Month",$F$45/'L1'!$D$17,IF($K$46="Year",$F$45,0)))),B922,$F$46,$Q$45),"")</f>
        <v/>
      </c>
      <c r="I922" s="559"/>
      <c r="J922" s="559" t="str">
        <f t="shared" si="55"/>
        <v/>
      </c>
      <c r="K922" s="559"/>
      <c r="L922" s="559"/>
      <c r="M922" s="559"/>
      <c r="N922" s="559"/>
      <c r="O922" s="559" t="str">
        <f t="shared" si="56"/>
        <v/>
      </c>
      <c r="P922" s="560"/>
    </row>
    <row r="923" spans="2:16">
      <c r="B923" s="557" t="str">
        <f t="shared" si="53"/>
        <v/>
      </c>
      <c r="C923" s="558"/>
      <c r="D923" s="559" t="str">
        <f t="shared" si="54"/>
        <v/>
      </c>
      <c r="E923" s="559"/>
      <c r="F923" s="559" t="str">
        <f>IFERROR(IF(OR(D923=0,D923=""),"",-PMT($F$45/IF($K$46="Day",'L1'!$D$12,IF($K$46="Week",'L1'!$D$16,IF($K$46="Month",'L1'!$D$17,1))),$F$46,$D$62)),"")</f>
        <v/>
      </c>
      <c r="G923" s="559"/>
      <c r="H923" s="559" t="str">
        <f>IFERROR(-PPMT(IF($K$46="Day",$F$45/'L1'!$D$12,IF($K$46="Week",$F$45/'L1'!$D$16,IF($K$46="Month",$F$45/'L1'!$D$17,IF($K$46="Year",$F$45,0)))),B923,$F$46,$Q$45),"")</f>
        <v/>
      </c>
      <c r="I923" s="559"/>
      <c r="J923" s="559" t="str">
        <f t="shared" si="55"/>
        <v/>
      </c>
      <c r="K923" s="559"/>
      <c r="L923" s="559"/>
      <c r="M923" s="559"/>
      <c r="N923" s="559"/>
      <c r="O923" s="559" t="str">
        <f t="shared" si="56"/>
        <v/>
      </c>
      <c r="P923" s="560"/>
    </row>
    <row r="924" spans="2:16">
      <c r="B924" s="557" t="str">
        <f t="shared" si="53"/>
        <v/>
      </c>
      <c r="C924" s="558"/>
      <c r="D924" s="559" t="str">
        <f t="shared" si="54"/>
        <v/>
      </c>
      <c r="E924" s="559"/>
      <c r="F924" s="559" t="str">
        <f>IFERROR(IF(OR(D924=0,D924=""),"",-PMT($F$45/IF($K$46="Day",'L1'!$D$12,IF($K$46="Week",'L1'!$D$16,IF($K$46="Month",'L1'!$D$17,1))),$F$46,$D$62)),"")</f>
        <v/>
      </c>
      <c r="G924" s="559"/>
      <c r="H924" s="559" t="str">
        <f>IFERROR(-PPMT(IF($K$46="Day",$F$45/'L1'!$D$12,IF($K$46="Week",$F$45/'L1'!$D$16,IF($K$46="Month",$F$45/'L1'!$D$17,IF($K$46="Year",$F$45,0)))),B924,$F$46,$Q$45),"")</f>
        <v/>
      </c>
      <c r="I924" s="559"/>
      <c r="J924" s="559" t="str">
        <f t="shared" si="55"/>
        <v/>
      </c>
      <c r="K924" s="559"/>
      <c r="L924" s="559"/>
      <c r="M924" s="559"/>
      <c r="N924" s="559"/>
      <c r="O924" s="559" t="str">
        <f t="shared" si="56"/>
        <v/>
      </c>
      <c r="P924" s="560"/>
    </row>
    <row r="925" spans="2:16">
      <c r="B925" s="557" t="str">
        <f t="shared" si="53"/>
        <v/>
      </c>
      <c r="C925" s="558"/>
      <c r="D925" s="559" t="str">
        <f t="shared" si="54"/>
        <v/>
      </c>
      <c r="E925" s="559"/>
      <c r="F925" s="559" t="str">
        <f>IFERROR(IF(OR(D925=0,D925=""),"",-PMT($F$45/IF($K$46="Day",'L1'!$D$12,IF($K$46="Week",'L1'!$D$16,IF($K$46="Month",'L1'!$D$17,1))),$F$46,$D$62)),"")</f>
        <v/>
      </c>
      <c r="G925" s="559"/>
      <c r="H925" s="559" t="str">
        <f>IFERROR(-PPMT(IF($K$46="Day",$F$45/'L1'!$D$12,IF($K$46="Week",$F$45/'L1'!$D$16,IF($K$46="Month",$F$45/'L1'!$D$17,IF($K$46="Year",$F$45,0)))),B925,$F$46,$Q$45),"")</f>
        <v/>
      </c>
      <c r="I925" s="559"/>
      <c r="J925" s="559" t="str">
        <f t="shared" si="55"/>
        <v/>
      </c>
      <c r="K925" s="559"/>
      <c r="L925" s="559"/>
      <c r="M925" s="559"/>
      <c r="N925" s="559"/>
      <c r="O925" s="559" t="str">
        <f t="shared" si="56"/>
        <v/>
      </c>
      <c r="P925" s="560"/>
    </row>
    <row r="926" spans="2:16">
      <c r="B926" s="557" t="str">
        <f t="shared" si="53"/>
        <v/>
      </c>
      <c r="C926" s="558"/>
      <c r="D926" s="559" t="str">
        <f t="shared" si="54"/>
        <v/>
      </c>
      <c r="E926" s="559"/>
      <c r="F926" s="559" t="str">
        <f>IFERROR(IF(OR(D926=0,D926=""),"",-PMT($F$45/IF($K$46="Day",'L1'!$D$12,IF($K$46="Week",'L1'!$D$16,IF($K$46="Month",'L1'!$D$17,1))),$F$46,$D$62)),"")</f>
        <v/>
      </c>
      <c r="G926" s="559"/>
      <c r="H926" s="559" t="str">
        <f>IFERROR(-PPMT(IF($K$46="Day",$F$45/'L1'!$D$12,IF($K$46="Week",$F$45/'L1'!$D$16,IF($K$46="Month",$F$45/'L1'!$D$17,IF($K$46="Year",$F$45,0)))),B926,$F$46,$Q$45),"")</f>
        <v/>
      </c>
      <c r="I926" s="559"/>
      <c r="J926" s="559" t="str">
        <f t="shared" si="55"/>
        <v/>
      </c>
      <c r="K926" s="559"/>
      <c r="L926" s="559"/>
      <c r="M926" s="559"/>
      <c r="N926" s="559"/>
      <c r="O926" s="559" t="str">
        <f t="shared" si="56"/>
        <v/>
      </c>
      <c r="P926" s="560"/>
    </row>
    <row r="927" spans="2:16">
      <c r="B927" s="557" t="str">
        <f t="shared" si="53"/>
        <v/>
      </c>
      <c r="C927" s="558"/>
      <c r="D927" s="559" t="str">
        <f t="shared" si="54"/>
        <v/>
      </c>
      <c r="E927" s="559"/>
      <c r="F927" s="559" t="str">
        <f>IFERROR(IF(OR(D927=0,D927=""),"",-PMT($F$45/IF($K$46="Day",'L1'!$D$12,IF($K$46="Week",'L1'!$D$16,IF($K$46="Month",'L1'!$D$17,1))),$F$46,$D$62)),"")</f>
        <v/>
      </c>
      <c r="G927" s="559"/>
      <c r="H927" s="559" t="str">
        <f>IFERROR(-PPMT(IF($K$46="Day",$F$45/'L1'!$D$12,IF($K$46="Week",$F$45/'L1'!$D$16,IF($K$46="Month",$F$45/'L1'!$D$17,IF($K$46="Year",$F$45,0)))),B927,$F$46,$Q$45),"")</f>
        <v/>
      </c>
      <c r="I927" s="559"/>
      <c r="J927" s="559" t="str">
        <f t="shared" si="55"/>
        <v/>
      </c>
      <c r="K927" s="559"/>
      <c r="L927" s="559"/>
      <c r="M927" s="559"/>
      <c r="N927" s="559"/>
      <c r="O927" s="559" t="str">
        <f t="shared" si="56"/>
        <v/>
      </c>
      <c r="P927" s="560"/>
    </row>
    <row r="928" spans="2:16">
      <c r="B928" s="557" t="str">
        <f t="shared" si="53"/>
        <v/>
      </c>
      <c r="C928" s="558"/>
      <c r="D928" s="559" t="str">
        <f t="shared" si="54"/>
        <v/>
      </c>
      <c r="E928" s="559"/>
      <c r="F928" s="559" t="str">
        <f>IFERROR(IF(OR(D928=0,D928=""),"",-PMT($F$45/IF($K$46="Day",'L1'!$D$12,IF($K$46="Week",'L1'!$D$16,IF($K$46="Month",'L1'!$D$17,1))),$F$46,$D$62)),"")</f>
        <v/>
      </c>
      <c r="G928" s="559"/>
      <c r="H928" s="559" t="str">
        <f>IFERROR(-PPMT(IF($K$46="Day",$F$45/'L1'!$D$12,IF($K$46="Week",$F$45/'L1'!$D$16,IF($K$46="Month",$F$45/'L1'!$D$17,IF($K$46="Year",$F$45,0)))),B928,$F$46,$Q$45),"")</f>
        <v/>
      </c>
      <c r="I928" s="559"/>
      <c r="J928" s="559" t="str">
        <f t="shared" si="55"/>
        <v/>
      </c>
      <c r="K928" s="559"/>
      <c r="L928" s="559"/>
      <c r="M928" s="559"/>
      <c r="N928" s="559"/>
      <c r="O928" s="559" t="str">
        <f t="shared" si="56"/>
        <v/>
      </c>
      <c r="P928" s="560"/>
    </row>
    <row r="929" spans="2:16">
      <c r="B929" s="557" t="str">
        <f t="shared" si="53"/>
        <v/>
      </c>
      <c r="C929" s="558"/>
      <c r="D929" s="559" t="str">
        <f t="shared" si="54"/>
        <v/>
      </c>
      <c r="E929" s="559"/>
      <c r="F929" s="559" t="str">
        <f>IFERROR(IF(OR(D929=0,D929=""),"",-PMT($F$45/IF($K$46="Day",'L1'!$D$12,IF($K$46="Week",'L1'!$D$16,IF($K$46="Month",'L1'!$D$17,1))),$F$46,$D$62)),"")</f>
        <v/>
      </c>
      <c r="G929" s="559"/>
      <c r="H929" s="559" t="str">
        <f>IFERROR(-PPMT(IF($K$46="Day",$F$45/'L1'!$D$12,IF($K$46="Week",$F$45/'L1'!$D$16,IF($K$46="Month",$F$45/'L1'!$D$17,IF($K$46="Year",$F$45,0)))),B929,$F$46,$Q$45),"")</f>
        <v/>
      </c>
      <c r="I929" s="559"/>
      <c r="J929" s="559" t="str">
        <f t="shared" si="55"/>
        <v/>
      </c>
      <c r="K929" s="559"/>
      <c r="L929" s="559"/>
      <c r="M929" s="559"/>
      <c r="N929" s="559"/>
      <c r="O929" s="559" t="str">
        <f t="shared" si="56"/>
        <v/>
      </c>
      <c r="P929" s="560"/>
    </row>
    <row r="930" spans="2:16">
      <c r="B930" s="557" t="str">
        <f t="shared" si="53"/>
        <v/>
      </c>
      <c r="C930" s="558"/>
      <c r="D930" s="559" t="str">
        <f t="shared" si="54"/>
        <v/>
      </c>
      <c r="E930" s="559"/>
      <c r="F930" s="559" t="str">
        <f>IFERROR(IF(OR(D930=0,D930=""),"",-PMT($F$45/IF($K$46="Day",'L1'!$D$12,IF($K$46="Week",'L1'!$D$16,IF($K$46="Month",'L1'!$D$17,1))),$F$46,$D$62)),"")</f>
        <v/>
      </c>
      <c r="G930" s="559"/>
      <c r="H930" s="559" t="str">
        <f>IFERROR(-PPMT(IF($K$46="Day",$F$45/'L1'!$D$12,IF($K$46="Week",$F$45/'L1'!$D$16,IF($K$46="Month",$F$45/'L1'!$D$17,IF($K$46="Year",$F$45,0)))),B930,$F$46,$Q$45),"")</f>
        <v/>
      </c>
      <c r="I930" s="559"/>
      <c r="J930" s="559" t="str">
        <f t="shared" si="55"/>
        <v/>
      </c>
      <c r="K930" s="559"/>
      <c r="L930" s="559"/>
      <c r="M930" s="559"/>
      <c r="N930" s="559"/>
      <c r="O930" s="559" t="str">
        <f t="shared" si="56"/>
        <v/>
      </c>
      <c r="P930" s="560"/>
    </row>
    <row r="931" spans="2:16">
      <c r="B931" s="557" t="str">
        <f t="shared" si="53"/>
        <v/>
      </c>
      <c r="C931" s="558"/>
      <c r="D931" s="559" t="str">
        <f t="shared" si="54"/>
        <v/>
      </c>
      <c r="E931" s="559"/>
      <c r="F931" s="559" t="str">
        <f>IFERROR(IF(OR(D931=0,D931=""),"",-PMT($F$45/IF($K$46="Day",'L1'!$D$12,IF($K$46="Week",'L1'!$D$16,IF($K$46="Month",'L1'!$D$17,1))),$F$46,$D$62)),"")</f>
        <v/>
      </c>
      <c r="G931" s="559"/>
      <c r="H931" s="559" t="str">
        <f>IFERROR(-PPMT(IF($K$46="Day",$F$45/'L1'!$D$12,IF($K$46="Week",$F$45/'L1'!$D$16,IF($K$46="Month",$F$45/'L1'!$D$17,IF($K$46="Year",$F$45,0)))),B931,$F$46,$Q$45),"")</f>
        <v/>
      </c>
      <c r="I931" s="559"/>
      <c r="J931" s="559" t="str">
        <f t="shared" si="55"/>
        <v/>
      </c>
      <c r="K931" s="559"/>
      <c r="L931" s="559"/>
      <c r="M931" s="559"/>
      <c r="N931" s="559"/>
      <c r="O931" s="559" t="str">
        <f t="shared" si="56"/>
        <v/>
      </c>
      <c r="P931" s="560"/>
    </row>
    <row r="932" spans="2:16">
      <c r="B932" s="557" t="str">
        <f t="shared" si="53"/>
        <v/>
      </c>
      <c r="C932" s="558"/>
      <c r="D932" s="559" t="str">
        <f t="shared" si="54"/>
        <v/>
      </c>
      <c r="E932" s="559"/>
      <c r="F932" s="559" t="str">
        <f>IFERROR(IF(OR(D932=0,D932=""),"",-PMT($F$45/IF($K$46="Day",'L1'!$D$12,IF($K$46="Week",'L1'!$D$16,IF($K$46="Month",'L1'!$D$17,1))),$F$46,$D$62)),"")</f>
        <v/>
      </c>
      <c r="G932" s="559"/>
      <c r="H932" s="559" t="str">
        <f>IFERROR(-PPMT(IF($K$46="Day",$F$45/'L1'!$D$12,IF($K$46="Week",$F$45/'L1'!$D$16,IF($K$46="Month",$F$45/'L1'!$D$17,IF($K$46="Year",$F$45,0)))),B932,$F$46,$Q$45),"")</f>
        <v/>
      </c>
      <c r="I932" s="559"/>
      <c r="J932" s="559" t="str">
        <f t="shared" si="55"/>
        <v/>
      </c>
      <c r="K932" s="559"/>
      <c r="L932" s="559"/>
      <c r="M932" s="559"/>
      <c r="N932" s="559"/>
      <c r="O932" s="559" t="str">
        <f t="shared" si="56"/>
        <v/>
      </c>
      <c r="P932" s="560"/>
    </row>
    <row r="933" spans="2:16">
      <c r="B933" s="557" t="str">
        <f t="shared" si="53"/>
        <v/>
      </c>
      <c r="C933" s="558"/>
      <c r="D933" s="559" t="str">
        <f t="shared" si="54"/>
        <v/>
      </c>
      <c r="E933" s="559"/>
      <c r="F933" s="559" t="str">
        <f>IFERROR(IF(OR(D933=0,D933=""),"",-PMT($F$45/IF($K$46="Day",'L1'!$D$12,IF($K$46="Week",'L1'!$D$16,IF($K$46="Month",'L1'!$D$17,1))),$F$46,$D$62)),"")</f>
        <v/>
      </c>
      <c r="G933" s="559"/>
      <c r="H933" s="559" t="str">
        <f>IFERROR(-PPMT(IF($K$46="Day",$F$45/'L1'!$D$12,IF($K$46="Week",$F$45/'L1'!$D$16,IF($K$46="Month",$F$45/'L1'!$D$17,IF($K$46="Year",$F$45,0)))),B933,$F$46,$Q$45),"")</f>
        <v/>
      </c>
      <c r="I933" s="559"/>
      <c r="J933" s="559" t="str">
        <f t="shared" si="55"/>
        <v/>
      </c>
      <c r="K933" s="559"/>
      <c r="L933" s="559"/>
      <c r="M933" s="559"/>
      <c r="N933" s="559"/>
      <c r="O933" s="559" t="str">
        <f t="shared" si="56"/>
        <v/>
      </c>
      <c r="P933" s="560"/>
    </row>
    <row r="934" spans="2:16">
      <c r="B934" s="557" t="str">
        <f t="shared" si="53"/>
        <v/>
      </c>
      <c r="C934" s="558"/>
      <c r="D934" s="559" t="str">
        <f t="shared" si="54"/>
        <v/>
      </c>
      <c r="E934" s="559"/>
      <c r="F934" s="559" t="str">
        <f>IFERROR(IF(OR(D934=0,D934=""),"",-PMT($F$45/IF($K$46="Day",'L1'!$D$12,IF($K$46="Week",'L1'!$D$16,IF($K$46="Month",'L1'!$D$17,1))),$F$46,$D$62)),"")</f>
        <v/>
      </c>
      <c r="G934" s="559"/>
      <c r="H934" s="559" t="str">
        <f>IFERROR(-PPMT(IF($K$46="Day",$F$45/'L1'!$D$12,IF($K$46="Week",$F$45/'L1'!$D$16,IF($K$46="Month",$F$45/'L1'!$D$17,IF($K$46="Year",$F$45,0)))),B934,$F$46,$Q$45),"")</f>
        <v/>
      </c>
      <c r="I934" s="559"/>
      <c r="J934" s="559" t="str">
        <f t="shared" si="55"/>
        <v/>
      </c>
      <c r="K934" s="559"/>
      <c r="L934" s="559"/>
      <c r="M934" s="559"/>
      <c r="N934" s="559"/>
      <c r="O934" s="559" t="str">
        <f t="shared" si="56"/>
        <v/>
      </c>
      <c r="P934" s="560"/>
    </row>
    <row r="935" spans="2:16">
      <c r="B935" s="557" t="str">
        <f t="shared" si="53"/>
        <v/>
      </c>
      <c r="C935" s="558"/>
      <c r="D935" s="559" t="str">
        <f t="shared" si="54"/>
        <v/>
      </c>
      <c r="E935" s="559"/>
      <c r="F935" s="559" t="str">
        <f>IFERROR(IF(OR(D935=0,D935=""),"",-PMT($F$45/IF($K$46="Day",'L1'!$D$12,IF($K$46="Week",'L1'!$D$16,IF($K$46="Month",'L1'!$D$17,1))),$F$46,$D$62)),"")</f>
        <v/>
      </c>
      <c r="G935" s="559"/>
      <c r="H935" s="559" t="str">
        <f>IFERROR(-PPMT(IF($K$46="Day",$F$45/'L1'!$D$12,IF($K$46="Week",$F$45/'L1'!$D$16,IF($K$46="Month",$F$45/'L1'!$D$17,IF($K$46="Year",$F$45,0)))),B935,$F$46,$Q$45),"")</f>
        <v/>
      </c>
      <c r="I935" s="559"/>
      <c r="J935" s="559" t="str">
        <f t="shared" si="55"/>
        <v/>
      </c>
      <c r="K935" s="559"/>
      <c r="L935" s="559"/>
      <c r="M935" s="559"/>
      <c r="N935" s="559"/>
      <c r="O935" s="559" t="str">
        <f t="shared" si="56"/>
        <v/>
      </c>
      <c r="P935" s="560"/>
    </row>
    <row r="936" spans="2:16">
      <c r="B936" s="557" t="str">
        <f t="shared" si="53"/>
        <v/>
      </c>
      <c r="C936" s="558"/>
      <c r="D936" s="559" t="str">
        <f t="shared" si="54"/>
        <v/>
      </c>
      <c r="E936" s="559"/>
      <c r="F936" s="559" t="str">
        <f>IFERROR(IF(OR(D936=0,D936=""),"",-PMT($F$45/IF($K$46="Day",'L1'!$D$12,IF($K$46="Week",'L1'!$D$16,IF($K$46="Month",'L1'!$D$17,1))),$F$46,$D$62)),"")</f>
        <v/>
      </c>
      <c r="G936" s="559"/>
      <c r="H936" s="559" t="str">
        <f>IFERROR(-PPMT(IF($K$46="Day",$F$45/'L1'!$D$12,IF($K$46="Week",$F$45/'L1'!$D$16,IF($K$46="Month",$F$45/'L1'!$D$17,IF($K$46="Year",$F$45,0)))),B936,$F$46,$Q$45),"")</f>
        <v/>
      </c>
      <c r="I936" s="559"/>
      <c r="J936" s="559" t="str">
        <f t="shared" si="55"/>
        <v/>
      </c>
      <c r="K936" s="559"/>
      <c r="L936" s="559"/>
      <c r="M936" s="559"/>
      <c r="N936" s="559"/>
      <c r="O936" s="559" t="str">
        <f t="shared" si="56"/>
        <v/>
      </c>
      <c r="P936" s="560"/>
    </row>
    <row r="937" spans="2:16">
      <c r="B937" s="557" t="str">
        <f t="shared" si="53"/>
        <v/>
      </c>
      <c r="C937" s="558"/>
      <c r="D937" s="559" t="str">
        <f t="shared" si="54"/>
        <v/>
      </c>
      <c r="E937" s="559"/>
      <c r="F937" s="559" t="str">
        <f>IFERROR(IF(OR(D937=0,D937=""),"",-PMT($F$45/IF($K$46="Day",'L1'!$D$12,IF($K$46="Week",'L1'!$D$16,IF($K$46="Month",'L1'!$D$17,1))),$F$46,$D$62)),"")</f>
        <v/>
      </c>
      <c r="G937" s="559"/>
      <c r="H937" s="559" t="str">
        <f>IFERROR(-PPMT(IF($K$46="Day",$F$45/'L1'!$D$12,IF($K$46="Week",$F$45/'L1'!$D$16,IF($K$46="Month",$F$45/'L1'!$D$17,IF($K$46="Year",$F$45,0)))),B937,$F$46,$Q$45),"")</f>
        <v/>
      </c>
      <c r="I937" s="559"/>
      <c r="J937" s="559" t="str">
        <f t="shared" si="55"/>
        <v/>
      </c>
      <c r="K937" s="559"/>
      <c r="L937" s="559"/>
      <c r="M937" s="559"/>
      <c r="N937" s="559"/>
      <c r="O937" s="559" t="str">
        <f t="shared" si="56"/>
        <v/>
      </c>
      <c r="P937" s="560"/>
    </row>
    <row r="938" spans="2:16">
      <c r="B938" s="557" t="str">
        <f t="shared" si="53"/>
        <v/>
      </c>
      <c r="C938" s="558"/>
      <c r="D938" s="559" t="str">
        <f t="shared" si="54"/>
        <v/>
      </c>
      <c r="E938" s="559"/>
      <c r="F938" s="559" t="str">
        <f>IFERROR(IF(OR(D938=0,D938=""),"",-PMT($F$45/IF($K$46="Day",'L1'!$D$12,IF($K$46="Week",'L1'!$D$16,IF($K$46="Month",'L1'!$D$17,1))),$F$46,$D$62)),"")</f>
        <v/>
      </c>
      <c r="G938" s="559"/>
      <c r="H938" s="559" t="str">
        <f>IFERROR(-PPMT(IF($K$46="Day",$F$45/'L1'!$D$12,IF($K$46="Week",$F$45/'L1'!$D$16,IF($K$46="Month",$F$45/'L1'!$D$17,IF($K$46="Year",$F$45,0)))),B938,$F$46,$Q$45),"")</f>
        <v/>
      </c>
      <c r="I938" s="559"/>
      <c r="J938" s="559" t="str">
        <f t="shared" si="55"/>
        <v/>
      </c>
      <c r="K938" s="559"/>
      <c r="L938" s="559"/>
      <c r="M938" s="559"/>
      <c r="N938" s="559"/>
      <c r="O938" s="559" t="str">
        <f t="shared" si="56"/>
        <v/>
      </c>
      <c r="P938" s="560"/>
    </row>
    <row r="939" spans="2:16">
      <c r="B939" s="557" t="str">
        <f t="shared" si="53"/>
        <v/>
      </c>
      <c r="C939" s="558"/>
      <c r="D939" s="559" t="str">
        <f t="shared" si="54"/>
        <v/>
      </c>
      <c r="E939" s="559"/>
      <c r="F939" s="559" t="str">
        <f>IFERROR(IF(OR(D939=0,D939=""),"",-PMT($F$45/IF($K$46="Day",'L1'!$D$12,IF($K$46="Week",'L1'!$D$16,IF($K$46="Month",'L1'!$D$17,1))),$F$46,$D$62)),"")</f>
        <v/>
      </c>
      <c r="G939" s="559"/>
      <c r="H939" s="559" t="str">
        <f>IFERROR(-PPMT(IF($K$46="Day",$F$45/'L1'!$D$12,IF($K$46="Week",$F$45/'L1'!$D$16,IF($K$46="Month",$F$45/'L1'!$D$17,IF($K$46="Year",$F$45,0)))),B939,$F$46,$Q$45),"")</f>
        <v/>
      </c>
      <c r="I939" s="559"/>
      <c r="J939" s="559" t="str">
        <f t="shared" si="55"/>
        <v/>
      </c>
      <c r="K939" s="559"/>
      <c r="L939" s="559"/>
      <c r="M939" s="559"/>
      <c r="N939" s="559"/>
      <c r="O939" s="559" t="str">
        <f t="shared" si="56"/>
        <v/>
      </c>
      <c r="P939" s="560"/>
    </row>
    <row r="940" spans="2:16">
      <c r="B940" s="557" t="str">
        <f t="shared" si="53"/>
        <v/>
      </c>
      <c r="C940" s="558"/>
      <c r="D940" s="559" t="str">
        <f t="shared" si="54"/>
        <v/>
      </c>
      <c r="E940" s="559"/>
      <c r="F940" s="559" t="str">
        <f>IFERROR(IF(OR(D940=0,D940=""),"",-PMT($F$45/IF($K$46="Day",'L1'!$D$12,IF($K$46="Week",'L1'!$D$16,IF($K$46="Month",'L1'!$D$17,1))),$F$46,$D$62)),"")</f>
        <v/>
      </c>
      <c r="G940" s="559"/>
      <c r="H940" s="559" t="str">
        <f>IFERROR(-PPMT(IF($K$46="Day",$F$45/'L1'!$D$12,IF($K$46="Week",$F$45/'L1'!$D$16,IF($K$46="Month",$F$45/'L1'!$D$17,IF($K$46="Year",$F$45,0)))),B940,$F$46,$Q$45),"")</f>
        <v/>
      </c>
      <c r="I940" s="559"/>
      <c r="J940" s="559" t="str">
        <f t="shared" si="55"/>
        <v/>
      </c>
      <c r="K940" s="559"/>
      <c r="L940" s="559"/>
      <c r="M940" s="559"/>
      <c r="N940" s="559"/>
      <c r="O940" s="559" t="str">
        <f t="shared" si="56"/>
        <v/>
      </c>
      <c r="P940" s="560"/>
    </row>
    <row r="941" spans="2:16">
      <c r="B941" s="557" t="str">
        <f t="shared" si="53"/>
        <v/>
      </c>
      <c r="C941" s="558"/>
      <c r="D941" s="559" t="str">
        <f t="shared" si="54"/>
        <v/>
      </c>
      <c r="E941" s="559"/>
      <c r="F941" s="559" t="str">
        <f>IFERROR(IF(OR(D941=0,D941=""),"",-PMT($F$45/IF($K$46="Day",'L1'!$D$12,IF($K$46="Week",'L1'!$D$16,IF($K$46="Month",'L1'!$D$17,1))),$F$46,$D$62)),"")</f>
        <v/>
      </c>
      <c r="G941" s="559"/>
      <c r="H941" s="559" t="str">
        <f>IFERROR(-PPMT(IF($K$46="Day",$F$45/'L1'!$D$12,IF($K$46="Week",$F$45/'L1'!$D$16,IF($K$46="Month",$F$45/'L1'!$D$17,IF($K$46="Year",$F$45,0)))),B941,$F$46,$Q$45),"")</f>
        <v/>
      </c>
      <c r="I941" s="559"/>
      <c r="J941" s="559" t="str">
        <f t="shared" si="55"/>
        <v/>
      </c>
      <c r="K941" s="559"/>
      <c r="L941" s="559"/>
      <c r="M941" s="559"/>
      <c r="N941" s="559"/>
      <c r="O941" s="559" t="str">
        <f t="shared" si="56"/>
        <v/>
      </c>
      <c r="P941" s="560"/>
    </row>
    <row r="942" spans="2:16">
      <c r="B942" s="557" t="str">
        <f t="shared" si="53"/>
        <v/>
      </c>
      <c r="C942" s="558"/>
      <c r="D942" s="559" t="str">
        <f t="shared" si="54"/>
        <v/>
      </c>
      <c r="E942" s="559"/>
      <c r="F942" s="559" t="str">
        <f>IFERROR(IF(OR(D942=0,D942=""),"",-PMT($F$45/IF($K$46="Day",'L1'!$D$12,IF($K$46="Week",'L1'!$D$16,IF($K$46="Month",'L1'!$D$17,1))),$F$46,$D$62)),"")</f>
        <v/>
      </c>
      <c r="G942" s="559"/>
      <c r="H942" s="559" t="str">
        <f>IFERROR(-PPMT(IF($K$46="Day",$F$45/'L1'!$D$12,IF($K$46="Week",$F$45/'L1'!$D$16,IF($K$46="Month",$F$45/'L1'!$D$17,IF($K$46="Year",$F$45,0)))),B942,$F$46,$Q$45),"")</f>
        <v/>
      </c>
      <c r="I942" s="559"/>
      <c r="J942" s="559" t="str">
        <f t="shared" si="55"/>
        <v/>
      </c>
      <c r="K942" s="559"/>
      <c r="L942" s="559"/>
      <c r="M942" s="559"/>
      <c r="N942" s="559"/>
      <c r="O942" s="559" t="str">
        <f t="shared" si="56"/>
        <v/>
      </c>
      <c r="P942" s="560"/>
    </row>
    <row r="943" spans="2:16">
      <c r="B943" s="557" t="str">
        <f t="shared" si="53"/>
        <v/>
      </c>
      <c r="C943" s="558"/>
      <c r="D943" s="559" t="str">
        <f t="shared" si="54"/>
        <v/>
      </c>
      <c r="E943" s="559"/>
      <c r="F943" s="559" t="str">
        <f>IFERROR(IF(OR(D943=0,D943=""),"",-PMT($F$45/IF($K$46="Day",'L1'!$D$12,IF($K$46="Week",'L1'!$D$16,IF($K$46="Month",'L1'!$D$17,1))),$F$46,$D$62)),"")</f>
        <v/>
      </c>
      <c r="G943" s="559"/>
      <c r="H943" s="559" t="str">
        <f>IFERROR(-PPMT(IF($K$46="Day",$F$45/'L1'!$D$12,IF($K$46="Week",$F$45/'L1'!$D$16,IF($K$46="Month",$F$45/'L1'!$D$17,IF($K$46="Year",$F$45,0)))),B943,$F$46,$Q$45),"")</f>
        <v/>
      </c>
      <c r="I943" s="559"/>
      <c r="J943" s="559" t="str">
        <f t="shared" si="55"/>
        <v/>
      </c>
      <c r="K943" s="559"/>
      <c r="L943" s="559"/>
      <c r="M943" s="559"/>
      <c r="N943" s="559"/>
      <c r="O943" s="559" t="str">
        <f t="shared" si="56"/>
        <v/>
      </c>
      <c r="P943" s="560"/>
    </row>
    <row r="944" spans="2:16">
      <c r="B944" s="557" t="str">
        <f t="shared" si="53"/>
        <v/>
      </c>
      <c r="C944" s="558"/>
      <c r="D944" s="559" t="str">
        <f t="shared" si="54"/>
        <v/>
      </c>
      <c r="E944" s="559"/>
      <c r="F944" s="559" t="str">
        <f>IFERROR(IF(OR(D944=0,D944=""),"",-PMT($F$45/IF($K$46="Day",'L1'!$D$12,IF($K$46="Week",'L1'!$D$16,IF($K$46="Month",'L1'!$D$17,1))),$F$46,$D$62)),"")</f>
        <v/>
      </c>
      <c r="G944" s="559"/>
      <c r="H944" s="559" t="str">
        <f>IFERROR(-PPMT(IF($K$46="Day",$F$45/'L1'!$D$12,IF($K$46="Week",$F$45/'L1'!$D$16,IF($K$46="Month",$F$45/'L1'!$D$17,IF($K$46="Year",$F$45,0)))),B944,$F$46,$Q$45),"")</f>
        <v/>
      </c>
      <c r="I944" s="559"/>
      <c r="J944" s="559" t="str">
        <f t="shared" si="55"/>
        <v/>
      </c>
      <c r="K944" s="559"/>
      <c r="L944" s="559"/>
      <c r="M944" s="559"/>
      <c r="N944" s="559"/>
      <c r="O944" s="559" t="str">
        <f t="shared" si="56"/>
        <v/>
      </c>
      <c r="P944" s="560"/>
    </row>
    <row r="945" spans="2:16">
      <c r="B945" s="557" t="str">
        <f t="shared" si="53"/>
        <v/>
      </c>
      <c r="C945" s="558"/>
      <c r="D945" s="559" t="str">
        <f t="shared" si="54"/>
        <v/>
      </c>
      <c r="E945" s="559"/>
      <c r="F945" s="559" t="str">
        <f>IFERROR(IF(OR(D945=0,D945=""),"",-PMT($F$45/IF($K$46="Day",'L1'!$D$12,IF($K$46="Week",'L1'!$D$16,IF($K$46="Month",'L1'!$D$17,1))),$F$46,$D$62)),"")</f>
        <v/>
      </c>
      <c r="G945" s="559"/>
      <c r="H945" s="559" t="str">
        <f>IFERROR(-PPMT(IF($K$46="Day",$F$45/'L1'!$D$12,IF($K$46="Week",$F$45/'L1'!$D$16,IF($K$46="Month",$F$45/'L1'!$D$17,IF($K$46="Year",$F$45,0)))),B945,$F$46,$Q$45),"")</f>
        <v/>
      </c>
      <c r="I945" s="559"/>
      <c r="J945" s="559" t="str">
        <f t="shared" si="55"/>
        <v/>
      </c>
      <c r="K945" s="559"/>
      <c r="L945" s="559"/>
      <c r="M945" s="559"/>
      <c r="N945" s="559"/>
      <c r="O945" s="559" t="str">
        <f t="shared" si="56"/>
        <v/>
      </c>
      <c r="P945" s="560"/>
    </row>
    <row r="946" spans="2:16">
      <c r="B946" s="557" t="str">
        <f t="shared" si="53"/>
        <v/>
      </c>
      <c r="C946" s="558"/>
      <c r="D946" s="559" t="str">
        <f t="shared" si="54"/>
        <v/>
      </c>
      <c r="E946" s="559"/>
      <c r="F946" s="559" t="str">
        <f>IFERROR(IF(OR(D946=0,D946=""),"",-PMT($F$45/IF($K$46="Day",'L1'!$D$12,IF($K$46="Week",'L1'!$D$16,IF($K$46="Month",'L1'!$D$17,1))),$F$46,$D$62)),"")</f>
        <v/>
      </c>
      <c r="G946" s="559"/>
      <c r="H946" s="559" t="str">
        <f>IFERROR(-PPMT(IF($K$46="Day",$F$45/'L1'!$D$12,IF($K$46="Week",$F$45/'L1'!$D$16,IF($K$46="Month",$F$45/'L1'!$D$17,IF($K$46="Year",$F$45,0)))),B946,$F$46,$Q$45),"")</f>
        <v/>
      </c>
      <c r="I946" s="559"/>
      <c r="J946" s="559" t="str">
        <f t="shared" si="55"/>
        <v/>
      </c>
      <c r="K946" s="559"/>
      <c r="L946" s="559"/>
      <c r="M946" s="559"/>
      <c r="N946" s="559"/>
      <c r="O946" s="559" t="str">
        <f t="shared" si="56"/>
        <v/>
      </c>
      <c r="P946" s="560"/>
    </row>
    <row r="947" spans="2:16">
      <c r="B947" s="557" t="str">
        <f t="shared" si="53"/>
        <v/>
      </c>
      <c r="C947" s="558"/>
      <c r="D947" s="559" t="str">
        <f t="shared" si="54"/>
        <v/>
      </c>
      <c r="E947" s="559"/>
      <c r="F947" s="559" t="str">
        <f>IFERROR(IF(OR(D947=0,D947=""),"",-PMT($F$45/IF($K$46="Day",'L1'!$D$12,IF($K$46="Week",'L1'!$D$16,IF($K$46="Month",'L1'!$D$17,1))),$F$46,$D$62)),"")</f>
        <v/>
      </c>
      <c r="G947" s="559"/>
      <c r="H947" s="559" t="str">
        <f>IFERROR(-PPMT(IF($K$46="Day",$F$45/'L1'!$D$12,IF($K$46="Week",$F$45/'L1'!$D$16,IF($K$46="Month",$F$45/'L1'!$D$17,IF($K$46="Year",$F$45,0)))),B947,$F$46,$Q$45),"")</f>
        <v/>
      </c>
      <c r="I947" s="559"/>
      <c r="J947" s="559" t="str">
        <f t="shared" si="55"/>
        <v/>
      </c>
      <c r="K947" s="559"/>
      <c r="L947" s="559"/>
      <c r="M947" s="559"/>
      <c r="N947" s="559"/>
      <c r="O947" s="559" t="str">
        <f t="shared" si="56"/>
        <v/>
      </c>
      <c r="P947" s="560"/>
    </row>
    <row r="948" spans="2:16">
      <c r="B948" s="557" t="str">
        <f t="shared" si="53"/>
        <v/>
      </c>
      <c r="C948" s="558"/>
      <c r="D948" s="559" t="str">
        <f t="shared" si="54"/>
        <v/>
      </c>
      <c r="E948" s="559"/>
      <c r="F948" s="559" t="str">
        <f>IFERROR(IF(OR(D948=0,D948=""),"",-PMT($F$45/IF($K$46="Day",'L1'!$D$12,IF($K$46="Week",'L1'!$D$16,IF($K$46="Month",'L1'!$D$17,1))),$F$46,$D$62)),"")</f>
        <v/>
      </c>
      <c r="G948" s="559"/>
      <c r="H948" s="559" t="str">
        <f>IFERROR(-PPMT(IF($K$46="Day",$F$45/'L1'!$D$12,IF($K$46="Week",$F$45/'L1'!$D$16,IF($K$46="Month",$F$45/'L1'!$D$17,IF($K$46="Year",$F$45,0)))),B948,$F$46,$Q$45),"")</f>
        <v/>
      </c>
      <c r="I948" s="559"/>
      <c r="J948" s="559" t="str">
        <f t="shared" si="55"/>
        <v/>
      </c>
      <c r="K948" s="559"/>
      <c r="L948" s="559"/>
      <c r="M948" s="559"/>
      <c r="N948" s="559"/>
      <c r="O948" s="559" t="str">
        <f t="shared" si="56"/>
        <v/>
      </c>
      <c r="P948" s="560"/>
    </row>
    <row r="949" spans="2:16">
      <c r="B949" s="557" t="str">
        <f t="shared" si="53"/>
        <v/>
      </c>
      <c r="C949" s="558"/>
      <c r="D949" s="559" t="str">
        <f t="shared" si="54"/>
        <v/>
      </c>
      <c r="E949" s="559"/>
      <c r="F949" s="559" t="str">
        <f>IFERROR(IF(OR(D949=0,D949=""),"",-PMT($F$45/IF($K$46="Day",'L1'!$D$12,IF($K$46="Week",'L1'!$D$16,IF($K$46="Month",'L1'!$D$17,1))),$F$46,$D$62)),"")</f>
        <v/>
      </c>
      <c r="G949" s="559"/>
      <c r="H949" s="559" t="str">
        <f>IFERROR(-PPMT(IF($K$46="Day",$F$45/'L1'!$D$12,IF($K$46="Week",$F$45/'L1'!$D$16,IF($K$46="Month",$F$45/'L1'!$D$17,IF($K$46="Year",$F$45,0)))),B949,$F$46,$Q$45),"")</f>
        <v/>
      </c>
      <c r="I949" s="559"/>
      <c r="J949" s="559" t="str">
        <f t="shared" si="55"/>
        <v/>
      </c>
      <c r="K949" s="559"/>
      <c r="L949" s="559"/>
      <c r="M949" s="559"/>
      <c r="N949" s="559"/>
      <c r="O949" s="559" t="str">
        <f t="shared" si="56"/>
        <v/>
      </c>
      <c r="P949" s="560"/>
    </row>
    <row r="950" spans="2:16">
      <c r="B950" s="557" t="str">
        <f t="shared" si="53"/>
        <v/>
      </c>
      <c r="C950" s="558"/>
      <c r="D950" s="559" t="str">
        <f t="shared" si="54"/>
        <v/>
      </c>
      <c r="E950" s="559"/>
      <c r="F950" s="559" t="str">
        <f>IFERROR(IF(OR(D950=0,D950=""),"",-PMT($F$45/IF($K$46="Day",'L1'!$D$12,IF($K$46="Week",'L1'!$D$16,IF($K$46="Month",'L1'!$D$17,1))),$F$46,$D$62)),"")</f>
        <v/>
      </c>
      <c r="G950" s="559"/>
      <c r="H950" s="559" t="str">
        <f>IFERROR(-PPMT(IF($K$46="Day",$F$45/'L1'!$D$12,IF($K$46="Week",$F$45/'L1'!$D$16,IF($K$46="Month",$F$45/'L1'!$D$17,IF($K$46="Year",$F$45,0)))),B950,$F$46,$Q$45),"")</f>
        <v/>
      </c>
      <c r="I950" s="559"/>
      <c r="J950" s="559" t="str">
        <f t="shared" si="55"/>
        <v/>
      </c>
      <c r="K950" s="559"/>
      <c r="L950" s="559"/>
      <c r="M950" s="559"/>
      <c r="N950" s="559"/>
      <c r="O950" s="559" t="str">
        <f t="shared" si="56"/>
        <v/>
      </c>
      <c r="P950" s="560"/>
    </row>
    <row r="951" spans="2:16">
      <c r="B951" s="557" t="str">
        <f t="shared" si="53"/>
        <v/>
      </c>
      <c r="C951" s="558"/>
      <c r="D951" s="559" t="str">
        <f t="shared" si="54"/>
        <v/>
      </c>
      <c r="E951" s="559"/>
      <c r="F951" s="559" t="str">
        <f>IFERROR(IF(OR(D951=0,D951=""),"",-PMT($F$45/IF($K$46="Day",'L1'!$D$12,IF($K$46="Week",'L1'!$D$16,IF($K$46="Month",'L1'!$D$17,1))),$F$46,$D$62)),"")</f>
        <v/>
      </c>
      <c r="G951" s="559"/>
      <c r="H951" s="559" t="str">
        <f>IFERROR(-PPMT(IF($K$46="Day",$F$45/'L1'!$D$12,IF($K$46="Week",$F$45/'L1'!$D$16,IF($K$46="Month",$F$45/'L1'!$D$17,IF($K$46="Year",$F$45,0)))),B951,$F$46,$Q$45),"")</f>
        <v/>
      </c>
      <c r="I951" s="559"/>
      <c r="J951" s="559" t="str">
        <f t="shared" si="55"/>
        <v/>
      </c>
      <c r="K951" s="559"/>
      <c r="L951" s="559"/>
      <c r="M951" s="559"/>
      <c r="N951" s="559"/>
      <c r="O951" s="559" t="str">
        <f t="shared" si="56"/>
        <v/>
      </c>
      <c r="P951" s="560"/>
    </row>
    <row r="952" spans="2:16">
      <c r="B952" s="557" t="str">
        <f t="shared" si="53"/>
        <v/>
      </c>
      <c r="C952" s="558"/>
      <c r="D952" s="559" t="str">
        <f t="shared" si="54"/>
        <v/>
      </c>
      <c r="E952" s="559"/>
      <c r="F952" s="559" t="str">
        <f>IFERROR(IF(OR(D952=0,D952=""),"",-PMT($F$45/IF($K$46="Day",'L1'!$D$12,IF($K$46="Week",'L1'!$D$16,IF($K$46="Month",'L1'!$D$17,1))),$F$46,$D$62)),"")</f>
        <v/>
      </c>
      <c r="G952" s="559"/>
      <c r="H952" s="559" t="str">
        <f>IFERROR(-PPMT(IF($K$46="Day",$F$45/'L1'!$D$12,IF($K$46="Week",$F$45/'L1'!$D$16,IF($K$46="Month",$F$45/'L1'!$D$17,IF($K$46="Year",$F$45,0)))),B952,$F$46,$Q$45),"")</f>
        <v/>
      </c>
      <c r="I952" s="559"/>
      <c r="J952" s="559" t="str">
        <f t="shared" si="55"/>
        <v/>
      </c>
      <c r="K952" s="559"/>
      <c r="L952" s="559"/>
      <c r="M952" s="559"/>
      <c r="N952" s="559"/>
      <c r="O952" s="559" t="str">
        <f t="shared" si="56"/>
        <v/>
      </c>
      <c r="P952" s="560"/>
    </row>
    <row r="953" spans="2:16">
      <c r="B953" s="557" t="str">
        <f t="shared" si="53"/>
        <v/>
      </c>
      <c r="C953" s="558"/>
      <c r="D953" s="559" t="str">
        <f t="shared" si="54"/>
        <v/>
      </c>
      <c r="E953" s="559"/>
      <c r="F953" s="559" t="str">
        <f>IFERROR(IF(OR(D953=0,D953=""),"",-PMT($F$45/IF($K$46="Day",'L1'!$D$12,IF($K$46="Week",'L1'!$D$16,IF($K$46="Month",'L1'!$D$17,1))),$F$46,$D$62)),"")</f>
        <v/>
      </c>
      <c r="G953" s="559"/>
      <c r="H953" s="559" t="str">
        <f>IFERROR(-PPMT(IF($K$46="Day",$F$45/'L1'!$D$12,IF($K$46="Week",$F$45/'L1'!$D$16,IF($K$46="Month",$F$45/'L1'!$D$17,IF($K$46="Year",$F$45,0)))),B953,$F$46,$Q$45),"")</f>
        <v/>
      </c>
      <c r="I953" s="559"/>
      <c r="J953" s="559" t="str">
        <f t="shared" si="55"/>
        <v/>
      </c>
      <c r="K953" s="559"/>
      <c r="L953" s="559"/>
      <c r="M953" s="559"/>
      <c r="N953" s="559"/>
      <c r="O953" s="559" t="str">
        <f t="shared" si="56"/>
        <v/>
      </c>
      <c r="P953" s="560"/>
    </row>
    <row r="954" spans="2:16">
      <c r="B954" s="557" t="str">
        <f t="shared" si="53"/>
        <v/>
      </c>
      <c r="C954" s="558"/>
      <c r="D954" s="559" t="str">
        <f t="shared" si="54"/>
        <v/>
      </c>
      <c r="E954" s="559"/>
      <c r="F954" s="559" t="str">
        <f>IFERROR(IF(OR(D954=0,D954=""),"",-PMT($F$45/IF($K$46="Day",'L1'!$D$12,IF($K$46="Week",'L1'!$D$16,IF($K$46="Month",'L1'!$D$17,1))),$F$46,$D$62)),"")</f>
        <v/>
      </c>
      <c r="G954" s="559"/>
      <c r="H954" s="559" t="str">
        <f>IFERROR(-PPMT(IF($K$46="Day",$F$45/'L1'!$D$12,IF($K$46="Week",$F$45/'L1'!$D$16,IF($K$46="Month",$F$45/'L1'!$D$17,IF($K$46="Year",$F$45,0)))),B954,$F$46,$Q$45),"")</f>
        <v/>
      </c>
      <c r="I954" s="559"/>
      <c r="J954" s="559" t="str">
        <f t="shared" si="55"/>
        <v/>
      </c>
      <c r="K954" s="559"/>
      <c r="L954" s="559"/>
      <c r="M954" s="559"/>
      <c r="N954" s="559"/>
      <c r="O954" s="559" t="str">
        <f t="shared" si="56"/>
        <v/>
      </c>
      <c r="P954" s="560"/>
    </row>
    <row r="955" spans="2:16">
      <c r="B955" s="557" t="str">
        <f t="shared" si="53"/>
        <v/>
      </c>
      <c r="C955" s="558"/>
      <c r="D955" s="559" t="str">
        <f t="shared" si="54"/>
        <v/>
      </c>
      <c r="E955" s="559"/>
      <c r="F955" s="559" t="str">
        <f>IFERROR(IF(OR(D955=0,D955=""),"",-PMT($F$45/IF($K$46="Day",'L1'!$D$12,IF($K$46="Week",'L1'!$D$16,IF($K$46="Month",'L1'!$D$17,1))),$F$46,$D$62)),"")</f>
        <v/>
      </c>
      <c r="G955" s="559"/>
      <c r="H955" s="559" t="str">
        <f>IFERROR(-PPMT(IF($K$46="Day",$F$45/'L1'!$D$12,IF($K$46="Week",$F$45/'L1'!$D$16,IF($K$46="Month",$F$45/'L1'!$D$17,IF($K$46="Year",$F$45,0)))),B955,$F$46,$Q$45),"")</f>
        <v/>
      </c>
      <c r="I955" s="559"/>
      <c r="J955" s="559" t="str">
        <f t="shared" si="55"/>
        <v/>
      </c>
      <c r="K955" s="559"/>
      <c r="L955" s="559"/>
      <c r="M955" s="559"/>
      <c r="N955" s="559"/>
      <c r="O955" s="559" t="str">
        <f t="shared" si="56"/>
        <v/>
      </c>
      <c r="P955" s="560"/>
    </row>
    <row r="956" spans="2:16">
      <c r="B956" s="557" t="str">
        <f t="shared" si="53"/>
        <v/>
      </c>
      <c r="C956" s="558"/>
      <c r="D956" s="559" t="str">
        <f t="shared" si="54"/>
        <v/>
      </c>
      <c r="E956" s="559"/>
      <c r="F956" s="559" t="str">
        <f>IFERROR(IF(OR(D956=0,D956=""),"",-PMT($F$45/IF($K$46="Day",'L1'!$D$12,IF($K$46="Week",'L1'!$D$16,IF($K$46="Month",'L1'!$D$17,1))),$F$46,$D$62)),"")</f>
        <v/>
      </c>
      <c r="G956" s="559"/>
      <c r="H956" s="559" t="str">
        <f>IFERROR(-PPMT(IF($K$46="Day",$F$45/'L1'!$D$12,IF($K$46="Week",$F$45/'L1'!$D$16,IF($K$46="Month",$F$45/'L1'!$D$17,IF($K$46="Year",$F$45,0)))),B956,$F$46,$Q$45),"")</f>
        <v/>
      </c>
      <c r="I956" s="559"/>
      <c r="J956" s="559" t="str">
        <f t="shared" si="55"/>
        <v/>
      </c>
      <c r="K956" s="559"/>
      <c r="L956" s="559"/>
      <c r="M956" s="559"/>
      <c r="N956" s="559"/>
      <c r="O956" s="559" t="str">
        <f t="shared" si="56"/>
        <v/>
      </c>
      <c r="P956" s="560"/>
    </row>
    <row r="957" spans="2:16">
      <c r="B957" s="557" t="str">
        <f t="shared" si="53"/>
        <v/>
      </c>
      <c r="C957" s="558"/>
      <c r="D957" s="559" t="str">
        <f t="shared" si="54"/>
        <v/>
      </c>
      <c r="E957" s="559"/>
      <c r="F957" s="559" t="str">
        <f>IFERROR(IF(OR(D957=0,D957=""),"",-PMT($F$45/IF($K$46="Day",'L1'!$D$12,IF($K$46="Week",'L1'!$D$16,IF($K$46="Month",'L1'!$D$17,1))),$F$46,$D$62)),"")</f>
        <v/>
      </c>
      <c r="G957" s="559"/>
      <c r="H957" s="559" t="str">
        <f>IFERROR(-PPMT(IF($K$46="Day",$F$45/'L1'!$D$12,IF($K$46="Week",$F$45/'L1'!$D$16,IF($K$46="Month",$F$45/'L1'!$D$17,IF($K$46="Year",$F$45,0)))),B957,$F$46,$Q$45),"")</f>
        <v/>
      </c>
      <c r="I957" s="559"/>
      <c r="J957" s="559" t="str">
        <f t="shared" si="55"/>
        <v/>
      </c>
      <c r="K957" s="559"/>
      <c r="L957" s="559"/>
      <c r="M957" s="559"/>
      <c r="N957" s="559"/>
      <c r="O957" s="559" t="str">
        <f t="shared" si="56"/>
        <v/>
      </c>
      <c r="P957" s="560"/>
    </row>
    <row r="958" spans="2:16">
      <c r="B958" s="557" t="str">
        <f t="shared" si="53"/>
        <v/>
      </c>
      <c r="C958" s="558"/>
      <c r="D958" s="559" t="str">
        <f t="shared" si="54"/>
        <v/>
      </c>
      <c r="E958" s="559"/>
      <c r="F958" s="559" t="str">
        <f>IFERROR(IF(OR(D958=0,D958=""),"",-PMT($F$45/IF($K$46="Day",'L1'!$D$12,IF($K$46="Week",'L1'!$D$16,IF($K$46="Month",'L1'!$D$17,1))),$F$46,$D$62)),"")</f>
        <v/>
      </c>
      <c r="G958" s="559"/>
      <c r="H958" s="559" t="str">
        <f>IFERROR(-PPMT(IF($K$46="Day",$F$45/'L1'!$D$12,IF($K$46="Week",$F$45/'L1'!$D$16,IF($K$46="Month",$F$45/'L1'!$D$17,IF($K$46="Year",$F$45,0)))),B958,$F$46,$Q$45),"")</f>
        <v/>
      </c>
      <c r="I958" s="559"/>
      <c r="J958" s="559" t="str">
        <f t="shared" si="55"/>
        <v/>
      </c>
      <c r="K958" s="559"/>
      <c r="L958" s="559"/>
      <c r="M958" s="559"/>
      <c r="N958" s="559"/>
      <c r="O958" s="559" t="str">
        <f t="shared" si="56"/>
        <v/>
      </c>
      <c r="P958" s="560"/>
    </row>
    <row r="959" spans="2:16">
      <c r="B959" s="557" t="str">
        <f t="shared" si="53"/>
        <v/>
      </c>
      <c r="C959" s="558"/>
      <c r="D959" s="559" t="str">
        <f t="shared" si="54"/>
        <v/>
      </c>
      <c r="E959" s="559"/>
      <c r="F959" s="559" t="str">
        <f>IFERROR(IF(OR(D959=0,D959=""),"",-PMT($F$45/IF($K$46="Day",'L1'!$D$12,IF($K$46="Week",'L1'!$D$16,IF($K$46="Month",'L1'!$D$17,1))),$F$46,$D$62)),"")</f>
        <v/>
      </c>
      <c r="G959" s="559"/>
      <c r="H959" s="559" t="str">
        <f>IFERROR(-PPMT(IF($K$46="Day",$F$45/'L1'!$D$12,IF($K$46="Week",$F$45/'L1'!$D$16,IF($K$46="Month",$F$45/'L1'!$D$17,IF($K$46="Year",$F$45,0)))),B959,$F$46,$Q$45),"")</f>
        <v/>
      </c>
      <c r="I959" s="559"/>
      <c r="J959" s="559" t="str">
        <f t="shared" si="55"/>
        <v/>
      </c>
      <c r="K959" s="559"/>
      <c r="L959" s="559"/>
      <c r="M959" s="559"/>
      <c r="N959" s="559"/>
      <c r="O959" s="559" t="str">
        <f t="shared" si="56"/>
        <v/>
      </c>
      <c r="P959" s="560"/>
    </row>
    <row r="960" spans="2:16">
      <c r="B960" s="557" t="str">
        <f t="shared" ref="B960:B1023" si="57">IF(OR(D960=0,D960=""),"",B959+1)</f>
        <v/>
      </c>
      <c r="C960" s="558"/>
      <c r="D960" s="559" t="str">
        <f t="shared" ref="D960:D1023" si="58">IFERROR(IF(D959-H959&lt;=0,"",D959-H959),"")</f>
        <v/>
      </c>
      <c r="E960" s="559"/>
      <c r="F960" s="559" t="str">
        <f>IFERROR(IF(OR(D960=0,D960=""),"",-PMT($F$45/IF($K$46="Day",'L1'!$D$12,IF($K$46="Week",'L1'!$D$16,IF($K$46="Month",'L1'!$D$17,1))),$F$46,$D$62)),"")</f>
        <v/>
      </c>
      <c r="G960" s="559"/>
      <c r="H960" s="559" t="str">
        <f>IFERROR(-PPMT(IF($K$46="Day",$F$45/'L1'!$D$12,IF($K$46="Week",$F$45/'L1'!$D$16,IF($K$46="Month",$F$45/'L1'!$D$17,IF($K$46="Year",$F$45,0)))),B960,$F$46,$Q$45),"")</f>
        <v/>
      </c>
      <c r="I960" s="559"/>
      <c r="J960" s="559" t="str">
        <f t="shared" ref="J960:J1023" si="59">IFERROR(F960-H960,"")</f>
        <v/>
      </c>
      <c r="K960" s="559"/>
      <c r="L960" s="559"/>
      <c r="M960" s="559"/>
      <c r="N960" s="559"/>
      <c r="O960" s="559" t="str">
        <f t="shared" ref="O960:O1023" si="60">IFERROR(D960-H960,"")</f>
        <v/>
      </c>
      <c r="P960" s="560"/>
    </row>
    <row r="961" spans="2:16">
      <c r="B961" s="557" t="str">
        <f t="shared" si="57"/>
        <v/>
      </c>
      <c r="C961" s="558"/>
      <c r="D961" s="559" t="str">
        <f t="shared" si="58"/>
        <v/>
      </c>
      <c r="E961" s="559"/>
      <c r="F961" s="559" t="str">
        <f>IFERROR(IF(OR(D961=0,D961=""),"",-PMT($F$45/IF($K$46="Day",'L1'!$D$12,IF($K$46="Week",'L1'!$D$16,IF($K$46="Month",'L1'!$D$17,1))),$F$46,$D$62)),"")</f>
        <v/>
      </c>
      <c r="G961" s="559"/>
      <c r="H961" s="559" t="str">
        <f>IFERROR(-PPMT(IF($K$46="Day",$F$45/'L1'!$D$12,IF($K$46="Week",$F$45/'L1'!$D$16,IF($K$46="Month",$F$45/'L1'!$D$17,IF($K$46="Year",$F$45,0)))),B961,$F$46,$Q$45),"")</f>
        <v/>
      </c>
      <c r="I961" s="559"/>
      <c r="J961" s="559" t="str">
        <f t="shared" si="59"/>
        <v/>
      </c>
      <c r="K961" s="559"/>
      <c r="L961" s="559"/>
      <c r="M961" s="559"/>
      <c r="N961" s="559"/>
      <c r="O961" s="559" t="str">
        <f t="shared" si="60"/>
        <v/>
      </c>
      <c r="P961" s="560"/>
    </row>
    <row r="962" spans="2:16">
      <c r="B962" s="557" t="str">
        <f t="shared" si="57"/>
        <v/>
      </c>
      <c r="C962" s="558"/>
      <c r="D962" s="559" t="str">
        <f t="shared" si="58"/>
        <v/>
      </c>
      <c r="E962" s="559"/>
      <c r="F962" s="559" t="str">
        <f>IFERROR(IF(OR(D962=0,D962=""),"",-PMT($F$45/IF($K$46="Day",'L1'!$D$12,IF($K$46="Week",'L1'!$D$16,IF($K$46="Month",'L1'!$D$17,1))),$F$46,$D$62)),"")</f>
        <v/>
      </c>
      <c r="G962" s="559"/>
      <c r="H962" s="559" t="str">
        <f>IFERROR(-PPMT(IF($K$46="Day",$F$45/'L1'!$D$12,IF($K$46="Week",$F$45/'L1'!$D$16,IF($K$46="Month",$F$45/'L1'!$D$17,IF($K$46="Year",$F$45,0)))),B962,$F$46,$Q$45),"")</f>
        <v/>
      </c>
      <c r="I962" s="559"/>
      <c r="J962" s="559" t="str">
        <f t="shared" si="59"/>
        <v/>
      </c>
      <c r="K962" s="559"/>
      <c r="L962" s="559"/>
      <c r="M962" s="559"/>
      <c r="N962" s="559"/>
      <c r="O962" s="559" t="str">
        <f t="shared" si="60"/>
        <v/>
      </c>
      <c r="P962" s="560"/>
    </row>
    <row r="963" spans="2:16">
      <c r="B963" s="557" t="str">
        <f t="shared" si="57"/>
        <v/>
      </c>
      <c r="C963" s="558"/>
      <c r="D963" s="559" t="str">
        <f t="shared" si="58"/>
        <v/>
      </c>
      <c r="E963" s="559"/>
      <c r="F963" s="559" t="str">
        <f>IFERROR(IF(OR(D963=0,D963=""),"",-PMT($F$45/IF($K$46="Day",'L1'!$D$12,IF($K$46="Week",'L1'!$D$16,IF($K$46="Month",'L1'!$D$17,1))),$F$46,$D$62)),"")</f>
        <v/>
      </c>
      <c r="G963" s="559"/>
      <c r="H963" s="559" t="str">
        <f>IFERROR(-PPMT(IF($K$46="Day",$F$45/'L1'!$D$12,IF($K$46="Week",$F$45/'L1'!$D$16,IF($K$46="Month",$F$45/'L1'!$D$17,IF($K$46="Year",$F$45,0)))),B963,$F$46,$Q$45),"")</f>
        <v/>
      </c>
      <c r="I963" s="559"/>
      <c r="J963" s="559" t="str">
        <f t="shared" si="59"/>
        <v/>
      </c>
      <c r="K963" s="559"/>
      <c r="L963" s="559"/>
      <c r="M963" s="559"/>
      <c r="N963" s="559"/>
      <c r="O963" s="559" t="str">
        <f t="shared" si="60"/>
        <v/>
      </c>
      <c r="P963" s="560"/>
    </row>
    <row r="964" spans="2:16">
      <c r="B964" s="557" t="str">
        <f t="shared" si="57"/>
        <v/>
      </c>
      <c r="C964" s="558"/>
      <c r="D964" s="559" t="str">
        <f t="shared" si="58"/>
        <v/>
      </c>
      <c r="E964" s="559"/>
      <c r="F964" s="559" t="str">
        <f>IFERROR(IF(OR(D964=0,D964=""),"",-PMT($F$45/IF($K$46="Day",'L1'!$D$12,IF($K$46="Week",'L1'!$D$16,IF($K$46="Month",'L1'!$D$17,1))),$F$46,$D$62)),"")</f>
        <v/>
      </c>
      <c r="G964" s="559"/>
      <c r="H964" s="559" t="str">
        <f>IFERROR(-PPMT(IF($K$46="Day",$F$45/'L1'!$D$12,IF($K$46="Week",$F$45/'L1'!$D$16,IF($K$46="Month",$F$45/'L1'!$D$17,IF($K$46="Year",$F$45,0)))),B964,$F$46,$Q$45),"")</f>
        <v/>
      </c>
      <c r="I964" s="559"/>
      <c r="J964" s="559" t="str">
        <f t="shared" si="59"/>
        <v/>
      </c>
      <c r="K964" s="559"/>
      <c r="L964" s="559"/>
      <c r="M964" s="559"/>
      <c r="N964" s="559"/>
      <c r="O964" s="559" t="str">
        <f t="shared" si="60"/>
        <v/>
      </c>
      <c r="P964" s="560"/>
    </row>
    <row r="965" spans="2:16">
      <c r="B965" s="557" t="str">
        <f t="shared" si="57"/>
        <v/>
      </c>
      <c r="C965" s="558"/>
      <c r="D965" s="559" t="str">
        <f t="shared" si="58"/>
        <v/>
      </c>
      <c r="E965" s="559"/>
      <c r="F965" s="559" t="str">
        <f>IFERROR(IF(OR(D965=0,D965=""),"",-PMT($F$45/IF($K$46="Day",'L1'!$D$12,IF($K$46="Week",'L1'!$D$16,IF($K$46="Month",'L1'!$D$17,1))),$F$46,$D$62)),"")</f>
        <v/>
      </c>
      <c r="G965" s="559"/>
      <c r="H965" s="559" t="str">
        <f>IFERROR(-PPMT(IF($K$46="Day",$F$45/'L1'!$D$12,IF($K$46="Week",$F$45/'L1'!$D$16,IF($K$46="Month",$F$45/'L1'!$D$17,IF($K$46="Year",$F$45,0)))),B965,$F$46,$Q$45),"")</f>
        <v/>
      </c>
      <c r="I965" s="559"/>
      <c r="J965" s="559" t="str">
        <f t="shared" si="59"/>
        <v/>
      </c>
      <c r="K965" s="559"/>
      <c r="L965" s="559"/>
      <c r="M965" s="559"/>
      <c r="N965" s="559"/>
      <c r="O965" s="559" t="str">
        <f t="shared" si="60"/>
        <v/>
      </c>
      <c r="P965" s="560"/>
    </row>
    <row r="966" spans="2:16">
      <c r="B966" s="557" t="str">
        <f t="shared" si="57"/>
        <v/>
      </c>
      <c r="C966" s="558"/>
      <c r="D966" s="559" t="str">
        <f t="shared" si="58"/>
        <v/>
      </c>
      <c r="E966" s="559"/>
      <c r="F966" s="559" t="str">
        <f>IFERROR(IF(OR(D966=0,D966=""),"",-PMT($F$45/IF($K$46="Day",'L1'!$D$12,IF($K$46="Week",'L1'!$D$16,IF($K$46="Month",'L1'!$D$17,1))),$F$46,$D$62)),"")</f>
        <v/>
      </c>
      <c r="G966" s="559"/>
      <c r="H966" s="559" t="str">
        <f>IFERROR(-PPMT(IF($K$46="Day",$F$45/'L1'!$D$12,IF($K$46="Week",$F$45/'L1'!$D$16,IF($K$46="Month",$F$45/'L1'!$D$17,IF($K$46="Year",$F$45,0)))),B966,$F$46,$Q$45),"")</f>
        <v/>
      </c>
      <c r="I966" s="559"/>
      <c r="J966" s="559" t="str">
        <f t="shared" si="59"/>
        <v/>
      </c>
      <c r="K966" s="559"/>
      <c r="L966" s="559"/>
      <c r="M966" s="559"/>
      <c r="N966" s="559"/>
      <c r="O966" s="559" t="str">
        <f t="shared" si="60"/>
        <v/>
      </c>
      <c r="P966" s="560"/>
    </row>
    <row r="967" spans="2:16">
      <c r="B967" s="557" t="str">
        <f t="shared" si="57"/>
        <v/>
      </c>
      <c r="C967" s="558"/>
      <c r="D967" s="559" t="str">
        <f t="shared" si="58"/>
        <v/>
      </c>
      <c r="E967" s="559"/>
      <c r="F967" s="559" t="str">
        <f>IFERROR(IF(OR(D967=0,D967=""),"",-PMT($F$45/IF($K$46="Day",'L1'!$D$12,IF($K$46="Week",'L1'!$D$16,IF($K$46="Month",'L1'!$D$17,1))),$F$46,$D$62)),"")</f>
        <v/>
      </c>
      <c r="G967" s="559"/>
      <c r="H967" s="559" t="str">
        <f>IFERROR(-PPMT(IF($K$46="Day",$F$45/'L1'!$D$12,IF($K$46="Week",$F$45/'L1'!$D$16,IF($K$46="Month",$F$45/'L1'!$D$17,IF($K$46="Year",$F$45,0)))),B967,$F$46,$Q$45),"")</f>
        <v/>
      </c>
      <c r="I967" s="559"/>
      <c r="J967" s="559" t="str">
        <f t="shared" si="59"/>
        <v/>
      </c>
      <c r="K967" s="559"/>
      <c r="L967" s="559"/>
      <c r="M967" s="559"/>
      <c r="N967" s="559"/>
      <c r="O967" s="559" t="str">
        <f t="shared" si="60"/>
        <v/>
      </c>
      <c r="P967" s="560"/>
    </row>
    <row r="968" spans="2:16">
      <c r="B968" s="557" t="str">
        <f t="shared" si="57"/>
        <v/>
      </c>
      <c r="C968" s="558"/>
      <c r="D968" s="559" t="str">
        <f t="shared" si="58"/>
        <v/>
      </c>
      <c r="E968" s="559"/>
      <c r="F968" s="559" t="str">
        <f>IFERROR(IF(OR(D968=0,D968=""),"",-PMT($F$45/IF($K$46="Day",'L1'!$D$12,IF($K$46="Week",'L1'!$D$16,IF($K$46="Month",'L1'!$D$17,1))),$F$46,$D$62)),"")</f>
        <v/>
      </c>
      <c r="G968" s="559"/>
      <c r="H968" s="559" t="str">
        <f>IFERROR(-PPMT(IF($K$46="Day",$F$45/'L1'!$D$12,IF($K$46="Week",$F$45/'L1'!$D$16,IF($K$46="Month",$F$45/'L1'!$D$17,IF($K$46="Year",$F$45,0)))),B968,$F$46,$Q$45),"")</f>
        <v/>
      </c>
      <c r="I968" s="559"/>
      <c r="J968" s="559" t="str">
        <f t="shared" si="59"/>
        <v/>
      </c>
      <c r="K968" s="559"/>
      <c r="L968" s="559"/>
      <c r="M968" s="559"/>
      <c r="N968" s="559"/>
      <c r="O968" s="559" t="str">
        <f t="shared" si="60"/>
        <v/>
      </c>
      <c r="P968" s="560"/>
    </row>
    <row r="969" spans="2:16">
      <c r="B969" s="557" t="str">
        <f t="shared" si="57"/>
        <v/>
      </c>
      <c r="C969" s="558"/>
      <c r="D969" s="559" t="str">
        <f t="shared" si="58"/>
        <v/>
      </c>
      <c r="E969" s="559"/>
      <c r="F969" s="559" t="str">
        <f>IFERROR(IF(OR(D969=0,D969=""),"",-PMT($F$45/IF($K$46="Day",'L1'!$D$12,IF($K$46="Week",'L1'!$D$16,IF($K$46="Month",'L1'!$D$17,1))),$F$46,$D$62)),"")</f>
        <v/>
      </c>
      <c r="G969" s="559"/>
      <c r="H969" s="559" t="str">
        <f>IFERROR(-PPMT(IF($K$46="Day",$F$45/'L1'!$D$12,IF($K$46="Week",$F$45/'L1'!$D$16,IF($K$46="Month",$F$45/'L1'!$D$17,IF($K$46="Year",$F$45,0)))),B969,$F$46,$Q$45),"")</f>
        <v/>
      </c>
      <c r="I969" s="559"/>
      <c r="J969" s="559" t="str">
        <f t="shared" si="59"/>
        <v/>
      </c>
      <c r="K969" s="559"/>
      <c r="L969" s="559"/>
      <c r="M969" s="559"/>
      <c r="N969" s="559"/>
      <c r="O969" s="559" t="str">
        <f t="shared" si="60"/>
        <v/>
      </c>
      <c r="P969" s="560"/>
    </row>
    <row r="970" spans="2:16">
      <c r="B970" s="557" t="str">
        <f t="shared" si="57"/>
        <v/>
      </c>
      <c r="C970" s="558"/>
      <c r="D970" s="559" t="str">
        <f t="shared" si="58"/>
        <v/>
      </c>
      <c r="E970" s="559"/>
      <c r="F970" s="559" t="str">
        <f>IFERROR(IF(OR(D970=0,D970=""),"",-PMT($F$45/IF($K$46="Day",'L1'!$D$12,IF($K$46="Week",'L1'!$D$16,IF($K$46="Month",'L1'!$D$17,1))),$F$46,$D$62)),"")</f>
        <v/>
      </c>
      <c r="G970" s="559"/>
      <c r="H970" s="559" t="str">
        <f>IFERROR(-PPMT(IF($K$46="Day",$F$45/'L1'!$D$12,IF($K$46="Week",$F$45/'L1'!$D$16,IF($K$46="Month",$F$45/'L1'!$D$17,IF($K$46="Year",$F$45,0)))),B970,$F$46,$Q$45),"")</f>
        <v/>
      </c>
      <c r="I970" s="559"/>
      <c r="J970" s="559" t="str">
        <f t="shared" si="59"/>
        <v/>
      </c>
      <c r="K970" s="559"/>
      <c r="L970" s="559"/>
      <c r="M970" s="559"/>
      <c r="N970" s="559"/>
      <c r="O970" s="559" t="str">
        <f t="shared" si="60"/>
        <v/>
      </c>
      <c r="P970" s="560"/>
    </row>
    <row r="971" spans="2:16">
      <c r="B971" s="557" t="str">
        <f t="shared" si="57"/>
        <v/>
      </c>
      <c r="C971" s="558"/>
      <c r="D971" s="559" t="str">
        <f t="shared" si="58"/>
        <v/>
      </c>
      <c r="E971" s="559"/>
      <c r="F971" s="559" t="str">
        <f>IFERROR(IF(OR(D971=0,D971=""),"",-PMT($F$45/IF($K$46="Day",'L1'!$D$12,IF($K$46="Week",'L1'!$D$16,IF($K$46="Month",'L1'!$D$17,1))),$F$46,$D$62)),"")</f>
        <v/>
      </c>
      <c r="G971" s="559"/>
      <c r="H971" s="559" t="str">
        <f>IFERROR(-PPMT(IF($K$46="Day",$F$45/'L1'!$D$12,IF($K$46="Week",$F$45/'L1'!$D$16,IF($K$46="Month",$F$45/'L1'!$D$17,IF($K$46="Year",$F$45,0)))),B971,$F$46,$Q$45),"")</f>
        <v/>
      </c>
      <c r="I971" s="559"/>
      <c r="J971" s="559" t="str">
        <f t="shared" si="59"/>
        <v/>
      </c>
      <c r="K971" s="559"/>
      <c r="L971" s="559"/>
      <c r="M971" s="559"/>
      <c r="N971" s="559"/>
      <c r="O971" s="559" t="str">
        <f t="shared" si="60"/>
        <v/>
      </c>
      <c r="P971" s="560"/>
    </row>
    <row r="972" spans="2:16">
      <c r="B972" s="557" t="str">
        <f t="shared" si="57"/>
        <v/>
      </c>
      <c r="C972" s="558"/>
      <c r="D972" s="559" t="str">
        <f t="shared" si="58"/>
        <v/>
      </c>
      <c r="E972" s="559"/>
      <c r="F972" s="559" t="str">
        <f>IFERROR(IF(OR(D972=0,D972=""),"",-PMT($F$45/IF($K$46="Day",'L1'!$D$12,IF($K$46="Week",'L1'!$D$16,IF($K$46="Month",'L1'!$D$17,1))),$F$46,$D$62)),"")</f>
        <v/>
      </c>
      <c r="G972" s="559"/>
      <c r="H972" s="559" t="str">
        <f>IFERROR(-PPMT(IF($K$46="Day",$F$45/'L1'!$D$12,IF($K$46="Week",$F$45/'L1'!$D$16,IF($K$46="Month",$F$45/'L1'!$D$17,IF($K$46="Year",$F$45,0)))),B972,$F$46,$Q$45),"")</f>
        <v/>
      </c>
      <c r="I972" s="559"/>
      <c r="J972" s="559" t="str">
        <f t="shared" si="59"/>
        <v/>
      </c>
      <c r="K972" s="559"/>
      <c r="L972" s="559"/>
      <c r="M972" s="559"/>
      <c r="N972" s="559"/>
      <c r="O972" s="559" t="str">
        <f t="shared" si="60"/>
        <v/>
      </c>
      <c r="P972" s="560"/>
    </row>
    <row r="973" spans="2:16">
      <c r="B973" s="557" t="str">
        <f t="shared" si="57"/>
        <v/>
      </c>
      <c r="C973" s="558"/>
      <c r="D973" s="559" t="str">
        <f t="shared" si="58"/>
        <v/>
      </c>
      <c r="E973" s="559"/>
      <c r="F973" s="559" t="str">
        <f>IFERROR(IF(OR(D973=0,D973=""),"",-PMT($F$45/IF($K$46="Day",'L1'!$D$12,IF($K$46="Week",'L1'!$D$16,IF($K$46="Month",'L1'!$D$17,1))),$F$46,$D$62)),"")</f>
        <v/>
      </c>
      <c r="G973" s="559"/>
      <c r="H973" s="559" t="str">
        <f>IFERROR(-PPMT(IF($K$46="Day",$F$45/'L1'!$D$12,IF($K$46="Week",$F$45/'L1'!$D$16,IF($K$46="Month",$F$45/'L1'!$D$17,IF($K$46="Year",$F$45,0)))),B973,$F$46,$Q$45),"")</f>
        <v/>
      </c>
      <c r="I973" s="559"/>
      <c r="J973" s="559" t="str">
        <f t="shared" si="59"/>
        <v/>
      </c>
      <c r="K973" s="559"/>
      <c r="L973" s="559"/>
      <c r="M973" s="559"/>
      <c r="N973" s="559"/>
      <c r="O973" s="559" t="str">
        <f t="shared" si="60"/>
        <v/>
      </c>
      <c r="P973" s="560"/>
    </row>
    <row r="974" spans="2:16">
      <c r="B974" s="557" t="str">
        <f t="shared" si="57"/>
        <v/>
      </c>
      <c r="C974" s="558"/>
      <c r="D974" s="559" t="str">
        <f t="shared" si="58"/>
        <v/>
      </c>
      <c r="E974" s="559"/>
      <c r="F974" s="559" t="str">
        <f>IFERROR(IF(OR(D974=0,D974=""),"",-PMT($F$45/IF($K$46="Day",'L1'!$D$12,IF($K$46="Week",'L1'!$D$16,IF($K$46="Month",'L1'!$D$17,1))),$F$46,$D$62)),"")</f>
        <v/>
      </c>
      <c r="G974" s="559"/>
      <c r="H974" s="559" t="str">
        <f>IFERROR(-PPMT(IF($K$46="Day",$F$45/'L1'!$D$12,IF($K$46="Week",$F$45/'L1'!$D$16,IF($K$46="Month",$F$45/'L1'!$D$17,IF($K$46="Year",$F$45,0)))),B974,$F$46,$Q$45),"")</f>
        <v/>
      </c>
      <c r="I974" s="559"/>
      <c r="J974" s="559" t="str">
        <f t="shared" si="59"/>
        <v/>
      </c>
      <c r="K974" s="559"/>
      <c r="L974" s="559"/>
      <c r="M974" s="559"/>
      <c r="N974" s="559"/>
      <c r="O974" s="559" t="str">
        <f t="shared" si="60"/>
        <v/>
      </c>
      <c r="P974" s="560"/>
    </row>
    <row r="975" spans="2:16">
      <c r="B975" s="557" t="str">
        <f t="shared" si="57"/>
        <v/>
      </c>
      <c r="C975" s="558"/>
      <c r="D975" s="559" t="str">
        <f t="shared" si="58"/>
        <v/>
      </c>
      <c r="E975" s="559"/>
      <c r="F975" s="559" t="str">
        <f>IFERROR(IF(OR(D975=0,D975=""),"",-PMT($F$45/IF($K$46="Day",'L1'!$D$12,IF($K$46="Week",'L1'!$D$16,IF($K$46="Month",'L1'!$D$17,1))),$F$46,$D$62)),"")</f>
        <v/>
      </c>
      <c r="G975" s="559"/>
      <c r="H975" s="559" t="str">
        <f>IFERROR(-PPMT(IF($K$46="Day",$F$45/'L1'!$D$12,IF($K$46="Week",$F$45/'L1'!$D$16,IF($K$46="Month",$F$45/'L1'!$D$17,IF($K$46="Year",$F$45,0)))),B975,$F$46,$Q$45),"")</f>
        <v/>
      </c>
      <c r="I975" s="559"/>
      <c r="J975" s="559" t="str">
        <f t="shared" si="59"/>
        <v/>
      </c>
      <c r="K975" s="559"/>
      <c r="L975" s="559"/>
      <c r="M975" s="559"/>
      <c r="N975" s="559"/>
      <c r="O975" s="559" t="str">
        <f t="shared" si="60"/>
        <v/>
      </c>
      <c r="P975" s="560"/>
    </row>
    <row r="976" spans="2:16">
      <c r="B976" s="557" t="str">
        <f t="shared" si="57"/>
        <v/>
      </c>
      <c r="C976" s="558"/>
      <c r="D976" s="559" t="str">
        <f t="shared" si="58"/>
        <v/>
      </c>
      <c r="E976" s="559"/>
      <c r="F976" s="559" t="str">
        <f>IFERROR(IF(OR(D976=0,D976=""),"",-PMT($F$45/IF($K$46="Day",'L1'!$D$12,IF($K$46="Week",'L1'!$D$16,IF($K$46="Month",'L1'!$D$17,1))),$F$46,$D$62)),"")</f>
        <v/>
      </c>
      <c r="G976" s="559"/>
      <c r="H976" s="559" t="str">
        <f>IFERROR(-PPMT(IF($K$46="Day",$F$45/'L1'!$D$12,IF($K$46="Week",$F$45/'L1'!$D$16,IF($K$46="Month",$F$45/'L1'!$D$17,IF($K$46="Year",$F$45,0)))),B976,$F$46,$Q$45),"")</f>
        <v/>
      </c>
      <c r="I976" s="559"/>
      <c r="J976" s="559" t="str">
        <f t="shared" si="59"/>
        <v/>
      </c>
      <c r="K976" s="559"/>
      <c r="L976" s="559"/>
      <c r="M976" s="559"/>
      <c r="N976" s="559"/>
      <c r="O976" s="559" t="str">
        <f t="shared" si="60"/>
        <v/>
      </c>
      <c r="P976" s="560"/>
    </row>
    <row r="977" spans="2:16">
      <c r="B977" s="557" t="str">
        <f t="shared" si="57"/>
        <v/>
      </c>
      <c r="C977" s="558"/>
      <c r="D977" s="559" t="str">
        <f t="shared" si="58"/>
        <v/>
      </c>
      <c r="E977" s="559"/>
      <c r="F977" s="559" t="str">
        <f>IFERROR(IF(OR(D977=0,D977=""),"",-PMT($F$45/IF($K$46="Day",'L1'!$D$12,IF($K$46="Week",'L1'!$D$16,IF($K$46="Month",'L1'!$D$17,1))),$F$46,$D$62)),"")</f>
        <v/>
      </c>
      <c r="G977" s="559"/>
      <c r="H977" s="559" t="str">
        <f>IFERROR(-PPMT(IF($K$46="Day",$F$45/'L1'!$D$12,IF($K$46="Week",$F$45/'L1'!$D$16,IF($K$46="Month",$F$45/'L1'!$D$17,IF($K$46="Year",$F$45,0)))),B977,$F$46,$Q$45),"")</f>
        <v/>
      </c>
      <c r="I977" s="559"/>
      <c r="J977" s="559" t="str">
        <f t="shared" si="59"/>
        <v/>
      </c>
      <c r="K977" s="559"/>
      <c r="L977" s="559"/>
      <c r="M977" s="559"/>
      <c r="N977" s="559"/>
      <c r="O977" s="559" t="str">
        <f t="shared" si="60"/>
        <v/>
      </c>
      <c r="P977" s="560"/>
    </row>
    <row r="978" spans="2:16">
      <c r="B978" s="557" t="str">
        <f t="shared" si="57"/>
        <v/>
      </c>
      <c r="C978" s="558"/>
      <c r="D978" s="559" t="str">
        <f t="shared" si="58"/>
        <v/>
      </c>
      <c r="E978" s="559"/>
      <c r="F978" s="559" t="str">
        <f>IFERROR(IF(OR(D978=0,D978=""),"",-PMT($F$45/IF($K$46="Day",'L1'!$D$12,IF($K$46="Week",'L1'!$D$16,IF($K$46="Month",'L1'!$D$17,1))),$F$46,$D$62)),"")</f>
        <v/>
      </c>
      <c r="G978" s="559"/>
      <c r="H978" s="559" t="str">
        <f>IFERROR(-PPMT(IF($K$46="Day",$F$45/'L1'!$D$12,IF($K$46="Week",$F$45/'L1'!$D$16,IF($K$46="Month",$F$45/'L1'!$D$17,IF($K$46="Year",$F$45,0)))),B978,$F$46,$Q$45),"")</f>
        <v/>
      </c>
      <c r="I978" s="559"/>
      <c r="J978" s="559" t="str">
        <f t="shared" si="59"/>
        <v/>
      </c>
      <c r="K978" s="559"/>
      <c r="L978" s="559"/>
      <c r="M978" s="559"/>
      <c r="N978" s="559"/>
      <c r="O978" s="559" t="str">
        <f t="shared" si="60"/>
        <v/>
      </c>
      <c r="P978" s="560"/>
    </row>
    <row r="979" spans="2:16">
      <c r="B979" s="557" t="str">
        <f t="shared" si="57"/>
        <v/>
      </c>
      <c r="C979" s="558"/>
      <c r="D979" s="559" t="str">
        <f t="shared" si="58"/>
        <v/>
      </c>
      <c r="E979" s="559"/>
      <c r="F979" s="559" t="str">
        <f>IFERROR(IF(OR(D979=0,D979=""),"",-PMT($F$45/IF($K$46="Day",'L1'!$D$12,IF($K$46="Week",'L1'!$D$16,IF($K$46="Month",'L1'!$D$17,1))),$F$46,$D$62)),"")</f>
        <v/>
      </c>
      <c r="G979" s="559"/>
      <c r="H979" s="559" t="str">
        <f>IFERROR(-PPMT(IF($K$46="Day",$F$45/'L1'!$D$12,IF($K$46="Week",$F$45/'L1'!$D$16,IF($K$46="Month",$F$45/'L1'!$D$17,IF($K$46="Year",$F$45,0)))),B979,$F$46,$Q$45),"")</f>
        <v/>
      </c>
      <c r="I979" s="559"/>
      <c r="J979" s="559" t="str">
        <f t="shared" si="59"/>
        <v/>
      </c>
      <c r="K979" s="559"/>
      <c r="L979" s="559"/>
      <c r="M979" s="559"/>
      <c r="N979" s="559"/>
      <c r="O979" s="559" t="str">
        <f t="shared" si="60"/>
        <v/>
      </c>
      <c r="P979" s="560"/>
    </row>
    <row r="980" spans="2:16">
      <c r="B980" s="557" t="str">
        <f t="shared" si="57"/>
        <v/>
      </c>
      <c r="C980" s="558"/>
      <c r="D980" s="559" t="str">
        <f t="shared" si="58"/>
        <v/>
      </c>
      <c r="E980" s="559"/>
      <c r="F980" s="559" t="str">
        <f>IFERROR(IF(OR(D980=0,D980=""),"",-PMT($F$45/IF($K$46="Day",'L1'!$D$12,IF($K$46="Week",'L1'!$D$16,IF($K$46="Month",'L1'!$D$17,1))),$F$46,$D$62)),"")</f>
        <v/>
      </c>
      <c r="G980" s="559"/>
      <c r="H980" s="559" t="str">
        <f>IFERROR(-PPMT(IF($K$46="Day",$F$45/'L1'!$D$12,IF($K$46="Week",$F$45/'L1'!$D$16,IF($K$46="Month",$F$45/'L1'!$D$17,IF($K$46="Year",$F$45,0)))),B980,$F$46,$Q$45),"")</f>
        <v/>
      </c>
      <c r="I980" s="559"/>
      <c r="J980" s="559" t="str">
        <f t="shared" si="59"/>
        <v/>
      </c>
      <c r="K980" s="559"/>
      <c r="L980" s="559"/>
      <c r="M980" s="559"/>
      <c r="N980" s="559"/>
      <c r="O980" s="559" t="str">
        <f t="shared" si="60"/>
        <v/>
      </c>
      <c r="P980" s="560"/>
    </row>
    <row r="981" spans="2:16">
      <c r="B981" s="557" t="str">
        <f t="shared" si="57"/>
        <v/>
      </c>
      <c r="C981" s="558"/>
      <c r="D981" s="559" t="str">
        <f t="shared" si="58"/>
        <v/>
      </c>
      <c r="E981" s="559"/>
      <c r="F981" s="559" t="str">
        <f>IFERROR(IF(OR(D981=0,D981=""),"",-PMT($F$45/IF($K$46="Day",'L1'!$D$12,IF($K$46="Week",'L1'!$D$16,IF($K$46="Month",'L1'!$D$17,1))),$F$46,$D$62)),"")</f>
        <v/>
      </c>
      <c r="G981" s="559"/>
      <c r="H981" s="559" t="str">
        <f>IFERROR(-PPMT(IF($K$46="Day",$F$45/'L1'!$D$12,IF($K$46="Week",$F$45/'L1'!$D$16,IF($K$46="Month",$F$45/'L1'!$D$17,IF($K$46="Year",$F$45,0)))),B981,$F$46,$Q$45),"")</f>
        <v/>
      </c>
      <c r="I981" s="559"/>
      <c r="J981" s="559" t="str">
        <f t="shared" si="59"/>
        <v/>
      </c>
      <c r="K981" s="559"/>
      <c r="L981" s="559"/>
      <c r="M981" s="559"/>
      <c r="N981" s="559"/>
      <c r="O981" s="559" t="str">
        <f t="shared" si="60"/>
        <v/>
      </c>
      <c r="P981" s="560"/>
    </row>
    <row r="982" spans="2:16">
      <c r="B982" s="557" t="str">
        <f t="shared" si="57"/>
        <v/>
      </c>
      <c r="C982" s="558"/>
      <c r="D982" s="559" t="str">
        <f t="shared" si="58"/>
        <v/>
      </c>
      <c r="E982" s="559"/>
      <c r="F982" s="559" t="str">
        <f>IFERROR(IF(OR(D982=0,D982=""),"",-PMT($F$45/IF($K$46="Day",'L1'!$D$12,IF($K$46="Week",'L1'!$D$16,IF($K$46="Month",'L1'!$D$17,1))),$F$46,$D$62)),"")</f>
        <v/>
      </c>
      <c r="G982" s="559"/>
      <c r="H982" s="559" t="str">
        <f>IFERROR(-PPMT(IF($K$46="Day",$F$45/'L1'!$D$12,IF($K$46="Week",$F$45/'L1'!$D$16,IF($K$46="Month",$F$45/'L1'!$D$17,IF($K$46="Year",$F$45,0)))),B982,$F$46,$Q$45),"")</f>
        <v/>
      </c>
      <c r="I982" s="559"/>
      <c r="J982" s="559" t="str">
        <f t="shared" si="59"/>
        <v/>
      </c>
      <c r="K982" s="559"/>
      <c r="L982" s="559"/>
      <c r="M982" s="559"/>
      <c r="N982" s="559"/>
      <c r="O982" s="559" t="str">
        <f t="shared" si="60"/>
        <v/>
      </c>
      <c r="P982" s="560"/>
    </row>
    <row r="983" spans="2:16">
      <c r="B983" s="557" t="str">
        <f t="shared" si="57"/>
        <v/>
      </c>
      <c r="C983" s="558"/>
      <c r="D983" s="559" t="str">
        <f t="shared" si="58"/>
        <v/>
      </c>
      <c r="E983" s="559"/>
      <c r="F983" s="559" t="str">
        <f>IFERROR(IF(OR(D983=0,D983=""),"",-PMT($F$45/IF($K$46="Day",'L1'!$D$12,IF($K$46="Week",'L1'!$D$16,IF($K$46="Month",'L1'!$D$17,1))),$F$46,$D$62)),"")</f>
        <v/>
      </c>
      <c r="G983" s="559"/>
      <c r="H983" s="559" t="str">
        <f>IFERROR(-PPMT(IF($K$46="Day",$F$45/'L1'!$D$12,IF($K$46="Week",$F$45/'L1'!$D$16,IF($K$46="Month",$F$45/'L1'!$D$17,IF($K$46="Year",$F$45,0)))),B983,$F$46,$Q$45),"")</f>
        <v/>
      </c>
      <c r="I983" s="559"/>
      <c r="J983" s="559" t="str">
        <f t="shared" si="59"/>
        <v/>
      </c>
      <c r="K983" s="559"/>
      <c r="L983" s="559"/>
      <c r="M983" s="559"/>
      <c r="N983" s="559"/>
      <c r="O983" s="559" t="str">
        <f t="shared" si="60"/>
        <v/>
      </c>
      <c r="P983" s="560"/>
    </row>
    <row r="984" spans="2:16">
      <c r="B984" s="557" t="str">
        <f t="shared" si="57"/>
        <v/>
      </c>
      <c r="C984" s="558"/>
      <c r="D984" s="559" t="str">
        <f t="shared" si="58"/>
        <v/>
      </c>
      <c r="E984" s="559"/>
      <c r="F984" s="559" t="str">
        <f>IFERROR(IF(OR(D984=0,D984=""),"",-PMT($F$45/IF($K$46="Day",'L1'!$D$12,IF($K$46="Week",'L1'!$D$16,IF($K$46="Month",'L1'!$D$17,1))),$F$46,$D$62)),"")</f>
        <v/>
      </c>
      <c r="G984" s="559"/>
      <c r="H984" s="559" t="str">
        <f>IFERROR(-PPMT(IF($K$46="Day",$F$45/'L1'!$D$12,IF($K$46="Week",$F$45/'L1'!$D$16,IF($K$46="Month",$F$45/'L1'!$D$17,IF($K$46="Year",$F$45,0)))),B984,$F$46,$Q$45),"")</f>
        <v/>
      </c>
      <c r="I984" s="559"/>
      <c r="J984" s="559" t="str">
        <f t="shared" si="59"/>
        <v/>
      </c>
      <c r="K984" s="559"/>
      <c r="L984" s="559"/>
      <c r="M984" s="559"/>
      <c r="N984" s="559"/>
      <c r="O984" s="559" t="str">
        <f t="shared" si="60"/>
        <v/>
      </c>
      <c r="P984" s="560"/>
    </row>
    <row r="985" spans="2:16">
      <c r="B985" s="557" t="str">
        <f t="shared" si="57"/>
        <v/>
      </c>
      <c r="C985" s="558"/>
      <c r="D985" s="559" t="str">
        <f t="shared" si="58"/>
        <v/>
      </c>
      <c r="E985" s="559"/>
      <c r="F985" s="559" t="str">
        <f>IFERROR(IF(OR(D985=0,D985=""),"",-PMT($F$45/IF($K$46="Day",'L1'!$D$12,IF($K$46="Week",'L1'!$D$16,IF($K$46="Month",'L1'!$D$17,1))),$F$46,$D$62)),"")</f>
        <v/>
      </c>
      <c r="G985" s="559"/>
      <c r="H985" s="559" t="str">
        <f>IFERROR(-PPMT(IF($K$46="Day",$F$45/'L1'!$D$12,IF($K$46="Week",$F$45/'L1'!$D$16,IF($K$46="Month",$F$45/'L1'!$D$17,IF($K$46="Year",$F$45,0)))),B985,$F$46,$Q$45),"")</f>
        <v/>
      </c>
      <c r="I985" s="559"/>
      <c r="J985" s="559" t="str">
        <f t="shared" si="59"/>
        <v/>
      </c>
      <c r="K985" s="559"/>
      <c r="L985" s="559"/>
      <c r="M985" s="559"/>
      <c r="N985" s="559"/>
      <c r="O985" s="559" t="str">
        <f t="shared" si="60"/>
        <v/>
      </c>
      <c r="P985" s="560"/>
    </row>
    <row r="986" spans="2:16">
      <c r="B986" s="557" t="str">
        <f t="shared" si="57"/>
        <v/>
      </c>
      <c r="C986" s="558"/>
      <c r="D986" s="559" t="str">
        <f t="shared" si="58"/>
        <v/>
      </c>
      <c r="E986" s="559"/>
      <c r="F986" s="559" t="str">
        <f>IFERROR(IF(OR(D986=0,D986=""),"",-PMT($F$45/IF($K$46="Day",'L1'!$D$12,IF($K$46="Week",'L1'!$D$16,IF($K$46="Month",'L1'!$D$17,1))),$F$46,$D$62)),"")</f>
        <v/>
      </c>
      <c r="G986" s="559"/>
      <c r="H986" s="559" t="str">
        <f>IFERROR(-PPMT(IF($K$46="Day",$F$45/'L1'!$D$12,IF($K$46="Week",$F$45/'L1'!$D$16,IF($K$46="Month",$F$45/'L1'!$D$17,IF($K$46="Year",$F$45,0)))),B986,$F$46,$Q$45),"")</f>
        <v/>
      </c>
      <c r="I986" s="559"/>
      <c r="J986" s="559" t="str">
        <f t="shared" si="59"/>
        <v/>
      </c>
      <c r="K986" s="559"/>
      <c r="L986" s="559"/>
      <c r="M986" s="559"/>
      <c r="N986" s="559"/>
      <c r="O986" s="559" t="str">
        <f t="shared" si="60"/>
        <v/>
      </c>
      <c r="P986" s="560"/>
    </row>
    <row r="987" spans="2:16">
      <c r="B987" s="557" t="str">
        <f t="shared" si="57"/>
        <v/>
      </c>
      <c r="C987" s="558"/>
      <c r="D987" s="559" t="str">
        <f t="shared" si="58"/>
        <v/>
      </c>
      <c r="E987" s="559"/>
      <c r="F987" s="559" t="str">
        <f>IFERROR(IF(OR(D987=0,D987=""),"",-PMT($F$45/IF($K$46="Day",'L1'!$D$12,IF($K$46="Week",'L1'!$D$16,IF($K$46="Month",'L1'!$D$17,1))),$F$46,$D$62)),"")</f>
        <v/>
      </c>
      <c r="G987" s="559"/>
      <c r="H987" s="559" t="str">
        <f>IFERROR(-PPMT(IF($K$46="Day",$F$45/'L1'!$D$12,IF($K$46="Week",$F$45/'L1'!$D$16,IF($K$46="Month",$F$45/'L1'!$D$17,IF($K$46="Year",$F$45,0)))),B987,$F$46,$Q$45),"")</f>
        <v/>
      </c>
      <c r="I987" s="559"/>
      <c r="J987" s="559" t="str">
        <f t="shared" si="59"/>
        <v/>
      </c>
      <c r="K987" s="559"/>
      <c r="L987" s="559"/>
      <c r="M987" s="559"/>
      <c r="N987" s="559"/>
      <c r="O987" s="559" t="str">
        <f t="shared" si="60"/>
        <v/>
      </c>
      <c r="P987" s="560"/>
    </row>
    <row r="988" spans="2:16">
      <c r="B988" s="557" t="str">
        <f t="shared" si="57"/>
        <v/>
      </c>
      <c r="C988" s="558"/>
      <c r="D988" s="559" t="str">
        <f t="shared" si="58"/>
        <v/>
      </c>
      <c r="E988" s="559"/>
      <c r="F988" s="559" t="str">
        <f>IFERROR(IF(OR(D988=0,D988=""),"",-PMT($F$45/IF($K$46="Day",'L1'!$D$12,IF($K$46="Week",'L1'!$D$16,IF($K$46="Month",'L1'!$D$17,1))),$F$46,$D$62)),"")</f>
        <v/>
      </c>
      <c r="G988" s="559"/>
      <c r="H988" s="559" t="str">
        <f>IFERROR(-PPMT(IF($K$46="Day",$F$45/'L1'!$D$12,IF($K$46="Week",$F$45/'L1'!$D$16,IF($K$46="Month",$F$45/'L1'!$D$17,IF($K$46="Year",$F$45,0)))),B988,$F$46,$Q$45),"")</f>
        <v/>
      </c>
      <c r="I988" s="559"/>
      <c r="J988" s="559" t="str">
        <f t="shared" si="59"/>
        <v/>
      </c>
      <c r="K988" s="559"/>
      <c r="L988" s="559"/>
      <c r="M988" s="559"/>
      <c r="N988" s="559"/>
      <c r="O988" s="559" t="str">
        <f t="shared" si="60"/>
        <v/>
      </c>
      <c r="P988" s="560"/>
    </row>
    <row r="989" spans="2:16">
      <c r="B989" s="557" t="str">
        <f t="shared" si="57"/>
        <v/>
      </c>
      <c r="C989" s="558"/>
      <c r="D989" s="559" t="str">
        <f t="shared" si="58"/>
        <v/>
      </c>
      <c r="E989" s="559"/>
      <c r="F989" s="559" t="str">
        <f>IFERROR(IF(OR(D989=0,D989=""),"",-PMT($F$45/IF($K$46="Day",'L1'!$D$12,IF($K$46="Week",'L1'!$D$16,IF($K$46="Month",'L1'!$D$17,1))),$F$46,$D$62)),"")</f>
        <v/>
      </c>
      <c r="G989" s="559"/>
      <c r="H989" s="559" t="str">
        <f>IFERROR(-PPMT(IF($K$46="Day",$F$45/'L1'!$D$12,IF($K$46="Week",$F$45/'L1'!$D$16,IF($K$46="Month",$F$45/'L1'!$D$17,IF($K$46="Year",$F$45,0)))),B989,$F$46,$Q$45),"")</f>
        <v/>
      </c>
      <c r="I989" s="559"/>
      <c r="J989" s="559" t="str">
        <f t="shared" si="59"/>
        <v/>
      </c>
      <c r="K989" s="559"/>
      <c r="L989" s="559"/>
      <c r="M989" s="559"/>
      <c r="N989" s="559"/>
      <c r="O989" s="559" t="str">
        <f t="shared" si="60"/>
        <v/>
      </c>
      <c r="P989" s="560"/>
    </row>
    <row r="990" spans="2:16">
      <c r="B990" s="557" t="str">
        <f t="shared" si="57"/>
        <v/>
      </c>
      <c r="C990" s="558"/>
      <c r="D990" s="559" t="str">
        <f t="shared" si="58"/>
        <v/>
      </c>
      <c r="E990" s="559"/>
      <c r="F990" s="559" t="str">
        <f>IFERROR(IF(OR(D990=0,D990=""),"",-PMT($F$45/IF($K$46="Day",'L1'!$D$12,IF($K$46="Week",'L1'!$D$16,IF($K$46="Month",'L1'!$D$17,1))),$F$46,$D$62)),"")</f>
        <v/>
      </c>
      <c r="G990" s="559"/>
      <c r="H990" s="559" t="str">
        <f>IFERROR(-PPMT(IF($K$46="Day",$F$45/'L1'!$D$12,IF($K$46="Week",$F$45/'L1'!$D$16,IF($K$46="Month",$F$45/'L1'!$D$17,IF($K$46="Year",$F$45,0)))),B990,$F$46,$Q$45),"")</f>
        <v/>
      </c>
      <c r="I990" s="559"/>
      <c r="J990" s="559" t="str">
        <f t="shared" si="59"/>
        <v/>
      </c>
      <c r="K990" s="559"/>
      <c r="L990" s="559"/>
      <c r="M990" s="559"/>
      <c r="N990" s="559"/>
      <c r="O990" s="559" t="str">
        <f t="shared" si="60"/>
        <v/>
      </c>
      <c r="P990" s="560"/>
    </row>
    <row r="991" spans="2:16">
      <c r="B991" s="557" t="str">
        <f t="shared" si="57"/>
        <v/>
      </c>
      <c r="C991" s="558"/>
      <c r="D991" s="559" t="str">
        <f t="shared" si="58"/>
        <v/>
      </c>
      <c r="E991" s="559"/>
      <c r="F991" s="559" t="str">
        <f>IFERROR(IF(OR(D991=0,D991=""),"",-PMT($F$45/IF($K$46="Day",'L1'!$D$12,IF($K$46="Week",'L1'!$D$16,IF($K$46="Month",'L1'!$D$17,1))),$F$46,$D$62)),"")</f>
        <v/>
      </c>
      <c r="G991" s="559"/>
      <c r="H991" s="559" t="str">
        <f>IFERROR(-PPMT(IF($K$46="Day",$F$45/'L1'!$D$12,IF($K$46="Week",$F$45/'L1'!$D$16,IF($K$46="Month",$F$45/'L1'!$D$17,IF($K$46="Year",$F$45,0)))),B991,$F$46,$Q$45),"")</f>
        <v/>
      </c>
      <c r="I991" s="559"/>
      <c r="J991" s="559" t="str">
        <f t="shared" si="59"/>
        <v/>
      </c>
      <c r="K991" s="559"/>
      <c r="L991" s="559"/>
      <c r="M991" s="559"/>
      <c r="N991" s="559"/>
      <c r="O991" s="559" t="str">
        <f t="shared" si="60"/>
        <v/>
      </c>
      <c r="P991" s="560"/>
    </row>
    <row r="992" spans="2:16">
      <c r="B992" s="557" t="str">
        <f t="shared" si="57"/>
        <v/>
      </c>
      <c r="C992" s="558"/>
      <c r="D992" s="559" t="str">
        <f t="shared" si="58"/>
        <v/>
      </c>
      <c r="E992" s="559"/>
      <c r="F992" s="559" t="str">
        <f>IFERROR(IF(OR(D992=0,D992=""),"",-PMT($F$45/IF($K$46="Day",'L1'!$D$12,IF($K$46="Week",'L1'!$D$16,IF($K$46="Month",'L1'!$D$17,1))),$F$46,$D$62)),"")</f>
        <v/>
      </c>
      <c r="G992" s="559"/>
      <c r="H992" s="559" t="str">
        <f>IFERROR(-PPMT(IF($K$46="Day",$F$45/'L1'!$D$12,IF($K$46="Week",$F$45/'L1'!$D$16,IF($K$46="Month",$F$45/'L1'!$D$17,IF($K$46="Year",$F$45,0)))),B992,$F$46,$Q$45),"")</f>
        <v/>
      </c>
      <c r="I992" s="559"/>
      <c r="J992" s="559" t="str">
        <f t="shared" si="59"/>
        <v/>
      </c>
      <c r="K992" s="559"/>
      <c r="L992" s="559"/>
      <c r="M992" s="559"/>
      <c r="N992" s="559"/>
      <c r="O992" s="559" t="str">
        <f t="shared" si="60"/>
        <v/>
      </c>
      <c r="P992" s="560"/>
    </row>
    <row r="993" spans="2:16">
      <c r="B993" s="557" t="str">
        <f t="shared" si="57"/>
        <v/>
      </c>
      <c r="C993" s="558"/>
      <c r="D993" s="559" t="str">
        <f t="shared" si="58"/>
        <v/>
      </c>
      <c r="E993" s="559"/>
      <c r="F993" s="559" t="str">
        <f>IFERROR(IF(OR(D993=0,D993=""),"",-PMT($F$45/IF($K$46="Day",'L1'!$D$12,IF($K$46="Week",'L1'!$D$16,IF($K$46="Month",'L1'!$D$17,1))),$F$46,$D$62)),"")</f>
        <v/>
      </c>
      <c r="G993" s="559"/>
      <c r="H993" s="559" t="str">
        <f>IFERROR(-PPMT(IF($K$46="Day",$F$45/'L1'!$D$12,IF($K$46="Week",$F$45/'L1'!$D$16,IF($K$46="Month",$F$45/'L1'!$D$17,IF($K$46="Year",$F$45,0)))),B993,$F$46,$Q$45),"")</f>
        <v/>
      </c>
      <c r="I993" s="559"/>
      <c r="J993" s="559" t="str">
        <f t="shared" si="59"/>
        <v/>
      </c>
      <c r="K993" s="559"/>
      <c r="L993" s="559"/>
      <c r="M993" s="559"/>
      <c r="N993" s="559"/>
      <c r="O993" s="559" t="str">
        <f t="shared" si="60"/>
        <v/>
      </c>
      <c r="P993" s="560"/>
    </row>
    <row r="994" spans="2:16">
      <c r="B994" s="557" t="str">
        <f t="shared" si="57"/>
        <v/>
      </c>
      <c r="C994" s="558"/>
      <c r="D994" s="559" t="str">
        <f t="shared" si="58"/>
        <v/>
      </c>
      <c r="E994" s="559"/>
      <c r="F994" s="559" t="str">
        <f>IFERROR(IF(OR(D994=0,D994=""),"",-PMT($F$45/IF($K$46="Day",'L1'!$D$12,IF($K$46="Week",'L1'!$D$16,IF($K$46="Month",'L1'!$D$17,1))),$F$46,$D$62)),"")</f>
        <v/>
      </c>
      <c r="G994" s="559"/>
      <c r="H994" s="559" t="str">
        <f>IFERROR(-PPMT(IF($K$46="Day",$F$45/'L1'!$D$12,IF($K$46="Week",$F$45/'L1'!$D$16,IF($K$46="Month",$F$45/'L1'!$D$17,IF($K$46="Year",$F$45,0)))),B994,$F$46,$Q$45),"")</f>
        <v/>
      </c>
      <c r="I994" s="559"/>
      <c r="J994" s="559" t="str">
        <f t="shared" si="59"/>
        <v/>
      </c>
      <c r="K994" s="559"/>
      <c r="L994" s="559"/>
      <c r="M994" s="559"/>
      <c r="N994" s="559"/>
      <c r="O994" s="559" t="str">
        <f t="shared" si="60"/>
        <v/>
      </c>
      <c r="P994" s="560"/>
    </row>
    <row r="995" spans="2:16">
      <c r="B995" s="557" t="str">
        <f t="shared" si="57"/>
        <v/>
      </c>
      <c r="C995" s="558"/>
      <c r="D995" s="559" t="str">
        <f t="shared" si="58"/>
        <v/>
      </c>
      <c r="E995" s="559"/>
      <c r="F995" s="559" t="str">
        <f>IFERROR(IF(OR(D995=0,D995=""),"",-PMT($F$45/IF($K$46="Day",'L1'!$D$12,IF($K$46="Week",'L1'!$D$16,IF($K$46="Month",'L1'!$D$17,1))),$F$46,$D$62)),"")</f>
        <v/>
      </c>
      <c r="G995" s="559"/>
      <c r="H995" s="559" t="str">
        <f>IFERROR(-PPMT(IF($K$46="Day",$F$45/'L1'!$D$12,IF($K$46="Week",$F$45/'L1'!$D$16,IF($K$46="Month",$F$45/'L1'!$D$17,IF($K$46="Year",$F$45,0)))),B995,$F$46,$Q$45),"")</f>
        <v/>
      </c>
      <c r="I995" s="559"/>
      <c r="J995" s="559" t="str">
        <f t="shared" si="59"/>
        <v/>
      </c>
      <c r="K995" s="559"/>
      <c r="L995" s="559"/>
      <c r="M995" s="559"/>
      <c r="N995" s="559"/>
      <c r="O995" s="559" t="str">
        <f t="shared" si="60"/>
        <v/>
      </c>
      <c r="P995" s="560"/>
    </row>
    <row r="996" spans="2:16">
      <c r="B996" s="557" t="str">
        <f t="shared" si="57"/>
        <v/>
      </c>
      <c r="C996" s="558"/>
      <c r="D996" s="559" t="str">
        <f t="shared" si="58"/>
        <v/>
      </c>
      <c r="E996" s="559"/>
      <c r="F996" s="559" t="str">
        <f>IFERROR(IF(OR(D996=0,D996=""),"",-PMT($F$45/IF($K$46="Day",'L1'!$D$12,IF($K$46="Week",'L1'!$D$16,IF($K$46="Month",'L1'!$D$17,1))),$F$46,$D$62)),"")</f>
        <v/>
      </c>
      <c r="G996" s="559"/>
      <c r="H996" s="559" t="str">
        <f>IFERROR(-PPMT(IF($K$46="Day",$F$45/'L1'!$D$12,IF($K$46="Week",$F$45/'L1'!$D$16,IF($K$46="Month",$F$45/'L1'!$D$17,IF($K$46="Year",$F$45,0)))),B996,$F$46,$Q$45),"")</f>
        <v/>
      </c>
      <c r="I996" s="559"/>
      <c r="J996" s="559" t="str">
        <f t="shared" si="59"/>
        <v/>
      </c>
      <c r="K996" s="559"/>
      <c r="L996" s="559"/>
      <c r="M996" s="559"/>
      <c r="N996" s="559"/>
      <c r="O996" s="559" t="str">
        <f t="shared" si="60"/>
        <v/>
      </c>
      <c r="P996" s="560"/>
    </row>
    <row r="997" spans="2:16">
      <c r="B997" s="557" t="str">
        <f t="shared" si="57"/>
        <v/>
      </c>
      <c r="C997" s="558"/>
      <c r="D997" s="559" t="str">
        <f t="shared" si="58"/>
        <v/>
      </c>
      <c r="E997" s="559"/>
      <c r="F997" s="559" t="str">
        <f>IFERROR(IF(OR(D997=0,D997=""),"",-PMT($F$45/IF($K$46="Day",'L1'!$D$12,IF($K$46="Week",'L1'!$D$16,IF($K$46="Month",'L1'!$D$17,1))),$F$46,$D$62)),"")</f>
        <v/>
      </c>
      <c r="G997" s="559"/>
      <c r="H997" s="559" t="str">
        <f>IFERROR(-PPMT(IF($K$46="Day",$F$45/'L1'!$D$12,IF($K$46="Week",$F$45/'L1'!$D$16,IF($K$46="Month",$F$45/'L1'!$D$17,IF($K$46="Year",$F$45,0)))),B997,$F$46,$Q$45),"")</f>
        <v/>
      </c>
      <c r="I997" s="559"/>
      <c r="J997" s="559" t="str">
        <f t="shared" si="59"/>
        <v/>
      </c>
      <c r="K997" s="559"/>
      <c r="L997" s="559"/>
      <c r="M997" s="559"/>
      <c r="N997" s="559"/>
      <c r="O997" s="559" t="str">
        <f t="shared" si="60"/>
        <v/>
      </c>
      <c r="P997" s="560"/>
    </row>
    <row r="998" spans="2:16">
      <c r="B998" s="557" t="str">
        <f t="shared" si="57"/>
        <v/>
      </c>
      <c r="C998" s="558"/>
      <c r="D998" s="559" t="str">
        <f t="shared" si="58"/>
        <v/>
      </c>
      <c r="E998" s="559"/>
      <c r="F998" s="559" t="str">
        <f>IFERROR(IF(OR(D998=0,D998=""),"",-PMT($F$45/IF($K$46="Day",'L1'!$D$12,IF($K$46="Week",'L1'!$D$16,IF($K$46="Month",'L1'!$D$17,1))),$F$46,$D$62)),"")</f>
        <v/>
      </c>
      <c r="G998" s="559"/>
      <c r="H998" s="559" t="str">
        <f>IFERROR(-PPMT(IF($K$46="Day",$F$45/'L1'!$D$12,IF($K$46="Week",$F$45/'L1'!$D$16,IF($K$46="Month",$F$45/'L1'!$D$17,IF($K$46="Year",$F$45,0)))),B998,$F$46,$Q$45),"")</f>
        <v/>
      </c>
      <c r="I998" s="559"/>
      <c r="J998" s="559" t="str">
        <f t="shared" si="59"/>
        <v/>
      </c>
      <c r="K998" s="559"/>
      <c r="L998" s="559"/>
      <c r="M998" s="559"/>
      <c r="N998" s="559"/>
      <c r="O998" s="559" t="str">
        <f t="shared" si="60"/>
        <v/>
      </c>
      <c r="P998" s="560"/>
    </row>
    <row r="999" spans="2:16">
      <c r="B999" s="557" t="str">
        <f t="shared" si="57"/>
        <v/>
      </c>
      <c r="C999" s="558"/>
      <c r="D999" s="559" t="str">
        <f t="shared" si="58"/>
        <v/>
      </c>
      <c r="E999" s="559"/>
      <c r="F999" s="559" t="str">
        <f>IFERROR(IF(OR(D999=0,D999=""),"",-PMT($F$45/IF($K$46="Day",'L1'!$D$12,IF($K$46="Week",'L1'!$D$16,IF($K$46="Month",'L1'!$D$17,1))),$F$46,$D$62)),"")</f>
        <v/>
      </c>
      <c r="G999" s="559"/>
      <c r="H999" s="559" t="str">
        <f>IFERROR(-PPMT(IF($K$46="Day",$F$45/'L1'!$D$12,IF($K$46="Week",$F$45/'L1'!$D$16,IF($K$46="Month",$F$45/'L1'!$D$17,IF($K$46="Year",$F$45,0)))),B999,$F$46,$Q$45),"")</f>
        <v/>
      </c>
      <c r="I999" s="559"/>
      <c r="J999" s="559" t="str">
        <f t="shared" si="59"/>
        <v/>
      </c>
      <c r="K999" s="559"/>
      <c r="L999" s="559"/>
      <c r="M999" s="559"/>
      <c r="N999" s="559"/>
      <c r="O999" s="559" t="str">
        <f t="shared" si="60"/>
        <v/>
      </c>
      <c r="P999" s="560"/>
    </row>
    <row r="1000" spans="2:16">
      <c r="B1000" s="557" t="str">
        <f t="shared" si="57"/>
        <v/>
      </c>
      <c r="C1000" s="558"/>
      <c r="D1000" s="559" t="str">
        <f t="shared" si="58"/>
        <v/>
      </c>
      <c r="E1000" s="559"/>
      <c r="F1000" s="559" t="str">
        <f>IFERROR(IF(OR(D1000=0,D1000=""),"",-PMT($F$45/IF($K$46="Day",'L1'!$D$12,IF($K$46="Week",'L1'!$D$16,IF($K$46="Month",'L1'!$D$17,1))),$F$46,$D$62)),"")</f>
        <v/>
      </c>
      <c r="G1000" s="559"/>
      <c r="H1000" s="559" t="str">
        <f>IFERROR(-PPMT(IF($K$46="Day",$F$45/'L1'!$D$12,IF($K$46="Week",$F$45/'L1'!$D$16,IF($K$46="Month",$F$45/'L1'!$D$17,IF($K$46="Year",$F$45,0)))),B1000,$F$46,$Q$45),"")</f>
        <v/>
      </c>
      <c r="I1000" s="559"/>
      <c r="J1000" s="559" t="str">
        <f t="shared" si="59"/>
        <v/>
      </c>
      <c r="K1000" s="559"/>
      <c r="L1000" s="559"/>
      <c r="M1000" s="559"/>
      <c r="N1000" s="559"/>
      <c r="O1000" s="559" t="str">
        <f t="shared" si="60"/>
        <v/>
      </c>
      <c r="P1000" s="560"/>
    </row>
    <row r="1001" spans="2:16">
      <c r="B1001" s="557" t="str">
        <f t="shared" si="57"/>
        <v/>
      </c>
      <c r="C1001" s="558"/>
      <c r="D1001" s="559" t="str">
        <f t="shared" si="58"/>
        <v/>
      </c>
      <c r="E1001" s="559"/>
      <c r="F1001" s="559" t="str">
        <f>IFERROR(IF(OR(D1001=0,D1001=""),"",-PMT($F$45/IF($K$46="Day",'L1'!$D$12,IF($K$46="Week",'L1'!$D$16,IF($K$46="Month",'L1'!$D$17,1))),$F$46,$D$62)),"")</f>
        <v/>
      </c>
      <c r="G1001" s="559"/>
      <c r="H1001" s="559" t="str">
        <f>IFERROR(-PPMT(IF($K$46="Day",$F$45/'L1'!$D$12,IF($K$46="Week",$F$45/'L1'!$D$16,IF($K$46="Month",$F$45/'L1'!$D$17,IF($K$46="Year",$F$45,0)))),B1001,$F$46,$Q$45),"")</f>
        <v/>
      </c>
      <c r="I1001" s="559"/>
      <c r="J1001" s="559" t="str">
        <f t="shared" si="59"/>
        <v/>
      </c>
      <c r="K1001" s="559"/>
      <c r="L1001" s="559"/>
      <c r="M1001" s="559"/>
      <c r="N1001" s="559"/>
      <c r="O1001" s="559" t="str">
        <f t="shared" si="60"/>
        <v/>
      </c>
      <c r="P1001" s="560"/>
    </row>
    <row r="1002" spans="2:16">
      <c r="B1002" s="557" t="str">
        <f t="shared" si="57"/>
        <v/>
      </c>
      <c r="C1002" s="558"/>
      <c r="D1002" s="559" t="str">
        <f t="shared" si="58"/>
        <v/>
      </c>
      <c r="E1002" s="559"/>
      <c r="F1002" s="559" t="str">
        <f>IFERROR(IF(OR(D1002=0,D1002=""),"",-PMT($F$45/IF($K$46="Day",'L1'!$D$12,IF($K$46="Week",'L1'!$D$16,IF($K$46="Month",'L1'!$D$17,1))),$F$46,$D$62)),"")</f>
        <v/>
      </c>
      <c r="G1002" s="559"/>
      <c r="H1002" s="559" t="str">
        <f>IFERROR(-PPMT(IF($K$46="Day",$F$45/'L1'!$D$12,IF($K$46="Week",$F$45/'L1'!$D$16,IF($K$46="Month",$F$45/'L1'!$D$17,IF($K$46="Year",$F$45,0)))),B1002,$F$46,$Q$45),"")</f>
        <v/>
      </c>
      <c r="I1002" s="559"/>
      <c r="J1002" s="559" t="str">
        <f t="shared" si="59"/>
        <v/>
      </c>
      <c r="K1002" s="559"/>
      <c r="L1002" s="559"/>
      <c r="M1002" s="559"/>
      <c r="N1002" s="559"/>
      <c r="O1002" s="559" t="str">
        <f t="shared" si="60"/>
        <v/>
      </c>
      <c r="P1002" s="560"/>
    </row>
    <row r="1003" spans="2:16">
      <c r="B1003" s="557" t="str">
        <f t="shared" si="57"/>
        <v/>
      </c>
      <c r="C1003" s="558"/>
      <c r="D1003" s="559" t="str">
        <f t="shared" si="58"/>
        <v/>
      </c>
      <c r="E1003" s="559"/>
      <c r="F1003" s="559" t="str">
        <f>IFERROR(IF(OR(D1003=0,D1003=""),"",-PMT($F$45/IF($K$46="Day",'L1'!$D$12,IF($K$46="Week",'L1'!$D$16,IF($K$46="Month",'L1'!$D$17,1))),$F$46,$D$62)),"")</f>
        <v/>
      </c>
      <c r="G1003" s="559"/>
      <c r="H1003" s="559" t="str">
        <f>IFERROR(-PPMT(IF($K$46="Day",$F$45/'L1'!$D$12,IF($K$46="Week",$F$45/'L1'!$D$16,IF($K$46="Month",$F$45/'L1'!$D$17,IF($K$46="Year",$F$45,0)))),B1003,$F$46,$Q$45),"")</f>
        <v/>
      </c>
      <c r="I1003" s="559"/>
      <c r="J1003" s="559" t="str">
        <f t="shared" si="59"/>
        <v/>
      </c>
      <c r="K1003" s="559"/>
      <c r="L1003" s="559"/>
      <c r="M1003" s="559"/>
      <c r="N1003" s="559"/>
      <c r="O1003" s="559" t="str">
        <f t="shared" si="60"/>
        <v/>
      </c>
      <c r="P1003" s="560"/>
    </row>
    <row r="1004" spans="2:16">
      <c r="B1004" s="557" t="str">
        <f t="shared" si="57"/>
        <v/>
      </c>
      <c r="C1004" s="558"/>
      <c r="D1004" s="559" t="str">
        <f t="shared" si="58"/>
        <v/>
      </c>
      <c r="E1004" s="559"/>
      <c r="F1004" s="559" t="str">
        <f>IFERROR(IF(OR(D1004=0,D1004=""),"",-PMT($F$45/IF($K$46="Day",'L1'!$D$12,IF($K$46="Week",'L1'!$D$16,IF($K$46="Month",'L1'!$D$17,1))),$F$46,$D$62)),"")</f>
        <v/>
      </c>
      <c r="G1004" s="559"/>
      <c r="H1004" s="559" t="str">
        <f>IFERROR(-PPMT(IF($K$46="Day",$F$45/'L1'!$D$12,IF($K$46="Week",$F$45/'L1'!$D$16,IF($K$46="Month",$F$45/'L1'!$D$17,IF($K$46="Year",$F$45,0)))),B1004,$F$46,$Q$45),"")</f>
        <v/>
      </c>
      <c r="I1004" s="559"/>
      <c r="J1004" s="559" t="str">
        <f t="shared" si="59"/>
        <v/>
      </c>
      <c r="K1004" s="559"/>
      <c r="L1004" s="559"/>
      <c r="M1004" s="559"/>
      <c r="N1004" s="559"/>
      <c r="O1004" s="559" t="str">
        <f t="shared" si="60"/>
        <v/>
      </c>
      <c r="P1004" s="560"/>
    </row>
    <row r="1005" spans="2:16">
      <c r="B1005" s="557" t="str">
        <f t="shared" si="57"/>
        <v/>
      </c>
      <c r="C1005" s="558"/>
      <c r="D1005" s="559" t="str">
        <f t="shared" si="58"/>
        <v/>
      </c>
      <c r="E1005" s="559"/>
      <c r="F1005" s="559" t="str">
        <f>IFERROR(IF(OR(D1005=0,D1005=""),"",-PMT($F$45/IF($K$46="Day",'L1'!$D$12,IF($K$46="Week",'L1'!$D$16,IF($K$46="Month",'L1'!$D$17,1))),$F$46,$D$62)),"")</f>
        <v/>
      </c>
      <c r="G1005" s="559"/>
      <c r="H1005" s="559" t="str">
        <f>IFERROR(-PPMT(IF($K$46="Day",$F$45/'L1'!$D$12,IF($K$46="Week",$F$45/'L1'!$D$16,IF($K$46="Month",$F$45/'L1'!$D$17,IF($K$46="Year",$F$45,0)))),B1005,$F$46,$Q$45),"")</f>
        <v/>
      </c>
      <c r="I1005" s="559"/>
      <c r="J1005" s="559" t="str">
        <f t="shared" si="59"/>
        <v/>
      </c>
      <c r="K1005" s="559"/>
      <c r="L1005" s="559"/>
      <c r="M1005" s="559"/>
      <c r="N1005" s="559"/>
      <c r="O1005" s="559" t="str">
        <f t="shared" si="60"/>
        <v/>
      </c>
      <c r="P1005" s="560"/>
    </row>
    <row r="1006" spans="2:16">
      <c r="B1006" s="557" t="str">
        <f t="shared" si="57"/>
        <v/>
      </c>
      <c r="C1006" s="558"/>
      <c r="D1006" s="559" t="str">
        <f t="shared" si="58"/>
        <v/>
      </c>
      <c r="E1006" s="559"/>
      <c r="F1006" s="559" t="str">
        <f>IFERROR(IF(OR(D1006=0,D1006=""),"",-PMT($F$45/IF($K$46="Day",'L1'!$D$12,IF($K$46="Week",'L1'!$D$16,IF($K$46="Month",'L1'!$D$17,1))),$F$46,$D$62)),"")</f>
        <v/>
      </c>
      <c r="G1006" s="559"/>
      <c r="H1006" s="559" t="str">
        <f>IFERROR(-PPMT(IF($K$46="Day",$F$45/'L1'!$D$12,IF($K$46="Week",$F$45/'L1'!$D$16,IF($K$46="Month",$F$45/'L1'!$D$17,IF($K$46="Year",$F$45,0)))),B1006,$F$46,$Q$45),"")</f>
        <v/>
      </c>
      <c r="I1006" s="559"/>
      <c r="J1006" s="559" t="str">
        <f t="shared" si="59"/>
        <v/>
      </c>
      <c r="K1006" s="559"/>
      <c r="L1006" s="559"/>
      <c r="M1006" s="559"/>
      <c r="N1006" s="559"/>
      <c r="O1006" s="559" t="str">
        <f t="shared" si="60"/>
        <v/>
      </c>
      <c r="P1006" s="560"/>
    </row>
    <row r="1007" spans="2:16">
      <c r="B1007" s="557" t="str">
        <f t="shared" si="57"/>
        <v/>
      </c>
      <c r="C1007" s="558"/>
      <c r="D1007" s="559" t="str">
        <f t="shared" si="58"/>
        <v/>
      </c>
      <c r="E1007" s="559"/>
      <c r="F1007" s="559" t="str">
        <f>IFERROR(IF(OR(D1007=0,D1007=""),"",-PMT($F$45/IF($K$46="Day",'L1'!$D$12,IF($K$46="Week",'L1'!$D$16,IF($K$46="Month",'L1'!$D$17,1))),$F$46,$D$62)),"")</f>
        <v/>
      </c>
      <c r="G1007" s="559"/>
      <c r="H1007" s="559" t="str">
        <f>IFERROR(-PPMT(IF($K$46="Day",$F$45/'L1'!$D$12,IF($K$46="Week",$F$45/'L1'!$D$16,IF($K$46="Month",$F$45/'L1'!$D$17,IF($K$46="Year",$F$45,0)))),B1007,$F$46,$Q$45),"")</f>
        <v/>
      </c>
      <c r="I1007" s="559"/>
      <c r="J1007" s="559" t="str">
        <f t="shared" si="59"/>
        <v/>
      </c>
      <c r="K1007" s="559"/>
      <c r="L1007" s="559"/>
      <c r="M1007" s="559"/>
      <c r="N1007" s="559"/>
      <c r="O1007" s="559" t="str">
        <f t="shared" si="60"/>
        <v/>
      </c>
      <c r="P1007" s="560"/>
    </row>
    <row r="1008" spans="2:16">
      <c r="B1008" s="557" t="str">
        <f t="shared" si="57"/>
        <v/>
      </c>
      <c r="C1008" s="558"/>
      <c r="D1008" s="559" t="str">
        <f t="shared" si="58"/>
        <v/>
      </c>
      <c r="E1008" s="559"/>
      <c r="F1008" s="559" t="str">
        <f>IFERROR(IF(OR(D1008=0,D1008=""),"",-PMT($F$45/IF($K$46="Day",'L1'!$D$12,IF($K$46="Week",'L1'!$D$16,IF($K$46="Month",'L1'!$D$17,1))),$F$46,$D$62)),"")</f>
        <v/>
      </c>
      <c r="G1008" s="559"/>
      <c r="H1008" s="559" t="str">
        <f>IFERROR(-PPMT(IF($K$46="Day",$F$45/'L1'!$D$12,IF($K$46="Week",$F$45/'L1'!$D$16,IF($K$46="Month",$F$45/'L1'!$D$17,IF($K$46="Year",$F$45,0)))),B1008,$F$46,$Q$45),"")</f>
        <v/>
      </c>
      <c r="I1008" s="559"/>
      <c r="J1008" s="559" t="str">
        <f t="shared" si="59"/>
        <v/>
      </c>
      <c r="K1008" s="559"/>
      <c r="L1008" s="559"/>
      <c r="M1008" s="559"/>
      <c r="N1008" s="559"/>
      <c r="O1008" s="559" t="str">
        <f t="shared" si="60"/>
        <v/>
      </c>
      <c r="P1008" s="560"/>
    </row>
    <row r="1009" spans="2:16">
      <c r="B1009" s="557" t="str">
        <f t="shared" si="57"/>
        <v/>
      </c>
      <c r="C1009" s="558"/>
      <c r="D1009" s="559" t="str">
        <f t="shared" si="58"/>
        <v/>
      </c>
      <c r="E1009" s="559"/>
      <c r="F1009" s="559" t="str">
        <f>IFERROR(IF(OR(D1009=0,D1009=""),"",-PMT($F$45/IF($K$46="Day",'L1'!$D$12,IF($K$46="Week",'L1'!$D$16,IF($K$46="Month",'L1'!$D$17,1))),$F$46,$D$62)),"")</f>
        <v/>
      </c>
      <c r="G1009" s="559"/>
      <c r="H1009" s="559" t="str">
        <f>IFERROR(-PPMT(IF($K$46="Day",$F$45/'L1'!$D$12,IF($K$46="Week",$F$45/'L1'!$D$16,IF($K$46="Month",$F$45/'L1'!$D$17,IF($K$46="Year",$F$45,0)))),B1009,$F$46,$Q$45),"")</f>
        <v/>
      </c>
      <c r="I1009" s="559"/>
      <c r="J1009" s="559" t="str">
        <f t="shared" si="59"/>
        <v/>
      </c>
      <c r="K1009" s="559"/>
      <c r="L1009" s="559"/>
      <c r="M1009" s="559"/>
      <c r="N1009" s="559"/>
      <c r="O1009" s="559" t="str">
        <f t="shared" si="60"/>
        <v/>
      </c>
      <c r="P1009" s="560"/>
    </row>
    <row r="1010" spans="2:16">
      <c r="B1010" s="557" t="str">
        <f t="shared" si="57"/>
        <v/>
      </c>
      <c r="C1010" s="558"/>
      <c r="D1010" s="559" t="str">
        <f t="shared" si="58"/>
        <v/>
      </c>
      <c r="E1010" s="559"/>
      <c r="F1010" s="559" t="str">
        <f>IFERROR(IF(OR(D1010=0,D1010=""),"",-PMT($F$45/IF($K$46="Day",'L1'!$D$12,IF($K$46="Week",'L1'!$D$16,IF($K$46="Month",'L1'!$D$17,1))),$F$46,$D$62)),"")</f>
        <v/>
      </c>
      <c r="G1010" s="559"/>
      <c r="H1010" s="559" t="str">
        <f>IFERROR(-PPMT(IF($K$46="Day",$F$45/'L1'!$D$12,IF($K$46="Week",$F$45/'L1'!$D$16,IF($K$46="Month",$F$45/'L1'!$D$17,IF($K$46="Year",$F$45,0)))),B1010,$F$46,$Q$45),"")</f>
        <v/>
      </c>
      <c r="I1010" s="559"/>
      <c r="J1010" s="559" t="str">
        <f t="shared" si="59"/>
        <v/>
      </c>
      <c r="K1010" s="559"/>
      <c r="L1010" s="559"/>
      <c r="M1010" s="559"/>
      <c r="N1010" s="559"/>
      <c r="O1010" s="559" t="str">
        <f t="shared" si="60"/>
        <v/>
      </c>
      <c r="P1010" s="560"/>
    </row>
    <row r="1011" spans="2:16">
      <c r="B1011" s="557" t="str">
        <f t="shared" si="57"/>
        <v/>
      </c>
      <c r="C1011" s="558"/>
      <c r="D1011" s="559" t="str">
        <f t="shared" si="58"/>
        <v/>
      </c>
      <c r="E1011" s="559"/>
      <c r="F1011" s="559" t="str">
        <f>IFERROR(IF(OR(D1011=0,D1011=""),"",-PMT($F$45/IF($K$46="Day",'L1'!$D$12,IF($K$46="Week",'L1'!$D$16,IF($K$46="Month",'L1'!$D$17,1))),$F$46,$D$62)),"")</f>
        <v/>
      </c>
      <c r="G1011" s="559"/>
      <c r="H1011" s="559" t="str">
        <f>IFERROR(-PPMT(IF($K$46="Day",$F$45/'L1'!$D$12,IF($K$46="Week",$F$45/'L1'!$D$16,IF($K$46="Month",$F$45/'L1'!$D$17,IF($K$46="Year",$F$45,0)))),B1011,$F$46,$Q$45),"")</f>
        <v/>
      </c>
      <c r="I1011" s="559"/>
      <c r="J1011" s="559" t="str">
        <f t="shared" si="59"/>
        <v/>
      </c>
      <c r="K1011" s="559"/>
      <c r="L1011" s="559"/>
      <c r="M1011" s="559"/>
      <c r="N1011" s="559"/>
      <c r="O1011" s="559" t="str">
        <f t="shared" si="60"/>
        <v/>
      </c>
      <c r="P1011" s="560"/>
    </row>
    <row r="1012" spans="2:16">
      <c r="B1012" s="557" t="str">
        <f t="shared" si="57"/>
        <v/>
      </c>
      <c r="C1012" s="558"/>
      <c r="D1012" s="559" t="str">
        <f t="shared" si="58"/>
        <v/>
      </c>
      <c r="E1012" s="559"/>
      <c r="F1012" s="559" t="str">
        <f>IFERROR(IF(OR(D1012=0,D1012=""),"",-PMT($F$45/IF($K$46="Day",'L1'!$D$12,IF($K$46="Week",'L1'!$D$16,IF($K$46="Month",'L1'!$D$17,1))),$F$46,$D$62)),"")</f>
        <v/>
      </c>
      <c r="G1012" s="559"/>
      <c r="H1012" s="559" t="str">
        <f>IFERROR(-PPMT(IF($K$46="Day",$F$45/'L1'!$D$12,IF($K$46="Week",$F$45/'L1'!$D$16,IF($K$46="Month",$F$45/'L1'!$D$17,IF($K$46="Year",$F$45,0)))),B1012,$F$46,$Q$45),"")</f>
        <v/>
      </c>
      <c r="I1012" s="559"/>
      <c r="J1012" s="559" t="str">
        <f t="shared" si="59"/>
        <v/>
      </c>
      <c r="K1012" s="559"/>
      <c r="L1012" s="559"/>
      <c r="M1012" s="559"/>
      <c r="N1012" s="559"/>
      <c r="O1012" s="559" t="str">
        <f t="shared" si="60"/>
        <v/>
      </c>
      <c r="P1012" s="560"/>
    </row>
    <row r="1013" spans="2:16">
      <c r="B1013" s="557" t="str">
        <f t="shared" si="57"/>
        <v/>
      </c>
      <c r="C1013" s="558"/>
      <c r="D1013" s="559" t="str">
        <f t="shared" si="58"/>
        <v/>
      </c>
      <c r="E1013" s="559"/>
      <c r="F1013" s="559" t="str">
        <f>IFERROR(IF(OR(D1013=0,D1013=""),"",-PMT($F$45/IF($K$46="Day",'L1'!$D$12,IF($K$46="Week",'L1'!$D$16,IF($K$46="Month",'L1'!$D$17,1))),$F$46,$D$62)),"")</f>
        <v/>
      </c>
      <c r="G1013" s="559"/>
      <c r="H1013" s="559" t="str">
        <f>IFERROR(-PPMT(IF($K$46="Day",$F$45/'L1'!$D$12,IF($K$46="Week",$F$45/'L1'!$D$16,IF($K$46="Month",$F$45/'L1'!$D$17,IF($K$46="Year",$F$45,0)))),B1013,$F$46,$Q$45),"")</f>
        <v/>
      </c>
      <c r="I1013" s="559"/>
      <c r="J1013" s="559" t="str">
        <f t="shared" si="59"/>
        <v/>
      </c>
      <c r="K1013" s="559"/>
      <c r="L1013" s="559"/>
      <c r="M1013" s="559"/>
      <c r="N1013" s="559"/>
      <c r="O1013" s="559" t="str">
        <f t="shared" si="60"/>
        <v/>
      </c>
      <c r="P1013" s="560"/>
    </row>
    <row r="1014" spans="2:16">
      <c r="B1014" s="557" t="str">
        <f t="shared" si="57"/>
        <v/>
      </c>
      <c r="C1014" s="558"/>
      <c r="D1014" s="559" t="str">
        <f t="shared" si="58"/>
        <v/>
      </c>
      <c r="E1014" s="559"/>
      <c r="F1014" s="559" t="str">
        <f>IFERROR(IF(OR(D1014=0,D1014=""),"",-PMT($F$45/IF($K$46="Day",'L1'!$D$12,IF($K$46="Week",'L1'!$D$16,IF($K$46="Month",'L1'!$D$17,1))),$F$46,$D$62)),"")</f>
        <v/>
      </c>
      <c r="G1014" s="559"/>
      <c r="H1014" s="559" t="str">
        <f>IFERROR(-PPMT(IF($K$46="Day",$F$45/'L1'!$D$12,IF($K$46="Week",$F$45/'L1'!$D$16,IF($K$46="Month",$F$45/'L1'!$D$17,IF($K$46="Year",$F$45,0)))),B1014,$F$46,$Q$45),"")</f>
        <v/>
      </c>
      <c r="I1014" s="559"/>
      <c r="J1014" s="559" t="str">
        <f t="shared" si="59"/>
        <v/>
      </c>
      <c r="K1014" s="559"/>
      <c r="L1014" s="559"/>
      <c r="M1014" s="559"/>
      <c r="N1014" s="559"/>
      <c r="O1014" s="559" t="str">
        <f t="shared" si="60"/>
        <v/>
      </c>
      <c r="P1014" s="560"/>
    </row>
    <row r="1015" spans="2:16">
      <c r="B1015" s="557" t="str">
        <f t="shared" si="57"/>
        <v/>
      </c>
      <c r="C1015" s="558"/>
      <c r="D1015" s="559" t="str">
        <f t="shared" si="58"/>
        <v/>
      </c>
      <c r="E1015" s="559"/>
      <c r="F1015" s="559" t="str">
        <f>IFERROR(IF(OR(D1015=0,D1015=""),"",-PMT($F$45/IF($K$46="Day",'L1'!$D$12,IF($K$46="Week",'L1'!$D$16,IF($K$46="Month",'L1'!$D$17,1))),$F$46,$D$62)),"")</f>
        <v/>
      </c>
      <c r="G1015" s="559"/>
      <c r="H1015" s="559" t="str">
        <f>IFERROR(-PPMT(IF($K$46="Day",$F$45/'L1'!$D$12,IF($K$46="Week",$F$45/'L1'!$D$16,IF($K$46="Month",$F$45/'L1'!$D$17,IF($K$46="Year",$F$45,0)))),B1015,$F$46,$Q$45),"")</f>
        <v/>
      </c>
      <c r="I1015" s="559"/>
      <c r="J1015" s="559" t="str">
        <f t="shared" si="59"/>
        <v/>
      </c>
      <c r="K1015" s="559"/>
      <c r="L1015" s="559"/>
      <c r="M1015" s="559"/>
      <c r="N1015" s="559"/>
      <c r="O1015" s="559" t="str">
        <f t="shared" si="60"/>
        <v/>
      </c>
      <c r="P1015" s="560"/>
    </row>
    <row r="1016" spans="2:16">
      <c r="B1016" s="557" t="str">
        <f t="shared" si="57"/>
        <v/>
      </c>
      <c r="C1016" s="558"/>
      <c r="D1016" s="559" t="str">
        <f t="shared" si="58"/>
        <v/>
      </c>
      <c r="E1016" s="559"/>
      <c r="F1016" s="559" t="str">
        <f>IFERROR(IF(OR(D1016=0,D1016=""),"",-PMT($F$45/IF($K$46="Day",'L1'!$D$12,IF($K$46="Week",'L1'!$D$16,IF($K$46="Month",'L1'!$D$17,1))),$F$46,$D$62)),"")</f>
        <v/>
      </c>
      <c r="G1016" s="559"/>
      <c r="H1016" s="559" t="str">
        <f>IFERROR(-PPMT(IF($K$46="Day",$F$45/'L1'!$D$12,IF($K$46="Week",$F$45/'L1'!$D$16,IF($K$46="Month",$F$45/'L1'!$D$17,IF($K$46="Year",$F$45,0)))),B1016,$F$46,$Q$45),"")</f>
        <v/>
      </c>
      <c r="I1016" s="559"/>
      <c r="J1016" s="559" t="str">
        <f t="shared" si="59"/>
        <v/>
      </c>
      <c r="K1016" s="559"/>
      <c r="L1016" s="559"/>
      <c r="M1016" s="559"/>
      <c r="N1016" s="559"/>
      <c r="O1016" s="559" t="str">
        <f t="shared" si="60"/>
        <v/>
      </c>
      <c r="P1016" s="560"/>
    </row>
    <row r="1017" spans="2:16">
      <c r="B1017" s="557" t="str">
        <f t="shared" si="57"/>
        <v/>
      </c>
      <c r="C1017" s="558"/>
      <c r="D1017" s="559" t="str">
        <f t="shared" si="58"/>
        <v/>
      </c>
      <c r="E1017" s="559"/>
      <c r="F1017" s="559" t="str">
        <f>IFERROR(IF(OR(D1017=0,D1017=""),"",-PMT($F$45/IF($K$46="Day",'L1'!$D$12,IF($K$46="Week",'L1'!$D$16,IF($K$46="Month",'L1'!$D$17,1))),$F$46,$D$62)),"")</f>
        <v/>
      </c>
      <c r="G1017" s="559"/>
      <c r="H1017" s="559" t="str">
        <f>IFERROR(-PPMT(IF($K$46="Day",$F$45/'L1'!$D$12,IF($K$46="Week",$F$45/'L1'!$D$16,IF($K$46="Month",$F$45/'L1'!$D$17,IF($K$46="Year",$F$45,0)))),B1017,$F$46,$Q$45),"")</f>
        <v/>
      </c>
      <c r="I1017" s="559"/>
      <c r="J1017" s="559" t="str">
        <f t="shared" si="59"/>
        <v/>
      </c>
      <c r="K1017" s="559"/>
      <c r="L1017" s="559"/>
      <c r="M1017" s="559"/>
      <c r="N1017" s="559"/>
      <c r="O1017" s="559" t="str">
        <f t="shared" si="60"/>
        <v/>
      </c>
      <c r="P1017" s="560"/>
    </row>
    <row r="1018" spans="2:16">
      <c r="B1018" s="557" t="str">
        <f t="shared" si="57"/>
        <v/>
      </c>
      <c r="C1018" s="558"/>
      <c r="D1018" s="559" t="str">
        <f t="shared" si="58"/>
        <v/>
      </c>
      <c r="E1018" s="559"/>
      <c r="F1018" s="559" t="str">
        <f>IFERROR(IF(OR(D1018=0,D1018=""),"",-PMT($F$45/IF($K$46="Day",'L1'!$D$12,IF($K$46="Week",'L1'!$D$16,IF($K$46="Month",'L1'!$D$17,1))),$F$46,$D$62)),"")</f>
        <v/>
      </c>
      <c r="G1018" s="559"/>
      <c r="H1018" s="559" t="str">
        <f>IFERROR(-PPMT(IF($K$46="Day",$F$45/'L1'!$D$12,IF($K$46="Week",$F$45/'L1'!$D$16,IF($K$46="Month",$F$45/'L1'!$D$17,IF($K$46="Year",$F$45,0)))),B1018,$F$46,$Q$45),"")</f>
        <v/>
      </c>
      <c r="I1018" s="559"/>
      <c r="J1018" s="559" t="str">
        <f t="shared" si="59"/>
        <v/>
      </c>
      <c r="K1018" s="559"/>
      <c r="L1018" s="559"/>
      <c r="M1018" s="559"/>
      <c r="N1018" s="559"/>
      <c r="O1018" s="559" t="str">
        <f t="shared" si="60"/>
        <v/>
      </c>
      <c r="P1018" s="560"/>
    </row>
    <row r="1019" spans="2:16">
      <c r="B1019" s="557" t="str">
        <f t="shared" si="57"/>
        <v/>
      </c>
      <c r="C1019" s="558"/>
      <c r="D1019" s="559" t="str">
        <f t="shared" si="58"/>
        <v/>
      </c>
      <c r="E1019" s="559"/>
      <c r="F1019" s="559" t="str">
        <f>IFERROR(IF(OR(D1019=0,D1019=""),"",-PMT($F$45/IF($K$46="Day",'L1'!$D$12,IF($K$46="Week",'L1'!$D$16,IF($K$46="Month",'L1'!$D$17,1))),$F$46,$D$62)),"")</f>
        <v/>
      </c>
      <c r="G1019" s="559"/>
      <c r="H1019" s="559" t="str">
        <f>IFERROR(-PPMT(IF($K$46="Day",$F$45/'L1'!$D$12,IF($K$46="Week",$F$45/'L1'!$D$16,IF($K$46="Month",$F$45/'L1'!$D$17,IF($K$46="Year",$F$45,0)))),B1019,$F$46,$Q$45),"")</f>
        <v/>
      </c>
      <c r="I1019" s="559"/>
      <c r="J1019" s="559" t="str">
        <f t="shared" si="59"/>
        <v/>
      </c>
      <c r="K1019" s="559"/>
      <c r="L1019" s="559"/>
      <c r="M1019" s="559"/>
      <c r="N1019" s="559"/>
      <c r="O1019" s="559" t="str">
        <f t="shared" si="60"/>
        <v/>
      </c>
      <c r="P1019" s="560"/>
    </row>
    <row r="1020" spans="2:16">
      <c r="B1020" s="557" t="str">
        <f t="shared" si="57"/>
        <v/>
      </c>
      <c r="C1020" s="558"/>
      <c r="D1020" s="559" t="str">
        <f t="shared" si="58"/>
        <v/>
      </c>
      <c r="E1020" s="559"/>
      <c r="F1020" s="559" t="str">
        <f>IFERROR(IF(OR(D1020=0,D1020=""),"",-PMT($F$45/IF($K$46="Day",'L1'!$D$12,IF($K$46="Week",'L1'!$D$16,IF($K$46="Month",'L1'!$D$17,1))),$F$46,$D$62)),"")</f>
        <v/>
      </c>
      <c r="G1020" s="559"/>
      <c r="H1020" s="559" t="str">
        <f>IFERROR(-PPMT(IF($K$46="Day",$F$45/'L1'!$D$12,IF($K$46="Week",$F$45/'L1'!$D$16,IF($K$46="Month",$F$45/'L1'!$D$17,IF($K$46="Year",$F$45,0)))),B1020,$F$46,$Q$45),"")</f>
        <v/>
      </c>
      <c r="I1020" s="559"/>
      <c r="J1020" s="559" t="str">
        <f t="shared" si="59"/>
        <v/>
      </c>
      <c r="K1020" s="559"/>
      <c r="L1020" s="559"/>
      <c r="M1020" s="559"/>
      <c r="N1020" s="559"/>
      <c r="O1020" s="559" t="str">
        <f t="shared" si="60"/>
        <v/>
      </c>
      <c r="P1020" s="560"/>
    </row>
    <row r="1021" spans="2:16">
      <c r="B1021" s="557" t="str">
        <f t="shared" si="57"/>
        <v/>
      </c>
      <c r="C1021" s="558"/>
      <c r="D1021" s="559" t="str">
        <f t="shared" si="58"/>
        <v/>
      </c>
      <c r="E1021" s="559"/>
      <c r="F1021" s="559" t="str">
        <f>IFERROR(IF(OR(D1021=0,D1021=""),"",-PMT($F$45/IF($K$46="Day",'L1'!$D$12,IF($K$46="Week",'L1'!$D$16,IF($K$46="Month",'L1'!$D$17,1))),$F$46,$D$62)),"")</f>
        <v/>
      </c>
      <c r="G1021" s="559"/>
      <c r="H1021" s="559" t="str">
        <f>IFERROR(-PPMT(IF($K$46="Day",$F$45/'L1'!$D$12,IF($K$46="Week",$F$45/'L1'!$D$16,IF($K$46="Month",$F$45/'L1'!$D$17,IF($K$46="Year",$F$45,0)))),B1021,$F$46,$Q$45),"")</f>
        <v/>
      </c>
      <c r="I1021" s="559"/>
      <c r="J1021" s="559" t="str">
        <f t="shared" si="59"/>
        <v/>
      </c>
      <c r="K1021" s="559"/>
      <c r="L1021" s="559"/>
      <c r="M1021" s="559"/>
      <c r="N1021" s="559"/>
      <c r="O1021" s="559" t="str">
        <f t="shared" si="60"/>
        <v/>
      </c>
      <c r="P1021" s="560"/>
    </row>
    <row r="1022" spans="2:16">
      <c r="B1022" s="557" t="str">
        <f t="shared" si="57"/>
        <v/>
      </c>
      <c r="C1022" s="558"/>
      <c r="D1022" s="559" t="str">
        <f t="shared" si="58"/>
        <v/>
      </c>
      <c r="E1022" s="559"/>
      <c r="F1022" s="559" t="str">
        <f>IFERROR(IF(OR(D1022=0,D1022=""),"",-PMT($F$45/IF($K$46="Day",'L1'!$D$12,IF($K$46="Week",'L1'!$D$16,IF($K$46="Month",'L1'!$D$17,1))),$F$46,$D$62)),"")</f>
        <v/>
      </c>
      <c r="G1022" s="559"/>
      <c r="H1022" s="559" t="str">
        <f>IFERROR(-PPMT(IF($K$46="Day",$F$45/'L1'!$D$12,IF($K$46="Week",$F$45/'L1'!$D$16,IF($K$46="Month",$F$45/'L1'!$D$17,IF($K$46="Year",$F$45,0)))),B1022,$F$46,$Q$45),"")</f>
        <v/>
      </c>
      <c r="I1022" s="559"/>
      <c r="J1022" s="559" t="str">
        <f t="shared" si="59"/>
        <v/>
      </c>
      <c r="K1022" s="559"/>
      <c r="L1022" s="559"/>
      <c r="M1022" s="559"/>
      <c r="N1022" s="559"/>
      <c r="O1022" s="559" t="str">
        <f t="shared" si="60"/>
        <v/>
      </c>
      <c r="P1022" s="560"/>
    </row>
    <row r="1023" spans="2:16">
      <c r="B1023" s="557" t="str">
        <f t="shared" si="57"/>
        <v/>
      </c>
      <c r="C1023" s="558"/>
      <c r="D1023" s="559" t="str">
        <f t="shared" si="58"/>
        <v/>
      </c>
      <c r="E1023" s="559"/>
      <c r="F1023" s="559" t="str">
        <f>IFERROR(IF(OR(D1023=0,D1023=""),"",-PMT($F$45/IF($K$46="Day",'L1'!$D$12,IF($K$46="Week",'L1'!$D$16,IF($K$46="Month",'L1'!$D$17,1))),$F$46,$D$62)),"")</f>
        <v/>
      </c>
      <c r="G1023" s="559"/>
      <c r="H1023" s="559" t="str">
        <f>IFERROR(-PPMT(IF($K$46="Day",$F$45/'L1'!$D$12,IF($K$46="Week",$F$45/'L1'!$D$16,IF($K$46="Month",$F$45/'L1'!$D$17,IF($K$46="Year",$F$45,0)))),B1023,$F$46,$Q$45),"")</f>
        <v/>
      </c>
      <c r="I1023" s="559"/>
      <c r="J1023" s="559" t="str">
        <f t="shared" si="59"/>
        <v/>
      </c>
      <c r="K1023" s="559"/>
      <c r="L1023" s="559"/>
      <c r="M1023" s="559"/>
      <c r="N1023" s="559"/>
      <c r="O1023" s="559" t="str">
        <f t="shared" si="60"/>
        <v/>
      </c>
      <c r="P1023" s="560"/>
    </row>
    <row r="1024" spans="2:16">
      <c r="B1024" s="557" t="str">
        <f t="shared" ref="B1024:B1087" si="61">IF(OR(D1024=0,D1024=""),"",B1023+1)</f>
        <v/>
      </c>
      <c r="C1024" s="558"/>
      <c r="D1024" s="559" t="str">
        <f t="shared" ref="D1024:D1087" si="62">IFERROR(IF(D1023-H1023&lt;=0,"",D1023-H1023),"")</f>
        <v/>
      </c>
      <c r="E1024" s="559"/>
      <c r="F1024" s="559" t="str">
        <f>IFERROR(IF(OR(D1024=0,D1024=""),"",-PMT($F$45/IF($K$46="Day",'L1'!$D$12,IF($K$46="Week",'L1'!$D$16,IF($K$46="Month",'L1'!$D$17,1))),$F$46,$D$62)),"")</f>
        <v/>
      </c>
      <c r="G1024" s="559"/>
      <c r="H1024" s="559" t="str">
        <f>IFERROR(-PPMT(IF($K$46="Day",$F$45/'L1'!$D$12,IF($K$46="Week",$F$45/'L1'!$D$16,IF($K$46="Month",$F$45/'L1'!$D$17,IF($K$46="Year",$F$45,0)))),B1024,$F$46,$Q$45),"")</f>
        <v/>
      </c>
      <c r="I1024" s="559"/>
      <c r="J1024" s="559" t="str">
        <f t="shared" ref="J1024:J1087" si="63">IFERROR(F1024-H1024,"")</f>
        <v/>
      </c>
      <c r="K1024" s="559"/>
      <c r="L1024" s="559"/>
      <c r="M1024" s="559"/>
      <c r="N1024" s="559"/>
      <c r="O1024" s="559" t="str">
        <f t="shared" ref="O1024:O1087" si="64">IFERROR(D1024-H1024,"")</f>
        <v/>
      </c>
      <c r="P1024" s="560"/>
    </row>
    <row r="1025" spans="2:16">
      <c r="B1025" s="557" t="str">
        <f t="shared" si="61"/>
        <v/>
      </c>
      <c r="C1025" s="558"/>
      <c r="D1025" s="559" t="str">
        <f t="shared" si="62"/>
        <v/>
      </c>
      <c r="E1025" s="559"/>
      <c r="F1025" s="559" t="str">
        <f>IFERROR(IF(OR(D1025=0,D1025=""),"",-PMT($F$45/IF($K$46="Day",'L1'!$D$12,IF($K$46="Week",'L1'!$D$16,IF($K$46="Month",'L1'!$D$17,1))),$F$46,$D$62)),"")</f>
        <v/>
      </c>
      <c r="G1025" s="559"/>
      <c r="H1025" s="559" t="str">
        <f>IFERROR(-PPMT(IF($K$46="Day",$F$45/'L1'!$D$12,IF($K$46="Week",$F$45/'L1'!$D$16,IF($K$46="Month",$F$45/'L1'!$D$17,IF($K$46="Year",$F$45,0)))),B1025,$F$46,$Q$45),"")</f>
        <v/>
      </c>
      <c r="I1025" s="559"/>
      <c r="J1025" s="559" t="str">
        <f t="shared" si="63"/>
        <v/>
      </c>
      <c r="K1025" s="559"/>
      <c r="L1025" s="559"/>
      <c r="M1025" s="559"/>
      <c r="N1025" s="559"/>
      <c r="O1025" s="559" t="str">
        <f t="shared" si="64"/>
        <v/>
      </c>
      <c r="P1025" s="560"/>
    </row>
    <row r="1026" spans="2:16">
      <c r="B1026" s="557" t="str">
        <f t="shared" si="61"/>
        <v/>
      </c>
      <c r="C1026" s="558"/>
      <c r="D1026" s="559" t="str">
        <f t="shared" si="62"/>
        <v/>
      </c>
      <c r="E1026" s="559"/>
      <c r="F1026" s="559" t="str">
        <f>IFERROR(IF(OR(D1026=0,D1026=""),"",-PMT($F$45/IF($K$46="Day",'L1'!$D$12,IF($K$46="Week",'L1'!$D$16,IF($K$46="Month",'L1'!$D$17,1))),$F$46,$D$62)),"")</f>
        <v/>
      </c>
      <c r="G1026" s="559"/>
      <c r="H1026" s="559" t="str">
        <f>IFERROR(-PPMT(IF($K$46="Day",$F$45/'L1'!$D$12,IF($K$46="Week",$F$45/'L1'!$D$16,IF($K$46="Month",$F$45/'L1'!$D$17,IF($K$46="Year",$F$45,0)))),B1026,$F$46,$Q$45),"")</f>
        <v/>
      </c>
      <c r="I1026" s="559"/>
      <c r="J1026" s="559" t="str">
        <f t="shared" si="63"/>
        <v/>
      </c>
      <c r="K1026" s="559"/>
      <c r="L1026" s="559"/>
      <c r="M1026" s="559"/>
      <c r="N1026" s="559"/>
      <c r="O1026" s="559" t="str">
        <f t="shared" si="64"/>
        <v/>
      </c>
      <c r="P1026" s="560"/>
    </row>
    <row r="1027" spans="2:16">
      <c r="B1027" s="557" t="str">
        <f t="shared" si="61"/>
        <v/>
      </c>
      <c r="C1027" s="558"/>
      <c r="D1027" s="559" t="str">
        <f t="shared" si="62"/>
        <v/>
      </c>
      <c r="E1027" s="559"/>
      <c r="F1027" s="559" t="str">
        <f>IFERROR(IF(OR(D1027=0,D1027=""),"",-PMT($F$45/IF($K$46="Day",'L1'!$D$12,IF($K$46="Week",'L1'!$D$16,IF($K$46="Month",'L1'!$D$17,1))),$F$46,$D$62)),"")</f>
        <v/>
      </c>
      <c r="G1027" s="559"/>
      <c r="H1027" s="559" t="str">
        <f>IFERROR(-PPMT(IF($K$46="Day",$F$45/'L1'!$D$12,IF($K$46="Week",$F$45/'L1'!$D$16,IF($K$46="Month",$F$45/'L1'!$D$17,IF($K$46="Year",$F$45,0)))),B1027,$F$46,$Q$45),"")</f>
        <v/>
      </c>
      <c r="I1027" s="559"/>
      <c r="J1027" s="559" t="str">
        <f t="shared" si="63"/>
        <v/>
      </c>
      <c r="K1027" s="559"/>
      <c r="L1027" s="559"/>
      <c r="M1027" s="559"/>
      <c r="N1027" s="559"/>
      <c r="O1027" s="559" t="str">
        <f t="shared" si="64"/>
        <v/>
      </c>
      <c r="P1027" s="560"/>
    </row>
    <row r="1028" spans="2:16">
      <c r="B1028" s="557" t="str">
        <f t="shared" si="61"/>
        <v/>
      </c>
      <c r="C1028" s="558"/>
      <c r="D1028" s="559" t="str">
        <f t="shared" si="62"/>
        <v/>
      </c>
      <c r="E1028" s="559"/>
      <c r="F1028" s="559" t="str">
        <f>IFERROR(IF(OR(D1028=0,D1028=""),"",-PMT($F$45/IF($K$46="Day",'L1'!$D$12,IF($K$46="Week",'L1'!$D$16,IF($K$46="Month",'L1'!$D$17,1))),$F$46,$D$62)),"")</f>
        <v/>
      </c>
      <c r="G1028" s="559"/>
      <c r="H1028" s="559" t="str">
        <f>IFERROR(-PPMT(IF($K$46="Day",$F$45/'L1'!$D$12,IF($K$46="Week",$F$45/'L1'!$D$16,IF($K$46="Month",$F$45/'L1'!$D$17,IF($K$46="Year",$F$45,0)))),B1028,$F$46,$Q$45),"")</f>
        <v/>
      </c>
      <c r="I1028" s="559"/>
      <c r="J1028" s="559" t="str">
        <f t="shared" si="63"/>
        <v/>
      </c>
      <c r="K1028" s="559"/>
      <c r="L1028" s="559"/>
      <c r="M1028" s="559"/>
      <c r="N1028" s="559"/>
      <c r="O1028" s="559" t="str">
        <f t="shared" si="64"/>
        <v/>
      </c>
      <c r="P1028" s="560"/>
    </row>
    <row r="1029" spans="2:16">
      <c r="B1029" s="557" t="str">
        <f t="shared" si="61"/>
        <v/>
      </c>
      <c r="C1029" s="558"/>
      <c r="D1029" s="559" t="str">
        <f t="shared" si="62"/>
        <v/>
      </c>
      <c r="E1029" s="559"/>
      <c r="F1029" s="559" t="str">
        <f>IFERROR(IF(OR(D1029=0,D1029=""),"",-PMT($F$45/IF($K$46="Day",'L1'!$D$12,IF($K$46="Week",'L1'!$D$16,IF($K$46="Month",'L1'!$D$17,1))),$F$46,$D$62)),"")</f>
        <v/>
      </c>
      <c r="G1029" s="559"/>
      <c r="H1029" s="559" t="str">
        <f>IFERROR(-PPMT(IF($K$46="Day",$F$45/'L1'!$D$12,IF($K$46="Week",$F$45/'L1'!$D$16,IF($K$46="Month",$F$45/'L1'!$D$17,IF($K$46="Year",$F$45,0)))),B1029,$F$46,$Q$45),"")</f>
        <v/>
      </c>
      <c r="I1029" s="559"/>
      <c r="J1029" s="559" t="str">
        <f t="shared" si="63"/>
        <v/>
      </c>
      <c r="K1029" s="559"/>
      <c r="L1029" s="559"/>
      <c r="M1029" s="559"/>
      <c r="N1029" s="559"/>
      <c r="O1029" s="559" t="str">
        <f t="shared" si="64"/>
        <v/>
      </c>
      <c r="P1029" s="560"/>
    </row>
    <row r="1030" spans="2:16">
      <c r="B1030" s="557" t="str">
        <f t="shared" si="61"/>
        <v/>
      </c>
      <c r="C1030" s="558"/>
      <c r="D1030" s="559" t="str">
        <f t="shared" si="62"/>
        <v/>
      </c>
      <c r="E1030" s="559"/>
      <c r="F1030" s="559" t="str">
        <f>IFERROR(IF(OR(D1030=0,D1030=""),"",-PMT($F$45/IF($K$46="Day",'L1'!$D$12,IF($K$46="Week",'L1'!$D$16,IF($K$46="Month",'L1'!$D$17,1))),$F$46,$D$62)),"")</f>
        <v/>
      </c>
      <c r="G1030" s="559"/>
      <c r="H1030" s="559" t="str">
        <f>IFERROR(-PPMT(IF($K$46="Day",$F$45/'L1'!$D$12,IF($K$46="Week",$F$45/'L1'!$D$16,IF($K$46="Month",$F$45/'L1'!$D$17,IF($K$46="Year",$F$45,0)))),B1030,$F$46,$Q$45),"")</f>
        <v/>
      </c>
      <c r="I1030" s="559"/>
      <c r="J1030" s="559" t="str">
        <f t="shared" si="63"/>
        <v/>
      </c>
      <c r="K1030" s="559"/>
      <c r="L1030" s="559"/>
      <c r="M1030" s="559"/>
      <c r="N1030" s="559"/>
      <c r="O1030" s="559" t="str">
        <f t="shared" si="64"/>
        <v/>
      </c>
      <c r="P1030" s="560"/>
    </row>
    <row r="1031" spans="2:16">
      <c r="B1031" s="557" t="str">
        <f t="shared" si="61"/>
        <v/>
      </c>
      <c r="C1031" s="558"/>
      <c r="D1031" s="559" t="str">
        <f t="shared" si="62"/>
        <v/>
      </c>
      <c r="E1031" s="559"/>
      <c r="F1031" s="559" t="str">
        <f>IFERROR(IF(OR(D1031=0,D1031=""),"",-PMT($F$45/IF($K$46="Day",'L1'!$D$12,IF($K$46="Week",'L1'!$D$16,IF($K$46="Month",'L1'!$D$17,1))),$F$46,$D$62)),"")</f>
        <v/>
      </c>
      <c r="G1031" s="559"/>
      <c r="H1031" s="559" t="str">
        <f>IFERROR(-PPMT(IF($K$46="Day",$F$45/'L1'!$D$12,IF($K$46="Week",$F$45/'L1'!$D$16,IF($K$46="Month",$F$45/'L1'!$D$17,IF($K$46="Year",$F$45,0)))),B1031,$F$46,$Q$45),"")</f>
        <v/>
      </c>
      <c r="I1031" s="559"/>
      <c r="J1031" s="559" t="str">
        <f t="shared" si="63"/>
        <v/>
      </c>
      <c r="K1031" s="559"/>
      <c r="L1031" s="559"/>
      <c r="M1031" s="559"/>
      <c r="N1031" s="559"/>
      <c r="O1031" s="559" t="str">
        <f t="shared" si="64"/>
        <v/>
      </c>
      <c r="P1031" s="560"/>
    </row>
    <row r="1032" spans="2:16">
      <c r="B1032" s="557" t="str">
        <f t="shared" si="61"/>
        <v/>
      </c>
      <c r="C1032" s="558"/>
      <c r="D1032" s="559" t="str">
        <f t="shared" si="62"/>
        <v/>
      </c>
      <c r="E1032" s="559"/>
      <c r="F1032" s="559" t="str">
        <f>IFERROR(IF(OR(D1032=0,D1032=""),"",-PMT($F$45/IF($K$46="Day",'L1'!$D$12,IF($K$46="Week",'L1'!$D$16,IF($K$46="Month",'L1'!$D$17,1))),$F$46,$D$62)),"")</f>
        <v/>
      </c>
      <c r="G1032" s="559"/>
      <c r="H1032" s="559" t="str">
        <f>IFERROR(-PPMT(IF($K$46="Day",$F$45/'L1'!$D$12,IF($K$46="Week",$F$45/'L1'!$D$16,IF($K$46="Month",$F$45/'L1'!$D$17,IF($K$46="Year",$F$45,0)))),B1032,$F$46,$Q$45),"")</f>
        <v/>
      </c>
      <c r="I1032" s="559"/>
      <c r="J1032" s="559" t="str">
        <f t="shared" si="63"/>
        <v/>
      </c>
      <c r="K1032" s="559"/>
      <c r="L1032" s="559"/>
      <c r="M1032" s="559"/>
      <c r="N1032" s="559"/>
      <c r="O1032" s="559" t="str">
        <f t="shared" si="64"/>
        <v/>
      </c>
      <c r="P1032" s="560"/>
    </row>
    <row r="1033" spans="2:16">
      <c r="B1033" s="557" t="str">
        <f t="shared" si="61"/>
        <v/>
      </c>
      <c r="C1033" s="558"/>
      <c r="D1033" s="559" t="str">
        <f t="shared" si="62"/>
        <v/>
      </c>
      <c r="E1033" s="559"/>
      <c r="F1033" s="559" t="str">
        <f>IFERROR(IF(OR(D1033=0,D1033=""),"",-PMT($F$45/IF($K$46="Day",'L1'!$D$12,IF($K$46="Week",'L1'!$D$16,IF($K$46="Month",'L1'!$D$17,1))),$F$46,$D$62)),"")</f>
        <v/>
      </c>
      <c r="G1033" s="559"/>
      <c r="H1033" s="559" t="str">
        <f>IFERROR(-PPMT(IF($K$46="Day",$F$45/'L1'!$D$12,IF($K$46="Week",$F$45/'L1'!$D$16,IF($K$46="Month",$F$45/'L1'!$D$17,IF($K$46="Year",$F$45,0)))),B1033,$F$46,$Q$45),"")</f>
        <v/>
      </c>
      <c r="I1033" s="559"/>
      <c r="J1033" s="559" t="str">
        <f t="shared" si="63"/>
        <v/>
      </c>
      <c r="K1033" s="559"/>
      <c r="L1033" s="559"/>
      <c r="M1033" s="559"/>
      <c r="N1033" s="559"/>
      <c r="O1033" s="559" t="str">
        <f t="shared" si="64"/>
        <v/>
      </c>
      <c r="P1033" s="560"/>
    </row>
    <row r="1034" spans="2:16">
      <c r="B1034" s="557" t="str">
        <f t="shared" si="61"/>
        <v/>
      </c>
      <c r="C1034" s="558"/>
      <c r="D1034" s="559" t="str">
        <f t="shared" si="62"/>
        <v/>
      </c>
      <c r="E1034" s="559"/>
      <c r="F1034" s="559" t="str">
        <f>IFERROR(IF(OR(D1034=0,D1034=""),"",-PMT($F$45/IF($K$46="Day",'L1'!$D$12,IF($K$46="Week",'L1'!$D$16,IF($K$46="Month",'L1'!$D$17,1))),$F$46,$D$62)),"")</f>
        <v/>
      </c>
      <c r="G1034" s="559"/>
      <c r="H1034" s="559" t="str">
        <f>IFERROR(-PPMT(IF($K$46="Day",$F$45/'L1'!$D$12,IF($K$46="Week",$F$45/'L1'!$D$16,IF($K$46="Month",$F$45/'L1'!$D$17,IF($K$46="Year",$F$45,0)))),B1034,$F$46,$Q$45),"")</f>
        <v/>
      </c>
      <c r="I1034" s="559"/>
      <c r="J1034" s="559" t="str">
        <f t="shared" si="63"/>
        <v/>
      </c>
      <c r="K1034" s="559"/>
      <c r="L1034" s="559"/>
      <c r="M1034" s="559"/>
      <c r="N1034" s="559"/>
      <c r="O1034" s="559" t="str">
        <f t="shared" si="64"/>
        <v/>
      </c>
      <c r="P1034" s="560"/>
    </row>
    <row r="1035" spans="2:16">
      <c r="B1035" s="557" t="str">
        <f t="shared" si="61"/>
        <v/>
      </c>
      <c r="C1035" s="558"/>
      <c r="D1035" s="559" t="str">
        <f t="shared" si="62"/>
        <v/>
      </c>
      <c r="E1035" s="559"/>
      <c r="F1035" s="559" t="str">
        <f>IFERROR(IF(OR(D1035=0,D1035=""),"",-PMT($F$45/IF($K$46="Day",'L1'!$D$12,IF($K$46="Week",'L1'!$D$16,IF($K$46="Month",'L1'!$D$17,1))),$F$46,$D$62)),"")</f>
        <v/>
      </c>
      <c r="G1035" s="559"/>
      <c r="H1035" s="559" t="str">
        <f>IFERROR(-PPMT(IF($K$46="Day",$F$45/'L1'!$D$12,IF($K$46="Week",$F$45/'L1'!$D$16,IF($K$46="Month",$F$45/'L1'!$D$17,IF($K$46="Year",$F$45,0)))),B1035,$F$46,$Q$45),"")</f>
        <v/>
      </c>
      <c r="I1035" s="559"/>
      <c r="J1035" s="559" t="str">
        <f t="shared" si="63"/>
        <v/>
      </c>
      <c r="K1035" s="559"/>
      <c r="L1035" s="559"/>
      <c r="M1035" s="559"/>
      <c r="N1035" s="559"/>
      <c r="O1035" s="559" t="str">
        <f t="shared" si="64"/>
        <v/>
      </c>
      <c r="P1035" s="560"/>
    </row>
    <row r="1036" spans="2:16">
      <c r="B1036" s="557" t="str">
        <f t="shared" si="61"/>
        <v/>
      </c>
      <c r="C1036" s="558"/>
      <c r="D1036" s="559" t="str">
        <f t="shared" si="62"/>
        <v/>
      </c>
      <c r="E1036" s="559"/>
      <c r="F1036" s="559" t="str">
        <f>IFERROR(IF(OR(D1036=0,D1036=""),"",-PMT($F$45/IF($K$46="Day",'L1'!$D$12,IF($K$46="Week",'L1'!$D$16,IF($K$46="Month",'L1'!$D$17,1))),$F$46,$D$62)),"")</f>
        <v/>
      </c>
      <c r="G1036" s="559"/>
      <c r="H1036" s="559" t="str">
        <f>IFERROR(-PPMT(IF($K$46="Day",$F$45/'L1'!$D$12,IF($K$46="Week",$F$45/'L1'!$D$16,IF($K$46="Month",$F$45/'L1'!$D$17,IF($K$46="Year",$F$45,0)))),B1036,$F$46,$Q$45),"")</f>
        <v/>
      </c>
      <c r="I1036" s="559"/>
      <c r="J1036" s="559" t="str">
        <f t="shared" si="63"/>
        <v/>
      </c>
      <c r="K1036" s="559"/>
      <c r="L1036" s="559"/>
      <c r="M1036" s="559"/>
      <c r="N1036" s="559"/>
      <c r="O1036" s="559" t="str">
        <f t="shared" si="64"/>
        <v/>
      </c>
      <c r="P1036" s="560"/>
    </row>
    <row r="1037" spans="2:16">
      <c r="B1037" s="557" t="str">
        <f t="shared" si="61"/>
        <v/>
      </c>
      <c r="C1037" s="558"/>
      <c r="D1037" s="559" t="str">
        <f t="shared" si="62"/>
        <v/>
      </c>
      <c r="E1037" s="559"/>
      <c r="F1037" s="559" t="str">
        <f>IFERROR(IF(OR(D1037=0,D1037=""),"",-PMT($F$45/IF($K$46="Day",'L1'!$D$12,IF($K$46="Week",'L1'!$D$16,IF($K$46="Month",'L1'!$D$17,1))),$F$46,$D$62)),"")</f>
        <v/>
      </c>
      <c r="G1037" s="559"/>
      <c r="H1037" s="559" t="str">
        <f>IFERROR(-PPMT(IF($K$46="Day",$F$45/'L1'!$D$12,IF($K$46="Week",$F$45/'L1'!$D$16,IF($K$46="Month",$F$45/'L1'!$D$17,IF($K$46="Year",$F$45,0)))),B1037,$F$46,$Q$45),"")</f>
        <v/>
      </c>
      <c r="I1037" s="559"/>
      <c r="J1037" s="559" t="str">
        <f t="shared" si="63"/>
        <v/>
      </c>
      <c r="K1037" s="559"/>
      <c r="L1037" s="559"/>
      <c r="M1037" s="559"/>
      <c r="N1037" s="559"/>
      <c r="O1037" s="559" t="str">
        <f t="shared" si="64"/>
        <v/>
      </c>
      <c r="P1037" s="560"/>
    </row>
    <row r="1038" spans="2:16">
      <c r="B1038" s="557" t="str">
        <f t="shared" si="61"/>
        <v/>
      </c>
      <c r="C1038" s="558"/>
      <c r="D1038" s="559" t="str">
        <f t="shared" si="62"/>
        <v/>
      </c>
      <c r="E1038" s="559"/>
      <c r="F1038" s="559" t="str">
        <f>IFERROR(IF(OR(D1038=0,D1038=""),"",-PMT($F$45/IF($K$46="Day",'L1'!$D$12,IF($K$46="Week",'L1'!$D$16,IF($K$46="Month",'L1'!$D$17,1))),$F$46,$D$62)),"")</f>
        <v/>
      </c>
      <c r="G1038" s="559"/>
      <c r="H1038" s="559" t="str">
        <f>IFERROR(-PPMT(IF($K$46="Day",$F$45/'L1'!$D$12,IF($K$46="Week",$F$45/'L1'!$D$16,IF($K$46="Month",$F$45/'L1'!$D$17,IF($K$46="Year",$F$45,0)))),B1038,$F$46,$Q$45),"")</f>
        <v/>
      </c>
      <c r="I1038" s="559"/>
      <c r="J1038" s="559" t="str">
        <f t="shared" si="63"/>
        <v/>
      </c>
      <c r="K1038" s="559"/>
      <c r="L1038" s="559"/>
      <c r="M1038" s="559"/>
      <c r="N1038" s="559"/>
      <c r="O1038" s="559" t="str">
        <f t="shared" si="64"/>
        <v/>
      </c>
      <c r="P1038" s="560"/>
    </row>
    <row r="1039" spans="2:16">
      <c r="B1039" s="557" t="str">
        <f t="shared" si="61"/>
        <v/>
      </c>
      <c r="C1039" s="558"/>
      <c r="D1039" s="559" t="str">
        <f t="shared" si="62"/>
        <v/>
      </c>
      <c r="E1039" s="559"/>
      <c r="F1039" s="559" t="str">
        <f>IFERROR(IF(OR(D1039=0,D1039=""),"",-PMT($F$45/IF($K$46="Day",'L1'!$D$12,IF($K$46="Week",'L1'!$D$16,IF($K$46="Month",'L1'!$D$17,1))),$F$46,$D$62)),"")</f>
        <v/>
      </c>
      <c r="G1039" s="559"/>
      <c r="H1039" s="559" t="str">
        <f>IFERROR(-PPMT(IF($K$46="Day",$F$45/'L1'!$D$12,IF($K$46="Week",$F$45/'L1'!$D$16,IF($K$46="Month",$F$45/'L1'!$D$17,IF($K$46="Year",$F$45,0)))),B1039,$F$46,$Q$45),"")</f>
        <v/>
      </c>
      <c r="I1039" s="559"/>
      <c r="J1039" s="559" t="str">
        <f t="shared" si="63"/>
        <v/>
      </c>
      <c r="K1039" s="559"/>
      <c r="L1039" s="559"/>
      <c r="M1039" s="559"/>
      <c r="N1039" s="559"/>
      <c r="O1039" s="559" t="str">
        <f t="shared" si="64"/>
        <v/>
      </c>
      <c r="P1039" s="560"/>
    </row>
    <row r="1040" spans="2:16">
      <c r="B1040" s="557" t="str">
        <f t="shared" si="61"/>
        <v/>
      </c>
      <c r="C1040" s="558"/>
      <c r="D1040" s="559" t="str">
        <f t="shared" si="62"/>
        <v/>
      </c>
      <c r="E1040" s="559"/>
      <c r="F1040" s="559" t="str">
        <f>IFERROR(IF(OR(D1040=0,D1040=""),"",-PMT($F$45/IF($K$46="Day",'L1'!$D$12,IF($K$46="Week",'L1'!$D$16,IF($K$46="Month",'L1'!$D$17,1))),$F$46,$D$62)),"")</f>
        <v/>
      </c>
      <c r="G1040" s="559"/>
      <c r="H1040" s="559" t="str">
        <f>IFERROR(-PPMT(IF($K$46="Day",$F$45/'L1'!$D$12,IF($K$46="Week",$F$45/'L1'!$D$16,IF($K$46="Month",$F$45/'L1'!$D$17,IF($K$46="Year",$F$45,0)))),B1040,$F$46,$Q$45),"")</f>
        <v/>
      </c>
      <c r="I1040" s="559"/>
      <c r="J1040" s="559" t="str">
        <f t="shared" si="63"/>
        <v/>
      </c>
      <c r="K1040" s="559"/>
      <c r="L1040" s="559"/>
      <c r="M1040" s="559"/>
      <c r="N1040" s="559"/>
      <c r="O1040" s="559" t="str">
        <f t="shared" si="64"/>
        <v/>
      </c>
      <c r="P1040" s="560"/>
    </row>
    <row r="1041" spans="2:16">
      <c r="B1041" s="557" t="str">
        <f t="shared" si="61"/>
        <v/>
      </c>
      <c r="C1041" s="558"/>
      <c r="D1041" s="559" t="str">
        <f t="shared" si="62"/>
        <v/>
      </c>
      <c r="E1041" s="559"/>
      <c r="F1041" s="559" t="str">
        <f>IFERROR(IF(OR(D1041=0,D1041=""),"",-PMT($F$45/IF($K$46="Day",'L1'!$D$12,IF($K$46="Week",'L1'!$D$16,IF($K$46="Month",'L1'!$D$17,1))),$F$46,$D$62)),"")</f>
        <v/>
      </c>
      <c r="G1041" s="559"/>
      <c r="H1041" s="559" t="str">
        <f>IFERROR(-PPMT(IF($K$46="Day",$F$45/'L1'!$D$12,IF($K$46="Week",$F$45/'L1'!$D$16,IF($K$46="Month",$F$45/'L1'!$D$17,IF($K$46="Year",$F$45,0)))),B1041,$F$46,$Q$45),"")</f>
        <v/>
      </c>
      <c r="I1041" s="559"/>
      <c r="J1041" s="559" t="str">
        <f t="shared" si="63"/>
        <v/>
      </c>
      <c r="K1041" s="559"/>
      <c r="L1041" s="559"/>
      <c r="M1041" s="559"/>
      <c r="N1041" s="559"/>
      <c r="O1041" s="559" t="str">
        <f t="shared" si="64"/>
        <v/>
      </c>
      <c r="P1041" s="560"/>
    </row>
    <row r="1042" spans="2:16">
      <c r="B1042" s="557" t="str">
        <f t="shared" si="61"/>
        <v/>
      </c>
      <c r="C1042" s="558"/>
      <c r="D1042" s="559" t="str">
        <f t="shared" si="62"/>
        <v/>
      </c>
      <c r="E1042" s="559"/>
      <c r="F1042" s="559" t="str">
        <f>IFERROR(IF(OR(D1042=0,D1042=""),"",-PMT($F$45/IF($K$46="Day",'L1'!$D$12,IF($K$46="Week",'L1'!$D$16,IF($K$46="Month",'L1'!$D$17,1))),$F$46,$D$62)),"")</f>
        <v/>
      </c>
      <c r="G1042" s="559"/>
      <c r="H1042" s="559" t="str">
        <f>IFERROR(-PPMT(IF($K$46="Day",$F$45/'L1'!$D$12,IF($K$46="Week",$F$45/'L1'!$D$16,IF($K$46="Month",$F$45/'L1'!$D$17,IF($K$46="Year",$F$45,0)))),B1042,$F$46,$Q$45),"")</f>
        <v/>
      </c>
      <c r="I1042" s="559"/>
      <c r="J1042" s="559" t="str">
        <f t="shared" si="63"/>
        <v/>
      </c>
      <c r="K1042" s="559"/>
      <c r="L1042" s="559"/>
      <c r="M1042" s="559"/>
      <c r="N1042" s="559"/>
      <c r="O1042" s="559" t="str">
        <f t="shared" si="64"/>
        <v/>
      </c>
      <c r="P1042" s="560"/>
    </row>
    <row r="1043" spans="2:16">
      <c r="B1043" s="557" t="str">
        <f t="shared" si="61"/>
        <v/>
      </c>
      <c r="C1043" s="558"/>
      <c r="D1043" s="559" t="str">
        <f t="shared" si="62"/>
        <v/>
      </c>
      <c r="E1043" s="559"/>
      <c r="F1043" s="559" t="str">
        <f>IFERROR(IF(OR(D1043=0,D1043=""),"",-PMT($F$45/IF($K$46="Day",'L1'!$D$12,IF($K$46="Week",'L1'!$D$16,IF($K$46="Month",'L1'!$D$17,1))),$F$46,$D$62)),"")</f>
        <v/>
      </c>
      <c r="G1043" s="559"/>
      <c r="H1043" s="559" t="str">
        <f>IFERROR(-PPMT(IF($K$46="Day",$F$45/'L1'!$D$12,IF($K$46="Week",$F$45/'L1'!$D$16,IF($K$46="Month",$F$45/'L1'!$D$17,IF($K$46="Year",$F$45,0)))),B1043,$F$46,$Q$45),"")</f>
        <v/>
      </c>
      <c r="I1043" s="559"/>
      <c r="J1043" s="559" t="str">
        <f t="shared" si="63"/>
        <v/>
      </c>
      <c r="K1043" s="559"/>
      <c r="L1043" s="559"/>
      <c r="M1043" s="559"/>
      <c r="N1043" s="559"/>
      <c r="O1043" s="559" t="str">
        <f t="shared" si="64"/>
        <v/>
      </c>
      <c r="P1043" s="560"/>
    </row>
    <row r="1044" spans="2:16">
      <c r="B1044" s="557" t="str">
        <f t="shared" si="61"/>
        <v/>
      </c>
      <c r="C1044" s="558"/>
      <c r="D1044" s="559" t="str">
        <f t="shared" si="62"/>
        <v/>
      </c>
      <c r="E1044" s="559"/>
      <c r="F1044" s="559" t="str">
        <f>IFERROR(IF(OR(D1044=0,D1044=""),"",-PMT($F$45/IF($K$46="Day",'L1'!$D$12,IF($K$46="Week",'L1'!$D$16,IF($K$46="Month",'L1'!$D$17,1))),$F$46,$D$62)),"")</f>
        <v/>
      </c>
      <c r="G1044" s="559"/>
      <c r="H1044" s="559" t="str">
        <f>IFERROR(-PPMT(IF($K$46="Day",$F$45/'L1'!$D$12,IF($K$46="Week",$F$45/'L1'!$D$16,IF($K$46="Month",$F$45/'L1'!$D$17,IF($K$46="Year",$F$45,0)))),B1044,$F$46,$Q$45),"")</f>
        <v/>
      </c>
      <c r="I1044" s="559"/>
      <c r="J1044" s="559" t="str">
        <f t="shared" si="63"/>
        <v/>
      </c>
      <c r="K1044" s="559"/>
      <c r="L1044" s="559"/>
      <c r="M1044" s="559"/>
      <c r="N1044" s="559"/>
      <c r="O1044" s="559" t="str">
        <f t="shared" si="64"/>
        <v/>
      </c>
      <c r="P1044" s="560"/>
    </row>
    <row r="1045" spans="2:16">
      <c r="B1045" s="557" t="str">
        <f t="shared" si="61"/>
        <v/>
      </c>
      <c r="C1045" s="558"/>
      <c r="D1045" s="559" t="str">
        <f t="shared" si="62"/>
        <v/>
      </c>
      <c r="E1045" s="559"/>
      <c r="F1045" s="559" t="str">
        <f>IFERROR(IF(OR(D1045=0,D1045=""),"",-PMT($F$45/IF($K$46="Day",'L1'!$D$12,IF($K$46="Week",'L1'!$D$16,IF($K$46="Month",'L1'!$D$17,1))),$F$46,$D$62)),"")</f>
        <v/>
      </c>
      <c r="G1045" s="559"/>
      <c r="H1045" s="559" t="str">
        <f>IFERROR(-PPMT(IF($K$46="Day",$F$45/'L1'!$D$12,IF($K$46="Week",$F$45/'L1'!$D$16,IF($K$46="Month",$F$45/'L1'!$D$17,IF($K$46="Year",$F$45,0)))),B1045,$F$46,$Q$45),"")</f>
        <v/>
      </c>
      <c r="I1045" s="559"/>
      <c r="J1045" s="559" t="str">
        <f t="shared" si="63"/>
        <v/>
      </c>
      <c r="K1045" s="559"/>
      <c r="L1045" s="559"/>
      <c r="M1045" s="559"/>
      <c r="N1045" s="559"/>
      <c r="O1045" s="559" t="str">
        <f t="shared" si="64"/>
        <v/>
      </c>
      <c r="P1045" s="560"/>
    </row>
    <row r="1046" spans="2:16">
      <c r="B1046" s="557" t="str">
        <f t="shared" si="61"/>
        <v/>
      </c>
      <c r="C1046" s="558"/>
      <c r="D1046" s="559" t="str">
        <f t="shared" si="62"/>
        <v/>
      </c>
      <c r="E1046" s="559"/>
      <c r="F1046" s="559" t="str">
        <f>IFERROR(IF(OR(D1046=0,D1046=""),"",-PMT($F$45/IF($K$46="Day",'L1'!$D$12,IF($K$46="Week",'L1'!$D$16,IF($K$46="Month",'L1'!$D$17,1))),$F$46,$D$62)),"")</f>
        <v/>
      </c>
      <c r="G1046" s="559"/>
      <c r="H1046" s="559" t="str">
        <f>IFERROR(-PPMT(IF($K$46="Day",$F$45/'L1'!$D$12,IF($K$46="Week",$F$45/'L1'!$D$16,IF($K$46="Month",$F$45/'L1'!$D$17,IF($K$46="Year",$F$45,0)))),B1046,$F$46,$Q$45),"")</f>
        <v/>
      </c>
      <c r="I1046" s="559"/>
      <c r="J1046" s="559" t="str">
        <f t="shared" si="63"/>
        <v/>
      </c>
      <c r="K1046" s="559"/>
      <c r="L1046" s="559"/>
      <c r="M1046" s="559"/>
      <c r="N1046" s="559"/>
      <c r="O1046" s="559" t="str">
        <f t="shared" si="64"/>
        <v/>
      </c>
      <c r="P1046" s="560"/>
    </row>
    <row r="1047" spans="2:16">
      <c r="B1047" s="557" t="str">
        <f t="shared" si="61"/>
        <v/>
      </c>
      <c r="C1047" s="558"/>
      <c r="D1047" s="559" t="str">
        <f t="shared" si="62"/>
        <v/>
      </c>
      <c r="E1047" s="559"/>
      <c r="F1047" s="559" t="str">
        <f>IFERROR(IF(OR(D1047=0,D1047=""),"",-PMT($F$45/IF($K$46="Day",'L1'!$D$12,IF($K$46="Week",'L1'!$D$16,IF($K$46="Month",'L1'!$D$17,1))),$F$46,$D$62)),"")</f>
        <v/>
      </c>
      <c r="G1047" s="559"/>
      <c r="H1047" s="559" t="str">
        <f>IFERROR(-PPMT(IF($K$46="Day",$F$45/'L1'!$D$12,IF($K$46="Week",$F$45/'L1'!$D$16,IF($K$46="Month",$F$45/'L1'!$D$17,IF($K$46="Year",$F$45,0)))),B1047,$F$46,$Q$45),"")</f>
        <v/>
      </c>
      <c r="I1047" s="559"/>
      <c r="J1047" s="559" t="str">
        <f t="shared" si="63"/>
        <v/>
      </c>
      <c r="K1047" s="559"/>
      <c r="L1047" s="559"/>
      <c r="M1047" s="559"/>
      <c r="N1047" s="559"/>
      <c r="O1047" s="559" t="str">
        <f t="shared" si="64"/>
        <v/>
      </c>
      <c r="P1047" s="560"/>
    </row>
    <row r="1048" spans="2:16">
      <c r="B1048" s="557" t="str">
        <f t="shared" si="61"/>
        <v/>
      </c>
      <c r="C1048" s="558"/>
      <c r="D1048" s="559" t="str">
        <f t="shared" si="62"/>
        <v/>
      </c>
      <c r="E1048" s="559"/>
      <c r="F1048" s="559" t="str">
        <f>IFERROR(IF(OR(D1048=0,D1048=""),"",-PMT($F$45/IF($K$46="Day",'L1'!$D$12,IF($K$46="Week",'L1'!$D$16,IF($K$46="Month",'L1'!$D$17,1))),$F$46,$D$62)),"")</f>
        <v/>
      </c>
      <c r="G1048" s="559"/>
      <c r="H1048" s="559" t="str">
        <f>IFERROR(-PPMT(IF($K$46="Day",$F$45/'L1'!$D$12,IF($K$46="Week",$F$45/'L1'!$D$16,IF($K$46="Month",$F$45/'L1'!$D$17,IF($K$46="Year",$F$45,0)))),B1048,$F$46,$Q$45),"")</f>
        <v/>
      </c>
      <c r="I1048" s="559"/>
      <c r="J1048" s="559" t="str">
        <f t="shared" si="63"/>
        <v/>
      </c>
      <c r="K1048" s="559"/>
      <c r="L1048" s="559"/>
      <c r="M1048" s="559"/>
      <c r="N1048" s="559"/>
      <c r="O1048" s="559" t="str">
        <f t="shared" si="64"/>
        <v/>
      </c>
      <c r="P1048" s="560"/>
    </row>
    <row r="1049" spans="2:16">
      <c r="B1049" s="557" t="str">
        <f t="shared" si="61"/>
        <v/>
      </c>
      <c r="C1049" s="558"/>
      <c r="D1049" s="559" t="str">
        <f t="shared" si="62"/>
        <v/>
      </c>
      <c r="E1049" s="559"/>
      <c r="F1049" s="559" t="str">
        <f>IFERROR(IF(OR(D1049=0,D1049=""),"",-PMT($F$45/IF($K$46="Day",'L1'!$D$12,IF($K$46="Week",'L1'!$D$16,IF($K$46="Month",'L1'!$D$17,1))),$F$46,$D$62)),"")</f>
        <v/>
      </c>
      <c r="G1049" s="559"/>
      <c r="H1049" s="559" t="str">
        <f>IFERROR(-PPMT(IF($K$46="Day",$F$45/'L1'!$D$12,IF($K$46="Week",$F$45/'L1'!$D$16,IF($K$46="Month",$F$45/'L1'!$D$17,IF($K$46="Year",$F$45,0)))),B1049,$F$46,$Q$45),"")</f>
        <v/>
      </c>
      <c r="I1049" s="559"/>
      <c r="J1049" s="559" t="str">
        <f t="shared" si="63"/>
        <v/>
      </c>
      <c r="K1049" s="559"/>
      <c r="L1049" s="559"/>
      <c r="M1049" s="559"/>
      <c r="N1049" s="559"/>
      <c r="O1049" s="559" t="str">
        <f t="shared" si="64"/>
        <v/>
      </c>
      <c r="P1049" s="560"/>
    </row>
    <row r="1050" spans="2:16">
      <c r="B1050" s="557" t="str">
        <f t="shared" si="61"/>
        <v/>
      </c>
      <c r="C1050" s="558"/>
      <c r="D1050" s="559" t="str">
        <f t="shared" si="62"/>
        <v/>
      </c>
      <c r="E1050" s="559"/>
      <c r="F1050" s="559" t="str">
        <f>IFERROR(IF(OR(D1050=0,D1050=""),"",-PMT($F$45/IF($K$46="Day",'L1'!$D$12,IF($K$46="Week",'L1'!$D$16,IF($K$46="Month",'L1'!$D$17,1))),$F$46,$D$62)),"")</f>
        <v/>
      </c>
      <c r="G1050" s="559"/>
      <c r="H1050" s="559" t="str">
        <f>IFERROR(-PPMT(IF($K$46="Day",$F$45/'L1'!$D$12,IF($K$46="Week",$F$45/'L1'!$D$16,IF($K$46="Month",$F$45/'L1'!$D$17,IF($K$46="Year",$F$45,0)))),B1050,$F$46,$Q$45),"")</f>
        <v/>
      </c>
      <c r="I1050" s="559"/>
      <c r="J1050" s="559" t="str">
        <f t="shared" si="63"/>
        <v/>
      </c>
      <c r="K1050" s="559"/>
      <c r="L1050" s="559"/>
      <c r="M1050" s="559"/>
      <c r="N1050" s="559"/>
      <c r="O1050" s="559" t="str">
        <f t="shared" si="64"/>
        <v/>
      </c>
      <c r="P1050" s="560"/>
    </row>
    <row r="1051" spans="2:16">
      <c r="B1051" s="557" t="str">
        <f t="shared" si="61"/>
        <v/>
      </c>
      <c r="C1051" s="558"/>
      <c r="D1051" s="559" t="str">
        <f t="shared" si="62"/>
        <v/>
      </c>
      <c r="E1051" s="559"/>
      <c r="F1051" s="559" t="str">
        <f>IFERROR(IF(OR(D1051=0,D1051=""),"",-PMT($F$45/IF($K$46="Day",'L1'!$D$12,IF($K$46="Week",'L1'!$D$16,IF($K$46="Month",'L1'!$D$17,1))),$F$46,$D$62)),"")</f>
        <v/>
      </c>
      <c r="G1051" s="559"/>
      <c r="H1051" s="559" t="str">
        <f>IFERROR(-PPMT(IF($K$46="Day",$F$45/'L1'!$D$12,IF($K$46="Week",$F$45/'L1'!$D$16,IF($K$46="Month",$F$45/'L1'!$D$17,IF($K$46="Year",$F$45,0)))),B1051,$F$46,$Q$45),"")</f>
        <v/>
      </c>
      <c r="I1051" s="559"/>
      <c r="J1051" s="559" t="str">
        <f t="shared" si="63"/>
        <v/>
      </c>
      <c r="K1051" s="559"/>
      <c r="L1051" s="559"/>
      <c r="M1051" s="559"/>
      <c r="N1051" s="559"/>
      <c r="O1051" s="559" t="str">
        <f t="shared" si="64"/>
        <v/>
      </c>
      <c r="P1051" s="560"/>
    </row>
    <row r="1052" spans="2:16">
      <c r="B1052" s="557" t="str">
        <f t="shared" si="61"/>
        <v/>
      </c>
      <c r="C1052" s="558"/>
      <c r="D1052" s="559" t="str">
        <f t="shared" si="62"/>
        <v/>
      </c>
      <c r="E1052" s="559"/>
      <c r="F1052" s="559" t="str">
        <f>IFERROR(IF(OR(D1052=0,D1052=""),"",-PMT($F$45/IF($K$46="Day",'L1'!$D$12,IF($K$46="Week",'L1'!$D$16,IF($K$46="Month",'L1'!$D$17,1))),$F$46,$D$62)),"")</f>
        <v/>
      </c>
      <c r="G1052" s="559"/>
      <c r="H1052" s="559" t="str">
        <f>IFERROR(-PPMT(IF($K$46="Day",$F$45/'L1'!$D$12,IF($K$46="Week",$F$45/'L1'!$D$16,IF($K$46="Month",$F$45/'L1'!$D$17,IF($K$46="Year",$F$45,0)))),B1052,$F$46,$Q$45),"")</f>
        <v/>
      </c>
      <c r="I1052" s="559"/>
      <c r="J1052" s="559" t="str">
        <f t="shared" si="63"/>
        <v/>
      </c>
      <c r="K1052" s="559"/>
      <c r="L1052" s="559"/>
      <c r="M1052" s="559"/>
      <c r="N1052" s="559"/>
      <c r="O1052" s="559" t="str">
        <f t="shared" si="64"/>
        <v/>
      </c>
      <c r="P1052" s="560"/>
    </row>
    <row r="1053" spans="2:16">
      <c r="B1053" s="557" t="str">
        <f t="shared" si="61"/>
        <v/>
      </c>
      <c r="C1053" s="558"/>
      <c r="D1053" s="559" t="str">
        <f t="shared" si="62"/>
        <v/>
      </c>
      <c r="E1053" s="559"/>
      <c r="F1053" s="559" t="str">
        <f>IFERROR(IF(OR(D1053=0,D1053=""),"",-PMT($F$45/IF($K$46="Day",'L1'!$D$12,IF($K$46="Week",'L1'!$D$16,IF($K$46="Month",'L1'!$D$17,1))),$F$46,$D$62)),"")</f>
        <v/>
      </c>
      <c r="G1053" s="559"/>
      <c r="H1053" s="559" t="str">
        <f>IFERROR(-PPMT(IF($K$46="Day",$F$45/'L1'!$D$12,IF($K$46="Week",$F$45/'L1'!$D$16,IF($K$46="Month",$F$45/'L1'!$D$17,IF($K$46="Year",$F$45,0)))),B1053,$F$46,$Q$45),"")</f>
        <v/>
      </c>
      <c r="I1053" s="559"/>
      <c r="J1053" s="559" t="str">
        <f t="shared" si="63"/>
        <v/>
      </c>
      <c r="K1053" s="559"/>
      <c r="L1053" s="559"/>
      <c r="M1053" s="559"/>
      <c r="N1053" s="559"/>
      <c r="O1053" s="559" t="str">
        <f t="shared" si="64"/>
        <v/>
      </c>
      <c r="P1053" s="560"/>
    </row>
    <row r="1054" spans="2:16">
      <c r="B1054" s="557" t="str">
        <f t="shared" si="61"/>
        <v/>
      </c>
      <c r="C1054" s="558"/>
      <c r="D1054" s="559" t="str">
        <f t="shared" si="62"/>
        <v/>
      </c>
      <c r="E1054" s="559"/>
      <c r="F1054" s="559" t="str">
        <f>IFERROR(IF(OR(D1054=0,D1054=""),"",-PMT($F$45/IF($K$46="Day",'L1'!$D$12,IF($K$46="Week",'L1'!$D$16,IF($K$46="Month",'L1'!$D$17,1))),$F$46,$D$62)),"")</f>
        <v/>
      </c>
      <c r="G1054" s="559"/>
      <c r="H1054" s="559" t="str">
        <f>IFERROR(-PPMT(IF($K$46="Day",$F$45/'L1'!$D$12,IF($K$46="Week",$F$45/'L1'!$D$16,IF($K$46="Month",$F$45/'L1'!$D$17,IF($K$46="Year",$F$45,0)))),B1054,$F$46,$Q$45),"")</f>
        <v/>
      </c>
      <c r="I1054" s="559"/>
      <c r="J1054" s="559" t="str">
        <f t="shared" si="63"/>
        <v/>
      </c>
      <c r="K1054" s="559"/>
      <c r="L1054" s="559"/>
      <c r="M1054" s="559"/>
      <c r="N1054" s="559"/>
      <c r="O1054" s="559" t="str">
        <f t="shared" si="64"/>
        <v/>
      </c>
      <c r="P1054" s="560"/>
    </row>
    <row r="1055" spans="2:16">
      <c r="B1055" s="557" t="str">
        <f t="shared" si="61"/>
        <v/>
      </c>
      <c r="C1055" s="558"/>
      <c r="D1055" s="559" t="str">
        <f t="shared" si="62"/>
        <v/>
      </c>
      <c r="E1055" s="559"/>
      <c r="F1055" s="559" t="str">
        <f>IFERROR(IF(OR(D1055=0,D1055=""),"",-PMT($F$45/IF($K$46="Day",'L1'!$D$12,IF($K$46="Week",'L1'!$D$16,IF($K$46="Month",'L1'!$D$17,1))),$F$46,$D$62)),"")</f>
        <v/>
      </c>
      <c r="G1055" s="559"/>
      <c r="H1055" s="559" t="str">
        <f>IFERROR(-PPMT(IF($K$46="Day",$F$45/'L1'!$D$12,IF($K$46="Week",$F$45/'L1'!$D$16,IF($K$46="Month",$F$45/'L1'!$D$17,IF($K$46="Year",$F$45,0)))),B1055,$F$46,$Q$45),"")</f>
        <v/>
      </c>
      <c r="I1055" s="559"/>
      <c r="J1055" s="559" t="str">
        <f t="shared" si="63"/>
        <v/>
      </c>
      <c r="K1055" s="559"/>
      <c r="L1055" s="559"/>
      <c r="M1055" s="559"/>
      <c r="N1055" s="559"/>
      <c r="O1055" s="559" t="str">
        <f t="shared" si="64"/>
        <v/>
      </c>
      <c r="P1055" s="560"/>
    </row>
    <row r="1056" spans="2:16">
      <c r="B1056" s="557" t="str">
        <f t="shared" si="61"/>
        <v/>
      </c>
      <c r="C1056" s="558"/>
      <c r="D1056" s="559" t="str">
        <f t="shared" si="62"/>
        <v/>
      </c>
      <c r="E1056" s="559"/>
      <c r="F1056" s="559" t="str">
        <f>IFERROR(IF(OR(D1056=0,D1056=""),"",-PMT($F$45/IF($K$46="Day",'L1'!$D$12,IF($K$46="Week",'L1'!$D$16,IF($K$46="Month",'L1'!$D$17,1))),$F$46,$D$62)),"")</f>
        <v/>
      </c>
      <c r="G1056" s="559"/>
      <c r="H1056" s="559" t="str">
        <f>IFERROR(-PPMT(IF($K$46="Day",$F$45/'L1'!$D$12,IF($K$46="Week",$F$45/'L1'!$D$16,IF($K$46="Month",$F$45/'L1'!$D$17,IF($K$46="Year",$F$45,0)))),B1056,$F$46,$Q$45),"")</f>
        <v/>
      </c>
      <c r="I1056" s="559"/>
      <c r="J1056" s="559" t="str">
        <f t="shared" si="63"/>
        <v/>
      </c>
      <c r="K1056" s="559"/>
      <c r="L1056" s="559"/>
      <c r="M1056" s="559"/>
      <c r="N1056" s="559"/>
      <c r="O1056" s="559" t="str">
        <f t="shared" si="64"/>
        <v/>
      </c>
      <c r="P1056" s="560"/>
    </row>
    <row r="1057" spans="2:16">
      <c r="B1057" s="557" t="str">
        <f t="shared" si="61"/>
        <v/>
      </c>
      <c r="C1057" s="558"/>
      <c r="D1057" s="559" t="str">
        <f t="shared" si="62"/>
        <v/>
      </c>
      <c r="E1057" s="559"/>
      <c r="F1057" s="559" t="str">
        <f>IFERROR(IF(OR(D1057=0,D1057=""),"",-PMT($F$45/IF($K$46="Day",'L1'!$D$12,IF($K$46="Week",'L1'!$D$16,IF($K$46="Month",'L1'!$D$17,1))),$F$46,$D$62)),"")</f>
        <v/>
      </c>
      <c r="G1057" s="559"/>
      <c r="H1057" s="559" t="str">
        <f>IFERROR(-PPMT(IF($K$46="Day",$F$45/'L1'!$D$12,IF($K$46="Week",$F$45/'L1'!$D$16,IF($K$46="Month",$F$45/'L1'!$D$17,IF($K$46="Year",$F$45,0)))),B1057,$F$46,$Q$45),"")</f>
        <v/>
      </c>
      <c r="I1057" s="559"/>
      <c r="J1057" s="559" t="str">
        <f t="shared" si="63"/>
        <v/>
      </c>
      <c r="K1057" s="559"/>
      <c r="L1057" s="559"/>
      <c r="M1057" s="559"/>
      <c r="N1057" s="559"/>
      <c r="O1057" s="559" t="str">
        <f t="shared" si="64"/>
        <v/>
      </c>
      <c r="P1057" s="560"/>
    </row>
    <row r="1058" spans="2:16">
      <c r="B1058" s="557" t="str">
        <f t="shared" si="61"/>
        <v/>
      </c>
      <c r="C1058" s="558"/>
      <c r="D1058" s="559" t="str">
        <f t="shared" si="62"/>
        <v/>
      </c>
      <c r="E1058" s="559"/>
      <c r="F1058" s="559" t="str">
        <f>IFERROR(IF(OR(D1058=0,D1058=""),"",-PMT($F$45/IF($K$46="Day",'L1'!$D$12,IF($K$46="Week",'L1'!$D$16,IF($K$46="Month",'L1'!$D$17,1))),$F$46,$D$62)),"")</f>
        <v/>
      </c>
      <c r="G1058" s="559"/>
      <c r="H1058" s="559" t="str">
        <f>IFERROR(-PPMT(IF($K$46="Day",$F$45/'L1'!$D$12,IF($K$46="Week",$F$45/'L1'!$D$16,IF($K$46="Month",$F$45/'L1'!$D$17,IF($K$46="Year",$F$45,0)))),B1058,$F$46,$Q$45),"")</f>
        <v/>
      </c>
      <c r="I1058" s="559"/>
      <c r="J1058" s="559" t="str">
        <f t="shared" si="63"/>
        <v/>
      </c>
      <c r="K1058" s="559"/>
      <c r="L1058" s="559"/>
      <c r="M1058" s="559"/>
      <c r="N1058" s="559"/>
      <c r="O1058" s="559" t="str">
        <f t="shared" si="64"/>
        <v/>
      </c>
      <c r="P1058" s="560"/>
    </row>
    <row r="1059" spans="2:16">
      <c r="B1059" s="557" t="str">
        <f t="shared" si="61"/>
        <v/>
      </c>
      <c r="C1059" s="558"/>
      <c r="D1059" s="559" t="str">
        <f t="shared" si="62"/>
        <v/>
      </c>
      <c r="E1059" s="559"/>
      <c r="F1059" s="559" t="str">
        <f>IFERROR(IF(OR(D1059=0,D1059=""),"",-PMT($F$45/IF($K$46="Day",'L1'!$D$12,IF($K$46="Week",'L1'!$D$16,IF($K$46="Month",'L1'!$D$17,1))),$F$46,$D$62)),"")</f>
        <v/>
      </c>
      <c r="G1059" s="559"/>
      <c r="H1059" s="559" t="str">
        <f>IFERROR(-PPMT(IF($K$46="Day",$F$45/'L1'!$D$12,IF($K$46="Week",$F$45/'L1'!$D$16,IF($K$46="Month",$F$45/'L1'!$D$17,IF($K$46="Year",$F$45,0)))),B1059,$F$46,$Q$45),"")</f>
        <v/>
      </c>
      <c r="I1059" s="559"/>
      <c r="J1059" s="559" t="str">
        <f t="shared" si="63"/>
        <v/>
      </c>
      <c r="K1059" s="559"/>
      <c r="L1059" s="559"/>
      <c r="M1059" s="559"/>
      <c r="N1059" s="559"/>
      <c r="O1059" s="559" t="str">
        <f t="shared" si="64"/>
        <v/>
      </c>
      <c r="P1059" s="560"/>
    </row>
    <row r="1060" spans="2:16">
      <c r="B1060" s="557" t="str">
        <f t="shared" si="61"/>
        <v/>
      </c>
      <c r="C1060" s="558"/>
      <c r="D1060" s="559" t="str">
        <f t="shared" si="62"/>
        <v/>
      </c>
      <c r="E1060" s="559"/>
      <c r="F1060" s="559" t="str">
        <f>IFERROR(IF(OR(D1060=0,D1060=""),"",-PMT($F$45/IF($K$46="Day",'L1'!$D$12,IF($K$46="Week",'L1'!$D$16,IF($K$46="Month",'L1'!$D$17,1))),$F$46,$D$62)),"")</f>
        <v/>
      </c>
      <c r="G1060" s="559"/>
      <c r="H1060" s="559" t="str">
        <f>IFERROR(-PPMT(IF($K$46="Day",$F$45/'L1'!$D$12,IF($K$46="Week",$F$45/'L1'!$D$16,IF($K$46="Month",$F$45/'L1'!$D$17,IF($K$46="Year",$F$45,0)))),B1060,$F$46,$Q$45),"")</f>
        <v/>
      </c>
      <c r="I1060" s="559"/>
      <c r="J1060" s="559" t="str">
        <f t="shared" si="63"/>
        <v/>
      </c>
      <c r="K1060" s="559"/>
      <c r="L1060" s="559"/>
      <c r="M1060" s="559"/>
      <c r="N1060" s="559"/>
      <c r="O1060" s="559" t="str">
        <f t="shared" si="64"/>
        <v/>
      </c>
      <c r="P1060" s="560"/>
    </row>
    <row r="1061" spans="2:16">
      <c r="B1061" s="557" t="str">
        <f t="shared" si="61"/>
        <v/>
      </c>
      <c r="C1061" s="558"/>
      <c r="D1061" s="559" t="str">
        <f t="shared" si="62"/>
        <v/>
      </c>
      <c r="E1061" s="559"/>
      <c r="F1061" s="559" t="str">
        <f>IFERROR(IF(OR(D1061=0,D1061=""),"",-PMT($F$45/IF($K$46="Day",'L1'!$D$12,IF($K$46="Week",'L1'!$D$16,IF($K$46="Month",'L1'!$D$17,1))),$F$46,$D$62)),"")</f>
        <v/>
      </c>
      <c r="G1061" s="559"/>
      <c r="H1061" s="559" t="str">
        <f>IFERROR(-PPMT(IF($K$46="Day",$F$45/'L1'!$D$12,IF($K$46="Week",$F$45/'L1'!$D$16,IF($K$46="Month",$F$45/'L1'!$D$17,IF($K$46="Year",$F$45,0)))),B1061,$F$46,$Q$45),"")</f>
        <v/>
      </c>
      <c r="I1061" s="559"/>
      <c r="J1061" s="559" t="str">
        <f t="shared" si="63"/>
        <v/>
      </c>
      <c r="K1061" s="559"/>
      <c r="L1061" s="559"/>
      <c r="M1061" s="559"/>
      <c r="N1061" s="559"/>
      <c r="O1061" s="559" t="str">
        <f t="shared" si="64"/>
        <v/>
      </c>
      <c r="P1061" s="560"/>
    </row>
    <row r="1062" spans="2:16">
      <c r="B1062" s="557" t="str">
        <f t="shared" si="61"/>
        <v/>
      </c>
      <c r="C1062" s="558"/>
      <c r="D1062" s="559" t="str">
        <f t="shared" si="62"/>
        <v/>
      </c>
      <c r="E1062" s="559"/>
      <c r="F1062" s="559" t="str">
        <f>IFERROR(IF(OR(D1062=0,D1062=""),"",-PMT($F$45/IF($K$46="Day",'L1'!$D$12,IF($K$46="Week",'L1'!$D$16,IF($K$46="Month",'L1'!$D$17,1))),$F$46,$D$62)),"")</f>
        <v/>
      </c>
      <c r="G1062" s="559"/>
      <c r="H1062" s="559" t="str">
        <f>IFERROR(-PPMT(IF($K$46="Day",$F$45/'L1'!$D$12,IF($K$46="Week",$F$45/'L1'!$D$16,IF($K$46="Month",$F$45/'L1'!$D$17,IF($K$46="Year",$F$45,0)))),B1062,$F$46,$Q$45),"")</f>
        <v/>
      </c>
      <c r="I1062" s="559"/>
      <c r="J1062" s="559" t="str">
        <f t="shared" si="63"/>
        <v/>
      </c>
      <c r="K1062" s="559"/>
      <c r="L1062" s="559"/>
      <c r="M1062" s="559"/>
      <c r="N1062" s="559"/>
      <c r="O1062" s="559" t="str">
        <f t="shared" si="64"/>
        <v/>
      </c>
      <c r="P1062" s="560"/>
    </row>
    <row r="1063" spans="2:16">
      <c r="B1063" s="557" t="str">
        <f t="shared" si="61"/>
        <v/>
      </c>
      <c r="C1063" s="558"/>
      <c r="D1063" s="559" t="str">
        <f t="shared" si="62"/>
        <v/>
      </c>
      <c r="E1063" s="559"/>
      <c r="F1063" s="559" t="str">
        <f>IFERROR(IF(OR(D1063=0,D1063=""),"",-PMT($F$45/IF($K$46="Day",'L1'!$D$12,IF($K$46="Week",'L1'!$D$16,IF($K$46="Month",'L1'!$D$17,1))),$F$46,$D$62)),"")</f>
        <v/>
      </c>
      <c r="G1063" s="559"/>
      <c r="H1063" s="559" t="str">
        <f>IFERROR(-PPMT(IF($K$46="Day",$F$45/'L1'!$D$12,IF($K$46="Week",$F$45/'L1'!$D$16,IF($K$46="Month",$F$45/'L1'!$D$17,IF($K$46="Year",$F$45,0)))),B1063,$F$46,$Q$45),"")</f>
        <v/>
      </c>
      <c r="I1063" s="559"/>
      <c r="J1063" s="559" t="str">
        <f t="shared" si="63"/>
        <v/>
      </c>
      <c r="K1063" s="559"/>
      <c r="L1063" s="559"/>
      <c r="M1063" s="559"/>
      <c r="N1063" s="559"/>
      <c r="O1063" s="559" t="str">
        <f t="shared" si="64"/>
        <v/>
      </c>
      <c r="P1063" s="560"/>
    </row>
    <row r="1064" spans="2:16">
      <c r="B1064" s="557" t="str">
        <f t="shared" si="61"/>
        <v/>
      </c>
      <c r="C1064" s="558"/>
      <c r="D1064" s="559" t="str">
        <f t="shared" si="62"/>
        <v/>
      </c>
      <c r="E1064" s="559"/>
      <c r="F1064" s="559" t="str">
        <f>IFERROR(IF(OR(D1064=0,D1064=""),"",-PMT($F$45/IF($K$46="Day",'L1'!$D$12,IF($K$46="Week",'L1'!$D$16,IF($K$46="Month",'L1'!$D$17,1))),$F$46,$D$62)),"")</f>
        <v/>
      </c>
      <c r="G1064" s="559"/>
      <c r="H1064" s="559" t="str">
        <f>IFERROR(-PPMT(IF($K$46="Day",$F$45/'L1'!$D$12,IF($K$46="Week",$F$45/'L1'!$D$16,IF($K$46="Month",$F$45/'L1'!$D$17,IF($K$46="Year",$F$45,0)))),B1064,$F$46,$Q$45),"")</f>
        <v/>
      </c>
      <c r="I1064" s="559"/>
      <c r="J1064" s="559" t="str">
        <f t="shared" si="63"/>
        <v/>
      </c>
      <c r="K1064" s="559"/>
      <c r="L1064" s="559"/>
      <c r="M1064" s="559"/>
      <c r="N1064" s="559"/>
      <c r="O1064" s="559" t="str">
        <f t="shared" si="64"/>
        <v/>
      </c>
      <c r="P1064" s="560"/>
    </row>
    <row r="1065" spans="2:16">
      <c r="B1065" s="557" t="str">
        <f t="shared" si="61"/>
        <v/>
      </c>
      <c r="C1065" s="558"/>
      <c r="D1065" s="559" t="str">
        <f t="shared" si="62"/>
        <v/>
      </c>
      <c r="E1065" s="559"/>
      <c r="F1065" s="559" t="str">
        <f>IFERROR(IF(OR(D1065=0,D1065=""),"",-PMT($F$45/IF($K$46="Day",'L1'!$D$12,IF($K$46="Week",'L1'!$D$16,IF($K$46="Month",'L1'!$D$17,1))),$F$46,$D$62)),"")</f>
        <v/>
      </c>
      <c r="G1065" s="559"/>
      <c r="H1065" s="559" t="str">
        <f>IFERROR(-PPMT(IF($K$46="Day",$F$45/'L1'!$D$12,IF($K$46="Week",$F$45/'L1'!$D$16,IF($K$46="Month",$F$45/'L1'!$D$17,IF($K$46="Year",$F$45,0)))),B1065,$F$46,$Q$45),"")</f>
        <v/>
      </c>
      <c r="I1065" s="559"/>
      <c r="J1065" s="559" t="str">
        <f t="shared" si="63"/>
        <v/>
      </c>
      <c r="K1065" s="559"/>
      <c r="L1065" s="559"/>
      <c r="M1065" s="559"/>
      <c r="N1065" s="559"/>
      <c r="O1065" s="559" t="str">
        <f t="shared" si="64"/>
        <v/>
      </c>
      <c r="P1065" s="560"/>
    </row>
    <row r="1066" spans="2:16">
      <c r="B1066" s="557" t="str">
        <f t="shared" si="61"/>
        <v/>
      </c>
      <c r="C1066" s="558"/>
      <c r="D1066" s="559" t="str">
        <f t="shared" si="62"/>
        <v/>
      </c>
      <c r="E1066" s="559"/>
      <c r="F1066" s="559" t="str">
        <f>IFERROR(IF(OR(D1066=0,D1066=""),"",-PMT($F$45/IF($K$46="Day",'L1'!$D$12,IF($K$46="Week",'L1'!$D$16,IF($K$46="Month",'L1'!$D$17,1))),$F$46,$D$62)),"")</f>
        <v/>
      </c>
      <c r="G1066" s="559"/>
      <c r="H1066" s="559" t="str">
        <f>IFERROR(-PPMT(IF($K$46="Day",$F$45/'L1'!$D$12,IF($K$46="Week",$F$45/'L1'!$D$16,IF($K$46="Month",$F$45/'L1'!$D$17,IF($K$46="Year",$F$45,0)))),B1066,$F$46,$Q$45),"")</f>
        <v/>
      </c>
      <c r="I1066" s="559"/>
      <c r="J1066" s="559" t="str">
        <f t="shared" si="63"/>
        <v/>
      </c>
      <c r="K1066" s="559"/>
      <c r="L1066" s="559"/>
      <c r="M1066" s="559"/>
      <c r="N1066" s="559"/>
      <c r="O1066" s="559" t="str">
        <f t="shared" si="64"/>
        <v/>
      </c>
      <c r="P1066" s="560"/>
    </row>
    <row r="1067" spans="2:16">
      <c r="B1067" s="557" t="str">
        <f t="shared" si="61"/>
        <v/>
      </c>
      <c r="C1067" s="558"/>
      <c r="D1067" s="559" t="str">
        <f t="shared" si="62"/>
        <v/>
      </c>
      <c r="E1067" s="559"/>
      <c r="F1067" s="559" t="str">
        <f>IFERROR(IF(OR(D1067=0,D1067=""),"",-PMT($F$45/IF($K$46="Day",'L1'!$D$12,IF($K$46="Week",'L1'!$D$16,IF($K$46="Month",'L1'!$D$17,1))),$F$46,$D$62)),"")</f>
        <v/>
      </c>
      <c r="G1067" s="559"/>
      <c r="H1067" s="559" t="str">
        <f>IFERROR(-PPMT(IF($K$46="Day",$F$45/'L1'!$D$12,IF($K$46="Week",$F$45/'L1'!$D$16,IF($K$46="Month",$F$45/'L1'!$D$17,IF($K$46="Year",$F$45,0)))),B1067,$F$46,$Q$45),"")</f>
        <v/>
      </c>
      <c r="I1067" s="559"/>
      <c r="J1067" s="559" t="str">
        <f t="shared" si="63"/>
        <v/>
      </c>
      <c r="K1067" s="559"/>
      <c r="L1067" s="559"/>
      <c r="M1067" s="559"/>
      <c r="N1067" s="559"/>
      <c r="O1067" s="559" t="str">
        <f t="shared" si="64"/>
        <v/>
      </c>
      <c r="P1067" s="560"/>
    </row>
    <row r="1068" spans="2:16">
      <c r="B1068" s="557" t="str">
        <f t="shared" si="61"/>
        <v/>
      </c>
      <c r="C1068" s="558"/>
      <c r="D1068" s="559" t="str">
        <f t="shared" si="62"/>
        <v/>
      </c>
      <c r="E1068" s="559"/>
      <c r="F1068" s="559" t="str">
        <f>IFERROR(IF(OR(D1068=0,D1068=""),"",-PMT($F$45/IF($K$46="Day",'L1'!$D$12,IF($K$46="Week",'L1'!$D$16,IF($K$46="Month",'L1'!$D$17,1))),$F$46,$D$62)),"")</f>
        <v/>
      </c>
      <c r="G1068" s="559"/>
      <c r="H1068" s="559" t="str">
        <f>IFERROR(-PPMT(IF($K$46="Day",$F$45/'L1'!$D$12,IF($K$46="Week",$F$45/'L1'!$D$16,IF($K$46="Month",$F$45/'L1'!$D$17,IF($K$46="Year",$F$45,0)))),B1068,$F$46,$Q$45),"")</f>
        <v/>
      </c>
      <c r="I1068" s="559"/>
      <c r="J1068" s="559" t="str">
        <f t="shared" si="63"/>
        <v/>
      </c>
      <c r="K1068" s="559"/>
      <c r="L1068" s="559"/>
      <c r="M1068" s="559"/>
      <c r="N1068" s="559"/>
      <c r="O1068" s="559" t="str">
        <f t="shared" si="64"/>
        <v/>
      </c>
      <c r="P1068" s="560"/>
    </row>
    <row r="1069" spans="2:16">
      <c r="B1069" s="557" t="str">
        <f t="shared" si="61"/>
        <v/>
      </c>
      <c r="C1069" s="558"/>
      <c r="D1069" s="559" t="str">
        <f t="shared" si="62"/>
        <v/>
      </c>
      <c r="E1069" s="559"/>
      <c r="F1069" s="559" t="str">
        <f>IFERROR(IF(OR(D1069=0,D1069=""),"",-PMT($F$45/IF($K$46="Day",'L1'!$D$12,IF($K$46="Week",'L1'!$D$16,IF($K$46="Month",'L1'!$D$17,1))),$F$46,$D$62)),"")</f>
        <v/>
      </c>
      <c r="G1069" s="559"/>
      <c r="H1069" s="559" t="str">
        <f>IFERROR(-PPMT(IF($K$46="Day",$F$45/'L1'!$D$12,IF($K$46="Week",$F$45/'L1'!$D$16,IF($K$46="Month",$F$45/'L1'!$D$17,IF($K$46="Year",$F$45,0)))),B1069,$F$46,$Q$45),"")</f>
        <v/>
      </c>
      <c r="I1069" s="559"/>
      <c r="J1069" s="559" t="str">
        <f t="shared" si="63"/>
        <v/>
      </c>
      <c r="K1069" s="559"/>
      <c r="L1069" s="559"/>
      <c r="M1069" s="559"/>
      <c r="N1069" s="559"/>
      <c r="O1069" s="559" t="str">
        <f t="shared" si="64"/>
        <v/>
      </c>
      <c r="P1069" s="560"/>
    </row>
    <row r="1070" spans="2:16">
      <c r="B1070" s="557" t="str">
        <f t="shared" si="61"/>
        <v/>
      </c>
      <c r="C1070" s="558"/>
      <c r="D1070" s="559" t="str">
        <f t="shared" si="62"/>
        <v/>
      </c>
      <c r="E1070" s="559"/>
      <c r="F1070" s="559" t="str">
        <f>IFERROR(IF(OR(D1070=0,D1070=""),"",-PMT($F$45/IF($K$46="Day",'L1'!$D$12,IF($K$46="Week",'L1'!$D$16,IF($K$46="Month",'L1'!$D$17,1))),$F$46,$D$62)),"")</f>
        <v/>
      </c>
      <c r="G1070" s="559"/>
      <c r="H1070" s="559" t="str">
        <f>IFERROR(-PPMT(IF($K$46="Day",$F$45/'L1'!$D$12,IF($K$46="Week",$F$45/'L1'!$D$16,IF($K$46="Month",$F$45/'L1'!$D$17,IF($K$46="Year",$F$45,0)))),B1070,$F$46,$Q$45),"")</f>
        <v/>
      </c>
      <c r="I1070" s="559"/>
      <c r="J1070" s="559" t="str">
        <f t="shared" si="63"/>
        <v/>
      </c>
      <c r="K1070" s="559"/>
      <c r="L1070" s="559"/>
      <c r="M1070" s="559"/>
      <c r="N1070" s="559"/>
      <c r="O1070" s="559" t="str">
        <f t="shared" si="64"/>
        <v/>
      </c>
      <c r="P1070" s="560"/>
    </row>
    <row r="1071" spans="2:16">
      <c r="B1071" s="557" t="str">
        <f t="shared" si="61"/>
        <v/>
      </c>
      <c r="C1071" s="558"/>
      <c r="D1071" s="559" t="str">
        <f t="shared" si="62"/>
        <v/>
      </c>
      <c r="E1071" s="559"/>
      <c r="F1071" s="559" t="str">
        <f>IFERROR(IF(OR(D1071=0,D1071=""),"",-PMT($F$45/IF($K$46="Day",'L1'!$D$12,IF($K$46="Week",'L1'!$D$16,IF($K$46="Month",'L1'!$D$17,1))),$F$46,$D$62)),"")</f>
        <v/>
      </c>
      <c r="G1071" s="559"/>
      <c r="H1071" s="559" t="str">
        <f>IFERROR(-PPMT(IF($K$46="Day",$F$45/'L1'!$D$12,IF($K$46="Week",$F$45/'L1'!$D$16,IF($K$46="Month",$F$45/'L1'!$D$17,IF($K$46="Year",$F$45,0)))),B1071,$F$46,$Q$45),"")</f>
        <v/>
      </c>
      <c r="I1071" s="559"/>
      <c r="J1071" s="559" t="str">
        <f t="shared" si="63"/>
        <v/>
      </c>
      <c r="K1071" s="559"/>
      <c r="L1071" s="559"/>
      <c r="M1071" s="559"/>
      <c r="N1071" s="559"/>
      <c r="O1071" s="559" t="str">
        <f t="shared" si="64"/>
        <v/>
      </c>
      <c r="P1071" s="560"/>
    </row>
    <row r="1072" spans="2:16">
      <c r="B1072" s="557" t="str">
        <f t="shared" si="61"/>
        <v/>
      </c>
      <c r="C1072" s="558"/>
      <c r="D1072" s="559" t="str">
        <f t="shared" si="62"/>
        <v/>
      </c>
      <c r="E1072" s="559"/>
      <c r="F1072" s="559" t="str">
        <f>IFERROR(IF(OR(D1072=0,D1072=""),"",-PMT($F$45/IF($K$46="Day",'L1'!$D$12,IF($K$46="Week",'L1'!$D$16,IF($K$46="Month",'L1'!$D$17,1))),$F$46,$D$62)),"")</f>
        <v/>
      </c>
      <c r="G1072" s="559"/>
      <c r="H1072" s="559" t="str">
        <f>IFERROR(-PPMT(IF($K$46="Day",$F$45/'L1'!$D$12,IF($K$46="Week",$F$45/'L1'!$D$16,IF($K$46="Month",$F$45/'L1'!$D$17,IF($K$46="Year",$F$45,0)))),B1072,$F$46,$Q$45),"")</f>
        <v/>
      </c>
      <c r="I1072" s="559"/>
      <c r="J1072" s="559" t="str">
        <f t="shared" si="63"/>
        <v/>
      </c>
      <c r="K1072" s="559"/>
      <c r="L1072" s="559"/>
      <c r="M1072" s="559"/>
      <c r="N1072" s="559"/>
      <c r="O1072" s="559" t="str">
        <f t="shared" si="64"/>
        <v/>
      </c>
      <c r="P1072" s="560"/>
    </row>
    <row r="1073" spans="2:16">
      <c r="B1073" s="557" t="str">
        <f t="shared" si="61"/>
        <v/>
      </c>
      <c r="C1073" s="558"/>
      <c r="D1073" s="559" t="str">
        <f t="shared" si="62"/>
        <v/>
      </c>
      <c r="E1073" s="559"/>
      <c r="F1073" s="559" t="str">
        <f>IFERROR(IF(OR(D1073=0,D1073=""),"",-PMT($F$45/IF($K$46="Day",'L1'!$D$12,IF($K$46="Week",'L1'!$D$16,IF($K$46="Month",'L1'!$D$17,1))),$F$46,$D$62)),"")</f>
        <v/>
      </c>
      <c r="G1073" s="559"/>
      <c r="H1073" s="559" t="str">
        <f>IFERROR(-PPMT(IF($K$46="Day",$F$45/'L1'!$D$12,IF($K$46="Week",$F$45/'L1'!$D$16,IF($K$46="Month",$F$45/'L1'!$D$17,IF($K$46="Year",$F$45,0)))),B1073,$F$46,$Q$45),"")</f>
        <v/>
      </c>
      <c r="I1073" s="559"/>
      <c r="J1073" s="559" t="str">
        <f t="shared" si="63"/>
        <v/>
      </c>
      <c r="K1073" s="559"/>
      <c r="L1073" s="559"/>
      <c r="M1073" s="559"/>
      <c r="N1073" s="559"/>
      <c r="O1073" s="559" t="str">
        <f t="shared" si="64"/>
        <v/>
      </c>
      <c r="P1073" s="560"/>
    </row>
    <row r="1074" spans="2:16">
      <c r="B1074" s="557" t="str">
        <f t="shared" si="61"/>
        <v/>
      </c>
      <c r="C1074" s="558"/>
      <c r="D1074" s="559" t="str">
        <f t="shared" si="62"/>
        <v/>
      </c>
      <c r="E1074" s="559"/>
      <c r="F1074" s="559" t="str">
        <f>IFERROR(IF(OR(D1074=0,D1074=""),"",-PMT($F$45/IF($K$46="Day",'L1'!$D$12,IF($K$46="Week",'L1'!$D$16,IF($K$46="Month",'L1'!$D$17,1))),$F$46,$D$62)),"")</f>
        <v/>
      </c>
      <c r="G1074" s="559"/>
      <c r="H1074" s="559" t="str">
        <f>IFERROR(-PPMT(IF($K$46="Day",$F$45/'L1'!$D$12,IF($K$46="Week",$F$45/'L1'!$D$16,IF($K$46="Month",$F$45/'L1'!$D$17,IF($K$46="Year",$F$45,0)))),B1074,$F$46,$Q$45),"")</f>
        <v/>
      </c>
      <c r="I1074" s="559"/>
      <c r="J1074" s="559" t="str">
        <f t="shared" si="63"/>
        <v/>
      </c>
      <c r="K1074" s="559"/>
      <c r="L1074" s="559"/>
      <c r="M1074" s="559"/>
      <c r="N1074" s="559"/>
      <c r="O1074" s="559" t="str">
        <f t="shared" si="64"/>
        <v/>
      </c>
      <c r="P1074" s="560"/>
    </row>
    <row r="1075" spans="2:16">
      <c r="B1075" s="557" t="str">
        <f t="shared" si="61"/>
        <v/>
      </c>
      <c r="C1075" s="558"/>
      <c r="D1075" s="559" t="str">
        <f t="shared" si="62"/>
        <v/>
      </c>
      <c r="E1075" s="559"/>
      <c r="F1075" s="559" t="str">
        <f>IFERROR(IF(OR(D1075=0,D1075=""),"",-PMT($F$45/IF($K$46="Day",'L1'!$D$12,IF($K$46="Week",'L1'!$D$16,IF($K$46="Month",'L1'!$D$17,1))),$F$46,$D$62)),"")</f>
        <v/>
      </c>
      <c r="G1075" s="559"/>
      <c r="H1075" s="559" t="str">
        <f>IFERROR(-PPMT(IF($K$46="Day",$F$45/'L1'!$D$12,IF($K$46="Week",$F$45/'L1'!$D$16,IF($K$46="Month",$F$45/'L1'!$D$17,IF($K$46="Year",$F$45,0)))),B1075,$F$46,$Q$45),"")</f>
        <v/>
      </c>
      <c r="I1075" s="559"/>
      <c r="J1075" s="559" t="str">
        <f t="shared" si="63"/>
        <v/>
      </c>
      <c r="K1075" s="559"/>
      <c r="L1075" s="559"/>
      <c r="M1075" s="559"/>
      <c r="N1075" s="559"/>
      <c r="O1075" s="559" t="str">
        <f t="shared" si="64"/>
        <v/>
      </c>
      <c r="P1075" s="560"/>
    </row>
    <row r="1076" spans="2:16">
      <c r="B1076" s="557" t="str">
        <f t="shared" si="61"/>
        <v/>
      </c>
      <c r="C1076" s="558"/>
      <c r="D1076" s="559" t="str">
        <f t="shared" si="62"/>
        <v/>
      </c>
      <c r="E1076" s="559"/>
      <c r="F1076" s="559" t="str">
        <f>IFERROR(IF(OR(D1076=0,D1076=""),"",-PMT($F$45/IF($K$46="Day",'L1'!$D$12,IF($K$46="Week",'L1'!$D$16,IF($K$46="Month",'L1'!$D$17,1))),$F$46,$D$62)),"")</f>
        <v/>
      </c>
      <c r="G1076" s="559"/>
      <c r="H1076" s="559" t="str">
        <f>IFERROR(-PPMT(IF($K$46="Day",$F$45/'L1'!$D$12,IF($K$46="Week",$F$45/'L1'!$D$16,IF($K$46="Month",$F$45/'L1'!$D$17,IF($K$46="Year",$F$45,0)))),B1076,$F$46,$Q$45),"")</f>
        <v/>
      </c>
      <c r="I1076" s="559"/>
      <c r="J1076" s="559" t="str">
        <f t="shared" si="63"/>
        <v/>
      </c>
      <c r="K1076" s="559"/>
      <c r="L1076" s="559"/>
      <c r="M1076" s="559"/>
      <c r="N1076" s="559"/>
      <c r="O1076" s="559" t="str">
        <f t="shared" si="64"/>
        <v/>
      </c>
      <c r="P1076" s="560"/>
    </row>
    <row r="1077" spans="2:16">
      <c r="B1077" s="557" t="str">
        <f t="shared" si="61"/>
        <v/>
      </c>
      <c r="C1077" s="558"/>
      <c r="D1077" s="559" t="str">
        <f t="shared" si="62"/>
        <v/>
      </c>
      <c r="E1077" s="559"/>
      <c r="F1077" s="559" t="str">
        <f>IFERROR(IF(OR(D1077=0,D1077=""),"",-PMT($F$45/IF($K$46="Day",'L1'!$D$12,IF($K$46="Week",'L1'!$D$16,IF($K$46="Month",'L1'!$D$17,1))),$F$46,$D$62)),"")</f>
        <v/>
      </c>
      <c r="G1077" s="559"/>
      <c r="H1077" s="559" t="str">
        <f>IFERROR(-PPMT(IF($K$46="Day",$F$45/'L1'!$D$12,IF($K$46="Week",$F$45/'L1'!$D$16,IF($K$46="Month",$F$45/'L1'!$D$17,IF($K$46="Year",$F$45,0)))),B1077,$F$46,$Q$45),"")</f>
        <v/>
      </c>
      <c r="I1077" s="559"/>
      <c r="J1077" s="559" t="str">
        <f t="shared" si="63"/>
        <v/>
      </c>
      <c r="K1077" s="559"/>
      <c r="L1077" s="559"/>
      <c r="M1077" s="559"/>
      <c r="N1077" s="559"/>
      <c r="O1077" s="559" t="str">
        <f t="shared" si="64"/>
        <v/>
      </c>
      <c r="P1077" s="560"/>
    </row>
    <row r="1078" spans="2:16">
      <c r="B1078" s="557" t="str">
        <f t="shared" si="61"/>
        <v/>
      </c>
      <c r="C1078" s="558"/>
      <c r="D1078" s="559" t="str">
        <f t="shared" si="62"/>
        <v/>
      </c>
      <c r="E1078" s="559"/>
      <c r="F1078" s="559" t="str">
        <f>IFERROR(IF(OR(D1078=0,D1078=""),"",-PMT($F$45/IF($K$46="Day",'L1'!$D$12,IF($K$46="Week",'L1'!$D$16,IF($K$46="Month",'L1'!$D$17,1))),$F$46,$D$62)),"")</f>
        <v/>
      </c>
      <c r="G1078" s="559"/>
      <c r="H1078" s="559" t="str">
        <f>IFERROR(-PPMT(IF($K$46="Day",$F$45/'L1'!$D$12,IF($K$46="Week",$F$45/'L1'!$D$16,IF($K$46="Month",$F$45/'L1'!$D$17,IF($K$46="Year",$F$45,0)))),B1078,$F$46,$Q$45),"")</f>
        <v/>
      </c>
      <c r="I1078" s="559"/>
      <c r="J1078" s="559" t="str">
        <f t="shared" si="63"/>
        <v/>
      </c>
      <c r="K1078" s="559"/>
      <c r="L1078" s="559"/>
      <c r="M1078" s="559"/>
      <c r="N1078" s="559"/>
      <c r="O1078" s="559" t="str">
        <f t="shared" si="64"/>
        <v/>
      </c>
      <c r="P1078" s="560"/>
    </row>
    <row r="1079" spans="2:16">
      <c r="B1079" s="557" t="str">
        <f t="shared" si="61"/>
        <v/>
      </c>
      <c r="C1079" s="558"/>
      <c r="D1079" s="559" t="str">
        <f t="shared" si="62"/>
        <v/>
      </c>
      <c r="E1079" s="559"/>
      <c r="F1079" s="559" t="str">
        <f>IFERROR(IF(OR(D1079=0,D1079=""),"",-PMT($F$45/IF($K$46="Day",'L1'!$D$12,IF($K$46="Week",'L1'!$D$16,IF($K$46="Month",'L1'!$D$17,1))),$F$46,$D$62)),"")</f>
        <v/>
      </c>
      <c r="G1079" s="559"/>
      <c r="H1079" s="559" t="str">
        <f>IFERROR(-PPMT(IF($K$46="Day",$F$45/'L1'!$D$12,IF($K$46="Week",$F$45/'L1'!$D$16,IF($K$46="Month",$F$45/'L1'!$D$17,IF($K$46="Year",$F$45,0)))),B1079,$F$46,$Q$45),"")</f>
        <v/>
      </c>
      <c r="I1079" s="559"/>
      <c r="J1079" s="559" t="str">
        <f t="shared" si="63"/>
        <v/>
      </c>
      <c r="K1079" s="559"/>
      <c r="L1079" s="559"/>
      <c r="M1079" s="559"/>
      <c r="N1079" s="559"/>
      <c r="O1079" s="559" t="str">
        <f t="shared" si="64"/>
        <v/>
      </c>
      <c r="P1079" s="560"/>
    </row>
    <row r="1080" spans="2:16">
      <c r="B1080" s="557" t="str">
        <f t="shared" si="61"/>
        <v/>
      </c>
      <c r="C1080" s="558"/>
      <c r="D1080" s="559" t="str">
        <f t="shared" si="62"/>
        <v/>
      </c>
      <c r="E1080" s="559"/>
      <c r="F1080" s="559" t="str">
        <f>IFERROR(IF(OR(D1080=0,D1080=""),"",-PMT($F$45/IF($K$46="Day",'L1'!$D$12,IF($K$46="Week",'L1'!$D$16,IF($K$46="Month",'L1'!$D$17,1))),$F$46,$D$62)),"")</f>
        <v/>
      </c>
      <c r="G1080" s="559"/>
      <c r="H1080" s="559" t="str">
        <f>IFERROR(-PPMT(IF($K$46="Day",$F$45/'L1'!$D$12,IF($K$46="Week",$F$45/'L1'!$D$16,IF($K$46="Month",$F$45/'L1'!$D$17,IF($K$46="Year",$F$45,0)))),B1080,$F$46,$Q$45),"")</f>
        <v/>
      </c>
      <c r="I1080" s="559"/>
      <c r="J1080" s="559" t="str">
        <f t="shared" si="63"/>
        <v/>
      </c>
      <c r="K1080" s="559"/>
      <c r="L1080" s="559"/>
      <c r="M1080" s="559"/>
      <c r="N1080" s="559"/>
      <c r="O1080" s="559" t="str">
        <f t="shared" si="64"/>
        <v/>
      </c>
      <c r="P1080" s="560"/>
    </row>
    <row r="1081" spans="2:16">
      <c r="B1081" s="557" t="str">
        <f t="shared" si="61"/>
        <v/>
      </c>
      <c r="C1081" s="558"/>
      <c r="D1081" s="559" t="str">
        <f t="shared" si="62"/>
        <v/>
      </c>
      <c r="E1081" s="559"/>
      <c r="F1081" s="559" t="str">
        <f>IFERROR(IF(OR(D1081=0,D1081=""),"",-PMT($F$45/IF($K$46="Day",'L1'!$D$12,IF($K$46="Week",'L1'!$D$16,IF($K$46="Month",'L1'!$D$17,1))),$F$46,$D$62)),"")</f>
        <v/>
      </c>
      <c r="G1081" s="559"/>
      <c r="H1081" s="559" t="str">
        <f>IFERROR(-PPMT(IF($K$46="Day",$F$45/'L1'!$D$12,IF($K$46="Week",$F$45/'L1'!$D$16,IF($K$46="Month",$F$45/'L1'!$D$17,IF($K$46="Year",$F$45,0)))),B1081,$F$46,$Q$45),"")</f>
        <v/>
      </c>
      <c r="I1081" s="559"/>
      <c r="J1081" s="559" t="str">
        <f t="shared" si="63"/>
        <v/>
      </c>
      <c r="K1081" s="559"/>
      <c r="L1081" s="559"/>
      <c r="M1081" s="559"/>
      <c r="N1081" s="559"/>
      <c r="O1081" s="559" t="str">
        <f t="shared" si="64"/>
        <v/>
      </c>
      <c r="P1081" s="560"/>
    </row>
    <row r="1082" spans="2:16">
      <c r="B1082" s="557" t="str">
        <f t="shared" si="61"/>
        <v/>
      </c>
      <c r="C1082" s="558"/>
      <c r="D1082" s="559" t="str">
        <f t="shared" si="62"/>
        <v/>
      </c>
      <c r="E1082" s="559"/>
      <c r="F1082" s="559" t="str">
        <f>IFERROR(IF(OR(D1082=0,D1082=""),"",-PMT($F$45/IF($K$46="Day",'L1'!$D$12,IF($K$46="Week",'L1'!$D$16,IF($K$46="Month",'L1'!$D$17,1))),$F$46,$D$62)),"")</f>
        <v/>
      </c>
      <c r="G1082" s="559"/>
      <c r="H1082" s="559" t="str">
        <f>IFERROR(-PPMT(IF($K$46="Day",$F$45/'L1'!$D$12,IF($K$46="Week",$F$45/'L1'!$D$16,IF($K$46="Month",$F$45/'L1'!$D$17,IF($K$46="Year",$F$45,0)))),B1082,$F$46,$Q$45),"")</f>
        <v/>
      </c>
      <c r="I1082" s="559"/>
      <c r="J1082" s="559" t="str">
        <f t="shared" si="63"/>
        <v/>
      </c>
      <c r="K1082" s="559"/>
      <c r="L1082" s="559"/>
      <c r="M1082" s="559"/>
      <c r="N1082" s="559"/>
      <c r="O1082" s="559" t="str">
        <f t="shared" si="64"/>
        <v/>
      </c>
      <c r="P1082" s="560"/>
    </row>
    <row r="1083" spans="2:16">
      <c r="B1083" s="557" t="str">
        <f t="shared" si="61"/>
        <v/>
      </c>
      <c r="C1083" s="558"/>
      <c r="D1083" s="559" t="str">
        <f t="shared" si="62"/>
        <v/>
      </c>
      <c r="E1083" s="559"/>
      <c r="F1083" s="559" t="str">
        <f>IFERROR(IF(OR(D1083=0,D1083=""),"",-PMT($F$45/IF($K$46="Day",'L1'!$D$12,IF($K$46="Week",'L1'!$D$16,IF($K$46="Month",'L1'!$D$17,1))),$F$46,$D$62)),"")</f>
        <v/>
      </c>
      <c r="G1083" s="559"/>
      <c r="H1083" s="559" t="str">
        <f>IFERROR(-PPMT(IF($K$46="Day",$F$45/'L1'!$D$12,IF($K$46="Week",$F$45/'L1'!$D$16,IF($K$46="Month",$F$45/'L1'!$D$17,IF($K$46="Year",$F$45,0)))),B1083,$F$46,$Q$45),"")</f>
        <v/>
      </c>
      <c r="I1083" s="559"/>
      <c r="J1083" s="559" t="str">
        <f t="shared" si="63"/>
        <v/>
      </c>
      <c r="K1083" s="559"/>
      <c r="L1083" s="559"/>
      <c r="M1083" s="559"/>
      <c r="N1083" s="559"/>
      <c r="O1083" s="559" t="str">
        <f t="shared" si="64"/>
        <v/>
      </c>
      <c r="P1083" s="560"/>
    </row>
    <row r="1084" spans="2:16">
      <c r="B1084" s="557" t="str">
        <f t="shared" si="61"/>
        <v/>
      </c>
      <c r="C1084" s="558"/>
      <c r="D1084" s="559" t="str">
        <f t="shared" si="62"/>
        <v/>
      </c>
      <c r="E1084" s="559"/>
      <c r="F1084" s="559" t="str">
        <f>IFERROR(IF(OR(D1084=0,D1084=""),"",-PMT($F$45/IF($K$46="Day",'L1'!$D$12,IF($K$46="Week",'L1'!$D$16,IF($K$46="Month",'L1'!$D$17,1))),$F$46,$D$62)),"")</f>
        <v/>
      </c>
      <c r="G1084" s="559"/>
      <c r="H1084" s="559" t="str">
        <f>IFERROR(-PPMT(IF($K$46="Day",$F$45/'L1'!$D$12,IF($K$46="Week",$F$45/'L1'!$D$16,IF($K$46="Month",$F$45/'L1'!$D$17,IF($K$46="Year",$F$45,0)))),B1084,$F$46,$Q$45),"")</f>
        <v/>
      </c>
      <c r="I1084" s="559"/>
      <c r="J1084" s="559" t="str">
        <f t="shared" si="63"/>
        <v/>
      </c>
      <c r="K1084" s="559"/>
      <c r="L1084" s="559"/>
      <c r="M1084" s="559"/>
      <c r="N1084" s="559"/>
      <c r="O1084" s="559" t="str">
        <f t="shared" si="64"/>
        <v/>
      </c>
      <c r="P1084" s="560"/>
    </row>
    <row r="1085" spans="2:16">
      <c r="B1085" s="557" t="str">
        <f t="shared" si="61"/>
        <v/>
      </c>
      <c r="C1085" s="558"/>
      <c r="D1085" s="559" t="str">
        <f t="shared" si="62"/>
        <v/>
      </c>
      <c r="E1085" s="559"/>
      <c r="F1085" s="559" t="str">
        <f>IFERROR(IF(OR(D1085=0,D1085=""),"",-PMT($F$45/IF($K$46="Day",'L1'!$D$12,IF($K$46="Week",'L1'!$D$16,IF($K$46="Month",'L1'!$D$17,1))),$F$46,$D$62)),"")</f>
        <v/>
      </c>
      <c r="G1085" s="559"/>
      <c r="H1085" s="559" t="str">
        <f>IFERROR(-PPMT(IF($K$46="Day",$F$45/'L1'!$D$12,IF($K$46="Week",$F$45/'L1'!$D$16,IF($K$46="Month",$F$45/'L1'!$D$17,IF($K$46="Year",$F$45,0)))),B1085,$F$46,$Q$45),"")</f>
        <v/>
      </c>
      <c r="I1085" s="559"/>
      <c r="J1085" s="559" t="str">
        <f t="shared" si="63"/>
        <v/>
      </c>
      <c r="K1085" s="559"/>
      <c r="L1085" s="559"/>
      <c r="M1085" s="559"/>
      <c r="N1085" s="559"/>
      <c r="O1085" s="559" t="str">
        <f t="shared" si="64"/>
        <v/>
      </c>
      <c r="P1085" s="560"/>
    </row>
    <row r="1086" spans="2:16">
      <c r="B1086" s="557" t="str">
        <f t="shared" si="61"/>
        <v/>
      </c>
      <c r="C1086" s="558"/>
      <c r="D1086" s="559" t="str">
        <f t="shared" si="62"/>
        <v/>
      </c>
      <c r="E1086" s="559"/>
      <c r="F1086" s="559" t="str">
        <f>IFERROR(IF(OR(D1086=0,D1086=""),"",-PMT($F$45/IF($K$46="Day",'L1'!$D$12,IF($K$46="Week",'L1'!$D$16,IF($K$46="Month",'L1'!$D$17,1))),$F$46,$D$62)),"")</f>
        <v/>
      </c>
      <c r="G1086" s="559"/>
      <c r="H1086" s="559" t="str">
        <f>IFERROR(-PPMT(IF($K$46="Day",$F$45/'L1'!$D$12,IF($K$46="Week",$F$45/'L1'!$D$16,IF($K$46="Month",$F$45/'L1'!$D$17,IF($K$46="Year",$F$45,0)))),B1086,$F$46,$Q$45),"")</f>
        <v/>
      </c>
      <c r="I1086" s="559"/>
      <c r="J1086" s="559" t="str">
        <f t="shared" si="63"/>
        <v/>
      </c>
      <c r="K1086" s="559"/>
      <c r="L1086" s="559"/>
      <c r="M1086" s="559"/>
      <c r="N1086" s="559"/>
      <c r="O1086" s="559" t="str">
        <f t="shared" si="64"/>
        <v/>
      </c>
      <c r="P1086" s="560"/>
    </row>
    <row r="1087" spans="2:16">
      <c r="B1087" s="557" t="str">
        <f t="shared" si="61"/>
        <v/>
      </c>
      <c r="C1087" s="558"/>
      <c r="D1087" s="559" t="str">
        <f t="shared" si="62"/>
        <v/>
      </c>
      <c r="E1087" s="559"/>
      <c r="F1087" s="559" t="str">
        <f>IFERROR(IF(OR(D1087=0,D1087=""),"",-PMT($F$45/IF($K$46="Day",'L1'!$D$12,IF($K$46="Week",'L1'!$D$16,IF($K$46="Month",'L1'!$D$17,1))),$F$46,$D$62)),"")</f>
        <v/>
      </c>
      <c r="G1087" s="559"/>
      <c r="H1087" s="559" t="str">
        <f>IFERROR(-PPMT(IF($K$46="Day",$F$45/'L1'!$D$12,IF($K$46="Week",$F$45/'L1'!$D$16,IF($K$46="Month",$F$45/'L1'!$D$17,IF($K$46="Year",$F$45,0)))),B1087,$F$46,$Q$45),"")</f>
        <v/>
      </c>
      <c r="I1087" s="559"/>
      <c r="J1087" s="559" t="str">
        <f t="shared" si="63"/>
        <v/>
      </c>
      <c r="K1087" s="559"/>
      <c r="L1087" s="559"/>
      <c r="M1087" s="559"/>
      <c r="N1087" s="559"/>
      <c r="O1087" s="559" t="str">
        <f t="shared" si="64"/>
        <v/>
      </c>
      <c r="P1087" s="560"/>
    </row>
    <row r="1088" spans="2:16">
      <c r="B1088" s="557" t="str">
        <f t="shared" ref="B1088:B1151" si="65">IF(OR(D1088=0,D1088=""),"",B1087+1)</f>
        <v/>
      </c>
      <c r="C1088" s="558"/>
      <c r="D1088" s="559" t="str">
        <f t="shared" ref="D1088:D1151" si="66">IFERROR(IF(D1087-H1087&lt;=0,"",D1087-H1087),"")</f>
        <v/>
      </c>
      <c r="E1088" s="559"/>
      <c r="F1088" s="559" t="str">
        <f>IFERROR(IF(OR(D1088=0,D1088=""),"",-PMT($F$45/IF($K$46="Day",'L1'!$D$12,IF($K$46="Week",'L1'!$D$16,IF($K$46="Month",'L1'!$D$17,1))),$F$46,$D$62)),"")</f>
        <v/>
      </c>
      <c r="G1088" s="559"/>
      <c r="H1088" s="559" t="str">
        <f>IFERROR(-PPMT(IF($K$46="Day",$F$45/'L1'!$D$12,IF($K$46="Week",$F$45/'L1'!$D$16,IF($K$46="Month",$F$45/'L1'!$D$17,IF($K$46="Year",$F$45,0)))),B1088,$F$46,$Q$45),"")</f>
        <v/>
      </c>
      <c r="I1088" s="559"/>
      <c r="J1088" s="559" t="str">
        <f t="shared" ref="J1088:J1151" si="67">IFERROR(F1088-H1088,"")</f>
        <v/>
      </c>
      <c r="K1088" s="559"/>
      <c r="L1088" s="559"/>
      <c r="M1088" s="559"/>
      <c r="N1088" s="559"/>
      <c r="O1088" s="559" t="str">
        <f t="shared" ref="O1088:O1151" si="68">IFERROR(D1088-H1088,"")</f>
        <v/>
      </c>
      <c r="P1088" s="560"/>
    </row>
    <row r="1089" spans="2:16">
      <c r="B1089" s="557" t="str">
        <f t="shared" si="65"/>
        <v/>
      </c>
      <c r="C1089" s="558"/>
      <c r="D1089" s="559" t="str">
        <f t="shared" si="66"/>
        <v/>
      </c>
      <c r="E1089" s="559"/>
      <c r="F1089" s="559" t="str">
        <f>IFERROR(IF(OR(D1089=0,D1089=""),"",-PMT($F$45/IF($K$46="Day",'L1'!$D$12,IF($K$46="Week",'L1'!$D$16,IF($K$46="Month",'L1'!$D$17,1))),$F$46,$D$62)),"")</f>
        <v/>
      </c>
      <c r="G1089" s="559"/>
      <c r="H1089" s="559" t="str">
        <f>IFERROR(-PPMT(IF($K$46="Day",$F$45/'L1'!$D$12,IF($K$46="Week",$F$45/'L1'!$D$16,IF($K$46="Month",$F$45/'L1'!$D$17,IF($K$46="Year",$F$45,0)))),B1089,$F$46,$Q$45),"")</f>
        <v/>
      </c>
      <c r="I1089" s="559"/>
      <c r="J1089" s="559" t="str">
        <f t="shared" si="67"/>
        <v/>
      </c>
      <c r="K1089" s="559"/>
      <c r="L1089" s="559"/>
      <c r="M1089" s="559"/>
      <c r="N1089" s="559"/>
      <c r="O1089" s="559" t="str">
        <f t="shared" si="68"/>
        <v/>
      </c>
      <c r="P1089" s="560"/>
    </row>
    <row r="1090" spans="2:16">
      <c r="B1090" s="557" t="str">
        <f t="shared" si="65"/>
        <v/>
      </c>
      <c r="C1090" s="558"/>
      <c r="D1090" s="559" t="str">
        <f t="shared" si="66"/>
        <v/>
      </c>
      <c r="E1090" s="559"/>
      <c r="F1090" s="559" t="str">
        <f>IFERROR(IF(OR(D1090=0,D1090=""),"",-PMT($F$45/IF($K$46="Day",'L1'!$D$12,IF($K$46="Week",'L1'!$D$16,IF($K$46="Month",'L1'!$D$17,1))),$F$46,$D$62)),"")</f>
        <v/>
      </c>
      <c r="G1090" s="559"/>
      <c r="H1090" s="559" t="str">
        <f>IFERROR(-PPMT(IF($K$46="Day",$F$45/'L1'!$D$12,IF($K$46="Week",$F$45/'L1'!$D$16,IF($K$46="Month",$F$45/'L1'!$D$17,IF($K$46="Year",$F$45,0)))),B1090,$F$46,$Q$45),"")</f>
        <v/>
      </c>
      <c r="I1090" s="559"/>
      <c r="J1090" s="559" t="str">
        <f t="shared" si="67"/>
        <v/>
      </c>
      <c r="K1090" s="559"/>
      <c r="L1090" s="559"/>
      <c r="M1090" s="559"/>
      <c r="N1090" s="559"/>
      <c r="O1090" s="559" t="str">
        <f t="shared" si="68"/>
        <v/>
      </c>
      <c r="P1090" s="560"/>
    </row>
    <row r="1091" spans="2:16">
      <c r="B1091" s="557" t="str">
        <f t="shared" si="65"/>
        <v/>
      </c>
      <c r="C1091" s="558"/>
      <c r="D1091" s="559" t="str">
        <f t="shared" si="66"/>
        <v/>
      </c>
      <c r="E1091" s="559"/>
      <c r="F1091" s="559" t="str">
        <f>IFERROR(IF(OR(D1091=0,D1091=""),"",-PMT($F$45/IF($K$46="Day",'L1'!$D$12,IF($K$46="Week",'L1'!$D$16,IF($K$46="Month",'L1'!$D$17,1))),$F$46,$D$62)),"")</f>
        <v/>
      </c>
      <c r="G1091" s="559"/>
      <c r="H1091" s="559" t="str">
        <f>IFERROR(-PPMT(IF($K$46="Day",$F$45/'L1'!$D$12,IF($K$46="Week",$F$45/'L1'!$D$16,IF($K$46="Month",$F$45/'L1'!$D$17,IF($K$46="Year",$F$45,0)))),B1091,$F$46,$Q$45),"")</f>
        <v/>
      </c>
      <c r="I1091" s="559"/>
      <c r="J1091" s="559" t="str">
        <f t="shared" si="67"/>
        <v/>
      </c>
      <c r="K1091" s="559"/>
      <c r="L1091" s="559"/>
      <c r="M1091" s="559"/>
      <c r="N1091" s="559"/>
      <c r="O1091" s="559" t="str">
        <f t="shared" si="68"/>
        <v/>
      </c>
      <c r="P1091" s="560"/>
    </row>
    <row r="1092" spans="2:16">
      <c r="B1092" s="557" t="str">
        <f t="shared" si="65"/>
        <v/>
      </c>
      <c r="C1092" s="558"/>
      <c r="D1092" s="559" t="str">
        <f t="shared" si="66"/>
        <v/>
      </c>
      <c r="E1092" s="559"/>
      <c r="F1092" s="559" t="str">
        <f>IFERROR(IF(OR(D1092=0,D1092=""),"",-PMT($F$45/IF($K$46="Day",'L1'!$D$12,IF($K$46="Week",'L1'!$D$16,IF($K$46="Month",'L1'!$D$17,1))),$F$46,$D$62)),"")</f>
        <v/>
      </c>
      <c r="G1092" s="559"/>
      <c r="H1092" s="559" t="str">
        <f>IFERROR(-PPMT(IF($K$46="Day",$F$45/'L1'!$D$12,IF($K$46="Week",$F$45/'L1'!$D$16,IF($K$46="Month",$F$45/'L1'!$D$17,IF($K$46="Year",$F$45,0)))),B1092,$F$46,$Q$45),"")</f>
        <v/>
      </c>
      <c r="I1092" s="559"/>
      <c r="J1092" s="559" t="str">
        <f t="shared" si="67"/>
        <v/>
      </c>
      <c r="K1092" s="559"/>
      <c r="L1092" s="559"/>
      <c r="M1092" s="559"/>
      <c r="N1092" s="559"/>
      <c r="O1092" s="559" t="str">
        <f t="shared" si="68"/>
        <v/>
      </c>
      <c r="P1092" s="560"/>
    </row>
    <row r="1093" spans="2:16">
      <c r="B1093" s="557" t="str">
        <f t="shared" si="65"/>
        <v/>
      </c>
      <c r="C1093" s="558"/>
      <c r="D1093" s="559" t="str">
        <f t="shared" si="66"/>
        <v/>
      </c>
      <c r="E1093" s="559"/>
      <c r="F1093" s="559" t="str">
        <f>IFERROR(IF(OR(D1093=0,D1093=""),"",-PMT($F$45/IF($K$46="Day",'L1'!$D$12,IF($K$46="Week",'L1'!$D$16,IF($K$46="Month",'L1'!$D$17,1))),$F$46,$D$62)),"")</f>
        <v/>
      </c>
      <c r="G1093" s="559"/>
      <c r="H1093" s="559" t="str">
        <f>IFERROR(-PPMT(IF($K$46="Day",$F$45/'L1'!$D$12,IF($K$46="Week",$F$45/'L1'!$D$16,IF($K$46="Month",$F$45/'L1'!$D$17,IF($K$46="Year",$F$45,0)))),B1093,$F$46,$Q$45),"")</f>
        <v/>
      </c>
      <c r="I1093" s="559"/>
      <c r="J1093" s="559" t="str">
        <f t="shared" si="67"/>
        <v/>
      </c>
      <c r="K1093" s="559"/>
      <c r="L1093" s="559"/>
      <c r="M1093" s="559"/>
      <c r="N1093" s="559"/>
      <c r="O1093" s="559" t="str">
        <f t="shared" si="68"/>
        <v/>
      </c>
      <c r="P1093" s="560"/>
    </row>
    <row r="1094" spans="2:16">
      <c r="B1094" s="557" t="str">
        <f t="shared" si="65"/>
        <v/>
      </c>
      <c r="C1094" s="558"/>
      <c r="D1094" s="559" t="str">
        <f t="shared" si="66"/>
        <v/>
      </c>
      <c r="E1094" s="559"/>
      <c r="F1094" s="559" t="str">
        <f>IFERROR(IF(OR(D1094=0,D1094=""),"",-PMT($F$45/IF($K$46="Day",'L1'!$D$12,IF($K$46="Week",'L1'!$D$16,IF($K$46="Month",'L1'!$D$17,1))),$F$46,$D$62)),"")</f>
        <v/>
      </c>
      <c r="G1094" s="559"/>
      <c r="H1094" s="559" t="str">
        <f>IFERROR(-PPMT(IF($K$46="Day",$F$45/'L1'!$D$12,IF($K$46="Week",$F$45/'L1'!$D$16,IF($K$46="Month",$F$45/'L1'!$D$17,IF($K$46="Year",$F$45,0)))),B1094,$F$46,$Q$45),"")</f>
        <v/>
      </c>
      <c r="I1094" s="559"/>
      <c r="J1094" s="559" t="str">
        <f t="shared" si="67"/>
        <v/>
      </c>
      <c r="K1094" s="559"/>
      <c r="L1094" s="559"/>
      <c r="M1094" s="559"/>
      <c r="N1094" s="559"/>
      <c r="O1094" s="559" t="str">
        <f t="shared" si="68"/>
        <v/>
      </c>
      <c r="P1094" s="560"/>
    </row>
    <row r="1095" spans="2:16">
      <c r="B1095" s="557" t="str">
        <f t="shared" si="65"/>
        <v/>
      </c>
      <c r="C1095" s="558"/>
      <c r="D1095" s="559" t="str">
        <f t="shared" si="66"/>
        <v/>
      </c>
      <c r="E1095" s="559"/>
      <c r="F1095" s="559" t="str">
        <f>IFERROR(IF(OR(D1095=0,D1095=""),"",-PMT($F$45/IF($K$46="Day",'L1'!$D$12,IF($K$46="Week",'L1'!$D$16,IF($K$46="Month",'L1'!$D$17,1))),$F$46,$D$62)),"")</f>
        <v/>
      </c>
      <c r="G1095" s="559"/>
      <c r="H1095" s="559" t="str">
        <f>IFERROR(-PPMT(IF($K$46="Day",$F$45/'L1'!$D$12,IF($K$46="Week",$F$45/'L1'!$D$16,IF($K$46="Month",$F$45/'L1'!$D$17,IF($K$46="Year",$F$45,0)))),B1095,$F$46,$Q$45),"")</f>
        <v/>
      </c>
      <c r="I1095" s="559"/>
      <c r="J1095" s="559" t="str">
        <f t="shared" si="67"/>
        <v/>
      </c>
      <c r="K1095" s="559"/>
      <c r="L1095" s="559"/>
      <c r="M1095" s="559"/>
      <c r="N1095" s="559"/>
      <c r="O1095" s="559" t="str">
        <f t="shared" si="68"/>
        <v/>
      </c>
      <c r="P1095" s="560"/>
    </row>
    <row r="1096" spans="2:16">
      <c r="B1096" s="557" t="str">
        <f t="shared" si="65"/>
        <v/>
      </c>
      <c r="C1096" s="558"/>
      <c r="D1096" s="559" t="str">
        <f t="shared" si="66"/>
        <v/>
      </c>
      <c r="E1096" s="559"/>
      <c r="F1096" s="559" t="str">
        <f>IFERROR(IF(OR(D1096=0,D1096=""),"",-PMT($F$45/IF($K$46="Day",'L1'!$D$12,IF($K$46="Week",'L1'!$D$16,IF($K$46="Month",'L1'!$D$17,1))),$F$46,$D$62)),"")</f>
        <v/>
      </c>
      <c r="G1096" s="559"/>
      <c r="H1096" s="559" t="str">
        <f>IFERROR(-PPMT(IF($K$46="Day",$F$45/'L1'!$D$12,IF($K$46="Week",$F$45/'L1'!$D$16,IF($K$46="Month",$F$45/'L1'!$D$17,IF($K$46="Year",$F$45,0)))),B1096,$F$46,$Q$45),"")</f>
        <v/>
      </c>
      <c r="I1096" s="559"/>
      <c r="J1096" s="559" t="str">
        <f t="shared" si="67"/>
        <v/>
      </c>
      <c r="K1096" s="559"/>
      <c r="L1096" s="559"/>
      <c r="M1096" s="559"/>
      <c r="N1096" s="559"/>
      <c r="O1096" s="559" t="str">
        <f t="shared" si="68"/>
        <v/>
      </c>
      <c r="P1096" s="560"/>
    </row>
    <row r="1097" spans="2:16">
      <c r="B1097" s="557" t="str">
        <f t="shared" si="65"/>
        <v/>
      </c>
      <c r="C1097" s="558"/>
      <c r="D1097" s="559" t="str">
        <f t="shared" si="66"/>
        <v/>
      </c>
      <c r="E1097" s="559"/>
      <c r="F1097" s="559" t="str">
        <f>IFERROR(IF(OR(D1097=0,D1097=""),"",-PMT($F$45/IF($K$46="Day",'L1'!$D$12,IF($K$46="Week",'L1'!$D$16,IF($K$46="Month",'L1'!$D$17,1))),$F$46,$D$62)),"")</f>
        <v/>
      </c>
      <c r="G1097" s="559"/>
      <c r="H1097" s="559" t="str">
        <f>IFERROR(-PPMT(IF($K$46="Day",$F$45/'L1'!$D$12,IF($K$46="Week",$F$45/'L1'!$D$16,IF($K$46="Month",$F$45/'L1'!$D$17,IF($K$46="Year",$F$45,0)))),B1097,$F$46,$Q$45),"")</f>
        <v/>
      </c>
      <c r="I1097" s="559"/>
      <c r="J1097" s="559" t="str">
        <f t="shared" si="67"/>
        <v/>
      </c>
      <c r="K1097" s="559"/>
      <c r="L1097" s="559"/>
      <c r="M1097" s="559"/>
      <c r="N1097" s="559"/>
      <c r="O1097" s="559" t="str">
        <f t="shared" si="68"/>
        <v/>
      </c>
      <c r="P1097" s="560"/>
    </row>
    <row r="1098" spans="2:16">
      <c r="B1098" s="557" t="str">
        <f t="shared" si="65"/>
        <v/>
      </c>
      <c r="C1098" s="558"/>
      <c r="D1098" s="559" t="str">
        <f t="shared" si="66"/>
        <v/>
      </c>
      <c r="E1098" s="559"/>
      <c r="F1098" s="559" t="str">
        <f>IFERROR(IF(OR(D1098=0,D1098=""),"",-PMT($F$45/IF($K$46="Day",'L1'!$D$12,IF($K$46="Week",'L1'!$D$16,IF($K$46="Month",'L1'!$D$17,1))),$F$46,$D$62)),"")</f>
        <v/>
      </c>
      <c r="G1098" s="559"/>
      <c r="H1098" s="559" t="str">
        <f>IFERROR(-PPMT(IF($K$46="Day",$F$45/'L1'!$D$12,IF($K$46="Week",$F$45/'L1'!$D$16,IF($K$46="Month",$F$45/'L1'!$D$17,IF($K$46="Year",$F$45,0)))),B1098,$F$46,$Q$45),"")</f>
        <v/>
      </c>
      <c r="I1098" s="559"/>
      <c r="J1098" s="559" t="str">
        <f t="shared" si="67"/>
        <v/>
      </c>
      <c r="K1098" s="559"/>
      <c r="L1098" s="559"/>
      <c r="M1098" s="559"/>
      <c r="N1098" s="559"/>
      <c r="O1098" s="559" t="str">
        <f t="shared" si="68"/>
        <v/>
      </c>
      <c r="P1098" s="560"/>
    </row>
    <row r="1099" spans="2:16">
      <c r="B1099" s="557" t="str">
        <f t="shared" si="65"/>
        <v/>
      </c>
      <c r="C1099" s="558"/>
      <c r="D1099" s="559" t="str">
        <f t="shared" si="66"/>
        <v/>
      </c>
      <c r="E1099" s="559"/>
      <c r="F1099" s="559" t="str">
        <f>IFERROR(IF(OR(D1099=0,D1099=""),"",-PMT($F$45/IF($K$46="Day",'L1'!$D$12,IF($K$46="Week",'L1'!$D$16,IF($K$46="Month",'L1'!$D$17,1))),$F$46,$D$62)),"")</f>
        <v/>
      </c>
      <c r="G1099" s="559"/>
      <c r="H1099" s="559" t="str">
        <f>IFERROR(-PPMT(IF($K$46="Day",$F$45/'L1'!$D$12,IF($K$46="Week",$F$45/'L1'!$D$16,IF($K$46="Month",$F$45/'L1'!$D$17,IF($K$46="Year",$F$45,0)))),B1099,$F$46,$Q$45),"")</f>
        <v/>
      </c>
      <c r="I1099" s="559"/>
      <c r="J1099" s="559" t="str">
        <f t="shared" si="67"/>
        <v/>
      </c>
      <c r="K1099" s="559"/>
      <c r="L1099" s="559"/>
      <c r="M1099" s="559"/>
      <c r="N1099" s="559"/>
      <c r="O1099" s="559" t="str">
        <f t="shared" si="68"/>
        <v/>
      </c>
      <c r="P1099" s="560"/>
    </row>
    <row r="1100" spans="2:16">
      <c r="B1100" s="557" t="str">
        <f t="shared" si="65"/>
        <v/>
      </c>
      <c r="C1100" s="558"/>
      <c r="D1100" s="559" t="str">
        <f t="shared" si="66"/>
        <v/>
      </c>
      <c r="E1100" s="559"/>
      <c r="F1100" s="559" t="str">
        <f>IFERROR(IF(OR(D1100=0,D1100=""),"",-PMT($F$45/IF($K$46="Day",'L1'!$D$12,IF($K$46="Week",'L1'!$D$16,IF($K$46="Month",'L1'!$D$17,1))),$F$46,$D$62)),"")</f>
        <v/>
      </c>
      <c r="G1100" s="559"/>
      <c r="H1100" s="559" t="str">
        <f>IFERROR(-PPMT(IF($K$46="Day",$F$45/'L1'!$D$12,IF($K$46="Week",$F$45/'L1'!$D$16,IF($K$46="Month",$F$45/'L1'!$D$17,IF($K$46="Year",$F$45,0)))),B1100,$F$46,$Q$45),"")</f>
        <v/>
      </c>
      <c r="I1100" s="559"/>
      <c r="J1100" s="559" t="str">
        <f t="shared" si="67"/>
        <v/>
      </c>
      <c r="K1100" s="559"/>
      <c r="L1100" s="559"/>
      <c r="M1100" s="559"/>
      <c r="N1100" s="559"/>
      <c r="O1100" s="559" t="str">
        <f t="shared" si="68"/>
        <v/>
      </c>
      <c r="P1100" s="560"/>
    </row>
    <row r="1101" spans="2:16">
      <c r="B1101" s="557" t="str">
        <f t="shared" si="65"/>
        <v/>
      </c>
      <c r="C1101" s="558"/>
      <c r="D1101" s="559" t="str">
        <f t="shared" si="66"/>
        <v/>
      </c>
      <c r="E1101" s="559"/>
      <c r="F1101" s="559" t="str">
        <f>IFERROR(IF(OR(D1101=0,D1101=""),"",-PMT($F$45/IF($K$46="Day",'L1'!$D$12,IF($K$46="Week",'L1'!$D$16,IF($K$46="Month",'L1'!$D$17,1))),$F$46,$D$62)),"")</f>
        <v/>
      </c>
      <c r="G1101" s="559"/>
      <c r="H1101" s="559" t="str">
        <f>IFERROR(-PPMT(IF($K$46="Day",$F$45/'L1'!$D$12,IF($K$46="Week",$F$45/'L1'!$D$16,IF($K$46="Month",$F$45/'L1'!$D$17,IF($K$46="Year",$F$45,0)))),B1101,$F$46,$Q$45),"")</f>
        <v/>
      </c>
      <c r="I1101" s="559"/>
      <c r="J1101" s="559" t="str">
        <f t="shared" si="67"/>
        <v/>
      </c>
      <c r="K1101" s="559"/>
      <c r="L1101" s="559"/>
      <c r="M1101" s="559"/>
      <c r="N1101" s="559"/>
      <c r="O1101" s="559" t="str">
        <f t="shared" si="68"/>
        <v/>
      </c>
      <c r="P1101" s="560"/>
    </row>
    <row r="1102" spans="2:16">
      <c r="B1102" s="557" t="str">
        <f t="shared" si="65"/>
        <v/>
      </c>
      <c r="C1102" s="558"/>
      <c r="D1102" s="559" t="str">
        <f t="shared" si="66"/>
        <v/>
      </c>
      <c r="E1102" s="559"/>
      <c r="F1102" s="559" t="str">
        <f>IFERROR(IF(OR(D1102=0,D1102=""),"",-PMT($F$45/IF($K$46="Day",'L1'!$D$12,IF($K$46="Week",'L1'!$D$16,IF($K$46="Month",'L1'!$D$17,1))),$F$46,$D$62)),"")</f>
        <v/>
      </c>
      <c r="G1102" s="559"/>
      <c r="H1102" s="559" t="str">
        <f>IFERROR(-PPMT(IF($K$46="Day",$F$45/'L1'!$D$12,IF($K$46="Week",$F$45/'L1'!$D$16,IF($K$46="Month",$F$45/'L1'!$D$17,IF($K$46="Year",$F$45,0)))),B1102,$F$46,$Q$45),"")</f>
        <v/>
      </c>
      <c r="I1102" s="559"/>
      <c r="J1102" s="559" t="str">
        <f t="shared" si="67"/>
        <v/>
      </c>
      <c r="K1102" s="559"/>
      <c r="L1102" s="559"/>
      <c r="M1102" s="559"/>
      <c r="N1102" s="559"/>
      <c r="O1102" s="559" t="str">
        <f t="shared" si="68"/>
        <v/>
      </c>
      <c r="P1102" s="560"/>
    </row>
    <row r="1103" spans="2:16">
      <c r="B1103" s="557" t="str">
        <f t="shared" si="65"/>
        <v/>
      </c>
      <c r="C1103" s="558"/>
      <c r="D1103" s="559" t="str">
        <f t="shared" si="66"/>
        <v/>
      </c>
      <c r="E1103" s="559"/>
      <c r="F1103" s="559" t="str">
        <f>IFERROR(IF(OR(D1103=0,D1103=""),"",-PMT($F$45/IF($K$46="Day",'L1'!$D$12,IF($K$46="Week",'L1'!$D$16,IF($K$46="Month",'L1'!$D$17,1))),$F$46,$D$62)),"")</f>
        <v/>
      </c>
      <c r="G1103" s="559"/>
      <c r="H1103" s="559" t="str">
        <f>IFERROR(-PPMT(IF($K$46="Day",$F$45/'L1'!$D$12,IF($K$46="Week",$F$45/'L1'!$D$16,IF($K$46="Month",$F$45/'L1'!$D$17,IF($K$46="Year",$F$45,0)))),B1103,$F$46,$Q$45),"")</f>
        <v/>
      </c>
      <c r="I1103" s="559"/>
      <c r="J1103" s="559" t="str">
        <f t="shared" si="67"/>
        <v/>
      </c>
      <c r="K1103" s="559"/>
      <c r="L1103" s="559"/>
      <c r="M1103" s="559"/>
      <c r="N1103" s="559"/>
      <c r="O1103" s="559" t="str">
        <f t="shared" si="68"/>
        <v/>
      </c>
      <c r="P1103" s="560"/>
    </row>
    <row r="1104" spans="2:16">
      <c r="B1104" s="557" t="str">
        <f t="shared" si="65"/>
        <v/>
      </c>
      <c r="C1104" s="558"/>
      <c r="D1104" s="559" t="str">
        <f t="shared" si="66"/>
        <v/>
      </c>
      <c r="E1104" s="559"/>
      <c r="F1104" s="559" t="str">
        <f>IFERROR(IF(OR(D1104=0,D1104=""),"",-PMT($F$45/IF($K$46="Day",'L1'!$D$12,IF($K$46="Week",'L1'!$D$16,IF($K$46="Month",'L1'!$D$17,1))),$F$46,$D$62)),"")</f>
        <v/>
      </c>
      <c r="G1104" s="559"/>
      <c r="H1104" s="559" t="str">
        <f>IFERROR(-PPMT(IF($K$46="Day",$F$45/'L1'!$D$12,IF($K$46="Week",$F$45/'L1'!$D$16,IF($K$46="Month",$F$45/'L1'!$D$17,IF($K$46="Year",$F$45,0)))),B1104,$F$46,$Q$45),"")</f>
        <v/>
      </c>
      <c r="I1104" s="559"/>
      <c r="J1104" s="559" t="str">
        <f t="shared" si="67"/>
        <v/>
      </c>
      <c r="K1104" s="559"/>
      <c r="L1104" s="559"/>
      <c r="M1104" s="559"/>
      <c r="N1104" s="559"/>
      <c r="O1104" s="559" t="str">
        <f t="shared" si="68"/>
        <v/>
      </c>
      <c r="P1104" s="560"/>
    </row>
    <row r="1105" spans="2:16">
      <c r="B1105" s="557" t="str">
        <f t="shared" si="65"/>
        <v/>
      </c>
      <c r="C1105" s="558"/>
      <c r="D1105" s="559" t="str">
        <f t="shared" si="66"/>
        <v/>
      </c>
      <c r="E1105" s="559"/>
      <c r="F1105" s="559" t="str">
        <f>IFERROR(IF(OR(D1105=0,D1105=""),"",-PMT($F$45/IF($K$46="Day",'L1'!$D$12,IF($K$46="Week",'L1'!$D$16,IF($K$46="Month",'L1'!$D$17,1))),$F$46,$D$62)),"")</f>
        <v/>
      </c>
      <c r="G1105" s="559"/>
      <c r="H1105" s="559" t="str">
        <f>IFERROR(-PPMT(IF($K$46="Day",$F$45/'L1'!$D$12,IF($K$46="Week",$F$45/'L1'!$D$16,IF($K$46="Month",$F$45/'L1'!$D$17,IF($K$46="Year",$F$45,0)))),B1105,$F$46,$Q$45),"")</f>
        <v/>
      </c>
      <c r="I1105" s="559"/>
      <c r="J1105" s="559" t="str">
        <f t="shared" si="67"/>
        <v/>
      </c>
      <c r="K1105" s="559"/>
      <c r="L1105" s="559"/>
      <c r="M1105" s="559"/>
      <c r="N1105" s="559"/>
      <c r="O1105" s="559" t="str">
        <f t="shared" si="68"/>
        <v/>
      </c>
      <c r="P1105" s="560"/>
    </row>
    <row r="1106" spans="2:16">
      <c r="B1106" s="557" t="str">
        <f t="shared" si="65"/>
        <v/>
      </c>
      <c r="C1106" s="558"/>
      <c r="D1106" s="559" t="str">
        <f t="shared" si="66"/>
        <v/>
      </c>
      <c r="E1106" s="559"/>
      <c r="F1106" s="559" t="str">
        <f>IFERROR(IF(OR(D1106=0,D1106=""),"",-PMT($F$45/IF($K$46="Day",'L1'!$D$12,IF($K$46="Week",'L1'!$D$16,IF($K$46="Month",'L1'!$D$17,1))),$F$46,$D$62)),"")</f>
        <v/>
      </c>
      <c r="G1106" s="559"/>
      <c r="H1106" s="559" t="str">
        <f>IFERROR(-PPMT(IF($K$46="Day",$F$45/'L1'!$D$12,IF($K$46="Week",$F$45/'L1'!$D$16,IF($K$46="Month",$F$45/'L1'!$D$17,IF($K$46="Year",$F$45,0)))),B1106,$F$46,$Q$45),"")</f>
        <v/>
      </c>
      <c r="I1106" s="559"/>
      <c r="J1106" s="559" t="str">
        <f t="shared" si="67"/>
        <v/>
      </c>
      <c r="K1106" s="559"/>
      <c r="L1106" s="559"/>
      <c r="M1106" s="559"/>
      <c r="N1106" s="559"/>
      <c r="O1106" s="559" t="str">
        <f t="shared" si="68"/>
        <v/>
      </c>
      <c r="P1106" s="560"/>
    </row>
    <row r="1107" spans="2:16">
      <c r="B1107" s="557" t="str">
        <f t="shared" si="65"/>
        <v/>
      </c>
      <c r="C1107" s="558"/>
      <c r="D1107" s="559" t="str">
        <f t="shared" si="66"/>
        <v/>
      </c>
      <c r="E1107" s="559"/>
      <c r="F1107" s="559" t="str">
        <f>IFERROR(IF(OR(D1107=0,D1107=""),"",-PMT($F$45/IF($K$46="Day",'L1'!$D$12,IF($K$46="Week",'L1'!$D$16,IF($K$46="Month",'L1'!$D$17,1))),$F$46,$D$62)),"")</f>
        <v/>
      </c>
      <c r="G1107" s="559"/>
      <c r="H1107" s="559" t="str">
        <f>IFERROR(-PPMT(IF($K$46="Day",$F$45/'L1'!$D$12,IF($K$46="Week",$F$45/'L1'!$D$16,IF($K$46="Month",$F$45/'L1'!$D$17,IF($K$46="Year",$F$45,0)))),B1107,$F$46,$Q$45),"")</f>
        <v/>
      </c>
      <c r="I1107" s="559"/>
      <c r="J1107" s="559" t="str">
        <f t="shared" si="67"/>
        <v/>
      </c>
      <c r="K1107" s="559"/>
      <c r="L1107" s="559"/>
      <c r="M1107" s="559"/>
      <c r="N1107" s="559"/>
      <c r="O1107" s="559" t="str">
        <f t="shared" si="68"/>
        <v/>
      </c>
      <c r="P1107" s="560"/>
    </row>
    <row r="1108" spans="2:16">
      <c r="B1108" s="557" t="str">
        <f t="shared" si="65"/>
        <v/>
      </c>
      <c r="C1108" s="558"/>
      <c r="D1108" s="559" t="str">
        <f t="shared" si="66"/>
        <v/>
      </c>
      <c r="E1108" s="559"/>
      <c r="F1108" s="559" t="str">
        <f>IFERROR(IF(OR(D1108=0,D1108=""),"",-PMT($F$45/IF($K$46="Day",'L1'!$D$12,IF($K$46="Week",'L1'!$D$16,IF($K$46="Month",'L1'!$D$17,1))),$F$46,$D$62)),"")</f>
        <v/>
      </c>
      <c r="G1108" s="559"/>
      <c r="H1108" s="559" t="str">
        <f>IFERROR(-PPMT(IF($K$46="Day",$F$45/'L1'!$D$12,IF($K$46="Week",$F$45/'L1'!$D$16,IF($K$46="Month",$F$45/'L1'!$D$17,IF($K$46="Year",$F$45,0)))),B1108,$F$46,$Q$45),"")</f>
        <v/>
      </c>
      <c r="I1108" s="559"/>
      <c r="J1108" s="559" t="str">
        <f t="shared" si="67"/>
        <v/>
      </c>
      <c r="K1108" s="559"/>
      <c r="L1108" s="559"/>
      <c r="M1108" s="559"/>
      <c r="N1108" s="559"/>
      <c r="O1108" s="559" t="str">
        <f t="shared" si="68"/>
        <v/>
      </c>
      <c r="P1108" s="560"/>
    </row>
    <row r="1109" spans="2:16">
      <c r="B1109" s="557" t="str">
        <f t="shared" si="65"/>
        <v/>
      </c>
      <c r="C1109" s="558"/>
      <c r="D1109" s="559" t="str">
        <f t="shared" si="66"/>
        <v/>
      </c>
      <c r="E1109" s="559"/>
      <c r="F1109" s="559" t="str">
        <f>IFERROR(IF(OR(D1109=0,D1109=""),"",-PMT($F$45/IF($K$46="Day",'L1'!$D$12,IF($K$46="Week",'L1'!$D$16,IF($K$46="Month",'L1'!$D$17,1))),$F$46,$D$62)),"")</f>
        <v/>
      </c>
      <c r="G1109" s="559"/>
      <c r="H1109" s="559" t="str">
        <f>IFERROR(-PPMT(IF($K$46="Day",$F$45/'L1'!$D$12,IF($K$46="Week",$F$45/'L1'!$D$16,IF($K$46="Month",$F$45/'L1'!$D$17,IF($K$46="Year",$F$45,0)))),B1109,$F$46,$Q$45),"")</f>
        <v/>
      </c>
      <c r="I1109" s="559"/>
      <c r="J1109" s="559" t="str">
        <f t="shared" si="67"/>
        <v/>
      </c>
      <c r="K1109" s="559"/>
      <c r="L1109" s="559"/>
      <c r="M1109" s="559"/>
      <c r="N1109" s="559"/>
      <c r="O1109" s="559" t="str">
        <f t="shared" si="68"/>
        <v/>
      </c>
      <c r="P1109" s="560"/>
    </row>
    <row r="1110" spans="2:16">
      <c r="B1110" s="557" t="str">
        <f t="shared" si="65"/>
        <v/>
      </c>
      <c r="C1110" s="558"/>
      <c r="D1110" s="559" t="str">
        <f t="shared" si="66"/>
        <v/>
      </c>
      <c r="E1110" s="559"/>
      <c r="F1110" s="559" t="str">
        <f>IFERROR(IF(OR(D1110=0,D1110=""),"",-PMT($F$45/IF($K$46="Day",'L1'!$D$12,IF($K$46="Week",'L1'!$D$16,IF($K$46="Month",'L1'!$D$17,1))),$F$46,$D$62)),"")</f>
        <v/>
      </c>
      <c r="G1110" s="559"/>
      <c r="H1110" s="559" t="str">
        <f>IFERROR(-PPMT(IF($K$46="Day",$F$45/'L1'!$D$12,IF($K$46="Week",$F$45/'L1'!$D$16,IF($K$46="Month",$F$45/'L1'!$D$17,IF($K$46="Year",$F$45,0)))),B1110,$F$46,$Q$45),"")</f>
        <v/>
      </c>
      <c r="I1110" s="559"/>
      <c r="J1110" s="559" t="str">
        <f t="shared" si="67"/>
        <v/>
      </c>
      <c r="K1110" s="559"/>
      <c r="L1110" s="559"/>
      <c r="M1110" s="559"/>
      <c r="N1110" s="559"/>
      <c r="O1110" s="559" t="str">
        <f t="shared" si="68"/>
        <v/>
      </c>
      <c r="P1110" s="560"/>
    </row>
    <row r="1111" spans="2:16">
      <c r="B1111" s="557" t="str">
        <f t="shared" si="65"/>
        <v/>
      </c>
      <c r="C1111" s="558"/>
      <c r="D1111" s="559" t="str">
        <f t="shared" si="66"/>
        <v/>
      </c>
      <c r="E1111" s="559"/>
      <c r="F1111" s="559" t="str">
        <f>IFERROR(IF(OR(D1111=0,D1111=""),"",-PMT($F$45/IF($K$46="Day",'L1'!$D$12,IF($K$46="Week",'L1'!$D$16,IF($K$46="Month",'L1'!$D$17,1))),$F$46,$D$62)),"")</f>
        <v/>
      </c>
      <c r="G1111" s="559"/>
      <c r="H1111" s="559" t="str">
        <f>IFERROR(-PPMT(IF($K$46="Day",$F$45/'L1'!$D$12,IF($K$46="Week",$F$45/'L1'!$D$16,IF($K$46="Month",$F$45/'L1'!$D$17,IF($K$46="Year",$F$45,0)))),B1111,$F$46,$Q$45),"")</f>
        <v/>
      </c>
      <c r="I1111" s="559"/>
      <c r="J1111" s="559" t="str">
        <f t="shared" si="67"/>
        <v/>
      </c>
      <c r="K1111" s="559"/>
      <c r="L1111" s="559"/>
      <c r="M1111" s="559"/>
      <c r="N1111" s="559"/>
      <c r="O1111" s="559" t="str">
        <f t="shared" si="68"/>
        <v/>
      </c>
      <c r="P1111" s="560"/>
    </row>
    <row r="1112" spans="2:16">
      <c r="B1112" s="557" t="str">
        <f t="shared" si="65"/>
        <v/>
      </c>
      <c r="C1112" s="558"/>
      <c r="D1112" s="559" t="str">
        <f t="shared" si="66"/>
        <v/>
      </c>
      <c r="E1112" s="559"/>
      <c r="F1112" s="559" t="str">
        <f>IFERROR(IF(OR(D1112=0,D1112=""),"",-PMT($F$45/IF($K$46="Day",'L1'!$D$12,IF($K$46="Week",'L1'!$D$16,IF($K$46="Month",'L1'!$D$17,1))),$F$46,$D$62)),"")</f>
        <v/>
      </c>
      <c r="G1112" s="559"/>
      <c r="H1112" s="559" t="str">
        <f>IFERROR(-PPMT(IF($K$46="Day",$F$45/'L1'!$D$12,IF($K$46="Week",$F$45/'L1'!$D$16,IF($K$46="Month",$F$45/'L1'!$D$17,IF($K$46="Year",$F$45,0)))),B1112,$F$46,$Q$45),"")</f>
        <v/>
      </c>
      <c r="I1112" s="559"/>
      <c r="J1112" s="559" t="str">
        <f t="shared" si="67"/>
        <v/>
      </c>
      <c r="K1112" s="559"/>
      <c r="L1112" s="559"/>
      <c r="M1112" s="559"/>
      <c r="N1112" s="559"/>
      <c r="O1112" s="559" t="str">
        <f t="shared" si="68"/>
        <v/>
      </c>
      <c r="P1112" s="560"/>
    </row>
    <row r="1113" spans="2:16">
      <c r="B1113" s="557" t="str">
        <f t="shared" si="65"/>
        <v/>
      </c>
      <c r="C1113" s="558"/>
      <c r="D1113" s="559" t="str">
        <f t="shared" si="66"/>
        <v/>
      </c>
      <c r="E1113" s="559"/>
      <c r="F1113" s="559" t="str">
        <f>IFERROR(IF(OR(D1113=0,D1113=""),"",-PMT($F$45/IF($K$46="Day",'L1'!$D$12,IF($K$46="Week",'L1'!$D$16,IF($K$46="Month",'L1'!$D$17,1))),$F$46,$D$62)),"")</f>
        <v/>
      </c>
      <c r="G1113" s="559"/>
      <c r="H1113" s="559" t="str">
        <f>IFERROR(-PPMT(IF($K$46="Day",$F$45/'L1'!$D$12,IF($K$46="Week",$F$45/'L1'!$D$16,IF($K$46="Month",$F$45/'L1'!$D$17,IF($K$46="Year",$F$45,0)))),B1113,$F$46,$Q$45),"")</f>
        <v/>
      </c>
      <c r="I1113" s="559"/>
      <c r="J1113" s="559" t="str">
        <f t="shared" si="67"/>
        <v/>
      </c>
      <c r="K1113" s="559"/>
      <c r="L1113" s="559"/>
      <c r="M1113" s="559"/>
      <c r="N1113" s="559"/>
      <c r="O1113" s="559" t="str">
        <f t="shared" si="68"/>
        <v/>
      </c>
      <c r="P1113" s="560"/>
    </row>
    <row r="1114" spans="2:16">
      <c r="B1114" s="557" t="str">
        <f t="shared" si="65"/>
        <v/>
      </c>
      <c r="C1114" s="558"/>
      <c r="D1114" s="559" t="str">
        <f t="shared" si="66"/>
        <v/>
      </c>
      <c r="E1114" s="559"/>
      <c r="F1114" s="559" t="str">
        <f>IFERROR(IF(OR(D1114=0,D1114=""),"",-PMT($F$45/IF($K$46="Day",'L1'!$D$12,IF($K$46="Week",'L1'!$D$16,IF($K$46="Month",'L1'!$D$17,1))),$F$46,$D$62)),"")</f>
        <v/>
      </c>
      <c r="G1114" s="559"/>
      <c r="H1114" s="559" t="str">
        <f>IFERROR(-PPMT(IF($K$46="Day",$F$45/'L1'!$D$12,IF($K$46="Week",$F$45/'L1'!$D$16,IF($K$46="Month",$F$45/'L1'!$D$17,IF($K$46="Year",$F$45,0)))),B1114,$F$46,$Q$45),"")</f>
        <v/>
      </c>
      <c r="I1114" s="559"/>
      <c r="J1114" s="559" t="str">
        <f t="shared" si="67"/>
        <v/>
      </c>
      <c r="K1114" s="559"/>
      <c r="L1114" s="559"/>
      <c r="M1114" s="559"/>
      <c r="N1114" s="559"/>
      <c r="O1114" s="559" t="str">
        <f t="shared" si="68"/>
        <v/>
      </c>
      <c r="P1114" s="560"/>
    </row>
    <row r="1115" spans="2:16">
      <c r="B1115" s="557" t="str">
        <f t="shared" si="65"/>
        <v/>
      </c>
      <c r="C1115" s="558"/>
      <c r="D1115" s="559" t="str">
        <f t="shared" si="66"/>
        <v/>
      </c>
      <c r="E1115" s="559"/>
      <c r="F1115" s="559" t="str">
        <f>IFERROR(IF(OR(D1115=0,D1115=""),"",-PMT($F$45/IF($K$46="Day",'L1'!$D$12,IF($K$46="Week",'L1'!$D$16,IF($K$46="Month",'L1'!$D$17,1))),$F$46,$D$62)),"")</f>
        <v/>
      </c>
      <c r="G1115" s="559"/>
      <c r="H1115" s="559" t="str">
        <f>IFERROR(-PPMT(IF($K$46="Day",$F$45/'L1'!$D$12,IF($K$46="Week",$F$45/'L1'!$D$16,IF($K$46="Month",$F$45/'L1'!$D$17,IF($K$46="Year",$F$45,0)))),B1115,$F$46,$Q$45),"")</f>
        <v/>
      </c>
      <c r="I1115" s="559"/>
      <c r="J1115" s="559" t="str">
        <f t="shared" si="67"/>
        <v/>
      </c>
      <c r="K1115" s="559"/>
      <c r="L1115" s="559"/>
      <c r="M1115" s="559"/>
      <c r="N1115" s="559"/>
      <c r="O1115" s="559" t="str">
        <f t="shared" si="68"/>
        <v/>
      </c>
      <c r="P1115" s="560"/>
    </row>
    <row r="1116" spans="2:16">
      <c r="B1116" s="557" t="str">
        <f t="shared" si="65"/>
        <v/>
      </c>
      <c r="C1116" s="558"/>
      <c r="D1116" s="559" t="str">
        <f t="shared" si="66"/>
        <v/>
      </c>
      <c r="E1116" s="559"/>
      <c r="F1116" s="559" t="str">
        <f>IFERROR(IF(OR(D1116=0,D1116=""),"",-PMT($F$45/IF($K$46="Day",'L1'!$D$12,IF($K$46="Week",'L1'!$D$16,IF($K$46="Month",'L1'!$D$17,1))),$F$46,$D$62)),"")</f>
        <v/>
      </c>
      <c r="G1116" s="559"/>
      <c r="H1116" s="559" t="str">
        <f>IFERROR(-PPMT(IF($K$46="Day",$F$45/'L1'!$D$12,IF($K$46="Week",$F$45/'L1'!$D$16,IF($K$46="Month",$F$45/'L1'!$D$17,IF($K$46="Year",$F$45,0)))),B1116,$F$46,$Q$45),"")</f>
        <v/>
      </c>
      <c r="I1116" s="559"/>
      <c r="J1116" s="559" t="str">
        <f t="shared" si="67"/>
        <v/>
      </c>
      <c r="K1116" s="559"/>
      <c r="L1116" s="559"/>
      <c r="M1116" s="559"/>
      <c r="N1116" s="559"/>
      <c r="O1116" s="559" t="str">
        <f t="shared" si="68"/>
        <v/>
      </c>
      <c r="P1116" s="560"/>
    </row>
    <row r="1117" spans="2:16">
      <c r="B1117" s="557" t="str">
        <f t="shared" si="65"/>
        <v/>
      </c>
      <c r="C1117" s="558"/>
      <c r="D1117" s="559" t="str">
        <f t="shared" si="66"/>
        <v/>
      </c>
      <c r="E1117" s="559"/>
      <c r="F1117" s="559" t="str">
        <f>IFERROR(IF(OR(D1117=0,D1117=""),"",-PMT($F$45/IF($K$46="Day",'L1'!$D$12,IF($K$46="Week",'L1'!$D$16,IF($K$46="Month",'L1'!$D$17,1))),$F$46,$D$62)),"")</f>
        <v/>
      </c>
      <c r="G1117" s="559"/>
      <c r="H1117" s="559" t="str">
        <f>IFERROR(-PPMT(IF($K$46="Day",$F$45/'L1'!$D$12,IF($K$46="Week",$F$45/'L1'!$D$16,IF($K$46="Month",$F$45/'L1'!$D$17,IF($K$46="Year",$F$45,0)))),B1117,$F$46,$Q$45),"")</f>
        <v/>
      </c>
      <c r="I1117" s="559"/>
      <c r="J1117" s="559" t="str">
        <f t="shared" si="67"/>
        <v/>
      </c>
      <c r="K1117" s="559"/>
      <c r="L1117" s="559"/>
      <c r="M1117" s="559"/>
      <c r="N1117" s="559"/>
      <c r="O1117" s="559" t="str">
        <f t="shared" si="68"/>
        <v/>
      </c>
      <c r="P1117" s="560"/>
    </row>
    <row r="1118" spans="2:16">
      <c r="B1118" s="557" t="str">
        <f t="shared" si="65"/>
        <v/>
      </c>
      <c r="C1118" s="558"/>
      <c r="D1118" s="559" t="str">
        <f t="shared" si="66"/>
        <v/>
      </c>
      <c r="E1118" s="559"/>
      <c r="F1118" s="559" t="str">
        <f>IFERROR(IF(OR(D1118=0,D1118=""),"",-PMT($F$45/IF($K$46="Day",'L1'!$D$12,IF($K$46="Week",'L1'!$D$16,IF($K$46="Month",'L1'!$D$17,1))),$F$46,$D$62)),"")</f>
        <v/>
      </c>
      <c r="G1118" s="559"/>
      <c r="H1118" s="559" t="str">
        <f>IFERROR(-PPMT(IF($K$46="Day",$F$45/'L1'!$D$12,IF($K$46="Week",$F$45/'L1'!$D$16,IF($K$46="Month",$F$45/'L1'!$D$17,IF($K$46="Year",$F$45,0)))),B1118,$F$46,$Q$45),"")</f>
        <v/>
      </c>
      <c r="I1118" s="559"/>
      <c r="J1118" s="559" t="str">
        <f t="shared" si="67"/>
        <v/>
      </c>
      <c r="K1118" s="559"/>
      <c r="L1118" s="559"/>
      <c r="M1118" s="559"/>
      <c r="N1118" s="559"/>
      <c r="O1118" s="559" t="str">
        <f t="shared" si="68"/>
        <v/>
      </c>
      <c r="P1118" s="560"/>
    </row>
    <row r="1119" spans="2:16">
      <c r="B1119" s="557" t="str">
        <f t="shared" si="65"/>
        <v/>
      </c>
      <c r="C1119" s="558"/>
      <c r="D1119" s="559" t="str">
        <f t="shared" si="66"/>
        <v/>
      </c>
      <c r="E1119" s="559"/>
      <c r="F1119" s="559" t="str">
        <f>IFERROR(IF(OR(D1119=0,D1119=""),"",-PMT($F$45/IF($K$46="Day",'L1'!$D$12,IF($K$46="Week",'L1'!$D$16,IF($K$46="Month",'L1'!$D$17,1))),$F$46,$D$62)),"")</f>
        <v/>
      </c>
      <c r="G1119" s="559"/>
      <c r="H1119" s="559" t="str">
        <f>IFERROR(-PPMT(IF($K$46="Day",$F$45/'L1'!$D$12,IF($K$46="Week",$F$45/'L1'!$D$16,IF($K$46="Month",$F$45/'L1'!$D$17,IF($K$46="Year",$F$45,0)))),B1119,$F$46,$Q$45),"")</f>
        <v/>
      </c>
      <c r="I1119" s="559"/>
      <c r="J1119" s="559" t="str">
        <f t="shared" si="67"/>
        <v/>
      </c>
      <c r="K1119" s="559"/>
      <c r="L1119" s="559"/>
      <c r="M1119" s="559"/>
      <c r="N1119" s="559"/>
      <c r="O1119" s="559" t="str">
        <f t="shared" si="68"/>
        <v/>
      </c>
      <c r="P1119" s="560"/>
    </row>
    <row r="1120" spans="2:16">
      <c r="B1120" s="557" t="str">
        <f t="shared" si="65"/>
        <v/>
      </c>
      <c r="C1120" s="558"/>
      <c r="D1120" s="559" t="str">
        <f t="shared" si="66"/>
        <v/>
      </c>
      <c r="E1120" s="559"/>
      <c r="F1120" s="559" t="str">
        <f>IFERROR(IF(OR(D1120=0,D1120=""),"",-PMT($F$45/IF($K$46="Day",'L1'!$D$12,IF($K$46="Week",'L1'!$D$16,IF($K$46="Month",'L1'!$D$17,1))),$F$46,$D$62)),"")</f>
        <v/>
      </c>
      <c r="G1120" s="559"/>
      <c r="H1120" s="559" t="str">
        <f>IFERROR(-PPMT(IF($K$46="Day",$F$45/'L1'!$D$12,IF($K$46="Week",$F$45/'L1'!$D$16,IF($K$46="Month",$F$45/'L1'!$D$17,IF($K$46="Year",$F$45,0)))),B1120,$F$46,$Q$45),"")</f>
        <v/>
      </c>
      <c r="I1120" s="559"/>
      <c r="J1120" s="559" t="str">
        <f t="shared" si="67"/>
        <v/>
      </c>
      <c r="K1120" s="559"/>
      <c r="L1120" s="559"/>
      <c r="M1120" s="559"/>
      <c r="N1120" s="559"/>
      <c r="O1120" s="559" t="str">
        <f t="shared" si="68"/>
        <v/>
      </c>
      <c r="P1120" s="560"/>
    </row>
    <row r="1121" spans="2:16">
      <c r="B1121" s="557" t="str">
        <f t="shared" si="65"/>
        <v/>
      </c>
      <c r="C1121" s="558"/>
      <c r="D1121" s="559" t="str">
        <f t="shared" si="66"/>
        <v/>
      </c>
      <c r="E1121" s="559"/>
      <c r="F1121" s="559" t="str">
        <f>IFERROR(IF(OR(D1121=0,D1121=""),"",-PMT($F$45/IF($K$46="Day",'L1'!$D$12,IF($K$46="Week",'L1'!$D$16,IF($K$46="Month",'L1'!$D$17,1))),$F$46,$D$62)),"")</f>
        <v/>
      </c>
      <c r="G1121" s="559"/>
      <c r="H1121" s="559" t="str">
        <f>IFERROR(-PPMT(IF($K$46="Day",$F$45/'L1'!$D$12,IF($K$46="Week",$F$45/'L1'!$D$16,IF($K$46="Month",$F$45/'L1'!$D$17,IF($K$46="Year",$F$45,0)))),B1121,$F$46,$Q$45),"")</f>
        <v/>
      </c>
      <c r="I1121" s="559"/>
      <c r="J1121" s="559" t="str">
        <f t="shared" si="67"/>
        <v/>
      </c>
      <c r="K1121" s="559"/>
      <c r="L1121" s="559"/>
      <c r="M1121" s="559"/>
      <c r="N1121" s="559"/>
      <c r="O1121" s="559" t="str">
        <f t="shared" si="68"/>
        <v/>
      </c>
      <c r="P1121" s="560"/>
    </row>
    <row r="1122" spans="2:16">
      <c r="B1122" s="557" t="str">
        <f t="shared" si="65"/>
        <v/>
      </c>
      <c r="C1122" s="558"/>
      <c r="D1122" s="559" t="str">
        <f t="shared" si="66"/>
        <v/>
      </c>
      <c r="E1122" s="559"/>
      <c r="F1122" s="559" t="str">
        <f>IFERROR(IF(OR(D1122=0,D1122=""),"",-PMT($F$45/IF($K$46="Day",'L1'!$D$12,IF($K$46="Week",'L1'!$D$16,IF($K$46="Month",'L1'!$D$17,1))),$F$46,$D$62)),"")</f>
        <v/>
      </c>
      <c r="G1122" s="559"/>
      <c r="H1122" s="559" t="str">
        <f>IFERROR(-PPMT(IF($K$46="Day",$F$45/'L1'!$D$12,IF($K$46="Week",$F$45/'L1'!$D$16,IF($K$46="Month",$F$45/'L1'!$D$17,IF($K$46="Year",$F$45,0)))),B1122,$F$46,$Q$45),"")</f>
        <v/>
      </c>
      <c r="I1122" s="559"/>
      <c r="J1122" s="559" t="str">
        <f t="shared" si="67"/>
        <v/>
      </c>
      <c r="K1122" s="559"/>
      <c r="L1122" s="559"/>
      <c r="M1122" s="559"/>
      <c r="N1122" s="559"/>
      <c r="O1122" s="559" t="str">
        <f t="shared" si="68"/>
        <v/>
      </c>
      <c r="P1122" s="560"/>
    </row>
    <row r="1123" spans="2:16">
      <c r="B1123" s="557" t="str">
        <f t="shared" si="65"/>
        <v/>
      </c>
      <c r="C1123" s="558"/>
      <c r="D1123" s="559" t="str">
        <f t="shared" si="66"/>
        <v/>
      </c>
      <c r="E1123" s="559"/>
      <c r="F1123" s="559" t="str">
        <f>IFERROR(IF(OR(D1123=0,D1123=""),"",-PMT($F$45/IF($K$46="Day",'L1'!$D$12,IF($K$46="Week",'L1'!$D$16,IF($K$46="Month",'L1'!$D$17,1))),$F$46,$D$62)),"")</f>
        <v/>
      </c>
      <c r="G1123" s="559"/>
      <c r="H1123" s="559" t="str">
        <f>IFERROR(-PPMT(IF($K$46="Day",$F$45/'L1'!$D$12,IF($K$46="Week",$F$45/'L1'!$D$16,IF($K$46="Month",$F$45/'L1'!$D$17,IF($K$46="Year",$F$45,0)))),B1123,$F$46,$Q$45),"")</f>
        <v/>
      </c>
      <c r="I1123" s="559"/>
      <c r="J1123" s="559" t="str">
        <f t="shared" si="67"/>
        <v/>
      </c>
      <c r="K1123" s="559"/>
      <c r="L1123" s="559"/>
      <c r="M1123" s="559"/>
      <c r="N1123" s="559"/>
      <c r="O1123" s="559" t="str">
        <f t="shared" si="68"/>
        <v/>
      </c>
      <c r="P1123" s="560"/>
    </row>
    <row r="1124" spans="2:16">
      <c r="B1124" s="557" t="str">
        <f t="shared" si="65"/>
        <v/>
      </c>
      <c r="C1124" s="558"/>
      <c r="D1124" s="559" t="str">
        <f t="shared" si="66"/>
        <v/>
      </c>
      <c r="E1124" s="559"/>
      <c r="F1124" s="559" t="str">
        <f>IFERROR(IF(OR(D1124=0,D1124=""),"",-PMT($F$45/IF($K$46="Day",'L1'!$D$12,IF($K$46="Week",'L1'!$D$16,IF($K$46="Month",'L1'!$D$17,1))),$F$46,$D$62)),"")</f>
        <v/>
      </c>
      <c r="G1124" s="559"/>
      <c r="H1124" s="559" t="str">
        <f>IFERROR(-PPMT(IF($K$46="Day",$F$45/'L1'!$D$12,IF($K$46="Week",$F$45/'L1'!$D$16,IF($K$46="Month",$F$45/'L1'!$D$17,IF($K$46="Year",$F$45,0)))),B1124,$F$46,$Q$45),"")</f>
        <v/>
      </c>
      <c r="I1124" s="559"/>
      <c r="J1124" s="559" t="str">
        <f t="shared" si="67"/>
        <v/>
      </c>
      <c r="K1124" s="559"/>
      <c r="L1124" s="559"/>
      <c r="M1124" s="559"/>
      <c r="N1124" s="559"/>
      <c r="O1124" s="559" t="str">
        <f t="shared" si="68"/>
        <v/>
      </c>
      <c r="P1124" s="560"/>
    </row>
    <row r="1125" spans="2:16">
      <c r="B1125" s="557" t="str">
        <f t="shared" si="65"/>
        <v/>
      </c>
      <c r="C1125" s="558"/>
      <c r="D1125" s="559" t="str">
        <f t="shared" si="66"/>
        <v/>
      </c>
      <c r="E1125" s="559"/>
      <c r="F1125" s="559" t="str">
        <f>IFERROR(IF(OR(D1125=0,D1125=""),"",-PMT($F$45/IF($K$46="Day",'L1'!$D$12,IF($K$46="Week",'L1'!$D$16,IF($K$46="Month",'L1'!$D$17,1))),$F$46,$D$62)),"")</f>
        <v/>
      </c>
      <c r="G1125" s="559"/>
      <c r="H1125" s="559" t="str">
        <f>IFERROR(-PPMT(IF($K$46="Day",$F$45/'L1'!$D$12,IF($K$46="Week",$F$45/'L1'!$D$16,IF($K$46="Month",$F$45/'L1'!$D$17,IF($K$46="Year",$F$45,0)))),B1125,$F$46,$Q$45),"")</f>
        <v/>
      </c>
      <c r="I1125" s="559"/>
      <c r="J1125" s="559" t="str">
        <f t="shared" si="67"/>
        <v/>
      </c>
      <c r="K1125" s="559"/>
      <c r="L1125" s="559"/>
      <c r="M1125" s="559"/>
      <c r="N1125" s="559"/>
      <c r="O1125" s="559" t="str">
        <f t="shared" si="68"/>
        <v/>
      </c>
      <c r="P1125" s="560"/>
    </row>
    <row r="1126" spans="2:16">
      <c r="B1126" s="557" t="str">
        <f t="shared" si="65"/>
        <v/>
      </c>
      <c r="C1126" s="558"/>
      <c r="D1126" s="559" t="str">
        <f t="shared" si="66"/>
        <v/>
      </c>
      <c r="E1126" s="559"/>
      <c r="F1126" s="559" t="str">
        <f>IFERROR(IF(OR(D1126=0,D1126=""),"",-PMT($F$45/IF($K$46="Day",'L1'!$D$12,IF($K$46="Week",'L1'!$D$16,IF($K$46="Month",'L1'!$D$17,1))),$F$46,$D$62)),"")</f>
        <v/>
      </c>
      <c r="G1126" s="559"/>
      <c r="H1126" s="559" t="str">
        <f>IFERROR(-PPMT(IF($K$46="Day",$F$45/'L1'!$D$12,IF($K$46="Week",$F$45/'L1'!$D$16,IF($K$46="Month",$F$45/'L1'!$D$17,IF($K$46="Year",$F$45,0)))),B1126,$F$46,$Q$45),"")</f>
        <v/>
      </c>
      <c r="I1126" s="559"/>
      <c r="J1126" s="559" t="str">
        <f t="shared" si="67"/>
        <v/>
      </c>
      <c r="K1126" s="559"/>
      <c r="L1126" s="559"/>
      <c r="M1126" s="559"/>
      <c r="N1126" s="559"/>
      <c r="O1126" s="559" t="str">
        <f t="shared" si="68"/>
        <v/>
      </c>
      <c r="P1126" s="560"/>
    </row>
    <row r="1127" spans="2:16">
      <c r="B1127" s="557" t="str">
        <f t="shared" si="65"/>
        <v/>
      </c>
      <c r="C1127" s="558"/>
      <c r="D1127" s="559" t="str">
        <f t="shared" si="66"/>
        <v/>
      </c>
      <c r="E1127" s="559"/>
      <c r="F1127" s="559" t="str">
        <f>IFERROR(IF(OR(D1127=0,D1127=""),"",-PMT($F$45/IF($K$46="Day",'L1'!$D$12,IF($K$46="Week",'L1'!$D$16,IF($K$46="Month",'L1'!$D$17,1))),$F$46,$D$62)),"")</f>
        <v/>
      </c>
      <c r="G1127" s="559"/>
      <c r="H1127" s="559" t="str">
        <f>IFERROR(-PPMT(IF($K$46="Day",$F$45/'L1'!$D$12,IF($K$46="Week",$F$45/'L1'!$D$16,IF($K$46="Month",$F$45/'L1'!$D$17,IF($K$46="Year",$F$45,0)))),B1127,$F$46,$Q$45),"")</f>
        <v/>
      </c>
      <c r="I1127" s="559"/>
      <c r="J1127" s="559" t="str">
        <f t="shared" si="67"/>
        <v/>
      </c>
      <c r="K1127" s="559"/>
      <c r="L1127" s="559"/>
      <c r="M1127" s="559"/>
      <c r="N1127" s="559"/>
      <c r="O1127" s="559" t="str">
        <f t="shared" si="68"/>
        <v/>
      </c>
      <c r="P1127" s="560"/>
    </row>
    <row r="1128" spans="2:16">
      <c r="B1128" s="557" t="str">
        <f t="shared" si="65"/>
        <v/>
      </c>
      <c r="C1128" s="558"/>
      <c r="D1128" s="559" t="str">
        <f t="shared" si="66"/>
        <v/>
      </c>
      <c r="E1128" s="559"/>
      <c r="F1128" s="559" t="str">
        <f>IFERROR(IF(OR(D1128=0,D1128=""),"",-PMT($F$45/IF($K$46="Day",'L1'!$D$12,IF($K$46="Week",'L1'!$D$16,IF($K$46="Month",'L1'!$D$17,1))),$F$46,$D$62)),"")</f>
        <v/>
      </c>
      <c r="G1128" s="559"/>
      <c r="H1128" s="559" t="str">
        <f>IFERROR(-PPMT(IF($K$46="Day",$F$45/'L1'!$D$12,IF($K$46="Week",$F$45/'L1'!$D$16,IF($K$46="Month",$F$45/'L1'!$D$17,IF($K$46="Year",$F$45,0)))),B1128,$F$46,$Q$45),"")</f>
        <v/>
      </c>
      <c r="I1128" s="559"/>
      <c r="J1128" s="559" t="str">
        <f t="shared" si="67"/>
        <v/>
      </c>
      <c r="K1128" s="559"/>
      <c r="L1128" s="559"/>
      <c r="M1128" s="559"/>
      <c r="N1128" s="559"/>
      <c r="O1128" s="559" t="str">
        <f t="shared" si="68"/>
        <v/>
      </c>
      <c r="P1128" s="560"/>
    </row>
    <row r="1129" spans="2:16">
      <c r="B1129" s="557" t="str">
        <f t="shared" si="65"/>
        <v/>
      </c>
      <c r="C1129" s="558"/>
      <c r="D1129" s="559" t="str">
        <f t="shared" si="66"/>
        <v/>
      </c>
      <c r="E1129" s="559"/>
      <c r="F1129" s="559" t="str">
        <f>IFERROR(IF(OR(D1129=0,D1129=""),"",-PMT($F$45/IF($K$46="Day",'L1'!$D$12,IF($K$46="Week",'L1'!$D$16,IF($K$46="Month",'L1'!$D$17,1))),$F$46,$D$62)),"")</f>
        <v/>
      </c>
      <c r="G1129" s="559"/>
      <c r="H1129" s="559" t="str">
        <f>IFERROR(-PPMT(IF($K$46="Day",$F$45/'L1'!$D$12,IF($K$46="Week",$F$45/'L1'!$D$16,IF($K$46="Month",$F$45/'L1'!$D$17,IF($K$46="Year",$F$45,0)))),B1129,$F$46,$Q$45),"")</f>
        <v/>
      </c>
      <c r="I1129" s="559"/>
      <c r="J1129" s="559" t="str">
        <f t="shared" si="67"/>
        <v/>
      </c>
      <c r="K1129" s="559"/>
      <c r="L1129" s="559"/>
      <c r="M1129" s="559"/>
      <c r="N1129" s="559"/>
      <c r="O1129" s="559" t="str">
        <f t="shared" si="68"/>
        <v/>
      </c>
      <c r="P1129" s="560"/>
    </row>
    <row r="1130" spans="2:16">
      <c r="B1130" s="557" t="str">
        <f t="shared" si="65"/>
        <v/>
      </c>
      <c r="C1130" s="558"/>
      <c r="D1130" s="559" t="str">
        <f t="shared" si="66"/>
        <v/>
      </c>
      <c r="E1130" s="559"/>
      <c r="F1130" s="559" t="str">
        <f>IFERROR(IF(OR(D1130=0,D1130=""),"",-PMT($F$45/IF($K$46="Day",'L1'!$D$12,IF($K$46="Week",'L1'!$D$16,IF($K$46="Month",'L1'!$D$17,1))),$F$46,$D$62)),"")</f>
        <v/>
      </c>
      <c r="G1130" s="559"/>
      <c r="H1130" s="559" t="str">
        <f>IFERROR(-PPMT(IF($K$46="Day",$F$45/'L1'!$D$12,IF($K$46="Week",$F$45/'L1'!$D$16,IF($K$46="Month",$F$45/'L1'!$D$17,IF($K$46="Year",$F$45,0)))),B1130,$F$46,$Q$45),"")</f>
        <v/>
      </c>
      <c r="I1130" s="559"/>
      <c r="J1130" s="559" t="str">
        <f t="shared" si="67"/>
        <v/>
      </c>
      <c r="K1130" s="559"/>
      <c r="L1130" s="559"/>
      <c r="M1130" s="559"/>
      <c r="N1130" s="559"/>
      <c r="O1130" s="559" t="str">
        <f t="shared" si="68"/>
        <v/>
      </c>
      <c r="P1130" s="560"/>
    </row>
    <row r="1131" spans="2:16">
      <c r="B1131" s="557" t="str">
        <f t="shared" si="65"/>
        <v/>
      </c>
      <c r="C1131" s="558"/>
      <c r="D1131" s="559" t="str">
        <f t="shared" si="66"/>
        <v/>
      </c>
      <c r="E1131" s="559"/>
      <c r="F1131" s="559" t="str">
        <f>IFERROR(IF(OR(D1131=0,D1131=""),"",-PMT($F$45/IF($K$46="Day",'L1'!$D$12,IF($K$46="Week",'L1'!$D$16,IF($K$46="Month",'L1'!$D$17,1))),$F$46,$D$62)),"")</f>
        <v/>
      </c>
      <c r="G1131" s="559"/>
      <c r="H1131" s="559" t="str">
        <f>IFERROR(-PPMT(IF($K$46="Day",$F$45/'L1'!$D$12,IF($K$46="Week",$F$45/'L1'!$D$16,IF($K$46="Month",$F$45/'L1'!$D$17,IF($K$46="Year",$F$45,0)))),B1131,$F$46,$Q$45),"")</f>
        <v/>
      </c>
      <c r="I1131" s="559"/>
      <c r="J1131" s="559" t="str">
        <f t="shared" si="67"/>
        <v/>
      </c>
      <c r="K1131" s="559"/>
      <c r="L1131" s="559"/>
      <c r="M1131" s="559"/>
      <c r="N1131" s="559"/>
      <c r="O1131" s="559" t="str">
        <f t="shared" si="68"/>
        <v/>
      </c>
      <c r="P1131" s="560"/>
    </row>
    <row r="1132" spans="2:16">
      <c r="B1132" s="557" t="str">
        <f t="shared" si="65"/>
        <v/>
      </c>
      <c r="C1132" s="558"/>
      <c r="D1132" s="559" t="str">
        <f t="shared" si="66"/>
        <v/>
      </c>
      <c r="E1132" s="559"/>
      <c r="F1132" s="559" t="str">
        <f>IFERROR(IF(OR(D1132=0,D1132=""),"",-PMT($F$45/IF($K$46="Day",'L1'!$D$12,IF($K$46="Week",'L1'!$D$16,IF($K$46="Month",'L1'!$D$17,1))),$F$46,$D$62)),"")</f>
        <v/>
      </c>
      <c r="G1132" s="559"/>
      <c r="H1132" s="559" t="str">
        <f>IFERROR(-PPMT(IF($K$46="Day",$F$45/'L1'!$D$12,IF($K$46="Week",$F$45/'L1'!$D$16,IF($K$46="Month",$F$45/'L1'!$D$17,IF($K$46="Year",$F$45,0)))),B1132,$F$46,$Q$45),"")</f>
        <v/>
      </c>
      <c r="I1132" s="559"/>
      <c r="J1132" s="559" t="str">
        <f t="shared" si="67"/>
        <v/>
      </c>
      <c r="K1132" s="559"/>
      <c r="L1132" s="559"/>
      <c r="M1132" s="559"/>
      <c r="N1132" s="559"/>
      <c r="O1132" s="559" t="str">
        <f t="shared" si="68"/>
        <v/>
      </c>
      <c r="P1132" s="560"/>
    </row>
    <row r="1133" spans="2:16">
      <c r="B1133" s="557" t="str">
        <f t="shared" si="65"/>
        <v/>
      </c>
      <c r="C1133" s="558"/>
      <c r="D1133" s="559" t="str">
        <f t="shared" si="66"/>
        <v/>
      </c>
      <c r="E1133" s="559"/>
      <c r="F1133" s="559" t="str">
        <f>IFERROR(IF(OR(D1133=0,D1133=""),"",-PMT($F$45/IF($K$46="Day",'L1'!$D$12,IF($K$46="Week",'L1'!$D$16,IF($K$46="Month",'L1'!$D$17,1))),$F$46,$D$62)),"")</f>
        <v/>
      </c>
      <c r="G1133" s="559"/>
      <c r="H1133" s="559" t="str">
        <f>IFERROR(-PPMT(IF($K$46="Day",$F$45/'L1'!$D$12,IF($K$46="Week",$F$45/'L1'!$D$16,IF($K$46="Month",$F$45/'L1'!$D$17,IF($K$46="Year",$F$45,0)))),B1133,$F$46,$Q$45),"")</f>
        <v/>
      </c>
      <c r="I1133" s="559"/>
      <c r="J1133" s="559" t="str">
        <f t="shared" si="67"/>
        <v/>
      </c>
      <c r="K1133" s="559"/>
      <c r="L1133" s="559"/>
      <c r="M1133" s="559"/>
      <c r="N1133" s="559"/>
      <c r="O1133" s="559" t="str">
        <f t="shared" si="68"/>
        <v/>
      </c>
      <c r="P1133" s="560"/>
    </row>
    <row r="1134" spans="2:16">
      <c r="B1134" s="557" t="str">
        <f t="shared" si="65"/>
        <v/>
      </c>
      <c r="C1134" s="558"/>
      <c r="D1134" s="559" t="str">
        <f t="shared" si="66"/>
        <v/>
      </c>
      <c r="E1134" s="559"/>
      <c r="F1134" s="559" t="str">
        <f>IFERROR(IF(OR(D1134=0,D1134=""),"",-PMT($F$45/IF($K$46="Day",'L1'!$D$12,IF($K$46="Week",'L1'!$D$16,IF($K$46="Month",'L1'!$D$17,1))),$F$46,$D$62)),"")</f>
        <v/>
      </c>
      <c r="G1134" s="559"/>
      <c r="H1134" s="559" t="str">
        <f>IFERROR(-PPMT(IF($K$46="Day",$F$45/'L1'!$D$12,IF($K$46="Week",$F$45/'L1'!$D$16,IF($K$46="Month",$F$45/'L1'!$D$17,IF($K$46="Year",$F$45,0)))),B1134,$F$46,$Q$45),"")</f>
        <v/>
      </c>
      <c r="I1134" s="559"/>
      <c r="J1134" s="559" t="str">
        <f t="shared" si="67"/>
        <v/>
      </c>
      <c r="K1134" s="559"/>
      <c r="L1134" s="559"/>
      <c r="M1134" s="559"/>
      <c r="N1134" s="559"/>
      <c r="O1134" s="559" t="str">
        <f t="shared" si="68"/>
        <v/>
      </c>
      <c r="P1134" s="560"/>
    </row>
    <row r="1135" spans="2:16">
      <c r="B1135" s="557" t="str">
        <f t="shared" si="65"/>
        <v/>
      </c>
      <c r="C1135" s="558"/>
      <c r="D1135" s="559" t="str">
        <f t="shared" si="66"/>
        <v/>
      </c>
      <c r="E1135" s="559"/>
      <c r="F1135" s="559" t="str">
        <f>IFERROR(IF(OR(D1135=0,D1135=""),"",-PMT($F$45/IF($K$46="Day",'L1'!$D$12,IF($K$46="Week",'L1'!$D$16,IF($K$46="Month",'L1'!$D$17,1))),$F$46,$D$62)),"")</f>
        <v/>
      </c>
      <c r="G1135" s="559"/>
      <c r="H1135" s="559" t="str">
        <f>IFERROR(-PPMT(IF($K$46="Day",$F$45/'L1'!$D$12,IF($K$46="Week",$F$45/'L1'!$D$16,IF($K$46="Month",$F$45/'L1'!$D$17,IF($K$46="Year",$F$45,0)))),B1135,$F$46,$Q$45),"")</f>
        <v/>
      </c>
      <c r="I1135" s="559"/>
      <c r="J1135" s="559" t="str">
        <f t="shared" si="67"/>
        <v/>
      </c>
      <c r="K1135" s="559"/>
      <c r="L1135" s="559"/>
      <c r="M1135" s="559"/>
      <c r="N1135" s="559"/>
      <c r="O1135" s="559" t="str">
        <f t="shared" si="68"/>
        <v/>
      </c>
      <c r="P1135" s="560"/>
    </row>
    <row r="1136" spans="2:16">
      <c r="B1136" s="557" t="str">
        <f t="shared" si="65"/>
        <v/>
      </c>
      <c r="C1136" s="558"/>
      <c r="D1136" s="559" t="str">
        <f t="shared" si="66"/>
        <v/>
      </c>
      <c r="E1136" s="559"/>
      <c r="F1136" s="559" t="str">
        <f>IFERROR(IF(OR(D1136=0,D1136=""),"",-PMT($F$45/IF($K$46="Day",'L1'!$D$12,IF($K$46="Week",'L1'!$D$16,IF($K$46="Month",'L1'!$D$17,1))),$F$46,$D$62)),"")</f>
        <v/>
      </c>
      <c r="G1136" s="559"/>
      <c r="H1136" s="559" t="str">
        <f>IFERROR(-PPMT(IF($K$46="Day",$F$45/'L1'!$D$12,IF($K$46="Week",$F$45/'L1'!$D$16,IF($K$46="Month",$F$45/'L1'!$D$17,IF($K$46="Year",$F$45,0)))),B1136,$F$46,$Q$45),"")</f>
        <v/>
      </c>
      <c r="I1136" s="559"/>
      <c r="J1136" s="559" t="str">
        <f t="shared" si="67"/>
        <v/>
      </c>
      <c r="K1136" s="559"/>
      <c r="L1136" s="559"/>
      <c r="M1136" s="559"/>
      <c r="N1136" s="559"/>
      <c r="O1136" s="559" t="str">
        <f t="shared" si="68"/>
        <v/>
      </c>
      <c r="P1136" s="560"/>
    </row>
    <row r="1137" spans="2:16">
      <c r="B1137" s="557" t="str">
        <f t="shared" si="65"/>
        <v/>
      </c>
      <c r="C1137" s="558"/>
      <c r="D1137" s="559" t="str">
        <f t="shared" si="66"/>
        <v/>
      </c>
      <c r="E1137" s="559"/>
      <c r="F1137" s="559" t="str">
        <f>IFERROR(IF(OR(D1137=0,D1137=""),"",-PMT($F$45/IF($K$46="Day",'L1'!$D$12,IF($K$46="Week",'L1'!$D$16,IF($K$46="Month",'L1'!$D$17,1))),$F$46,$D$62)),"")</f>
        <v/>
      </c>
      <c r="G1137" s="559"/>
      <c r="H1137" s="559" t="str">
        <f>IFERROR(-PPMT(IF($K$46="Day",$F$45/'L1'!$D$12,IF($K$46="Week",$F$45/'L1'!$D$16,IF($K$46="Month",$F$45/'L1'!$D$17,IF($K$46="Year",$F$45,0)))),B1137,$F$46,$Q$45),"")</f>
        <v/>
      </c>
      <c r="I1137" s="559"/>
      <c r="J1137" s="559" t="str">
        <f t="shared" si="67"/>
        <v/>
      </c>
      <c r="K1137" s="559"/>
      <c r="L1137" s="559"/>
      <c r="M1137" s="559"/>
      <c r="N1137" s="559"/>
      <c r="O1137" s="559" t="str">
        <f t="shared" si="68"/>
        <v/>
      </c>
      <c r="P1137" s="560"/>
    </row>
    <row r="1138" spans="2:16">
      <c r="B1138" s="557" t="str">
        <f t="shared" si="65"/>
        <v/>
      </c>
      <c r="C1138" s="558"/>
      <c r="D1138" s="559" t="str">
        <f t="shared" si="66"/>
        <v/>
      </c>
      <c r="E1138" s="559"/>
      <c r="F1138" s="559" t="str">
        <f>IFERROR(IF(OR(D1138=0,D1138=""),"",-PMT($F$45/IF($K$46="Day",'L1'!$D$12,IF($K$46="Week",'L1'!$D$16,IF($K$46="Month",'L1'!$D$17,1))),$F$46,$D$62)),"")</f>
        <v/>
      </c>
      <c r="G1138" s="559"/>
      <c r="H1138" s="559" t="str">
        <f>IFERROR(-PPMT(IF($K$46="Day",$F$45/'L1'!$D$12,IF($K$46="Week",$F$45/'L1'!$D$16,IF($K$46="Month",$F$45/'L1'!$D$17,IF($K$46="Year",$F$45,0)))),B1138,$F$46,$Q$45),"")</f>
        <v/>
      </c>
      <c r="I1138" s="559"/>
      <c r="J1138" s="559" t="str">
        <f t="shared" si="67"/>
        <v/>
      </c>
      <c r="K1138" s="559"/>
      <c r="L1138" s="559"/>
      <c r="M1138" s="559"/>
      <c r="N1138" s="559"/>
      <c r="O1138" s="559" t="str">
        <f t="shared" si="68"/>
        <v/>
      </c>
      <c r="P1138" s="560"/>
    </row>
    <row r="1139" spans="2:16">
      <c r="B1139" s="557" t="str">
        <f t="shared" si="65"/>
        <v/>
      </c>
      <c r="C1139" s="558"/>
      <c r="D1139" s="559" t="str">
        <f t="shared" si="66"/>
        <v/>
      </c>
      <c r="E1139" s="559"/>
      <c r="F1139" s="559" t="str">
        <f>IFERROR(IF(OR(D1139=0,D1139=""),"",-PMT($F$45/IF($K$46="Day",'L1'!$D$12,IF($K$46="Week",'L1'!$D$16,IF($K$46="Month",'L1'!$D$17,1))),$F$46,$D$62)),"")</f>
        <v/>
      </c>
      <c r="G1139" s="559"/>
      <c r="H1139" s="559" t="str">
        <f>IFERROR(-PPMT(IF($K$46="Day",$F$45/'L1'!$D$12,IF($K$46="Week",$F$45/'L1'!$D$16,IF($K$46="Month",$F$45/'L1'!$D$17,IF($K$46="Year",$F$45,0)))),B1139,$F$46,$Q$45),"")</f>
        <v/>
      </c>
      <c r="I1139" s="559"/>
      <c r="J1139" s="559" t="str">
        <f t="shared" si="67"/>
        <v/>
      </c>
      <c r="K1139" s="559"/>
      <c r="L1139" s="559"/>
      <c r="M1139" s="559"/>
      <c r="N1139" s="559"/>
      <c r="O1139" s="559" t="str">
        <f t="shared" si="68"/>
        <v/>
      </c>
      <c r="P1139" s="560"/>
    </row>
    <row r="1140" spans="2:16">
      <c r="B1140" s="557" t="str">
        <f t="shared" si="65"/>
        <v/>
      </c>
      <c r="C1140" s="558"/>
      <c r="D1140" s="559" t="str">
        <f t="shared" si="66"/>
        <v/>
      </c>
      <c r="E1140" s="559"/>
      <c r="F1140" s="559" t="str">
        <f>IFERROR(IF(OR(D1140=0,D1140=""),"",-PMT($F$45/IF($K$46="Day",'L1'!$D$12,IF($K$46="Week",'L1'!$D$16,IF($K$46="Month",'L1'!$D$17,1))),$F$46,$D$62)),"")</f>
        <v/>
      </c>
      <c r="G1140" s="559"/>
      <c r="H1140" s="559" t="str">
        <f>IFERROR(-PPMT(IF($K$46="Day",$F$45/'L1'!$D$12,IF($K$46="Week",$F$45/'L1'!$D$16,IF($K$46="Month",$F$45/'L1'!$D$17,IF($K$46="Year",$F$45,0)))),B1140,$F$46,$Q$45),"")</f>
        <v/>
      </c>
      <c r="I1140" s="559"/>
      <c r="J1140" s="559" t="str">
        <f t="shared" si="67"/>
        <v/>
      </c>
      <c r="K1140" s="559"/>
      <c r="L1140" s="559"/>
      <c r="M1140" s="559"/>
      <c r="N1140" s="559"/>
      <c r="O1140" s="559" t="str">
        <f t="shared" si="68"/>
        <v/>
      </c>
      <c r="P1140" s="560"/>
    </row>
    <row r="1141" spans="2:16">
      <c r="B1141" s="557" t="str">
        <f t="shared" si="65"/>
        <v/>
      </c>
      <c r="C1141" s="558"/>
      <c r="D1141" s="559" t="str">
        <f t="shared" si="66"/>
        <v/>
      </c>
      <c r="E1141" s="559"/>
      <c r="F1141" s="559" t="str">
        <f>IFERROR(IF(OR(D1141=0,D1141=""),"",-PMT($F$45/IF($K$46="Day",'L1'!$D$12,IF($K$46="Week",'L1'!$D$16,IF($K$46="Month",'L1'!$D$17,1))),$F$46,$D$62)),"")</f>
        <v/>
      </c>
      <c r="G1141" s="559"/>
      <c r="H1141" s="559" t="str">
        <f>IFERROR(-PPMT(IF($K$46="Day",$F$45/'L1'!$D$12,IF($K$46="Week",$F$45/'L1'!$D$16,IF($K$46="Month",$F$45/'L1'!$D$17,IF($K$46="Year",$F$45,0)))),B1141,$F$46,$Q$45),"")</f>
        <v/>
      </c>
      <c r="I1141" s="559"/>
      <c r="J1141" s="559" t="str">
        <f t="shared" si="67"/>
        <v/>
      </c>
      <c r="K1141" s="559"/>
      <c r="L1141" s="559"/>
      <c r="M1141" s="559"/>
      <c r="N1141" s="559"/>
      <c r="O1141" s="559" t="str">
        <f t="shared" si="68"/>
        <v/>
      </c>
      <c r="P1141" s="560"/>
    </row>
    <row r="1142" spans="2:16">
      <c r="B1142" s="557" t="str">
        <f t="shared" si="65"/>
        <v/>
      </c>
      <c r="C1142" s="558"/>
      <c r="D1142" s="559" t="str">
        <f t="shared" si="66"/>
        <v/>
      </c>
      <c r="E1142" s="559"/>
      <c r="F1142" s="559" t="str">
        <f>IFERROR(IF(OR(D1142=0,D1142=""),"",-PMT($F$45/IF($K$46="Day",'L1'!$D$12,IF($K$46="Week",'L1'!$D$16,IF($K$46="Month",'L1'!$D$17,1))),$F$46,$D$62)),"")</f>
        <v/>
      </c>
      <c r="G1142" s="559"/>
      <c r="H1142" s="559" t="str">
        <f>IFERROR(-PPMT(IF($K$46="Day",$F$45/'L1'!$D$12,IF($K$46="Week",$F$45/'L1'!$D$16,IF($K$46="Month",$F$45/'L1'!$D$17,IF($K$46="Year",$F$45,0)))),B1142,$F$46,$Q$45),"")</f>
        <v/>
      </c>
      <c r="I1142" s="559"/>
      <c r="J1142" s="559" t="str">
        <f t="shared" si="67"/>
        <v/>
      </c>
      <c r="K1142" s="559"/>
      <c r="L1142" s="559"/>
      <c r="M1142" s="559"/>
      <c r="N1142" s="559"/>
      <c r="O1142" s="559" t="str">
        <f t="shared" si="68"/>
        <v/>
      </c>
      <c r="P1142" s="560"/>
    </row>
    <row r="1143" spans="2:16">
      <c r="B1143" s="557" t="str">
        <f t="shared" si="65"/>
        <v/>
      </c>
      <c r="C1143" s="558"/>
      <c r="D1143" s="559" t="str">
        <f t="shared" si="66"/>
        <v/>
      </c>
      <c r="E1143" s="559"/>
      <c r="F1143" s="559" t="str">
        <f>IFERROR(IF(OR(D1143=0,D1143=""),"",-PMT($F$45/IF($K$46="Day",'L1'!$D$12,IF($K$46="Week",'L1'!$D$16,IF($K$46="Month",'L1'!$D$17,1))),$F$46,$D$62)),"")</f>
        <v/>
      </c>
      <c r="G1143" s="559"/>
      <c r="H1143" s="559" t="str">
        <f>IFERROR(-PPMT(IF($K$46="Day",$F$45/'L1'!$D$12,IF($K$46="Week",$F$45/'L1'!$D$16,IF($K$46="Month",$F$45/'L1'!$D$17,IF($K$46="Year",$F$45,0)))),B1143,$F$46,$Q$45),"")</f>
        <v/>
      </c>
      <c r="I1143" s="559"/>
      <c r="J1143" s="559" t="str">
        <f t="shared" si="67"/>
        <v/>
      </c>
      <c r="K1143" s="559"/>
      <c r="L1143" s="559"/>
      <c r="M1143" s="559"/>
      <c r="N1143" s="559"/>
      <c r="O1143" s="559" t="str">
        <f t="shared" si="68"/>
        <v/>
      </c>
      <c r="P1143" s="560"/>
    </row>
    <row r="1144" spans="2:16">
      <c r="B1144" s="557" t="str">
        <f t="shared" si="65"/>
        <v/>
      </c>
      <c r="C1144" s="558"/>
      <c r="D1144" s="559" t="str">
        <f t="shared" si="66"/>
        <v/>
      </c>
      <c r="E1144" s="559"/>
      <c r="F1144" s="559" t="str">
        <f>IFERROR(IF(OR(D1144=0,D1144=""),"",-PMT($F$45/IF($K$46="Day",'L1'!$D$12,IF($K$46="Week",'L1'!$D$16,IF($K$46="Month",'L1'!$D$17,1))),$F$46,$D$62)),"")</f>
        <v/>
      </c>
      <c r="G1144" s="559"/>
      <c r="H1144" s="559" t="str">
        <f>IFERROR(-PPMT(IF($K$46="Day",$F$45/'L1'!$D$12,IF($K$46="Week",$F$45/'L1'!$D$16,IF($K$46="Month",$F$45/'L1'!$D$17,IF($K$46="Year",$F$45,0)))),B1144,$F$46,$Q$45),"")</f>
        <v/>
      </c>
      <c r="I1144" s="559"/>
      <c r="J1144" s="559" t="str">
        <f t="shared" si="67"/>
        <v/>
      </c>
      <c r="K1144" s="559"/>
      <c r="L1144" s="559"/>
      <c r="M1144" s="559"/>
      <c r="N1144" s="559"/>
      <c r="O1144" s="559" t="str">
        <f t="shared" si="68"/>
        <v/>
      </c>
      <c r="P1144" s="560"/>
    </row>
    <row r="1145" spans="2:16">
      <c r="B1145" s="557" t="str">
        <f t="shared" si="65"/>
        <v/>
      </c>
      <c r="C1145" s="558"/>
      <c r="D1145" s="559" t="str">
        <f t="shared" si="66"/>
        <v/>
      </c>
      <c r="E1145" s="559"/>
      <c r="F1145" s="559" t="str">
        <f>IFERROR(IF(OR(D1145=0,D1145=""),"",-PMT($F$45/IF($K$46="Day",'L1'!$D$12,IF($K$46="Week",'L1'!$D$16,IF($K$46="Month",'L1'!$D$17,1))),$F$46,$D$62)),"")</f>
        <v/>
      </c>
      <c r="G1145" s="559"/>
      <c r="H1145" s="559" t="str">
        <f>IFERROR(-PPMT(IF($K$46="Day",$F$45/'L1'!$D$12,IF($K$46="Week",$F$45/'L1'!$D$16,IF($K$46="Month",$F$45/'L1'!$D$17,IF($K$46="Year",$F$45,0)))),B1145,$F$46,$Q$45),"")</f>
        <v/>
      </c>
      <c r="I1145" s="559"/>
      <c r="J1145" s="559" t="str">
        <f t="shared" si="67"/>
        <v/>
      </c>
      <c r="K1145" s="559"/>
      <c r="L1145" s="559"/>
      <c r="M1145" s="559"/>
      <c r="N1145" s="559"/>
      <c r="O1145" s="559" t="str">
        <f t="shared" si="68"/>
        <v/>
      </c>
      <c r="P1145" s="560"/>
    </row>
    <row r="1146" spans="2:16">
      <c r="B1146" s="557" t="str">
        <f t="shared" si="65"/>
        <v/>
      </c>
      <c r="C1146" s="558"/>
      <c r="D1146" s="559" t="str">
        <f t="shared" si="66"/>
        <v/>
      </c>
      <c r="E1146" s="559"/>
      <c r="F1146" s="559" t="str">
        <f>IFERROR(IF(OR(D1146=0,D1146=""),"",-PMT($F$45/IF($K$46="Day",'L1'!$D$12,IF($K$46="Week",'L1'!$D$16,IF($K$46="Month",'L1'!$D$17,1))),$F$46,$D$62)),"")</f>
        <v/>
      </c>
      <c r="G1146" s="559"/>
      <c r="H1146" s="559" t="str">
        <f>IFERROR(-PPMT(IF($K$46="Day",$F$45/'L1'!$D$12,IF($K$46="Week",$F$45/'L1'!$D$16,IF($K$46="Month",$F$45/'L1'!$D$17,IF($K$46="Year",$F$45,0)))),B1146,$F$46,$Q$45),"")</f>
        <v/>
      </c>
      <c r="I1146" s="559"/>
      <c r="J1146" s="559" t="str">
        <f t="shared" si="67"/>
        <v/>
      </c>
      <c r="K1146" s="559"/>
      <c r="L1146" s="559"/>
      <c r="M1146" s="559"/>
      <c r="N1146" s="559"/>
      <c r="O1146" s="559" t="str">
        <f t="shared" si="68"/>
        <v/>
      </c>
      <c r="P1146" s="560"/>
    </row>
    <row r="1147" spans="2:16">
      <c r="B1147" s="557" t="str">
        <f t="shared" si="65"/>
        <v/>
      </c>
      <c r="C1147" s="558"/>
      <c r="D1147" s="559" t="str">
        <f t="shared" si="66"/>
        <v/>
      </c>
      <c r="E1147" s="559"/>
      <c r="F1147" s="559" t="str">
        <f>IFERROR(IF(OR(D1147=0,D1147=""),"",-PMT($F$45/IF($K$46="Day",'L1'!$D$12,IF($K$46="Week",'L1'!$D$16,IF($K$46="Month",'L1'!$D$17,1))),$F$46,$D$62)),"")</f>
        <v/>
      </c>
      <c r="G1147" s="559"/>
      <c r="H1147" s="559" t="str">
        <f>IFERROR(-PPMT(IF($K$46="Day",$F$45/'L1'!$D$12,IF($K$46="Week",$F$45/'L1'!$D$16,IF($K$46="Month",$F$45/'L1'!$D$17,IF($K$46="Year",$F$45,0)))),B1147,$F$46,$Q$45),"")</f>
        <v/>
      </c>
      <c r="I1147" s="559"/>
      <c r="J1147" s="559" t="str">
        <f t="shared" si="67"/>
        <v/>
      </c>
      <c r="K1147" s="559"/>
      <c r="L1147" s="559"/>
      <c r="M1147" s="559"/>
      <c r="N1147" s="559"/>
      <c r="O1147" s="559" t="str">
        <f t="shared" si="68"/>
        <v/>
      </c>
      <c r="P1147" s="560"/>
    </row>
    <row r="1148" spans="2:16">
      <c r="B1148" s="557" t="str">
        <f t="shared" si="65"/>
        <v/>
      </c>
      <c r="C1148" s="558"/>
      <c r="D1148" s="559" t="str">
        <f t="shared" si="66"/>
        <v/>
      </c>
      <c r="E1148" s="559"/>
      <c r="F1148" s="559" t="str">
        <f>IFERROR(IF(OR(D1148=0,D1148=""),"",-PMT($F$45/IF($K$46="Day",'L1'!$D$12,IF($K$46="Week",'L1'!$D$16,IF($K$46="Month",'L1'!$D$17,1))),$F$46,$D$62)),"")</f>
        <v/>
      </c>
      <c r="G1148" s="559"/>
      <c r="H1148" s="559" t="str">
        <f>IFERROR(-PPMT(IF($K$46="Day",$F$45/'L1'!$D$12,IF($K$46="Week",$F$45/'L1'!$D$16,IF($K$46="Month",$F$45/'L1'!$D$17,IF($K$46="Year",$F$45,0)))),B1148,$F$46,$Q$45),"")</f>
        <v/>
      </c>
      <c r="I1148" s="559"/>
      <c r="J1148" s="559" t="str">
        <f t="shared" si="67"/>
        <v/>
      </c>
      <c r="K1148" s="559"/>
      <c r="L1148" s="559"/>
      <c r="M1148" s="559"/>
      <c r="N1148" s="559"/>
      <c r="O1148" s="559" t="str">
        <f t="shared" si="68"/>
        <v/>
      </c>
      <c r="P1148" s="560"/>
    </row>
    <row r="1149" spans="2:16">
      <c r="B1149" s="557" t="str">
        <f t="shared" si="65"/>
        <v/>
      </c>
      <c r="C1149" s="558"/>
      <c r="D1149" s="559" t="str">
        <f t="shared" si="66"/>
        <v/>
      </c>
      <c r="E1149" s="559"/>
      <c r="F1149" s="559" t="str">
        <f>IFERROR(IF(OR(D1149=0,D1149=""),"",-PMT($F$45/IF($K$46="Day",'L1'!$D$12,IF($K$46="Week",'L1'!$D$16,IF($K$46="Month",'L1'!$D$17,1))),$F$46,$D$62)),"")</f>
        <v/>
      </c>
      <c r="G1149" s="559"/>
      <c r="H1149" s="559" t="str">
        <f>IFERROR(-PPMT(IF($K$46="Day",$F$45/'L1'!$D$12,IF($K$46="Week",$F$45/'L1'!$D$16,IF($K$46="Month",$F$45/'L1'!$D$17,IF($K$46="Year",$F$45,0)))),B1149,$F$46,$Q$45),"")</f>
        <v/>
      </c>
      <c r="I1149" s="559"/>
      <c r="J1149" s="559" t="str">
        <f t="shared" si="67"/>
        <v/>
      </c>
      <c r="K1149" s="559"/>
      <c r="L1149" s="559"/>
      <c r="M1149" s="559"/>
      <c r="N1149" s="559"/>
      <c r="O1149" s="559" t="str">
        <f t="shared" si="68"/>
        <v/>
      </c>
      <c r="P1149" s="560"/>
    </row>
    <row r="1150" spans="2:16">
      <c r="B1150" s="557" t="str">
        <f t="shared" si="65"/>
        <v/>
      </c>
      <c r="C1150" s="558"/>
      <c r="D1150" s="559" t="str">
        <f t="shared" si="66"/>
        <v/>
      </c>
      <c r="E1150" s="559"/>
      <c r="F1150" s="559" t="str">
        <f>IFERROR(IF(OR(D1150=0,D1150=""),"",-PMT($F$45/IF($K$46="Day",'L1'!$D$12,IF($K$46="Week",'L1'!$D$16,IF($K$46="Month",'L1'!$D$17,1))),$F$46,$D$62)),"")</f>
        <v/>
      </c>
      <c r="G1150" s="559"/>
      <c r="H1150" s="559" t="str">
        <f>IFERROR(-PPMT(IF($K$46="Day",$F$45/'L1'!$D$12,IF($K$46="Week",$F$45/'L1'!$D$16,IF($K$46="Month",$F$45/'L1'!$D$17,IF($K$46="Year",$F$45,0)))),B1150,$F$46,$Q$45),"")</f>
        <v/>
      </c>
      <c r="I1150" s="559"/>
      <c r="J1150" s="559" t="str">
        <f t="shared" si="67"/>
        <v/>
      </c>
      <c r="K1150" s="559"/>
      <c r="L1150" s="559"/>
      <c r="M1150" s="559"/>
      <c r="N1150" s="559"/>
      <c r="O1150" s="559" t="str">
        <f t="shared" si="68"/>
        <v/>
      </c>
      <c r="P1150" s="560"/>
    </row>
    <row r="1151" spans="2:16">
      <c r="B1151" s="557" t="str">
        <f t="shared" si="65"/>
        <v/>
      </c>
      <c r="C1151" s="558"/>
      <c r="D1151" s="559" t="str">
        <f t="shared" si="66"/>
        <v/>
      </c>
      <c r="E1151" s="559"/>
      <c r="F1151" s="559" t="str">
        <f>IFERROR(IF(OR(D1151=0,D1151=""),"",-PMT($F$45/IF($K$46="Day",'L1'!$D$12,IF($K$46="Week",'L1'!$D$16,IF($K$46="Month",'L1'!$D$17,1))),$F$46,$D$62)),"")</f>
        <v/>
      </c>
      <c r="G1151" s="559"/>
      <c r="H1151" s="559" t="str">
        <f>IFERROR(-PPMT(IF($K$46="Day",$F$45/'L1'!$D$12,IF($K$46="Week",$F$45/'L1'!$D$16,IF($K$46="Month",$F$45/'L1'!$D$17,IF($K$46="Year",$F$45,0)))),B1151,$F$46,$Q$45),"")</f>
        <v/>
      </c>
      <c r="I1151" s="559"/>
      <c r="J1151" s="559" t="str">
        <f t="shared" si="67"/>
        <v/>
      </c>
      <c r="K1151" s="559"/>
      <c r="L1151" s="559"/>
      <c r="M1151" s="559"/>
      <c r="N1151" s="559"/>
      <c r="O1151" s="559" t="str">
        <f t="shared" si="68"/>
        <v/>
      </c>
      <c r="P1151" s="560"/>
    </row>
    <row r="1152" spans="2:16">
      <c r="B1152" s="557" t="str">
        <f t="shared" ref="B1152:B1215" si="69">IF(OR(D1152=0,D1152=""),"",B1151+1)</f>
        <v/>
      </c>
      <c r="C1152" s="558"/>
      <c r="D1152" s="559" t="str">
        <f t="shared" ref="D1152:D1215" si="70">IFERROR(IF(D1151-H1151&lt;=0,"",D1151-H1151),"")</f>
        <v/>
      </c>
      <c r="E1152" s="559"/>
      <c r="F1152" s="559" t="str">
        <f>IFERROR(IF(OR(D1152=0,D1152=""),"",-PMT($F$45/IF($K$46="Day",'L1'!$D$12,IF($K$46="Week",'L1'!$D$16,IF($K$46="Month",'L1'!$D$17,1))),$F$46,$D$62)),"")</f>
        <v/>
      </c>
      <c r="G1152" s="559"/>
      <c r="H1152" s="559" t="str">
        <f>IFERROR(-PPMT(IF($K$46="Day",$F$45/'L1'!$D$12,IF($K$46="Week",$F$45/'L1'!$D$16,IF($K$46="Month",$F$45/'L1'!$D$17,IF($K$46="Year",$F$45,0)))),B1152,$F$46,$Q$45),"")</f>
        <v/>
      </c>
      <c r="I1152" s="559"/>
      <c r="J1152" s="559" t="str">
        <f t="shared" ref="J1152:J1215" si="71">IFERROR(F1152-H1152,"")</f>
        <v/>
      </c>
      <c r="K1152" s="559"/>
      <c r="L1152" s="559"/>
      <c r="M1152" s="559"/>
      <c r="N1152" s="559"/>
      <c r="O1152" s="559" t="str">
        <f t="shared" ref="O1152:O1215" si="72">IFERROR(D1152-H1152,"")</f>
        <v/>
      </c>
      <c r="P1152" s="560"/>
    </row>
    <row r="1153" spans="2:16">
      <c r="B1153" s="557" t="str">
        <f t="shared" si="69"/>
        <v/>
      </c>
      <c r="C1153" s="558"/>
      <c r="D1153" s="559" t="str">
        <f t="shared" si="70"/>
        <v/>
      </c>
      <c r="E1153" s="559"/>
      <c r="F1153" s="559" t="str">
        <f>IFERROR(IF(OR(D1153=0,D1153=""),"",-PMT($F$45/IF($K$46="Day",'L1'!$D$12,IF($K$46="Week",'L1'!$D$16,IF($K$46="Month",'L1'!$D$17,1))),$F$46,$D$62)),"")</f>
        <v/>
      </c>
      <c r="G1153" s="559"/>
      <c r="H1153" s="559" t="str">
        <f>IFERROR(-PPMT(IF($K$46="Day",$F$45/'L1'!$D$12,IF($K$46="Week",$F$45/'L1'!$D$16,IF($K$46="Month",$F$45/'L1'!$D$17,IF($K$46="Year",$F$45,0)))),B1153,$F$46,$Q$45),"")</f>
        <v/>
      </c>
      <c r="I1153" s="559"/>
      <c r="J1153" s="559" t="str">
        <f t="shared" si="71"/>
        <v/>
      </c>
      <c r="K1153" s="559"/>
      <c r="L1153" s="559"/>
      <c r="M1153" s="559"/>
      <c r="N1153" s="559"/>
      <c r="O1153" s="559" t="str">
        <f t="shared" si="72"/>
        <v/>
      </c>
      <c r="P1153" s="560"/>
    </row>
    <row r="1154" spans="2:16">
      <c r="B1154" s="557" t="str">
        <f t="shared" si="69"/>
        <v/>
      </c>
      <c r="C1154" s="558"/>
      <c r="D1154" s="559" t="str">
        <f t="shared" si="70"/>
        <v/>
      </c>
      <c r="E1154" s="559"/>
      <c r="F1154" s="559" t="str">
        <f>IFERROR(IF(OR(D1154=0,D1154=""),"",-PMT($F$45/IF($K$46="Day",'L1'!$D$12,IF($K$46="Week",'L1'!$D$16,IF($K$46="Month",'L1'!$D$17,1))),$F$46,$D$62)),"")</f>
        <v/>
      </c>
      <c r="G1154" s="559"/>
      <c r="H1154" s="559" t="str">
        <f>IFERROR(-PPMT(IF($K$46="Day",$F$45/'L1'!$D$12,IF($K$46="Week",$F$45/'L1'!$D$16,IF($K$46="Month",$F$45/'L1'!$D$17,IF($K$46="Year",$F$45,0)))),B1154,$F$46,$Q$45),"")</f>
        <v/>
      </c>
      <c r="I1154" s="559"/>
      <c r="J1154" s="559" t="str">
        <f t="shared" si="71"/>
        <v/>
      </c>
      <c r="K1154" s="559"/>
      <c r="L1154" s="559"/>
      <c r="M1154" s="559"/>
      <c r="N1154" s="559"/>
      <c r="O1154" s="559" t="str">
        <f t="shared" si="72"/>
        <v/>
      </c>
      <c r="P1154" s="560"/>
    </row>
    <row r="1155" spans="2:16">
      <c r="B1155" s="557" t="str">
        <f t="shared" si="69"/>
        <v/>
      </c>
      <c r="C1155" s="558"/>
      <c r="D1155" s="559" t="str">
        <f t="shared" si="70"/>
        <v/>
      </c>
      <c r="E1155" s="559"/>
      <c r="F1155" s="559" t="str">
        <f>IFERROR(IF(OR(D1155=0,D1155=""),"",-PMT($F$45/IF($K$46="Day",'L1'!$D$12,IF($K$46="Week",'L1'!$D$16,IF($K$46="Month",'L1'!$D$17,1))),$F$46,$D$62)),"")</f>
        <v/>
      </c>
      <c r="G1155" s="559"/>
      <c r="H1155" s="559" t="str">
        <f>IFERROR(-PPMT(IF($K$46="Day",$F$45/'L1'!$D$12,IF($K$46="Week",$F$45/'L1'!$D$16,IF($K$46="Month",$F$45/'L1'!$D$17,IF($K$46="Year",$F$45,0)))),B1155,$F$46,$Q$45),"")</f>
        <v/>
      </c>
      <c r="I1155" s="559"/>
      <c r="J1155" s="559" t="str">
        <f t="shared" si="71"/>
        <v/>
      </c>
      <c r="K1155" s="559"/>
      <c r="L1155" s="559"/>
      <c r="M1155" s="559"/>
      <c r="N1155" s="559"/>
      <c r="O1155" s="559" t="str">
        <f t="shared" si="72"/>
        <v/>
      </c>
      <c r="P1155" s="560"/>
    </row>
    <row r="1156" spans="2:16">
      <c r="B1156" s="557" t="str">
        <f t="shared" si="69"/>
        <v/>
      </c>
      <c r="C1156" s="558"/>
      <c r="D1156" s="559" t="str">
        <f t="shared" si="70"/>
        <v/>
      </c>
      <c r="E1156" s="559"/>
      <c r="F1156" s="559" t="str">
        <f>IFERROR(IF(OR(D1156=0,D1156=""),"",-PMT($F$45/IF($K$46="Day",'L1'!$D$12,IF($K$46="Week",'L1'!$D$16,IF($K$46="Month",'L1'!$D$17,1))),$F$46,$D$62)),"")</f>
        <v/>
      </c>
      <c r="G1156" s="559"/>
      <c r="H1156" s="559" t="str">
        <f>IFERROR(-PPMT(IF($K$46="Day",$F$45/'L1'!$D$12,IF($K$46="Week",$F$45/'L1'!$D$16,IF($K$46="Month",$F$45/'L1'!$D$17,IF($K$46="Year",$F$45,0)))),B1156,$F$46,$Q$45),"")</f>
        <v/>
      </c>
      <c r="I1156" s="559"/>
      <c r="J1156" s="559" t="str">
        <f t="shared" si="71"/>
        <v/>
      </c>
      <c r="K1156" s="559"/>
      <c r="L1156" s="559"/>
      <c r="M1156" s="559"/>
      <c r="N1156" s="559"/>
      <c r="O1156" s="559" t="str">
        <f t="shared" si="72"/>
        <v/>
      </c>
      <c r="P1156" s="560"/>
    </row>
    <row r="1157" spans="2:16">
      <c r="B1157" s="557" t="str">
        <f t="shared" si="69"/>
        <v/>
      </c>
      <c r="C1157" s="558"/>
      <c r="D1157" s="559" t="str">
        <f t="shared" si="70"/>
        <v/>
      </c>
      <c r="E1157" s="559"/>
      <c r="F1157" s="559" t="str">
        <f>IFERROR(IF(OR(D1157=0,D1157=""),"",-PMT($F$45/IF($K$46="Day",'L1'!$D$12,IF($K$46="Week",'L1'!$D$16,IF($K$46="Month",'L1'!$D$17,1))),$F$46,$D$62)),"")</f>
        <v/>
      </c>
      <c r="G1157" s="559"/>
      <c r="H1157" s="559" t="str">
        <f>IFERROR(-PPMT(IF($K$46="Day",$F$45/'L1'!$D$12,IF($K$46="Week",$F$45/'L1'!$D$16,IF($K$46="Month",$F$45/'L1'!$D$17,IF($K$46="Year",$F$45,0)))),B1157,$F$46,$Q$45),"")</f>
        <v/>
      </c>
      <c r="I1157" s="559"/>
      <c r="J1157" s="559" t="str">
        <f t="shared" si="71"/>
        <v/>
      </c>
      <c r="K1157" s="559"/>
      <c r="L1157" s="559"/>
      <c r="M1157" s="559"/>
      <c r="N1157" s="559"/>
      <c r="O1157" s="559" t="str">
        <f t="shared" si="72"/>
        <v/>
      </c>
      <c r="P1157" s="560"/>
    </row>
    <row r="1158" spans="2:16">
      <c r="B1158" s="557" t="str">
        <f t="shared" si="69"/>
        <v/>
      </c>
      <c r="C1158" s="558"/>
      <c r="D1158" s="559" t="str">
        <f t="shared" si="70"/>
        <v/>
      </c>
      <c r="E1158" s="559"/>
      <c r="F1158" s="559" t="str">
        <f>IFERROR(IF(OR(D1158=0,D1158=""),"",-PMT($F$45/IF($K$46="Day",'L1'!$D$12,IF($K$46="Week",'L1'!$D$16,IF($K$46="Month",'L1'!$D$17,1))),$F$46,$D$62)),"")</f>
        <v/>
      </c>
      <c r="G1158" s="559"/>
      <c r="H1158" s="559" t="str">
        <f>IFERROR(-PPMT(IF($K$46="Day",$F$45/'L1'!$D$12,IF($K$46="Week",$F$45/'L1'!$D$16,IF($K$46="Month",$F$45/'L1'!$D$17,IF($K$46="Year",$F$45,0)))),B1158,$F$46,$Q$45),"")</f>
        <v/>
      </c>
      <c r="I1158" s="559"/>
      <c r="J1158" s="559" t="str">
        <f t="shared" si="71"/>
        <v/>
      </c>
      <c r="K1158" s="559"/>
      <c r="L1158" s="559"/>
      <c r="M1158" s="559"/>
      <c r="N1158" s="559"/>
      <c r="O1158" s="559" t="str">
        <f t="shared" si="72"/>
        <v/>
      </c>
      <c r="P1158" s="560"/>
    </row>
    <row r="1159" spans="2:16">
      <c r="B1159" s="557" t="str">
        <f t="shared" si="69"/>
        <v/>
      </c>
      <c r="C1159" s="558"/>
      <c r="D1159" s="559" t="str">
        <f t="shared" si="70"/>
        <v/>
      </c>
      <c r="E1159" s="559"/>
      <c r="F1159" s="559" t="str">
        <f>IFERROR(IF(OR(D1159=0,D1159=""),"",-PMT($F$45/IF($K$46="Day",'L1'!$D$12,IF($K$46="Week",'L1'!$D$16,IF($K$46="Month",'L1'!$D$17,1))),$F$46,$D$62)),"")</f>
        <v/>
      </c>
      <c r="G1159" s="559"/>
      <c r="H1159" s="559" t="str">
        <f>IFERROR(-PPMT(IF($K$46="Day",$F$45/'L1'!$D$12,IF($K$46="Week",$F$45/'L1'!$D$16,IF($K$46="Month",$F$45/'L1'!$D$17,IF($K$46="Year",$F$45,0)))),B1159,$F$46,$Q$45),"")</f>
        <v/>
      </c>
      <c r="I1159" s="559"/>
      <c r="J1159" s="559" t="str">
        <f t="shared" si="71"/>
        <v/>
      </c>
      <c r="K1159" s="559"/>
      <c r="L1159" s="559"/>
      <c r="M1159" s="559"/>
      <c r="N1159" s="559"/>
      <c r="O1159" s="559" t="str">
        <f t="shared" si="72"/>
        <v/>
      </c>
      <c r="P1159" s="560"/>
    </row>
    <row r="1160" spans="2:16">
      <c r="B1160" s="557" t="str">
        <f t="shared" si="69"/>
        <v/>
      </c>
      <c r="C1160" s="558"/>
      <c r="D1160" s="559" t="str">
        <f t="shared" si="70"/>
        <v/>
      </c>
      <c r="E1160" s="559"/>
      <c r="F1160" s="559" t="str">
        <f>IFERROR(IF(OR(D1160=0,D1160=""),"",-PMT($F$45/IF($K$46="Day",'L1'!$D$12,IF($K$46="Week",'L1'!$D$16,IF($K$46="Month",'L1'!$D$17,1))),$F$46,$D$62)),"")</f>
        <v/>
      </c>
      <c r="G1160" s="559"/>
      <c r="H1160" s="559" t="str">
        <f>IFERROR(-PPMT(IF($K$46="Day",$F$45/'L1'!$D$12,IF($K$46="Week",$F$45/'L1'!$D$16,IF($K$46="Month",$F$45/'L1'!$D$17,IF($K$46="Year",$F$45,0)))),B1160,$F$46,$Q$45),"")</f>
        <v/>
      </c>
      <c r="I1160" s="559"/>
      <c r="J1160" s="559" t="str">
        <f t="shared" si="71"/>
        <v/>
      </c>
      <c r="K1160" s="559"/>
      <c r="L1160" s="559"/>
      <c r="M1160" s="559"/>
      <c r="N1160" s="559"/>
      <c r="O1160" s="559" t="str">
        <f t="shared" si="72"/>
        <v/>
      </c>
      <c r="P1160" s="560"/>
    </row>
    <row r="1161" spans="2:16">
      <c r="B1161" s="557" t="str">
        <f t="shared" si="69"/>
        <v/>
      </c>
      <c r="C1161" s="558"/>
      <c r="D1161" s="559" t="str">
        <f t="shared" si="70"/>
        <v/>
      </c>
      <c r="E1161" s="559"/>
      <c r="F1161" s="559" t="str">
        <f>IFERROR(IF(OR(D1161=0,D1161=""),"",-PMT($F$45/IF($K$46="Day",'L1'!$D$12,IF($K$46="Week",'L1'!$D$16,IF($K$46="Month",'L1'!$D$17,1))),$F$46,$D$62)),"")</f>
        <v/>
      </c>
      <c r="G1161" s="559"/>
      <c r="H1161" s="559" t="str">
        <f>IFERROR(-PPMT(IF($K$46="Day",$F$45/'L1'!$D$12,IF($K$46="Week",$F$45/'L1'!$D$16,IF($K$46="Month",$F$45/'L1'!$D$17,IF($K$46="Year",$F$45,0)))),B1161,$F$46,$Q$45),"")</f>
        <v/>
      </c>
      <c r="I1161" s="559"/>
      <c r="J1161" s="559" t="str">
        <f t="shared" si="71"/>
        <v/>
      </c>
      <c r="K1161" s="559"/>
      <c r="L1161" s="559"/>
      <c r="M1161" s="559"/>
      <c r="N1161" s="559"/>
      <c r="O1161" s="559" t="str">
        <f t="shared" si="72"/>
        <v/>
      </c>
      <c r="P1161" s="560"/>
    </row>
    <row r="1162" spans="2:16">
      <c r="B1162" s="557" t="str">
        <f t="shared" si="69"/>
        <v/>
      </c>
      <c r="C1162" s="558"/>
      <c r="D1162" s="559" t="str">
        <f t="shared" si="70"/>
        <v/>
      </c>
      <c r="E1162" s="559"/>
      <c r="F1162" s="559" t="str">
        <f>IFERROR(IF(OR(D1162=0,D1162=""),"",-PMT($F$45/IF($K$46="Day",'L1'!$D$12,IF($K$46="Week",'L1'!$D$16,IF($K$46="Month",'L1'!$D$17,1))),$F$46,$D$62)),"")</f>
        <v/>
      </c>
      <c r="G1162" s="559"/>
      <c r="H1162" s="559" t="str">
        <f>IFERROR(-PPMT(IF($K$46="Day",$F$45/'L1'!$D$12,IF($K$46="Week",$F$45/'L1'!$D$16,IF($K$46="Month",$F$45/'L1'!$D$17,IF($K$46="Year",$F$45,0)))),B1162,$F$46,$Q$45),"")</f>
        <v/>
      </c>
      <c r="I1162" s="559"/>
      <c r="J1162" s="559" t="str">
        <f t="shared" si="71"/>
        <v/>
      </c>
      <c r="K1162" s="559"/>
      <c r="L1162" s="559"/>
      <c r="M1162" s="559"/>
      <c r="N1162" s="559"/>
      <c r="O1162" s="559" t="str">
        <f t="shared" si="72"/>
        <v/>
      </c>
      <c r="P1162" s="560"/>
    </row>
    <row r="1163" spans="2:16">
      <c r="B1163" s="557" t="str">
        <f t="shared" si="69"/>
        <v/>
      </c>
      <c r="C1163" s="558"/>
      <c r="D1163" s="559" t="str">
        <f t="shared" si="70"/>
        <v/>
      </c>
      <c r="E1163" s="559"/>
      <c r="F1163" s="559" t="str">
        <f>IFERROR(IF(OR(D1163=0,D1163=""),"",-PMT($F$45/IF($K$46="Day",'L1'!$D$12,IF($K$46="Week",'L1'!$D$16,IF($K$46="Month",'L1'!$D$17,1))),$F$46,$D$62)),"")</f>
        <v/>
      </c>
      <c r="G1163" s="559"/>
      <c r="H1163" s="559" t="str">
        <f>IFERROR(-PPMT(IF($K$46="Day",$F$45/'L1'!$D$12,IF($K$46="Week",$F$45/'L1'!$D$16,IF($K$46="Month",$F$45/'L1'!$D$17,IF($K$46="Year",$F$45,0)))),B1163,$F$46,$Q$45),"")</f>
        <v/>
      </c>
      <c r="I1163" s="559"/>
      <c r="J1163" s="559" t="str">
        <f t="shared" si="71"/>
        <v/>
      </c>
      <c r="K1163" s="559"/>
      <c r="L1163" s="559"/>
      <c r="M1163" s="559"/>
      <c r="N1163" s="559"/>
      <c r="O1163" s="559" t="str">
        <f t="shared" si="72"/>
        <v/>
      </c>
      <c r="P1163" s="560"/>
    </row>
    <row r="1164" spans="2:16">
      <c r="B1164" s="557" t="str">
        <f t="shared" si="69"/>
        <v/>
      </c>
      <c r="C1164" s="558"/>
      <c r="D1164" s="559" t="str">
        <f t="shared" si="70"/>
        <v/>
      </c>
      <c r="E1164" s="559"/>
      <c r="F1164" s="559" t="str">
        <f>IFERROR(IF(OR(D1164=0,D1164=""),"",-PMT($F$45/IF($K$46="Day",'L1'!$D$12,IF($K$46="Week",'L1'!$D$16,IF($K$46="Month",'L1'!$D$17,1))),$F$46,$D$62)),"")</f>
        <v/>
      </c>
      <c r="G1164" s="559"/>
      <c r="H1164" s="559" t="str">
        <f>IFERROR(-PPMT(IF($K$46="Day",$F$45/'L1'!$D$12,IF($K$46="Week",$F$45/'L1'!$D$16,IF($K$46="Month",$F$45/'L1'!$D$17,IF($K$46="Year",$F$45,0)))),B1164,$F$46,$Q$45),"")</f>
        <v/>
      </c>
      <c r="I1164" s="559"/>
      <c r="J1164" s="559" t="str">
        <f t="shared" si="71"/>
        <v/>
      </c>
      <c r="K1164" s="559"/>
      <c r="L1164" s="559"/>
      <c r="M1164" s="559"/>
      <c r="N1164" s="559"/>
      <c r="O1164" s="559" t="str">
        <f t="shared" si="72"/>
        <v/>
      </c>
      <c r="P1164" s="560"/>
    </row>
    <row r="1165" spans="2:16">
      <c r="B1165" s="557" t="str">
        <f t="shared" si="69"/>
        <v/>
      </c>
      <c r="C1165" s="558"/>
      <c r="D1165" s="559" t="str">
        <f t="shared" si="70"/>
        <v/>
      </c>
      <c r="E1165" s="559"/>
      <c r="F1165" s="559" t="str">
        <f>IFERROR(IF(OR(D1165=0,D1165=""),"",-PMT($F$45/IF($K$46="Day",'L1'!$D$12,IF($K$46="Week",'L1'!$D$16,IF($K$46="Month",'L1'!$D$17,1))),$F$46,$D$62)),"")</f>
        <v/>
      </c>
      <c r="G1165" s="559"/>
      <c r="H1165" s="559" t="str">
        <f>IFERROR(-PPMT(IF($K$46="Day",$F$45/'L1'!$D$12,IF($K$46="Week",$F$45/'L1'!$D$16,IF($K$46="Month",$F$45/'L1'!$D$17,IF($K$46="Year",$F$45,0)))),B1165,$F$46,$Q$45),"")</f>
        <v/>
      </c>
      <c r="I1165" s="559"/>
      <c r="J1165" s="559" t="str">
        <f t="shared" si="71"/>
        <v/>
      </c>
      <c r="K1165" s="559"/>
      <c r="L1165" s="559"/>
      <c r="M1165" s="559"/>
      <c r="N1165" s="559"/>
      <c r="O1165" s="559" t="str">
        <f t="shared" si="72"/>
        <v/>
      </c>
      <c r="P1165" s="560"/>
    </row>
    <row r="1166" spans="2:16">
      <c r="B1166" s="557" t="str">
        <f t="shared" si="69"/>
        <v/>
      </c>
      <c r="C1166" s="558"/>
      <c r="D1166" s="559" t="str">
        <f t="shared" si="70"/>
        <v/>
      </c>
      <c r="E1166" s="559"/>
      <c r="F1166" s="559" t="str">
        <f>IFERROR(IF(OR(D1166=0,D1166=""),"",-PMT($F$45/IF($K$46="Day",'L1'!$D$12,IF($K$46="Week",'L1'!$D$16,IF($K$46="Month",'L1'!$D$17,1))),$F$46,$D$62)),"")</f>
        <v/>
      </c>
      <c r="G1166" s="559"/>
      <c r="H1166" s="559" t="str">
        <f>IFERROR(-PPMT(IF($K$46="Day",$F$45/'L1'!$D$12,IF($K$46="Week",$F$45/'L1'!$D$16,IF($K$46="Month",$F$45/'L1'!$D$17,IF($K$46="Year",$F$45,0)))),B1166,$F$46,$Q$45),"")</f>
        <v/>
      </c>
      <c r="I1166" s="559"/>
      <c r="J1166" s="559" t="str">
        <f t="shared" si="71"/>
        <v/>
      </c>
      <c r="K1166" s="559"/>
      <c r="L1166" s="559"/>
      <c r="M1166" s="559"/>
      <c r="N1166" s="559"/>
      <c r="O1166" s="559" t="str">
        <f t="shared" si="72"/>
        <v/>
      </c>
      <c r="P1166" s="560"/>
    </row>
    <row r="1167" spans="2:16">
      <c r="B1167" s="557" t="str">
        <f t="shared" si="69"/>
        <v/>
      </c>
      <c r="C1167" s="558"/>
      <c r="D1167" s="559" t="str">
        <f t="shared" si="70"/>
        <v/>
      </c>
      <c r="E1167" s="559"/>
      <c r="F1167" s="559" t="str">
        <f>IFERROR(IF(OR(D1167=0,D1167=""),"",-PMT($F$45/IF($K$46="Day",'L1'!$D$12,IF($K$46="Week",'L1'!$D$16,IF($K$46="Month",'L1'!$D$17,1))),$F$46,$D$62)),"")</f>
        <v/>
      </c>
      <c r="G1167" s="559"/>
      <c r="H1167" s="559" t="str">
        <f>IFERROR(-PPMT(IF($K$46="Day",$F$45/'L1'!$D$12,IF($K$46="Week",$F$45/'L1'!$D$16,IF($K$46="Month",$F$45/'L1'!$D$17,IF($K$46="Year",$F$45,0)))),B1167,$F$46,$Q$45),"")</f>
        <v/>
      </c>
      <c r="I1167" s="559"/>
      <c r="J1167" s="559" t="str">
        <f t="shared" si="71"/>
        <v/>
      </c>
      <c r="K1167" s="559"/>
      <c r="L1167" s="559"/>
      <c r="M1167" s="559"/>
      <c r="N1167" s="559"/>
      <c r="O1167" s="559" t="str">
        <f t="shared" si="72"/>
        <v/>
      </c>
      <c r="P1167" s="560"/>
    </row>
    <row r="1168" spans="2:16">
      <c r="B1168" s="557" t="str">
        <f t="shared" si="69"/>
        <v/>
      </c>
      <c r="C1168" s="558"/>
      <c r="D1168" s="559" t="str">
        <f t="shared" si="70"/>
        <v/>
      </c>
      <c r="E1168" s="559"/>
      <c r="F1168" s="559" t="str">
        <f>IFERROR(IF(OR(D1168=0,D1168=""),"",-PMT($F$45/IF($K$46="Day",'L1'!$D$12,IF($K$46="Week",'L1'!$D$16,IF($K$46="Month",'L1'!$D$17,1))),$F$46,$D$62)),"")</f>
        <v/>
      </c>
      <c r="G1168" s="559"/>
      <c r="H1168" s="559" t="str">
        <f>IFERROR(-PPMT(IF($K$46="Day",$F$45/'L1'!$D$12,IF($K$46="Week",$F$45/'L1'!$D$16,IF($K$46="Month",$F$45/'L1'!$D$17,IF($K$46="Year",$F$45,0)))),B1168,$F$46,$Q$45),"")</f>
        <v/>
      </c>
      <c r="I1168" s="559"/>
      <c r="J1168" s="559" t="str">
        <f t="shared" si="71"/>
        <v/>
      </c>
      <c r="K1168" s="559"/>
      <c r="L1168" s="559"/>
      <c r="M1168" s="559"/>
      <c r="N1168" s="559"/>
      <c r="O1168" s="559" t="str">
        <f t="shared" si="72"/>
        <v/>
      </c>
      <c r="P1168" s="560"/>
    </row>
    <row r="1169" spans="2:16">
      <c r="B1169" s="557" t="str">
        <f t="shared" si="69"/>
        <v/>
      </c>
      <c r="C1169" s="558"/>
      <c r="D1169" s="559" t="str">
        <f t="shared" si="70"/>
        <v/>
      </c>
      <c r="E1169" s="559"/>
      <c r="F1169" s="559" t="str">
        <f>IFERROR(IF(OR(D1169=0,D1169=""),"",-PMT($F$45/IF($K$46="Day",'L1'!$D$12,IF($K$46="Week",'L1'!$D$16,IF($K$46="Month",'L1'!$D$17,1))),$F$46,$D$62)),"")</f>
        <v/>
      </c>
      <c r="G1169" s="559"/>
      <c r="H1169" s="559" t="str">
        <f>IFERROR(-PPMT(IF($K$46="Day",$F$45/'L1'!$D$12,IF($K$46="Week",$F$45/'L1'!$D$16,IF($K$46="Month",$F$45/'L1'!$D$17,IF($K$46="Year",$F$45,0)))),B1169,$F$46,$Q$45),"")</f>
        <v/>
      </c>
      <c r="I1169" s="559"/>
      <c r="J1169" s="559" t="str">
        <f t="shared" si="71"/>
        <v/>
      </c>
      <c r="K1169" s="559"/>
      <c r="L1169" s="559"/>
      <c r="M1169" s="559"/>
      <c r="N1169" s="559"/>
      <c r="O1169" s="559" t="str">
        <f t="shared" si="72"/>
        <v/>
      </c>
      <c r="P1169" s="560"/>
    </row>
    <row r="1170" spans="2:16">
      <c r="B1170" s="557" t="str">
        <f t="shared" si="69"/>
        <v/>
      </c>
      <c r="C1170" s="558"/>
      <c r="D1170" s="559" t="str">
        <f t="shared" si="70"/>
        <v/>
      </c>
      <c r="E1170" s="559"/>
      <c r="F1170" s="559" t="str">
        <f>IFERROR(IF(OR(D1170=0,D1170=""),"",-PMT($F$45/IF($K$46="Day",'L1'!$D$12,IF($K$46="Week",'L1'!$D$16,IF($K$46="Month",'L1'!$D$17,1))),$F$46,$D$62)),"")</f>
        <v/>
      </c>
      <c r="G1170" s="559"/>
      <c r="H1170" s="559" t="str">
        <f>IFERROR(-PPMT(IF($K$46="Day",$F$45/'L1'!$D$12,IF($K$46="Week",$F$45/'L1'!$D$16,IF($K$46="Month",$F$45/'L1'!$D$17,IF($K$46="Year",$F$45,0)))),B1170,$F$46,$Q$45),"")</f>
        <v/>
      </c>
      <c r="I1170" s="559"/>
      <c r="J1170" s="559" t="str">
        <f t="shared" si="71"/>
        <v/>
      </c>
      <c r="K1170" s="559"/>
      <c r="L1170" s="559"/>
      <c r="M1170" s="559"/>
      <c r="N1170" s="559"/>
      <c r="O1170" s="559" t="str">
        <f t="shared" si="72"/>
        <v/>
      </c>
      <c r="P1170" s="560"/>
    </row>
    <row r="1171" spans="2:16">
      <c r="B1171" s="557" t="str">
        <f t="shared" si="69"/>
        <v/>
      </c>
      <c r="C1171" s="558"/>
      <c r="D1171" s="559" t="str">
        <f t="shared" si="70"/>
        <v/>
      </c>
      <c r="E1171" s="559"/>
      <c r="F1171" s="559" t="str">
        <f>IFERROR(IF(OR(D1171=0,D1171=""),"",-PMT($F$45/IF($K$46="Day",'L1'!$D$12,IF($K$46="Week",'L1'!$D$16,IF($K$46="Month",'L1'!$D$17,1))),$F$46,$D$62)),"")</f>
        <v/>
      </c>
      <c r="G1171" s="559"/>
      <c r="H1171" s="559" t="str">
        <f>IFERROR(-PPMT(IF($K$46="Day",$F$45/'L1'!$D$12,IF($K$46="Week",$F$45/'L1'!$D$16,IF($K$46="Month",$F$45/'L1'!$D$17,IF($K$46="Year",$F$45,0)))),B1171,$F$46,$Q$45),"")</f>
        <v/>
      </c>
      <c r="I1171" s="559"/>
      <c r="J1171" s="559" t="str">
        <f t="shared" si="71"/>
        <v/>
      </c>
      <c r="K1171" s="559"/>
      <c r="L1171" s="559"/>
      <c r="M1171" s="559"/>
      <c r="N1171" s="559"/>
      <c r="O1171" s="559" t="str">
        <f t="shared" si="72"/>
        <v/>
      </c>
      <c r="P1171" s="560"/>
    </row>
    <row r="1172" spans="2:16">
      <c r="B1172" s="557" t="str">
        <f t="shared" si="69"/>
        <v/>
      </c>
      <c r="C1172" s="558"/>
      <c r="D1172" s="559" t="str">
        <f t="shared" si="70"/>
        <v/>
      </c>
      <c r="E1172" s="559"/>
      <c r="F1172" s="559" t="str">
        <f>IFERROR(IF(OR(D1172=0,D1172=""),"",-PMT($F$45/IF($K$46="Day",'L1'!$D$12,IF($K$46="Week",'L1'!$D$16,IF($K$46="Month",'L1'!$D$17,1))),$F$46,$D$62)),"")</f>
        <v/>
      </c>
      <c r="G1172" s="559"/>
      <c r="H1172" s="559" t="str">
        <f>IFERROR(-PPMT(IF($K$46="Day",$F$45/'L1'!$D$12,IF($K$46="Week",$F$45/'L1'!$D$16,IF($K$46="Month",$F$45/'L1'!$D$17,IF($K$46="Year",$F$45,0)))),B1172,$F$46,$Q$45),"")</f>
        <v/>
      </c>
      <c r="I1172" s="559"/>
      <c r="J1172" s="559" t="str">
        <f t="shared" si="71"/>
        <v/>
      </c>
      <c r="K1172" s="559"/>
      <c r="L1172" s="559"/>
      <c r="M1172" s="559"/>
      <c r="N1172" s="559"/>
      <c r="O1172" s="559" t="str">
        <f t="shared" si="72"/>
        <v/>
      </c>
      <c r="P1172" s="560"/>
    </row>
    <row r="1173" spans="2:16">
      <c r="B1173" s="557" t="str">
        <f t="shared" si="69"/>
        <v/>
      </c>
      <c r="C1173" s="558"/>
      <c r="D1173" s="559" t="str">
        <f t="shared" si="70"/>
        <v/>
      </c>
      <c r="E1173" s="559"/>
      <c r="F1173" s="559" t="str">
        <f>IFERROR(IF(OR(D1173=0,D1173=""),"",-PMT($F$45/IF($K$46="Day",'L1'!$D$12,IF($K$46="Week",'L1'!$D$16,IF($K$46="Month",'L1'!$D$17,1))),$F$46,$D$62)),"")</f>
        <v/>
      </c>
      <c r="G1173" s="559"/>
      <c r="H1173" s="559" t="str">
        <f>IFERROR(-PPMT(IF($K$46="Day",$F$45/'L1'!$D$12,IF($K$46="Week",$F$45/'L1'!$D$16,IF($K$46="Month",$F$45/'L1'!$D$17,IF($K$46="Year",$F$45,0)))),B1173,$F$46,$Q$45),"")</f>
        <v/>
      </c>
      <c r="I1173" s="559"/>
      <c r="J1173" s="559" t="str">
        <f t="shared" si="71"/>
        <v/>
      </c>
      <c r="K1173" s="559"/>
      <c r="L1173" s="559"/>
      <c r="M1173" s="559"/>
      <c r="N1173" s="559"/>
      <c r="O1173" s="559" t="str">
        <f t="shared" si="72"/>
        <v/>
      </c>
      <c r="P1173" s="560"/>
    </row>
    <row r="1174" spans="2:16">
      <c r="B1174" s="557" t="str">
        <f t="shared" si="69"/>
        <v/>
      </c>
      <c r="C1174" s="558"/>
      <c r="D1174" s="559" t="str">
        <f t="shared" si="70"/>
        <v/>
      </c>
      <c r="E1174" s="559"/>
      <c r="F1174" s="559" t="str">
        <f>IFERROR(IF(OR(D1174=0,D1174=""),"",-PMT($F$45/IF($K$46="Day",'L1'!$D$12,IF($K$46="Week",'L1'!$D$16,IF($K$46="Month",'L1'!$D$17,1))),$F$46,$D$62)),"")</f>
        <v/>
      </c>
      <c r="G1174" s="559"/>
      <c r="H1174" s="559" t="str">
        <f>IFERROR(-PPMT(IF($K$46="Day",$F$45/'L1'!$D$12,IF($K$46="Week",$F$45/'L1'!$D$16,IF($K$46="Month",$F$45/'L1'!$D$17,IF($K$46="Year",$F$45,0)))),B1174,$F$46,$Q$45),"")</f>
        <v/>
      </c>
      <c r="I1174" s="559"/>
      <c r="J1174" s="559" t="str">
        <f t="shared" si="71"/>
        <v/>
      </c>
      <c r="K1174" s="559"/>
      <c r="L1174" s="559"/>
      <c r="M1174" s="559"/>
      <c r="N1174" s="559"/>
      <c r="O1174" s="559" t="str">
        <f t="shared" si="72"/>
        <v/>
      </c>
      <c r="P1174" s="560"/>
    </row>
    <row r="1175" spans="2:16">
      <c r="B1175" s="557" t="str">
        <f t="shared" si="69"/>
        <v/>
      </c>
      <c r="C1175" s="558"/>
      <c r="D1175" s="559" t="str">
        <f t="shared" si="70"/>
        <v/>
      </c>
      <c r="E1175" s="559"/>
      <c r="F1175" s="559" t="str">
        <f>IFERROR(IF(OR(D1175=0,D1175=""),"",-PMT($F$45/IF($K$46="Day",'L1'!$D$12,IF($K$46="Week",'L1'!$D$16,IF($K$46="Month",'L1'!$D$17,1))),$F$46,$D$62)),"")</f>
        <v/>
      </c>
      <c r="G1175" s="559"/>
      <c r="H1175" s="559" t="str">
        <f>IFERROR(-PPMT(IF($K$46="Day",$F$45/'L1'!$D$12,IF($K$46="Week",$F$45/'L1'!$D$16,IF($K$46="Month",$F$45/'L1'!$D$17,IF($K$46="Year",$F$45,0)))),B1175,$F$46,$Q$45),"")</f>
        <v/>
      </c>
      <c r="I1175" s="559"/>
      <c r="J1175" s="559" t="str">
        <f t="shared" si="71"/>
        <v/>
      </c>
      <c r="K1175" s="559"/>
      <c r="L1175" s="559"/>
      <c r="M1175" s="559"/>
      <c r="N1175" s="559"/>
      <c r="O1175" s="559" t="str">
        <f t="shared" si="72"/>
        <v/>
      </c>
      <c r="P1175" s="560"/>
    </row>
    <row r="1176" spans="2:16">
      <c r="B1176" s="557" t="str">
        <f t="shared" si="69"/>
        <v/>
      </c>
      <c r="C1176" s="558"/>
      <c r="D1176" s="559" t="str">
        <f t="shared" si="70"/>
        <v/>
      </c>
      <c r="E1176" s="559"/>
      <c r="F1176" s="559" t="str">
        <f>IFERROR(IF(OR(D1176=0,D1176=""),"",-PMT($F$45/IF($K$46="Day",'L1'!$D$12,IF($K$46="Week",'L1'!$D$16,IF($K$46="Month",'L1'!$D$17,1))),$F$46,$D$62)),"")</f>
        <v/>
      </c>
      <c r="G1176" s="559"/>
      <c r="H1176" s="559" t="str">
        <f>IFERROR(-PPMT(IF($K$46="Day",$F$45/'L1'!$D$12,IF($K$46="Week",$F$45/'L1'!$D$16,IF($K$46="Month",$F$45/'L1'!$D$17,IF($K$46="Year",$F$45,0)))),B1176,$F$46,$Q$45),"")</f>
        <v/>
      </c>
      <c r="I1176" s="559"/>
      <c r="J1176" s="559" t="str">
        <f t="shared" si="71"/>
        <v/>
      </c>
      <c r="K1176" s="559"/>
      <c r="L1176" s="559"/>
      <c r="M1176" s="559"/>
      <c r="N1176" s="559"/>
      <c r="O1176" s="559" t="str">
        <f t="shared" si="72"/>
        <v/>
      </c>
      <c r="P1176" s="560"/>
    </row>
    <row r="1177" spans="2:16">
      <c r="B1177" s="557" t="str">
        <f t="shared" si="69"/>
        <v/>
      </c>
      <c r="C1177" s="558"/>
      <c r="D1177" s="559" t="str">
        <f t="shared" si="70"/>
        <v/>
      </c>
      <c r="E1177" s="559"/>
      <c r="F1177" s="559" t="str">
        <f>IFERROR(IF(OR(D1177=0,D1177=""),"",-PMT($F$45/IF($K$46="Day",'L1'!$D$12,IF($K$46="Week",'L1'!$D$16,IF($K$46="Month",'L1'!$D$17,1))),$F$46,$D$62)),"")</f>
        <v/>
      </c>
      <c r="G1177" s="559"/>
      <c r="H1177" s="559" t="str">
        <f>IFERROR(-PPMT(IF($K$46="Day",$F$45/'L1'!$D$12,IF($K$46="Week",$F$45/'L1'!$D$16,IF($K$46="Month",$F$45/'L1'!$D$17,IF($K$46="Year",$F$45,0)))),B1177,$F$46,$Q$45),"")</f>
        <v/>
      </c>
      <c r="I1177" s="559"/>
      <c r="J1177" s="559" t="str">
        <f t="shared" si="71"/>
        <v/>
      </c>
      <c r="K1177" s="559"/>
      <c r="L1177" s="559"/>
      <c r="M1177" s="559"/>
      <c r="N1177" s="559"/>
      <c r="O1177" s="559" t="str">
        <f t="shared" si="72"/>
        <v/>
      </c>
      <c r="P1177" s="560"/>
    </row>
    <row r="1178" spans="2:16">
      <c r="B1178" s="557" t="str">
        <f t="shared" si="69"/>
        <v/>
      </c>
      <c r="C1178" s="558"/>
      <c r="D1178" s="559" t="str">
        <f t="shared" si="70"/>
        <v/>
      </c>
      <c r="E1178" s="559"/>
      <c r="F1178" s="559" t="str">
        <f>IFERROR(IF(OR(D1178=0,D1178=""),"",-PMT($F$45/IF($K$46="Day",'L1'!$D$12,IF($K$46="Week",'L1'!$D$16,IF($K$46="Month",'L1'!$D$17,1))),$F$46,$D$62)),"")</f>
        <v/>
      </c>
      <c r="G1178" s="559"/>
      <c r="H1178" s="559" t="str">
        <f>IFERROR(-PPMT(IF($K$46="Day",$F$45/'L1'!$D$12,IF($K$46="Week",$F$45/'L1'!$D$16,IF($K$46="Month",$F$45/'L1'!$D$17,IF($K$46="Year",$F$45,0)))),B1178,$F$46,$Q$45),"")</f>
        <v/>
      </c>
      <c r="I1178" s="559"/>
      <c r="J1178" s="559" t="str">
        <f t="shared" si="71"/>
        <v/>
      </c>
      <c r="K1178" s="559"/>
      <c r="L1178" s="559"/>
      <c r="M1178" s="559"/>
      <c r="N1178" s="559"/>
      <c r="O1178" s="559" t="str">
        <f t="shared" si="72"/>
        <v/>
      </c>
      <c r="P1178" s="560"/>
    </row>
    <row r="1179" spans="2:16">
      <c r="B1179" s="557" t="str">
        <f t="shared" si="69"/>
        <v/>
      </c>
      <c r="C1179" s="558"/>
      <c r="D1179" s="559" t="str">
        <f t="shared" si="70"/>
        <v/>
      </c>
      <c r="E1179" s="559"/>
      <c r="F1179" s="559" t="str">
        <f>IFERROR(IF(OR(D1179=0,D1179=""),"",-PMT($F$45/IF($K$46="Day",'L1'!$D$12,IF($K$46="Week",'L1'!$D$16,IF($K$46="Month",'L1'!$D$17,1))),$F$46,$D$62)),"")</f>
        <v/>
      </c>
      <c r="G1179" s="559"/>
      <c r="H1179" s="559" t="str">
        <f>IFERROR(-PPMT(IF($K$46="Day",$F$45/'L1'!$D$12,IF($K$46="Week",$F$45/'L1'!$D$16,IF($K$46="Month",$F$45/'L1'!$D$17,IF($K$46="Year",$F$45,0)))),B1179,$F$46,$Q$45),"")</f>
        <v/>
      </c>
      <c r="I1179" s="559"/>
      <c r="J1179" s="559" t="str">
        <f t="shared" si="71"/>
        <v/>
      </c>
      <c r="K1179" s="559"/>
      <c r="L1179" s="559"/>
      <c r="M1179" s="559"/>
      <c r="N1179" s="559"/>
      <c r="O1179" s="559" t="str">
        <f t="shared" si="72"/>
        <v/>
      </c>
      <c r="P1179" s="560"/>
    </row>
    <row r="1180" spans="2:16">
      <c r="B1180" s="557" t="str">
        <f t="shared" si="69"/>
        <v/>
      </c>
      <c r="C1180" s="558"/>
      <c r="D1180" s="559" t="str">
        <f t="shared" si="70"/>
        <v/>
      </c>
      <c r="E1180" s="559"/>
      <c r="F1180" s="559" t="str">
        <f>IFERROR(IF(OR(D1180=0,D1180=""),"",-PMT($F$45/IF($K$46="Day",'L1'!$D$12,IF($K$46="Week",'L1'!$D$16,IF($K$46="Month",'L1'!$D$17,1))),$F$46,$D$62)),"")</f>
        <v/>
      </c>
      <c r="G1180" s="559"/>
      <c r="H1180" s="559" t="str">
        <f>IFERROR(-PPMT(IF($K$46="Day",$F$45/'L1'!$D$12,IF($K$46="Week",$F$45/'L1'!$D$16,IF($K$46="Month",$F$45/'L1'!$D$17,IF($K$46="Year",$F$45,0)))),B1180,$F$46,$Q$45),"")</f>
        <v/>
      </c>
      <c r="I1180" s="559"/>
      <c r="J1180" s="559" t="str">
        <f t="shared" si="71"/>
        <v/>
      </c>
      <c r="K1180" s="559"/>
      <c r="L1180" s="559"/>
      <c r="M1180" s="559"/>
      <c r="N1180" s="559"/>
      <c r="O1180" s="559" t="str">
        <f t="shared" si="72"/>
        <v/>
      </c>
      <c r="P1180" s="560"/>
    </row>
    <row r="1181" spans="2:16">
      <c r="B1181" s="557" t="str">
        <f t="shared" si="69"/>
        <v/>
      </c>
      <c r="C1181" s="558"/>
      <c r="D1181" s="559" t="str">
        <f t="shared" si="70"/>
        <v/>
      </c>
      <c r="E1181" s="559"/>
      <c r="F1181" s="559" t="str">
        <f>IFERROR(IF(OR(D1181=0,D1181=""),"",-PMT($F$45/IF($K$46="Day",'L1'!$D$12,IF($K$46="Week",'L1'!$D$16,IF($K$46="Month",'L1'!$D$17,1))),$F$46,$D$62)),"")</f>
        <v/>
      </c>
      <c r="G1181" s="559"/>
      <c r="H1181" s="559" t="str">
        <f>IFERROR(-PPMT(IF($K$46="Day",$F$45/'L1'!$D$12,IF($K$46="Week",$F$45/'L1'!$D$16,IF($K$46="Month",$F$45/'L1'!$D$17,IF($K$46="Year",$F$45,0)))),B1181,$F$46,$Q$45),"")</f>
        <v/>
      </c>
      <c r="I1181" s="559"/>
      <c r="J1181" s="559" t="str">
        <f t="shared" si="71"/>
        <v/>
      </c>
      <c r="K1181" s="559"/>
      <c r="L1181" s="559"/>
      <c r="M1181" s="559"/>
      <c r="N1181" s="559"/>
      <c r="O1181" s="559" t="str">
        <f t="shared" si="72"/>
        <v/>
      </c>
      <c r="P1181" s="560"/>
    </row>
    <row r="1182" spans="2:16">
      <c r="B1182" s="557" t="str">
        <f t="shared" si="69"/>
        <v/>
      </c>
      <c r="C1182" s="558"/>
      <c r="D1182" s="559" t="str">
        <f t="shared" si="70"/>
        <v/>
      </c>
      <c r="E1182" s="559"/>
      <c r="F1182" s="559" t="str">
        <f>IFERROR(IF(OR(D1182=0,D1182=""),"",-PMT($F$45/IF($K$46="Day",'L1'!$D$12,IF($K$46="Week",'L1'!$D$16,IF($K$46="Month",'L1'!$D$17,1))),$F$46,$D$62)),"")</f>
        <v/>
      </c>
      <c r="G1182" s="559"/>
      <c r="H1182" s="559" t="str">
        <f>IFERROR(-PPMT(IF($K$46="Day",$F$45/'L1'!$D$12,IF($K$46="Week",$F$45/'L1'!$D$16,IF($K$46="Month",$F$45/'L1'!$D$17,IF($K$46="Year",$F$45,0)))),B1182,$F$46,$Q$45),"")</f>
        <v/>
      </c>
      <c r="I1182" s="559"/>
      <c r="J1182" s="559" t="str">
        <f t="shared" si="71"/>
        <v/>
      </c>
      <c r="K1182" s="559"/>
      <c r="L1182" s="559"/>
      <c r="M1182" s="559"/>
      <c r="N1182" s="559"/>
      <c r="O1182" s="559" t="str">
        <f t="shared" si="72"/>
        <v/>
      </c>
      <c r="P1182" s="560"/>
    </row>
    <row r="1183" spans="2:16">
      <c r="B1183" s="557" t="str">
        <f t="shared" si="69"/>
        <v/>
      </c>
      <c r="C1183" s="558"/>
      <c r="D1183" s="559" t="str">
        <f t="shared" si="70"/>
        <v/>
      </c>
      <c r="E1183" s="559"/>
      <c r="F1183" s="559" t="str">
        <f>IFERROR(IF(OR(D1183=0,D1183=""),"",-PMT($F$45/IF($K$46="Day",'L1'!$D$12,IF($K$46="Week",'L1'!$D$16,IF($K$46="Month",'L1'!$D$17,1))),$F$46,$D$62)),"")</f>
        <v/>
      </c>
      <c r="G1183" s="559"/>
      <c r="H1183" s="559" t="str">
        <f>IFERROR(-PPMT(IF($K$46="Day",$F$45/'L1'!$D$12,IF($K$46="Week",$F$45/'L1'!$D$16,IF($K$46="Month",$F$45/'L1'!$D$17,IF($K$46="Year",$F$45,0)))),B1183,$F$46,$Q$45),"")</f>
        <v/>
      </c>
      <c r="I1183" s="559"/>
      <c r="J1183" s="559" t="str">
        <f t="shared" si="71"/>
        <v/>
      </c>
      <c r="K1183" s="559"/>
      <c r="L1183" s="559"/>
      <c r="M1183" s="559"/>
      <c r="N1183" s="559"/>
      <c r="O1183" s="559" t="str">
        <f t="shared" si="72"/>
        <v/>
      </c>
      <c r="P1183" s="560"/>
    </row>
    <row r="1184" spans="2:16">
      <c r="B1184" s="557" t="str">
        <f t="shared" si="69"/>
        <v/>
      </c>
      <c r="C1184" s="558"/>
      <c r="D1184" s="559" t="str">
        <f t="shared" si="70"/>
        <v/>
      </c>
      <c r="E1184" s="559"/>
      <c r="F1184" s="559" t="str">
        <f>IFERROR(IF(OR(D1184=0,D1184=""),"",-PMT($F$45/IF($K$46="Day",'L1'!$D$12,IF($K$46="Week",'L1'!$D$16,IF($K$46="Month",'L1'!$D$17,1))),$F$46,$D$62)),"")</f>
        <v/>
      </c>
      <c r="G1184" s="559"/>
      <c r="H1184" s="559" t="str">
        <f>IFERROR(-PPMT(IF($K$46="Day",$F$45/'L1'!$D$12,IF($K$46="Week",$F$45/'L1'!$D$16,IF($K$46="Month",$F$45/'L1'!$D$17,IF($K$46="Year",$F$45,0)))),B1184,$F$46,$Q$45),"")</f>
        <v/>
      </c>
      <c r="I1184" s="559"/>
      <c r="J1184" s="559" t="str">
        <f t="shared" si="71"/>
        <v/>
      </c>
      <c r="K1184" s="559"/>
      <c r="L1184" s="559"/>
      <c r="M1184" s="559"/>
      <c r="N1184" s="559"/>
      <c r="O1184" s="559" t="str">
        <f t="shared" si="72"/>
        <v/>
      </c>
      <c r="P1184" s="560"/>
    </row>
    <row r="1185" spans="2:16">
      <c r="B1185" s="557" t="str">
        <f t="shared" si="69"/>
        <v/>
      </c>
      <c r="C1185" s="558"/>
      <c r="D1185" s="559" t="str">
        <f t="shared" si="70"/>
        <v/>
      </c>
      <c r="E1185" s="559"/>
      <c r="F1185" s="559" t="str">
        <f>IFERROR(IF(OR(D1185=0,D1185=""),"",-PMT($F$45/IF($K$46="Day",'L1'!$D$12,IF($K$46="Week",'L1'!$D$16,IF($K$46="Month",'L1'!$D$17,1))),$F$46,$D$62)),"")</f>
        <v/>
      </c>
      <c r="G1185" s="559"/>
      <c r="H1185" s="559" t="str">
        <f>IFERROR(-PPMT(IF($K$46="Day",$F$45/'L1'!$D$12,IF($K$46="Week",$F$45/'L1'!$D$16,IF($K$46="Month",$F$45/'L1'!$D$17,IF($K$46="Year",$F$45,0)))),B1185,$F$46,$Q$45),"")</f>
        <v/>
      </c>
      <c r="I1185" s="559"/>
      <c r="J1185" s="559" t="str">
        <f t="shared" si="71"/>
        <v/>
      </c>
      <c r="K1185" s="559"/>
      <c r="L1185" s="559"/>
      <c r="M1185" s="559"/>
      <c r="N1185" s="559"/>
      <c r="O1185" s="559" t="str">
        <f t="shared" si="72"/>
        <v/>
      </c>
      <c r="P1185" s="560"/>
    </row>
    <row r="1186" spans="2:16">
      <c r="B1186" s="557" t="str">
        <f t="shared" si="69"/>
        <v/>
      </c>
      <c r="C1186" s="558"/>
      <c r="D1186" s="559" t="str">
        <f t="shared" si="70"/>
        <v/>
      </c>
      <c r="E1186" s="559"/>
      <c r="F1186" s="559" t="str">
        <f>IFERROR(IF(OR(D1186=0,D1186=""),"",-PMT($F$45/IF($K$46="Day",'L1'!$D$12,IF($K$46="Week",'L1'!$D$16,IF($K$46="Month",'L1'!$D$17,1))),$F$46,$D$62)),"")</f>
        <v/>
      </c>
      <c r="G1186" s="559"/>
      <c r="H1186" s="559" t="str">
        <f>IFERROR(-PPMT(IF($K$46="Day",$F$45/'L1'!$D$12,IF($K$46="Week",$F$45/'L1'!$D$16,IF($K$46="Month",$F$45/'L1'!$D$17,IF($K$46="Year",$F$45,0)))),B1186,$F$46,$Q$45),"")</f>
        <v/>
      </c>
      <c r="I1186" s="559"/>
      <c r="J1186" s="559" t="str">
        <f t="shared" si="71"/>
        <v/>
      </c>
      <c r="K1186" s="559"/>
      <c r="L1186" s="559"/>
      <c r="M1186" s="559"/>
      <c r="N1186" s="559"/>
      <c r="O1186" s="559" t="str">
        <f t="shared" si="72"/>
        <v/>
      </c>
      <c r="P1186" s="560"/>
    </row>
    <row r="1187" spans="2:16">
      <c r="B1187" s="557" t="str">
        <f t="shared" si="69"/>
        <v/>
      </c>
      <c r="C1187" s="558"/>
      <c r="D1187" s="559" t="str">
        <f t="shared" si="70"/>
        <v/>
      </c>
      <c r="E1187" s="559"/>
      <c r="F1187" s="559" t="str">
        <f>IFERROR(IF(OR(D1187=0,D1187=""),"",-PMT($F$45/IF($K$46="Day",'L1'!$D$12,IF($K$46="Week",'L1'!$D$16,IF($K$46="Month",'L1'!$D$17,1))),$F$46,$D$62)),"")</f>
        <v/>
      </c>
      <c r="G1187" s="559"/>
      <c r="H1187" s="559" t="str">
        <f>IFERROR(-PPMT(IF($K$46="Day",$F$45/'L1'!$D$12,IF($K$46="Week",$F$45/'L1'!$D$16,IF($K$46="Month",$F$45/'L1'!$D$17,IF($K$46="Year",$F$45,0)))),B1187,$F$46,$Q$45),"")</f>
        <v/>
      </c>
      <c r="I1187" s="559"/>
      <c r="J1187" s="559" t="str">
        <f t="shared" si="71"/>
        <v/>
      </c>
      <c r="K1187" s="559"/>
      <c r="L1187" s="559"/>
      <c r="M1187" s="559"/>
      <c r="N1187" s="559"/>
      <c r="O1187" s="559" t="str">
        <f t="shared" si="72"/>
        <v/>
      </c>
      <c r="P1187" s="560"/>
    </row>
    <row r="1188" spans="2:16">
      <c r="B1188" s="557" t="str">
        <f t="shared" si="69"/>
        <v/>
      </c>
      <c r="C1188" s="558"/>
      <c r="D1188" s="559" t="str">
        <f t="shared" si="70"/>
        <v/>
      </c>
      <c r="E1188" s="559"/>
      <c r="F1188" s="559" t="str">
        <f>IFERROR(IF(OR(D1188=0,D1188=""),"",-PMT($F$45/IF($K$46="Day",'L1'!$D$12,IF($K$46="Week",'L1'!$D$16,IF($K$46="Month",'L1'!$D$17,1))),$F$46,$D$62)),"")</f>
        <v/>
      </c>
      <c r="G1188" s="559"/>
      <c r="H1188" s="559" t="str">
        <f>IFERROR(-PPMT(IF($K$46="Day",$F$45/'L1'!$D$12,IF($K$46="Week",$F$45/'L1'!$D$16,IF($K$46="Month",$F$45/'L1'!$D$17,IF($K$46="Year",$F$45,0)))),B1188,$F$46,$Q$45),"")</f>
        <v/>
      </c>
      <c r="I1188" s="559"/>
      <c r="J1188" s="559" t="str">
        <f t="shared" si="71"/>
        <v/>
      </c>
      <c r="K1188" s="559"/>
      <c r="L1188" s="559"/>
      <c r="M1188" s="559"/>
      <c r="N1188" s="559"/>
      <c r="O1188" s="559" t="str">
        <f t="shared" si="72"/>
        <v/>
      </c>
      <c r="P1188" s="560"/>
    </row>
    <row r="1189" spans="2:16">
      <c r="B1189" s="557" t="str">
        <f t="shared" si="69"/>
        <v/>
      </c>
      <c r="C1189" s="558"/>
      <c r="D1189" s="559" t="str">
        <f t="shared" si="70"/>
        <v/>
      </c>
      <c r="E1189" s="559"/>
      <c r="F1189" s="559" t="str">
        <f>IFERROR(IF(OR(D1189=0,D1189=""),"",-PMT($F$45/IF($K$46="Day",'L1'!$D$12,IF($K$46="Week",'L1'!$D$16,IF($K$46="Month",'L1'!$D$17,1))),$F$46,$D$62)),"")</f>
        <v/>
      </c>
      <c r="G1189" s="559"/>
      <c r="H1189" s="559" t="str">
        <f>IFERROR(-PPMT(IF($K$46="Day",$F$45/'L1'!$D$12,IF($K$46="Week",$F$45/'L1'!$D$16,IF($K$46="Month",$F$45/'L1'!$D$17,IF($K$46="Year",$F$45,0)))),B1189,$F$46,$Q$45),"")</f>
        <v/>
      </c>
      <c r="I1189" s="559"/>
      <c r="J1189" s="559" t="str">
        <f t="shared" si="71"/>
        <v/>
      </c>
      <c r="K1189" s="559"/>
      <c r="L1189" s="559"/>
      <c r="M1189" s="559"/>
      <c r="N1189" s="559"/>
      <c r="O1189" s="559" t="str">
        <f t="shared" si="72"/>
        <v/>
      </c>
      <c r="P1189" s="560"/>
    </row>
    <row r="1190" spans="2:16">
      <c r="B1190" s="557" t="str">
        <f t="shared" si="69"/>
        <v/>
      </c>
      <c r="C1190" s="558"/>
      <c r="D1190" s="559" t="str">
        <f t="shared" si="70"/>
        <v/>
      </c>
      <c r="E1190" s="559"/>
      <c r="F1190" s="559" t="str">
        <f>IFERROR(IF(OR(D1190=0,D1190=""),"",-PMT($F$45/IF($K$46="Day",'L1'!$D$12,IF($K$46="Week",'L1'!$D$16,IF($K$46="Month",'L1'!$D$17,1))),$F$46,$D$62)),"")</f>
        <v/>
      </c>
      <c r="G1190" s="559"/>
      <c r="H1190" s="559" t="str">
        <f>IFERROR(-PPMT(IF($K$46="Day",$F$45/'L1'!$D$12,IF($K$46="Week",$F$45/'L1'!$D$16,IF($K$46="Month",$F$45/'L1'!$D$17,IF($K$46="Year",$F$45,0)))),B1190,$F$46,$Q$45),"")</f>
        <v/>
      </c>
      <c r="I1190" s="559"/>
      <c r="J1190" s="559" t="str">
        <f t="shared" si="71"/>
        <v/>
      </c>
      <c r="K1190" s="559"/>
      <c r="L1190" s="559"/>
      <c r="M1190" s="559"/>
      <c r="N1190" s="559"/>
      <c r="O1190" s="559" t="str">
        <f t="shared" si="72"/>
        <v/>
      </c>
      <c r="P1190" s="560"/>
    </row>
    <row r="1191" spans="2:16">
      <c r="B1191" s="557" t="str">
        <f t="shared" si="69"/>
        <v/>
      </c>
      <c r="C1191" s="558"/>
      <c r="D1191" s="559" t="str">
        <f t="shared" si="70"/>
        <v/>
      </c>
      <c r="E1191" s="559"/>
      <c r="F1191" s="559" t="str">
        <f>IFERROR(IF(OR(D1191=0,D1191=""),"",-PMT($F$45/IF($K$46="Day",'L1'!$D$12,IF($K$46="Week",'L1'!$D$16,IF($K$46="Month",'L1'!$D$17,1))),$F$46,$D$62)),"")</f>
        <v/>
      </c>
      <c r="G1191" s="559"/>
      <c r="H1191" s="559" t="str">
        <f>IFERROR(-PPMT(IF($K$46="Day",$F$45/'L1'!$D$12,IF($K$46="Week",$F$45/'L1'!$D$16,IF($K$46="Month",$F$45/'L1'!$D$17,IF($K$46="Year",$F$45,0)))),B1191,$F$46,$Q$45),"")</f>
        <v/>
      </c>
      <c r="I1191" s="559"/>
      <c r="J1191" s="559" t="str">
        <f t="shared" si="71"/>
        <v/>
      </c>
      <c r="K1191" s="559"/>
      <c r="L1191" s="559"/>
      <c r="M1191" s="559"/>
      <c r="N1191" s="559"/>
      <c r="O1191" s="559" t="str">
        <f t="shared" si="72"/>
        <v/>
      </c>
      <c r="P1191" s="560"/>
    </row>
    <row r="1192" spans="2:16">
      <c r="B1192" s="557" t="str">
        <f t="shared" si="69"/>
        <v/>
      </c>
      <c r="C1192" s="558"/>
      <c r="D1192" s="559" t="str">
        <f t="shared" si="70"/>
        <v/>
      </c>
      <c r="E1192" s="559"/>
      <c r="F1192" s="559" t="str">
        <f>IFERROR(IF(OR(D1192=0,D1192=""),"",-PMT($F$45/IF($K$46="Day",'L1'!$D$12,IF($K$46="Week",'L1'!$D$16,IF($K$46="Month",'L1'!$D$17,1))),$F$46,$D$62)),"")</f>
        <v/>
      </c>
      <c r="G1192" s="559"/>
      <c r="H1192" s="559" t="str">
        <f>IFERROR(-PPMT(IF($K$46="Day",$F$45/'L1'!$D$12,IF($K$46="Week",$F$45/'L1'!$D$16,IF($K$46="Month",$F$45/'L1'!$D$17,IF($K$46="Year",$F$45,0)))),B1192,$F$46,$Q$45),"")</f>
        <v/>
      </c>
      <c r="I1192" s="559"/>
      <c r="J1192" s="559" t="str">
        <f t="shared" si="71"/>
        <v/>
      </c>
      <c r="K1192" s="559"/>
      <c r="L1192" s="559"/>
      <c r="M1192" s="559"/>
      <c r="N1192" s="559"/>
      <c r="O1192" s="559" t="str">
        <f t="shared" si="72"/>
        <v/>
      </c>
      <c r="P1192" s="560"/>
    </row>
    <row r="1193" spans="2:16">
      <c r="B1193" s="557" t="str">
        <f t="shared" si="69"/>
        <v/>
      </c>
      <c r="C1193" s="558"/>
      <c r="D1193" s="559" t="str">
        <f t="shared" si="70"/>
        <v/>
      </c>
      <c r="E1193" s="559"/>
      <c r="F1193" s="559" t="str">
        <f>IFERROR(IF(OR(D1193=0,D1193=""),"",-PMT($F$45/IF($K$46="Day",'L1'!$D$12,IF($K$46="Week",'L1'!$D$16,IF($K$46="Month",'L1'!$D$17,1))),$F$46,$D$62)),"")</f>
        <v/>
      </c>
      <c r="G1193" s="559"/>
      <c r="H1193" s="559" t="str">
        <f>IFERROR(-PPMT(IF($K$46="Day",$F$45/'L1'!$D$12,IF($K$46="Week",$F$45/'L1'!$D$16,IF($K$46="Month",$F$45/'L1'!$D$17,IF($K$46="Year",$F$45,0)))),B1193,$F$46,$Q$45),"")</f>
        <v/>
      </c>
      <c r="I1193" s="559"/>
      <c r="J1193" s="559" t="str">
        <f t="shared" si="71"/>
        <v/>
      </c>
      <c r="K1193" s="559"/>
      <c r="L1193" s="559"/>
      <c r="M1193" s="559"/>
      <c r="N1193" s="559"/>
      <c r="O1193" s="559" t="str">
        <f t="shared" si="72"/>
        <v/>
      </c>
      <c r="P1193" s="560"/>
    </row>
    <row r="1194" spans="2:16">
      <c r="B1194" s="557" t="str">
        <f t="shared" si="69"/>
        <v/>
      </c>
      <c r="C1194" s="558"/>
      <c r="D1194" s="559" t="str">
        <f t="shared" si="70"/>
        <v/>
      </c>
      <c r="E1194" s="559"/>
      <c r="F1194" s="559" t="str">
        <f>IFERROR(IF(OR(D1194=0,D1194=""),"",-PMT($F$45/IF($K$46="Day",'L1'!$D$12,IF($K$46="Week",'L1'!$D$16,IF($K$46="Month",'L1'!$D$17,1))),$F$46,$D$62)),"")</f>
        <v/>
      </c>
      <c r="G1194" s="559"/>
      <c r="H1194" s="559" t="str">
        <f>IFERROR(-PPMT(IF($K$46="Day",$F$45/'L1'!$D$12,IF($K$46="Week",$F$45/'L1'!$D$16,IF($K$46="Month",$F$45/'L1'!$D$17,IF($K$46="Year",$F$45,0)))),B1194,$F$46,$Q$45),"")</f>
        <v/>
      </c>
      <c r="I1194" s="559"/>
      <c r="J1194" s="559" t="str">
        <f t="shared" si="71"/>
        <v/>
      </c>
      <c r="K1194" s="559"/>
      <c r="L1194" s="559"/>
      <c r="M1194" s="559"/>
      <c r="N1194" s="559"/>
      <c r="O1194" s="559" t="str">
        <f t="shared" si="72"/>
        <v/>
      </c>
      <c r="P1194" s="560"/>
    </row>
    <row r="1195" spans="2:16">
      <c r="B1195" s="557" t="str">
        <f t="shared" si="69"/>
        <v/>
      </c>
      <c r="C1195" s="558"/>
      <c r="D1195" s="559" t="str">
        <f t="shared" si="70"/>
        <v/>
      </c>
      <c r="E1195" s="559"/>
      <c r="F1195" s="559" t="str">
        <f>IFERROR(IF(OR(D1195=0,D1195=""),"",-PMT($F$45/IF($K$46="Day",'L1'!$D$12,IF($K$46="Week",'L1'!$D$16,IF($K$46="Month",'L1'!$D$17,1))),$F$46,$D$62)),"")</f>
        <v/>
      </c>
      <c r="G1195" s="559"/>
      <c r="H1195" s="559" t="str">
        <f>IFERROR(-PPMT(IF($K$46="Day",$F$45/'L1'!$D$12,IF($K$46="Week",$F$45/'L1'!$D$16,IF($K$46="Month",$F$45/'L1'!$D$17,IF($K$46="Year",$F$45,0)))),B1195,$F$46,$Q$45),"")</f>
        <v/>
      </c>
      <c r="I1195" s="559"/>
      <c r="J1195" s="559" t="str">
        <f t="shared" si="71"/>
        <v/>
      </c>
      <c r="K1195" s="559"/>
      <c r="L1195" s="559"/>
      <c r="M1195" s="559"/>
      <c r="N1195" s="559"/>
      <c r="O1195" s="559" t="str">
        <f t="shared" si="72"/>
        <v/>
      </c>
      <c r="P1195" s="560"/>
    </row>
    <row r="1196" spans="2:16">
      <c r="B1196" s="557" t="str">
        <f t="shared" si="69"/>
        <v/>
      </c>
      <c r="C1196" s="558"/>
      <c r="D1196" s="559" t="str">
        <f t="shared" si="70"/>
        <v/>
      </c>
      <c r="E1196" s="559"/>
      <c r="F1196" s="559" t="str">
        <f>IFERROR(IF(OR(D1196=0,D1196=""),"",-PMT($F$45/IF($K$46="Day",'L1'!$D$12,IF($K$46="Week",'L1'!$D$16,IF($K$46="Month",'L1'!$D$17,1))),$F$46,$D$62)),"")</f>
        <v/>
      </c>
      <c r="G1196" s="559"/>
      <c r="H1196" s="559" t="str">
        <f>IFERROR(-PPMT(IF($K$46="Day",$F$45/'L1'!$D$12,IF($K$46="Week",$F$45/'L1'!$D$16,IF($K$46="Month",$F$45/'L1'!$D$17,IF($K$46="Year",$F$45,0)))),B1196,$F$46,$Q$45),"")</f>
        <v/>
      </c>
      <c r="I1196" s="559"/>
      <c r="J1196" s="559" t="str">
        <f t="shared" si="71"/>
        <v/>
      </c>
      <c r="K1196" s="559"/>
      <c r="L1196" s="559"/>
      <c r="M1196" s="559"/>
      <c r="N1196" s="559"/>
      <c r="O1196" s="559" t="str">
        <f t="shared" si="72"/>
        <v/>
      </c>
      <c r="P1196" s="560"/>
    </row>
    <row r="1197" spans="2:16">
      <c r="B1197" s="557" t="str">
        <f t="shared" si="69"/>
        <v/>
      </c>
      <c r="C1197" s="558"/>
      <c r="D1197" s="559" t="str">
        <f t="shared" si="70"/>
        <v/>
      </c>
      <c r="E1197" s="559"/>
      <c r="F1197" s="559" t="str">
        <f>IFERROR(IF(OR(D1197=0,D1197=""),"",-PMT($F$45/IF($K$46="Day",'L1'!$D$12,IF($K$46="Week",'L1'!$D$16,IF($K$46="Month",'L1'!$D$17,1))),$F$46,$D$62)),"")</f>
        <v/>
      </c>
      <c r="G1197" s="559"/>
      <c r="H1197" s="559" t="str">
        <f>IFERROR(-PPMT(IF($K$46="Day",$F$45/'L1'!$D$12,IF($K$46="Week",$F$45/'L1'!$D$16,IF($K$46="Month",$F$45/'L1'!$D$17,IF($K$46="Year",$F$45,0)))),B1197,$F$46,$Q$45),"")</f>
        <v/>
      </c>
      <c r="I1197" s="559"/>
      <c r="J1197" s="559" t="str">
        <f t="shared" si="71"/>
        <v/>
      </c>
      <c r="K1197" s="559"/>
      <c r="L1197" s="559"/>
      <c r="M1197" s="559"/>
      <c r="N1197" s="559"/>
      <c r="O1197" s="559" t="str">
        <f t="shared" si="72"/>
        <v/>
      </c>
      <c r="P1197" s="560"/>
    </row>
    <row r="1198" spans="2:16">
      <c r="B1198" s="557" t="str">
        <f t="shared" si="69"/>
        <v/>
      </c>
      <c r="C1198" s="558"/>
      <c r="D1198" s="559" t="str">
        <f t="shared" si="70"/>
        <v/>
      </c>
      <c r="E1198" s="559"/>
      <c r="F1198" s="559" t="str">
        <f>IFERROR(IF(OR(D1198=0,D1198=""),"",-PMT($F$45/IF($K$46="Day",'L1'!$D$12,IF($K$46="Week",'L1'!$D$16,IF($K$46="Month",'L1'!$D$17,1))),$F$46,$D$62)),"")</f>
        <v/>
      </c>
      <c r="G1198" s="559"/>
      <c r="H1198" s="559" t="str">
        <f>IFERROR(-PPMT(IF($K$46="Day",$F$45/'L1'!$D$12,IF($K$46="Week",$F$45/'L1'!$D$16,IF($K$46="Month",$F$45/'L1'!$D$17,IF($K$46="Year",$F$45,0)))),B1198,$F$46,$Q$45),"")</f>
        <v/>
      </c>
      <c r="I1198" s="559"/>
      <c r="J1198" s="559" t="str">
        <f t="shared" si="71"/>
        <v/>
      </c>
      <c r="K1198" s="559"/>
      <c r="L1198" s="559"/>
      <c r="M1198" s="559"/>
      <c r="N1198" s="559"/>
      <c r="O1198" s="559" t="str">
        <f t="shared" si="72"/>
        <v/>
      </c>
      <c r="P1198" s="560"/>
    </row>
    <row r="1199" spans="2:16">
      <c r="B1199" s="557" t="str">
        <f t="shared" si="69"/>
        <v/>
      </c>
      <c r="C1199" s="558"/>
      <c r="D1199" s="559" t="str">
        <f t="shared" si="70"/>
        <v/>
      </c>
      <c r="E1199" s="559"/>
      <c r="F1199" s="559" t="str">
        <f>IFERROR(IF(OR(D1199=0,D1199=""),"",-PMT($F$45/IF($K$46="Day",'L1'!$D$12,IF($K$46="Week",'L1'!$D$16,IF($K$46="Month",'L1'!$D$17,1))),$F$46,$D$62)),"")</f>
        <v/>
      </c>
      <c r="G1199" s="559"/>
      <c r="H1199" s="559" t="str">
        <f>IFERROR(-PPMT(IF($K$46="Day",$F$45/'L1'!$D$12,IF($K$46="Week",$F$45/'L1'!$D$16,IF($K$46="Month",$F$45/'L1'!$D$17,IF($K$46="Year",$F$45,0)))),B1199,$F$46,$Q$45),"")</f>
        <v/>
      </c>
      <c r="I1199" s="559"/>
      <c r="J1199" s="559" t="str">
        <f t="shared" si="71"/>
        <v/>
      </c>
      <c r="K1199" s="559"/>
      <c r="L1199" s="559"/>
      <c r="M1199" s="559"/>
      <c r="N1199" s="559"/>
      <c r="O1199" s="559" t="str">
        <f t="shared" si="72"/>
        <v/>
      </c>
      <c r="P1199" s="560"/>
    </row>
    <row r="1200" spans="2:16">
      <c r="B1200" s="557" t="str">
        <f t="shared" si="69"/>
        <v/>
      </c>
      <c r="C1200" s="558"/>
      <c r="D1200" s="559" t="str">
        <f t="shared" si="70"/>
        <v/>
      </c>
      <c r="E1200" s="559"/>
      <c r="F1200" s="559" t="str">
        <f>IFERROR(IF(OR(D1200=0,D1200=""),"",-PMT($F$45/IF($K$46="Day",'L1'!$D$12,IF($K$46="Week",'L1'!$D$16,IF($K$46="Month",'L1'!$D$17,1))),$F$46,$D$62)),"")</f>
        <v/>
      </c>
      <c r="G1200" s="559"/>
      <c r="H1200" s="559" t="str">
        <f>IFERROR(-PPMT(IF($K$46="Day",$F$45/'L1'!$D$12,IF($K$46="Week",$F$45/'L1'!$D$16,IF($K$46="Month",$F$45/'L1'!$D$17,IF($K$46="Year",$F$45,0)))),B1200,$F$46,$Q$45),"")</f>
        <v/>
      </c>
      <c r="I1200" s="559"/>
      <c r="J1200" s="559" t="str">
        <f t="shared" si="71"/>
        <v/>
      </c>
      <c r="K1200" s="559"/>
      <c r="L1200" s="559"/>
      <c r="M1200" s="559"/>
      <c r="N1200" s="559"/>
      <c r="O1200" s="559" t="str">
        <f t="shared" si="72"/>
        <v/>
      </c>
      <c r="P1200" s="560"/>
    </row>
    <row r="1201" spans="2:16">
      <c r="B1201" s="557" t="str">
        <f t="shared" si="69"/>
        <v/>
      </c>
      <c r="C1201" s="558"/>
      <c r="D1201" s="559" t="str">
        <f t="shared" si="70"/>
        <v/>
      </c>
      <c r="E1201" s="559"/>
      <c r="F1201" s="559" t="str">
        <f>IFERROR(IF(OR(D1201=0,D1201=""),"",-PMT($F$45/IF($K$46="Day",'L1'!$D$12,IF($K$46="Week",'L1'!$D$16,IF($K$46="Month",'L1'!$D$17,1))),$F$46,$D$62)),"")</f>
        <v/>
      </c>
      <c r="G1201" s="559"/>
      <c r="H1201" s="559" t="str">
        <f>IFERROR(-PPMT(IF($K$46="Day",$F$45/'L1'!$D$12,IF($K$46="Week",$F$45/'L1'!$D$16,IF($K$46="Month",$F$45/'L1'!$D$17,IF($K$46="Year",$F$45,0)))),B1201,$F$46,$Q$45),"")</f>
        <v/>
      </c>
      <c r="I1201" s="559"/>
      <c r="J1201" s="559" t="str">
        <f t="shared" si="71"/>
        <v/>
      </c>
      <c r="K1201" s="559"/>
      <c r="L1201" s="559"/>
      <c r="M1201" s="559"/>
      <c r="N1201" s="559"/>
      <c r="O1201" s="559" t="str">
        <f t="shared" si="72"/>
        <v/>
      </c>
      <c r="P1201" s="560"/>
    </row>
    <row r="1202" spans="2:16">
      <c r="B1202" s="557" t="str">
        <f t="shared" si="69"/>
        <v/>
      </c>
      <c r="C1202" s="558"/>
      <c r="D1202" s="559" t="str">
        <f t="shared" si="70"/>
        <v/>
      </c>
      <c r="E1202" s="559"/>
      <c r="F1202" s="559" t="str">
        <f>IFERROR(IF(OR(D1202=0,D1202=""),"",-PMT($F$45/IF($K$46="Day",'L1'!$D$12,IF($K$46="Week",'L1'!$D$16,IF($K$46="Month",'L1'!$D$17,1))),$F$46,$D$62)),"")</f>
        <v/>
      </c>
      <c r="G1202" s="559"/>
      <c r="H1202" s="559" t="str">
        <f>IFERROR(-PPMT(IF($K$46="Day",$F$45/'L1'!$D$12,IF($K$46="Week",$F$45/'L1'!$D$16,IF($K$46="Month",$F$45/'L1'!$D$17,IF($K$46="Year",$F$45,0)))),B1202,$F$46,$Q$45),"")</f>
        <v/>
      </c>
      <c r="I1202" s="559"/>
      <c r="J1202" s="559" t="str">
        <f t="shared" si="71"/>
        <v/>
      </c>
      <c r="K1202" s="559"/>
      <c r="L1202" s="559"/>
      <c r="M1202" s="559"/>
      <c r="N1202" s="559"/>
      <c r="O1202" s="559" t="str">
        <f t="shared" si="72"/>
        <v/>
      </c>
      <c r="P1202" s="560"/>
    </row>
    <row r="1203" spans="2:16">
      <c r="B1203" s="557" t="str">
        <f t="shared" si="69"/>
        <v/>
      </c>
      <c r="C1203" s="558"/>
      <c r="D1203" s="559" t="str">
        <f t="shared" si="70"/>
        <v/>
      </c>
      <c r="E1203" s="559"/>
      <c r="F1203" s="559" t="str">
        <f>IFERROR(IF(OR(D1203=0,D1203=""),"",-PMT($F$45/IF($K$46="Day",'L1'!$D$12,IF($K$46="Week",'L1'!$D$16,IF($K$46="Month",'L1'!$D$17,1))),$F$46,$D$62)),"")</f>
        <v/>
      </c>
      <c r="G1203" s="559"/>
      <c r="H1203" s="559" t="str">
        <f>IFERROR(-PPMT(IF($K$46="Day",$F$45/'L1'!$D$12,IF($K$46="Week",$F$45/'L1'!$D$16,IF($K$46="Month",$F$45/'L1'!$D$17,IF($K$46="Year",$F$45,0)))),B1203,$F$46,$Q$45),"")</f>
        <v/>
      </c>
      <c r="I1203" s="559"/>
      <c r="J1203" s="559" t="str">
        <f t="shared" si="71"/>
        <v/>
      </c>
      <c r="K1203" s="559"/>
      <c r="L1203" s="559"/>
      <c r="M1203" s="559"/>
      <c r="N1203" s="559"/>
      <c r="O1203" s="559" t="str">
        <f t="shared" si="72"/>
        <v/>
      </c>
      <c r="P1203" s="560"/>
    </row>
    <row r="1204" spans="2:16">
      <c r="B1204" s="557" t="str">
        <f t="shared" si="69"/>
        <v/>
      </c>
      <c r="C1204" s="558"/>
      <c r="D1204" s="559" t="str">
        <f t="shared" si="70"/>
        <v/>
      </c>
      <c r="E1204" s="559"/>
      <c r="F1204" s="559" t="str">
        <f>IFERROR(IF(OR(D1204=0,D1204=""),"",-PMT($F$45/IF($K$46="Day",'L1'!$D$12,IF($K$46="Week",'L1'!$D$16,IF($K$46="Month",'L1'!$D$17,1))),$F$46,$D$62)),"")</f>
        <v/>
      </c>
      <c r="G1204" s="559"/>
      <c r="H1204" s="559" t="str">
        <f>IFERROR(-PPMT(IF($K$46="Day",$F$45/'L1'!$D$12,IF($K$46="Week",$F$45/'L1'!$D$16,IF($K$46="Month",$F$45/'L1'!$D$17,IF($K$46="Year",$F$45,0)))),B1204,$F$46,$Q$45),"")</f>
        <v/>
      </c>
      <c r="I1204" s="559"/>
      <c r="J1204" s="559" t="str">
        <f t="shared" si="71"/>
        <v/>
      </c>
      <c r="K1204" s="559"/>
      <c r="L1204" s="559"/>
      <c r="M1204" s="559"/>
      <c r="N1204" s="559"/>
      <c r="O1204" s="559" t="str">
        <f t="shared" si="72"/>
        <v/>
      </c>
      <c r="P1204" s="560"/>
    </row>
    <row r="1205" spans="2:16">
      <c r="B1205" s="557" t="str">
        <f t="shared" si="69"/>
        <v/>
      </c>
      <c r="C1205" s="558"/>
      <c r="D1205" s="559" t="str">
        <f t="shared" si="70"/>
        <v/>
      </c>
      <c r="E1205" s="559"/>
      <c r="F1205" s="559" t="str">
        <f>IFERROR(IF(OR(D1205=0,D1205=""),"",-PMT($F$45/IF($K$46="Day",'L1'!$D$12,IF($K$46="Week",'L1'!$D$16,IF($K$46="Month",'L1'!$D$17,1))),$F$46,$D$62)),"")</f>
        <v/>
      </c>
      <c r="G1205" s="559"/>
      <c r="H1205" s="559" t="str">
        <f>IFERROR(-PPMT(IF($K$46="Day",$F$45/'L1'!$D$12,IF($K$46="Week",$F$45/'L1'!$D$16,IF($K$46="Month",$F$45/'L1'!$D$17,IF($K$46="Year",$F$45,0)))),B1205,$F$46,$Q$45),"")</f>
        <v/>
      </c>
      <c r="I1205" s="559"/>
      <c r="J1205" s="559" t="str">
        <f t="shared" si="71"/>
        <v/>
      </c>
      <c r="K1205" s="559"/>
      <c r="L1205" s="559"/>
      <c r="M1205" s="559"/>
      <c r="N1205" s="559"/>
      <c r="O1205" s="559" t="str">
        <f t="shared" si="72"/>
        <v/>
      </c>
      <c r="P1205" s="560"/>
    </row>
    <row r="1206" spans="2:16">
      <c r="B1206" s="557" t="str">
        <f t="shared" si="69"/>
        <v/>
      </c>
      <c r="C1206" s="558"/>
      <c r="D1206" s="559" t="str">
        <f t="shared" si="70"/>
        <v/>
      </c>
      <c r="E1206" s="559"/>
      <c r="F1206" s="559" t="str">
        <f>IFERROR(IF(OR(D1206=0,D1206=""),"",-PMT($F$45/IF($K$46="Day",'L1'!$D$12,IF($K$46="Week",'L1'!$D$16,IF($K$46="Month",'L1'!$D$17,1))),$F$46,$D$62)),"")</f>
        <v/>
      </c>
      <c r="G1206" s="559"/>
      <c r="H1206" s="559" t="str">
        <f>IFERROR(-PPMT(IF($K$46="Day",$F$45/'L1'!$D$12,IF($K$46="Week",$F$45/'L1'!$D$16,IF($K$46="Month",$F$45/'L1'!$D$17,IF($K$46="Year",$F$45,0)))),B1206,$F$46,$Q$45),"")</f>
        <v/>
      </c>
      <c r="I1206" s="559"/>
      <c r="J1206" s="559" t="str">
        <f t="shared" si="71"/>
        <v/>
      </c>
      <c r="K1206" s="559"/>
      <c r="L1206" s="559"/>
      <c r="M1206" s="559"/>
      <c r="N1206" s="559"/>
      <c r="O1206" s="559" t="str">
        <f t="shared" si="72"/>
        <v/>
      </c>
      <c r="P1206" s="560"/>
    </row>
    <row r="1207" spans="2:16">
      <c r="B1207" s="557" t="str">
        <f t="shared" si="69"/>
        <v/>
      </c>
      <c r="C1207" s="558"/>
      <c r="D1207" s="559" t="str">
        <f t="shared" si="70"/>
        <v/>
      </c>
      <c r="E1207" s="559"/>
      <c r="F1207" s="559" t="str">
        <f>IFERROR(IF(OR(D1207=0,D1207=""),"",-PMT($F$45/IF($K$46="Day",'L1'!$D$12,IF($K$46="Week",'L1'!$D$16,IF($K$46="Month",'L1'!$D$17,1))),$F$46,$D$62)),"")</f>
        <v/>
      </c>
      <c r="G1207" s="559"/>
      <c r="H1207" s="559" t="str">
        <f>IFERROR(-PPMT(IF($K$46="Day",$F$45/'L1'!$D$12,IF($K$46="Week",$F$45/'L1'!$D$16,IF($K$46="Month",$F$45/'L1'!$D$17,IF($K$46="Year",$F$45,0)))),B1207,$F$46,$Q$45),"")</f>
        <v/>
      </c>
      <c r="I1207" s="559"/>
      <c r="J1207" s="559" t="str">
        <f t="shared" si="71"/>
        <v/>
      </c>
      <c r="K1207" s="559"/>
      <c r="L1207" s="559"/>
      <c r="M1207" s="559"/>
      <c r="N1207" s="559"/>
      <c r="O1207" s="559" t="str">
        <f t="shared" si="72"/>
        <v/>
      </c>
      <c r="P1207" s="560"/>
    </row>
    <row r="1208" spans="2:16">
      <c r="B1208" s="557" t="str">
        <f t="shared" si="69"/>
        <v/>
      </c>
      <c r="C1208" s="558"/>
      <c r="D1208" s="559" t="str">
        <f t="shared" si="70"/>
        <v/>
      </c>
      <c r="E1208" s="559"/>
      <c r="F1208" s="559" t="str">
        <f>IFERROR(IF(OR(D1208=0,D1208=""),"",-PMT($F$45/IF($K$46="Day",'L1'!$D$12,IF($K$46="Week",'L1'!$D$16,IF($K$46="Month",'L1'!$D$17,1))),$F$46,$D$62)),"")</f>
        <v/>
      </c>
      <c r="G1208" s="559"/>
      <c r="H1208" s="559" t="str">
        <f>IFERROR(-PPMT(IF($K$46="Day",$F$45/'L1'!$D$12,IF($K$46="Week",$F$45/'L1'!$D$16,IF($K$46="Month",$F$45/'L1'!$D$17,IF($K$46="Year",$F$45,0)))),B1208,$F$46,$Q$45),"")</f>
        <v/>
      </c>
      <c r="I1208" s="559"/>
      <c r="J1208" s="559" t="str">
        <f t="shared" si="71"/>
        <v/>
      </c>
      <c r="K1208" s="559"/>
      <c r="L1208" s="559"/>
      <c r="M1208" s="559"/>
      <c r="N1208" s="559"/>
      <c r="O1208" s="559" t="str">
        <f t="shared" si="72"/>
        <v/>
      </c>
      <c r="P1208" s="560"/>
    </row>
    <row r="1209" spans="2:16">
      <c r="B1209" s="557" t="str">
        <f t="shared" si="69"/>
        <v/>
      </c>
      <c r="C1209" s="558"/>
      <c r="D1209" s="559" t="str">
        <f t="shared" si="70"/>
        <v/>
      </c>
      <c r="E1209" s="559"/>
      <c r="F1209" s="559" t="str">
        <f>IFERROR(IF(OR(D1209=0,D1209=""),"",-PMT($F$45/IF($K$46="Day",'L1'!$D$12,IF($K$46="Week",'L1'!$D$16,IF($K$46="Month",'L1'!$D$17,1))),$F$46,$D$62)),"")</f>
        <v/>
      </c>
      <c r="G1209" s="559"/>
      <c r="H1209" s="559" t="str">
        <f>IFERROR(-PPMT(IF($K$46="Day",$F$45/'L1'!$D$12,IF($K$46="Week",$F$45/'L1'!$D$16,IF($K$46="Month",$F$45/'L1'!$D$17,IF($K$46="Year",$F$45,0)))),B1209,$F$46,$Q$45),"")</f>
        <v/>
      </c>
      <c r="I1209" s="559"/>
      <c r="J1209" s="559" t="str">
        <f t="shared" si="71"/>
        <v/>
      </c>
      <c r="K1209" s="559"/>
      <c r="L1209" s="559"/>
      <c r="M1209" s="559"/>
      <c r="N1209" s="559"/>
      <c r="O1209" s="559" t="str">
        <f t="shared" si="72"/>
        <v/>
      </c>
      <c r="P1209" s="560"/>
    </row>
    <row r="1210" spans="2:16">
      <c r="B1210" s="557" t="str">
        <f t="shared" si="69"/>
        <v/>
      </c>
      <c r="C1210" s="558"/>
      <c r="D1210" s="559" t="str">
        <f t="shared" si="70"/>
        <v/>
      </c>
      <c r="E1210" s="559"/>
      <c r="F1210" s="559" t="str">
        <f>IFERROR(IF(OR(D1210=0,D1210=""),"",-PMT($F$45/IF($K$46="Day",'L1'!$D$12,IF($K$46="Week",'L1'!$D$16,IF($K$46="Month",'L1'!$D$17,1))),$F$46,$D$62)),"")</f>
        <v/>
      </c>
      <c r="G1210" s="559"/>
      <c r="H1210" s="559" t="str">
        <f>IFERROR(-PPMT(IF($K$46="Day",$F$45/'L1'!$D$12,IF($K$46="Week",$F$45/'L1'!$D$16,IF($K$46="Month",$F$45/'L1'!$D$17,IF($K$46="Year",$F$45,0)))),B1210,$F$46,$Q$45),"")</f>
        <v/>
      </c>
      <c r="I1210" s="559"/>
      <c r="J1210" s="559" t="str">
        <f t="shared" si="71"/>
        <v/>
      </c>
      <c r="K1210" s="559"/>
      <c r="L1210" s="559"/>
      <c r="M1210" s="559"/>
      <c r="N1210" s="559"/>
      <c r="O1210" s="559" t="str">
        <f t="shared" si="72"/>
        <v/>
      </c>
      <c r="P1210" s="560"/>
    </row>
    <row r="1211" spans="2:16">
      <c r="B1211" s="557" t="str">
        <f t="shared" si="69"/>
        <v/>
      </c>
      <c r="C1211" s="558"/>
      <c r="D1211" s="559" t="str">
        <f t="shared" si="70"/>
        <v/>
      </c>
      <c r="E1211" s="559"/>
      <c r="F1211" s="559" t="str">
        <f>IFERROR(IF(OR(D1211=0,D1211=""),"",-PMT($F$45/IF($K$46="Day",'L1'!$D$12,IF($K$46="Week",'L1'!$D$16,IF($K$46="Month",'L1'!$D$17,1))),$F$46,$D$62)),"")</f>
        <v/>
      </c>
      <c r="G1211" s="559"/>
      <c r="H1211" s="559" t="str">
        <f>IFERROR(-PPMT(IF($K$46="Day",$F$45/'L1'!$D$12,IF($K$46="Week",$F$45/'L1'!$D$16,IF($K$46="Month",$F$45/'L1'!$D$17,IF($K$46="Year",$F$45,0)))),B1211,$F$46,$Q$45),"")</f>
        <v/>
      </c>
      <c r="I1211" s="559"/>
      <c r="J1211" s="559" t="str">
        <f t="shared" si="71"/>
        <v/>
      </c>
      <c r="K1211" s="559"/>
      <c r="L1211" s="559"/>
      <c r="M1211" s="559"/>
      <c r="N1211" s="559"/>
      <c r="O1211" s="559" t="str">
        <f t="shared" si="72"/>
        <v/>
      </c>
      <c r="P1211" s="560"/>
    </row>
    <row r="1212" spans="2:16">
      <c r="B1212" s="557" t="str">
        <f t="shared" si="69"/>
        <v/>
      </c>
      <c r="C1212" s="558"/>
      <c r="D1212" s="559" t="str">
        <f t="shared" si="70"/>
        <v/>
      </c>
      <c r="E1212" s="559"/>
      <c r="F1212" s="559" t="str">
        <f>IFERROR(IF(OR(D1212=0,D1212=""),"",-PMT($F$45/IF($K$46="Day",'L1'!$D$12,IF($K$46="Week",'L1'!$D$16,IF($K$46="Month",'L1'!$D$17,1))),$F$46,$D$62)),"")</f>
        <v/>
      </c>
      <c r="G1212" s="559"/>
      <c r="H1212" s="559" t="str">
        <f>IFERROR(-PPMT(IF($K$46="Day",$F$45/'L1'!$D$12,IF($K$46="Week",$F$45/'L1'!$D$16,IF($K$46="Month",$F$45/'L1'!$D$17,IF($K$46="Year",$F$45,0)))),B1212,$F$46,$Q$45),"")</f>
        <v/>
      </c>
      <c r="I1212" s="559"/>
      <c r="J1212" s="559" t="str">
        <f t="shared" si="71"/>
        <v/>
      </c>
      <c r="K1212" s="559"/>
      <c r="L1212" s="559"/>
      <c r="M1212" s="559"/>
      <c r="N1212" s="559"/>
      <c r="O1212" s="559" t="str">
        <f t="shared" si="72"/>
        <v/>
      </c>
      <c r="P1212" s="560"/>
    </row>
    <row r="1213" spans="2:16">
      <c r="B1213" s="557" t="str">
        <f t="shared" si="69"/>
        <v/>
      </c>
      <c r="C1213" s="558"/>
      <c r="D1213" s="559" t="str">
        <f t="shared" si="70"/>
        <v/>
      </c>
      <c r="E1213" s="559"/>
      <c r="F1213" s="559" t="str">
        <f>IFERROR(IF(OR(D1213=0,D1213=""),"",-PMT($F$45/IF($K$46="Day",'L1'!$D$12,IF($K$46="Week",'L1'!$D$16,IF($K$46="Month",'L1'!$D$17,1))),$F$46,$D$62)),"")</f>
        <v/>
      </c>
      <c r="G1213" s="559"/>
      <c r="H1213" s="559" t="str">
        <f>IFERROR(-PPMT(IF($K$46="Day",$F$45/'L1'!$D$12,IF($K$46="Week",$F$45/'L1'!$D$16,IF($K$46="Month",$F$45/'L1'!$D$17,IF($K$46="Year",$F$45,0)))),B1213,$F$46,$Q$45),"")</f>
        <v/>
      </c>
      <c r="I1213" s="559"/>
      <c r="J1213" s="559" t="str">
        <f t="shared" si="71"/>
        <v/>
      </c>
      <c r="K1213" s="559"/>
      <c r="L1213" s="559"/>
      <c r="M1213" s="559"/>
      <c r="N1213" s="559"/>
      <c r="O1213" s="559" t="str">
        <f t="shared" si="72"/>
        <v/>
      </c>
      <c r="P1213" s="560"/>
    </row>
    <row r="1214" spans="2:16">
      <c r="B1214" s="557" t="str">
        <f t="shared" si="69"/>
        <v/>
      </c>
      <c r="C1214" s="558"/>
      <c r="D1214" s="559" t="str">
        <f t="shared" si="70"/>
        <v/>
      </c>
      <c r="E1214" s="559"/>
      <c r="F1214" s="559" t="str">
        <f>IFERROR(IF(OR(D1214=0,D1214=""),"",-PMT($F$45/IF($K$46="Day",'L1'!$D$12,IF($K$46="Week",'L1'!$D$16,IF($K$46="Month",'L1'!$D$17,1))),$F$46,$D$62)),"")</f>
        <v/>
      </c>
      <c r="G1214" s="559"/>
      <c r="H1214" s="559" t="str">
        <f>IFERROR(-PPMT(IF($K$46="Day",$F$45/'L1'!$D$12,IF($K$46="Week",$F$45/'L1'!$D$16,IF($K$46="Month",$F$45/'L1'!$D$17,IF($K$46="Year",$F$45,0)))),B1214,$F$46,$Q$45),"")</f>
        <v/>
      </c>
      <c r="I1214" s="559"/>
      <c r="J1214" s="559" t="str">
        <f t="shared" si="71"/>
        <v/>
      </c>
      <c r="K1214" s="559"/>
      <c r="L1214" s="559"/>
      <c r="M1214" s="559"/>
      <c r="N1214" s="559"/>
      <c r="O1214" s="559" t="str">
        <f t="shared" si="72"/>
        <v/>
      </c>
      <c r="P1214" s="560"/>
    </row>
    <row r="1215" spans="2:16">
      <c r="B1215" s="557" t="str">
        <f t="shared" si="69"/>
        <v/>
      </c>
      <c r="C1215" s="558"/>
      <c r="D1215" s="559" t="str">
        <f t="shared" si="70"/>
        <v/>
      </c>
      <c r="E1215" s="559"/>
      <c r="F1215" s="559" t="str">
        <f>IFERROR(IF(OR(D1215=0,D1215=""),"",-PMT($F$45/IF($K$46="Day",'L1'!$D$12,IF($K$46="Week",'L1'!$D$16,IF($K$46="Month",'L1'!$D$17,1))),$F$46,$D$62)),"")</f>
        <v/>
      </c>
      <c r="G1215" s="559"/>
      <c r="H1215" s="559" t="str">
        <f>IFERROR(-PPMT(IF($K$46="Day",$F$45/'L1'!$D$12,IF($K$46="Week",$F$45/'L1'!$D$16,IF($K$46="Month",$F$45/'L1'!$D$17,IF($K$46="Year",$F$45,0)))),B1215,$F$46,$Q$45),"")</f>
        <v/>
      </c>
      <c r="I1215" s="559"/>
      <c r="J1215" s="559" t="str">
        <f t="shared" si="71"/>
        <v/>
      </c>
      <c r="K1215" s="559"/>
      <c r="L1215" s="559"/>
      <c r="M1215" s="559"/>
      <c r="N1215" s="559"/>
      <c r="O1215" s="559" t="str">
        <f t="shared" si="72"/>
        <v/>
      </c>
      <c r="P1215" s="560"/>
    </row>
    <row r="1216" spans="2:16">
      <c r="B1216" s="557" t="str">
        <f t="shared" ref="B1216:B1279" si="73">IF(OR(D1216=0,D1216=""),"",B1215+1)</f>
        <v/>
      </c>
      <c r="C1216" s="558"/>
      <c r="D1216" s="559" t="str">
        <f t="shared" ref="D1216:D1279" si="74">IFERROR(IF(D1215-H1215&lt;=0,"",D1215-H1215),"")</f>
        <v/>
      </c>
      <c r="E1216" s="559"/>
      <c r="F1216" s="559" t="str">
        <f>IFERROR(IF(OR(D1216=0,D1216=""),"",-PMT($F$45/IF($K$46="Day",'L1'!$D$12,IF($K$46="Week",'L1'!$D$16,IF($K$46="Month",'L1'!$D$17,1))),$F$46,$D$62)),"")</f>
        <v/>
      </c>
      <c r="G1216" s="559"/>
      <c r="H1216" s="559" t="str">
        <f>IFERROR(-PPMT(IF($K$46="Day",$F$45/'L1'!$D$12,IF($K$46="Week",$F$45/'L1'!$D$16,IF($K$46="Month",$F$45/'L1'!$D$17,IF($K$46="Year",$F$45,0)))),B1216,$F$46,$Q$45),"")</f>
        <v/>
      </c>
      <c r="I1216" s="559"/>
      <c r="J1216" s="559" t="str">
        <f t="shared" ref="J1216:J1279" si="75">IFERROR(F1216-H1216,"")</f>
        <v/>
      </c>
      <c r="K1216" s="559"/>
      <c r="L1216" s="559"/>
      <c r="M1216" s="559"/>
      <c r="N1216" s="559"/>
      <c r="O1216" s="559" t="str">
        <f t="shared" ref="O1216:O1279" si="76">IFERROR(D1216-H1216,"")</f>
        <v/>
      </c>
      <c r="P1216" s="560"/>
    </row>
    <row r="1217" spans="2:16">
      <c r="B1217" s="557" t="str">
        <f t="shared" si="73"/>
        <v/>
      </c>
      <c r="C1217" s="558"/>
      <c r="D1217" s="559" t="str">
        <f t="shared" si="74"/>
        <v/>
      </c>
      <c r="E1217" s="559"/>
      <c r="F1217" s="559" t="str">
        <f>IFERROR(IF(OR(D1217=0,D1217=""),"",-PMT($F$45/IF($K$46="Day",'L1'!$D$12,IF($K$46="Week",'L1'!$D$16,IF($K$46="Month",'L1'!$D$17,1))),$F$46,$D$62)),"")</f>
        <v/>
      </c>
      <c r="G1217" s="559"/>
      <c r="H1217" s="559" t="str">
        <f>IFERROR(-PPMT(IF($K$46="Day",$F$45/'L1'!$D$12,IF($K$46="Week",$F$45/'L1'!$D$16,IF($K$46="Month",$F$45/'L1'!$D$17,IF($K$46="Year",$F$45,0)))),B1217,$F$46,$Q$45),"")</f>
        <v/>
      </c>
      <c r="I1217" s="559"/>
      <c r="J1217" s="559" t="str">
        <f t="shared" si="75"/>
        <v/>
      </c>
      <c r="K1217" s="559"/>
      <c r="L1217" s="559"/>
      <c r="M1217" s="559"/>
      <c r="N1217" s="559"/>
      <c r="O1217" s="559" t="str">
        <f t="shared" si="76"/>
        <v/>
      </c>
      <c r="P1217" s="560"/>
    </row>
    <row r="1218" spans="2:16">
      <c r="B1218" s="557" t="str">
        <f t="shared" si="73"/>
        <v/>
      </c>
      <c r="C1218" s="558"/>
      <c r="D1218" s="559" t="str">
        <f t="shared" si="74"/>
        <v/>
      </c>
      <c r="E1218" s="559"/>
      <c r="F1218" s="559" t="str">
        <f>IFERROR(IF(OR(D1218=0,D1218=""),"",-PMT($F$45/IF($K$46="Day",'L1'!$D$12,IF($K$46="Week",'L1'!$D$16,IF($K$46="Month",'L1'!$D$17,1))),$F$46,$D$62)),"")</f>
        <v/>
      </c>
      <c r="G1218" s="559"/>
      <c r="H1218" s="559" t="str">
        <f>IFERROR(-PPMT(IF($K$46="Day",$F$45/'L1'!$D$12,IF($K$46="Week",$F$45/'L1'!$D$16,IF($K$46="Month",$F$45/'L1'!$D$17,IF($K$46="Year",$F$45,0)))),B1218,$F$46,$Q$45),"")</f>
        <v/>
      </c>
      <c r="I1218" s="559"/>
      <c r="J1218" s="559" t="str">
        <f t="shared" si="75"/>
        <v/>
      </c>
      <c r="K1218" s="559"/>
      <c r="L1218" s="559"/>
      <c r="M1218" s="559"/>
      <c r="N1218" s="559"/>
      <c r="O1218" s="559" t="str">
        <f t="shared" si="76"/>
        <v/>
      </c>
      <c r="P1218" s="560"/>
    </row>
    <row r="1219" spans="2:16">
      <c r="B1219" s="557" t="str">
        <f t="shared" si="73"/>
        <v/>
      </c>
      <c r="C1219" s="558"/>
      <c r="D1219" s="559" t="str">
        <f t="shared" si="74"/>
        <v/>
      </c>
      <c r="E1219" s="559"/>
      <c r="F1219" s="559" t="str">
        <f>IFERROR(IF(OR(D1219=0,D1219=""),"",-PMT($F$45/IF($K$46="Day",'L1'!$D$12,IF($K$46="Week",'L1'!$D$16,IF($K$46="Month",'L1'!$D$17,1))),$F$46,$D$62)),"")</f>
        <v/>
      </c>
      <c r="G1219" s="559"/>
      <c r="H1219" s="559" t="str">
        <f>IFERROR(-PPMT(IF($K$46="Day",$F$45/'L1'!$D$12,IF($K$46="Week",$F$45/'L1'!$D$16,IF($K$46="Month",$F$45/'L1'!$D$17,IF($K$46="Year",$F$45,0)))),B1219,$F$46,$Q$45),"")</f>
        <v/>
      </c>
      <c r="I1219" s="559"/>
      <c r="J1219" s="559" t="str">
        <f t="shared" si="75"/>
        <v/>
      </c>
      <c r="K1219" s="559"/>
      <c r="L1219" s="559"/>
      <c r="M1219" s="559"/>
      <c r="N1219" s="559"/>
      <c r="O1219" s="559" t="str">
        <f t="shared" si="76"/>
        <v/>
      </c>
      <c r="P1219" s="560"/>
    </row>
    <row r="1220" spans="2:16">
      <c r="B1220" s="557" t="str">
        <f t="shared" si="73"/>
        <v/>
      </c>
      <c r="C1220" s="558"/>
      <c r="D1220" s="559" t="str">
        <f t="shared" si="74"/>
        <v/>
      </c>
      <c r="E1220" s="559"/>
      <c r="F1220" s="559" t="str">
        <f>IFERROR(IF(OR(D1220=0,D1220=""),"",-PMT($F$45/IF($K$46="Day",'L1'!$D$12,IF($K$46="Week",'L1'!$D$16,IF($K$46="Month",'L1'!$D$17,1))),$F$46,$D$62)),"")</f>
        <v/>
      </c>
      <c r="G1220" s="559"/>
      <c r="H1220" s="559" t="str">
        <f>IFERROR(-PPMT(IF($K$46="Day",$F$45/'L1'!$D$12,IF($K$46="Week",$F$45/'L1'!$D$16,IF($K$46="Month",$F$45/'L1'!$D$17,IF($K$46="Year",$F$45,0)))),B1220,$F$46,$Q$45),"")</f>
        <v/>
      </c>
      <c r="I1220" s="559"/>
      <c r="J1220" s="559" t="str">
        <f t="shared" si="75"/>
        <v/>
      </c>
      <c r="K1220" s="559"/>
      <c r="L1220" s="559"/>
      <c r="M1220" s="559"/>
      <c r="N1220" s="559"/>
      <c r="O1220" s="559" t="str">
        <f t="shared" si="76"/>
        <v/>
      </c>
      <c r="P1220" s="560"/>
    </row>
    <row r="1221" spans="2:16">
      <c r="B1221" s="557" t="str">
        <f t="shared" si="73"/>
        <v/>
      </c>
      <c r="C1221" s="558"/>
      <c r="D1221" s="559" t="str">
        <f t="shared" si="74"/>
        <v/>
      </c>
      <c r="E1221" s="559"/>
      <c r="F1221" s="559" t="str">
        <f>IFERROR(IF(OR(D1221=0,D1221=""),"",-PMT($F$45/IF($K$46="Day",'L1'!$D$12,IF($K$46="Week",'L1'!$D$16,IF($K$46="Month",'L1'!$D$17,1))),$F$46,$D$62)),"")</f>
        <v/>
      </c>
      <c r="G1221" s="559"/>
      <c r="H1221" s="559" t="str">
        <f>IFERROR(-PPMT(IF($K$46="Day",$F$45/'L1'!$D$12,IF($K$46="Week",$F$45/'L1'!$D$16,IF($K$46="Month",$F$45/'L1'!$D$17,IF($K$46="Year",$F$45,0)))),B1221,$F$46,$Q$45),"")</f>
        <v/>
      </c>
      <c r="I1221" s="559"/>
      <c r="J1221" s="559" t="str">
        <f t="shared" si="75"/>
        <v/>
      </c>
      <c r="K1221" s="559"/>
      <c r="L1221" s="559"/>
      <c r="M1221" s="559"/>
      <c r="N1221" s="559"/>
      <c r="O1221" s="559" t="str">
        <f t="shared" si="76"/>
        <v/>
      </c>
      <c r="P1221" s="560"/>
    </row>
    <row r="1222" spans="2:16">
      <c r="B1222" s="557" t="str">
        <f t="shared" si="73"/>
        <v/>
      </c>
      <c r="C1222" s="558"/>
      <c r="D1222" s="559" t="str">
        <f t="shared" si="74"/>
        <v/>
      </c>
      <c r="E1222" s="559"/>
      <c r="F1222" s="559" t="str">
        <f>IFERROR(IF(OR(D1222=0,D1222=""),"",-PMT($F$45/IF($K$46="Day",'L1'!$D$12,IF($K$46="Week",'L1'!$D$16,IF($K$46="Month",'L1'!$D$17,1))),$F$46,$D$62)),"")</f>
        <v/>
      </c>
      <c r="G1222" s="559"/>
      <c r="H1222" s="559" t="str">
        <f>IFERROR(-PPMT(IF($K$46="Day",$F$45/'L1'!$D$12,IF($K$46="Week",$F$45/'L1'!$D$16,IF($K$46="Month",$F$45/'L1'!$D$17,IF($K$46="Year",$F$45,0)))),B1222,$F$46,$Q$45),"")</f>
        <v/>
      </c>
      <c r="I1222" s="559"/>
      <c r="J1222" s="559" t="str">
        <f t="shared" si="75"/>
        <v/>
      </c>
      <c r="K1222" s="559"/>
      <c r="L1222" s="559"/>
      <c r="M1222" s="559"/>
      <c r="N1222" s="559"/>
      <c r="O1222" s="559" t="str">
        <f t="shared" si="76"/>
        <v/>
      </c>
      <c r="P1222" s="560"/>
    </row>
    <row r="1223" spans="2:16">
      <c r="B1223" s="557" t="str">
        <f t="shared" si="73"/>
        <v/>
      </c>
      <c r="C1223" s="558"/>
      <c r="D1223" s="559" t="str">
        <f t="shared" si="74"/>
        <v/>
      </c>
      <c r="E1223" s="559"/>
      <c r="F1223" s="559" t="str">
        <f>IFERROR(IF(OR(D1223=0,D1223=""),"",-PMT($F$45/IF($K$46="Day",'L1'!$D$12,IF($K$46="Week",'L1'!$D$16,IF($K$46="Month",'L1'!$D$17,1))),$F$46,$D$62)),"")</f>
        <v/>
      </c>
      <c r="G1223" s="559"/>
      <c r="H1223" s="559" t="str">
        <f>IFERROR(-PPMT(IF($K$46="Day",$F$45/'L1'!$D$12,IF($K$46="Week",$F$45/'L1'!$D$16,IF($K$46="Month",$F$45/'L1'!$D$17,IF($K$46="Year",$F$45,0)))),B1223,$F$46,$Q$45),"")</f>
        <v/>
      </c>
      <c r="I1223" s="559"/>
      <c r="J1223" s="559" t="str">
        <f t="shared" si="75"/>
        <v/>
      </c>
      <c r="K1223" s="559"/>
      <c r="L1223" s="559"/>
      <c r="M1223" s="559"/>
      <c r="N1223" s="559"/>
      <c r="O1223" s="559" t="str">
        <f t="shared" si="76"/>
        <v/>
      </c>
      <c r="P1223" s="560"/>
    </row>
    <row r="1224" spans="2:16">
      <c r="B1224" s="557" t="str">
        <f t="shared" si="73"/>
        <v/>
      </c>
      <c r="C1224" s="558"/>
      <c r="D1224" s="559" t="str">
        <f t="shared" si="74"/>
        <v/>
      </c>
      <c r="E1224" s="559"/>
      <c r="F1224" s="559" t="str">
        <f>IFERROR(IF(OR(D1224=0,D1224=""),"",-PMT($F$45/IF($K$46="Day",'L1'!$D$12,IF($K$46="Week",'L1'!$D$16,IF($K$46="Month",'L1'!$D$17,1))),$F$46,$D$62)),"")</f>
        <v/>
      </c>
      <c r="G1224" s="559"/>
      <c r="H1224" s="559" t="str">
        <f>IFERROR(-PPMT(IF($K$46="Day",$F$45/'L1'!$D$12,IF($K$46="Week",$F$45/'L1'!$D$16,IF($K$46="Month",$F$45/'L1'!$D$17,IF($K$46="Year",$F$45,0)))),B1224,$F$46,$Q$45),"")</f>
        <v/>
      </c>
      <c r="I1224" s="559"/>
      <c r="J1224" s="559" t="str">
        <f t="shared" si="75"/>
        <v/>
      </c>
      <c r="K1224" s="559"/>
      <c r="L1224" s="559"/>
      <c r="M1224" s="559"/>
      <c r="N1224" s="559"/>
      <c r="O1224" s="559" t="str">
        <f t="shared" si="76"/>
        <v/>
      </c>
      <c r="P1224" s="560"/>
    </row>
    <row r="1225" spans="2:16">
      <c r="B1225" s="557" t="str">
        <f t="shared" si="73"/>
        <v/>
      </c>
      <c r="C1225" s="558"/>
      <c r="D1225" s="559" t="str">
        <f t="shared" si="74"/>
        <v/>
      </c>
      <c r="E1225" s="559"/>
      <c r="F1225" s="559" t="str">
        <f>IFERROR(IF(OR(D1225=0,D1225=""),"",-PMT($F$45/IF($K$46="Day",'L1'!$D$12,IF($K$46="Week",'L1'!$D$16,IF($K$46="Month",'L1'!$D$17,1))),$F$46,$D$62)),"")</f>
        <v/>
      </c>
      <c r="G1225" s="559"/>
      <c r="H1225" s="559" t="str">
        <f>IFERROR(-PPMT(IF($K$46="Day",$F$45/'L1'!$D$12,IF($K$46="Week",$F$45/'L1'!$D$16,IF($K$46="Month",$F$45/'L1'!$D$17,IF($K$46="Year",$F$45,0)))),B1225,$F$46,$Q$45),"")</f>
        <v/>
      </c>
      <c r="I1225" s="559"/>
      <c r="J1225" s="559" t="str">
        <f t="shared" si="75"/>
        <v/>
      </c>
      <c r="K1225" s="559"/>
      <c r="L1225" s="559"/>
      <c r="M1225" s="559"/>
      <c r="N1225" s="559"/>
      <c r="O1225" s="559" t="str">
        <f t="shared" si="76"/>
        <v/>
      </c>
      <c r="P1225" s="560"/>
    </row>
    <row r="1226" spans="2:16">
      <c r="B1226" s="557" t="str">
        <f t="shared" si="73"/>
        <v/>
      </c>
      <c r="C1226" s="558"/>
      <c r="D1226" s="559" t="str">
        <f t="shared" si="74"/>
        <v/>
      </c>
      <c r="E1226" s="559"/>
      <c r="F1226" s="559" t="str">
        <f>IFERROR(IF(OR(D1226=0,D1226=""),"",-PMT($F$45/IF($K$46="Day",'L1'!$D$12,IF($K$46="Week",'L1'!$D$16,IF($K$46="Month",'L1'!$D$17,1))),$F$46,$D$62)),"")</f>
        <v/>
      </c>
      <c r="G1226" s="559"/>
      <c r="H1226" s="559" t="str">
        <f>IFERROR(-PPMT(IF($K$46="Day",$F$45/'L1'!$D$12,IF($K$46="Week",$F$45/'L1'!$D$16,IF($K$46="Month",$F$45/'L1'!$D$17,IF($K$46="Year",$F$45,0)))),B1226,$F$46,$Q$45),"")</f>
        <v/>
      </c>
      <c r="I1226" s="559"/>
      <c r="J1226" s="559" t="str">
        <f t="shared" si="75"/>
        <v/>
      </c>
      <c r="K1226" s="559"/>
      <c r="L1226" s="559"/>
      <c r="M1226" s="559"/>
      <c r="N1226" s="559"/>
      <c r="O1226" s="559" t="str">
        <f t="shared" si="76"/>
        <v/>
      </c>
      <c r="P1226" s="560"/>
    </row>
    <row r="1227" spans="2:16">
      <c r="B1227" s="557" t="str">
        <f t="shared" si="73"/>
        <v/>
      </c>
      <c r="C1227" s="558"/>
      <c r="D1227" s="559" t="str">
        <f t="shared" si="74"/>
        <v/>
      </c>
      <c r="E1227" s="559"/>
      <c r="F1227" s="559" t="str">
        <f>IFERROR(IF(OR(D1227=0,D1227=""),"",-PMT($F$45/IF($K$46="Day",'L1'!$D$12,IF($K$46="Week",'L1'!$D$16,IF($K$46="Month",'L1'!$D$17,1))),$F$46,$D$62)),"")</f>
        <v/>
      </c>
      <c r="G1227" s="559"/>
      <c r="H1227" s="559" t="str">
        <f>IFERROR(-PPMT(IF($K$46="Day",$F$45/'L1'!$D$12,IF($K$46="Week",$F$45/'L1'!$D$16,IF($K$46="Month",$F$45/'L1'!$D$17,IF($K$46="Year",$F$45,0)))),B1227,$F$46,$Q$45),"")</f>
        <v/>
      </c>
      <c r="I1227" s="559"/>
      <c r="J1227" s="559" t="str">
        <f t="shared" si="75"/>
        <v/>
      </c>
      <c r="K1227" s="559"/>
      <c r="L1227" s="559"/>
      <c r="M1227" s="559"/>
      <c r="N1227" s="559"/>
      <c r="O1227" s="559" t="str">
        <f t="shared" si="76"/>
        <v/>
      </c>
      <c r="P1227" s="560"/>
    </row>
    <row r="1228" spans="2:16">
      <c r="B1228" s="557" t="str">
        <f t="shared" si="73"/>
        <v/>
      </c>
      <c r="C1228" s="558"/>
      <c r="D1228" s="559" t="str">
        <f t="shared" si="74"/>
        <v/>
      </c>
      <c r="E1228" s="559"/>
      <c r="F1228" s="559" t="str">
        <f>IFERROR(IF(OR(D1228=0,D1228=""),"",-PMT($F$45/IF($K$46="Day",'L1'!$D$12,IF($K$46="Week",'L1'!$D$16,IF($K$46="Month",'L1'!$D$17,1))),$F$46,$D$62)),"")</f>
        <v/>
      </c>
      <c r="G1228" s="559"/>
      <c r="H1228" s="559" t="str">
        <f>IFERROR(-PPMT(IF($K$46="Day",$F$45/'L1'!$D$12,IF($K$46="Week",$F$45/'L1'!$D$16,IF($K$46="Month",$F$45/'L1'!$D$17,IF($K$46="Year",$F$45,0)))),B1228,$F$46,$Q$45),"")</f>
        <v/>
      </c>
      <c r="I1228" s="559"/>
      <c r="J1228" s="559" t="str">
        <f t="shared" si="75"/>
        <v/>
      </c>
      <c r="K1228" s="559"/>
      <c r="L1228" s="559"/>
      <c r="M1228" s="559"/>
      <c r="N1228" s="559"/>
      <c r="O1228" s="559" t="str">
        <f t="shared" si="76"/>
        <v/>
      </c>
      <c r="P1228" s="560"/>
    </row>
    <row r="1229" spans="2:16">
      <c r="B1229" s="557" t="str">
        <f t="shared" si="73"/>
        <v/>
      </c>
      <c r="C1229" s="558"/>
      <c r="D1229" s="559" t="str">
        <f t="shared" si="74"/>
        <v/>
      </c>
      <c r="E1229" s="559"/>
      <c r="F1229" s="559" t="str">
        <f>IFERROR(IF(OR(D1229=0,D1229=""),"",-PMT($F$45/IF($K$46="Day",'L1'!$D$12,IF($K$46="Week",'L1'!$D$16,IF($K$46="Month",'L1'!$D$17,1))),$F$46,$D$62)),"")</f>
        <v/>
      </c>
      <c r="G1229" s="559"/>
      <c r="H1229" s="559" t="str">
        <f>IFERROR(-PPMT(IF($K$46="Day",$F$45/'L1'!$D$12,IF($K$46="Week",$F$45/'L1'!$D$16,IF($K$46="Month",$F$45/'L1'!$D$17,IF($K$46="Year",$F$45,0)))),B1229,$F$46,$Q$45),"")</f>
        <v/>
      </c>
      <c r="I1229" s="559"/>
      <c r="J1229" s="559" t="str">
        <f t="shared" si="75"/>
        <v/>
      </c>
      <c r="K1229" s="559"/>
      <c r="L1229" s="559"/>
      <c r="M1229" s="559"/>
      <c r="N1229" s="559"/>
      <c r="O1229" s="559" t="str">
        <f t="shared" si="76"/>
        <v/>
      </c>
      <c r="P1229" s="560"/>
    </row>
    <row r="1230" spans="2:16">
      <c r="B1230" s="557" t="str">
        <f t="shared" si="73"/>
        <v/>
      </c>
      <c r="C1230" s="558"/>
      <c r="D1230" s="559" t="str">
        <f t="shared" si="74"/>
        <v/>
      </c>
      <c r="E1230" s="559"/>
      <c r="F1230" s="559" t="str">
        <f>IFERROR(IF(OR(D1230=0,D1230=""),"",-PMT($F$45/IF($K$46="Day",'L1'!$D$12,IF($K$46="Week",'L1'!$D$16,IF($K$46="Month",'L1'!$D$17,1))),$F$46,$D$62)),"")</f>
        <v/>
      </c>
      <c r="G1230" s="559"/>
      <c r="H1230" s="559" t="str">
        <f>IFERROR(-PPMT(IF($K$46="Day",$F$45/'L1'!$D$12,IF($K$46="Week",$F$45/'L1'!$D$16,IF($K$46="Month",$F$45/'L1'!$D$17,IF($K$46="Year",$F$45,0)))),B1230,$F$46,$Q$45),"")</f>
        <v/>
      </c>
      <c r="I1230" s="559"/>
      <c r="J1230" s="559" t="str">
        <f t="shared" si="75"/>
        <v/>
      </c>
      <c r="K1230" s="559"/>
      <c r="L1230" s="559"/>
      <c r="M1230" s="559"/>
      <c r="N1230" s="559"/>
      <c r="O1230" s="559" t="str">
        <f t="shared" si="76"/>
        <v/>
      </c>
      <c r="P1230" s="560"/>
    </row>
    <row r="1231" spans="2:16">
      <c r="B1231" s="557" t="str">
        <f t="shared" si="73"/>
        <v/>
      </c>
      <c r="C1231" s="558"/>
      <c r="D1231" s="559" t="str">
        <f t="shared" si="74"/>
        <v/>
      </c>
      <c r="E1231" s="559"/>
      <c r="F1231" s="559" t="str">
        <f>IFERROR(IF(OR(D1231=0,D1231=""),"",-PMT($F$45/IF($K$46="Day",'L1'!$D$12,IF($K$46="Week",'L1'!$D$16,IF($K$46="Month",'L1'!$D$17,1))),$F$46,$D$62)),"")</f>
        <v/>
      </c>
      <c r="G1231" s="559"/>
      <c r="H1231" s="559" t="str">
        <f>IFERROR(-PPMT(IF($K$46="Day",$F$45/'L1'!$D$12,IF($K$46="Week",$F$45/'L1'!$D$16,IF($K$46="Month",$F$45/'L1'!$D$17,IF($K$46="Year",$F$45,0)))),B1231,$F$46,$Q$45),"")</f>
        <v/>
      </c>
      <c r="I1231" s="559"/>
      <c r="J1231" s="559" t="str">
        <f t="shared" si="75"/>
        <v/>
      </c>
      <c r="K1231" s="559"/>
      <c r="L1231" s="559"/>
      <c r="M1231" s="559"/>
      <c r="N1231" s="559"/>
      <c r="O1231" s="559" t="str">
        <f t="shared" si="76"/>
        <v/>
      </c>
      <c r="P1231" s="560"/>
    </row>
    <row r="1232" spans="2:16">
      <c r="B1232" s="557" t="str">
        <f t="shared" si="73"/>
        <v/>
      </c>
      <c r="C1232" s="558"/>
      <c r="D1232" s="559" t="str">
        <f t="shared" si="74"/>
        <v/>
      </c>
      <c r="E1232" s="559"/>
      <c r="F1232" s="559" t="str">
        <f>IFERROR(IF(OR(D1232=0,D1232=""),"",-PMT($F$45/IF($K$46="Day",'L1'!$D$12,IF($K$46="Week",'L1'!$D$16,IF($K$46="Month",'L1'!$D$17,1))),$F$46,$D$62)),"")</f>
        <v/>
      </c>
      <c r="G1232" s="559"/>
      <c r="H1232" s="559" t="str">
        <f>IFERROR(-PPMT(IF($K$46="Day",$F$45/'L1'!$D$12,IF($K$46="Week",$F$45/'L1'!$D$16,IF($K$46="Month",$F$45/'L1'!$D$17,IF($K$46="Year",$F$45,0)))),B1232,$F$46,$Q$45),"")</f>
        <v/>
      </c>
      <c r="I1232" s="559"/>
      <c r="J1232" s="559" t="str">
        <f t="shared" si="75"/>
        <v/>
      </c>
      <c r="K1232" s="559"/>
      <c r="L1232" s="559"/>
      <c r="M1232" s="559"/>
      <c r="N1232" s="559"/>
      <c r="O1232" s="559" t="str">
        <f t="shared" si="76"/>
        <v/>
      </c>
      <c r="P1232" s="560"/>
    </row>
    <row r="1233" spans="2:16">
      <c r="B1233" s="557" t="str">
        <f t="shared" si="73"/>
        <v/>
      </c>
      <c r="C1233" s="558"/>
      <c r="D1233" s="559" t="str">
        <f t="shared" si="74"/>
        <v/>
      </c>
      <c r="E1233" s="559"/>
      <c r="F1233" s="559" t="str">
        <f>IFERROR(IF(OR(D1233=0,D1233=""),"",-PMT($F$45/IF($K$46="Day",'L1'!$D$12,IF($K$46="Week",'L1'!$D$16,IF($K$46="Month",'L1'!$D$17,1))),$F$46,$D$62)),"")</f>
        <v/>
      </c>
      <c r="G1233" s="559"/>
      <c r="H1233" s="559" t="str">
        <f>IFERROR(-PPMT(IF($K$46="Day",$F$45/'L1'!$D$12,IF($K$46="Week",$F$45/'L1'!$D$16,IF($K$46="Month",$F$45/'L1'!$D$17,IF($K$46="Year",$F$45,0)))),B1233,$F$46,$Q$45),"")</f>
        <v/>
      </c>
      <c r="I1233" s="559"/>
      <c r="J1233" s="559" t="str">
        <f t="shared" si="75"/>
        <v/>
      </c>
      <c r="K1233" s="559"/>
      <c r="L1233" s="559"/>
      <c r="M1233" s="559"/>
      <c r="N1233" s="559"/>
      <c r="O1233" s="559" t="str">
        <f t="shared" si="76"/>
        <v/>
      </c>
      <c r="P1233" s="560"/>
    </row>
    <row r="1234" spans="2:16">
      <c r="B1234" s="557" t="str">
        <f t="shared" si="73"/>
        <v/>
      </c>
      <c r="C1234" s="558"/>
      <c r="D1234" s="559" t="str">
        <f t="shared" si="74"/>
        <v/>
      </c>
      <c r="E1234" s="559"/>
      <c r="F1234" s="559" t="str">
        <f>IFERROR(IF(OR(D1234=0,D1234=""),"",-PMT($F$45/IF($K$46="Day",'L1'!$D$12,IF($K$46="Week",'L1'!$D$16,IF($K$46="Month",'L1'!$D$17,1))),$F$46,$D$62)),"")</f>
        <v/>
      </c>
      <c r="G1234" s="559"/>
      <c r="H1234" s="559" t="str">
        <f>IFERROR(-PPMT(IF($K$46="Day",$F$45/'L1'!$D$12,IF($K$46="Week",$F$45/'L1'!$D$16,IF($K$46="Month",$F$45/'L1'!$D$17,IF($K$46="Year",$F$45,0)))),B1234,$F$46,$Q$45),"")</f>
        <v/>
      </c>
      <c r="I1234" s="559"/>
      <c r="J1234" s="559" t="str">
        <f t="shared" si="75"/>
        <v/>
      </c>
      <c r="K1234" s="559"/>
      <c r="L1234" s="559"/>
      <c r="M1234" s="559"/>
      <c r="N1234" s="559"/>
      <c r="O1234" s="559" t="str">
        <f t="shared" si="76"/>
        <v/>
      </c>
      <c r="P1234" s="560"/>
    </row>
    <row r="1235" spans="2:16">
      <c r="B1235" s="557" t="str">
        <f t="shared" si="73"/>
        <v/>
      </c>
      <c r="C1235" s="558"/>
      <c r="D1235" s="559" t="str">
        <f t="shared" si="74"/>
        <v/>
      </c>
      <c r="E1235" s="559"/>
      <c r="F1235" s="559" t="str">
        <f>IFERROR(IF(OR(D1235=0,D1235=""),"",-PMT($F$45/IF($K$46="Day",'L1'!$D$12,IF($K$46="Week",'L1'!$D$16,IF($K$46="Month",'L1'!$D$17,1))),$F$46,$D$62)),"")</f>
        <v/>
      </c>
      <c r="G1235" s="559"/>
      <c r="H1235" s="559" t="str">
        <f>IFERROR(-PPMT(IF($K$46="Day",$F$45/'L1'!$D$12,IF($K$46="Week",$F$45/'L1'!$D$16,IF($K$46="Month",$F$45/'L1'!$D$17,IF($K$46="Year",$F$45,0)))),B1235,$F$46,$Q$45),"")</f>
        <v/>
      </c>
      <c r="I1235" s="559"/>
      <c r="J1235" s="559" t="str">
        <f t="shared" si="75"/>
        <v/>
      </c>
      <c r="K1235" s="559"/>
      <c r="L1235" s="559"/>
      <c r="M1235" s="559"/>
      <c r="N1235" s="559"/>
      <c r="O1235" s="559" t="str">
        <f t="shared" si="76"/>
        <v/>
      </c>
      <c r="P1235" s="560"/>
    </row>
    <row r="1236" spans="2:16">
      <c r="B1236" s="557" t="str">
        <f t="shared" si="73"/>
        <v/>
      </c>
      <c r="C1236" s="558"/>
      <c r="D1236" s="559" t="str">
        <f t="shared" si="74"/>
        <v/>
      </c>
      <c r="E1236" s="559"/>
      <c r="F1236" s="559" t="str">
        <f>IFERROR(IF(OR(D1236=0,D1236=""),"",-PMT($F$45/IF($K$46="Day",'L1'!$D$12,IF($K$46="Week",'L1'!$D$16,IF($K$46="Month",'L1'!$D$17,1))),$F$46,$D$62)),"")</f>
        <v/>
      </c>
      <c r="G1236" s="559"/>
      <c r="H1236" s="559" t="str">
        <f>IFERROR(-PPMT(IF($K$46="Day",$F$45/'L1'!$D$12,IF($K$46="Week",$F$45/'L1'!$D$16,IF($K$46="Month",$F$45/'L1'!$D$17,IF($K$46="Year",$F$45,0)))),B1236,$F$46,$Q$45),"")</f>
        <v/>
      </c>
      <c r="I1236" s="559"/>
      <c r="J1236" s="559" t="str">
        <f t="shared" si="75"/>
        <v/>
      </c>
      <c r="K1236" s="559"/>
      <c r="L1236" s="559"/>
      <c r="M1236" s="559"/>
      <c r="N1236" s="559"/>
      <c r="O1236" s="559" t="str">
        <f t="shared" si="76"/>
        <v/>
      </c>
      <c r="P1236" s="560"/>
    </row>
    <row r="1237" spans="2:16">
      <c r="B1237" s="557" t="str">
        <f t="shared" si="73"/>
        <v/>
      </c>
      <c r="C1237" s="558"/>
      <c r="D1237" s="559" t="str">
        <f t="shared" si="74"/>
        <v/>
      </c>
      <c r="E1237" s="559"/>
      <c r="F1237" s="559" t="str">
        <f>IFERROR(IF(OR(D1237=0,D1237=""),"",-PMT($F$45/IF($K$46="Day",'L1'!$D$12,IF($K$46="Week",'L1'!$D$16,IF($K$46="Month",'L1'!$D$17,1))),$F$46,$D$62)),"")</f>
        <v/>
      </c>
      <c r="G1237" s="559"/>
      <c r="H1237" s="559" t="str">
        <f>IFERROR(-PPMT(IF($K$46="Day",$F$45/'L1'!$D$12,IF($K$46="Week",$F$45/'L1'!$D$16,IF($K$46="Month",$F$45/'L1'!$D$17,IF($K$46="Year",$F$45,0)))),B1237,$F$46,$Q$45),"")</f>
        <v/>
      </c>
      <c r="I1237" s="559"/>
      <c r="J1237" s="559" t="str">
        <f t="shared" si="75"/>
        <v/>
      </c>
      <c r="K1237" s="559"/>
      <c r="L1237" s="559"/>
      <c r="M1237" s="559"/>
      <c r="N1237" s="559"/>
      <c r="O1237" s="559" t="str">
        <f t="shared" si="76"/>
        <v/>
      </c>
      <c r="P1237" s="560"/>
    </row>
    <row r="1238" spans="2:16">
      <c r="B1238" s="557" t="str">
        <f t="shared" si="73"/>
        <v/>
      </c>
      <c r="C1238" s="558"/>
      <c r="D1238" s="559" t="str">
        <f t="shared" si="74"/>
        <v/>
      </c>
      <c r="E1238" s="559"/>
      <c r="F1238" s="559" t="str">
        <f>IFERROR(IF(OR(D1238=0,D1238=""),"",-PMT($F$45/IF($K$46="Day",'L1'!$D$12,IF($K$46="Week",'L1'!$D$16,IF($K$46="Month",'L1'!$D$17,1))),$F$46,$D$62)),"")</f>
        <v/>
      </c>
      <c r="G1238" s="559"/>
      <c r="H1238" s="559" t="str">
        <f>IFERROR(-PPMT(IF($K$46="Day",$F$45/'L1'!$D$12,IF($K$46="Week",$F$45/'L1'!$D$16,IF($K$46="Month",$F$45/'L1'!$D$17,IF($K$46="Year",$F$45,0)))),B1238,$F$46,$Q$45),"")</f>
        <v/>
      </c>
      <c r="I1238" s="559"/>
      <c r="J1238" s="559" t="str">
        <f t="shared" si="75"/>
        <v/>
      </c>
      <c r="K1238" s="559"/>
      <c r="L1238" s="559"/>
      <c r="M1238" s="559"/>
      <c r="N1238" s="559"/>
      <c r="O1238" s="559" t="str">
        <f t="shared" si="76"/>
        <v/>
      </c>
      <c r="P1238" s="560"/>
    </row>
    <row r="1239" spans="2:16">
      <c r="B1239" s="557" t="str">
        <f t="shared" si="73"/>
        <v/>
      </c>
      <c r="C1239" s="558"/>
      <c r="D1239" s="559" t="str">
        <f t="shared" si="74"/>
        <v/>
      </c>
      <c r="E1239" s="559"/>
      <c r="F1239" s="559" t="str">
        <f>IFERROR(IF(OR(D1239=0,D1239=""),"",-PMT($F$45/IF($K$46="Day",'L1'!$D$12,IF($K$46="Week",'L1'!$D$16,IF($K$46="Month",'L1'!$D$17,1))),$F$46,$D$62)),"")</f>
        <v/>
      </c>
      <c r="G1239" s="559"/>
      <c r="H1239" s="559" t="str">
        <f>IFERROR(-PPMT(IF($K$46="Day",$F$45/'L1'!$D$12,IF($K$46="Week",$F$45/'L1'!$D$16,IF($K$46="Month",$F$45/'L1'!$D$17,IF($K$46="Year",$F$45,0)))),B1239,$F$46,$Q$45),"")</f>
        <v/>
      </c>
      <c r="I1239" s="559"/>
      <c r="J1239" s="559" t="str">
        <f t="shared" si="75"/>
        <v/>
      </c>
      <c r="K1239" s="559"/>
      <c r="L1239" s="559"/>
      <c r="M1239" s="559"/>
      <c r="N1239" s="559"/>
      <c r="O1239" s="559" t="str">
        <f t="shared" si="76"/>
        <v/>
      </c>
      <c r="P1239" s="560"/>
    </row>
    <row r="1240" spans="2:16">
      <c r="B1240" s="557" t="str">
        <f t="shared" si="73"/>
        <v/>
      </c>
      <c r="C1240" s="558"/>
      <c r="D1240" s="559" t="str">
        <f t="shared" si="74"/>
        <v/>
      </c>
      <c r="E1240" s="559"/>
      <c r="F1240" s="559" t="str">
        <f>IFERROR(IF(OR(D1240=0,D1240=""),"",-PMT($F$45/IF($K$46="Day",'L1'!$D$12,IF($K$46="Week",'L1'!$D$16,IF($K$46="Month",'L1'!$D$17,1))),$F$46,$D$62)),"")</f>
        <v/>
      </c>
      <c r="G1240" s="559"/>
      <c r="H1240" s="559" t="str">
        <f>IFERROR(-PPMT(IF($K$46="Day",$F$45/'L1'!$D$12,IF($K$46="Week",$F$45/'L1'!$D$16,IF($K$46="Month",$F$45/'L1'!$D$17,IF($K$46="Year",$F$45,0)))),B1240,$F$46,$Q$45),"")</f>
        <v/>
      </c>
      <c r="I1240" s="559"/>
      <c r="J1240" s="559" t="str">
        <f t="shared" si="75"/>
        <v/>
      </c>
      <c r="K1240" s="559"/>
      <c r="L1240" s="559"/>
      <c r="M1240" s="559"/>
      <c r="N1240" s="559"/>
      <c r="O1240" s="559" t="str">
        <f t="shared" si="76"/>
        <v/>
      </c>
      <c r="P1240" s="560"/>
    </row>
    <row r="1241" spans="2:16">
      <c r="B1241" s="557" t="str">
        <f t="shared" si="73"/>
        <v/>
      </c>
      <c r="C1241" s="558"/>
      <c r="D1241" s="559" t="str">
        <f t="shared" si="74"/>
        <v/>
      </c>
      <c r="E1241" s="559"/>
      <c r="F1241" s="559" t="str">
        <f>IFERROR(IF(OR(D1241=0,D1241=""),"",-PMT($F$45/IF($K$46="Day",'L1'!$D$12,IF($K$46="Week",'L1'!$D$16,IF($K$46="Month",'L1'!$D$17,1))),$F$46,$D$62)),"")</f>
        <v/>
      </c>
      <c r="G1241" s="559"/>
      <c r="H1241" s="559" t="str">
        <f>IFERROR(-PPMT(IF($K$46="Day",$F$45/'L1'!$D$12,IF($K$46="Week",$F$45/'L1'!$D$16,IF($K$46="Month",$F$45/'L1'!$D$17,IF($K$46="Year",$F$45,0)))),B1241,$F$46,$Q$45),"")</f>
        <v/>
      </c>
      <c r="I1241" s="559"/>
      <c r="J1241" s="559" t="str">
        <f t="shared" si="75"/>
        <v/>
      </c>
      <c r="K1241" s="559"/>
      <c r="L1241" s="559"/>
      <c r="M1241" s="559"/>
      <c r="N1241" s="559"/>
      <c r="O1241" s="559" t="str">
        <f t="shared" si="76"/>
        <v/>
      </c>
      <c r="P1241" s="560"/>
    </row>
    <row r="1242" spans="2:16">
      <c r="B1242" s="557" t="str">
        <f t="shared" si="73"/>
        <v/>
      </c>
      <c r="C1242" s="558"/>
      <c r="D1242" s="559" t="str">
        <f t="shared" si="74"/>
        <v/>
      </c>
      <c r="E1242" s="559"/>
      <c r="F1242" s="559" t="str">
        <f>IFERROR(IF(OR(D1242=0,D1242=""),"",-PMT($F$45/IF($K$46="Day",'L1'!$D$12,IF($K$46="Week",'L1'!$D$16,IF($K$46="Month",'L1'!$D$17,1))),$F$46,$D$62)),"")</f>
        <v/>
      </c>
      <c r="G1242" s="559"/>
      <c r="H1242" s="559" t="str">
        <f>IFERROR(-PPMT(IF($K$46="Day",$F$45/'L1'!$D$12,IF($K$46="Week",$F$45/'L1'!$D$16,IF($K$46="Month",$F$45/'L1'!$D$17,IF($K$46="Year",$F$45,0)))),B1242,$F$46,$Q$45),"")</f>
        <v/>
      </c>
      <c r="I1242" s="559"/>
      <c r="J1242" s="559" t="str">
        <f t="shared" si="75"/>
        <v/>
      </c>
      <c r="K1242" s="559"/>
      <c r="L1242" s="559"/>
      <c r="M1242" s="559"/>
      <c r="N1242" s="559"/>
      <c r="O1242" s="559" t="str">
        <f t="shared" si="76"/>
        <v/>
      </c>
      <c r="P1242" s="560"/>
    </row>
    <row r="1243" spans="2:16">
      <c r="B1243" s="557" t="str">
        <f t="shared" si="73"/>
        <v/>
      </c>
      <c r="C1243" s="558"/>
      <c r="D1243" s="559" t="str">
        <f t="shared" si="74"/>
        <v/>
      </c>
      <c r="E1243" s="559"/>
      <c r="F1243" s="559" t="str">
        <f>IFERROR(IF(OR(D1243=0,D1243=""),"",-PMT($F$45/IF($K$46="Day",'L1'!$D$12,IF($K$46="Week",'L1'!$D$16,IF($K$46="Month",'L1'!$D$17,1))),$F$46,$D$62)),"")</f>
        <v/>
      </c>
      <c r="G1243" s="559"/>
      <c r="H1243" s="559" t="str">
        <f>IFERROR(-PPMT(IF($K$46="Day",$F$45/'L1'!$D$12,IF($K$46="Week",$F$45/'L1'!$D$16,IF($K$46="Month",$F$45/'L1'!$D$17,IF($K$46="Year",$F$45,0)))),B1243,$F$46,$Q$45),"")</f>
        <v/>
      </c>
      <c r="I1243" s="559"/>
      <c r="J1243" s="559" t="str">
        <f t="shared" si="75"/>
        <v/>
      </c>
      <c r="K1243" s="559"/>
      <c r="L1243" s="559"/>
      <c r="M1243" s="559"/>
      <c r="N1243" s="559"/>
      <c r="O1243" s="559" t="str">
        <f t="shared" si="76"/>
        <v/>
      </c>
      <c r="P1243" s="560"/>
    </row>
    <row r="1244" spans="2:16">
      <c r="B1244" s="557" t="str">
        <f t="shared" si="73"/>
        <v/>
      </c>
      <c r="C1244" s="558"/>
      <c r="D1244" s="559" t="str">
        <f t="shared" si="74"/>
        <v/>
      </c>
      <c r="E1244" s="559"/>
      <c r="F1244" s="559" t="str">
        <f>IFERROR(IF(OR(D1244=0,D1244=""),"",-PMT($F$45/IF($K$46="Day",'L1'!$D$12,IF($K$46="Week",'L1'!$D$16,IF($K$46="Month",'L1'!$D$17,1))),$F$46,$D$62)),"")</f>
        <v/>
      </c>
      <c r="G1244" s="559"/>
      <c r="H1244" s="559" t="str">
        <f>IFERROR(-PPMT(IF($K$46="Day",$F$45/'L1'!$D$12,IF($K$46="Week",$F$45/'L1'!$D$16,IF($K$46="Month",$F$45/'L1'!$D$17,IF($K$46="Year",$F$45,0)))),B1244,$F$46,$Q$45),"")</f>
        <v/>
      </c>
      <c r="I1244" s="559"/>
      <c r="J1244" s="559" t="str">
        <f t="shared" si="75"/>
        <v/>
      </c>
      <c r="K1244" s="559"/>
      <c r="L1244" s="559"/>
      <c r="M1244" s="559"/>
      <c r="N1244" s="559"/>
      <c r="O1244" s="559" t="str">
        <f t="shared" si="76"/>
        <v/>
      </c>
      <c r="P1244" s="560"/>
    </row>
    <row r="1245" spans="2:16">
      <c r="B1245" s="557" t="str">
        <f t="shared" si="73"/>
        <v/>
      </c>
      <c r="C1245" s="558"/>
      <c r="D1245" s="559" t="str">
        <f t="shared" si="74"/>
        <v/>
      </c>
      <c r="E1245" s="559"/>
      <c r="F1245" s="559" t="str">
        <f>IFERROR(IF(OR(D1245=0,D1245=""),"",-PMT($F$45/IF($K$46="Day",'L1'!$D$12,IF($K$46="Week",'L1'!$D$16,IF($K$46="Month",'L1'!$D$17,1))),$F$46,$D$62)),"")</f>
        <v/>
      </c>
      <c r="G1245" s="559"/>
      <c r="H1245" s="559" t="str">
        <f>IFERROR(-PPMT(IF($K$46="Day",$F$45/'L1'!$D$12,IF($K$46="Week",$F$45/'L1'!$D$16,IF($K$46="Month",$F$45/'L1'!$D$17,IF($K$46="Year",$F$45,0)))),B1245,$F$46,$Q$45),"")</f>
        <v/>
      </c>
      <c r="I1245" s="559"/>
      <c r="J1245" s="559" t="str">
        <f t="shared" si="75"/>
        <v/>
      </c>
      <c r="K1245" s="559"/>
      <c r="L1245" s="559"/>
      <c r="M1245" s="559"/>
      <c r="N1245" s="559"/>
      <c r="O1245" s="559" t="str">
        <f t="shared" si="76"/>
        <v/>
      </c>
      <c r="P1245" s="560"/>
    </row>
    <row r="1246" spans="2:16">
      <c r="B1246" s="557" t="str">
        <f t="shared" si="73"/>
        <v/>
      </c>
      <c r="C1246" s="558"/>
      <c r="D1246" s="559" t="str">
        <f t="shared" si="74"/>
        <v/>
      </c>
      <c r="E1246" s="559"/>
      <c r="F1246" s="559" t="str">
        <f>IFERROR(IF(OR(D1246=0,D1246=""),"",-PMT($F$45/IF($K$46="Day",'L1'!$D$12,IF($K$46="Week",'L1'!$D$16,IF($K$46="Month",'L1'!$D$17,1))),$F$46,$D$62)),"")</f>
        <v/>
      </c>
      <c r="G1246" s="559"/>
      <c r="H1246" s="559" t="str">
        <f>IFERROR(-PPMT(IF($K$46="Day",$F$45/'L1'!$D$12,IF($K$46="Week",$F$45/'L1'!$D$16,IF($K$46="Month",$F$45/'L1'!$D$17,IF($K$46="Year",$F$45,0)))),B1246,$F$46,$Q$45),"")</f>
        <v/>
      </c>
      <c r="I1246" s="559"/>
      <c r="J1246" s="559" t="str">
        <f t="shared" si="75"/>
        <v/>
      </c>
      <c r="K1246" s="559"/>
      <c r="L1246" s="559"/>
      <c r="M1246" s="559"/>
      <c r="N1246" s="559"/>
      <c r="O1246" s="559" t="str">
        <f t="shared" si="76"/>
        <v/>
      </c>
      <c r="P1246" s="560"/>
    </row>
    <row r="1247" spans="2:16">
      <c r="B1247" s="557" t="str">
        <f t="shared" si="73"/>
        <v/>
      </c>
      <c r="C1247" s="558"/>
      <c r="D1247" s="559" t="str">
        <f t="shared" si="74"/>
        <v/>
      </c>
      <c r="E1247" s="559"/>
      <c r="F1247" s="559" t="str">
        <f>IFERROR(IF(OR(D1247=0,D1247=""),"",-PMT($F$45/IF($K$46="Day",'L1'!$D$12,IF($K$46="Week",'L1'!$D$16,IF($K$46="Month",'L1'!$D$17,1))),$F$46,$D$62)),"")</f>
        <v/>
      </c>
      <c r="G1247" s="559"/>
      <c r="H1247" s="559" t="str">
        <f>IFERROR(-PPMT(IF($K$46="Day",$F$45/'L1'!$D$12,IF($K$46="Week",$F$45/'L1'!$D$16,IF($K$46="Month",$F$45/'L1'!$D$17,IF($K$46="Year",$F$45,0)))),B1247,$F$46,$Q$45),"")</f>
        <v/>
      </c>
      <c r="I1247" s="559"/>
      <c r="J1247" s="559" t="str">
        <f t="shared" si="75"/>
        <v/>
      </c>
      <c r="K1247" s="559"/>
      <c r="L1247" s="559"/>
      <c r="M1247" s="559"/>
      <c r="N1247" s="559"/>
      <c r="O1247" s="559" t="str">
        <f t="shared" si="76"/>
        <v/>
      </c>
      <c r="P1247" s="560"/>
    </row>
    <row r="1248" spans="2:16">
      <c r="B1248" s="557" t="str">
        <f t="shared" si="73"/>
        <v/>
      </c>
      <c r="C1248" s="558"/>
      <c r="D1248" s="559" t="str">
        <f t="shared" si="74"/>
        <v/>
      </c>
      <c r="E1248" s="559"/>
      <c r="F1248" s="559" t="str">
        <f>IFERROR(IF(OR(D1248=0,D1248=""),"",-PMT($F$45/IF($K$46="Day",'L1'!$D$12,IF($K$46="Week",'L1'!$D$16,IF($K$46="Month",'L1'!$D$17,1))),$F$46,$D$62)),"")</f>
        <v/>
      </c>
      <c r="G1248" s="559"/>
      <c r="H1248" s="559" t="str">
        <f>IFERROR(-PPMT(IF($K$46="Day",$F$45/'L1'!$D$12,IF($K$46="Week",$F$45/'L1'!$D$16,IF($K$46="Month",$F$45/'L1'!$D$17,IF($K$46="Year",$F$45,0)))),B1248,$F$46,$Q$45),"")</f>
        <v/>
      </c>
      <c r="I1248" s="559"/>
      <c r="J1248" s="559" t="str">
        <f t="shared" si="75"/>
        <v/>
      </c>
      <c r="K1248" s="559"/>
      <c r="L1248" s="559"/>
      <c r="M1248" s="559"/>
      <c r="N1248" s="559"/>
      <c r="O1248" s="559" t="str">
        <f t="shared" si="76"/>
        <v/>
      </c>
      <c r="P1248" s="560"/>
    </row>
    <row r="1249" spans="2:16">
      <c r="B1249" s="557" t="str">
        <f t="shared" si="73"/>
        <v/>
      </c>
      <c r="C1249" s="558"/>
      <c r="D1249" s="559" t="str">
        <f t="shared" si="74"/>
        <v/>
      </c>
      <c r="E1249" s="559"/>
      <c r="F1249" s="559" t="str">
        <f>IFERROR(IF(OR(D1249=0,D1249=""),"",-PMT($F$45/IF($K$46="Day",'L1'!$D$12,IF($K$46="Week",'L1'!$D$16,IF($K$46="Month",'L1'!$D$17,1))),$F$46,$D$62)),"")</f>
        <v/>
      </c>
      <c r="G1249" s="559"/>
      <c r="H1249" s="559" t="str">
        <f>IFERROR(-PPMT(IF($K$46="Day",$F$45/'L1'!$D$12,IF($K$46="Week",$F$45/'L1'!$D$16,IF($K$46="Month",$F$45/'L1'!$D$17,IF($K$46="Year",$F$45,0)))),B1249,$F$46,$Q$45),"")</f>
        <v/>
      </c>
      <c r="I1249" s="559"/>
      <c r="J1249" s="559" t="str">
        <f t="shared" si="75"/>
        <v/>
      </c>
      <c r="K1249" s="559"/>
      <c r="L1249" s="559"/>
      <c r="M1249" s="559"/>
      <c r="N1249" s="559"/>
      <c r="O1249" s="559" t="str">
        <f t="shared" si="76"/>
        <v/>
      </c>
      <c r="P1249" s="560"/>
    </row>
    <row r="1250" spans="2:16">
      <c r="B1250" s="557" t="str">
        <f t="shared" si="73"/>
        <v/>
      </c>
      <c r="C1250" s="558"/>
      <c r="D1250" s="559" t="str">
        <f t="shared" si="74"/>
        <v/>
      </c>
      <c r="E1250" s="559"/>
      <c r="F1250" s="559" t="str">
        <f>IFERROR(IF(OR(D1250=0,D1250=""),"",-PMT($F$45/IF($K$46="Day",'L1'!$D$12,IF($K$46="Week",'L1'!$D$16,IF($K$46="Month",'L1'!$D$17,1))),$F$46,$D$62)),"")</f>
        <v/>
      </c>
      <c r="G1250" s="559"/>
      <c r="H1250" s="559" t="str">
        <f>IFERROR(-PPMT(IF($K$46="Day",$F$45/'L1'!$D$12,IF($K$46="Week",$F$45/'L1'!$D$16,IF($K$46="Month",$F$45/'L1'!$D$17,IF($K$46="Year",$F$45,0)))),B1250,$F$46,$Q$45),"")</f>
        <v/>
      </c>
      <c r="I1250" s="559"/>
      <c r="J1250" s="559" t="str">
        <f t="shared" si="75"/>
        <v/>
      </c>
      <c r="K1250" s="559"/>
      <c r="L1250" s="559"/>
      <c r="M1250" s="559"/>
      <c r="N1250" s="559"/>
      <c r="O1250" s="559" t="str">
        <f t="shared" si="76"/>
        <v/>
      </c>
      <c r="P1250" s="560"/>
    </row>
    <row r="1251" spans="2:16">
      <c r="B1251" s="557" t="str">
        <f t="shared" si="73"/>
        <v/>
      </c>
      <c r="C1251" s="558"/>
      <c r="D1251" s="559" t="str">
        <f t="shared" si="74"/>
        <v/>
      </c>
      <c r="E1251" s="559"/>
      <c r="F1251" s="559" t="str">
        <f>IFERROR(IF(OR(D1251=0,D1251=""),"",-PMT($F$45/IF($K$46="Day",'L1'!$D$12,IF($K$46="Week",'L1'!$D$16,IF($K$46="Month",'L1'!$D$17,1))),$F$46,$D$62)),"")</f>
        <v/>
      </c>
      <c r="G1251" s="559"/>
      <c r="H1251" s="559" t="str">
        <f>IFERROR(-PPMT(IF($K$46="Day",$F$45/'L1'!$D$12,IF($K$46="Week",$F$45/'L1'!$D$16,IF($K$46="Month",$F$45/'L1'!$D$17,IF($K$46="Year",$F$45,0)))),B1251,$F$46,$Q$45),"")</f>
        <v/>
      </c>
      <c r="I1251" s="559"/>
      <c r="J1251" s="559" t="str">
        <f t="shared" si="75"/>
        <v/>
      </c>
      <c r="K1251" s="559"/>
      <c r="L1251" s="559"/>
      <c r="M1251" s="559"/>
      <c r="N1251" s="559"/>
      <c r="O1251" s="559" t="str">
        <f t="shared" si="76"/>
        <v/>
      </c>
      <c r="P1251" s="560"/>
    </row>
    <row r="1252" spans="2:16">
      <c r="B1252" s="557" t="str">
        <f t="shared" si="73"/>
        <v/>
      </c>
      <c r="C1252" s="558"/>
      <c r="D1252" s="559" t="str">
        <f t="shared" si="74"/>
        <v/>
      </c>
      <c r="E1252" s="559"/>
      <c r="F1252" s="559" t="str">
        <f>IFERROR(IF(OR(D1252=0,D1252=""),"",-PMT($F$45/IF($K$46="Day",'L1'!$D$12,IF($K$46="Week",'L1'!$D$16,IF($K$46="Month",'L1'!$D$17,1))),$F$46,$D$62)),"")</f>
        <v/>
      </c>
      <c r="G1252" s="559"/>
      <c r="H1252" s="559" t="str">
        <f>IFERROR(-PPMT(IF($K$46="Day",$F$45/'L1'!$D$12,IF($K$46="Week",$F$45/'L1'!$D$16,IF($K$46="Month",$F$45/'L1'!$D$17,IF($K$46="Year",$F$45,0)))),B1252,$F$46,$Q$45),"")</f>
        <v/>
      </c>
      <c r="I1252" s="559"/>
      <c r="J1252" s="559" t="str">
        <f t="shared" si="75"/>
        <v/>
      </c>
      <c r="K1252" s="559"/>
      <c r="L1252" s="559"/>
      <c r="M1252" s="559"/>
      <c r="N1252" s="559"/>
      <c r="O1252" s="559" t="str">
        <f t="shared" si="76"/>
        <v/>
      </c>
      <c r="P1252" s="560"/>
    </row>
    <row r="1253" spans="2:16">
      <c r="B1253" s="557" t="str">
        <f t="shared" si="73"/>
        <v/>
      </c>
      <c r="C1253" s="558"/>
      <c r="D1253" s="559" t="str">
        <f t="shared" si="74"/>
        <v/>
      </c>
      <c r="E1253" s="559"/>
      <c r="F1253" s="559" t="str">
        <f>IFERROR(IF(OR(D1253=0,D1253=""),"",-PMT($F$45/IF($K$46="Day",'L1'!$D$12,IF($K$46="Week",'L1'!$D$16,IF($K$46="Month",'L1'!$D$17,1))),$F$46,$D$62)),"")</f>
        <v/>
      </c>
      <c r="G1253" s="559"/>
      <c r="H1253" s="559" t="str">
        <f>IFERROR(-PPMT(IF($K$46="Day",$F$45/'L1'!$D$12,IF($K$46="Week",$F$45/'L1'!$D$16,IF($K$46="Month",$F$45/'L1'!$D$17,IF($K$46="Year",$F$45,0)))),B1253,$F$46,$Q$45),"")</f>
        <v/>
      </c>
      <c r="I1253" s="559"/>
      <c r="J1253" s="559" t="str">
        <f t="shared" si="75"/>
        <v/>
      </c>
      <c r="K1253" s="559"/>
      <c r="L1253" s="559"/>
      <c r="M1253" s="559"/>
      <c r="N1253" s="559"/>
      <c r="O1253" s="559" t="str">
        <f t="shared" si="76"/>
        <v/>
      </c>
      <c r="P1253" s="560"/>
    </row>
    <row r="1254" spans="2:16">
      <c r="B1254" s="557" t="str">
        <f t="shared" si="73"/>
        <v/>
      </c>
      <c r="C1254" s="558"/>
      <c r="D1254" s="559" t="str">
        <f t="shared" si="74"/>
        <v/>
      </c>
      <c r="E1254" s="559"/>
      <c r="F1254" s="559" t="str">
        <f>IFERROR(IF(OR(D1254=0,D1254=""),"",-PMT($F$45/IF($K$46="Day",'L1'!$D$12,IF($K$46="Week",'L1'!$D$16,IF($K$46="Month",'L1'!$D$17,1))),$F$46,$D$62)),"")</f>
        <v/>
      </c>
      <c r="G1254" s="559"/>
      <c r="H1254" s="559" t="str">
        <f>IFERROR(-PPMT(IF($K$46="Day",$F$45/'L1'!$D$12,IF($K$46="Week",$F$45/'L1'!$D$16,IF($K$46="Month",$F$45/'L1'!$D$17,IF($K$46="Year",$F$45,0)))),B1254,$F$46,$Q$45),"")</f>
        <v/>
      </c>
      <c r="I1254" s="559"/>
      <c r="J1254" s="559" t="str">
        <f t="shared" si="75"/>
        <v/>
      </c>
      <c r="K1254" s="559"/>
      <c r="L1254" s="559"/>
      <c r="M1254" s="559"/>
      <c r="N1254" s="559"/>
      <c r="O1254" s="559" t="str">
        <f t="shared" si="76"/>
        <v/>
      </c>
      <c r="P1254" s="560"/>
    </row>
    <row r="1255" spans="2:16">
      <c r="B1255" s="557" t="str">
        <f t="shared" si="73"/>
        <v/>
      </c>
      <c r="C1255" s="558"/>
      <c r="D1255" s="559" t="str">
        <f t="shared" si="74"/>
        <v/>
      </c>
      <c r="E1255" s="559"/>
      <c r="F1255" s="559" t="str">
        <f>IFERROR(IF(OR(D1255=0,D1255=""),"",-PMT($F$45/IF($K$46="Day",'L1'!$D$12,IF($K$46="Week",'L1'!$D$16,IF($K$46="Month",'L1'!$D$17,1))),$F$46,$D$62)),"")</f>
        <v/>
      </c>
      <c r="G1255" s="559"/>
      <c r="H1255" s="559" t="str">
        <f>IFERROR(-PPMT(IF($K$46="Day",$F$45/'L1'!$D$12,IF($K$46="Week",$F$45/'L1'!$D$16,IF($K$46="Month",$F$45/'L1'!$D$17,IF($K$46="Year",$F$45,0)))),B1255,$F$46,$Q$45),"")</f>
        <v/>
      </c>
      <c r="I1255" s="559"/>
      <c r="J1255" s="559" t="str">
        <f t="shared" si="75"/>
        <v/>
      </c>
      <c r="K1255" s="559"/>
      <c r="L1255" s="559"/>
      <c r="M1255" s="559"/>
      <c r="N1255" s="559"/>
      <c r="O1255" s="559" t="str">
        <f t="shared" si="76"/>
        <v/>
      </c>
      <c r="P1255" s="560"/>
    </row>
    <row r="1256" spans="2:16">
      <c r="B1256" s="557" t="str">
        <f t="shared" si="73"/>
        <v/>
      </c>
      <c r="C1256" s="558"/>
      <c r="D1256" s="559" t="str">
        <f t="shared" si="74"/>
        <v/>
      </c>
      <c r="E1256" s="559"/>
      <c r="F1256" s="559" t="str">
        <f>IFERROR(IF(OR(D1256=0,D1256=""),"",-PMT($F$45/IF($K$46="Day",'L1'!$D$12,IF($K$46="Week",'L1'!$D$16,IF($K$46="Month",'L1'!$D$17,1))),$F$46,$D$62)),"")</f>
        <v/>
      </c>
      <c r="G1256" s="559"/>
      <c r="H1256" s="559" t="str">
        <f>IFERROR(-PPMT(IF($K$46="Day",$F$45/'L1'!$D$12,IF($K$46="Week",$F$45/'L1'!$D$16,IF($K$46="Month",$F$45/'L1'!$D$17,IF($K$46="Year",$F$45,0)))),B1256,$F$46,$Q$45),"")</f>
        <v/>
      </c>
      <c r="I1256" s="559"/>
      <c r="J1256" s="559" t="str">
        <f t="shared" si="75"/>
        <v/>
      </c>
      <c r="K1256" s="559"/>
      <c r="L1256" s="559"/>
      <c r="M1256" s="559"/>
      <c r="N1256" s="559"/>
      <c r="O1256" s="559" t="str">
        <f t="shared" si="76"/>
        <v/>
      </c>
      <c r="P1256" s="560"/>
    </row>
    <row r="1257" spans="2:16">
      <c r="B1257" s="557" t="str">
        <f t="shared" si="73"/>
        <v/>
      </c>
      <c r="C1257" s="558"/>
      <c r="D1257" s="559" t="str">
        <f t="shared" si="74"/>
        <v/>
      </c>
      <c r="E1257" s="559"/>
      <c r="F1257" s="559" t="str">
        <f>IFERROR(IF(OR(D1257=0,D1257=""),"",-PMT($F$45/IF($K$46="Day",'L1'!$D$12,IF($K$46="Week",'L1'!$D$16,IF($K$46="Month",'L1'!$D$17,1))),$F$46,$D$62)),"")</f>
        <v/>
      </c>
      <c r="G1257" s="559"/>
      <c r="H1257" s="559" t="str">
        <f>IFERROR(-PPMT(IF($K$46="Day",$F$45/'L1'!$D$12,IF($K$46="Week",$F$45/'L1'!$D$16,IF($K$46="Month",$F$45/'L1'!$D$17,IF($K$46="Year",$F$45,0)))),B1257,$F$46,$Q$45),"")</f>
        <v/>
      </c>
      <c r="I1257" s="559"/>
      <c r="J1257" s="559" t="str">
        <f t="shared" si="75"/>
        <v/>
      </c>
      <c r="K1257" s="559"/>
      <c r="L1257" s="559"/>
      <c r="M1257" s="559"/>
      <c r="N1257" s="559"/>
      <c r="O1257" s="559" t="str">
        <f t="shared" si="76"/>
        <v/>
      </c>
      <c r="P1257" s="560"/>
    </row>
    <row r="1258" spans="2:16">
      <c r="B1258" s="557" t="str">
        <f t="shared" si="73"/>
        <v/>
      </c>
      <c r="C1258" s="558"/>
      <c r="D1258" s="559" t="str">
        <f t="shared" si="74"/>
        <v/>
      </c>
      <c r="E1258" s="559"/>
      <c r="F1258" s="559" t="str">
        <f>IFERROR(IF(OR(D1258=0,D1258=""),"",-PMT($F$45/IF($K$46="Day",'L1'!$D$12,IF($K$46="Week",'L1'!$D$16,IF($K$46="Month",'L1'!$D$17,1))),$F$46,$D$62)),"")</f>
        <v/>
      </c>
      <c r="G1258" s="559"/>
      <c r="H1258" s="559" t="str">
        <f>IFERROR(-PPMT(IF($K$46="Day",$F$45/'L1'!$D$12,IF($K$46="Week",$F$45/'L1'!$D$16,IF($K$46="Month",$F$45/'L1'!$D$17,IF($K$46="Year",$F$45,0)))),B1258,$F$46,$Q$45),"")</f>
        <v/>
      </c>
      <c r="I1258" s="559"/>
      <c r="J1258" s="559" t="str">
        <f t="shared" si="75"/>
        <v/>
      </c>
      <c r="K1258" s="559"/>
      <c r="L1258" s="559"/>
      <c r="M1258" s="559"/>
      <c r="N1258" s="559"/>
      <c r="O1258" s="559" t="str">
        <f t="shared" si="76"/>
        <v/>
      </c>
      <c r="P1258" s="560"/>
    </row>
    <row r="1259" spans="2:16">
      <c r="B1259" s="557" t="str">
        <f t="shared" si="73"/>
        <v/>
      </c>
      <c r="C1259" s="558"/>
      <c r="D1259" s="559" t="str">
        <f t="shared" si="74"/>
        <v/>
      </c>
      <c r="E1259" s="559"/>
      <c r="F1259" s="559" t="str">
        <f>IFERROR(IF(OR(D1259=0,D1259=""),"",-PMT($F$45/IF($K$46="Day",'L1'!$D$12,IF($K$46="Week",'L1'!$D$16,IF($K$46="Month",'L1'!$D$17,1))),$F$46,$D$62)),"")</f>
        <v/>
      </c>
      <c r="G1259" s="559"/>
      <c r="H1259" s="559" t="str">
        <f>IFERROR(-PPMT(IF($K$46="Day",$F$45/'L1'!$D$12,IF($K$46="Week",$F$45/'L1'!$D$16,IF($K$46="Month",$F$45/'L1'!$D$17,IF($K$46="Year",$F$45,0)))),B1259,$F$46,$Q$45),"")</f>
        <v/>
      </c>
      <c r="I1259" s="559"/>
      <c r="J1259" s="559" t="str">
        <f t="shared" si="75"/>
        <v/>
      </c>
      <c r="K1259" s="559"/>
      <c r="L1259" s="559"/>
      <c r="M1259" s="559"/>
      <c r="N1259" s="559"/>
      <c r="O1259" s="559" t="str">
        <f t="shared" si="76"/>
        <v/>
      </c>
      <c r="P1259" s="560"/>
    </row>
    <row r="1260" spans="2:16">
      <c r="B1260" s="557" t="str">
        <f t="shared" si="73"/>
        <v/>
      </c>
      <c r="C1260" s="558"/>
      <c r="D1260" s="559" t="str">
        <f t="shared" si="74"/>
        <v/>
      </c>
      <c r="E1260" s="559"/>
      <c r="F1260" s="559" t="str">
        <f>IFERROR(IF(OR(D1260=0,D1260=""),"",-PMT($F$45/IF($K$46="Day",'L1'!$D$12,IF($K$46="Week",'L1'!$D$16,IF($K$46="Month",'L1'!$D$17,1))),$F$46,$D$62)),"")</f>
        <v/>
      </c>
      <c r="G1260" s="559"/>
      <c r="H1260" s="559" t="str">
        <f>IFERROR(-PPMT(IF($K$46="Day",$F$45/'L1'!$D$12,IF($K$46="Week",$F$45/'L1'!$D$16,IF($K$46="Month",$F$45/'L1'!$D$17,IF($K$46="Year",$F$45,0)))),B1260,$F$46,$Q$45),"")</f>
        <v/>
      </c>
      <c r="I1260" s="559"/>
      <c r="J1260" s="559" t="str">
        <f t="shared" si="75"/>
        <v/>
      </c>
      <c r="K1260" s="559"/>
      <c r="L1260" s="559"/>
      <c r="M1260" s="559"/>
      <c r="N1260" s="559"/>
      <c r="O1260" s="559" t="str">
        <f t="shared" si="76"/>
        <v/>
      </c>
      <c r="P1260" s="560"/>
    </row>
    <row r="1261" spans="2:16">
      <c r="B1261" s="557" t="str">
        <f t="shared" si="73"/>
        <v/>
      </c>
      <c r="C1261" s="558"/>
      <c r="D1261" s="559" t="str">
        <f t="shared" si="74"/>
        <v/>
      </c>
      <c r="E1261" s="559"/>
      <c r="F1261" s="559" t="str">
        <f>IFERROR(IF(OR(D1261=0,D1261=""),"",-PMT($F$45/IF($K$46="Day",'L1'!$D$12,IF($K$46="Week",'L1'!$D$16,IF($K$46="Month",'L1'!$D$17,1))),$F$46,$D$62)),"")</f>
        <v/>
      </c>
      <c r="G1261" s="559"/>
      <c r="H1261" s="559" t="str">
        <f>IFERROR(-PPMT(IF($K$46="Day",$F$45/'L1'!$D$12,IF($K$46="Week",$F$45/'L1'!$D$16,IF($K$46="Month",$F$45/'L1'!$D$17,IF($K$46="Year",$F$45,0)))),B1261,$F$46,$Q$45),"")</f>
        <v/>
      </c>
      <c r="I1261" s="559"/>
      <c r="J1261" s="559" t="str">
        <f t="shared" si="75"/>
        <v/>
      </c>
      <c r="K1261" s="559"/>
      <c r="L1261" s="559"/>
      <c r="M1261" s="559"/>
      <c r="N1261" s="559"/>
      <c r="O1261" s="559" t="str">
        <f t="shared" si="76"/>
        <v/>
      </c>
      <c r="P1261" s="560"/>
    </row>
    <row r="1262" spans="2:16">
      <c r="B1262" s="557" t="str">
        <f t="shared" si="73"/>
        <v/>
      </c>
      <c r="C1262" s="558"/>
      <c r="D1262" s="559" t="str">
        <f t="shared" si="74"/>
        <v/>
      </c>
      <c r="E1262" s="559"/>
      <c r="F1262" s="559" t="str">
        <f>IFERROR(IF(OR(D1262=0,D1262=""),"",-PMT($F$45/IF($K$46="Day",'L1'!$D$12,IF($K$46="Week",'L1'!$D$16,IF($K$46="Month",'L1'!$D$17,1))),$F$46,$D$62)),"")</f>
        <v/>
      </c>
      <c r="G1262" s="559"/>
      <c r="H1262" s="559" t="str">
        <f>IFERROR(-PPMT(IF($K$46="Day",$F$45/'L1'!$D$12,IF($K$46="Week",$F$45/'L1'!$D$16,IF($K$46="Month",$F$45/'L1'!$D$17,IF($K$46="Year",$F$45,0)))),B1262,$F$46,$Q$45),"")</f>
        <v/>
      </c>
      <c r="I1262" s="559"/>
      <c r="J1262" s="559" t="str">
        <f t="shared" si="75"/>
        <v/>
      </c>
      <c r="K1262" s="559"/>
      <c r="L1262" s="559"/>
      <c r="M1262" s="559"/>
      <c r="N1262" s="559"/>
      <c r="O1262" s="559" t="str">
        <f t="shared" si="76"/>
        <v/>
      </c>
      <c r="P1262" s="560"/>
    </row>
    <row r="1263" spans="2:16">
      <c r="B1263" s="557" t="str">
        <f t="shared" si="73"/>
        <v/>
      </c>
      <c r="C1263" s="558"/>
      <c r="D1263" s="559" t="str">
        <f t="shared" si="74"/>
        <v/>
      </c>
      <c r="E1263" s="559"/>
      <c r="F1263" s="559" t="str">
        <f>IFERROR(IF(OR(D1263=0,D1263=""),"",-PMT($F$45/IF($K$46="Day",'L1'!$D$12,IF($K$46="Week",'L1'!$D$16,IF($K$46="Month",'L1'!$D$17,1))),$F$46,$D$62)),"")</f>
        <v/>
      </c>
      <c r="G1263" s="559"/>
      <c r="H1263" s="559" t="str">
        <f>IFERROR(-PPMT(IF($K$46="Day",$F$45/'L1'!$D$12,IF($K$46="Week",$F$45/'L1'!$D$16,IF($K$46="Month",$F$45/'L1'!$D$17,IF($K$46="Year",$F$45,0)))),B1263,$F$46,$Q$45),"")</f>
        <v/>
      </c>
      <c r="I1263" s="559"/>
      <c r="J1263" s="559" t="str">
        <f t="shared" si="75"/>
        <v/>
      </c>
      <c r="K1263" s="559"/>
      <c r="L1263" s="559"/>
      <c r="M1263" s="559"/>
      <c r="N1263" s="559"/>
      <c r="O1263" s="559" t="str">
        <f t="shared" si="76"/>
        <v/>
      </c>
      <c r="P1263" s="560"/>
    </row>
    <row r="1264" spans="2:16">
      <c r="B1264" s="557" t="str">
        <f t="shared" si="73"/>
        <v/>
      </c>
      <c r="C1264" s="558"/>
      <c r="D1264" s="559" t="str">
        <f t="shared" si="74"/>
        <v/>
      </c>
      <c r="E1264" s="559"/>
      <c r="F1264" s="559" t="str">
        <f>IFERROR(IF(OR(D1264=0,D1264=""),"",-PMT($F$45/IF($K$46="Day",'L1'!$D$12,IF($K$46="Week",'L1'!$D$16,IF($K$46="Month",'L1'!$D$17,1))),$F$46,$D$62)),"")</f>
        <v/>
      </c>
      <c r="G1264" s="559"/>
      <c r="H1264" s="559" t="str">
        <f>IFERROR(-PPMT(IF($K$46="Day",$F$45/'L1'!$D$12,IF($K$46="Week",$F$45/'L1'!$D$16,IF($K$46="Month",$F$45/'L1'!$D$17,IF($K$46="Year",$F$45,0)))),B1264,$F$46,$Q$45),"")</f>
        <v/>
      </c>
      <c r="I1264" s="559"/>
      <c r="J1264" s="559" t="str">
        <f t="shared" si="75"/>
        <v/>
      </c>
      <c r="K1264" s="559"/>
      <c r="L1264" s="559"/>
      <c r="M1264" s="559"/>
      <c r="N1264" s="559"/>
      <c r="O1264" s="559" t="str">
        <f t="shared" si="76"/>
        <v/>
      </c>
      <c r="P1264" s="560"/>
    </row>
    <row r="1265" spans="2:16">
      <c r="B1265" s="557" t="str">
        <f t="shared" si="73"/>
        <v/>
      </c>
      <c r="C1265" s="558"/>
      <c r="D1265" s="559" t="str">
        <f t="shared" si="74"/>
        <v/>
      </c>
      <c r="E1265" s="559"/>
      <c r="F1265" s="559" t="str">
        <f>IFERROR(IF(OR(D1265=0,D1265=""),"",-PMT($F$45/IF($K$46="Day",'L1'!$D$12,IF($K$46="Week",'L1'!$D$16,IF($K$46="Month",'L1'!$D$17,1))),$F$46,$D$62)),"")</f>
        <v/>
      </c>
      <c r="G1265" s="559"/>
      <c r="H1265" s="559" t="str">
        <f>IFERROR(-PPMT(IF($K$46="Day",$F$45/'L1'!$D$12,IF($K$46="Week",$F$45/'L1'!$D$16,IF($K$46="Month",$F$45/'L1'!$D$17,IF($K$46="Year",$F$45,0)))),B1265,$F$46,$Q$45),"")</f>
        <v/>
      </c>
      <c r="I1265" s="559"/>
      <c r="J1265" s="559" t="str">
        <f t="shared" si="75"/>
        <v/>
      </c>
      <c r="K1265" s="559"/>
      <c r="L1265" s="559"/>
      <c r="M1265" s="559"/>
      <c r="N1265" s="559"/>
      <c r="O1265" s="559" t="str">
        <f t="shared" si="76"/>
        <v/>
      </c>
      <c r="P1265" s="560"/>
    </row>
    <row r="1266" spans="2:16">
      <c r="B1266" s="557" t="str">
        <f t="shared" si="73"/>
        <v/>
      </c>
      <c r="C1266" s="558"/>
      <c r="D1266" s="559" t="str">
        <f t="shared" si="74"/>
        <v/>
      </c>
      <c r="E1266" s="559"/>
      <c r="F1266" s="559" t="str">
        <f>IFERROR(IF(OR(D1266=0,D1266=""),"",-PMT($F$45/IF($K$46="Day",'L1'!$D$12,IF($K$46="Week",'L1'!$D$16,IF($K$46="Month",'L1'!$D$17,1))),$F$46,$D$62)),"")</f>
        <v/>
      </c>
      <c r="G1266" s="559"/>
      <c r="H1266" s="559" t="str">
        <f>IFERROR(-PPMT(IF($K$46="Day",$F$45/'L1'!$D$12,IF($K$46="Week",$F$45/'L1'!$D$16,IF($K$46="Month",$F$45/'L1'!$D$17,IF($K$46="Year",$F$45,0)))),B1266,$F$46,$Q$45),"")</f>
        <v/>
      </c>
      <c r="I1266" s="559"/>
      <c r="J1266" s="559" t="str">
        <f t="shared" si="75"/>
        <v/>
      </c>
      <c r="K1266" s="559"/>
      <c r="L1266" s="559"/>
      <c r="M1266" s="559"/>
      <c r="N1266" s="559"/>
      <c r="O1266" s="559" t="str">
        <f t="shared" si="76"/>
        <v/>
      </c>
      <c r="P1266" s="560"/>
    </row>
    <row r="1267" spans="2:16">
      <c r="B1267" s="557" t="str">
        <f t="shared" si="73"/>
        <v/>
      </c>
      <c r="C1267" s="558"/>
      <c r="D1267" s="559" t="str">
        <f t="shared" si="74"/>
        <v/>
      </c>
      <c r="E1267" s="559"/>
      <c r="F1267" s="559" t="str">
        <f>IFERROR(IF(OR(D1267=0,D1267=""),"",-PMT($F$45/IF($K$46="Day",'L1'!$D$12,IF($K$46="Week",'L1'!$D$16,IF($K$46="Month",'L1'!$D$17,1))),$F$46,$D$62)),"")</f>
        <v/>
      </c>
      <c r="G1267" s="559"/>
      <c r="H1267" s="559" t="str">
        <f>IFERROR(-PPMT(IF($K$46="Day",$F$45/'L1'!$D$12,IF($K$46="Week",$F$45/'L1'!$D$16,IF($K$46="Month",$F$45/'L1'!$D$17,IF($K$46="Year",$F$45,0)))),B1267,$F$46,$Q$45),"")</f>
        <v/>
      </c>
      <c r="I1267" s="559"/>
      <c r="J1267" s="559" t="str">
        <f t="shared" si="75"/>
        <v/>
      </c>
      <c r="K1267" s="559"/>
      <c r="L1267" s="559"/>
      <c r="M1267" s="559"/>
      <c r="N1267" s="559"/>
      <c r="O1267" s="559" t="str">
        <f t="shared" si="76"/>
        <v/>
      </c>
      <c r="P1267" s="560"/>
    </row>
    <row r="1268" spans="2:16">
      <c r="B1268" s="557" t="str">
        <f t="shared" si="73"/>
        <v/>
      </c>
      <c r="C1268" s="558"/>
      <c r="D1268" s="559" t="str">
        <f t="shared" si="74"/>
        <v/>
      </c>
      <c r="E1268" s="559"/>
      <c r="F1268" s="559" t="str">
        <f>IFERROR(IF(OR(D1268=0,D1268=""),"",-PMT($F$45/IF($K$46="Day",'L1'!$D$12,IF($K$46="Week",'L1'!$D$16,IF($K$46="Month",'L1'!$D$17,1))),$F$46,$D$62)),"")</f>
        <v/>
      </c>
      <c r="G1268" s="559"/>
      <c r="H1268" s="559" t="str">
        <f>IFERROR(-PPMT(IF($K$46="Day",$F$45/'L1'!$D$12,IF($K$46="Week",$F$45/'L1'!$D$16,IF($K$46="Month",$F$45/'L1'!$D$17,IF($K$46="Year",$F$45,0)))),B1268,$F$46,$Q$45),"")</f>
        <v/>
      </c>
      <c r="I1268" s="559"/>
      <c r="J1268" s="559" t="str">
        <f t="shared" si="75"/>
        <v/>
      </c>
      <c r="K1268" s="559"/>
      <c r="L1268" s="559"/>
      <c r="M1268" s="559"/>
      <c r="N1268" s="559"/>
      <c r="O1268" s="559" t="str">
        <f t="shared" si="76"/>
        <v/>
      </c>
      <c r="P1268" s="560"/>
    </row>
    <row r="1269" spans="2:16">
      <c r="B1269" s="557" t="str">
        <f t="shared" si="73"/>
        <v/>
      </c>
      <c r="C1269" s="558"/>
      <c r="D1269" s="559" t="str">
        <f t="shared" si="74"/>
        <v/>
      </c>
      <c r="E1269" s="559"/>
      <c r="F1269" s="559" t="str">
        <f>IFERROR(IF(OR(D1269=0,D1269=""),"",-PMT($F$45/IF($K$46="Day",'L1'!$D$12,IF($K$46="Week",'L1'!$D$16,IF($K$46="Month",'L1'!$D$17,1))),$F$46,$D$62)),"")</f>
        <v/>
      </c>
      <c r="G1269" s="559"/>
      <c r="H1269" s="559" t="str">
        <f>IFERROR(-PPMT(IF($K$46="Day",$F$45/'L1'!$D$12,IF($K$46="Week",$F$45/'L1'!$D$16,IF($K$46="Month",$F$45/'L1'!$D$17,IF($K$46="Year",$F$45,0)))),B1269,$F$46,$Q$45),"")</f>
        <v/>
      </c>
      <c r="I1269" s="559"/>
      <c r="J1269" s="559" t="str">
        <f t="shared" si="75"/>
        <v/>
      </c>
      <c r="K1269" s="559"/>
      <c r="L1269" s="559"/>
      <c r="M1269" s="559"/>
      <c r="N1269" s="559"/>
      <c r="O1269" s="559" t="str">
        <f t="shared" si="76"/>
        <v/>
      </c>
      <c r="P1269" s="560"/>
    </row>
    <row r="1270" spans="2:16">
      <c r="B1270" s="557" t="str">
        <f t="shared" si="73"/>
        <v/>
      </c>
      <c r="C1270" s="558"/>
      <c r="D1270" s="559" t="str">
        <f t="shared" si="74"/>
        <v/>
      </c>
      <c r="E1270" s="559"/>
      <c r="F1270" s="559" t="str">
        <f>IFERROR(IF(OR(D1270=0,D1270=""),"",-PMT($F$45/IF($K$46="Day",'L1'!$D$12,IF($K$46="Week",'L1'!$D$16,IF($K$46="Month",'L1'!$D$17,1))),$F$46,$D$62)),"")</f>
        <v/>
      </c>
      <c r="G1270" s="559"/>
      <c r="H1270" s="559" t="str">
        <f>IFERROR(-PPMT(IF($K$46="Day",$F$45/'L1'!$D$12,IF($K$46="Week",$F$45/'L1'!$D$16,IF($K$46="Month",$F$45/'L1'!$D$17,IF($K$46="Year",$F$45,0)))),B1270,$F$46,$Q$45),"")</f>
        <v/>
      </c>
      <c r="I1270" s="559"/>
      <c r="J1270" s="559" t="str">
        <f t="shared" si="75"/>
        <v/>
      </c>
      <c r="K1270" s="559"/>
      <c r="L1270" s="559"/>
      <c r="M1270" s="559"/>
      <c r="N1270" s="559"/>
      <c r="O1270" s="559" t="str">
        <f t="shared" si="76"/>
        <v/>
      </c>
      <c r="P1270" s="560"/>
    </row>
    <row r="1271" spans="2:16">
      <c r="B1271" s="557" t="str">
        <f t="shared" si="73"/>
        <v/>
      </c>
      <c r="C1271" s="558"/>
      <c r="D1271" s="559" t="str">
        <f t="shared" si="74"/>
        <v/>
      </c>
      <c r="E1271" s="559"/>
      <c r="F1271" s="559" t="str">
        <f>IFERROR(IF(OR(D1271=0,D1271=""),"",-PMT($F$45/IF($K$46="Day",'L1'!$D$12,IF($K$46="Week",'L1'!$D$16,IF($K$46="Month",'L1'!$D$17,1))),$F$46,$D$62)),"")</f>
        <v/>
      </c>
      <c r="G1271" s="559"/>
      <c r="H1271" s="559" t="str">
        <f>IFERROR(-PPMT(IF($K$46="Day",$F$45/'L1'!$D$12,IF($K$46="Week",$F$45/'L1'!$D$16,IF($K$46="Month",$F$45/'L1'!$D$17,IF($K$46="Year",$F$45,0)))),B1271,$F$46,$Q$45),"")</f>
        <v/>
      </c>
      <c r="I1271" s="559"/>
      <c r="J1271" s="559" t="str">
        <f t="shared" si="75"/>
        <v/>
      </c>
      <c r="K1271" s="559"/>
      <c r="L1271" s="559"/>
      <c r="M1271" s="559"/>
      <c r="N1271" s="559"/>
      <c r="O1271" s="559" t="str">
        <f t="shared" si="76"/>
        <v/>
      </c>
      <c r="P1271" s="560"/>
    </row>
    <row r="1272" spans="2:16">
      <c r="B1272" s="557" t="str">
        <f t="shared" si="73"/>
        <v/>
      </c>
      <c r="C1272" s="558"/>
      <c r="D1272" s="559" t="str">
        <f t="shared" si="74"/>
        <v/>
      </c>
      <c r="E1272" s="559"/>
      <c r="F1272" s="559" t="str">
        <f>IFERROR(IF(OR(D1272=0,D1272=""),"",-PMT($F$45/IF($K$46="Day",'L1'!$D$12,IF($K$46="Week",'L1'!$D$16,IF($K$46="Month",'L1'!$D$17,1))),$F$46,$D$62)),"")</f>
        <v/>
      </c>
      <c r="G1272" s="559"/>
      <c r="H1272" s="559" t="str">
        <f>IFERROR(-PPMT(IF($K$46="Day",$F$45/'L1'!$D$12,IF($K$46="Week",$F$45/'L1'!$D$16,IF($K$46="Month",$F$45/'L1'!$D$17,IF($K$46="Year",$F$45,0)))),B1272,$F$46,$Q$45),"")</f>
        <v/>
      </c>
      <c r="I1272" s="559"/>
      <c r="J1272" s="559" t="str">
        <f t="shared" si="75"/>
        <v/>
      </c>
      <c r="K1272" s="559"/>
      <c r="L1272" s="559"/>
      <c r="M1272" s="559"/>
      <c r="N1272" s="559"/>
      <c r="O1272" s="559" t="str">
        <f t="shared" si="76"/>
        <v/>
      </c>
      <c r="P1272" s="560"/>
    </row>
    <row r="1273" spans="2:16">
      <c r="B1273" s="557" t="str">
        <f t="shared" si="73"/>
        <v/>
      </c>
      <c r="C1273" s="558"/>
      <c r="D1273" s="559" t="str">
        <f t="shared" si="74"/>
        <v/>
      </c>
      <c r="E1273" s="559"/>
      <c r="F1273" s="559" t="str">
        <f>IFERROR(IF(OR(D1273=0,D1273=""),"",-PMT($F$45/IF($K$46="Day",'L1'!$D$12,IF($K$46="Week",'L1'!$D$16,IF($K$46="Month",'L1'!$D$17,1))),$F$46,$D$62)),"")</f>
        <v/>
      </c>
      <c r="G1273" s="559"/>
      <c r="H1273" s="559" t="str">
        <f>IFERROR(-PPMT(IF($K$46="Day",$F$45/'L1'!$D$12,IF($K$46="Week",$F$45/'L1'!$D$16,IF($K$46="Month",$F$45/'L1'!$D$17,IF($K$46="Year",$F$45,0)))),B1273,$F$46,$Q$45),"")</f>
        <v/>
      </c>
      <c r="I1273" s="559"/>
      <c r="J1273" s="559" t="str">
        <f t="shared" si="75"/>
        <v/>
      </c>
      <c r="K1273" s="559"/>
      <c r="L1273" s="559"/>
      <c r="M1273" s="559"/>
      <c r="N1273" s="559"/>
      <c r="O1273" s="559" t="str">
        <f t="shared" si="76"/>
        <v/>
      </c>
      <c r="P1273" s="560"/>
    </row>
    <row r="1274" spans="2:16">
      <c r="B1274" s="557" t="str">
        <f t="shared" si="73"/>
        <v/>
      </c>
      <c r="C1274" s="558"/>
      <c r="D1274" s="559" t="str">
        <f t="shared" si="74"/>
        <v/>
      </c>
      <c r="E1274" s="559"/>
      <c r="F1274" s="559" t="str">
        <f>IFERROR(IF(OR(D1274=0,D1274=""),"",-PMT($F$45/IF($K$46="Day",'L1'!$D$12,IF($K$46="Week",'L1'!$D$16,IF($K$46="Month",'L1'!$D$17,1))),$F$46,$D$62)),"")</f>
        <v/>
      </c>
      <c r="G1274" s="559"/>
      <c r="H1274" s="559" t="str">
        <f>IFERROR(-PPMT(IF($K$46="Day",$F$45/'L1'!$D$12,IF($K$46="Week",$F$45/'L1'!$D$16,IF($K$46="Month",$F$45/'L1'!$D$17,IF($K$46="Year",$F$45,0)))),B1274,$F$46,$Q$45),"")</f>
        <v/>
      </c>
      <c r="I1274" s="559"/>
      <c r="J1274" s="559" t="str">
        <f t="shared" si="75"/>
        <v/>
      </c>
      <c r="K1274" s="559"/>
      <c r="L1274" s="559"/>
      <c r="M1274" s="559"/>
      <c r="N1274" s="559"/>
      <c r="O1274" s="559" t="str">
        <f t="shared" si="76"/>
        <v/>
      </c>
      <c r="P1274" s="560"/>
    </row>
    <row r="1275" spans="2:16">
      <c r="B1275" s="557" t="str">
        <f t="shared" si="73"/>
        <v/>
      </c>
      <c r="C1275" s="558"/>
      <c r="D1275" s="559" t="str">
        <f t="shared" si="74"/>
        <v/>
      </c>
      <c r="E1275" s="559"/>
      <c r="F1275" s="559" t="str">
        <f>IFERROR(IF(OR(D1275=0,D1275=""),"",-PMT($F$45/IF($K$46="Day",'L1'!$D$12,IF($K$46="Week",'L1'!$D$16,IF($K$46="Month",'L1'!$D$17,1))),$F$46,$D$62)),"")</f>
        <v/>
      </c>
      <c r="G1275" s="559"/>
      <c r="H1275" s="559" t="str">
        <f>IFERROR(-PPMT(IF($K$46="Day",$F$45/'L1'!$D$12,IF($K$46="Week",$F$45/'L1'!$D$16,IF($K$46="Month",$F$45/'L1'!$D$17,IF($K$46="Year",$F$45,0)))),B1275,$F$46,$Q$45),"")</f>
        <v/>
      </c>
      <c r="I1275" s="559"/>
      <c r="J1275" s="559" t="str">
        <f t="shared" si="75"/>
        <v/>
      </c>
      <c r="K1275" s="559"/>
      <c r="L1275" s="559"/>
      <c r="M1275" s="559"/>
      <c r="N1275" s="559"/>
      <c r="O1275" s="559" t="str">
        <f t="shared" si="76"/>
        <v/>
      </c>
      <c r="P1275" s="560"/>
    </row>
    <row r="1276" spans="2:16">
      <c r="B1276" s="557" t="str">
        <f t="shared" si="73"/>
        <v/>
      </c>
      <c r="C1276" s="558"/>
      <c r="D1276" s="559" t="str">
        <f t="shared" si="74"/>
        <v/>
      </c>
      <c r="E1276" s="559"/>
      <c r="F1276" s="559" t="str">
        <f>IFERROR(IF(OR(D1276=0,D1276=""),"",-PMT($F$45/IF($K$46="Day",'L1'!$D$12,IF($K$46="Week",'L1'!$D$16,IF($K$46="Month",'L1'!$D$17,1))),$F$46,$D$62)),"")</f>
        <v/>
      </c>
      <c r="G1276" s="559"/>
      <c r="H1276" s="559" t="str">
        <f>IFERROR(-PPMT(IF($K$46="Day",$F$45/'L1'!$D$12,IF($K$46="Week",$F$45/'L1'!$D$16,IF($K$46="Month",$F$45/'L1'!$D$17,IF($K$46="Year",$F$45,0)))),B1276,$F$46,$Q$45),"")</f>
        <v/>
      </c>
      <c r="I1276" s="559"/>
      <c r="J1276" s="559" t="str">
        <f t="shared" si="75"/>
        <v/>
      </c>
      <c r="K1276" s="559"/>
      <c r="L1276" s="559"/>
      <c r="M1276" s="559"/>
      <c r="N1276" s="559"/>
      <c r="O1276" s="559" t="str">
        <f t="shared" si="76"/>
        <v/>
      </c>
      <c r="P1276" s="560"/>
    </row>
    <row r="1277" spans="2:16">
      <c r="B1277" s="557" t="str">
        <f t="shared" si="73"/>
        <v/>
      </c>
      <c r="C1277" s="558"/>
      <c r="D1277" s="559" t="str">
        <f t="shared" si="74"/>
        <v/>
      </c>
      <c r="E1277" s="559"/>
      <c r="F1277" s="559" t="str">
        <f>IFERROR(IF(OR(D1277=0,D1277=""),"",-PMT($F$45/IF($K$46="Day",'L1'!$D$12,IF($K$46="Week",'L1'!$D$16,IF($K$46="Month",'L1'!$D$17,1))),$F$46,$D$62)),"")</f>
        <v/>
      </c>
      <c r="G1277" s="559"/>
      <c r="H1277" s="559" t="str">
        <f>IFERROR(-PPMT(IF($K$46="Day",$F$45/'L1'!$D$12,IF($K$46="Week",$F$45/'L1'!$D$16,IF($K$46="Month",$F$45/'L1'!$D$17,IF($K$46="Year",$F$45,0)))),B1277,$F$46,$Q$45),"")</f>
        <v/>
      </c>
      <c r="I1277" s="559"/>
      <c r="J1277" s="559" t="str">
        <f t="shared" si="75"/>
        <v/>
      </c>
      <c r="K1277" s="559"/>
      <c r="L1277" s="559"/>
      <c r="M1277" s="559"/>
      <c r="N1277" s="559"/>
      <c r="O1277" s="559" t="str">
        <f t="shared" si="76"/>
        <v/>
      </c>
      <c r="P1277" s="560"/>
    </row>
    <row r="1278" spans="2:16">
      <c r="B1278" s="557" t="str">
        <f t="shared" si="73"/>
        <v/>
      </c>
      <c r="C1278" s="558"/>
      <c r="D1278" s="559" t="str">
        <f t="shared" si="74"/>
        <v/>
      </c>
      <c r="E1278" s="559"/>
      <c r="F1278" s="559" t="str">
        <f>IFERROR(IF(OR(D1278=0,D1278=""),"",-PMT($F$45/IF($K$46="Day",'L1'!$D$12,IF($K$46="Week",'L1'!$D$16,IF($K$46="Month",'L1'!$D$17,1))),$F$46,$D$62)),"")</f>
        <v/>
      </c>
      <c r="G1278" s="559"/>
      <c r="H1278" s="559" t="str">
        <f>IFERROR(-PPMT(IF($K$46="Day",$F$45/'L1'!$D$12,IF($K$46="Week",$F$45/'L1'!$D$16,IF($K$46="Month",$F$45/'L1'!$D$17,IF($K$46="Year",$F$45,0)))),B1278,$F$46,$Q$45),"")</f>
        <v/>
      </c>
      <c r="I1278" s="559"/>
      <c r="J1278" s="559" t="str">
        <f t="shared" si="75"/>
        <v/>
      </c>
      <c r="K1278" s="559"/>
      <c r="L1278" s="559"/>
      <c r="M1278" s="559"/>
      <c r="N1278" s="559"/>
      <c r="O1278" s="559" t="str">
        <f t="shared" si="76"/>
        <v/>
      </c>
      <c r="P1278" s="560"/>
    </row>
    <row r="1279" spans="2:16">
      <c r="B1279" s="557" t="str">
        <f t="shared" si="73"/>
        <v/>
      </c>
      <c r="C1279" s="558"/>
      <c r="D1279" s="559" t="str">
        <f t="shared" si="74"/>
        <v/>
      </c>
      <c r="E1279" s="559"/>
      <c r="F1279" s="559" t="str">
        <f>IFERROR(IF(OR(D1279=0,D1279=""),"",-PMT($F$45/IF($K$46="Day",'L1'!$D$12,IF($K$46="Week",'L1'!$D$16,IF($K$46="Month",'L1'!$D$17,1))),$F$46,$D$62)),"")</f>
        <v/>
      </c>
      <c r="G1279" s="559"/>
      <c r="H1279" s="559" t="str">
        <f>IFERROR(-PPMT(IF($K$46="Day",$F$45/'L1'!$D$12,IF($K$46="Week",$F$45/'L1'!$D$16,IF($K$46="Month",$F$45/'L1'!$D$17,IF($K$46="Year",$F$45,0)))),B1279,$F$46,$Q$45),"")</f>
        <v/>
      </c>
      <c r="I1279" s="559"/>
      <c r="J1279" s="559" t="str">
        <f t="shared" si="75"/>
        <v/>
      </c>
      <c r="K1279" s="559"/>
      <c r="L1279" s="559"/>
      <c r="M1279" s="559"/>
      <c r="N1279" s="559"/>
      <c r="O1279" s="559" t="str">
        <f t="shared" si="76"/>
        <v/>
      </c>
      <c r="P1279" s="560"/>
    </row>
    <row r="1280" spans="2:16">
      <c r="B1280" s="557" t="str">
        <f t="shared" ref="B1280:B1343" si="77">IF(OR(D1280=0,D1280=""),"",B1279+1)</f>
        <v/>
      </c>
      <c r="C1280" s="558"/>
      <c r="D1280" s="559" t="str">
        <f t="shared" ref="D1280:D1343" si="78">IFERROR(IF(D1279-H1279&lt;=0,"",D1279-H1279),"")</f>
        <v/>
      </c>
      <c r="E1280" s="559"/>
      <c r="F1280" s="559" t="str">
        <f>IFERROR(IF(OR(D1280=0,D1280=""),"",-PMT($F$45/IF($K$46="Day",'L1'!$D$12,IF($K$46="Week",'L1'!$D$16,IF($K$46="Month",'L1'!$D$17,1))),$F$46,$D$62)),"")</f>
        <v/>
      </c>
      <c r="G1280" s="559"/>
      <c r="H1280" s="559" t="str">
        <f>IFERROR(-PPMT(IF($K$46="Day",$F$45/'L1'!$D$12,IF($K$46="Week",$F$45/'L1'!$D$16,IF($K$46="Month",$F$45/'L1'!$D$17,IF($K$46="Year",$F$45,0)))),B1280,$F$46,$Q$45),"")</f>
        <v/>
      </c>
      <c r="I1280" s="559"/>
      <c r="J1280" s="559" t="str">
        <f t="shared" ref="J1280:J1343" si="79">IFERROR(F1280-H1280,"")</f>
        <v/>
      </c>
      <c r="K1280" s="559"/>
      <c r="L1280" s="559"/>
      <c r="M1280" s="559"/>
      <c r="N1280" s="559"/>
      <c r="O1280" s="559" t="str">
        <f t="shared" ref="O1280:O1343" si="80">IFERROR(D1280-H1280,"")</f>
        <v/>
      </c>
      <c r="P1280" s="560"/>
    </row>
    <row r="1281" spans="2:16">
      <c r="B1281" s="557" t="str">
        <f t="shared" si="77"/>
        <v/>
      </c>
      <c r="C1281" s="558"/>
      <c r="D1281" s="559" t="str">
        <f t="shared" si="78"/>
        <v/>
      </c>
      <c r="E1281" s="559"/>
      <c r="F1281" s="559" t="str">
        <f>IFERROR(IF(OR(D1281=0,D1281=""),"",-PMT($F$45/IF($K$46="Day",'L1'!$D$12,IF($K$46="Week",'L1'!$D$16,IF($K$46="Month",'L1'!$D$17,1))),$F$46,$D$62)),"")</f>
        <v/>
      </c>
      <c r="G1281" s="559"/>
      <c r="H1281" s="559" t="str">
        <f>IFERROR(-PPMT(IF($K$46="Day",$F$45/'L1'!$D$12,IF($K$46="Week",$F$45/'L1'!$D$16,IF($K$46="Month",$F$45/'L1'!$D$17,IF($K$46="Year",$F$45,0)))),B1281,$F$46,$Q$45),"")</f>
        <v/>
      </c>
      <c r="I1281" s="559"/>
      <c r="J1281" s="559" t="str">
        <f t="shared" si="79"/>
        <v/>
      </c>
      <c r="K1281" s="559"/>
      <c r="L1281" s="559"/>
      <c r="M1281" s="559"/>
      <c r="N1281" s="559"/>
      <c r="O1281" s="559" t="str">
        <f t="shared" si="80"/>
        <v/>
      </c>
      <c r="P1281" s="560"/>
    </row>
    <row r="1282" spans="2:16">
      <c r="B1282" s="557" t="str">
        <f t="shared" si="77"/>
        <v/>
      </c>
      <c r="C1282" s="558"/>
      <c r="D1282" s="559" t="str">
        <f t="shared" si="78"/>
        <v/>
      </c>
      <c r="E1282" s="559"/>
      <c r="F1282" s="559" t="str">
        <f>IFERROR(IF(OR(D1282=0,D1282=""),"",-PMT($F$45/IF($K$46="Day",'L1'!$D$12,IF($K$46="Week",'L1'!$D$16,IF($K$46="Month",'L1'!$D$17,1))),$F$46,$D$62)),"")</f>
        <v/>
      </c>
      <c r="G1282" s="559"/>
      <c r="H1282" s="559" t="str">
        <f>IFERROR(-PPMT(IF($K$46="Day",$F$45/'L1'!$D$12,IF($K$46="Week",$F$45/'L1'!$D$16,IF($K$46="Month",$F$45/'L1'!$D$17,IF($K$46="Year",$F$45,0)))),B1282,$F$46,$Q$45),"")</f>
        <v/>
      </c>
      <c r="I1282" s="559"/>
      <c r="J1282" s="559" t="str">
        <f t="shared" si="79"/>
        <v/>
      </c>
      <c r="K1282" s="559"/>
      <c r="L1282" s="559"/>
      <c r="M1282" s="559"/>
      <c r="N1282" s="559"/>
      <c r="O1282" s="559" t="str">
        <f t="shared" si="80"/>
        <v/>
      </c>
      <c r="P1282" s="560"/>
    </row>
    <row r="1283" spans="2:16">
      <c r="B1283" s="557" t="str">
        <f t="shared" si="77"/>
        <v/>
      </c>
      <c r="C1283" s="558"/>
      <c r="D1283" s="559" t="str">
        <f t="shared" si="78"/>
        <v/>
      </c>
      <c r="E1283" s="559"/>
      <c r="F1283" s="559" t="str">
        <f>IFERROR(IF(OR(D1283=0,D1283=""),"",-PMT($F$45/IF($K$46="Day",'L1'!$D$12,IF($K$46="Week",'L1'!$D$16,IF($K$46="Month",'L1'!$D$17,1))),$F$46,$D$62)),"")</f>
        <v/>
      </c>
      <c r="G1283" s="559"/>
      <c r="H1283" s="559" t="str">
        <f>IFERROR(-PPMT(IF($K$46="Day",$F$45/'L1'!$D$12,IF($K$46="Week",$F$45/'L1'!$D$16,IF($K$46="Month",$F$45/'L1'!$D$17,IF($K$46="Year",$F$45,0)))),B1283,$F$46,$Q$45),"")</f>
        <v/>
      </c>
      <c r="I1283" s="559"/>
      <c r="J1283" s="559" t="str">
        <f t="shared" si="79"/>
        <v/>
      </c>
      <c r="K1283" s="559"/>
      <c r="L1283" s="559"/>
      <c r="M1283" s="559"/>
      <c r="N1283" s="559"/>
      <c r="O1283" s="559" t="str">
        <f t="shared" si="80"/>
        <v/>
      </c>
      <c r="P1283" s="560"/>
    </row>
    <row r="1284" spans="2:16">
      <c r="B1284" s="557" t="str">
        <f t="shared" si="77"/>
        <v/>
      </c>
      <c r="C1284" s="558"/>
      <c r="D1284" s="559" t="str">
        <f t="shared" si="78"/>
        <v/>
      </c>
      <c r="E1284" s="559"/>
      <c r="F1284" s="559" t="str">
        <f>IFERROR(IF(OR(D1284=0,D1284=""),"",-PMT($F$45/IF($K$46="Day",'L1'!$D$12,IF($K$46="Week",'L1'!$D$16,IF($K$46="Month",'L1'!$D$17,1))),$F$46,$D$62)),"")</f>
        <v/>
      </c>
      <c r="G1284" s="559"/>
      <c r="H1284" s="559" t="str">
        <f>IFERROR(-PPMT(IF($K$46="Day",$F$45/'L1'!$D$12,IF($K$46="Week",$F$45/'L1'!$D$16,IF($K$46="Month",$F$45/'L1'!$D$17,IF($K$46="Year",$F$45,0)))),B1284,$F$46,$Q$45),"")</f>
        <v/>
      </c>
      <c r="I1284" s="559"/>
      <c r="J1284" s="559" t="str">
        <f t="shared" si="79"/>
        <v/>
      </c>
      <c r="K1284" s="559"/>
      <c r="L1284" s="559"/>
      <c r="M1284" s="559"/>
      <c r="N1284" s="559"/>
      <c r="O1284" s="559" t="str">
        <f t="shared" si="80"/>
        <v/>
      </c>
      <c r="P1284" s="560"/>
    </row>
    <row r="1285" spans="2:16">
      <c r="B1285" s="557" t="str">
        <f t="shared" si="77"/>
        <v/>
      </c>
      <c r="C1285" s="558"/>
      <c r="D1285" s="559" t="str">
        <f t="shared" si="78"/>
        <v/>
      </c>
      <c r="E1285" s="559"/>
      <c r="F1285" s="559" t="str">
        <f>IFERROR(IF(OR(D1285=0,D1285=""),"",-PMT($F$45/IF($K$46="Day",'L1'!$D$12,IF($K$46="Week",'L1'!$D$16,IF($K$46="Month",'L1'!$D$17,1))),$F$46,$D$62)),"")</f>
        <v/>
      </c>
      <c r="G1285" s="559"/>
      <c r="H1285" s="559" t="str">
        <f>IFERROR(-PPMT(IF($K$46="Day",$F$45/'L1'!$D$12,IF($K$46="Week",$F$45/'L1'!$D$16,IF($K$46="Month",$F$45/'L1'!$D$17,IF($K$46="Year",$F$45,0)))),B1285,$F$46,$Q$45),"")</f>
        <v/>
      </c>
      <c r="I1285" s="559"/>
      <c r="J1285" s="559" t="str">
        <f t="shared" si="79"/>
        <v/>
      </c>
      <c r="K1285" s="559"/>
      <c r="L1285" s="559"/>
      <c r="M1285" s="559"/>
      <c r="N1285" s="559"/>
      <c r="O1285" s="559" t="str">
        <f t="shared" si="80"/>
        <v/>
      </c>
      <c r="P1285" s="560"/>
    </row>
    <row r="1286" spans="2:16">
      <c r="B1286" s="557" t="str">
        <f t="shared" si="77"/>
        <v/>
      </c>
      <c r="C1286" s="558"/>
      <c r="D1286" s="559" t="str">
        <f t="shared" si="78"/>
        <v/>
      </c>
      <c r="E1286" s="559"/>
      <c r="F1286" s="559" t="str">
        <f>IFERROR(IF(OR(D1286=0,D1286=""),"",-PMT($F$45/IF($K$46="Day",'L1'!$D$12,IF($K$46="Week",'L1'!$D$16,IF($K$46="Month",'L1'!$D$17,1))),$F$46,$D$62)),"")</f>
        <v/>
      </c>
      <c r="G1286" s="559"/>
      <c r="H1286" s="559" t="str">
        <f>IFERROR(-PPMT(IF($K$46="Day",$F$45/'L1'!$D$12,IF($K$46="Week",$F$45/'L1'!$D$16,IF($K$46="Month",$F$45/'L1'!$D$17,IF($K$46="Year",$F$45,0)))),B1286,$F$46,$Q$45),"")</f>
        <v/>
      </c>
      <c r="I1286" s="559"/>
      <c r="J1286" s="559" t="str">
        <f t="shared" si="79"/>
        <v/>
      </c>
      <c r="K1286" s="559"/>
      <c r="L1286" s="559"/>
      <c r="M1286" s="559"/>
      <c r="N1286" s="559"/>
      <c r="O1286" s="559" t="str">
        <f t="shared" si="80"/>
        <v/>
      </c>
      <c r="P1286" s="560"/>
    </row>
    <row r="1287" spans="2:16">
      <c r="B1287" s="557" t="str">
        <f t="shared" si="77"/>
        <v/>
      </c>
      <c r="C1287" s="558"/>
      <c r="D1287" s="559" t="str">
        <f t="shared" si="78"/>
        <v/>
      </c>
      <c r="E1287" s="559"/>
      <c r="F1287" s="559" t="str">
        <f>IFERROR(IF(OR(D1287=0,D1287=""),"",-PMT($F$45/IF($K$46="Day",'L1'!$D$12,IF($K$46="Week",'L1'!$D$16,IF($K$46="Month",'L1'!$D$17,1))),$F$46,$D$62)),"")</f>
        <v/>
      </c>
      <c r="G1287" s="559"/>
      <c r="H1287" s="559" t="str">
        <f>IFERROR(-PPMT(IF($K$46="Day",$F$45/'L1'!$D$12,IF($K$46="Week",$F$45/'L1'!$D$16,IF($K$46="Month",$F$45/'L1'!$D$17,IF($K$46="Year",$F$45,0)))),B1287,$F$46,$Q$45),"")</f>
        <v/>
      </c>
      <c r="I1287" s="559"/>
      <c r="J1287" s="559" t="str">
        <f t="shared" si="79"/>
        <v/>
      </c>
      <c r="K1287" s="559"/>
      <c r="L1287" s="559"/>
      <c r="M1287" s="559"/>
      <c r="N1287" s="559"/>
      <c r="O1287" s="559" t="str">
        <f t="shared" si="80"/>
        <v/>
      </c>
      <c r="P1287" s="560"/>
    </row>
    <row r="1288" spans="2:16">
      <c r="B1288" s="557" t="str">
        <f t="shared" si="77"/>
        <v/>
      </c>
      <c r="C1288" s="558"/>
      <c r="D1288" s="559" t="str">
        <f t="shared" si="78"/>
        <v/>
      </c>
      <c r="E1288" s="559"/>
      <c r="F1288" s="559" t="str">
        <f>IFERROR(IF(OR(D1288=0,D1288=""),"",-PMT($F$45/IF($K$46="Day",'L1'!$D$12,IF($K$46="Week",'L1'!$D$16,IF($K$46="Month",'L1'!$D$17,1))),$F$46,$D$62)),"")</f>
        <v/>
      </c>
      <c r="G1288" s="559"/>
      <c r="H1288" s="559" t="str">
        <f>IFERROR(-PPMT(IF($K$46="Day",$F$45/'L1'!$D$12,IF($K$46="Week",$F$45/'L1'!$D$16,IF($K$46="Month",$F$45/'L1'!$D$17,IF($K$46="Year",$F$45,0)))),B1288,$F$46,$Q$45),"")</f>
        <v/>
      </c>
      <c r="I1288" s="559"/>
      <c r="J1288" s="559" t="str">
        <f t="shared" si="79"/>
        <v/>
      </c>
      <c r="K1288" s="559"/>
      <c r="L1288" s="559"/>
      <c r="M1288" s="559"/>
      <c r="N1288" s="559"/>
      <c r="O1288" s="559" t="str">
        <f t="shared" si="80"/>
        <v/>
      </c>
      <c r="P1288" s="560"/>
    </row>
    <row r="1289" spans="2:16">
      <c r="B1289" s="557" t="str">
        <f t="shared" si="77"/>
        <v/>
      </c>
      <c r="C1289" s="558"/>
      <c r="D1289" s="559" t="str">
        <f t="shared" si="78"/>
        <v/>
      </c>
      <c r="E1289" s="559"/>
      <c r="F1289" s="559" t="str">
        <f>IFERROR(IF(OR(D1289=0,D1289=""),"",-PMT($F$45/IF($K$46="Day",'L1'!$D$12,IF($K$46="Week",'L1'!$D$16,IF($K$46="Month",'L1'!$D$17,1))),$F$46,$D$62)),"")</f>
        <v/>
      </c>
      <c r="G1289" s="559"/>
      <c r="H1289" s="559" t="str">
        <f>IFERROR(-PPMT(IF($K$46="Day",$F$45/'L1'!$D$12,IF($K$46="Week",$F$45/'L1'!$D$16,IF($K$46="Month",$F$45/'L1'!$D$17,IF($K$46="Year",$F$45,0)))),B1289,$F$46,$Q$45),"")</f>
        <v/>
      </c>
      <c r="I1289" s="559"/>
      <c r="J1289" s="559" t="str">
        <f t="shared" si="79"/>
        <v/>
      </c>
      <c r="K1289" s="559"/>
      <c r="L1289" s="559"/>
      <c r="M1289" s="559"/>
      <c r="N1289" s="559"/>
      <c r="O1289" s="559" t="str">
        <f t="shared" si="80"/>
        <v/>
      </c>
      <c r="P1289" s="560"/>
    </row>
    <row r="1290" spans="2:16">
      <c r="B1290" s="557" t="str">
        <f t="shared" si="77"/>
        <v/>
      </c>
      <c r="C1290" s="558"/>
      <c r="D1290" s="559" t="str">
        <f t="shared" si="78"/>
        <v/>
      </c>
      <c r="E1290" s="559"/>
      <c r="F1290" s="559" t="str">
        <f>IFERROR(IF(OR(D1290=0,D1290=""),"",-PMT($F$45/IF($K$46="Day",'L1'!$D$12,IF($K$46="Week",'L1'!$D$16,IF($K$46="Month",'L1'!$D$17,1))),$F$46,$D$62)),"")</f>
        <v/>
      </c>
      <c r="G1290" s="559"/>
      <c r="H1290" s="559" t="str">
        <f>IFERROR(-PPMT(IF($K$46="Day",$F$45/'L1'!$D$12,IF($K$46="Week",$F$45/'L1'!$D$16,IF($K$46="Month",$F$45/'L1'!$D$17,IF($K$46="Year",$F$45,0)))),B1290,$F$46,$Q$45),"")</f>
        <v/>
      </c>
      <c r="I1290" s="559"/>
      <c r="J1290" s="559" t="str">
        <f t="shared" si="79"/>
        <v/>
      </c>
      <c r="K1290" s="559"/>
      <c r="L1290" s="559"/>
      <c r="M1290" s="559"/>
      <c r="N1290" s="559"/>
      <c r="O1290" s="559" t="str">
        <f t="shared" si="80"/>
        <v/>
      </c>
      <c r="P1290" s="560"/>
    </row>
    <row r="1291" spans="2:16">
      <c r="B1291" s="557" t="str">
        <f t="shared" si="77"/>
        <v/>
      </c>
      <c r="C1291" s="558"/>
      <c r="D1291" s="559" t="str">
        <f t="shared" si="78"/>
        <v/>
      </c>
      <c r="E1291" s="559"/>
      <c r="F1291" s="559" t="str">
        <f>IFERROR(IF(OR(D1291=0,D1291=""),"",-PMT($F$45/IF($K$46="Day",'L1'!$D$12,IF($K$46="Week",'L1'!$D$16,IF($K$46="Month",'L1'!$D$17,1))),$F$46,$D$62)),"")</f>
        <v/>
      </c>
      <c r="G1291" s="559"/>
      <c r="H1291" s="559" t="str">
        <f>IFERROR(-PPMT(IF($K$46="Day",$F$45/'L1'!$D$12,IF($K$46="Week",$F$45/'L1'!$D$16,IF($K$46="Month",$F$45/'L1'!$D$17,IF($K$46="Year",$F$45,0)))),B1291,$F$46,$Q$45),"")</f>
        <v/>
      </c>
      <c r="I1291" s="559"/>
      <c r="J1291" s="559" t="str">
        <f t="shared" si="79"/>
        <v/>
      </c>
      <c r="K1291" s="559"/>
      <c r="L1291" s="559"/>
      <c r="M1291" s="559"/>
      <c r="N1291" s="559"/>
      <c r="O1291" s="559" t="str">
        <f t="shared" si="80"/>
        <v/>
      </c>
      <c r="P1291" s="560"/>
    </row>
    <row r="1292" spans="2:16">
      <c r="B1292" s="557" t="str">
        <f t="shared" si="77"/>
        <v/>
      </c>
      <c r="C1292" s="558"/>
      <c r="D1292" s="559" t="str">
        <f t="shared" si="78"/>
        <v/>
      </c>
      <c r="E1292" s="559"/>
      <c r="F1292" s="559" t="str">
        <f>IFERROR(IF(OR(D1292=0,D1292=""),"",-PMT($F$45/IF($K$46="Day",'L1'!$D$12,IF($K$46="Week",'L1'!$D$16,IF($K$46="Month",'L1'!$D$17,1))),$F$46,$D$62)),"")</f>
        <v/>
      </c>
      <c r="G1292" s="559"/>
      <c r="H1292" s="559" t="str">
        <f>IFERROR(-PPMT(IF($K$46="Day",$F$45/'L1'!$D$12,IF($K$46="Week",$F$45/'L1'!$D$16,IF($K$46="Month",$F$45/'L1'!$D$17,IF($K$46="Year",$F$45,0)))),B1292,$F$46,$Q$45),"")</f>
        <v/>
      </c>
      <c r="I1292" s="559"/>
      <c r="J1292" s="559" t="str">
        <f t="shared" si="79"/>
        <v/>
      </c>
      <c r="K1292" s="559"/>
      <c r="L1292" s="559"/>
      <c r="M1292" s="559"/>
      <c r="N1292" s="559"/>
      <c r="O1292" s="559" t="str">
        <f t="shared" si="80"/>
        <v/>
      </c>
      <c r="P1292" s="560"/>
    </row>
    <row r="1293" spans="2:16">
      <c r="B1293" s="557" t="str">
        <f t="shared" si="77"/>
        <v/>
      </c>
      <c r="C1293" s="558"/>
      <c r="D1293" s="559" t="str">
        <f t="shared" si="78"/>
        <v/>
      </c>
      <c r="E1293" s="559"/>
      <c r="F1293" s="559" t="str">
        <f>IFERROR(IF(OR(D1293=0,D1293=""),"",-PMT($F$45/IF($K$46="Day",'L1'!$D$12,IF($K$46="Week",'L1'!$D$16,IF($K$46="Month",'L1'!$D$17,1))),$F$46,$D$62)),"")</f>
        <v/>
      </c>
      <c r="G1293" s="559"/>
      <c r="H1293" s="559" t="str">
        <f>IFERROR(-PPMT(IF($K$46="Day",$F$45/'L1'!$D$12,IF($K$46="Week",$F$45/'L1'!$D$16,IF($K$46="Month",$F$45/'L1'!$D$17,IF($K$46="Year",$F$45,0)))),B1293,$F$46,$Q$45),"")</f>
        <v/>
      </c>
      <c r="I1293" s="559"/>
      <c r="J1293" s="559" t="str">
        <f t="shared" si="79"/>
        <v/>
      </c>
      <c r="K1293" s="559"/>
      <c r="L1293" s="559"/>
      <c r="M1293" s="559"/>
      <c r="N1293" s="559"/>
      <c r="O1293" s="559" t="str">
        <f t="shared" si="80"/>
        <v/>
      </c>
      <c r="P1293" s="560"/>
    </row>
    <row r="1294" spans="2:16">
      <c r="B1294" s="557" t="str">
        <f t="shared" si="77"/>
        <v/>
      </c>
      <c r="C1294" s="558"/>
      <c r="D1294" s="559" t="str">
        <f t="shared" si="78"/>
        <v/>
      </c>
      <c r="E1294" s="559"/>
      <c r="F1294" s="559" t="str">
        <f>IFERROR(IF(OR(D1294=0,D1294=""),"",-PMT($F$45/IF($K$46="Day",'L1'!$D$12,IF($K$46="Week",'L1'!$D$16,IF($K$46="Month",'L1'!$D$17,1))),$F$46,$D$62)),"")</f>
        <v/>
      </c>
      <c r="G1294" s="559"/>
      <c r="H1294" s="559" t="str">
        <f>IFERROR(-PPMT(IF($K$46="Day",$F$45/'L1'!$D$12,IF($K$46="Week",$F$45/'L1'!$D$16,IF($K$46="Month",$F$45/'L1'!$D$17,IF($K$46="Year",$F$45,0)))),B1294,$F$46,$Q$45),"")</f>
        <v/>
      </c>
      <c r="I1294" s="559"/>
      <c r="J1294" s="559" t="str">
        <f t="shared" si="79"/>
        <v/>
      </c>
      <c r="K1294" s="559"/>
      <c r="L1294" s="559"/>
      <c r="M1294" s="559"/>
      <c r="N1294" s="559"/>
      <c r="O1294" s="559" t="str">
        <f t="shared" si="80"/>
        <v/>
      </c>
      <c r="P1294" s="560"/>
    </row>
    <row r="1295" spans="2:16">
      <c r="B1295" s="557" t="str">
        <f t="shared" si="77"/>
        <v/>
      </c>
      <c r="C1295" s="558"/>
      <c r="D1295" s="559" t="str">
        <f t="shared" si="78"/>
        <v/>
      </c>
      <c r="E1295" s="559"/>
      <c r="F1295" s="559" t="str">
        <f>IFERROR(IF(OR(D1295=0,D1295=""),"",-PMT($F$45/IF($K$46="Day",'L1'!$D$12,IF($K$46="Week",'L1'!$D$16,IF($K$46="Month",'L1'!$D$17,1))),$F$46,$D$62)),"")</f>
        <v/>
      </c>
      <c r="G1295" s="559"/>
      <c r="H1295" s="559" t="str">
        <f>IFERROR(-PPMT(IF($K$46="Day",$F$45/'L1'!$D$12,IF($K$46="Week",$F$45/'L1'!$D$16,IF($K$46="Month",$F$45/'L1'!$D$17,IF($K$46="Year",$F$45,0)))),B1295,$F$46,$Q$45),"")</f>
        <v/>
      </c>
      <c r="I1295" s="559"/>
      <c r="J1295" s="559" t="str">
        <f t="shared" si="79"/>
        <v/>
      </c>
      <c r="K1295" s="559"/>
      <c r="L1295" s="559"/>
      <c r="M1295" s="559"/>
      <c r="N1295" s="559"/>
      <c r="O1295" s="559" t="str">
        <f t="shared" si="80"/>
        <v/>
      </c>
      <c r="P1295" s="560"/>
    </row>
    <row r="1296" spans="2:16">
      <c r="B1296" s="557" t="str">
        <f t="shared" si="77"/>
        <v/>
      </c>
      <c r="C1296" s="558"/>
      <c r="D1296" s="559" t="str">
        <f t="shared" si="78"/>
        <v/>
      </c>
      <c r="E1296" s="559"/>
      <c r="F1296" s="559" t="str">
        <f>IFERROR(IF(OR(D1296=0,D1296=""),"",-PMT($F$45/IF($K$46="Day",'L1'!$D$12,IF($K$46="Week",'L1'!$D$16,IF($K$46="Month",'L1'!$D$17,1))),$F$46,$D$62)),"")</f>
        <v/>
      </c>
      <c r="G1296" s="559"/>
      <c r="H1296" s="559" t="str">
        <f>IFERROR(-PPMT(IF($K$46="Day",$F$45/'L1'!$D$12,IF($K$46="Week",$F$45/'L1'!$D$16,IF($K$46="Month",$F$45/'L1'!$D$17,IF($K$46="Year",$F$45,0)))),B1296,$F$46,$Q$45),"")</f>
        <v/>
      </c>
      <c r="I1296" s="559"/>
      <c r="J1296" s="559" t="str">
        <f t="shared" si="79"/>
        <v/>
      </c>
      <c r="K1296" s="559"/>
      <c r="L1296" s="559"/>
      <c r="M1296" s="559"/>
      <c r="N1296" s="559"/>
      <c r="O1296" s="559" t="str">
        <f t="shared" si="80"/>
        <v/>
      </c>
      <c r="P1296" s="560"/>
    </row>
    <row r="1297" spans="2:16">
      <c r="B1297" s="557" t="str">
        <f t="shared" si="77"/>
        <v/>
      </c>
      <c r="C1297" s="558"/>
      <c r="D1297" s="559" t="str">
        <f t="shared" si="78"/>
        <v/>
      </c>
      <c r="E1297" s="559"/>
      <c r="F1297" s="559" t="str">
        <f>IFERROR(IF(OR(D1297=0,D1297=""),"",-PMT($F$45/IF($K$46="Day",'L1'!$D$12,IF($K$46="Week",'L1'!$D$16,IF($K$46="Month",'L1'!$D$17,1))),$F$46,$D$62)),"")</f>
        <v/>
      </c>
      <c r="G1297" s="559"/>
      <c r="H1297" s="559" t="str">
        <f>IFERROR(-PPMT(IF($K$46="Day",$F$45/'L1'!$D$12,IF($K$46="Week",$F$45/'L1'!$D$16,IF($K$46="Month",$F$45/'L1'!$D$17,IF($K$46="Year",$F$45,0)))),B1297,$F$46,$Q$45),"")</f>
        <v/>
      </c>
      <c r="I1297" s="559"/>
      <c r="J1297" s="559" t="str">
        <f t="shared" si="79"/>
        <v/>
      </c>
      <c r="K1297" s="559"/>
      <c r="L1297" s="559"/>
      <c r="M1297" s="559"/>
      <c r="N1297" s="559"/>
      <c r="O1297" s="559" t="str">
        <f t="shared" si="80"/>
        <v/>
      </c>
      <c r="P1297" s="560"/>
    </row>
    <row r="1298" spans="2:16">
      <c r="B1298" s="557" t="str">
        <f t="shared" si="77"/>
        <v/>
      </c>
      <c r="C1298" s="558"/>
      <c r="D1298" s="559" t="str">
        <f t="shared" si="78"/>
        <v/>
      </c>
      <c r="E1298" s="559"/>
      <c r="F1298" s="559" t="str">
        <f>IFERROR(IF(OR(D1298=0,D1298=""),"",-PMT($F$45/IF($K$46="Day",'L1'!$D$12,IF($K$46="Week",'L1'!$D$16,IF($K$46="Month",'L1'!$D$17,1))),$F$46,$D$62)),"")</f>
        <v/>
      </c>
      <c r="G1298" s="559"/>
      <c r="H1298" s="559" t="str">
        <f>IFERROR(-PPMT(IF($K$46="Day",$F$45/'L1'!$D$12,IF($K$46="Week",$F$45/'L1'!$D$16,IF($K$46="Month",$F$45/'L1'!$D$17,IF($K$46="Year",$F$45,0)))),B1298,$F$46,$Q$45),"")</f>
        <v/>
      </c>
      <c r="I1298" s="559"/>
      <c r="J1298" s="559" t="str">
        <f t="shared" si="79"/>
        <v/>
      </c>
      <c r="K1298" s="559"/>
      <c r="L1298" s="559"/>
      <c r="M1298" s="559"/>
      <c r="N1298" s="559"/>
      <c r="O1298" s="559" t="str">
        <f t="shared" si="80"/>
        <v/>
      </c>
      <c r="P1298" s="560"/>
    </row>
    <row r="1299" spans="2:16">
      <c r="B1299" s="557" t="str">
        <f t="shared" si="77"/>
        <v/>
      </c>
      <c r="C1299" s="558"/>
      <c r="D1299" s="559" t="str">
        <f t="shared" si="78"/>
        <v/>
      </c>
      <c r="E1299" s="559"/>
      <c r="F1299" s="559" t="str">
        <f>IFERROR(IF(OR(D1299=0,D1299=""),"",-PMT($F$45/IF($K$46="Day",'L1'!$D$12,IF($K$46="Week",'L1'!$D$16,IF($K$46="Month",'L1'!$D$17,1))),$F$46,$D$62)),"")</f>
        <v/>
      </c>
      <c r="G1299" s="559"/>
      <c r="H1299" s="559" t="str">
        <f>IFERROR(-PPMT(IF($K$46="Day",$F$45/'L1'!$D$12,IF($K$46="Week",$F$45/'L1'!$D$16,IF($K$46="Month",$F$45/'L1'!$D$17,IF($K$46="Year",$F$45,0)))),B1299,$F$46,$Q$45),"")</f>
        <v/>
      </c>
      <c r="I1299" s="559"/>
      <c r="J1299" s="559" t="str">
        <f t="shared" si="79"/>
        <v/>
      </c>
      <c r="K1299" s="559"/>
      <c r="L1299" s="559"/>
      <c r="M1299" s="559"/>
      <c r="N1299" s="559"/>
      <c r="O1299" s="559" t="str">
        <f t="shared" si="80"/>
        <v/>
      </c>
      <c r="P1299" s="560"/>
    </row>
    <row r="1300" spans="2:16">
      <c r="B1300" s="557" t="str">
        <f t="shared" si="77"/>
        <v/>
      </c>
      <c r="C1300" s="558"/>
      <c r="D1300" s="559" t="str">
        <f t="shared" si="78"/>
        <v/>
      </c>
      <c r="E1300" s="559"/>
      <c r="F1300" s="559" t="str">
        <f>IFERROR(IF(OR(D1300=0,D1300=""),"",-PMT($F$45/IF($K$46="Day",'L1'!$D$12,IF($K$46="Week",'L1'!$D$16,IF($K$46="Month",'L1'!$D$17,1))),$F$46,$D$62)),"")</f>
        <v/>
      </c>
      <c r="G1300" s="559"/>
      <c r="H1300" s="559" t="str">
        <f>IFERROR(-PPMT(IF($K$46="Day",$F$45/'L1'!$D$12,IF($K$46="Week",$F$45/'L1'!$D$16,IF($K$46="Month",$F$45/'L1'!$D$17,IF($K$46="Year",$F$45,0)))),B1300,$F$46,$Q$45),"")</f>
        <v/>
      </c>
      <c r="I1300" s="559"/>
      <c r="J1300" s="559" t="str">
        <f t="shared" si="79"/>
        <v/>
      </c>
      <c r="K1300" s="559"/>
      <c r="L1300" s="559"/>
      <c r="M1300" s="559"/>
      <c r="N1300" s="559"/>
      <c r="O1300" s="559" t="str">
        <f t="shared" si="80"/>
        <v/>
      </c>
      <c r="P1300" s="560"/>
    </row>
    <row r="1301" spans="2:16">
      <c r="B1301" s="557" t="str">
        <f t="shared" si="77"/>
        <v/>
      </c>
      <c r="C1301" s="558"/>
      <c r="D1301" s="559" t="str">
        <f t="shared" si="78"/>
        <v/>
      </c>
      <c r="E1301" s="559"/>
      <c r="F1301" s="559" t="str">
        <f>IFERROR(IF(OR(D1301=0,D1301=""),"",-PMT($F$45/IF($K$46="Day",'L1'!$D$12,IF($K$46="Week",'L1'!$D$16,IF($K$46="Month",'L1'!$D$17,1))),$F$46,$D$62)),"")</f>
        <v/>
      </c>
      <c r="G1301" s="559"/>
      <c r="H1301" s="559" t="str">
        <f>IFERROR(-PPMT(IF($K$46="Day",$F$45/'L1'!$D$12,IF($K$46="Week",$F$45/'L1'!$D$16,IF($K$46="Month",$F$45/'L1'!$D$17,IF($K$46="Year",$F$45,0)))),B1301,$F$46,$Q$45),"")</f>
        <v/>
      </c>
      <c r="I1301" s="559"/>
      <c r="J1301" s="559" t="str">
        <f t="shared" si="79"/>
        <v/>
      </c>
      <c r="K1301" s="559"/>
      <c r="L1301" s="559"/>
      <c r="M1301" s="559"/>
      <c r="N1301" s="559"/>
      <c r="O1301" s="559" t="str">
        <f t="shared" si="80"/>
        <v/>
      </c>
      <c r="P1301" s="560"/>
    </row>
    <row r="1302" spans="2:16">
      <c r="B1302" s="557" t="str">
        <f t="shared" si="77"/>
        <v/>
      </c>
      <c r="C1302" s="558"/>
      <c r="D1302" s="559" t="str">
        <f t="shared" si="78"/>
        <v/>
      </c>
      <c r="E1302" s="559"/>
      <c r="F1302" s="559" t="str">
        <f>IFERROR(IF(OR(D1302=0,D1302=""),"",-PMT($F$45/IF($K$46="Day",'L1'!$D$12,IF($K$46="Week",'L1'!$D$16,IF($K$46="Month",'L1'!$D$17,1))),$F$46,$D$62)),"")</f>
        <v/>
      </c>
      <c r="G1302" s="559"/>
      <c r="H1302" s="559" t="str">
        <f>IFERROR(-PPMT(IF($K$46="Day",$F$45/'L1'!$D$12,IF($K$46="Week",$F$45/'L1'!$D$16,IF($K$46="Month",$F$45/'L1'!$D$17,IF($K$46="Year",$F$45,0)))),B1302,$F$46,$Q$45),"")</f>
        <v/>
      </c>
      <c r="I1302" s="559"/>
      <c r="J1302" s="559" t="str">
        <f t="shared" si="79"/>
        <v/>
      </c>
      <c r="K1302" s="559"/>
      <c r="L1302" s="559"/>
      <c r="M1302" s="559"/>
      <c r="N1302" s="559"/>
      <c r="O1302" s="559" t="str">
        <f t="shared" si="80"/>
        <v/>
      </c>
      <c r="P1302" s="560"/>
    </row>
    <row r="1303" spans="2:16">
      <c r="B1303" s="557" t="str">
        <f t="shared" si="77"/>
        <v/>
      </c>
      <c r="C1303" s="558"/>
      <c r="D1303" s="559" t="str">
        <f t="shared" si="78"/>
        <v/>
      </c>
      <c r="E1303" s="559"/>
      <c r="F1303" s="559" t="str">
        <f>IFERROR(IF(OR(D1303=0,D1303=""),"",-PMT($F$45/IF($K$46="Day",'L1'!$D$12,IF($K$46="Week",'L1'!$D$16,IF($K$46="Month",'L1'!$D$17,1))),$F$46,$D$62)),"")</f>
        <v/>
      </c>
      <c r="G1303" s="559"/>
      <c r="H1303" s="559" t="str">
        <f>IFERROR(-PPMT(IF($K$46="Day",$F$45/'L1'!$D$12,IF($K$46="Week",$F$45/'L1'!$D$16,IF($K$46="Month",$F$45/'L1'!$D$17,IF($K$46="Year",$F$45,0)))),B1303,$F$46,$Q$45),"")</f>
        <v/>
      </c>
      <c r="I1303" s="559"/>
      <c r="J1303" s="559" t="str">
        <f t="shared" si="79"/>
        <v/>
      </c>
      <c r="K1303" s="559"/>
      <c r="L1303" s="559"/>
      <c r="M1303" s="559"/>
      <c r="N1303" s="559"/>
      <c r="O1303" s="559" t="str">
        <f t="shared" si="80"/>
        <v/>
      </c>
      <c r="P1303" s="560"/>
    </row>
    <row r="1304" spans="2:16">
      <c r="B1304" s="557" t="str">
        <f t="shared" si="77"/>
        <v/>
      </c>
      <c r="C1304" s="558"/>
      <c r="D1304" s="559" t="str">
        <f t="shared" si="78"/>
        <v/>
      </c>
      <c r="E1304" s="559"/>
      <c r="F1304" s="559" t="str">
        <f>IFERROR(IF(OR(D1304=0,D1304=""),"",-PMT($F$45/IF($K$46="Day",'L1'!$D$12,IF($K$46="Week",'L1'!$D$16,IF($K$46="Month",'L1'!$D$17,1))),$F$46,$D$62)),"")</f>
        <v/>
      </c>
      <c r="G1304" s="559"/>
      <c r="H1304" s="559" t="str">
        <f>IFERROR(-PPMT(IF($K$46="Day",$F$45/'L1'!$D$12,IF($K$46="Week",$F$45/'L1'!$D$16,IF($K$46="Month",$F$45/'L1'!$D$17,IF($K$46="Year",$F$45,0)))),B1304,$F$46,$Q$45),"")</f>
        <v/>
      </c>
      <c r="I1304" s="559"/>
      <c r="J1304" s="559" t="str">
        <f t="shared" si="79"/>
        <v/>
      </c>
      <c r="K1304" s="559"/>
      <c r="L1304" s="559"/>
      <c r="M1304" s="559"/>
      <c r="N1304" s="559"/>
      <c r="O1304" s="559" t="str">
        <f t="shared" si="80"/>
        <v/>
      </c>
      <c r="P1304" s="560"/>
    </row>
    <row r="1305" spans="2:16">
      <c r="B1305" s="557" t="str">
        <f t="shared" si="77"/>
        <v/>
      </c>
      <c r="C1305" s="558"/>
      <c r="D1305" s="559" t="str">
        <f t="shared" si="78"/>
        <v/>
      </c>
      <c r="E1305" s="559"/>
      <c r="F1305" s="559" t="str">
        <f>IFERROR(IF(OR(D1305=0,D1305=""),"",-PMT($F$45/IF($K$46="Day",'L1'!$D$12,IF($K$46="Week",'L1'!$D$16,IF($K$46="Month",'L1'!$D$17,1))),$F$46,$D$62)),"")</f>
        <v/>
      </c>
      <c r="G1305" s="559"/>
      <c r="H1305" s="559" t="str">
        <f>IFERROR(-PPMT(IF($K$46="Day",$F$45/'L1'!$D$12,IF($K$46="Week",$F$45/'L1'!$D$16,IF($K$46="Month",$F$45/'L1'!$D$17,IF($K$46="Year",$F$45,0)))),B1305,$F$46,$Q$45),"")</f>
        <v/>
      </c>
      <c r="I1305" s="559"/>
      <c r="J1305" s="559" t="str">
        <f t="shared" si="79"/>
        <v/>
      </c>
      <c r="K1305" s="559"/>
      <c r="L1305" s="559"/>
      <c r="M1305" s="559"/>
      <c r="N1305" s="559"/>
      <c r="O1305" s="559" t="str">
        <f t="shared" si="80"/>
        <v/>
      </c>
      <c r="P1305" s="560"/>
    </row>
    <row r="1306" spans="2:16">
      <c r="B1306" s="557" t="str">
        <f t="shared" si="77"/>
        <v/>
      </c>
      <c r="C1306" s="558"/>
      <c r="D1306" s="559" t="str">
        <f t="shared" si="78"/>
        <v/>
      </c>
      <c r="E1306" s="559"/>
      <c r="F1306" s="559" t="str">
        <f>IFERROR(IF(OR(D1306=0,D1306=""),"",-PMT($F$45/IF($K$46="Day",'L1'!$D$12,IF($K$46="Week",'L1'!$D$16,IF($K$46="Month",'L1'!$D$17,1))),$F$46,$D$62)),"")</f>
        <v/>
      </c>
      <c r="G1306" s="559"/>
      <c r="H1306" s="559" t="str">
        <f>IFERROR(-PPMT(IF($K$46="Day",$F$45/'L1'!$D$12,IF($K$46="Week",$F$45/'L1'!$D$16,IF($K$46="Month",$F$45/'L1'!$D$17,IF($K$46="Year",$F$45,0)))),B1306,$F$46,$Q$45),"")</f>
        <v/>
      </c>
      <c r="I1306" s="559"/>
      <c r="J1306" s="559" t="str">
        <f t="shared" si="79"/>
        <v/>
      </c>
      <c r="K1306" s="559"/>
      <c r="L1306" s="559"/>
      <c r="M1306" s="559"/>
      <c r="N1306" s="559"/>
      <c r="O1306" s="559" t="str">
        <f t="shared" si="80"/>
        <v/>
      </c>
      <c r="P1306" s="560"/>
    </row>
    <row r="1307" spans="2:16">
      <c r="B1307" s="557" t="str">
        <f t="shared" si="77"/>
        <v/>
      </c>
      <c r="C1307" s="558"/>
      <c r="D1307" s="559" t="str">
        <f t="shared" si="78"/>
        <v/>
      </c>
      <c r="E1307" s="559"/>
      <c r="F1307" s="559" t="str">
        <f>IFERROR(IF(OR(D1307=0,D1307=""),"",-PMT($F$45/IF($K$46="Day",'L1'!$D$12,IF($K$46="Week",'L1'!$D$16,IF($K$46="Month",'L1'!$D$17,1))),$F$46,$D$62)),"")</f>
        <v/>
      </c>
      <c r="G1307" s="559"/>
      <c r="H1307" s="559" t="str">
        <f>IFERROR(-PPMT(IF($K$46="Day",$F$45/'L1'!$D$12,IF($K$46="Week",$F$45/'L1'!$D$16,IF($K$46="Month",$F$45/'L1'!$D$17,IF($K$46="Year",$F$45,0)))),B1307,$F$46,$Q$45),"")</f>
        <v/>
      </c>
      <c r="I1307" s="559"/>
      <c r="J1307" s="559" t="str">
        <f t="shared" si="79"/>
        <v/>
      </c>
      <c r="K1307" s="559"/>
      <c r="L1307" s="559"/>
      <c r="M1307" s="559"/>
      <c r="N1307" s="559"/>
      <c r="O1307" s="559" t="str">
        <f t="shared" si="80"/>
        <v/>
      </c>
      <c r="P1307" s="560"/>
    </row>
    <row r="1308" spans="2:16">
      <c r="B1308" s="557" t="str">
        <f t="shared" si="77"/>
        <v/>
      </c>
      <c r="C1308" s="558"/>
      <c r="D1308" s="559" t="str">
        <f t="shared" si="78"/>
        <v/>
      </c>
      <c r="E1308" s="559"/>
      <c r="F1308" s="559" t="str">
        <f>IFERROR(IF(OR(D1308=0,D1308=""),"",-PMT($F$45/IF($K$46="Day",'L1'!$D$12,IF($K$46="Week",'L1'!$D$16,IF($K$46="Month",'L1'!$D$17,1))),$F$46,$D$62)),"")</f>
        <v/>
      </c>
      <c r="G1308" s="559"/>
      <c r="H1308" s="559" t="str">
        <f>IFERROR(-PPMT(IF($K$46="Day",$F$45/'L1'!$D$12,IF($K$46="Week",$F$45/'L1'!$D$16,IF($K$46="Month",$F$45/'L1'!$D$17,IF($K$46="Year",$F$45,0)))),B1308,$F$46,$Q$45),"")</f>
        <v/>
      </c>
      <c r="I1308" s="559"/>
      <c r="J1308" s="559" t="str">
        <f t="shared" si="79"/>
        <v/>
      </c>
      <c r="K1308" s="559"/>
      <c r="L1308" s="559"/>
      <c r="M1308" s="559"/>
      <c r="N1308" s="559"/>
      <c r="O1308" s="559" t="str">
        <f t="shared" si="80"/>
        <v/>
      </c>
      <c r="P1308" s="560"/>
    </row>
    <row r="1309" spans="2:16">
      <c r="B1309" s="557" t="str">
        <f t="shared" si="77"/>
        <v/>
      </c>
      <c r="C1309" s="558"/>
      <c r="D1309" s="559" t="str">
        <f t="shared" si="78"/>
        <v/>
      </c>
      <c r="E1309" s="559"/>
      <c r="F1309" s="559" t="str">
        <f>IFERROR(IF(OR(D1309=0,D1309=""),"",-PMT($F$45/IF($K$46="Day",'L1'!$D$12,IF($K$46="Week",'L1'!$D$16,IF($K$46="Month",'L1'!$D$17,1))),$F$46,$D$62)),"")</f>
        <v/>
      </c>
      <c r="G1309" s="559"/>
      <c r="H1309" s="559" t="str">
        <f>IFERROR(-PPMT(IF($K$46="Day",$F$45/'L1'!$D$12,IF($K$46="Week",$F$45/'L1'!$D$16,IF($K$46="Month",$F$45/'L1'!$D$17,IF($K$46="Year",$F$45,0)))),B1309,$F$46,$Q$45),"")</f>
        <v/>
      </c>
      <c r="I1309" s="559"/>
      <c r="J1309" s="559" t="str">
        <f t="shared" si="79"/>
        <v/>
      </c>
      <c r="K1309" s="559"/>
      <c r="L1309" s="559"/>
      <c r="M1309" s="559"/>
      <c r="N1309" s="559"/>
      <c r="O1309" s="559" t="str">
        <f t="shared" si="80"/>
        <v/>
      </c>
      <c r="P1309" s="560"/>
    </row>
    <row r="1310" spans="2:16">
      <c r="B1310" s="557" t="str">
        <f t="shared" si="77"/>
        <v/>
      </c>
      <c r="C1310" s="558"/>
      <c r="D1310" s="559" t="str">
        <f t="shared" si="78"/>
        <v/>
      </c>
      <c r="E1310" s="559"/>
      <c r="F1310" s="559" t="str">
        <f>IFERROR(IF(OR(D1310=0,D1310=""),"",-PMT($F$45/IF($K$46="Day",'L1'!$D$12,IF($K$46="Week",'L1'!$D$16,IF($K$46="Month",'L1'!$D$17,1))),$F$46,$D$62)),"")</f>
        <v/>
      </c>
      <c r="G1310" s="559"/>
      <c r="H1310" s="559" t="str">
        <f>IFERROR(-PPMT(IF($K$46="Day",$F$45/'L1'!$D$12,IF($K$46="Week",$F$45/'L1'!$D$16,IF($K$46="Month",$F$45/'L1'!$D$17,IF($K$46="Year",$F$45,0)))),B1310,$F$46,$Q$45),"")</f>
        <v/>
      </c>
      <c r="I1310" s="559"/>
      <c r="J1310" s="559" t="str">
        <f t="shared" si="79"/>
        <v/>
      </c>
      <c r="K1310" s="559"/>
      <c r="L1310" s="559"/>
      <c r="M1310" s="559"/>
      <c r="N1310" s="559"/>
      <c r="O1310" s="559" t="str">
        <f t="shared" si="80"/>
        <v/>
      </c>
      <c r="P1310" s="560"/>
    </row>
    <row r="1311" spans="2:16">
      <c r="B1311" s="557" t="str">
        <f t="shared" si="77"/>
        <v/>
      </c>
      <c r="C1311" s="558"/>
      <c r="D1311" s="559" t="str">
        <f t="shared" si="78"/>
        <v/>
      </c>
      <c r="E1311" s="559"/>
      <c r="F1311" s="559" t="str">
        <f>IFERROR(IF(OR(D1311=0,D1311=""),"",-PMT($F$45/IF($K$46="Day",'L1'!$D$12,IF($K$46="Week",'L1'!$D$16,IF($K$46="Month",'L1'!$D$17,1))),$F$46,$D$62)),"")</f>
        <v/>
      </c>
      <c r="G1311" s="559"/>
      <c r="H1311" s="559" t="str">
        <f>IFERROR(-PPMT(IF($K$46="Day",$F$45/'L1'!$D$12,IF($K$46="Week",$F$45/'L1'!$D$16,IF($K$46="Month",$F$45/'L1'!$D$17,IF($K$46="Year",$F$45,0)))),B1311,$F$46,$Q$45),"")</f>
        <v/>
      </c>
      <c r="I1311" s="559"/>
      <c r="J1311" s="559" t="str">
        <f t="shared" si="79"/>
        <v/>
      </c>
      <c r="K1311" s="559"/>
      <c r="L1311" s="559"/>
      <c r="M1311" s="559"/>
      <c r="N1311" s="559"/>
      <c r="O1311" s="559" t="str">
        <f t="shared" si="80"/>
        <v/>
      </c>
      <c r="P1311" s="560"/>
    </row>
    <row r="1312" spans="2:16">
      <c r="B1312" s="557" t="str">
        <f t="shared" si="77"/>
        <v/>
      </c>
      <c r="C1312" s="558"/>
      <c r="D1312" s="559" t="str">
        <f t="shared" si="78"/>
        <v/>
      </c>
      <c r="E1312" s="559"/>
      <c r="F1312" s="559" t="str">
        <f>IFERROR(IF(OR(D1312=0,D1312=""),"",-PMT($F$45/IF($K$46="Day",'L1'!$D$12,IF($K$46="Week",'L1'!$D$16,IF($K$46="Month",'L1'!$D$17,1))),$F$46,$D$62)),"")</f>
        <v/>
      </c>
      <c r="G1312" s="559"/>
      <c r="H1312" s="559" t="str">
        <f>IFERROR(-PPMT(IF($K$46="Day",$F$45/'L1'!$D$12,IF($K$46="Week",$F$45/'L1'!$D$16,IF($K$46="Month",$F$45/'L1'!$D$17,IF($K$46="Year",$F$45,0)))),B1312,$F$46,$Q$45),"")</f>
        <v/>
      </c>
      <c r="I1312" s="559"/>
      <c r="J1312" s="559" t="str">
        <f t="shared" si="79"/>
        <v/>
      </c>
      <c r="K1312" s="559"/>
      <c r="L1312" s="559"/>
      <c r="M1312" s="559"/>
      <c r="N1312" s="559"/>
      <c r="O1312" s="559" t="str">
        <f t="shared" si="80"/>
        <v/>
      </c>
      <c r="P1312" s="560"/>
    </row>
    <row r="1313" spans="2:16">
      <c r="B1313" s="557" t="str">
        <f t="shared" si="77"/>
        <v/>
      </c>
      <c r="C1313" s="558"/>
      <c r="D1313" s="559" t="str">
        <f t="shared" si="78"/>
        <v/>
      </c>
      <c r="E1313" s="559"/>
      <c r="F1313" s="559" t="str">
        <f>IFERROR(IF(OR(D1313=0,D1313=""),"",-PMT($F$45/IF($K$46="Day",'L1'!$D$12,IF($K$46="Week",'L1'!$D$16,IF($K$46="Month",'L1'!$D$17,1))),$F$46,$D$62)),"")</f>
        <v/>
      </c>
      <c r="G1313" s="559"/>
      <c r="H1313" s="559" t="str">
        <f>IFERROR(-PPMT(IF($K$46="Day",$F$45/'L1'!$D$12,IF($K$46="Week",$F$45/'L1'!$D$16,IF($K$46="Month",$F$45/'L1'!$D$17,IF($K$46="Year",$F$45,0)))),B1313,$F$46,$Q$45),"")</f>
        <v/>
      </c>
      <c r="I1313" s="559"/>
      <c r="J1313" s="559" t="str">
        <f t="shared" si="79"/>
        <v/>
      </c>
      <c r="K1313" s="559"/>
      <c r="L1313" s="559"/>
      <c r="M1313" s="559"/>
      <c r="N1313" s="559"/>
      <c r="O1313" s="559" t="str">
        <f t="shared" si="80"/>
        <v/>
      </c>
      <c r="P1313" s="560"/>
    </row>
    <row r="1314" spans="2:16">
      <c r="B1314" s="557" t="str">
        <f t="shared" si="77"/>
        <v/>
      </c>
      <c r="C1314" s="558"/>
      <c r="D1314" s="559" t="str">
        <f t="shared" si="78"/>
        <v/>
      </c>
      <c r="E1314" s="559"/>
      <c r="F1314" s="559" t="str">
        <f>IFERROR(IF(OR(D1314=0,D1314=""),"",-PMT($F$45/IF($K$46="Day",'L1'!$D$12,IF($K$46="Week",'L1'!$D$16,IF($K$46="Month",'L1'!$D$17,1))),$F$46,$D$62)),"")</f>
        <v/>
      </c>
      <c r="G1314" s="559"/>
      <c r="H1314" s="559" t="str">
        <f>IFERROR(-PPMT(IF($K$46="Day",$F$45/'L1'!$D$12,IF($K$46="Week",$F$45/'L1'!$D$16,IF($K$46="Month",$F$45/'L1'!$D$17,IF($K$46="Year",$F$45,0)))),B1314,$F$46,$Q$45),"")</f>
        <v/>
      </c>
      <c r="I1314" s="559"/>
      <c r="J1314" s="559" t="str">
        <f t="shared" si="79"/>
        <v/>
      </c>
      <c r="K1314" s="559"/>
      <c r="L1314" s="559"/>
      <c r="M1314" s="559"/>
      <c r="N1314" s="559"/>
      <c r="O1314" s="559" t="str">
        <f t="shared" si="80"/>
        <v/>
      </c>
      <c r="P1314" s="560"/>
    </row>
    <row r="1315" spans="2:16">
      <c r="B1315" s="557" t="str">
        <f t="shared" si="77"/>
        <v/>
      </c>
      <c r="C1315" s="558"/>
      <c r="D1315" s="559" t="str">
        <f t="shared" si="78"/>
        <v/>
      </c>
      <c r="E1315" s="559"/>
      <c r="F1315" s="559" t="str">
        <f>IFERROR(IF(OR(D1315=0,D1315=""),"",-PMT($F$45/IF($K$46="Day",'L1'!$D$12,IF($K$46="Week",'L1'!$D$16,IF($K$46="Month",'L1'!$D$17,1))),$F$46,$D$62)),"")</f>
        <v/>
      </c>
      <c r="G1315" s="559"/>
      <c r="H1315" s="559" t="str">
        <f>IFERROR(-PPMT(IF($K$46="Day",$F$45/'L1'!$D$12,IF($K$46="Week",$F$45/'L1'!$D$16,IF($K$46="Month",$F$45/'L1'!$D$17,IF($K$46="Year",$F$45,0)))),B1315,$F$46,$Q$45),"")</f>
        <v/>
      </c>
      <c r="I1315" s="559"/>
      <c r="J1315" s="559" t="str">
        <f t="shared" si="79"/>
        <v/>
      </c>
      <c r="K1315" s="559"/>
      <c r="L1315" s="559"/>
      <c r="M1315" s="559"/>
      <c r="N1315" s="559"/>
      <c r="O1315" s="559" t="str">
        <f t="shared" si="80"/>
        <v/>
      </c>
      <c r="P1315" s="560"/>
    </row>
    <row r="1316" spans="2:16">
      <c r="B1316" s="557" t="str">
        <f t="shared" si="77"/>
        <v/>
      </c>
      <c r="C1316" s="558"/>
      <c r="D1316" s="559" t="str">
        <f t="shared" si="78"/>
        <v/>
      </c>
      <c r="E1316" s="559"/>
      <c r="F1316" s="559" t="str">
        <f>IFERROR(IF(OR(D1316=0,D1316=""),"",-PMT($F$45/IF($K$46="Day",'L1'!$D$12,IF($K$46="Week",'L1'!$D$16,IF($K$46="Month",'L1'!$D$17,1))),$F$46,$D$62)),"")</f>
        <v/>
      </c>
      <c r="G1316" s="559"/>
      <c r="H1316" s="559" t="str">
        <f>IFERROR(-PPMT(IF($K$46="Day",$F$45/'L1'!$D$12,IF($K$46="Week",$F$45/'L1'!$D$16,IF($K$46="Month",$F$45/'L1'!$D$17,IF($K$46="Year",$F$45,0)))),B1316,$F$46,$Q$45),"")</f>
        <v/>
      </c>
      <c r="I1316" s="559"/>
      <c r="J1316" s="559" t="str">
        <f t="shared" si="79"/>
        <v/>
      </c>
      <c r="K1316" s="559"/>
      <c r="L1316" s="559"/>
      <c r="M1316" s="559"/>
      <c r="N1316" s="559"/>
      <c r="O1316" s="559" t="str">
        <f t="shared" si="80"/>
        <v/>
      </c>
      <c r="P1316" s="560"/>
    </row>
    <row r="1317" spans="2:16">
      <c r="B1317" s="557" t="str">
        <f t="shared" si="77"/>
        <v/>
      </c>
      <c r="C1317" s="558"/>
      <c r="D1317" s="559" t="str">
        <f t="shared" si="78"/>
        <v/>
      </c>
      <c r="E1317" s="559"/>
      <c r="F1317" s="559" t="str">
        <f>IFERROR(IF(OR(D1317=0,D1317=""),"",-PMT($F$45/IF($K$46="Day",'L1'!$D$12,IF($K$46="Week",'L1'!$D$16,IF($K$46="Month",'L1'!$D$17,1))),$F$46,$D$62)),"")</f>
        <v/>
      </c>
      <c r="G1317" s="559"/>
      <c r="H1317" s="559" t="str">
        <f>IFERROR(-PPMT(IF($K$46="Day",$F$45/'L1'!$D$12,IF($K$46="Week",$F$45/'L1'!$D$16,IF($K$46="Month",$F$45/'L1'!$D$17,IF($K$46="Year",$F$45,0)))),B1317,$F$46,$Q$45),"")</f>
        <v/>
      </c>
      <c r="I1317" s="559"/>
      <c r="J1317" s="559" t="str">
        <f t="shared" si="79"/>
        <v/>
      </c>
      <c r="K1317" s="559"/>
      <c r="L1317" s="559"/>
      <c r="M1317" s="559"/>
      <c r="N1317" s="559"/>
      <c r="O1317" s="559" t="str">
        <f t="shared" si="80"/>
        <v/>
      </c>
      <c r="P1317" s="560"/>
    </row>
    <row r="1318" spans="2:16">
      <c r="B1318" s="557" t="str">
        <f t="shared" si="77"/>
        <v/>
      </c>
      <c r="C1318" s="558"/>
      <c r="D1318" s="559" t="str">
        <f t="shared" si="78"/>
        <v/>
      </c>
      <c r="E1318" s="559"/>
      <c r="F1318" s="559" t="str">
        <f>IFERROR(IF(OR(D1318=0,D1318=""),"",-PMT($F$45/IF($K$46="Day",'L1'!$D$12,IF($K$46="Week",'L1'!$D$16,IF($K$46="Month",'L1'!$D$17,1))),$F$46,$D$62)),"")</f>
        <v/>
      </c>
      <c r="G1318" s="559"/>
      <c r="H1318" s="559" t="str">
        <f>IFERROR(-PPMT(IF($K$46="Day",$F$45/'L1'!$D$12,IF($K$46="Week",$F$45/'L1'!$D$16,IF($K$46="Month",$F$45/'L1'!$D$17,IF($K$46="Year",$F$45,0)))),B1318,$F$46,$Q$45),"")</f>
        <v/>
      </c>
      <c r="I1318" s="559"/>
      <c r="J1318" s="559" t="str">
        <f t="shared" si="79"/>
        <v/>
      </c>
      <c r="K1318" s="559"/>
      <c r="L1318" s="559"/>
      <c r="M1318" s="559"/>
      <c r="N1318" s="559"/>
      <c r="O1318" s="559" t="str">
        <f t="shared" si="80"/>
        <v/>
      </c>
      <c r="P1318" s="560"/>
    </row>
    <row r="1319" spans="2:16">
      <c r="B1319" s="557" t="str">
        <f t="shared" si="77"/>
        <v/>
      </c>
      <c r="C1319" s="558"/>
      <c r="D1319" s="559" t="str">
        <f t="shared" si="78"/>
        <v/>
      </c>
      <c r="E1319" s="559"/>
      <c r="F1319" s="559" t="str">
        <f>IFERROR(IF(OR(D1319=0,D1319=""),"",-PMT($F$45/IF($K$46="Day",'L1'!$D$12,IF($K$46="Week",'L1'!$D$16,IF($K$46="Month",'L1'!$D$17,1))),$F$46,$D$62)),"")</f>
        <v/>
      </c>
      <c r="G1319" s="559"/>
      <c r="H1319" s="559" t="str">
        <f>IFERROR(-PPMT(IF($K$46="Day",$F$45/'L1'!$D$12,IF($K$46="Week",$F$45/'L1'!$D$16,IF($K$46="Month",$F$45/'L1'!$D$17,IF($K$46="Year",$F$45,0)))),B1319,$F$46,$Q$45),"")</f>
        <v/>
      </c>
      <c r="I1319" s="559"/>
      <c r="J1319" s="559" t="str">
        <f t="shared" si="79"/>
        <v/>
      </c>
      <c r="K1319" s="559"/>
      <c r="L1319" s="559"/>
      <c r="M1319" s="559"/>
      <c r="N1319" s="559"/>
      <c r="O1319" s="559" t="str">
        <f t="shared" si="80"/>
        <v/>
      </c>
      <c r="P1319" s="560"/>
    </row>
    <row r="1320" spans="2:16">
      <c r="B1320" s="557" t="str">
        <f t="shared" si="77"/>
        <v/>
      </c>
      <c r="C1320" s="558"/>
      <c r="D1320" s="559" t="str">
        <f t="shared" si="78"/>
        <v/>
      </c>
      <c r="E1320" s="559"/>
      <c r="F1320" s="559" t="str">
        <f>IFERROR(IF(OR(D1320=0,D1320=""),"",-PMT($F$45/IF($K$46="Day",'L1'!$D$12,IF($K$46="Week",'L1'!$D$16,IF($K$46="Month",'L1'!$D$17,1))),$F$46,$D$62)),"")</f>
        <v/>
      </c>
      <c r="G1320" s="559"/>
      <c r="H1320" s="559" t="str">
        <f>IFERROR(-PPMT(IF($K$46="Day",$F$45/'L1'!$D$12,IF($K$46="Week",$F$45/'L1'!$D$16,IF($K$46="Month",$F$45/'L1'!$D$17,IF($K$46="Year",$F$45,0)))),B1320,$F$46,$Q$45),"")</f>
        <v/>
      </c>
      <c r="I1320" s="559"/>
      <c r="J1320" s="559" t="str">
        <f t="shared" si="79"/>
        <v/>
      </c>
      <c r="K1320" s="559"/>
      <c r="L1320" s="559"/>
      <c r="M1320" s="559"/>
      <c r="N1320" s="559"/>
      <c r="O1320" s="559" t="str">
        <f t="shared" si="80"/>
        <v/>
      </c>
      <c r="P1320" s="560"/>
    </row>
    <row r="1321" spans="2:16">
      <c r="B1321" s="557" t="str">
        <f t="shared" si="77"/>
        <v/>
      </c>
      <c r="C1321" s="558"/>
      <c r="D1321" s="559" t="str">
        <f t="shared" si="78"/>
        <v/>
      </c>
      <c r="E1321" s="559"/>
      <c r="F1321" s="559" t="str">
        <f>IFERROR(IF(OR(D1321=0,D1321=""),"",-PMT($F$45/IF($K$46="Day",'L1'!$D$12,IF($K$46="Week",'L1'!$D$16,IF($K$46="Month",'L1'!$D$17,1))),$F$46,$D$62)),"")</f>
        <v/>
      </c>
      <c r="G1321" s="559"/>
      <c r="H1321" s="559" t="str">
        <f>IFERROR(-PPMT(IF($K$46="Day",$F$45/'L1'!$D$12,IF($K$46="Week",$F$45/'L1'!$D$16,IF($K$46="Month",$F$45/'L1'!$D$17,IF($K$46="Year",$F$45,0)))),B1321,$F$46,$Q$45),"")</f>
        <v/>
      </c>
      <c r="I1321" s="559"/>
      <c r="J1321" s="559" t="str">
        <f t="shared" si="79"/>
        <v/>
      </c>
      <c r="K1321" s="559"/>
      <c r="L1321" s="559"/>
      <c r="M1321" s="559"/>
      <c r="N1321" s="559"/>
      <c r="O1321" s="559" t="str">
        <f t="shared" si="80"/>
        <v/>
      </c>
      <c r="P1321" s="560"/>
    </row>
    <row r="1322" spans="2:16">
      <c r="B1322" s="557" t="str">
        <f t="shared" si="77"/>
        <v/>
      </c>
      <c r="C1322" s="558"/>
      <c r="D1322" s="559" t="str">
        <f t="shared" si="78"/>
        <v/>
      </c>
      <c r="E1322" s="559"/>
      <c r="F1322" s="559" t="str">
        <f>IFERROR(IF(OR(D1322=0,D1322=""),"",-PMT($F$45/IF($K$46="Day",'L1'!$D$12,IF($K$46="Week",'L1'!$D$16,IF($K$46="Month",'L1'!$D$17,1))),$F$46,$D$62)),"")</f>
        <v/>
      </c>
      <c r="G1322" s="559"/>
      <c r="H1322" s="559" t="str">
        <f>IFERROR(-PPMT(IF($K$46="Day",$F$45/'L1'!$D$12,IF($K$46="Week",$F$45/'L1'!$D$16,IF($K$46="Month",$F$45/'L1'!$D$17,IF($K$46="Year",$F$45,0)))),B1322,$F$46,$Q$45),"")</f>
        <v/>
      </c>
      <c r="I1322" s="559"/>
      <c r="J1322" s="559" t="str">
        <f t="shared" si="79"/>
        <v/>
      </c>
      <c r="K1322" s="559"/>
      <c r="L1322" s="559"/>
      <c r="M1322" s="559"/>
      <c r="N1322" s="559"/>
      <c r="O1322" s="559" t="str">
        <f t="shared" si="80"/>
        <v/>
      </c>
      <c r="P1322" s="560"/>
    </row>
    <row r="1323" spans="2:16">
      <c r="B1323" s="557" t="str">
        <f t="shared" si="77"/>
        <v/>
      </c>
      <c r="C1323" s="558"/>
      <c r="D1323" s="559" t="str">
        <f t="shared" si="78"/>
        <v/>
      </c>
      <c r="E1323" s="559"/>
      <c r="F1323" s="559" t="str">
        <f>IFERROR(IF(OR(D1323=0,D1323=""),"",-PMT($F$45/IF($K$46="Day",'L1'!$D$12,IF($K$46="Week",'L1'!$D$16,IF($K$46="Month",'L1'!$D$17,1))),$F$46,$D$62)),"")</f>
        <v/>
      </c>
      <c r="G1323" s="559"/>
      <c r="H1323" s="559" t="str">
        <f>IFERROR(-PPMT(IF($K$46="Day",$F$45/'L1'!$D$12,IF($K$46="Week",$F$45/'L1'!$D$16,IF($K$46="Month",$F$45/'L1'!$D$17,IF($K$46="Year",$F$45,0)))),B1323,$F$46,$Q$45),"")</f>
        <v/>
      </c>
      <c r="I1323" s="559"/>
      <c r="J1323" s="559" t="str">
        <f t="shared" si="79"/>
        <v/>
      </c>
      <c r="K1323" s="559"/>
      <c r="L1323" s="559"/>
      <c r="M1323" s="559"/>
      <c r="N1323" s="559"/>
      <c r="O1323" s="559" t="str">
        <f t="shared" si="80"/>
        <v/>
      </c>
      <c r="P1323" s="560"/>
    </row>
    <row r="1324" spans="2:16">
      <c r="B1324" s="557" t="str">
        <f t="shared" si="77"/>
        <v/>
      </c>
      <c r="C1324" s="558"/>
      <c r="D1324" s="559" t="str">
        <f t="shared" si="78"/>
        <v/>
      </c>
      <c r="E1324" s="559"/>
      <c r="F1324" s="559" t="str">
        <f>IFERROR(IF(OR(D1324=0,D1324=""),"",-PMT($F$45/IF($K$46="Day",'L1'!$D$12,IF($K$46="Week",'L1'!$D$16,IF($K$46="Month",'L1'!$D$17,1))),$F$46,$D$62)),"")</f>
        <v/>
      </c>
      <c r="G1324" s="559"/>
      <c r="H1324" s="559" t="str">
        <f>IFERROR(-PPMT(IF($K$46="Day",$F$45/'L1'!$D$12,IF($K$46="Week",$F$45/'L1'!$D$16,IF($K$46="Month",$F$45/'L1'!$D$17,IF($K$46="Year",$F$45,0)))),B1324,$F$46,$Q$45),"")</f>
        <v/>
      </c>
      <c r="I1324" s="559"/>
      <c r="J1324" s="559" t="str">
        <f t="shared" si="79"/>
        <v/>
      </c>
      <c r="K1324" s="559"/>
      <c r="L1324" s="559"/>
      <c r="M1324" s="559"/>
      <c r="N1324" s="559"/>
      <c r="O1324" s="559" t="str">
        <f t="shared" si="80"/>
        <v/>
      </c>
      <c r="P1324" s="560"/>
    </row>
    <row r="1325" spans="2:16">
      <c r="B1325" s="557" t="str">
        <f t="shared" si="77"/>
        <v/>
      </c>
      <c r="C1325" s="558"/>
      <c r="D1325" s="559" t="str">
        <f t="shared" si="78"/>
        <v/>
      </c>
      <c r="E1325" s="559"/>
      <c r="F1325" s="559" t="str">
        <f>IFERROR(IF(OR(D1325=0,D1325=""),"",-PMT($F$45/IF($K$46="Day",'L1'!$D$12,IF($K$46="Week",'L1'!$D$16,IF($K$46="Month",'L1'!$D$17,1))),$F$46,$D$62)),"")</f>
        <v/>
      </c>
      <c r="G1325" s="559"/>
      <c r="H1325" s="559" t="str">
        <f>IFERROR(-PPMT(IF($K$46="Day",$F$45/'L1'!$D$12,IF($K$46="Week",$F$45/'L1'!$D$16,IF($K$46="Month",$F$45/'L1'!$D$17,IF($K$46="Year",$F$45,0)))),B1325,$F$46,$Q$45),"")</f>
        <v/>
      </c>
      <c r="I1325" s="559"/>
      <c r="J1325" s="559" t="str">
        <f t="shared" si="79"/>
        <v/>
      </c>
      <c r="K1325" s="559"/>
      <c r="L1325" s="559"/>
      <c r="M1325" s="559"/>
      <c r="N1325" s="559"/>
      <c r="O1325" s="559" t="str">
        <f t="shared" si="80"/>
        <v/>
      </c>
      <c r="P1325" s="560"/>
    </row>
    <row r="1326" spans="2:16">
      <c r="B1326" s="557" t="str">
        <f t="shared" si="77"/>
        <v/>
      </c>
      <c r="C1326" s="558"/>
      <c r="D1326" s="559" t="str">
        <f t="shared" si="78"/>
        <v/>
      </c>
      <c r="E1326" s="559"/>
      <c r="F1326" s="559" t="str">
        <f>IFERROR(IF(OR(D1326=0,D1326=""),"",-PMT($F$45/IF($K$46="Day",'L1'!$D$12,IF($K$46="Week",'L1'!$D$16,IF($K$46="Month",'L1'!$D$17,1))),$F$46,$D$62)),"")</f>
        <v/>
      </c>
      <c r="G1326" s="559"/>
      <c r="H1326" s="559" t="str">
        <f>IFERROR(-PPMT(IF($K$46="Day",$F$45/'L1'!$D$12,IF($K$46="Week",$F$45/'L1'!$D$16,IF($K$46="Month",$F$45/'L1'!$D$17,IF($K$46="Year",$F$45,0)))),B1326,$F$46,$Q$45),"")</f>
        <v/>
      </c>
      <c r="I1326" s="559"/>
      <c r="J1326" s="559" t="str">
        <f t="shared" si="79"/>
        <v/>
      </c>
      <c r="K1326" s="559"/>
      <c r="L1326" s="559"/>
      <c r="M1326" s="559"/>
      <c r="N1326" s="559"/>
      <c r="O1326" s="559" t="str">
        <f t="shared" si="80"/>
        <v/>
      </c>
      <c r="P1326" s="560"/>
    </row>
    <row r="1327" spans="2:16">
      <c r="B1327" s="557" t="str">
        <f t="shared" si="77"/>
        <v/>
      </c>
      <c r="C1327" s="558"/>
      <c r="D1327" s="559" t="str">
        <f t="shared" si="78"/>
        <v/>
      </c>
      <c r="E1327" s="559"/>
      <c r="F1327" s="559" t="str">
        <f>IFERROR(IF(OR(D1327=0,D1327=""),"",-PMT($F$45/IF($K$46="Day",'L1'!$D$12,IF($K$46="Week",'L1'!$D$16,IF($K$46="Month",'L1'!$D$17,1))),$F$46,$D$62)),"")</f>
        <v/>
      </c>
      <c r="G1327" s="559"/>
      <c r="H1327" s="559" t="str">
        <f>IFERROR(-PPMT(IF($K$46="Day",$F$45/'L1'!$D$12,IF($K$46="Week",$F$45/'L1'!$D$16,IF($K$46="Month",$F$45/'L1'!$D$17,IF($K$46="Year",$F$45,0)))),B1327,$F$46,$Q$45),"")</f>
        <v/>
      </c>
      <c r="I1327" s="559"/>
      <c r="J1327" s="559" t="str">
        <f t="shared" si="79"/>
        <v/>
      </c>
      <c r="K1327" s="559"/>
      <c r="L1327" s="559"/>
      <c r="M1327" s="559"/>
      <c r="N1327" s="559"/>
      <c r="O1327" s="559" t="str">
        <f t="shared" si="80"/>
        <v/>
      </c>
      <c r="P1327" s="560"/>
    </row>
    <row r="1328" spans="2:16">
      <c r="B1328" s="557" t="str">
        <f t="shared" si="77"/>
        <v/>
      </c>
      <c r="C1328" s="558"/>
      <c r="D1328" s="559" t="str">
        <f t="shared" si="78"/>
        <v/>
      </c>
      <c r="E1328" s="559"/>
      <c r="F1328" s="559" t="str">
        <f>IFERROR(IF(OR(D1328=0,D1328=""),"",-PMT($F$45/IF($K$46="Day",'L1'!$D$12,IF($K$46="Week",'L1'!$D$16,IF($K$46="Month",'L1'!$D$17,1))),$F$46,$D$62)),"")</f>
        <v/>
      </c>
      <c r="G1328" s="559"/>
      <c r="H1328" s="559" t="str">
        <f>IFERROR(-PPMT(IF($K$46="Day",$F$45/'L1'!$D$12,IF($K$46="Week",$F$45/'L1'!$D$16,IF($K$46="Month",$F$45/'L1'!$D$17,IF($K$46="Year",$F$45,0)))),B1328,$F$46,$Q$45),"")</f>
        <v/>
      </c>
      <c r="I1328" s="559"/>
      <c r="J1328" s="559" t="str">
        <f t="shared" si="79"/>
        <v/>
      </c>
      <c r="K1328" s="559"/>
      <c r="L1328" s="559"/>
      <c r="M1328" s="559"/>
      <c r="N1328" s="559"/>
      <c r="O1328" s="559" t="str">
        <f t="shared" si="80"/>
        <v/>
      </c>
      <c r="P1328" s="560"/>
    </row>
    <row r="1329" spans="2:16">
      <c r="B1329" s="557" t="str">
        <f t="shared" si="77"/>
        <v/>
      </c>
      <c r="C1329" s="558"/>
      <c r="D1329" s="559" t="str">
        <f t="shared" si="78"/>
        <v/>
      </c>
      <c r="E1329" s="559"/>
      <c r="F1329" s="559" t="str">
        <f>IFERROR(IF(OR(D1329=0,D1329=""),"",-PMT($F$45/IF($K$46="Day",'L1'!$D$12,IF($K$46="Week",'L1'!$D$16,IF($K$46="Month",'L1'!$D$17,1))),$F$46,$D$62)),"")</f>
        <v/>
      </c>
      <c r="G1329" s="559"/>
      <c r="H1329" s="559" t="str">
        <f>IFERROR(-PPMT(IF($K$46="Day",$F$45/'L1'!$D$12,IF($K$46="Week",$F$45/'L1'!$D$16,IF($K$46="Month",$F$45/'L1'!$D$17,IF($K$46="Year",$F$45,0)))),B1329,$F$46,$Q$45),"")</f>
        <v/>
      </c>
      <c r="I1329" s="559"/>
      <c r="J1329" s="559" t="str">
        <f t="shared" si="79"/>
        <v/>
      </c>
      <c r="K1329" s="559"/>
      <c r="L1329" s="559"/>
      <c r="M1329" s="559"/>
      <c r="N1329" s="559"/>
      <c r="O1329" s="559" t="str">
        <f t="shared" si="80"/>
        <v/>
      </c>
      <c r="P1329" s="560"/>
    </row>
    <row r="1330" spans="2:16">
      <c r="B1330" s="557" t="str">
        <f t="shared" si="77"/>
        <v/>
      </c>
      <c r="C1330" s="558"/>
      <c r="D1330" s="559" t="str">
        <f t="shared" si="78"/>
        <v/>
      </c>
      <c r="E1330" s="559"/>
      <c r="F1330" s="559" t="str">
        <f>IFERROR(IF(OR(D1330=0,D1330=""),"",-PMT($F$45/IF($K$46="Day",'L1'!$D$12,IF($K$46="Week",'L1'!$D$16,IF($K$46="Month",'L1'!$D$17,1))),$F$46,$D$62)),"")</f>
        <v/>
      </c>
      <c r="G1330" s="559"/>
      <c r="H1330" s="559" t="str">
        <f>IFERROR(-PPMT(IF($K$46="Day",$F$45/'L1'!$D$12,IF($K$46="Week",$F$45/'L1'!$D$16,IF($K$46="Month",$F$45/'L1'!$D$17,IF($K$46="Year",$F$45,0)))),B1330,$F$46,$Q$45),"")</f>
        <v/>
      </c>
      <c r="I1330" s="559"/>
      <c r="J1330" s="559" t="str">
        <f t="shared" si="79"/>
        <v/>
      </c>
      <c r="K1330" s="559"/>
      <c r="L1330" s="559"/>
      <c r="M1330" s="559"/>
      <c r="N1330" s="559"/>
      <c r="O1330" s="559" t="str">
        <f t="shared" si="80"/>
        <v/>
      </c>
      <c r="P1330" s="560"/>
    </row>
    <row r="1331" spans="2:16">
      <c r="B1331" s="557" t="str">
        <f t="shared" si="77"/>
        <v/>
      </c>
      <c r="C1331" s="558"/>
      <c r="D1331" s="559" t="str">
        <f t="shared" si="78"/>
        <v/>
      </c>
      <c r="E1331" s="559"/>
      <c r="F1331" s="559" t="str">
        <f>IFERROR(IF(OR(D1331=0,D1331=""),"",-PMT($F$45/IF($K$46="Day",'L1'!$D$12,IF($K$46="Week",'L1'!$D$16,IF($K$46="Month",'L1'!$D$17,1))),$F$46,$D$62)),"")</f>
        <v/>
      </c>
      <c r="G1331" s="559"/>
      <c r="H1331" s="559" t="str">
        <f>IFERROR(-PPMT(IF($K$46="Day",$F$45/'L1'!$D$12,IF($K$46="Week",$F$45/'L1'!$D$16,IF($K$46="Month",$F$45/'L1'!$D$17,IF($K$46="Year",$F$45,0)))),B1331,$F$46,$Q$45),"")</f>
        <v/>
      </c>
      <c r="I1331" s="559"/>
      <c r="J1331" s="559" t="str">
        <f t="shared" si="79"/>
        <v/>
      </c>
      <c r="K1331" s="559"/>
      <c r="L1331" s="559"/>
      <c r="M1331" s="559"/>
      <c r="N1331" s="559"/>
      <c r="O1331" s="559" t="str">
        <f t="shared" si="80"/>
        <v/>
      </c>
      <c r="P1331" s="560"/>
    </row>
    <row r="1332" spans="2:16">
      <c r="B1332" s="557" t="str">
        <f t="shared" si="77"/>
        <v/>
      </c>
      <c r="C1332" s="558"/>
      <c r="D1332" s="559" t="str">
        <f t="shared" si="78"/>
        <v/>
      </c>
      <c r="E1332" s="559"/>
      <c r="F1332" s="559" t="str">
        <f>IFERROR(IF(OR(D1332=0,D1332=""),"",-PMT($F$45/IF($K$46="Day",'L1'!$D$12,IF($K$46="Week",'L1'!$D$16,IF($K$46="Month",'L1'!$D$17,1))),$F$46,$D$62)),"")</f>
        <v/>
      </c>
      <c r="G1332" s="559"/>
      <c r="H1332" s="559" t="str">
        <f>IFERROR(-PPMT(IF($K$46="Day",$F$45/'L1'!$D$12,IF($K$46="Week",$F$45/'L1'!$D$16,IF($K$46="Month",$F$45/'L1'!$D$17,IF($K$46="Year",$F$45,0)))),B1332,$F$46,$Q$45),"")</f>
        <v/>
      </c>
      <c r="I1332" s="559"/>
      <c r="J1332" s="559" t="str">
        <f t="shared" si="79"/>
        <v/>
      </c>
      <c r="K1332" s="559"/>
      <c r="L1332" s="559"/>
      <c r="M1332" s="559"/>
      <c r="N1332" s="559"/>
      <c r="O1332" s="559" t="str">
        <f t="shared" si="80"/>
        <v/>
      </c>
      <c r="P1332" s="560"/>
    </row>
    <row r="1333" spans="2:16">
      <c r="B1333" s="557" t="str">
        <f t="shared" si="77"/>
        <v/>
      </c>
      <c r="C1333" s="558"/>
      <c r="D1333" s="559" t="str">
        <f t="shared" si="78"/>
        <v/>
      </c>
      <c r="E1333" s="559"/>
      <c r="F1333" s="559" t="str">
        <f>IFERROR(IF(OR(D1333=0,D1333=""),"",-PMT($F$45/IF($K$46="Day",'L1'!$D$12,IF($K$46="Week",'L1'!$D$16,IF($K$46="Month",'L1'!$D$17,1))),$F$46,$D$62)),"")</f>
        <v/>
      </c>
      <c r="G1333" s="559"/>
      <c r="H1333" s="559" t="str">
        <f>IFERROR(-PPMT(IF($K$46="Day",$F$45/'L1'!$D$12,IF($K$46="Week",$F$45/'L1'!$D$16,IF($K$46="Month",$F$45/'L1'!$D$17,IF($K$46="Year",$F$45,0)))),B1333,$F$46,$Q$45),"")</f>
        <v/>
      </c>
      <c r="I1333" s="559"/>
      <c r="J1333" s="559" t="str">
        <f t="shared" si="79"/>
        <v/>
      </c>
      <c r="K1333" s="559"/>
      <c r="L1333" s="559"/>
      <c r="M1333" s="559"/>
      <c r="N1333" s="559"/>
      <c r="O1333" s="559" t="str">
        <f t="shared" si="80"/>
        <v/>
      </c>
      <c r="P1333" s="560"/>
    </row>
    <row r="1334" spans="2:16">
      <c r="B1334" s="557" t="str">
        <f t="shared" si="77"/>
        <v/>
      </c>
      <c r="C1334" s="558"/>
      <c r="D1334" s="559" t="str">
        <f t="shared" si="78"/>
        <v/>
      </c>
      <c r="E1334" s="559"/>
      <c r="F1334" s="559" t="str">
        <f>IFERROR(IF(OR(D1334=0,D1334=""),"",-PMT($F$45/IF($K$46="Day",'L1'!$D$12,IF($K$46="Week",'L1'!$D$16,IF($K$46="Month",'L1'!$D$17,1))),$F$46,$D$62)),"")</f>
        <v/>
      </c>
      <c r="G1334" s="559"/>
      <c r="H1334" s="559" t="str">
        <f>IFERROR(-PPMT(IF($K$46="Day",$F$45/'L1'!$D$12,IF($K$46="Week",$F$45/'L1'!$D$16,IF($K$46="Month",$F$45/'L1'!$D$17,IF($K$46="Year",$F$45,0)))),B1334,$F$46,$Q$45),"")</f>
        <v/>
      </c>
      <c r="I1334" s="559"/>
      <c r="J1334" s="559" t="str">
        <f t="shared" si="79"/>
        <v/>
      </c>
      <c r="K1334" s="559"/>
      <c r="L1334" s="559"/>
      <c r="M1334" s="559"/>
      <c r="N1334" s="559"/>
      <c r="O1334" s="559" t="str">
        <f t="shared" si="80"/>
        <v/>
      </c>
      <c r="P1334" s="560"/>
    </row>
    <row r="1335" spans="2:16">
      <c r="B1335" s="557" t="str">
        <f t="shared" si="77"/>
        <v/>
      </c>
      <c r="C1335" s="558"/>
      <c r="D1335" s="559" t="str">
        <f t="shared" si="78"/>
        <v/>
      </c>
      <c r="E1335" s="559"/>
      <c r="F1335" s="559" t="str">
        <f>IFERROR(IF(OR(D1335=0,D1335=""),"",-PMT($F$45/IF($K$46="Day",'L1'!$D$12,IF($K$46="Week",'L1'!$D$16,IF($K$46="Month",'L1'!$D$17,1))),$F$46,$D$62)),"")</f>
        <v/>
      </c>
      <c r="G1335" s="559"/>
      <c r="H1335" s="559" t="str">
        <f>IFERROR(-PPMT(IF($K$46="Day",$F$45/'L1'!$D$12,IF($K$46="Week",$F$45/'L1'!$D$16,IF($K$46="Month",$F$45/'L1'!$D$17,IF($K$46="Year",$F$45,0)))),B1335,$F$46,$Q$45),"")</f>
        <v/>
      </c>
      <c r="I1335" s="559"/>
      <c r="J1335" s="559" t="str">
        <f t="shared" si="79"/>
        <v/>
      </c>
      <c r="K1335" s="559"/>
      <c r="L1335" s="559"/>
      <c r="M1335" s="559"/>
      <c r="N1335" s="559"/>
      <c r="O1335" s="559" t="str">
        <f t="shared" si="80"/>
        <v/>
      </c>
      <c r="P1335" s="560"/>
    </row>
    <row r="1336" spans="2:16">
      <c r="B1336" s="557" t="str">
        <f t="shared" si="77"/>
        <v/>
      </c>
      <c r="C1336" s="558"/>
      <c r="D1336" s="559" t="str">
        <f t="shared" si="78"/>
        <v/>
      </c>
      <c r="E1336" s="559"/>
      <c r="F1336" s="559" t="str">
        <f>IFERROR(IF(OR(D1336=0,D1336=""),"",-PMT($F$45/IF($K$46="Day",'L1'!$D$12,IF($K$46="Week",'L1'!$D$16,IF($K$46="Month",'L1'!$D$17,1))),$F$46,$D$62)),"")</f>
        <v/>
      </c>
      <c r="G1336" s="559"/>
      <c r="H1336" s="559" t="str">
        <f>IFERROR(-PPMT(IF($K$46="Day",$F$45/'L1'!$D$12,IF($K$46="Week",$F$45/'L1'!$D$16,IF($K$46="Month",$F$45/'L1'!$D$17,IF($K$46="Year",$F$45,0)))),B1336,$F$46,$Q$45),"")</f>
        <v/>
      </c>
      <c r="I1336" s="559"/>
      <c r="J1336" s="559" t="str">
        <f t="shared" si="79"/>
        <v/>
      </c>
      <c r="K1336" s="559"/>
      <c r="L1336" s="559"/>
      <c r="M1336" s="559"/>
      <c r="N1336" s="559"/>
      <c r="O1336" s="559" t="str">
        <f t="shared" si="80"/>
        <v/>
      </c>
      <c r="P1336" s="560"/>
    </row>
    <row r="1337" spans="2:16">
      <c r="B1337" s="557" t="str">
        <f t="shared" si="77"/>
        <v/>
      </c>
      <c r="C1337" s="558"/>
      <c r="D1337" s="559" t="str">
        <f t="shared" si="78"/>
        <v/>
      </c>
      <c r="E1337" s="559"/>
      <c r="F1337" s="559" t="str">
        <f>IFERROR(IF(OR(D1337=0,D1337=""),"",-PMT($F$45/IF($K$46="Day",'L1'!$D$12,IF($K$46="Week",'L1'!$D$16,IF($K$46="Month",'L1'!$D$17,1))),$F$46,$D$62)),"")</f>
        <v/>
      </c>
      <c r="G1337" s="559"/>
      <c r="H1337" s="559" t="str">
        <f>IFERROR(-PPMT(IF($K$46="Day",$F$45/'L1'!$D$12,IF($K$46="Week",$F$45/'L1'!$D$16,IF($K$46="Month",$F$45/'L1'!$D$17,IF($K$46="Year",$F$45,0)))),B1337,$F$46,$Q$45),"")</f>
        <v/>
      </c>
      <c r="I1337" s="559"/>
      <c r="J1337" s="559" t="str">
        <f t="shared" si="79"/>
        <v/>
      </c>
      <c r="K1337" s="559"/>
      <c r="L1337" s="559"/>
      <c r="M1337" s="559"/>
      <c r="N1337" s="559"/>
      <c r="O1337" s="559" t="str">
        <f t="shared" si="80"/>
        <v/>
      </c>
      <c r="P1337" s="560"/>
    </row>
    <row r="1338" spans="2:16">
      <c r="B1338" s="557" t="str">
        <f t="shared" si="77"/>
        <v/>
      </c>
      <c r="C1338" s="558"/>
      <c r="D1338" s="559" t="str">
        <f t="shared" si="78"/>
        <v/>
      </c>
      <c r="E1338" s="559"/>
      <c r="F1338" s="559" t="str">
        <f>IFERROR(IF(OR(D1338=0,D1338=""),"",-PMT($F$45/IF($K$46="Day",'L1'!$D$12,IF($K$46="Week",'L1'!$D$16,IF($K$46="Month",'L1'!$D$17,1))),$F$46,$D$62)),"")</f>
        <v/>
      </c>
      <c r="G1338" s="559"/>
      <c r="H1338" s="559" t="str">
        <f>IFERROR(-PPMT(IF($K$46="Day",$F$45/'L1'!$D$12,IF($K$46="Week",$F$45/'L1'!$D$16,IF($K$46="Month",$F$45/'L1'!$D$17,IF($K$46="Year",$F$45,0)))),B1338,$F$46,$Q$45),"")</f>
        <v/>
      </c>
      <c r="I1338" s="559"/>
      <c r="J1338" s="559" t="str">
        <f t="shared" si="79"/>
        <v/>
      </c>
      <c r="K1338" s="559"/>
      <c r="L1338" s="559"/>
      <c r="M1338" s="559"/>
      <c r="N1338" s="559"/>
      <c r="O1338" s="559" t="str">
        <f t="shared" si="80"/>
        <v/>
      </c>
      <c r="P1338" s="560"/>
    </row>
    <row r="1339" spans="2:16">
      <c r="B1339" s="557" t="str">
        <f t="shared" si="77"/>
        <v/>
      </c>
      <c r="C1339" s="558"/>
      <c r="D1339" s="559" t="str">
        <f t="shared" si="78"/>
        <v/>
      </c>
      <c r="E1339" s="559"/>
      <c r="F1339" s="559" t="str">
        <f>IFERROR(IF(OR(D1339=0,D1339=""),"",-PMT($F$45/IF($K$46="Day",'L1'!$D$12,IF($K$46="Week",'L1'!$D$16,IF($K$46="Month",'L1'!$D$17,1))),$F$46,$D$62)),"")</f>
        <v/>
      </c>
      <c r="G1339" s="559"/>
      <c r="H1339" s="559" t="str">
        <f>IFERROR(-PPMT(IF($K$46="Day",$F$45/'L1'!$D$12,IF($K$46="Week",$F$45/'L1'!$D$16,IF($K$46="Month",$F$45/'L1'!$D$17,IF($K$46="Year",$F$45,0)))),B1339,$F$46,$Q$45),"")</f>
        <v/>
      </c>
      <c r="I1339" s="559"/>
      <c r="J1339" s="559" t="str">
        <f t="shared" si="79"/>
        <v/>
      </c>
      <c r="K1339" s="559"/>
      <c r="L1339" s="559"/>
      <c r="M1339" s="559"/>
      <c r="N1339" s="559"/>
      <c r="O1339" s="559" t="str">
        <f t="shared" si="80"/>
        <v/>
      </c>
      <c r="P1339" s="560"/>
    </row>
    <row r="1340" spans="2:16">
      <c r="B1340" s="557" t="str">
        <f t="shared" si="77"/>
        <v/>
      </c>
      <c r="C1340" s="558"/>
      <c r="D1340" s="559" t="str">
        <f t="shared" si="78"/>
        <v/>
      </c>
      <c r="E1340" s="559"/>
      <c r="F1340" s="559" t="str">
        <f>IFERROR(IF(OR(D1340=0,D1340=""),"",-PMT($F$45/IF($K$46="Day",'L1'!$D$12,IF($K$46="Week",'L1'!$D$16,IF($K$46="Month",'L1'!$D$17,1))),$F$46,$D$62)),"")</f>
        <v/>
      </c>
      <c r="G1340" s="559"/>
      <c r="H1340" s="559" t="str">
        <f>IFERROR(-PPMT(IF($K$46="Day",$F$45/'L1'!$D$12,IF($K$46="Week",$F$45/'L1'!$D$16,IF($K$46="Month",$F$45/'L1'!$D$17,IF($K$46="Year",$F$45,0)))),B1340,$F$46,$Q$45),"")</f>
        <v/>
      </c>
      <c r="I1340" s="559"/>
      <c r="J1340" s="559" t="str">
        <f t="shared" si="79"/>
        <v/>
      </c>
      <c r="K1340" s="559"/>
      <c r="L1340" s="559"/>
      <c r="M1340" s="559"/>
      <c r="N1340" s="559"/>
      <c r="O1340" s="559" t="str">
        <f t="shared" si="80"/>
        <v/>
      </c>
      <c r="P1340" s="560"/>
    </row>
    <row r="1341" spans="2:16">
      <c r="B1341" s="557" t="str">
        <f t="shared" si="77"/>
        <v/>
      </c>
      <c r="C1341" s="558"/>
      <c r="D1341" s="559" t="str">
        <f t="shared" si="78"/>
        <v/>
      </c>
      <c r="E1341" s="559"/>
      <c r="F1341" s="559" t="str">
        <f>IFERROR(IF(OR(D1341=0,D1341=""),"",-PMT($F$45/IF($K$46="Day",'L1'!$D$12,IF($K$46="Week",'L1'!$D$16,IF($K$46="Month",'L1'!$D$17,1))),$F$46,$D$62)),"")</f>
        <v/>
      </c>
      <c r="G1341" s="559"/>
      <c r="H1341" s="559" t="str">
        <f>IFERROR(-PPMT(IF($K$46="Day",$F$45/'L1'!$D$12,IF($K$46="Week",$F$45/'L1'!$D$16,IF($K$46="Month",$F$45/'L1'!$D$17,IF($K$46="Year",$F$45,0)))),B1341,$F$46,$Q$45),"")</f>
        <v/>
      </c>
      <c r="I1341" s="559"/>
      <c r="J1341" s="559" t="str">
        <f t="shared" si="79"/>
        <v/>
      </c>
      <c r="K1341" s="559"/>
      <c r="L1341" s="559"/>
      <c r="M1341" s="559"/>
      <c r="N1341" s="559"/>
      <c r="O1341" s="559" t="str">
        <f t="shared" si="80"/>
        <v/>
      </c>
      <c r="P1341" s="560"/>
    </row>
    <row r="1342" spans="2:16">
      <c r="B1342" s="557" t="str">
        <f t="shared" si="77"/>
        <v/>
      </c>
      <c r="C1342" s="558"/>
      <c r="D1342" s="559" t="str">
        <f t="shared" si="78"/>
        <v/>
      </c>
      <c r="E1342" s="559"/>
      <c r="F1342" s="559" t="str">
        <f>IFERROR(IF(OR(D1342=0,D1342=""),"",-PMT($F$45/IF($K$46="Day",'L1'!$D$12,IF($K$46="Week",'L1'!$D$16,IF($K$46="Month",'L1'!$D$17,1))),$F$46,$D$62)),"")</f>
        <v/>
      </c>
      <c r="G1342" s="559"/>
      <c r="H1342" s="559" t="str">
        <f>IFERROR(-PPMT(IF($K$46="Day",$F$45/'L1'!$D$12,IF($K$46="Week",$F$45/'L1'!$D$16,IF($K$46="Month",$F$45/'L1'!$D$17,IF($K$46="Year",$F$45,0)))),B1342,$F$46,$Q$45),"")</f>
        <v/>
      </c>
      <c r="I1342" s="559"/>
      <c r="J1342" s="559" t="str">
        <f t="shared" si="79"/>
        <v/>
      </c>
      <c r="K1342" s="559"/>
      <c r="L1342" s="559"/>
      <c r="M1342" s="559"/>
      <c r="N1342" s="559"/>
      <c r="O1342" s="559" t="str">
        <f t="shared" si="80"/>
        <v/>
      </c>
      <c r="P1342" s="560"/>
    </row>
    <row r="1343" spans="2:16">
      <c r="B1343" s="557" t="str">
        <f t="shared" si="77"/>
        <v/>
      </c>
      <c r="C1343" s="558"/>
      <c r="D1343" s="559" t="str">
        <f t="shared" si="78"/>
        <v/>
      </c>
      <c r="E1343" s="559"/>
      <c r="F1343" s="559" t="str">
        <f>IFERROR(IF(OR(D1343=0,D1343=""),"",-PMT($F$45/IF($K$46="Day",'L1'!$D$12,IF($K$46="Week",'L1'!$D$16,IF($K$46="Month",'L1'!$D$17,1))),$F$46,$D$62)),"")</f>
        <v/>
      </c>
      <c r="G1343" s="559"/>
      <c r="H1343" s="559" t="str">
        <f>IFERROR(-PPMT(IF($K$46="Day",$F$45/'L1'!$D$12,IF($K$46="Week",$F$45/'L1'!$D$16,IF($K$46="Month",$F$45/'L1'!$D$17,IF($K$46="Year",$F$45,0)))),B1343,$F$46,$Q$45),"")</f>
        <v/>
      </c>
      <c r="I1343" s="559"/>
      <c r="J1343" s="559" t="str">
        <f t="shared" si="79"/>
        <v/>
      </c>
      <c r="K1343" s="559"/>
      <c r="L1343" s="559"/>
      <c r="M1343" s="559"/>
      <c r="N1343" s="559"/>
      <c r="O1343" s="559" t="str">
        <f t="shared" si="80"/>
        <v/>
      </c>
      <c r="P1343" s="560"/>
    </row>
    <row r="1344" spans="2:16">
      <c r="B1344" s="557" t="str">
        <f t="shared" ref="B1344:B1407" si="81">IF(OR(D1344=0,D1344=""),"",B1343+1)</f>
        <v/>
      </c>
      <c r="C1344" s="558"/>
      <c r="D1344" s="559" t="str">
        <f t="shared" ref="D1344:D1407" si="82">IFERROR(IF(D1343-H1343&lt;=0,"",D1343-H1343),"")</f>
        <v/>
      </c>
      <c r="E1344" s="559"/>
      <c r="F1344" s="559" t="str">
        <f>IFERROR(IF(OR(D1344=0,D1344=""),"",-PMT($F$45/IF($K$46="Day",'L1'!$D$12,IF($K$46="Week",'L1'!$D$16,IF($K$46="Month",'L1'!$D$17,1))),$F$46,$D$62)),"")</f>
        <v/>
      </c>
      <c r="G1344" s="559"/>
      <c r="H1344" s="559" t="str">
        <f>IFERROR(-PPMT(IF($K$46="Day",$F$45/'L1'!$D$12,IF($K$46="Week",$F$45/'L1'!$D$16,IF($K$46="Month",$F$45/'L1'!$D$17,IF($K$46="Year",$F$45,0)))),B1344,$F$46,$Q$45),"")</f>
        <v/>
      </c>
      <c r="I1344" s="559"/>
      <c r="J1344" s="559" t="str">
        <f t="shared" ref="J1344:J1407" si="83">IFERROR(F1344-H1344,"")</f>
        <v/>
      </c>
      <c r="K1344" s="559"/>
      <c r="L1344" s="559"/>
      <c r="M1344" s="559"/>
      <c r="N1344" s="559"/>
      <c r="O1344" s="559" t="str">
        <f t="shared" ref="O1344:O1407" si="84">IFERROR(D1344-H1344,"")</f>
        <v/>
      </c>
      <c r="P1344" s="560"/>
    </row>
    <row r="1345" spans="2:16">
      <c r="B1345" s="557" t="str">
        <f t="shared" si="81"/>
        <v/>
      </c>
      <c r="C1345" s="558"/>
      <c r="D1345" s="559" t="str">
        <f t="shared" si="82"/>
        <v/>
      </c>
      <c r="E1345" s="559"/>
      <c r="F1345" s="559" t="str">
        <f>IFERROR(IF(OR(D1345=0,D1345=""),"",-PMT($F$45/IF($K$46="Day",'L1'!$D$12,IF($K$46="Week",'L1'!$D$16,IF($K$46="Month",'L1'!$D$17,1))),$F$46,$D$62)),"")</f>
        <v/>
      </c>
      <c r="G1345" s="559"/>
      <c r="H1345" s="559" t="str">
        <f>IFERROR(-PPMT(IF($K$46="Day",$F$45/'L1'!$D$12,IF($K$46="Week",$F$45/'L1'!$D$16,IF($K$46="Month",$F$45/'L1'!$D$17,IF($K$46="Year",$F$45,0)))),B1345,$F$46,$Q$45),"")</f>
        <v/>
      </c>
      <c r="I1345" s="559"/>
      <c r="J1345" s="559" t="str">
        <f t="shared" si="83"/>
        <v/>
      </c>
      <c r="K1345" s="559"/>
      <c r="L1345" s="559"/>
      <c r="M1345" s="559"/>
      <c r="N1345" s="559"/>
      <c r="O1345" s="559" t="str">
        <f t="shared" si="84"/>
        <v/>
      </c>
      <c r="P1345" s="560"/>
    </row>
    <row r="1346" spans="2:16">
      <c r="B1346" s="557" t="str">
        <f t="shared" si="81"/>
        <v/>
      </c>
      <c r="C1346" s="558"/>
      <c r="D1346" s="559" t="str">
        <f t="shared" si="82"/>
        <v/>
      </c>
      <c r="E1346" s="559"/>
      <c r="F1346" s="559" t="str">
        <f>IFERROR(IF(OR(D1346=0,D1346=""),"",-PMT($F$45/IF($K$46="Day",'L1'!$D$12,IF($K$46="Week",'L1'!$D$16,IF($K$46="Month",'L1'!$D$17,1))),$F$46,$D$62)),"")</f>
        <v/>
      </c>
      <c r="G1346" s="559"/>
      <c r="H1346" s="559" t="str">
        <f>IFERROR(-PPMT(IF($K$46="Day",$F$45/'L1'!$D$12,IF($K$46="Week",$F$45/'L1'!$D$16,IF($K$46="Month",$F$45/'L1'!$D$17,IF($K$46="Year",$F$45,0)))),B1346,$F$46,$Q$45),"")</f>
        <v/>
      </c>
      <c r="I1346" s="559"/>
      <c r="J1346" s="559" t="str">
        <f t="shared" si="83"/>
        <v/>
      </c>
      <c r="K1346" s="559"/>
      <c r="L1346" s="559"/>
      <c r="M1346" s="559"/>
      <c r="N1346" s="559"/>
      <c r="O1346" s="559" t="str">
        <f t="shared" si="84"/>
        <v/>
      </c>
      <c r="P1346" s="560"/>
    </row>
    <row r="1347" spans="2:16">
      <c r="B1347" s="557" t="str">
        <f t="shared" si="81"/>
        <v/>
      </c>
      <c r="C1347" s="558"/>
      <c r="D1347" s="559" t="str">
        <f t="shared" si="82"/>
        <v/>
      </c>
      <c r="E1347" s="559"/>
      <c r="F1347" s="559" t="str">
        <f>IFERROR(IF(OR(D1347=0,D1347=""),"",-PMT($F$45/IF($K$46="Day",'L1'!$D$12,IF($K$46="Week",'L1'!$D$16,IF($K$46="Month",'L1'!$D$17,1))),$F$46,$D$62)),"")</f>
        <v/>
      </c>
      <c r="G1347" s="559"/>
      <c r="H1347" s="559" t="str">
        <f>IFERROR(-PPMT(IF($K$46="Day",$F$45/'L1'!$D$12,IF($K$46="Week",$F$45/'L1'!$D$16,IF($K$46="Month",$F$45/'L1'!$D$17,IF($K$46="Year",$F$45,0)))),B1347,$F$46,$Q$45),"")</f>
        <v/>
      </c>
      <c r="I1347" s="559"/>
      <c r="J1347" s="559" t="str">
        <f t="shared" si="83"/>
        <v/>
      </c>
      <c r="K1347" s="559"/>
      <c r="L1347" s="559"/>
      <c r="M1347" s="559"/>
      <c r="N1347" s="559"/>
      <c r="O1347" s="559" t="str">
        <f t="shared" si="84"/>
        <v/>
      </c>
      <c r="P1347" s="560"/>
    </row>
    <row r="1348" spans="2:16">
      <c r="B1348" s="557" t="str">
        <f t="shared" si="81"/>
        <v/>
      </c>
      <c r="C1348" s="558"/>
      <c r="D1348" s="559" t="str">
        <f t="shared" si="82"/>
        <v/>
      </c>
      <c r="E1348" s="559"/>
      <c r="F1348" s="559" t="str">
        <f>IFERROR(IF(OR(D1348=0,D1348=""),"",-PMT($F$45/IF($K$46="Day",'L1'!$D$12,IF($K$46="Week",'L1'!$D$16,IF($K$46="Month",'L1'!$D$17,1))),$F$46,$D$62)),"")</f>
        <v/>
      </c>
      <c r="G1348" s="559"/>
      <c r="H1348" s="559" t="str">
        <f>IFERROR(-PPMT(IF($K$46="Day",$F$45/'L1'!$D$12,IF($K$46="Week",$F$45/'L1'!$D$16,IF($K$46="Month",$F$45/'L1'!$D$17,IF($K$46="Year",$F$45,0)))),B1348,$F$46,$Q$45),"")</f>
        <v/>
      </c>
      <c r="I1348" s="559"/>
      <c r="J1348" s="559" t="str">
        <f t="shared" si="83"/>
        <v/>
      </c>
      <c r="K1348" s="559"/>
      <c r="L1348" s="559"/>
      <c r="M1348" s="559"/>
      <c r="N1348" s="559"/>
      <c r="O1348" s="559" t="str">
        <f t="shared" si="84"/>
        <v/>
      </c>
      <c r="P1348" s="560"/>
    </row>
    <row r="1349" spans="2:16">
      <c r="B1349" s="557" t="str">
        <f t="shared" si="81"/>
        <v/>
      </c>
      <c r="C1349" s="558"/>
      <c r="D1349" s="559" t="str">
        <f t="shared" si="82"/>
        <v/>
      </c>
      <c r="E1349" s="559"/>
      <c r="F1349" s="559" t="str">
        <f>IFERROR(IF(OR(D1349=0,D1349=""),"",-PMT($F$45/IF($K$46="Day",'L1'!$D$12,IF($K$46="Week",'L1'!$D$16,IF($K$46="Month",'L1'!$D$17,1))),$F$46,$D$62)),"")</f>
        <v/>
      </c>
      <c r="G1349" s="559"/>
      <c r="H1349" s="559" t="str">
        <f>IFERROR(-PPMT(IF($K$46="Day",$F$45/'L1'!$D$12,IF($K$46="Week",$F$45/'L1'!$D$16,IF($K$46="Month",$F$45/'L1'!$D$17,IF($K$46="Year",$F$45,0)))),B1349,$F$46,$Q$45),"")</f>
        <v/>
      </c>
      <c r="I1349" s="559"/>
      <c r="J1349" s="559" t="str">
        <f t="shared" si="83"/>
        <v/>
      </c>
      <c r="K1349" s="559"/>
      <c r="L1349" s="559"/>
      <c r="M1349" s="559"/>
      <c r="N1349" s="559"/>
      <c r="O1349" s="559" t="str">
        <f t="shared" si="84"/>
        <v/>
      </c>
      <c r="P1349" s="560"/>
    </row>
    <row r="1350" spans="2:16">
      <c r="B1350" s="557" t="str">
        <f t="shared" si="81"/>
        <v/>
      </c>
      <c r="C1350" s="558"/>
      <c r="D1350" s="559" t="str">
        <f t="shared" si="82"/>
        <v/>
      </c>
      <c r="E1350" s="559"/>
      <c r="F1350" s="559" t="str">
        <f>IFERROR(IF(OR(D1350=0,D1350=""),"",-PMT($F$45/IF($K$46="Day",'L1'!$D$12,IF($K$46="Week",'L1'!$D$16,IF($K$46="Month",'L1'!$D$17,1))),$F$46,$D$62)),"")</f>
        <v/>
      </c>
      <c r="G1350" s="559"/>
      <c r="H1350" s="559" t="str">
        <f>IFERROR(-PPMT(IF($K$46="Day",$F$45/'L1'!$D$12,IF($K$46="Week",$F$45/'L1'!$D$16,IF($K$46="Month",$F$45/'L1'!$D$17,IF($K$46="Year",$F$45,0)))),B1350,$F$46,$Q$45),"")</f>
        <v/>
      </c>
      <c r="I1350" s="559"/>
      <c r="J1350" s="559" t="str">
        <f t="shared" si="83"/>
        <v/>
      </c>
      <c r="K1350" s="559"/>
      <c r="L1350" s="559"/>
      <c r="M1350" s="559"/>
      <c r="N1350" s="559"/>
      <c r="O1350" s="559" t="str">
        <f t="shared" si="84"/>
        <v/>
      </c>
      <c r="P1350" s="560"/>
    </row>
    <row r="1351" spans="2:16">
      <c r="B1351" s="557" t="str">
        <f t="shared" si="81"/>
        <v/>
      </c>
      <c r="C1351" s="558"/>
      <c r="D1351" s="559" t="str">
        <f t="shared" si="82"/>
        <v/>
      </c>
      <c r="E1351" s="559"/>
      <c r="F1351" s="559" t="str">
        <f>IFERROR(IF(OR(D1351=0,D1351=""),"",-PMT($F$45/IF($K$46="Day",'L1'!$D$12,IF($K$46="Week",'L1'!$D$16,IF($K$46="Month",'L1'!$D$17,1))),$F$46,$D$62)),"")</f>
        <v/>
      </c>
      <c r="G1351" s="559"/>
      <c r="H1351" s="559" t="str">
        <f>IFERROR(-PPMT(IF($K$46="Day",$F$45/'L1'!$D$12,IF($K$46="Week",$F$45/'L1'!$D$16,IF($K$46="Month",$F$45/'L1'!$D$17,IF($K$46="Year",$F$45,0)))),B1351,$F$46,$Q$45),"")</f>
        <v/>
      </c>
      <c r="I1351" s="559"/>
      <c r="J1351" s="559" t="str">
        <f t="shared" si="83"/>
        <v/>
      </c>
      <c r="K1351" s="559"/>
      <c r="L1351" s="559"/>
      <c r="M1351" s="559"/>
      <c r="N1351" s="559"/>
      <c r="O1351" s="559" t="str">
        <f t="shared" si="84"/>
        <v/>
      </c>
      <c r="P1351" s="560"/>
    </row>
    <row r="1352" spans="2:16">
      <c r="B1352" s="557" t="str">
        <f t="shared" si="81"/>
        <v/>
      </c>
      <c r="C1352" s="558"/>
      <c r="D1352" s="559" t="str">
        <f t="shared" si="82"/>
        <v/>
      </c>
      <c r="E1352" s="559"/>
      <c r="F1352" s="559" t="str">
        <f>IFERROR(IF(OR(D1352=0,D1352=""),"",-PMT($F$45/IF($K$46="Day",'L1'!$D$12,IF($K$46="Week",'L1'!$D$16,IF($K$46="Month",'L1'!$D$17,1))),$F$46,$D$62)),"")</f>
        <v/>
      </c>
      <c r="G1352" s="559"/>
      <c r="H1352" s="559" t="str">
        <f>IFERROR(-PPMT(IF($K$46="Day",$F$45/'L1'!$D$12,IF($K$46="Week",$F$45/'L1'!$D$16,IF($K$46="Month",$F$45/'L1'!$D$17,IF($K$46="Year",$F$45,0)))),B1352,$F$46,$Q$45),"")</f>
        <v/>
      </c>
      <c r="I1352" s="559"/>
      <c r="J1352" s="559" t="str">
        <f t="shared" si="83"/>
        <v/>
      </c>
      <c r="K1352" s="559"/>
      <c r="L1352" s="559"/>
      <c r="M1352" s="559"/>
      <c r="N1352" s="559"/>
      <c r="O1352" s="559" t="str">
        <f t="shared" si="84"/>
        <v/>
      </c>
      <c r="P1352" s="560"/>
    </row>
    <row r="1353" spans="2:16">
      <c r="B1353" s="557" t="str">
        <f t="shared" si="81"/>
        <v/>
      </c>
      <c r="C1353" s="558"/>
      <c r="D1353" s="559" t="str">
        <f t="shared" si="82"/>
        <v/>
      </c>
      <c r="E1353" s="559"/>
      <c r="F1353" s="559" t="str">
        <f>IFERROR(IF(OR(D1353=0,D1353=""),"",-PMT($F$45/IF($K$46="Day",'L1'!$D$12,IF($K$46="Week",'L1'!$D$16,IF($K$46="Month",'L1'!$D$17,1))),$F$46,$D$62)),"")</f>
        <v/>
      </c>
      <c r="G1353" s="559"/>
      <c r="H1353" s="559" t="str">
        <f>IFERROR(-PPMT(IF($K$46="Day",$F$45/'L1'!$D$12,IF($K$46="Week",$F$45/'L1'!$D$16,IF($K$46="Month",$F$45/'L1'!$D$17,IF($K$46="Year",$F$45,0)))),B1353,$F$46,$Q$45),"")</f>
        <v/>
      </c>
      <c r="I1353" s="559"/>
      <c r="J1353" s="559" t="str">
        <f t="shared" si="83"/>
        <v/>
      </c>
      <c r="K1353" s="559"/>
      <c r="L1353" s="559"/>
      <c r="M1353" s="559"/>
      <c r="N1353" s="559"/>
      <c r="O1353" s="559" t="str">
        <f t="shared" si="84"/>
        <v/>
      </c>
      <c r="P1353" s="560"/>
    </row>
    <row r="1354" spans="2:16">
      <c r="B1354" s="557" t="str">
        <f t="shared" si="81"/>
        <v/>
      </c>
      <c r="C1354" s="558"/>
      <c r="D1354" s="559" t="str">
        <f t="shared" si="82"/>
        <v/>
      </c>
      <c r="E1354" s="559"/>
      <c r="F1354" s="559" t="str">
        <f>IFERROR(IF(OR(D1354=0,D1354=""),"",-PMT($F$45/IF($K$46="Day",'L1'!$D$12,IF($K$46="Week",'L1'!$D$16,IF($K$46="Month",'L1'!$D$17,1))),$F$46,$D$62)),"")</f>
        <v/>
      </c>
      <c r="G1354" s="559"/>
      <c r="H1354" s="559" t="str">
        <f>IFERROR(-PPMT(IF($K$46="Day",$F$45/'L1'!$D$12,IF($K$46="Week",$F$45/'L1'!$D$16,IF($K$46="Month",$F$45/'L1'!$D$17,IF($K$46="Year",$F$45,0)))),B1354,$F$46,$Q$45),"")</f>
        <v/>
      </c>
      <c r="I1354" s="559"/>
      <c r="J1354" s="559" t="str">
        <f t="shared" si="83"/>
        <v/>
      </c>
      <c r="K1354" s="559"/>
      <c r="L1354" s="559"/>
      <c r="M1354" s="559"/>
      <c r="N1354" s="559"/>
      <c r="O1354" s="559" t="str">
        <f t="shared" si="84"/>
        <v/>
      </c>
      <c r="P1354" s="560"/>
    </row>
    <row r="1355" spans="2:16">
      <c r="B1355" s="557" t="str">
        <f t="shared" si="81"/>
        <v/>
      </c>
      <c r="C1355" s="558"/>
      <c r="D1355" s="559" t="str">
        <f t="shared" si="82"/>
        <v/>
      </c>
      <c r="E1355" s="559"/>
      <c r="F1355" s="559" t="str">
        <f>IFERROR(IF(OR(D1355=0,D1355=""),"",-PMT($F$45/IF($K$46="Day",'L1'!$D$12,IF($K$46="Week",'L1'!$D$16,IF($K$46="Month",'L1'!$D$17,1))),$F$46,$D$62)),"")</f>
        <v/>
      </c>
      <c r="G1355" s="559"/>
      <c r="H1355" s="559" t="str">
        <f>IFERROR(-PPMT(IF($K$46="Day",$F$45/'L1'!$D$12,IF($K$46="Week",$F$45/'L1'!$D$16,IF($K$46="Month",$F$45/'L1'!$D$17,IF($K$46="Year",$F$45,0)))),B1355,$F$46,$Q$45),"")</f>
        <v/>
      </c>
      <c r="I1355" s="559"/>
      <c r="J1355" s="559" t="str">
        <f t="shared" si="83"/>
        <v/>
      </c>
      <c r="K1355" s="559"/>
      <c r="L1355" s="559"/>
      <c r="M1355" s="559"/>
      <c r="N1355" s="559"/>
      <c r="O1355" s="559" t="str">
        <f t="shared" si="84"/>
        <v/>
      </c>
      <c r="P1355" s="560"/>
    </row>
    <row r="1356" spans="2:16">
      <c r="B1356" s="557" t="str">
        <f t="shared" si="81"/>
        <v/>
      </c>
      <c r="C1356" s="558"/>
      <c r="D1356" s="559" t="str">
        <f t="shared" si="82"/>
        <v/>
      </c>
      <c r="E1356" s="559"/>
      <c r="F1356" s="559" t="str">
        <f>IFERROR(IF(OR(D1356=0,D1356=""),"",-PMT($F$45/IF($K$46="Day",'L1'!$D$12,IF($K$46="Week",'L1'!$D$16,IF($K$46="Month",'L1'!$D$17,1))),$F$46,$D$62)),"")</f>
        <v/>
      </c>
      <c r="G1356" s="559"/>
      <c r="H1356" s="559" t="str">
        <f>IFERROR(-PPMT(IF($K$46="Day",$F$45/'L1'!$D$12,IF($K$46="Week",$F$45/'L1'!$D$16,IF($K$46="Month",$F$45/'L1'!$D$17,IF($K$46="Year",$F$45,0)))),B1356,$F$46,$Q$45),"")</f>
        <v/>
      </c>
      <c r="I1356" s="559"/>
      <c r="J1356" s="559" t="str">
        <f t="shared" si="83"/>
        <v/>
      </c>
      <c r="K1356" s="559"/>
      <c r="L1356" s="559"/>
      <c r="M1356" s="559"/>
      <c r="N1356" s="559"/>
      <c r="O1356" s="559" t="str">
        <f t="shared" si="84"/>
        <v/>
      </c>
      <c r="P1356" s="560"/>
    </row>
    <row r="1357" spans="2:16">
      <c r="B1357" s="557" t="str">
        <f t="shared" si="81"/>
        <v/>
      </c>
      <c r="C1357" s="558"/>
      <c r="D1357" s="559" t="str">
        <f t="shared" si="82"/>
        <v/>
      </c>
      <c r="E1357" s="559"/>
      <c r="F1357" s="559" t="str">
        <f>IFERROR(IF(OR(D1357=0,D1357=""),"",-PMT($F$45/IF($K$46="Day",'L1'!$D$12,IF($K$46="Week",'L1'!$D$16,IF($K$46="Month",'L1'!$D$17,1))),$F$46,$D$62)),"")</f>
        <v/>
      </c>
      <c r="G1357" s="559"/>
      <c r="H1357" s="559" t="str">
        <f>IFERROR(-PPMT(IF($K$46="Day",$F$45/'L1'!$D$12,IF($K$46="Week",$F$45/'L1'!$D$16,IF($K$46="Month",$F$45/'L1'!$D$17,IF($K$46="Year",$F$45,0)))),B1357,$F$46,$Q$45),"")</f>
        <v/>
      </c>
      <c r="I1357" s="559"/>
      <c r="J1357" s="559" t="str">
        <f t="shared" si="83"/>
        <v/>
      </c>
      <c r="K1357" s="559"/>
      <c r="L1357" s="559"/>
      <c r="M1357" s="559"/>
      <c r="N1357" s="559"/>
      <c r="O1357" s="559" t="str">
        <f t="shared" si="84"/>
        <v/>
      </c>
      <c r="P1357" s="560"/>
    </row>
    <row r="1358" spans="2:16">
      <c r="B1358" s="557" t="str">
        <f t="shared" si="81"/>
        <v/>
      </c>
      <c r="C1358" s="558"/>
      <c r="D1358" s="559" t="str">
        <f t="shared" si="82"/>
        <v/>
      </c>
      <c r="E1358" s="559"/>
      <c r="F1358" s="559" t="str">
        <f>IFERROR(IF(OR(D1358=0,D1358=""),"",-PMT($F$45/IF($K$46="Day",'L1'!$D$12,IF($K$46="Week",'L1'!$D$16,IF($K$46="Month",'L1'!$D$17,1))),$F$46,$D$62)),"")</f>
        <v/>
      </c>
      <c r="G1358" s="559"/>
      <c r="H1358" s="559" t="str">
        <f>IFERROR(-PPMT(IF($K$46="Day",$F$45/'L1'!$D$12,IF($K$46="Week",$F$45/'L1'!$D$16,IF($K$46="Month",$F$45/'L1'!$D$17,IF($K$46="Year",$F$45,0)))),B1358,$F$46,$Q$45),"")</f>
        <v/>
      </c>
      <c r="I1358" s="559"/>
      <c r="J1358" s="559" t="str">
        <f t="shared" si="83"/>
        <v/>
      </c>
      <c r="K1358" s="559"/>
      <c r="L1358" s="559"/>
      <c r="M1358" s="559"/>
      <c r="N1358" s="559"/>
      <c r="O1358" s="559" t="str">
        <f t="shared" si="84"/>
        <v/>
      </c>
      <c r="P1358" s="560"/>
    </row>
    <row r="1359" spans="2:16">
      <c r="B1359" s="557" t="str">
        <f t="shared" si="81"/>
        <v/>
      </c>
      <c r="C1359" s="558"/>
      <c r="D1359" s="559" t="str">
        <f t="shared" si="82"/>
        <v/>
      </c>
      <c r="E1359" s="559"/>
      <c r="F1359" s="559" t="str">
        <f>IFERROR(IF(OR(D1359=0,D1359=""),"",-PMT($F$45/IF($K$46="Day",'L1'!$D$12,IF($K$46="Week",'L1'!$D$16,IF($K$46="Month",'L1'!$D$17,1))),$F$46,$D$62)),"")</f>
        <v/>
      </c>
      <c r="G1359" s="559"/>
      <c r="H1359" s="559" t="str">
        <f>IFERROR(-PPMT(IF($K$46="Day",$F$45/'L1'!$D$12,IF($K$46="Week",$F$45/'L1'!$D$16,IF($K$46="Month",$F$45/'L1'!$D$17,IF($K$46="Year",$F$45,0)))),B1359,$F$46,$Q$45),"")</f>
        <v/>
      </c>
      <c r="I1359" s="559"/>
      <c r="J1359" s="559" t="str">
        <f t="shared" si="83"/>
        <v/>
      </c>
      <c r="K1359" s="559"/>
      <c r="L1359" s="559"/>
      <c r="M1359" s="559"/>
      <c r="N1359" s="559"/>
      <c r="O1359" s="559" t="str">
        <f t="shared" si="84"/>
        <v/>
      </c>
      <c r="P1359" s="560"/>
    </row>
    <row r="1360" spans="2:16">
      <c r="B1360" s="557" t="str">
        <f t="shared" si="81"/>
        <v/>
      </c>
      <c r="C1360" s="558"/>
      <c r="D1360" s="559" t="str">
        <f t="shared" si="82"/>
        <v/>
      </c>
      <c r="E1360" s="559"/>
      <c r="F1360" s="559" t="str">
        <f>IFERROR(IF(OR(D1360=0,D1360=""),"",-PMT($F$45/IF($K$46="Day",'L1'!$D$12,IF($K$46="Week",'L1'!$D$16,IF($K$46="Month",'L1'!$D$17,1))),$F$46,$D$62)),"")</f>
        <v/>
      </c>
      <c r="G1360" s="559"/>
      <c r="H1360" s="559" t="str">
        <f>IFERROR(-PPMT(IF($K$46="Day",$F$45/'L1'!$D$12,IF($K$46="Week",$F$45/'L1'!$D$16,IF($K$46="Month",$F$45/'L1'!$D$17,IF($K$46="Year",$F$45,0)))),B1360,$F$46,$Q$45),"")</f>
        <v/>
      </c>
      <c r="I1360" s="559"/>
      <c r="J1360" s="559" t="str">
        <f t="shared" si="83"/>
        <v/>
      </c>
      <c r="K1360" s="559"/>
      <c r="L1360" s="559"/>
      <c r="M1360" s="559"/>
      <c r="N1360" s="559"/>
      <c r="O1360" s="559" t="str">
        <f t="shared" si="84"/>
        <v/>
      </c>
      <c r="P1360" s="560"/>
    </row>
    <row r="1361" spans="2:16">
      <c r="B1361" s="557" t="str">
        <f t="shared" si="81"/>
        <v/>
      </c>
      <c r="C1361" s="558"/>
      <c r="D1361" s="559" t="str">
        <f t="shared" si="82"/>
        <v/>
      </c>
      <c r="E1361" s="559"/>
      <c r="F1361" s="559" t="str">
        <f>IFERROR(IF(OR(D1361=0,D1361=""),"",-PMT($F$45/IF($K$46="Day",'L1'!$D$12,IF($K$46="Week",'L1'!$D$16,IF($K$46="Month",'L1'!$D$17,1))),$F$46,$D$62)),"")</f>
        <v/>
      </c>
      <c r="G1361" s="559"/>
      <c r="H1361" s="559" t="str">
        <f>IFERROR(-PPMT(IF($K$46="Day",$F$45/'L1'!$D$12,IF($K$46="Week",$F$45/'L1'!$D$16,IF($K$46="Month",$F$45/'L1'!$D$17,IF($K$46="Year",$F$45,0)))),B1361,$F$46,$Q$45),"")</f>
        <v/>
      </c>
      <c r="I1361" s="559"/>
      <c r="J1361" s="559" t="str">
        <f t="shared" si="83"/>
        <v/>
      </c>
      <c r="K1361" s="559"/>
      <c r="L1361" s="559"/>
      <c r="M1361" s="559"/>
      <c r="N1361" s="559"/>
      <c r="O1361" s="559" t="str">
        <f t="shared" si="84"/>
        <v/>
      </c>
      <c r="P1361" s="560"/>
    </row>
    <row r="1362" spans="2:16">
      <c r="B1362" s="557" t="str">
        <f t="shared" si="81"/>
        <v/>
      </c>
      <c r="C1362" s="558"/>
      <c r="D1362" s="559" t="str">
        <f t="shared" si="82"/>
        <v/>
      </c>
      <c r="E1362" s="559"/>
      <c r="F1362" s="559" t="str">
        <f>IFERROR(IF(OR(D1362=0,D1362=""),"",-PMT($F$45/IF($K$46="Day",'L1'!$D$12,IF($K$46="Week",'L1'!$D$16,IF($K$46="Month",'L1'!$D$17,1))),$F$46,$D$62)),"")</f>
        <v/>
      </c>
      <c r="G1362" s="559"/>
      <c r="H1362" s="559" t="str">
        <f>IFERROR(-PPMT(IF($K$46="Day",$F$45/'L1'!$D$12,IF($K$46="Week",$F$45/'L1'!$D$16,IF($K$46="Month",$F$45/'L1'!$D$17,IF($K$46="Year",$F$45,0)))),B1362,$F$46,$Q$45),"")</f>
        <v/>
      </c>
      <c r="I1362" s="559"/>
      <c r="J1362" s="559" t="str">
        <f t="shared" si="83"/>
        <v/>
      </c>
      <c r="K1362" s="559"/>
      <c r="L1362" s="559"/>
      <c r="M1362" s="559"/>
      <c r="N1362" s="559"/>
      <c r="O1362" s="559" t="str">
        <f t="shared" si="84"/>
        <v/>
      </c>
      <c r="P1362" s="560"/>
    </row>
    <row r="1363" spans="2:16">
      <c r="B1363" s="557" t="str">
        <f t="shared" si="81"/>
        <v/>
      </c>
      <c r="C1363" s="558"/>
      <c r="D1363" s="559" t="str">
        <f t="shared" si="82"/>
        <v/>
      </c>
      <c r="E1363" s="559"/>
      <c r="F1363" s="559" t="str">
        <f>IFERROR(IF(OR(D1363=0,D1363=""),"",-PMT($F$45/IF($K$46="Day",'L1'!$D$12,IF($K$46="Week",'L1'!$D$16,IF($K$46="Month",'L1'!$D$17,1))),$F$46,$D$62)),"")</f>
        <v/>
      </c>
      <c r="G1363" s="559"/>
      <c r="H1363" s="559" t="str">
        <f>IFERROR(-PPMT(IF($K$46="Day",$F$45/'L1'!$D$12,IF($K$46="Week",$F$45/'L1'!$D$16,IF($K$46="Month",$F$45/'L1'!$D$17,IF($K$46="Year",$F$45,0)))),B1363,$F$46,$Q$45),"")</f>
        <v/>
      </c>
      <c r="I1363" s="559"/>
      <c r="J1363" s="559" t="str">
        <f t="shared" si="83"/>
        <v/>
      </c>
      <c r="K1363" s="559"/>
      <c r="L1363" s="559"/>
      <c r="M1363" s="559"/>
      <c r="N1363" s="559"/>
      <c r="O1363" s="559" t="str">
        <f t="shared" si="84"/>
        <v/>
      </c>
      <c r="P1363" s="560"/>
    </row>
    <row r="1364" spans="2:16">
      <c r="B1364" s="557" t="str">
        <f t="shared" si="81"/>
        <v/>
      </c>
      <c r="C1364" s="558"/>
      <c r="D1364" s="559" t="str">
        <f t="shared" si="82"/>
        <v/>
      </c>
      <c r="E1364" s="559"/>
      <c r="F1364" s="559" t="str">
        <f>IFERROR(IF(OR(D1364=0,D1364=""),"",-PMT($F$45/IF($K$46="Day",'L1'!$D$12,IF($K$46="Week",'L1'!$D$16,IF($K$46="Month",'L1'!$D$17,1))),$F$46,$D$62)),"")</f>
        <v/>
      </c>
      <c r="G1364" s="559"/>
      <c r="H1364" s="559" t="str">
        <f>IFERROR(-PPMT(IF($K$46="Day",$F$45/'L1'!$D$12,IF($K$46="Week",$F$45/'L1'!$D$16,IF($K$46="Month",$F$45/'L1'!$D$17,IF($K$46="Year",$F$45,0)))),B1364,$F$46,$Q$45),"")</f>
        <v/>
      </c>
      <c r="I1364" s="559"/>
      <c r="J1364" s="559" t="str">
        <f t="shared" si="83"/>
        <v/>
      </c>
      <c r="K1364" s="559"/>
      <c r="L1364" s="559"/>
      <c r="M1364" s="559"/>
      <c r="N1364" s="559"/>
      <c r="O1364" s="559" t="str">
        <f t="shared" si="84"/>
        <v/>
      </c>
      <c r="P1364" s="560"/>
    </row>
    <row r="1365" spans="2:16">
      <c r="B1365" s="557" t="str">
        <f t="shared" si="81"/>
        <v/>
      </c>
      <c r="C1365" s="558"/>
      <c r="D1365" s="559" t="str">
        <f t="shared" si="82"/>
        <v/>
      </c>
      <c r="E1365" s="559"/>
      <c r="F1365" s="559" t="str">
        <f>IFERROR(IF(OR(D1365=0,D1365=""),"",-PMT($F$45/IF($K$46="Day",'L1'!$D$12,IF($K$46="Week",'L1'!$D$16,IF($K$46="Month",'L1'!$D$17,1))),$F$46,$D$62)),"")</f>
        <v/>
      </c>
      <c r="G1365" s="559"/>
      <c r="H1365" s="559" t="str">
        <f>IFERROR(-PPMT(IF($K$46="Day",$F$45/'L1'!$D$12,IF($K$46="Week",$F$45/'L1'!$D$16,IF($K$46="Month",$F$45/'L1'!$D$17,IF($K$46="Year",$F$45,0)))),B1365,$F$46,$Q$45),"")</f>
        <v/>
      </c>
      <c r="I1365" s="559"/>
      <c r="J1365" s="559" t="str">
        <f t="shared" si="83"/>
        <v/>
      </c>
      <c r="K1365" s="559"/>
      <c r="L1365" s="559"/>
      <c r="M1365" s="559"/>
      <c r="N1365" s="559"/>
      <c r="O1365" s="559" t="str">
        <f t="shared" si="84"/>
        <v/>
      </c>
      <c r="P1365" s="560"/>
    </row>
    <row r="1366" spans="2:16">
      <c r="B1366" s="557" t="str">
        <f t="shared" si="81"/>
        <v/>
      </c>
      <c r="C1366" s="558"/>
      <c r="D1366" s="559" t="str">
        <f t="shared" si="82"/>
        <v/>
      </c>
      <c r="E1366" s="559"/>
      <c r="F1366" s="559" t="str">
        <f>IFERROR(IF(OR(D1366=0,D1366=""),"",-PMT($F$45/IF($K$46="Day",'L1'!$D$12,IF($K$46="Week",'L1'!$D$16,IF($K$46="Month",'L1'!$D$17,1))),$F$46,$D$62)),"")</f>
        <v/>
      </c>
      <c r="G1366" s="559"/>
      <c r="H1366" s="559" t="str">
        <f>IFERROR(-PPMT(IF($K$46="Day",$F$45/'L1'!$D$12,IF($K$46="Week",$F$45/'L1'!$D$16,IF($K$46="Month",$F$45/'L1'!$D$17,IF($K$46="Year",$F$45,0)))),B1366,$F$46,$Q$45),"")</f>
        <v/>
      </c>
      <c r="I1366" s="559"/>
      <c r="J1366" s="559" t="str">
        <f t="shared" si="83"/>
        <v/>
      </c>
      <c r="K1366" s="559"/>
      <c r="L1366" s="559"/>
      <c r="M1366" s="559"/>
      <c r="N1366" s="559"/>
      <c r="O1366" s="559" t="str">
        <f t="shared" si="84"/>
        <v/>
      </c>
      <c r="P1366" s="560"/>
    </row>
    <row r="1367" spans="2:16">
      <c r="B1367" s="557" t="str">
        <f t="shared" si="81"/>
        <v/>
      </c>
      <c r="C1367" s="558"/>
      <c r="D1367" s="559" t="str">
        <f t="shared" si="82"/>
        <v/>
      </c>
      <c r="E1367" s="559"/>
      <c r="F1367" s="559" t="str">
        <f>IFERROR(IF(OR(D1367=0,D1367=""),"",-PMT($F$45/IF($K$46="Day",'L1'!$D$12,IF($K$46="Week",'L1'!$D$16,IF($K$46="Month",'L1'!$D$17,1))),$F$46,$D$62)),"")</f>
        <v/>
      </c>
      <c r="G1367" s="559"/>
      <c r="H1367" s="559" t="str">
        <f>IFERROR(-PPMT(IF($K$46="Day",$F$45/'L1'!$D$12,IF($K$46="Week",$F$45/'L1'!$D$16,IF($K$46="Month",$F$45/'L1'!$D$17,IF($K$46="Year",$F$45,0)))),B1367,$F$46,$Q$45),"")</f>
        <v/>
      </c>
      <c r="I1367" s="559"/>
      <c r="J1367" s="559" t="str">
        <f t="shared" si="83"/>
        <v/>
      </c>
      <c r="K1367" s="559"/>
      <c r="L1367" s="559"/>
      <c r="M1367" s="559"/>
      <c r="N1367" s="559"/>
      <c r="O1367" s="559" t="str">
        <f t="shared" si="84"/>
        <v/>
      </c>
      <c r="P1367" s="560"/>
    </row>
    <row r="1368" spans="2:16">
      <c r="B1368" s="557" t="str">
        <f t="shared" si="81"/>
        <v/>
      </c>
      <c r="C1368" s="558"/>
      <c r="D1368" s="559" t="str">
        <f t="shared" si="82"/>
        <v/>
      </c>
      <c r="E1368" s="559"/>
      <c r="F1368" s="559" t="str">
        <f>IFERROR(IF(OR(D1368=0,D1368=""),"",-PMT($F$45/IF($K$46="Day",'L1'!$D$12,IF($K$46="Week",'L1'!$D$16,IF($K$46="Month",'L1'!$D$17,1))),$F$46,$D$62)),"")</f>
        <v/>
      </c>
      <c r="G1368" s="559"/>
      <c r="H1368" s="559" t="str">
        <f>IFERROR(-PPMT(IF($K$46="Day",$F$45/'L1'!$D$12,IF($K$46="Week",$F$45/'L1'!$D$16,IF($K$46="Month",$F$45/'L1'!$D$17,IF($K$46="Year",$F$45,0)))),B1368,$F$46,$Q$45),"")</f>
        <v/>
      </c>
      <c r="I1368" s="559"/>
      <c r="J1368" s="559" t="str">
        <f t="shared" si="83"/>
        <v/>
      </c>
      <c r="K1368" s="559"/>
      <c r="L1368" s="559"/>
      <c r="M1368" s="559"/>
      <c r="N1368" s="559"/>
      <c r="O1368" s="559" t="str">
        <f t="shared" si="84"/>
        <v/>
      </c>
      <c r="P1368" s="560"/>
    </row>
    <row r="1369" spans="2:16">
      <c r="B1369" s="557" t="str">
        <f t="shared" si="81"/>
        <v/>
      </c>
      <c r="C1369" s="558"/>
      <c r="D1369" s="559" t="str">
        <f t="shared" si="82"/>
        <v/>
      </c>
      <c r="E1369" s="559"/>
      <c r="F1369" s="559" t="str">
        <f>IFERROR(IF(OR(D1369=0,D1369=""),"",-PMT($F$45/IF($K$46="Day",'L1'!$D$12,IF($K$46="Week",'L1'!$D$16,IF($K$46="Month",'L1'!$D$17,1))),$F$46,$D$62)),"")</f>
        <v/>
      </c>
      <c r="G1369" s="559"/>
      <c r="H1369" s="559" t="str">
        <f>IFERROR(-PPMT(IF($K$46="Day",$F$45/'L1'!$D$12,IF($K$46="Week",$F$45/'L1'!$D$16,IF($K$46="Month",$F$45/'L1'!$D$17,IF($K$46="Year",$F$45,0)))),B1369,$F$46,$Q$45),"")</f>
        <v/>
      </c>
      <c r="I1369" s="559"/>
      <c r="J1369" s="559" t="str">
        <f t="shared" si="83"/>
        <v/>
      </c>
      <c r="K1369" s="559"/>
      <c r="L1369" s="559"/>
      <c r="M1369" s="559"/>
      <c r="N1369" s="559"/>
      <c r="O1369" s="559" t="str">
        <f t="shared" si="84"/>
        <v/>
      </c>
      <c r="P1369" s="560"/>
    </row>
    <row r="1370" spans="2:16">
      <c r="B1370" s="557" t="str">
        <f t="shared" si="81"/>
        <v/>
      </c>
      <c r="C1370" s="558"/>
      <c r="D1370" s="559" t="str">
        <f t="shared" si="82"/>
        <v/>
      </c>
      <c r="E1370" s="559"/>
      <c r="F1370" s="559" t="str">
        <f>IFERROR(IF(OR(D1370=0,D1370=""),"",-PMT($F$45/IF($K$46="Day",'L1'!$D$12,IF($K$46="Week",'L1'!$D$16,IF($K$46="Month",'L1'!$D$17,1))),$F$46,$D$62)),"")</f>
        <v/>
      </c>
      <c r="G1370" s="559"/>
      <c r="H1370" s="559" t="str">
        <f>IFERROR(-PPMT(IF($K$46="Day",$F$45/'L1'!$D$12,IF($K$46="Week",$F$45/'L1'!$D$16,IF($K$46="Month",$F$45/'L1'!$D$17,IF($K$46="Year",$F$45,0)))),B1370,$F$46,$Q$45),"")</f>
        <v/>
      </c>
      <c r="I1370" s="559"/>
      <c r="J1370" s="559" t="str">
        <f t="shared" si="83"/>
        <v/>
      </c>
      <c r="K1370" s="559"/>
      <c r="L1370" s="559"/>
      <c r="M1370" s="559"/>
      <c r="N1370" s="559"/>
      <c r="O1370" s="559" t="str">
        <f t="shared" si="84"/>
        <v/>
      </c>
      <c r="P1370" s="560"/>
    </row>
    <row r="1371" spans="2:16">
      <c r="B1371" s="557" t="str">
        <f t="shared" si="81"/>
        <v/>
      </c>
      <c r="C1371" s="558"/>
      <c r="D1371" s="559" t="str">
        <f t="shared" si="82"/>
        <v/>
      </c>
      <c r="E1371" s="559"/>
      <c r="F1371" s="559" t="str">
        <f>IFERROR(IF(OR(D1371=0,D1371=""),"",-PMT($F$45/IF($K$46="Day",'L1'!$D$12,IF($K$46="Week",'L1'!$D$16,IF($K$46="Month",'L1'!$D$17,1))),$F$46,$D$62)),"")</f>
        <v/>
      </c>
      <c r="G1371" s="559"/>
      <c r="H1371" s="559" t="str">
        <f>IFERROR(-PPMT(IF($K$46="Day",$F$45/'L1'!$D$12,IF($K$46="Week",$F$45/'L1'!$D$16,IF($K$46="Month",$F$45/'L1'!$D$17,IF($K$46="Year",$F$45,0)))),B1371,$F$46,$Q$45),"")</f>
        <v/>
      </c>
      <c r="I1371" s="559"/>
      <c r="J1371" s="559" t="str">
        <f t="shared" si="83"/>
        <v/>
      </c>
      <c r="K1371" s="559"/>
      <c r="L1371" s="559"/>
      <c r="M1371" s="559"/>
      <c r="N1371" s="559"/>
      <c r="O1371" s="559" t="str">
        <f t="shared" si="84"/>
        <v/>
      </c>
      <c r="P1371" s="560"/>
    </row>
    <row r="1372" spans="2:16">
      <c r="B1372" s="557" t="str">
        <f t="shared" si="81"/>
        <v/>
      </c>
      <c r="C1372" s="558"/>
      <c r="D1372" s="559" t="str">
        <f t="shared" si="82"/>
        <v/>
      </c>
      <c r="E1372" s="559"/>
      <c r="F1372" s="559" t="str">
        <f>IFERROR(IF(OR(D1372=0,D1372=""),"",-PMT($F$45/IF($K$46="Day",'L1'!$D$12,IF($K$46="Week",'L1'!$D$16,IF($K$46="Month",'L1'!$D$17,1))),$F$46,$D$62)),"")</f>
        <v/>
      </c>
      <c r="G1372" s="559"/>
      <c r="H1372" s="559" t="str">
        <f>IFERROR(-PPMT(IF($K$46="Day",$F$45/'L1'!$D$12,IF($K$46="Week",$F$45/'L1'!$D$16,IF($K$46="Month",$F$45/'L1'!$D$17,IF($K$46="Year",$F$45,0)))),B1372,$F$46,$Q$45),"")</f>
        <v/>
      </c>
      <c r="I1372" s="559"/>
      <c r="J1372" s="559" t="str">
        <f t="shared" si="83"/>
        <v/>
      </c>
      <c r="K1372" s="559"/>
      <c r="L1372" s="559"/>
      <c r="M1372" s="559"/>
      <c r="N1372" s="559"/>
      <c r="O1372" s="559" t="str">
        <f t="shared" si="84"/>
        <v/>
      </c>
      <c r="P1372" s="560"/>
    </row>
    <row r="1373" spans="2:16">
      <c r="B1373" s="557" t="str">
        <f t="shared" si="81"/>
        <v/>
      </c>
      <c r="C1373" s="558"/>
      <c r="D1373" s="559" t="str">
        <f t="shared" si="82"/>
        <v/>
      </c>
      <c r="E1373" s="559"/>
      <c r="F1373" s="559" t="str">
        <f>IFERROR(IF(OR(D1373=0,D1373=""),"",-PMT($F$45/IF($K$46="Day",'L1'!$D$12,IF($K$46="Week",'L1'!$D$16,IF($K$46="Month",'L1'!$D$17,1))),$F$46,$D$62)),"")</f>
        <v/>
      </c>
      <c r="G1373" s="559"/>
      <c r="H1373" s="559" t="str">
        <f>IFERROR(-PPMT(IF($K$46="Day",$F$45/'L1'!$D$12,IF($K$46="Week",$F$45/'L1'!$D$16,IF($K$46="Month",$F$45/'L1'!$D$17,IF($K$46="Year",$F$45,0)))),B1373,$F$46,$Q$45),"")</f>
        <v/>
      </c>
      <c r="I1373" s="559"/>
      <c r="J1373" s="559" t="str">
        <f t="shared" si="83"/>
        <v/>
      </c>
      <c r="K1373" s="559"/>
      <c r="L1373" s="559"/>
      <c r="M1373" s="559"/>
      <c r="N1373" s="559"/>
      <c r="O1373" s="559" t="str">
        <f t="shared" si="84"/>
        <v/>
      </c>
      <c r="P1373" s="560"/>
    </row>
    <row r="1374" spans="2:16">
      <c r="B1374" s="557" t="str">
        <f t="shared" si="81"/>
        <v/>
      </c>
      <c r="C1374" s="558"/>
      <c r="D1374" s="559" t="str">
        <f t="shared" si="82"/>
        <v/>
      </c>
      <c r="E1374" s="559"/>
      <c r="F1374" s="559" t="str">
        <f>IFERROR(IF(OR(D1374=0,D1374=""),"",-PMT($F$45/IF($K$46="Day",'L1'!$D$12,IF($K$46="Week",'L1'!$D$16,IF($K$46="Month",'L1'!$D$17,1))),$F$46,$D$62)),"")</f>
        <v/>
      </c>
      <c r="G1374" s="559"/>
      <c r="H1374" s="559" t="str">
        <f>IFERROR(-PPMT(IF($K$46="Day",$F$45/'L1'!$D$12,IF($K$46="Week",$F$45/'L1'!$D$16,IF($K$46="Month",$F$45/'L1'!$D$17,IF($K$46="Year",$F$45,0)))),B1374,$F$46,$Q$45),"")</f>
        <v/>
      </c>
      <c r="I1374" s="559"/>
      <c r="J1374" s="559" t="str">
        <f t="shared" si="83"/>
        <v/>
      </c>
      <c r="K1374" s="559"/>
      <c r="L1374" s="559"/>
      <c r="M1374" s="559"/>
      <c r="N1374" s="559"/>
      <c r="O1374" s="559" t="str">
        <f t="shared" si="84"/>
        <v/>
      </c>
      <c r="P1374" s="560"/>
    </row>
    <row r="1375" spans="2:16">
      <c r="B1375" s="557" t="str">
        <f t="shared" si="81"/>
        <v/>
      </c>
      <c r="C1375" s="558"/>
      <c r="D1375" s="559" t="str">
        <f t="shared" si="82"/>
        <v/>
      </c>
      <c r="E1375" s="559"/>
      <c r="F1375" s="559" t="str">
        <f>IFERROR(IF(OR(D1375=0,D1375=""),"",-PMT($F$45/IF($K$46="Day",'L1'!$D$12,IF($K$46="Week",'L1'!$D$16,IF($K$46="Month",'L1'!$D$17,1))),$F$46,$D$62)),"")</f>
        <v/>
      </c>
      <c r="G1375" s="559"/>
      <c r="H1375" s="559" t="str">
        <f>IFERROR(-PPMT(IF($K$46="Day",$F$45/'L1'!$D$12,IF($K$46="Week",$F$45/'L1'!$D$16,IF($K$46="Month",$F$45/'L1'!$D$17,IF($K$46="Year",$F$45,0)))),B1375,$F$46,$Q$45),"")</f>
        <v/>
      </c>
      <c r="I1375" s="559"/>
      <c r="J1375" s="559" t="str">
        <f t="shared" si="83"/>
        <v/>
      </c>
      <c r="K1375" s="559"/>
      <c r="L1375" s="559"/>
      <c r="M1375" s="559"/>
      <c r="N1375" s="559"/>
      <c r="O1375" s="559" t="str">
        <f t="shared" si="84"/>
        <v/>
      </c>
      <c r="P1375" s="560"/>
    </row>
    <row r="1376" spans="2:16">
      <c r="B1376" s="557" t="str">
        <f t="shared" si="81"/>
        <v/>
      </c>
      <c r="C1376" s="558"/>
      <c r="D1376" s="559" t="str">
        <f t="shared" si="82"/>
        <v/>
      </c>
      <c r="E1376" s="559"/>
      <c r="F1376" s="559" t="str">
        <f>IFERROR(IF(OR(D1376=0,D1376=""),"",-PMT($F$45/IF($K$46="Day",'L1'!$D$12,IF($K$46="Week",'L1'!$D$16,IF($K$46="Month",'L1'!$D$17,1))),$F$46,$D$62)),"")</f>
        <v/>
      </c>
      <c r="G1376" s="559"/>
      <c r="H1376" s="559" t="str">
        <f>IFERROR(-PPMT(IF($K$46="Day",$F$45/'L1'!$D$12,IF($K$46="Week",$F$45/'L1'!$D$16,IF($K$46="Month",$F$45/'L1'!$D$17,IF($K$46="Year",$F$45,0)))),B1376,$F$46,$Q$45),"")</f>
        <v/>
      </c>
      <c r="I1376" s="559"/>
      <c r="J1376" s="559" t="str">
        <f t="shared" si="83"/>
        <v/>
      </c>
      <c r="K1376" s="559"/>
      <c r="L1376" s="559"/>
      <c r="M1376" s="559"/>
      <c r="N1376" s="559"/>
      <c r="O1376" s="559" t="str">
        <f t="shared" si="84"/>
        <v/>
      </c>
      <c r="P1376" s="560"/>
    </row>
    <row r="1377" spans="2:16">
      <c r="B1377" s="557" t="str">
        <f t="shared" si="81"/>
        <v/>
      </c>
      <c r="C1377" s="558"/>
      <c r="D1377" s="559" t="str">
        <f t="shared" si="82"/>
        <v/>
      </c>
      <c r="E1377" s="559"/>
      <c r="F1377" s="559" t="str">
        <f>IFERROR(IF(OR(D1377=0,D1377=""),"",-PMT($F$45/IF($K$46="Day",'L1'!$D$12,IF($K$46="Week",'L1'!$D$16,IF($K$46="Month",'L1'!$D$17,1))),$F$46,$D$62)),"")</f>
        <v/>
      </c>
      <c r="G1377" s="559"/>
      <c r="H1377" s="559" t="str">
        <f>IFERROR(-PPMT(IF($K$46="Day",$F$45/'L1'!$D$12,IF($K$46="Week",$F$45/'L1'!$D$16,IF($K$46="Month",$F$45/'L1'!$D$17,IF($K$46="Year",$F$45,0)))),B1377,$F$46,$Q$45),"")</f>
        <v/>
      </c>
      <c r="I1377" s="559"/>
      <c r="J1377" s="559" t="str">
        <f t="shared" si="83"/>
        <v/>
      </c>
      <c r="K1377" s="559"/>
      <c r="L1377" s="559"/>
      <c r="M1377" s="559"/>
      <c r="N1377" s="559"/>
      <c r="O1377" s="559" t="str">
        <f t="shared" si="84"/>
        <v/>
      </c>
      <c r="P1377" s="560"/>
    </row>
    <row r="1378" spans="2:16">
      <c r="B1378" s="557" t="str">
        <f t="shared" si="81"/>
        <v/>
      </c>
      <c r="C1378" s="558"/>
      <c r="D1378" s="559" t="str">
        <f t="shared" si="82"/>
        <v/>
      </c>
      <c r="E1378" s="559"/>
      <c r="F1378" s="559" t="str">
        <f>IFERROR(IF(OR(D1378=0,D1378=""),"",-PMT($F$45/IF($K$46="Day",'L1'!$D$12,IF($K$46="Week",'L1'!$D$16,IF($K$46="Month",'L1'!$D$17,1))),$F$46,$D$62)),"")</f>
        <v/>
      </c>
      <c r="G1378" s="559"/>
      <c r="H1378" s="559" t="str">
        <f>IFERROR(-PPMT(IF($K$46="Day",$F$45/'L1'!$D$12,IF($K$46="Week",$F$45/'L1'!$D$16,IF($K$46="Month",$F$45/'L1'!$D$17,IF($K$46="Year",$F$45,0)))),B1378,$F$46,$Q$45),"")</f>
        <v/>
      </c>
      <c r="I1378" s="559"/>
      <c r="J1378" s="559" t="str">
        <f t="shared" si="83"/>
        <v/>
      </c>
      <c r="K1378" s="559"/>
      <c r="L1378" s="559"/>
      <c r="M1378" s="559"/>
      <c r="N1378" s="559"/>
      <c r="O1378" s="559" t="str">
        <f t="shared" si="84"/>
        <v/>
      </c>
      <c r="P1378" s="560"/>
    </row>
    <row r="1379" spans="2:16">
      <c r="B1379" s="557" t="str">
        <f t="shared" si="81"/>
        <v/>
      </c>
      <c r="C1379" s="558"/>
      <c r="D1379" s="559" t="str">
        <f t="shared" si="82"/>
        <v/>
      </c>
      <c r="E1379" s="559"/>
      <c r="F1379" s="559" t="str">
        <f>IFERROR(IF(OR(D1379=0,D1379=""),"",-PMT($F$45/IF($K$46="Day",'L1'!$D$12,IF($K$46="Week",'L1'!$D$16,IF($K$46="Month",'L1'!$D$17,1))),$F$46,$D$62)),"")</f>
        <v/>
      </c>
      <c r="G1379" s="559"/>
      <c r="H1379" s="559" t="str">
        <f>IFERROR(-PPMT(IF($K$46="Day",$F$45/'L1'!$D$12,IF($K$46="Week",$F$45/'L1'!$D$16,IF($K$46="Month",$F$45/'L1'!$D$17,IF($K$46="Year",$F$45,0)))),B1379,$F$46,$Q$45),"")</f>
        <v/>
      </c>
      <c r="I1379" s="559"/>
      <c r="J1379" s="559" t="str">
        <f t="shared" si="83"/>
        <v/>
      </c>
      <c r="K1379" s="559"/>
      <c r="L1379" s="559"/>
      <c r="M1379" s="559"/>
      <c r="N1379" s="559"/>
      <c r="O1379" s="559" t="str">
        <f t="shared" si="84"/>
        <v/>
      </c>
      <c r="P1379" s="560"/>
    </row>
    <row r="1380" spans="2:16">
      <c r="B1380" s="557" t="str">
        <f t="shared" si="81"/>
        <v/>
      </c>
      <c r="C1380" s="558"/>
      <c r="D1380" s="559" t="str">
        <f t="shared" si="82"/>
        <v/>
      </c>
      <c r="E1380" s="559"/>
      <c r="F1380" s="559" t="str">
        <f>IFERROR(IF(OR(D1380=0,D1380=""),"",-PMT($F$45/IF($K$46="Day",'L1'!$D$12,IF($K$46="Week",'L1'!$D$16,IF($K$46="Month",'L1'!$D$17,1))),$F$46,$D$62)),"")</f>
        <v/>
      </c>
      <c r="G1380" s="559"/>
      <c r="H1380" s="559" t="str">
        <f>IFERROR(-PPMT(IF($K$46="Day",$F$45/'L1'!$D$12,IF($K$46="Week",$F$45/'L1'!$D$16,IF($K$46="Month",$F$45/'L1'!$D$17,IF($K$46="Year",$F$45,0)))),B1380,$F$46,$Q$45),"")</f>
        <v/>
      </c>
      <c r="I1380" s="559"/>
      <c r="J1380" s="559" t="str">
        <f t="shared" si="83"/>
        <v/>
      </c>
      <c r="K1380" s="559"/>
      <c r="L1380" s="559"/>
      <c r="M1380" s="559"/>
      <c r="N1380" s="559"/>
      <c r="O1380" s="559" t="str">
        <f t="shared" si="84"/>
        <v/>
      </c>
      <c r="P1380" s="560"/>
    </row>
    <row r="1381" spans="2:16">
      <c r="B1381" s="557" t="str">
        <f t="shared" si="81"/>
        <v/>
      </c>
      <c r="C1381" s="558"/>
      <c r="D1381" s="559" t="str">
        <f t="shared" si="82"/>
        <v/>
      </c>
      <c r="E1381" s="559"/>
      <c r="F1381" s="559" t="str">
        <f>IFERROR(IF(OR(D1381=0,D1381=""),"",-PMT($F$45/IF($K$46="Day",'L1'!$D$12,IF($K$46="Week",'L1'!$D$16,IF($K$46="Month",'L1'!$D$17,1))),$F$46,$D$62)),"")</f>
        <v/>
      </c>
      <c r="G1381" s="559"/>
      <c r="H1381" s="559" t="str">
        <f>IFERROR(-PPMT(IF($K$46="Day",$F$45/'L1'!$D$12,IF($K$46="Week",$F$45/'L1'!$D$16,IF($K$46="Month",$F$45/'L1'!$D$17,IF($K$46="Year",$F$45,0)))),B1381,$F$46,$Q$45),"")</f>
        <v/>
      </c>
      <c r="I1381" s="559"/>
      <c r="J1381" s="559" t="str">
        <f t="shared" si="83"/>
        <v/>
      </c>
      <c r="K1381" s="559"/>
      <c r="L1381" s="559"/>
      <c r="M1381" s="559"/>
      <c r="N1381" s="559"/>
      <c r="O1381" s="559" t="str">
        <f t="shared" si="84"/>
        <v/>
      </c>
      <c r="P1381" s="560"/>
    </row>
    <row r="1382" spans="2:16">
      <c r="B1382" s="557" t="str">
        <f t="shared" si="81"/>
        <v/>
      </c>
      <c r="C1382" s="558"/>
      <c r="D1382" s="559" t="str">
        <f t="shared" si="82"/>
        <v/>
      </c>
      <c r="E1382" s="559"/>
      <c r="F1382" s="559" t="str">
        <f>IFERROR(IF(OR(D1382=0,D1382=""),"",-PMT($F$45/IF($K$46="Day",'L1'!$D$12,IF($K$46="Week",'L1'!$D$16,IF($K$46="Month",'L1'!$D$17,1))),$F$46,$D$62)),"")</f>
        <v/>
      </c>
      <c r="G1382" s="559"/>
      <c r="H1382" s="559" t="str">
        <f>IFERROR(-PPMT(IF($K$46="Day",$F$45/'L1'!$D$12,IF($K$46="Week",$F$45/'L1'!$D$16,IF($K$46="Month",$F$45/'L1'!$D$17,IF($K$46="Year",$F$45,0)))),B1382,$F$46,$Q$45),"")</f>
        <v/>
      </c>
      <c r="I1382" s="559"/>
      <c r="J1382" s="559" t="str">
        <f t="shared" si="83"/>
        <v/>
      </c>
      <c r="K1382" s="559"/>
      <c r="L1382" s="559"/>
      <c r="M1382" s="559"/>
      <c r="N1382" s="559"/>
      <c r="O1382" s="559" t="str">
        <f t="shared" si="84"/>
        <v/>
      </c>
      <c r="P1382" s="560"/>
    </row>
    <row r="1383" spans="2:16">
      <c r="B1383" s="557" t="str">
        <f t="shared" si="81"/>
        <v/>
      </c>
      <c r="C1383" s="558"/>
      <c r="D1383" s="559" t="str">
        <f t="shared" si="82"/>
        <v/>
      </c>
      <c r="E1383" s="559"/>
      <c r="F1383" s="559" t="str">
        <f>IFERROR(IF(OR(D1383=0,D1383=""),"",-PMT($F$45/IF($K$46="Day",'L1'!$D$12,IF($K$46="Week",'L1'!$D$16,IF($K$46="Month",'L1'!$D$17,1))),$F$46,$D$62)),"")</f>
        <v/>
      </c>
      <c r="G1383" s="559"/>
      <c r="H1383" s="559" t="str">
        <f>IFERROR(-PPMT(IF($K$46="Day",$F$45/'L1'!$D$12,IF($K$46="Week",$F$45/'L1'!$D$16,IF($K$46="Month",$F$45/'L1'!$D$17,IF($K$46="Year",$F$45,0)))),B1383,$F$46,$Q$45),"")</f>
        <v/>
      </c>
      <c r="I1383" s="559"/>
      <c r="J1383" s="559" t="str">
        <f t="shared" si="83"/>
        <v/>
      </c>
      <c r="K1383" s="559"/>
      <c r="L1383" s="559"/>
      <c r="M1383" s="559"/>
      <c r="N1383" s="559"/>
      <c r="O1383" s="559" t="str">
        <f t="shared" si="84"/>
        <v/>
      </c>
      <c r="P1383" s="560"/>
    </row>
    <row r="1384" spans="2:16">
      <c r="B1384" s="557" t="str">
        <f t="shared" si="81"/>
        <v/>
      </c>
      <c r="C1384" s="558"/>
      <c r="D1384" s="559" t="str">
        <f t="shared" si="82"/>
        <v/>
      </c>
      <c r="E1384" s="559"/>
      <c r="F1384" s="559" t="str">
        <f>IFERROR(IF(OR(D1384=0,D1384=""),"",-PMT($F$45/IF($K$46="Day",'L1'!$D$12,IF($K$46="Week",'L1'!$D$16,IF($K$46="Month",'L1'!$D$17,1))),$F$46,$D$62)),"")</f>
        <v/>
      </c>
      <c r="G1384" s="559"/>
      <c r="H1384" s="559" t="str">
        <f>IFERROR(-PPMT(IF($K$46="Day",$F$45/'L1'!$D$12,IF($K$46="Week",$F$45/'L1'!$D$16,IF($K$46="Month",$F$45/'L1'!$D$17,IF($K$46="Year",$F$45,0)))),B1384,$F$46,$Q$45),"")</f>
        <v/>
      </c>
      <c r="I1384" s="559"/>
      <c r="J1384" s="559" t="str">
        <f t="shared" si="83"/>
        <v/>
      </c>
      <c r="K1384" s="559"/>
      <c r="L1384" s="559"/>
      <c r="M1384" s="559"/>
      <c r="N1384" s="559"/>
      <c r="O1384" s="559" t="str">
        <f t="shared" si="84"/>
        <v/>
      </c>
      <c r="P1384" s="560"/>
    </row>
    <row r="1385" spans="2:16">
      <c r="B1385" s="557" t="str">
        <f t="shared" si="81"/>
        <v/>
      </c>
      <c r="C1385" s="558"/>
      <c r="D1385" s="559" t="str">
        <f t="shared" si="82"/>
        <v/>
      </c>
      <c r="E1385" s="559"/>
      <c r="F1385" s="559" t="str">
        <f>IFERROR(IF(OR(D1385=0,D1385=""),"",-PMT($F$45/IF($K$46="Day",'L1'!$D$12,IF($K$46="Week",'L1'!$D$16,IF($K$46="Month",'L1'!$D$17,1))),$F$46,$D$62)),"")</f>
        <v/>
      </c>
      <c r="G1385" s="559"/>
      <c r="H1385" s="559" t="str">
        <f>IFERROR(-PPMT(IF($K$46="Day",$F$45/'L1'!$D$12,IF($K$46="Week",$F$45/'L1'!$D$16,IF($K$46="Month",$F$45/'L1'!$D$17,IF($K$46="Year",$F$45,0)))),B1385,$F$46,$Q$45),"")</f>
        <v/>
      </c>
      <c r="I1385" s="559"/>
      <c r="J1385" s="559" t="str">
        <f t="shared" si="83"/>
        <v/>
      </c>
      <c r="K1385" s="559"/>
      <c r="L1385" s="559"/>
      <c r="M1385" s="559"/>
      <c r="N1385" s="559"/>
      <c r="O1385" s="559" t="str">
        <f t="shared" si="84"/>
        <v/>
      </c>
      <c r="P1385" s="560"/>
    </row>
    <row r="1386" spans="2:16">
      <c r="B1386" s="557" t="str">
        <f t="shared" si="81"/>
        <v/>
      </c>
      <c r="C1386" s="558"/>
      <c r="D1386" s="559" t="str">
        <f t="shared" si="82"/>
        <v/>
      </c>
      <c r="E1386" s="559"/>
      <c r="F1386" s="559" t="str">
        <f>IFERROR(IF(OR(D1386=0,D1386=""),"",-PMT($F$45/IF($K$46="Day",'L1'!$D$12,IF($K$46="Week",'L1'!$D$16,IF($K$46="Month",'L1'!$D$17,1))),$F$46,$D$62)),"")</f>
        <v/>
      </c>
      <c r="G1386" s="559"/>
      <c r="H1386" s="559" t="str">
        <f>IFERROR(-PPMT(IF($K$46="Day",$F$45/'L1'!$D$12,IF($K$46="Week",$F$45/'L1'!$D$16,IF($K$46="Month",$F$45/'L1'!$D$17,IF($K$46="Year",$F$45,0)))),B1386,$F$46,$Q$45),"")</f>
        <v/>
      </c>
      <c r="I1386" s="559"/>
      <c r="J1386" s="559" t="str">
        <f t="shared" si="83"/>
        <v/>
      </c>
      <c r="K1386" s="559"/>
      <c r="L1386" s="559"/>
      <c r="M1386" s="559"/>
      <c r="N1386" s="559"/>
      <c r="O1386" s="559" t="str">
        <f t="shared" si="84"/>
        <v/>
      </c>
      <c r="P1386" s="560"/>
    </row>
    <row r="1387" spans="2:16">
      <c r="B1387" s="557" t="str">
        <f t="shared" si="81"/>
        <v/>
      </c>
      <c r="C1387" s="558"/>
      <c r="D1387" s="559" t="str">
        <f t="shared" si="82"/>
        <v/>
      </c>
      <c r="E1387" s="559"/>
      <c r="F1387" s="559" t="str">
        <f>IFERROR(IF(OR(D1387=0,D1387=""),"",-PMT($F$45/IF($K$46="Day",'L1'!$D$12,IF($K$46="Week",'L1'!$D$16,IF($K$46="Month",'L1'!$D$17,1))),$F$46,$D$62)),"")</f>
        <v/>
      </c>
      <c r="G1387" s="559"/>
      <c r="H1387" s="559" t="str">
        <f>IFERROR(-PPMT(IF($K$46="Day",$F$45/'L1'!$D$12,IF($K$46="Week",$F$45/'L1'!$D$16,IF($K$46="Month",$F$45/'L1'!$D$17,IF($K$46="Year",$F$45,0)))),B1387,$F$46,$Q$45),"")</f>
        <v/>
      </c>
      <c r="I1387" s="559"/>
      <c r="J1387" s="559" t="str">
        <f t="shared" si="83"/>
        <v/>
      </c>
      <c r="K1387" s="559"/>
      <c r="L1387" s="559"/>
      <c r="M1387" s="559"/>
      <c r="N1387" s="559"/>
      <c r="O1387" s="559" t="str">
        <f t="shared" si="84"/>
        <v/>
      </c>
      <c r="P1387" s="560"/>
    </row>
    <row r="1388" spans="2:16">
      <c r="B1388" s="557" t="str">
        <f t="shared" si="81"/>
        <v/>
      </c>
      <c r="C1388" s="558"/>
      <c r="D1388" s="559" t="str">
        <f t="shared" si="82"/>
        <v/>
      </c>
      <c r="E1388" s="559"/>
      <c r="F1388" s="559" t="str">
        <f>IFERROR(IF(OR(D1388=0,D1388=""),"",-PMT($F$45/IF($K$46="Day",'L1'!$D$12,IF($K$46="Week",'L1'!$D$16,IF($K$46="Month",'L1'!$D$17,1))),$F$46,$D$62)),"")</f>
        <v/>
      </c>
      <c r="G1388" s="559"/>
      <c r="H1388" s="559" t="str">
        <f>IFERROR(-PPMT(IF($K$46="Day",$F$45/'L1'!$D$12,IF($K$46="Week",$F$45/'L1'!$D$16,IF($K$46="Month",$F$45/'L1'!$D$17,IF($K$46="Year",$F$45,0)))),B1388,$F$46,$Q$45),"")</f>
        <v/>
      </c>
      <c r="I1388" s="559"/>
      <c r="J1388" s="559" t="str">
        <f t="shared" si="83"/>
        <v/>
      </c>
      <c r="K1388" s="559"/>
      <c r="L1388" s="559"/>
      <c r="M1388" s="559"/>
      <c r="N1388" s="559"/>
      <c r="O1388" s="559" t="str">
        <f t="shared" si="84"/>
        <v/>
      </c>
      <c r="P1388" s="560"/>
    </row>
    <row r="1389" spans="2:16">
      <c r="B1389" s="557" t="str">
        <f t="shared" si="81"/>
        <v/>
      </c>
      <c r="C1389" s="558"/>
      <c r="D1389" s="559" t="str">
        <f t="shared" si="82"/>
        <v/>
      </c>
      <c r="E1389" s="559"/>
      <c r="F1389" s="559" t="str">
        <f>IFERROR(IF(OR(D1389=0,D1389=""),"",-PMT($F$45/IF($K$46="Day",'L1'!$D$12,IF($K$46="Week",'L1'!$D$16,IF($K$46="Month",'L1'!$D$17,1))),$F$46,$D$62)),"")</f>
        <v/>
      </c>
      <c r="G1389" s="559"/>
      <c r="H1389" s="559" t="str">
        <f>IFERROR(-PPMT(IF($K$46="Day",$F$45/'L1'!$D$12,IF($K$46="Week",$F$45/'L1'!$D$16,IF($K$46="Month",$F$45/'L1'!$D$17,IF($K$46="Year",$F$45,0)))),B1389,$F$46,$Q$45),"")</f>
        <v/>
      </c>
      <c r="I1389" s="559"/>
      <c r="J1389" s="559" t="str">
        <f t="shared" si="83"/>
        <v/>
      </c>
      <c r="K1389" s="559"/>
      <c r="L1389" s="559"/>
      <c r="M1389" s="559"/>
      <c r="N1389" s="559"/>
      <c r="O1389" s="559" t="str">
        <f t="shared" si="84"/>
        <v/>
      </c>
      <c r="P1389" s="560"/>
    </row>
    <row r="1390" spans="2:16">
      <c r="B1390" s="557" t="str">
        <f t="shared" si="81"/>
        <v/>
      </c>
      <c r="C1390" s="558"/>
      <c r="D1390" s="559" t="str">
        <f t="shared" si="82"/>
        <v/>
      </c>
      <c r="E1390" s="559"/>
      <c r="F1390" s="559" t="str">
        <f>IFERROR(IF(OR(D1390=0,D1390=""),"",-PMT($F$45/IF($K$46="Day",'L1'!$D$12,IF($K$46="Week",'L1'!$D$16,IF($K$46="Month",'L1'!$D$17,1))),$F$46,$D$62)),"")</f>
        <v/>
      </c>
      <c r="G1390" s="559"/>
      <c r="H1390" s="559" t="str">
        <f>IFERROR(-PPMT(IF($K$46="Day",$F$45/'L1'!$D$12,IF($K$46="Week",$F$45/'L1'!$D$16,IF($K$46="Month",$F$45/'L1'!$D$17,IF($K$46="Year",$F$45,0)))),B1390,$F$46,$Q$45),"")</f>
        <v/>
      </c>
      <c r="I1390" s="559"/>
      <c r="J1390" s="559" t="str">
        <f t="shared" si="83"/>
        <v/>
      </c>
      <c r="K1390" s="559"/>
      <c r="L1390" s="559"/>
      <c r="M1390" s="559"/>
      <c r="N1390" s="559"/>
      <c r="O1390" s="559" t="str">
        <f t="shared" si="84"/>
        <v/>
      </c>
      <c r="P1390" s="560"/>
    </row>
    <row r="1391" spans="2:16">
      <c r="B1391" s="557" t="str">
        <f t="shared" si="81"/>
        <v/>
      </c>
      <c r="C1391" s="558"/>
      <c r="D1391" s="559" t="str">
        <f t="shared" si="82"/>
        <v/>
      </c>
      <c r="E1391" s="559"/>
      <c r="F1391" s="559" t="str">
        <f>IFERROR(IF(OR(D1391=0,D1391=""),"",-PMT($F$45/IF($K$46="Day",'L1'!$D$12,IF($K$46="Week",'L1'!$D$16,IF($K$46="Month",'L1'!$D$17,1))),$F$46,$D$62)),"")</f>
        <v/>
      </c>
      <c r="G1391" s="559"/>
      <c r="H1391" s="559" t="str">
        <f>IFERROR(-PPMT(IF($K$46="Day",$F$45/'L1'!$D$12,IF($K$46="Week",$F$45/'L1'!$D$16,IF($K$46="Month",$F$45/'L1'!$D$17,IF($K$46="Year",$F$45,0)))),B1391,$F$46,$Q$45),"")</f>
        <v/>
      </c>
      <c r="I1391" s="559"/>
      <c r="J1391" s="559" t="str">
        <f t="shared" si="83"/>
        <v/>
      </c>
      <c r="K1391" s="559"/>
      <c r="L1391" s="559"/>
      <c r="M1391" s="559"/>
      <c r="N1391" s="559"/>
      <c r="O1391" s="559" t="str">
        <f t="shared" si="84"/>
        <v/>
      </c>
      <c r="P1391" s="560"/>
    </row>
    <row r="1392" spans="2:16">
      <c r="B1392" s="557" t="str">
        <f t="shared" si="81"/>
        <v/>
      </c>
      <c r="C1392" s="558"/>
      <c r="D1392" s="559" t="str">
        <f t="shared" si="82"/>
        <v/>
      </c>
      <c r="E1392" s="559"/>
      <c r="F1392" s="559" t="str">
        <f>IFERROR(IF(OR(D1392=0,D1392=""),"",-PMT($F$45/IF($K$46="Day",'L1'!$D$12,IF($K$46="Week",'L1'!$D$16,IF($K$46="Month",'L1'!$D$17,1))),$F$46,$D$62)),"")</f>
        <v/>
      </c>
      <c r="G1392" s="559"/>
      <c r="H1392" s="559" t="str">
        <f>IFERROR(-PPMT(IF($K$46="Day",$F$45/'L1'!$D$12,IF($K$46="Week",$F$45/'L1'!$D$16,IF($K$46="Month",$F$45/'L1'!$D$17,IF($K$46="Year",$F$45,0)))),B1392,$F$46,$Q$45),"")</f>
        <v/>
      </c>
      <c r="I1392" s="559"/>
      <c r="J1392" s="559" t="str">
        <f t="shared" si="83"/>
        <v/>
      </c>
      <c r="K1392" s="559"/>
      <c r="L1392" s="559"/>
      <c r="M1392" s="559"/>
      <c r="N1392" s="559"/>
      <c r="O1392" s="559" t="str">
        <f t="shared" si="84"/>
        <v/>
      </c>
      <c r="P1392" s="560"/>
    </row>
    <row r="1393" spans="2:16">
      <c r="B1393" s="557" t="str">
        <f t="shared" si="81"/>
        <v/>
      </c>
      <c r="C1393" s="558"/>
      <c r="D1393" s="559" t="str">
        <f t="shared" si="82"/>
        <v/>
      </c>
      <c r="E1393" s="559"/>
      <c r="F1393" s="559" t="str">
        <f>IFERROR(IF(OR(D1393=0,D1393=""),"",-PMT($F$45/IF($K$46="Day",'L1'!$D$12,IF($K$46="Week",'L1'!$D$16,IF($K$46="Month",'L1'!$D$17,1))),$F$46,$D$62)),"")</f>
        <v/>
      </c>
      <c r="G1393" s="559"/>
      <c r="H1393" s="559" t="str">
        <f>IFERROR(-PPMT(IF($K$46="Day",$F$45/'L1'!$D$12,IF($K$46="Week",$F$45/'L1'!$D$16,IF($K$46="Month",$F$45/'L1'!$D$17,IF($K$46="Year",$F$45,0)))),B1393,$F$46,$Q$45),"")</f>
        <v/>
      </c>
      <c r="I1393" s="559"/>
      <c r="J1393" s="559" t="str">
        <f t="shared" si="83"/>
        <v/>
      </c>
      <c r="K1393" s="559"/>
      <c r="L1393" s="559"/>
      <c r="M1393" s="559"/>
      <c r="N1393" s="559"/>
      <c r="O1393" s="559" t="str">
        <f t="shared" si="84"/>
        <v/>
      </c>
      <c r="P1393" s="560"/>
    </row>
    <row r="1394" spans="2:16">
      <c r="B1394" s="557" t="str">
        <f t="shared" si="81"/>
        <v/>
      </c>
      <c r="C1394" s="558"/>
      <c r="D1394" s="559" t="str">
        <f t="shared" si="82"/>
        <v/>
      </c>
      <c r="E1394" s="559"/>
      <c r="F1394" s="559" t="str">
        <f>IFERROR(IF(OR(D1394=0,D1394=""),"",-PMT($F$45/IF($K$46="Day",'L1'!$D$12,IF($K$46="Week",'L1'!$D$16,IF($K$46="Month",'L1'!$D$17,1))),$F$46,$D$62)),"")</f>
        <v/>
      </c>
      <c r="G1394" s="559"/>
      <c r="H1394" s="559" t="str">
        <f>IFERROR(-PPMT(IF($K$46="Day",$F$45/'L1'!$D$12,IF($K$46="Week",$F$45/'L1'!$D$16,IF($K$46="Month",$F$45/'L1'!$D$17,IF($K$46="Year",$F$45,0)))),B1394,$F$46,$Q$45),"")</f>
        <v/>
      </c>
      <c r="I1394" s="559"/>
      <c r="J1394" s="559" t="str">
        <f t="shared" si="83"/>
        <v/>
      </c>
      <c r="K1394" s="559"/>
      <c r="L1394" s="559"/>
      <c r="M1394" s="559"/>
      <c r="N1394" s="559"/>
      <c r="O1394" s="559" t="str">
        <f t="shared" si="84"/>
        <v/>
      </c>
      <c r="P1394" s="560"/>
    </row>
    <row r="1395" spans="2:16">
      <c r="B1395" s="557" t="str">
        <f t="shared" si="81"/>
        <v/>
      </c>
      <c r="C1395" s="558"/>
      <c r="D1395" s="559" t="str">
        <f t="shared" si="82"/>
        <v/>
      </c>
      <c r="E1395" s="559"/>
      <c r="F1395" s="559" t="str">
        <f>IFERROR(IF(OR(D1395=0,D1395=""),"",-PMT($F$45/IF($K$46="Day",'L1'!$D$12,IF($K$46="Week",'L1'!$D$16,IF($K$46="Month",'L1'!$D$17,1))),$F$46,$D$62)),"")</f>
        <v/>
      </c>
      <c r="G1395" s="559"/>
      <c r="H1395" s="559" t="str">
        <f>IFERROR(-PPMT(IF($K$46="Day",$F$45/'L1'!$D$12,IF($K$46="Week",$F$45/'L1'!$D$16,IF($K$46="Month",$F$45/'L1'!$D$17,IF($K$46="Year",$F$45,0)))),B1395,$F$46,$Q$45),"")</f>
        <v/>
      </c>
      <c r="I1395" s="559"/>
      <c r="J1395" s="559" t="str">
        <f t="shared" si="83"/>
        <v/>
      </c>
      <c r="K1395" s="559"/>
      <c r="L1395" s="559"/>
      <c r="M1395" s="559"/>
      <c r="N1395" s="559"/>
      <c r="O1395" s="559" t="str">
        <f t="shared" si="84"/>
        <v/>
      </c>
      <c r="P1395" s="560"/>
    </row>
    <row r="1396" spans="2:16">
      <c r="B1396" s="557" t="str">
        <f t="shared" si="81"/>
        <v/>
      </c>
      <c r="C1396" s="558"/>
      <c r="D1396" s="559" t="str">
        <f t="shared" si="82"/>
        <v/>
      </c>
      <c r="E1396" s="559"/>
      <c r="F1396" s="559" t="str">
        <f>IFERROR(IF(OR(D1396=0,D1396=""),"",-PMT($F$45/IF($K$46="Day",'L1'!$D$12,IF($K$46="Week",'L1'!$D$16,IF($K$46="Month",'L1'!$D$17,1))),$F$46,$D$62)),"")</f>
        <v/>
      </c>
      <c r="G1396" s="559"/>
      <c r="H1396" s="559" t="str">
        <f>IFERROR(-PPMT(IF($K$46="Day",$F$45/'L1'!$D$12,IF($K$46="Week",$F$45/'L1'!$D$16,IF($K$46="Month",$F$45/'L1'!$D$17,IF($K$46="Year",$F$45,0)))),B1396,$F$46,$Q$45),"")</f>
        <v/>
      </c>
      <c r="I1396" s="559"/>
      <c r="J1396" s="559" t="str">
        <f t="shared" si="83"/>
        <v/>
      </c>
      <c r="K1396" s="559"/>
      <c r="L1396" s="559"/>
      <c r="M1396" s="559"/>
      <c r="N1396" s="559"/>
      <c r="O1396" s="559" t="str">
        <f t="shared" si="84"/>
        <v/>
      </c>
      <c r="P1396" s="560"/>
    </row>
    <row r="1397" spans="2:16">
      <c r="B1397" s="557" t="str">
        <f t="shared" si="81"/>
        <v/>
      </c>
      <c r="C1397" s="558"/>
      <c r="D1397" s="559" t="str">
        <f t="shared" si="82"/>
        <v/>
      </c>
      <c r="E1397" s="559"/>
      <c r="F1397" s="559" t="str">
        <f>IFERROR(IF(OR(D1397=0,D1397=""),"",-PMT($F$45/IF($K$46="Day",'L1'!$D$12,IF($K$46="Week",'L1'!$D$16,IF($K$46="Month",'L1'!$D$17,1))),$F$46,$D$62)),"")</f>
        <v/>
      </c>
      <c r="G1397" s="559"/>
      <c r="H1397" s="559" t="str">
        <f>IFERROR(-PPMT(IF($K$46="Day",$F$45/'L1'!$D$12,IF($K$46="Week",$F$45/'L1'!$D$16,IF($K$46="Month",$F$45/'L1'!$D$17,IF($K$46="Year",$F$45,0)))),B1397,$F$46,$Q$45),"")</f>
        <v/>
      </c>
      <c r="I1397" s="559"/>
      <c r="J1397" s="559" t="str">
        <f t="shared" si="83"/>
        <v/>
      </c>
      <c r="K1397" s="559"/>
      <c r="L1397" s="559"/>
      <c r="M1397" s="559"/>
      <c r="N1397" s="559"/>
      <c r="O1397" s="559" t="str">
        <f t="shared" si="84"/>
        <v/>
      </c>
      <c r="P1397" s="560"/>
    </row>
    <row r="1398" spans="2:16">
      <c r="B1398" s="557" t="str">
        <f t="shared" si="81"/>
        <v/>
      </c>
      <c r="C1398" s="558"/>
      <c r="D1398" s="559" t="str">
        <f t="shared" si="82"/>
        <v/>
      </c>
      <c r="E1398" s="559"/>
      <c r="F1398" s="559" t="str">
        <f>IFERROR(IF(OR(D1398=0,D1398=""),"",-PMT($F$45/IF($K$46="Day",'L1'!$D$12,IF($K$46="Week",'L1'!$D$16,IF($K$46="Month",'L1'!$D$17,1))),$F$46,$D$62)),"")</f>
        <v/>
      </c>
      <c r="G1398" s="559"/>
      <c r="H1398" s="559" t="str">
        <f>IFERROR(-PPMT(IF($K$46="Day",$F$45/'L1'!$D$12,IF($K$46="Week",$F$45/'L1'!$D$16,IF($K$46="Month",$F$45/'L1'!$D$17,IF($K$46="Year",$F$45,0)))),B1398,$F$46,$Q$45),"")</f>
        <v/>
      </c>
      <c r="I1398" s="559"/>
      <c r="J1398" s="559" t="str">
        <f t="shared" si="83"/>
        <v/>
      </c>
      <c r="K1398" s="559"/>
      <c r="L1398" s="559"/>
      <c r="M1398" s="559"/>
      <c r="N1398" s="559"/>
      <c r="O1398" s="559" t="str">
        <f t="shared" si="84"/>
        <v/>
      </c>
      <c r="P1398" s="560"/>
    </row>
    <row r="1399" spans="2:16">
      <c r="B1399" s="557" t="str">
        <f t="shared" si="81"/>
        <v/>
      </c>
      <c r="C1399" s="558"/>
      <c r="D1399" s="559" t="str">
        <f t="shared" si="82"/>
        <v/>
      </c>
      <c r="E1399" s="559"/>
      <c r="F1399" s="559" t="str">
        <f>IFERROR(IF(OR(D1399=0,D1399=""),"",-PMT($F$45/IF($K$46="Day",'L1'!$D$12,IF($K$46="Week",'L1'!$D$16,IF($K$46="Month",'L1'!$D$17,1))),$F$46,$D$62)),"")</f>
        <v/>
      </c>
      <c r="G1399" s="559"/>
      <c r="H1399" s="559" t="str">
        <f>IFERROR(-PPMT(IF($K$46="Day",$F$45/'L1'!$D$12,IF($K$46="Week",$F$45/'L1'!$D$16,IF($K$46="Month",$F$45/'L1'!$D$17,IF($K$46="Year",$F$45,0)))),B1399,$F$46,$Q$45),"")</f>
        <v/>
      </c>
      <c r="I1399" s="559"/>
      <c r="J1399" s="559" t="str">
        <f t="shared" si="83"/>
        <v/>
      </c>
      <c r="K1399" s="559"/>
      <c r="L1399" s="559"/>
      <c r="M1399" s="559"/>
      <c r="N1399" s="559"/>
      <c r="O1399" s="559" t="str">
        <f t="shared" si="84"/>
        <v/>
      </c>
      <c r="P1399" s="560"/>
    </row>
    <row r="1400" spans="2:16">
      <c r="B1400" s="557" t="str">
        <f t="shared" si="81"/>
        <v/>
      </c>
      <c r="C1400" s="558"/>
      <c r="D1400" s="559" t="str">
        <f t="shared" si="82"/>
        <v/>
      </c>
      <c r="E1400" s="559"/>
      <c r="F1400" s="559" t="str">
        <f>IFERROR(IF(OR(D1400=0,D1400=""),"",-PMT($F$45/IF($K$46="Day",'L1'!$D$12,IF($K$46="Week",'L1'!$D$16,IF($K$46="Month",'L1'!$D$17,1))),$F$46,$D$62)),"")</f>
        <v/>
      </c>
      <c r="G1400" s="559"/>
      <c r="H1400" s="559" t="str">
        <f>IFERROR(-PPMT(IF($K$46="Day",$F$45/'L1'!$D$12,IF($K$46="Week",$F$45/'L1'!$D$16,IF($K$46="Month",$F$45/'L1'!$D$17,IF($K$46="Year",$F$45,0)))),B1400,$F$46,$Q$45),"")</f>
        <v/>
      </c>
      <c r="I1400" s="559"/>
      <c r="J1400" s="559" t="str">
        <f t="shared" si="83"/>
        <v/>
      </c>
      <c r="K1400" s="559"/>
      <c r="L1400" s="559"/>
      <c r="M1400" s="559"/>
      <c r="N1400" s="559"/>
      <c r="O1400" s="559" t="str">
        <f t="shared" si="84"/>
        <v/>
      </c>
      <c r="P1400" s="560"/>
    </row>
    <row r="1401" spans="2:16">
      <c r="B1401" s="557" t="str">
        <f t="shared" si="81"/>
        <v/>
      </c>
      <c r="C1401" s="558"/>
      <c r="D1401" s="559" t="str">
        <f t="shared" si="82"/>
        <v/>
      </c>
      <c r="E1401" s="559"/>
      <c r="F1401" s="559" t="str">
        <f>IFERROR(IF(OR(D1401=0,D1401=""),"",-PMT($F$45/IF($K$46="Day",'L1'!$D$12,IF($K$46="Week",'L1'!$D$16,IF($K$46="Month",'L1'!$D$17,1))),$F$46,$D$62)),"")</f>
        <v/>
      </c>
      <c r="G1401" s="559"/>
      <c r="H1401" s="559" t="str">
        <f>IFERROR(-PPMT(IF($K$46="Day",$F$45/'L1'!$D$12,IF($K$46="Week",$F$45/'L1'!$D$16,IF($K$46="Month",$F$45/'L1'!$D$17,IF($K$46="Year",$F$45,0)))),B1401,$F$46,$Q$45),"")</f>
        <v/>
      </c>
      <c r="I1401" s="559"/>
      <c r="J1401" s="559" t="str">
        <f t="shared" si="83"/>
        <v/>
      </c>
      <c r="K1401" s="559"/>
      <c r="L1401" s="559"/>
      <c r="M1401" s="559"/>
      <c r="N1401" s="559"/>
      <c r="O1401" s="559" t="str">
        <f t="shared" si="84"/>
        <v/>
      </c>
      <c r="P1401" s="560"/>
    </row>
    <row r="1402" spans="2:16">
      <c r="B1402" s="557" t="str">
        <f t="shared" si="81"/>
        <v/>
      </c>
      <c r="C1402" s="558"/>
      <c r="D1402" s="559" t="str">
        <f t="shared" si="82"/>
        <v/>
      </c>
      <c r="E1402" s="559"/>
      <c r="F1402" s="559" t="str">
        <f>IFERROR(IF(OR(D1402=0,D1402=""),"",-PMT($F$45/IF($K$46="Day",'L1'!$D$12,IF($K$46="Week",'L1'!$D$16,IF($K$46="Month",'L1'!$D$17,1))),$F$46,$D$62)),"")</f>
        <v/>
      </c>
      <c r="G1402" s="559"/>
      <c r="H1402" s="559" t="str">
        <f>IFERROR(-PPMT(IF($K$46="Day",$F$45/'L1'!$D$12,IF($K$46="Week",$F$45/'L1'!$D$16,IF($K$46="Month",$F$45/'L1'!$D$17,IF($K$46="Year",$F$45,0)))),B1402,$F$46,$Q$45),"")</f>
        <v/>
      </c>
      <c r="I1402" s="559"/>
      <c r="J1402" s="559" t="str">
        <f t="shared" si="83"/>
        <v/>
      </c>
      <c r="K1402" s="559"/>
      <c r="L1402" s="559"/>
      <c r="M1402" s="559"/>
      <c r="N1402" s="559"/>
      <c r="O1402" s="559" t="str">
        <f t="shared" si="84"/>
        <v/>
      </c>
      <c r="P1402" s="560"/>
    </row>
    <row r="1403" spans="2:16">
      <c r="B1403" s="557" t="str">
        <f t="shared" si="81"/>
        <v/>
      </c>
      <c r="C1403" s="558"/>
      <c r="D1403" s="559" t="str">
        <f t="shared" si="82"/>
        <v/>
      </c>
      <c r="E1403" s="559"/>
      <c r="F1403" s="559" t="str">
        <f>IFERROR(IF(OR(D1403=0,D1403=""),"",-PMT($F$45/IF($K$46="Day",'L1'!$D$12,IF($K$46="Week",'L1'!$D$16,IF($K$46="Month",'L1'!$D$17,1))),$F$46,$D$62)),"")</f>
        <v/>
      </c>
      <c r="G1403" s="559"/>
      <c r="H1403" s="559" t="str">
        <f>IFERROR(-PPMT(IF($K$46="Day",$F$45/'L1'!$D$12,IF($K$46="Week",$F$45/'L1'!$D$16,IF($K$46="Month",$F$45/'L1'!$D$17,IF($K$46="Year",$F$45,0)))),B1403,$F$46,$Q$45),"")</f>
        <v/>
      </c>
      <c r="I1403" s="559"/>
      <c r="J1403" s="559" t="str">
        <f t="shared" si="83"/>
        <v/>
      </c>
      <c r="K1403" s="559"/>
      <c r="L1403" s="559"/>
      <c r="M1403" s="559"/>
      <c r="N1403" s="559"/>
      <c r="O1403" s="559" t="str">
        <f t="shared" si="84"/>
        <v/>
      </c>
      <c r="P1403" s="560"/>
    </row>
    <row r="1404" spans="2:16">
      <c r="B1404" s="557" t="str">
        <f t="shared" si="81"/>
        <v/>
      </c>
      <c r="C1404" s="558"/>
      <c r="D1404" s="559" t="str">
        <f t="shared" si="82"/>
        <v/>
      </c>
      <c r="E1404" s="559"/>
      <c r="F1404" s="559" t="str">
        <f>IFERROR(IF(OR(D1404=0,D1404=""),"",-PMT($F$45/IF($K$46="Day",'L1'!$D$12,IF($K$46="Week",'L1'!$D$16,IF($K$46="Month",'L1'!$D$17,1))),$F$46,$D$62)),"")</f>
        <v/>
      </c>
      <c r="G1404" s="559"/>
      <c r="H1404" s="559" t="str">
        <f>IFERROR(-PPMT(IF($K$46="Day",$F$45/'L1'!$D$12,IF($K$46="Week",$F$45/'L1'!$D$16,IF($K$46="Month",$F$45/'L1'!$D$17,IF($K$46="Year",$F$45,0)))),B1404,$F$46,$Q$45),"")</f>
        <v/>
      </c>
      <c r="I1404" s="559"/>
      <c r="J1404" s="559" t="str">
        <f t="shared" si="83"/>
        <v/>
      </c>
      <c r="K1404" s="559"/>
      <c r="L1404" s="559"/>
      <c r="M1404" s="559"/>
      <c r="N1404" s="559"/>
      <c r="O1404" s="559" t="str">
        <f t="shared" si="84"/>
        <v/>
      </c>
      <c r="P1404" s="560"/>
    </row>
    <row r="1405" spans="2:16">
      <c r="B1405" s="557" t="str">
        <f t="shared" si="81"/>
        <v/>
      </c>
      <c r="C1405" s="558"/>
      <c r="D1405" s="559" t="str">
        <f t="shared" si="82"/>
        <v/>
      </c>
      <c r="E1405" s="559"/>
      <c r="F1405" s="559" t="str">
        <f>IFERROR(IF(OR(D1405=0,D1405=""),"",-PMT($F$45/IF($K$46="Day",'L1'!$D$12,IF($K$46="Week",'L1'!$D$16,IF($K$46="Month",'L1'!$D$17,1))),$F$46,$D$62)),"")</f>
        <v/>
      </c>
      <c r="G1405" s="559"/>
      <c r="H1405" s="559" t="str">
        <f>IFERROR(-PPMT(IF($K$46="Day",$F$45/'L1'!$D$12,IF($K$46="Week",$F$45/'L1'!$D$16,IF($K$46="Month",$F$45/'L1'!$D$17,IF($K$46="Year",$F$45,0)))),B1405,$F$46,$Q$45),"")</f>
        <v/>
      </c>
      <c r="I1405" s="559"/>
      <c r="J1405" s="559" t="str">
        <f t="shared" si="83"/>
        <v/>
      </c>
      <c r="K1405" s="559"/>
      <c r="L1405" s="559"/>
      <c r="M1405" s="559"/>
      <c r="N1405" s="559"/>
      <c r="O1405" s="559" t="str">
        <f t="shared" si="84"/>
        <v/>
      </c>
      <c r="P1405" s="560"/>
    </row>
    <row r="1406" spans="2:16">
      <c r="B1406" s="557" t="str">
        <f t="shared" si="81"/>
        <v/>
      </c>
      <c r="C1406" s="558"/>
      <c r="D1406" s="559" t="str">
        <f t="shared" si="82"/>
        <v/>
      </c>
      <c r="E1406" s="559"/>
      <c r="F1406" s="559" t="str">
        <f>IFERROR(IF(OR(D1406=0,D1406=""),"",-PMT($F$45/IF($K$46="Day",'L1'!$D$12,IF($K$46="Week",'L1'!$D$16,IF($K$46="Month",'L1'!$D$17,1))),$F$46,$D$62)),"")</f>
        <v/>
      </c>
      <c r="G1406" s="559"/>
      <c r="H1406" s="559" t="str">
        <f>IFERROR(-PPMT(IF($K$46="Day",$F$45/'L1'!$D$12,IF($K$46="Week",$F$45/'L1'!$D$16,IF($K$46="Month",$F$45/'L1'!$D$17,IF($K$46="Year",$F$45,0)))),B1406,$F$46,$Q$45),"")</f>
        <v/>
      </c>
      <c r="I1406" s="559"/>
      <c r="J1406" s="559" t="str">
        <f t="shared" si="83"/>
        <v/>
      </c>
      <c r="K1406" s="559"/>
      <c r="L1406" s="559"/>
      <c r="M1406" s="559"/>
      <c r="N1406" s="559"/>
      <c r="O1406" s="559" t="str">
        <f t="shared" si="84"/>
        <v/>
      </c>
      <c r="P1406" s="560"/>
    </row>
    <row r="1407" spans="2:16">
      <c r="B1407" s="557" t="str">
        <f t="shared" si="81"/>
        <v/>
      </c>
      <c r="C1407" s="558"/>
      <c r="D1407" s="559" t="str">
        <f t="shared" si="82"/>
        <v/>
      </c>
      <c r="E1407" s="559"/>
      <c r="F1407" s="559" t="str">
        <f>IFERROR(IF(OR(D1407=0,D1407=""),"",-PMT($F$45/IF($K$46="Day",'L1'!$D$12,IF($K$46="Week",'L1'!$D$16,IF($K$46="Month",'L1'!$D$17,1))),$F$46,$D$62)),"")</f>
        <v/>
      </c>
      <c r="G1407" s="559"/>
      <c r="H1407" s="559" t="str">
        <f>IFERROR(-PPMT(IF($K$46="Day",$F$45/'L1'!$D$12,IF($K$46="Week",$F$45/'L1'!$D$16,IF($K$46="Month",$F$45/'L1'!$D$17,IF($K$46="Year",$F$45,0)))),B1407,$F$46,$Q$45),"")</f>
        <v/>
      </c>
      <c r="I1407" s="559"/>
      <c r="J1407" s="559" t="str">
        <f t="shared" si="83"/>
        <v/>
      </c>
      <c r="K1407" s="559"/>
      <c r="L1407" s="559"/>
      <c r="M1407" s="559"/>
      <c r="N1407" s="559"/>
      <c r="O1407" s="559" t="str">
        <f t="shared" si="84"/>
        <v/>
      </c>
      <c r="P1407" s="560"/>
    </row>
    <row r="1408" spans="2:16">
      <c r="B1408" s="557" t="str">
        <f t="shared" ref="B1408:B1471" si="85">IF(OR(D1408=0,D1408=""),"",B1407+1)</f>
        <v/>
      </c>
      <c r="C1408" s="558"/>
      <c r="D1408" s="559" t="str">
        <f t="shared" ref="D1408:D1471" si="86">IFERROR(IF(D1407-H1407&lt;=0,"",D1407-H1407),"")</f>
        <v/>
      </c>
      <c r="E1408" s="559"/>
      <c r="F1408" s="559" t="str">
        <f>IFERROR(IF(OR(D1408=0,D1408=""),"",-PMT($F$45/IF($K$46="Day",'L1'!$D$12,IF($K$46="Week",'L1'!$D$16,IF($K$46="Month",'L1'!$D$17,1))),$F$46,$D$62)),"")</f>
        <v/>
      </c>
      <c r="G1408" s="559"/>
      <c r="H1408" s="559" t="str">
        <f>IFERROR(-PPMT(IF($K$46="Day",$F$45/'L1'!$D$12,IF($K$46="Week",$F$45/'L1'!$D$16,IF($K$46="Month",$F$45/'L1'!$D$17,IF($K$46="Year",$F$45,0)))),B1408,$F$46,$Q$45),"")</f>
        <v/>
      </c>
      <c r="I1408" s="559"/>
      <c r="J1408" s="559" t="str">
        <f t="shared" ref="J1408:J1471" si="87">IFERROR(F1408-H1408,"")</f>
        <v/>
      </c>
      <c r="K1408" s="559"/>
      <c r="L1408" s="559"/>
      <c r="M1408" s="559"/>
      <c r="N1408" s="559"/>
      <c r="O1408" s="559" t="str">
        <f t="shared" ref="O1408:O1471" si="88">IFERROR(D1408-H1408,"")</f>
        <v/>
      </c>
      <c r="P1408" s="560"/>
    </row>
    <row r="1409" spans="2:16">
      <c r="B1409" s="557" t="str">
        <f t="shared" si="85"/>
        <v/>
      </c>
      <c r="C1409" s="558"/>
      <c r="D1409" s="559" t="str">
        <f t="shared" si="86"/>
        <v/>
      </c>
      <c r="E1409" s="559"/>
      <c r="F1409" s="559" t="str">
        <f>IFERROR(IF(OR(D1409=0,D1409=""),"",-PMT($F$45/IF($K$46="Day",'L1'!$D$12,IF($K$46="Week",'L1'!$D$16,IF($K$46="Month",'L1'!$D$17,1))),$F$46,$D$62)),"")</f>
        <v/>
      </c>
      <c r="G1409" s="559"/>
      <c r="H1409" s="559" t="str">
        <f>IFERROR(-PPMT(IF($K$46="Day",$F$45/'L1'!$D$12,IF($K$46="Week",$F$45/'L1'!$D$16,IF($K$46="Month",$F$45/'L1'!$D$17,IF($K$46="Year",$F$45,0)))),B1409,$F$46,$Q$45),"")</f>
        <v/>
      </c>
      <c r="I1409" s="559"/>
      <c r="J1409" s="559" t="str">
        <f t="shared" si="87"/>
        <v/>
      </c>
      <c r="K1409" s="559"/>
      <c r="L1409" s="559"/>
      <c r="M1409" s="559"/>
      <c r="N1409" s="559"/>
      <c r="O1409" s="559" t="str">
        <f t="shared" si="88"/>
        <v/>
      </c>
      <c r="P1409" s="560"/>
    </row>
    <row r="1410" spans="2:16">
      <c r="B1410" s="557" t="str">
        <f t="shared" si="85"/>
        <v/>
      </c>
      <c r="C1410" s="558"/>
      <c r="D1410" s="559" t="str">
        <f t="shared" si="86"/>
        <v/>
      </c>
      <c r="E1410" s="559"/>
      <c r="F1410" s="559" t="str">
        <f>IFERROR(IF(OR(D1410=0,D1410=""),"",-PMT($F$45/IF($K$46="Day",'L1'!$D$12,IF($K$46="Week",'L1'!$D$16,IF($K$46="Month",'L1'!$D$17,1))),$F$46,$D$62)),"")</f>
        <v/>
      </c>
      <c r="G1410" s="559"/>
      <c r="H1410" s="559" t="str">
        <f>IFERROR(-PPMT(IF($K$46="Day",$F$45/'L1'!$D$12,IF($K$46="Week",$F$45/'L1'!$D$16,IF($K$46="Month",$F$45/'L1'!$D$17,IF($K$46="Year",$F$45,0)))),B1410,$F$46,$Q$45),"")</f>
        <v/>
      </c>
      <c r="I1410" s="559"/>
      <c r="J1410" s="559" t="str">
        <f t="shared" si="87"/>
        <v/>
      </c>
      <c r="K1410" s="559"/>
      <c r="L1410" s="559"/>
      <c r="M1410" s="559"/>
      <c r="N1410" s="559"/>
      <c r="O1410" s="559" t="str">
        <f t="shared" si="88"/>
        <v/>
      </c>
      <c r="P1410" s="560"/>
    </row>
    <row r="1411" spans="2:16">
      <c r="B1411" s="557" t="str">
        <f t="shared" si="85"/>
        <v/>
      </c>
      <c r="C1411" s="558"/>
      <c r="D1411" s="559" t="str">
        <f t="shared" si="86"/>
        <v/>
      </c>
      <c r="E1411" s="559"/>
      <c r="F1411" s="559" t="str">
        <f>IFERROR(IF(OR(D1411=0,D1411=""),"",-PMT($F$45/IF($K$46="Day",'L1'!$D$12,IF($K$46="Week",'L1'!$D$16,IF($K$46="Month",'L1'!$D$17,1))),$F$46,$D$62)),"")</f>
        <v/>
      </c>
      <c r="G1411" s="559"/>
      <c r="H1411" s="559" t="str">
        <f>IFERROR(-PPMT(IF($K$46="Day",$F$45/'L1'!$D$12,IF($K$46="Week",$F$45/'L1'!$D$16,IF($K$46="Month",$F$45/'L1'!$D$17,IF($K$46="Year",$F$45,0)))),B1411,$F$46,$Q$45),"")</f>
        <v/>
      </c>
      <c r="I1411" s="559"/>
      <c r="J1411" s="559" t="str">
        <f t="shared" si="87"/>
        <v/>
      </c>
      <c r="K1411" s="559"/>
      <c r="L1411" s="559"/>
      <c r="M1411" s="559"/>
      <c r="N1411" s="559"/>
      <c r="O1411" s="559" t="str">
        <f t="shared" si="88"/>
        <v/>
      </c>
      <c r="P1411" s="560"/>
    </row>
    <row r="1412" spans="2:16">
      <c r="B1412" s="557" t="str">
        <f t="shared" si="85"/>
        <v/>
      </c>
      <c r="C1412" s="558"/>
      <c r="D1412" s="559" t="str">
        <f t="shared" si="86"/>
        <v/>
      </c>
      <c r="E1412" s="559"/>
      <c r="F1412" s="559" t="str">
        <f>IFERROR(IF(OR(D1412=0,D1412=""),"",-PMT($F$45/IF($K$46="Day",'L1'!$D$12,IF($K$46="Week",'L1'!$D$16,IF($K$46="Month",'L1'!$D$17,1))),$F$46,$D$62)),"")</f>
        <v/>
      </c>
      <c r="G1412" s="559"/>
      <c r="H1412" s="559" t="str">
        <f>IFERROR(-PPMT(IF($K$46="Day",$F$45/'L1'!$D$12,IF($K$46="Week",$F$45/'L1'!$D$16,IF($K$46="Month",$F$45/'L1'!$D$17,IF($K$46="Year",$F$45,0)))),B1412,$F$46,$Q$45),"")</f>
        <v/>
      </c>
      <c r="I1412" s="559"/>
      <c r="J1412" s="559" t="str">
        <f t="shared" si="87"/>
        <v/>
      </c>
      <c r="K1412" s="559"/>
      <c r="L1412" s="559"/>
      <c r="M1412" s="559"/>
      <c r="N1412" s="559"/>
      <c r="O1412" s="559" t="str">
        <f t="shared" si="88"/>
        <v/>
      </c>
      <c r="P1412" s="560"/>
    </row>
    <row r="1413" spans="2:16">
      <c r="B1413" s="557" t="str">
        <f t="shared" si="85"/>
        <v/>
      </c>
      <c r="C1413" s="558"/>
      <c r="D1413" s="559" t="str">
        <f t="shared" si="86"/>
        <v/>
      </c>
      <c r="E1413" s="559"/>
      <c r="F1413" s="559" t="str">
        <f>IFERROR(IF(OR(D1413=0,D1413=""),"",-PMT($F$45/IF($K$46="Day",'L1'!$D$12,IF($K$46="Week",'L1'!$D$16,IF($K$46="Month",'L1'!$D$17,1))),$F$46,$D$62)),"")</f>
        <v/>
      </c>
      <c r="G1413" s="559"/>
      <c r="H1413" s="559" t="str">
        <f>IFERROR(-PPMT(IF($K$46="Day",$F$45/'L1'!$D$12,IF($K$46="Week",$F$45/'L1'!$D$16,IF($K$46="Month",$F$45/'L1'!$D$17,IF($K$46="Year",$F$45,0)))),B1413,$F$46,$Q$45),"")</f>
        <v/>
      </c>
      <c r="I1413" s="559"/>
      <c r="J1413" s="559" t="str">
        <f t="shared" si="87"/>
        <v/>
      </c>
      <c r="K1413" s="559"/>
      <c r="L1413" s="559"/>
      <c r="M1413" s="559"/>
      <c r="N1413" s="559"/>
      <c r="O1413" s="559" t="str">
        <f t="shared" si="88"/>
        <v/>
      </c>
      <c r="P1413" s="560"/>
    </row>
    <row r="1414" spans="2:16">
      <c r="B1414" s="557" t="str">
        <f t="shared" si="85"/>
        <v/>
      </c>
      <c r="C1414" s="558"/>
      <c r="D1414" s="559" t="str">
        <f t="shared" si="86"/>
        <v/>
      </c>
      <c r="E1414" s="559"/>
      <c r="F1414" s="559" t="str">
        <f>IFERROR(IF(OR(D1414=0,D1414=""),"",-PMT($F$45/IF($K$46="Day",'L1'!$D$12,IF($K$46="Week",'L1'!$D$16,IF($K$46="Month",'L1'!$D$17,1))),$F$46,$D$62)),"")</f>
        <v/>
      </c>
      <c r="G1414" s="559"/>
      <c r="H1414" s="559" t="str">
        <f>IFERROR(-PPMT(IF($K$46="Day",$F$45/'L1'!$D$12,IF($K$46="Week",$F$45/'L1'!$D$16,IF($K$46="Month",$F$45/'L1'!$D$17,IF($K$46="Year",$F$45,0)))),B1414,$F$46,$Q$45),"")</f>
        <v/>
      </c>
      <c r="I1414" s="559"/>
      <c r="J1414" s="559" t="str">
        <f t="shared" si="87"/>
        <v/>
      </c>
      <c r="K1414" s="559"/>
      <c r="L1414" s="559"/>
      <c r="M1414" s="559"/>
      <c r="N1414" s="559"/>
      <c r="O1414" s="559" t="str">
        <f t="shared" si="88"/>
        <v/>
      </c>
      <c r="P1414" s="560"/>
    </row>
    <row r="1415" spans="2:16">
      <c r="B1415" s="557" t="str">
        <f t="shared" si="85"/>
        <v/>
      </c>
      <c r="C1415" s="558"/>
      <c r="D1415" s="559" t="str">
        <f t="shared" si="86"/>
        <v/>
      </c>
      <c r="E1415" s="559"/>
      <c r="F1415" s="559" t="str">
        <f>IFERROR(IF(OR(D1415=0,D1415=""),"",-PMT($F$45/IF($K$46="Day",'L1'!$D$12,IF($K$46="Week",'L1'!$D$16,IF($K$46="Month",'L1'!$D$17,1))),$F$46,$D$62)),"")</f>
        <v/>
      </c>
      <c r="G1415" s="559"/>
      <c r="H1415" s="559" t="str">
        <f>IFERROR(-PPMT(IF($K$46="Day",$F$45/'L1'!$D$12,IF($K$46="Week",$F$45/'L1'!$D$16,IF($K$46="Month",$F$45/'L1'!$D$17,IF($K$46="Year",$F$45,0)))),B1415,$F$46,$Q$45),"")</f>
        <v/>
      </c>
      <c r="I1415" s="559"/>
      <c r="J1415" s="559" t="str">
        <f t="shared" si="87"/>
        <v/>
      </c>
      <c r="K1415" s="559"/>
      <c r="L1415" s="559"/>
      <c r="M1415" s="559"/>
      <c r="N1415" s="559"/>
      <c r="O1415" s="559" t="str">
        <f t="shared" si="88"/>
        <v/>
      </c>
      <c r="P1415" s="560"/>
    </row>
    <row r="1416" spans="2:16">
      <c r="B1416" s="557" t="str">
        <f t="shared" si="85"/>
        <v/>
      </c>
      <c r="C1416" s="558"/>
      <c r="D1416" s="559" t="str">
        <f t="shared" si="86"/>
        <v/>
      </c>
      <c r="E1416" s="559"/>
      <c r="F1416" s="559" t="str">
        <f>IFERROR(IF(OR(D1416=0,D1416=""),"",-PMT($F$45/IF($K$46="Day",'L1'!$D$12,IF($K$46="Week",'L1'!$D$16,IF($K$46="Month",'L1'!$D$17,1))),$F$46,$D$62)),"")</f>
        <v/>
      </c>
      <c r="G1416" s="559"/>
      <c r="H1416" s="559" t="str">
        <f>IFERROR(-PPMT(IF($K$46="Day",$F$45/'L1'!$D$12,IF($K$46="Week",$F$45/'L1'!$D$16,IF($K$46="Month",$F$45/'L1'!$D$17,IF($K$46="Year",$F$45,0)))),B1416,$F$46,$Q$45),"")</f>
        <v/>
      </c>
      <c r="I1416" s="559"/>
      <c r="J1416" s="559" t="str">
        <f t="shared" si="87"/>
        <v/>
      </c>
      <c r="K1416" s="559"/>
      <c r="L1416" s="559"/>
      <c r="M1416" s="559"/>
      <c r="N1416" s="559"/>
      <c r="O1416" s="559" t="str">
        <f t="shared" si="88"/>
        <v/>
      </c>
      <c r="P1416" s="560"/>
    </row>
    <row r="1417" spans="2:16">
      <c r="B1417" s="557" t="str">
        <f t="shared" si="85"/>
        <v/>
      </c>
      <c r="C1417" s="558"/>
      <c r="D1417" s="559" t="str">
        <f t="shared" si="86"/>
        <v/>
      </c>
      <c r="E1417" s="559"/>
      <c r="F1417" s="559" t="str">
        <f>IFERROR(IF(OR(D1417=0,D1417=""),"",-PMT($F$45/IF($K$46="Day",'L1'!$D$12,IF($K$46="Week",'L1'!$D$16,IF($K$46="Month",'L1'!$D$17,1))),$F$46,$D$62)),"")</f>
        <v/>
      </c>
      <c r="G1417" s="559"/>
      <c r="H1417" s="559" t="str">
        <f>IFERROR(-PPMT(IF($K$46="Day",$F$45/'L1'!$D$12,IF($K$46="Week",$F$45/'L1'!$D$16,IF($K$46="Month",$F$45/'L1'!$D$17,IF($K$46="Year",$F$45,0)))),B1417,$F$46,$Q$45),"")</f>
        <v/>
      </c>
      <c r="I1417" s="559"/>
      <c r="J1417" s="559" t="str">
        <f t="shared" si="87"/>
        <v/>
      </c>
      <c r="K1417" s="559"/>
      <c r="L1417" s="559"/>
      <c r="M1417" s="559"/>
      <c r="N1417" s="559"/>
      <c r="O1417" s="559" t="str">
        <f t="shared" si="88"/>
        <v/>
      </c>
      <c r="P1417" s="560"/>
    </row>
    <row r="1418" spans="2:16">
      <c r="B1418" s="557" t="str">
        <f t="shared" si="85"/>
        <v/>
      </c>
      <c r="C1418" s="558"/>
      <c r="D1418" s="559" t="str">
        <f t="shared" si="86"/>
        <v/>
      </c>
      <c r="E1418" s="559"/>
      <c r="F1418" s="559" t="str">
        <f>IFERROR(IF(OR(D1418=0,D1418=""),"",-PMT($F$45/IF($K$46="Day",'L1'!$D$12,IF($K$46="Week",'L1'!$D$16,IF($K$46="Month",'L1'!$D$17,1))),$F$46,$D$62)),"")</f>
        <v/>
      </c>
      <c r="G1418" s="559"/>
      <c r="H1418" s="559" t="str">
        <f>IFERROR(-PPMT(IF($K$46="Day",$F$45/'L1'!$D$12,IF($K$46="Week",$F$45/'L1'!$D$16,IF($K$46="Month",$F$45/'L1'!$D$17,IF($K$46="Year",$F$45,0)))),B1418,$F$46,$Q$45),"")</f>
        <v/>
      </c>
      <c r="I1418" s="559"/>
      <c r="J1418" s="559" t="str">
        <f t="shared" si="87"/>
        <v/>
      </c>
      <c r="K1418" s="559"/>
      <c r="L1418" s="559"/>
      <c r="M1418" s="559"/>
      <c r="N1418" s="559"/>
      <c r="O1418" s="559" t="str">
        <f t="shared" si="88"/>
        <v/>
      </c>
      <c r="P1418" s="560"/>
    </row>
    <row r="1419" spans="2:16">
      <c r="B1419" s="557" t="str">
        <f t="shared" si="85"/>
        <v/>
      </c>
      <c r="C1419" s="558"/>
      <c r="D1419" s="559" t="str">
        <f t="shared" si="86"/>
        <v/>
      </c>
      <c r="E1419" s="559"/>
      <c r="F1419" s="559" t="str">
        <f>IFERROR(IF(OR(D1419=0,D1419=""),"",-PMT($F$45/IF($K$46="Day",'L1'!$D$12,IF($K$46="Week",'L1'!$D$16,IF($K$46="Month",'L1'!$D$17,1))),$F$46,$D$62)),"")</f>
        <v/>
      </c>
      <c r="G1419" s="559"/>
      <c r="H1419" s="559" t="str">
        <f>IFERROR(-PPMT(IF($K$46="Day",$F$45/'L1'!$D$12,IF($K$46="Week",$F$45/'L1'!$D$16,IF($K$46="Month",$F$45/'L1'!$D$17,IF($K$46="Year",$F$45,0)))),B1419,$F$46,$Q$45),"")</f>
        <v/>
      </c>
      <c r="I1419" s="559"/>
      <c r="J1419" s="559" t="str">
        <f t="shared" si="87"/>
        <v/>
      </c>
      <c r="K1419" s="559"/>
      <c r="L1419" s="559"/>
      <c r="M1419" s="559"/>
      <c r="N1419" s="559"/>
      <c r="O1419" s="559" t="str">
        <f t="shared" si="88"/>
        <v/>
      </c>
      <c r="P1419" s="560"/>
    </row>
    <row r="1420" spans="2:16">
      <c r="B1420" s="557" t="str">
        <f t="shared" si="85"/>
        <v/>
      </c>
      <c r="C1420" s="558"/>
      <c r="D1420" s="559" t="str">
        <f t="shared" si="86"/>
        <v/>
      </c>
      <c r="E1420" s="559"/>
      <c r="F1420" s="559" t="str">
        <f>IFERROR(IF(OR(D1420=0,D1420=""),"",-PMT($F$45/IF($K$46="Day",'L1'!$D$12,IF($K$46="Week",'L1'!$D$16,IF($K$46="Month",'L1'!$D$17,1))),$F$46,$D$62)),"")</f>
        <v/>
      </c>
      <c r="G1420" s="559"/>
      <c r="H1420" s="559" t="str">
        <f>IFERROR(-PPMT(IF($K$46="Day",$F$45/'L1'!$D$12,IF($K$46="Week",$F$45/'L1'!$D$16,IF($K$46="Month",$F$45/'L1'!$D$17,IF($K$46="Year",$F$45,0)))),B1420,$F$46,$Q$45),"")</f>
        <v/>
      </c>
      <c r="I1420" s="559"/>
      <c r="J1420" s="559" t="str">
        <f t="shared" si="87"/>
        <v/>
      </c>
      <c r="K1420" s="559"/>
      <c r="L1420" s="559"/>
      <c r="M1420" s="559"/>
      <c r="N1420" s="559"/>
      <c r="O1420" s="559" t="str">
        <f t="shared" si="88"/>
        <v/>
      </c>
      <c r="P1420" s="560"/>
    </row>
    <row r="1421" spans="2:16">
      <c r="B1421" s="557" t="str">
        <f t="shared" si="85"/>
        <v/>
      </c>
      <c r="C1421" s="558"/>
      <c r="D1421" s="559" t="str">
        <f t="shared" si="86"/>
        <v/>
      </c>
      <c r="E1421" s="559"/>
      <c r="F1421" s="559" t="str">
        <f>IFERROR(IF(OR(D1421=0,D1421=""),"",-PMT($F$45/IF($K$46="Day",'L1'!$D$12,IF($K$46="Week",'L1'!$D$16,IF($K$46="Month",'L1'!$D$17,1))),$F$46,$D$62)),"")</f>
        <v/>
      </c>
      <c r="G1421" s="559"/>
      <c r="H1421" s="559" t="str">
        <f>IFERROR(-PPMT(IF($K$46="Day",$F$45/'L1'!$D$12,IF($K$46="Week",$F$45/'L1'!$D$16,IF($K$46="Month",$F$45/'L1'!$D$17,IF($K$46="Year",$F$45,0)))),B1421,$F$46,$Q$45),"")</f>
        <v/>
      </c>
      <c r="I1421" s="559"/>
      <c r="J1421" s="559" t="str">
        <f t="shared" si="87"/>
        <v/>
      </c>
      <c r="K1421" s="559"/>
      <c r="L1421" s="559"/>
      <c r="M1421" s="559"/>
      <c r="N1421" s="559"/>
      <c r="O1421" s="559" t="str">
        <f t="shared" si="88"/>
        <v/>
      </c>
      <c r="P1421" s="560"/>
    </row>
    <row r="1422" spans="2:16">
      <c r="B1422" s="557" t="str">
        <f t="shared" si="85"/>
        <v/>
      </c>
      <c r="C1422" s="558"/>
      <c r="D1422" s="559" t="str">
        <f t="shared" si="86"/>
        <v/>
      </c>
      <c r="E1422" s="559"/>
      <c r="F1422" s="559" t="str">
        <f>IFERROR(IF(OR(D1422=0,D1422=""),"",-PMT($F$45/IF($K$46="Day",'L1'!$D$12,IF($K$46="Week",'L1'!$D$16,IF($K$46="Month",'L1'!$D$17,1))),$F$46,$D$62)),"")</f>
        <v/>
      </c>
      <c r="G1422" s="559"/>
      <c r="H1422" s="559" t="str">
        <f>IFERROR(-PPMT(IF($K$46="Day",$F$45/'L1'!$D$12,IF($K$46="Week",$F$45/'L1'!$D$16,IF($K$46="Month",$F$45/'L1'!$D$17,IF($K$46="Year",$F$45,0)))),B1422,$F$46,$Q$45),"")</f>
        <v/>
      </c>
      <c r="I1422" s="559"/>
      <c r="J1422" s="559" t="str">
        <f t="shared" si="87"/>
        <v/>
      </c>
      <c r="K1422" s="559"/>
      <c r="L1422" s="559"/>
      <c r="M1422" s="559"/>
      <c r="N1422" s="559"/>
      <c r="O1422" s="559" t="str">
        <f t="shared" si="88"/>
        <v/>
      </c>
      <c r="P1422" s="560"/>
    </row>
    <row r="1423" spans="2:16">
      <c r="B1423" s="557" t="str">
        <f t="shared" si="85"/>
        <v/>
      </c>
      <c r="C1423" s="558"/>
      <c r="D1423" s="559" t="str">
        <f t="shared" si="86"/>
        <v/>
      </c>
      <c r="E1423" s="559"/>
      <c r="F1423" s="559" t="str">
        <f>IFERROR(IF(OR(D1423=0,D1423=""),"",-PMT($F$45/IF($K$46="Day",'L1'!$D$12,IF($K$46="Week",'L1'!$D$16,IF($K$46="Month",'L1'!$D$17,1))),$F$46,$D$62)),"")</f>
        <v/>
      </c>
      <c r="G1423" s="559"/>
      <c r="H1423" s="559" t="str">
        <f>IFERROR(-PPMT(IF($K$46="Day",$F$45/'L1'!$D$12,IF($K$46="Week",$F$45/'L1'!$D$16,IF($K$46="Month",$F$45/'L1'!$D$17,IF($K$46="Year",$F$45,0)))),B1423,$F$46,$Q$45),"")</f>
        <v/>
      </c>
      <c r="I1423" s="559"/>
      <c r="J1423" s="559" t="str">
        <f t="shared" si="87"/>
        <v/>
      </c>
      <c r="K1423" s="559"/>
      <c r="L1423" s="559"/>
      <c r="M1423" s="559"/>
      <c r="N1423" s="559"/>
      <c r="O1423" s="559" t="str">
        <f t="shared" si="88"/>
        <v/>
      </c>
      <c r="P1423" s="560"/>
    </row>
    <row r="1424" spans="2:16">
      <c r="B1424" s="557" t="str">
        <f t="shared" si="85"/>
        <v/>
      </c>
      <c r="C1424" s="558"/>
      <c r="D1424" s="559" t="str">
        <f t="shared" si="86"/>
        <v/>
      </c>
      <c r="E1424" s="559"/>
      <c r="F1424" s="559" t="str">
        <f>IFERROR(IF(OR(D1424=0,D1424=""),"",-PMT($F$45/IF($K$46="Day",'L1'!$D$12,IF($K$46="Week",'L1'!$D$16,IF($K$46="Month",'L1'!$D$17,1))),$F$46,$D$62)),"")</f>
        <v/>
      </c>
      <c r="G1424" s="559"/>
      <c r="H1424" s="559" t="str">
        <f>IFERROR(-PPMT(IF($K$46="Day",$F$45/'L1'!$D$12,IF($K$46="Week",$F$45/'L1'!$D$16,IF($K$46="Month",$F$45/'L1'!$D$17,IF($K$46="Year",$F$45,0)))),B1424,$F$46,$Q$45),"")</f>
        <v/>
      </c>
      <c r="I1424" s="559"/>
      <c r="J1424" s="559" t="str">
        <f t="shared" si="87"/>
        <v/>
      </c>
      <c r="K1424" s="559"/>
      <c r="L1424" s="559"/>
      <c r="M1424" s="559"/>
      <c r="N1424" s="559"/>
      <c r="O1424" s="559" t="str">
        <f t="shared" si="88"/>
        <v/>
      </c>
      <c r="P1424" s="560"/>
    </row>
    <row r="1425" spans="2:16">
      <c r="B1425" s="557" t="str">
        <f t="shared" si="85"/>
        <v/>
      </c>
      <c r="C1425" s="558"/>
      <c r="D1425" s="559" t="str">
        <f t="shared" si="86"/>
        <v/>
      </c>
      <c r="E1425" s="559"/>
      <c r="F1425" s="559" t="str">
        <f>IFERROR(IF(OR(D1425=0,D1425=""),"",-PMT($F$45/IF($K$46="Day",'L1'!$D$12,IF($K$46="Week",'L1'!$D$16,IF($K$46="Month",'L1'!$D$17,1))),$F$46,$D$62)),"")</f>
        <v/>
      </c>
      <c r="G1425" s="559"/>
      <c r="H1425" s="559" t="str">
        <f>IFERROR(-PPMT(IF($K$46="Day",$F$45/'L1'!$D$12,IF($K$46="Week",$F$45/'L1'!$D$16,IF($K$46="Month",$F$45/'L1'!$D$17,IF($K$46="Year",$F$45,0)))),B1425,$F$46,$Q$45),"")</f>
        <v/>
      </c>
      <c r="I1425" s="559"/>
      <c r="J1425" s="559" t="str">
        <f t="shared" si="87"/>
        <v/>
      </c>
      <c r="K1425" s="559"/>
      <c r="L1425" s="559"/>
      <c r="M1425" s="559"/>
      <c r="N1425" s="559"/>
      <c r="O1425" s="559" t="str">
        <f t="shared" si="88"/>
        <v/>
      </c>
      <c r="P1425" s="560"/>
    </row>
    <row r="1426" spans="2:16">
      <c r="B1426" s="557" t="str">
        <f t="shared" si="85"/>
        <v/>
      </c>
      <c r="C1426" s="558"/>
      <c r="D1426" s="559" t="str">
        <f t="shared" si="86"/>
        <v/>
      </c>
      <c r="E1426" s="559"/>
      <c r="F1426" s="559" t="str">
        <f>IFERROR(IF(OR(D1426=0,D1426=""),"",-PMT($F$45/IF($K$46="Day",'L1'!$D$12,IF($K$46="Week",'L1'!$D$16,IF($K$46="Month",'L1'!$D$17,1))),$F$46,$D$62)),"")</f>
        <v/>
      </c>
      <c r="G1426" s="559"/>
      <c r="H1426" s="559" t="str">
        <f>IFERROR(-PPMT(IF($K$46="Day",$F$45/'L1'!$D$12,IF($K$46="Week",$F$45/'L1'!$D$16,IF($K$46="Month",$F$45/'L1'!$D$17,IF($K$46="Year",$F$45,0)))),B1426,$F$46,$Q$45),"")</f>
        <v/>
      </c>
      <c r="I1426" s="559"/>
      <c r="J1426" s="559" t="str">
        <f t="shared" si="87"/>
        <v/>
      </c>
      <c r="K1426" s="559"/>
      <c r="L1426" s="559"/>
      <c r="M1426" s="559"/>
      <c r="N1426" s="559"/>
      <c r="O1426" s="559" t="str">
        <f t="shared" si="88"/>
        <v/>
      </c>
      <c r="P1426" s="560"/>
    </row>
    <row r="1427" spans="2:16">
      <c r="B1427" s="557" t="str">
        <f t="shared" si="85"/>
        <v/>
      </c>
      <c r="C1427" s="558"/>
      <c r="D1427" s="559" t="str">
        <f t="shared" si="86"/>
        <v/>
      </c>
      <c r="E1427" s="559"/>
      <c r="F1427" s="559" t="str">
        <f>IFERROR(IF(OR(D1427=0,D1427=""),"",-PMT($F$45/IF($K$46="Day",'L1'!$D$12,IF($K$46="Week",'L1'!$D$16,IF($K$46="Month",'L1'!$D$17,1))),$F$46,$D$62)),"")</f>
        <v/>
      </c>
      <c r="G1427" s="559"/>
      <c r="H1427" s="559" t="str">
        <f>IFERROR(-PPMT(IF($K$46="Day",$F$45/'L1'!$D$12,IF($K$46="Week",$F$45/'L1'!$D$16,IF($K$46="Month",$F$45/'L1'!$D$17,IF($K$46="Year",$F$45,0)))),B1427,$F$46,$Q$45),"")</f>
        <v/>
      </c>
      <c r="I1427" s="559"/>
      <c r="J1427" s="559" t="str">
        <f t="shared" si="87"/>
        <v/>
      </c>
      <c r="K1427" s="559"/>
      <c r="L1427" s="559"/>
      <c r="M1427" s="559"/>
      <c r="N1427" s="559"/>
      <c r="O1427" s="559" t="str">
        <f t="shared" si="88"/>
        <v/>
      </c>
      <c r="P1427" s="560"/>
    </row>
    <row r="1428" spans="2:16">
      <c r="B1428" s="557" t="str">
        <f t="shared" si="85"/>
        <v/>
      </c>
      <c r="C1428" s="558"/>
      <c r="D1428" s="559" t="str">
        <f t="shared" si="86"/>
        <v/>
      </c>
      <c r="E1428" s="559"/>
      <c r="F1428" s="559" t="str">
        <f>IFERROR(IF(OR(D1428=0,D1428=""),"",-PMT($F$45/IF($K$46="Day",'L1'!$D$12,IF($K$46="Week",'L1'!$D$16,IF($K$46="Month",'L1'!$D$17,1))),$F$46,$D$62)),"")</f>
        <v/>
      </c>
      <c r="G1428" s="559"/>
      <c r="H1428" s="559" t="str">
        <f>IFERROR(-PPMT(IF($K$46="Day",$F$45/'L1'!$D$12,IF($K$46="Week",$F$45/'L1'!$D$16,IF($K$46="Month",$F$45/'L1'!$D$17,IF($K$46="Year",$F$45,0)))),B1428,$F$46,$Q$45),"")</f>
        <v/>
      </c>
      <c r="I1428" s="559"/>
      <c r="J1428" s="559" t="str">
        <f t="shared" si="87"/>
        <v/>
      </c>
      <c r="K1428" s="559"/>
      <c r="L1428" s="559"/>
      <c r="M1428" s="559"/>
      <c r="N1428" s="559"/>
      <c r="O1428" s="559" t="str">
        <f t="shared" si="88"/>
        <v/>
      </c>
      <c r="P1428" s="560"/>
    </row>
    <row r="1429" spans="2:16">
      <c r="B1429" s="557" t="str">
        <f t="shared" si="85"/>
        <v/>
      </c>
      <c r="C1429" s="558"/>
      <c r="D1429" s="559" t="str">
        <f t="shared" si="86"/>
        <v/>
      </c>
      <c r="E1429" s="559"/>
      <c r="F1429" s="559" t="str">
        <f>IFERROR(IF(OR(D1429=0,D1429=""),"",-PMT($F$45/IF($K$46="Day",'L1'!$D$12,IF($K$46="Week",'L1'!$D$16,IF($K$46="Month",'L1'!$D$17,1))),$F$46,$D$62)),"")</f>
        <v/>
      </c>
      <c r="G1429" s="559"/>
      <c r="H1429" s="559" t="str">
        <f>IFERROR(-PPMT(IF($K$46="Day",$F$45/'L1'!$D$12,IF($K$46="Week",$F$45/'L1'!$D$16,IF($K$46="Month",$F$45/'L1'!$D$17,IF($K$46="Year",$F$45,0)))),B1429,$F$46,$Q$45),"")</f>
        <v/>
      </c>
      <c r="I1429" s="559"/>
      <c r="J1429" s="559" t="str">
        <f t="shared" si="87"/>
        <v/>
      </c>
      <c r="K1429" s="559"/>
      <c r="L1429" s="559"/>
      <c r="M1429" s="559"/>
      <c r="N1429" s="559"/>
      <c r="O1429" s="559" t="str">
        <f t="shared" si="88"/>
        <v/>
      </c>
      <c r="P1429" s="560"/>
    </row>
    <row r="1430" spans="2:16">
      <c r="B1430" s="557" t="str">
        <f t="shared" si="85"/>
        <v/>
      </c>
      <c r="C1430" s="558"/>
      <c r="D1430" s="559" t="str">
        <f t="shared" si="86"/>
        <v/>
      </c>
      <c r="E1430" s="559"/>
      <c r="F1430" s="559" t="str">
        <f>IFERROR(IF(OR(D1430=0,D1430=""),"",-PMT($F$45/IF($K$46="Day",'L1'!$D$12,IF($K$46="Week",'L1'!$D$16,IF($K$46="Month",'L1'!$D$17,1))),$F$46,$D$62)),"")</f>
        <v/>
      </c>
      <c r="G1430" s="559"/>
      <c r="H1430" s="559" t="str">
        <f>IFERROR(-PPMT(IF($K$46="Day",$F$45/'L1'!$D$12,IF($K$46="Week",$F$45/'L1'!$D$16,IF($K$46="Month",$F$45/'L1'!$D$17,IF($K$46="Year",$F$45,0)))),B1430,$F$46,$Q$45),"")</f>
        <v/>
      </c>
      <c r="I1430" s="559"/>
      <c r="J1430" s="559" t="str">
        <f t="shared" si="87"/>
        <v/>
      </c>
      <c r="K1430" s="559"/>
      <c r="L1430" s="559"/>
      <c r="M1430" s="559"/>
      <c r="N1430" s="559"/>
      <c r="O1430" s="559" t="str">
        <f t="shared" si="88"/>
        <v/>
      </c>
      <c r="P1430" s="560"/>
    </row>
    <row r="1431" spans="2:16">
      <c r="B1431" s="557" t="str">
        <f t="shared" si="85"/>
        <v/>
      </c>
      <c r="C1431" s="558"/>
      <c r="D1431" s="559" t="str">
        <f t="shared" si="86"/>
        <v/>
      </c>
      <c r="E1431" s="559"/>
      <c r="F1431" s="559" t="str">
        <f>IFERROR(IF(OR(D1431=0,D1431=""),"",-PMT($F$45/IF($K$46="Day",'L1'!$D$12,IF($K$46="Week",'L1'!$D$16,IF($K$46="Month",'L1'!$D$17,1))),$F$46,$D$62)),"")</f>
        <v/>
      </c>
      <c r="G1431" s="559"/>
      <c r="H1431" s="559" t="str">
        <f>IFERROR(-PPMT(IF($K$46="Day",$F$45/'L1'!$D$12,IF($K$46="Week",$F$45/'L1'!$D$16,IF($K$46="Month",$F$45/'L1'!$D$17,IF($K$46="Year",$F$45,0)))),B1431,$F$46,$Q$45),"")</f>
        <v/>
      </c>
      <c r="I1431" s="559"/>
      <c r="J1431" s="559" t="str">
        <f t="shared" si="87"/>
        <v/>
      </c>
      <c r="K1431" s="559"/>
      <c r="L1431" s="559"/>
      <c r="M1431" s="559"/>
      <c r="N1431" s="559"/>
      <c r="O1431" s="559" t="str">
        <f t="shared" si="88"/>
        <v/>
      </c>
      <c r="P1431" s="560"/>
    </row>
    <row r="1432" spans="2:16">
      <c r="B1432" s="557" t="str">
        <f t="shared" si="85"/>
        <v/>
      </c>
      <c r="C1432" s="558"/>
      <c r="D1432" s="559" t="str">
        <f t="shared" si="86"/>
        <v/>
      </c>
      <c r="E1432" s="559"/>
      <c r="F1432" s="559" t="str">
        <f>IFERROR(IF(OR(D1432=0,D1432=""),"",-PMT($F$45/IF($K$46="Day",'L1'!$D$12,IF($K$46="Week",'L1'!$D$16,IF($K$46="Month",'L1'!$D$17,1))),$F$46,$D$62)),"")</f>
        <v/>
      </c>
      <c r="G1432" s="559"/>
      <c r="H1432" s="559" t="str">
        <f>IFERROR(-PPMT(IF($K$46="Day",$F$45/'L1'!$D$12,IF($K$46="Week",$F$45/'L1'!$D$16,IF($K$46="Month",$F$45/'L1'!$D$17,IF($K$46="Year",$F$45,0)))),B1432,$F$46,$Q$45),"")</f>
        <v/>
      </c>
      <c r="I1432" s="559"/>
      <c r="J1432" s="559" t="str">
        <f t="shared" si="87"/>
        <v/>
      </c>
      <c r="K1432" s="559"/>
      <c r="L1432" s="559"/>
      <c r="M1432" s="559"/>
      <c r="N1432" s="559"/>
      <c r="O1432" s="559" t="str">
        <f t="shared" si="88"/>
        <v/>
      </c>
      <c r="P1432" s="560"/>
    </row>
    <row r="1433" spans="2:16">
      <c r="B1433" s="557" t="str">
        <f t="shared" si="85"/>
        <v/>
      </c>
      <c r="C1433" s="558"/>
      <c r="D1433" s="559" t="str">
        <f t="shared" si="86"/>
        <v/>
      </c>
      <c r="E1433" s="559"/>
      <c r="F1433" s="559" t="str">
        <f>IFERROR(IF(OR(D1433=0,D1433=""),"",-PMT($F$45/IF($K$46="Day",'L1'!$D$12,IF($K$46="Week",'L1'!$D$16,IF($K$46="Month",'L1'!$D$17,1))),$F$46,$D$62)),"")</f>
        <v/>
      </c>
      <c r="G1433" s="559"/>
      <c r="H1433" s="559" t="str">
        <f>IFERROR(-PPMT(IF($K$46="Day",$F$45/'L1'!$D$12,IF($K$46="Week",$F$45/'L1'!$D$16,IF($K$46="Month",$F$45/'L1'!$D$17,IF($K$46="Year",$F$45,0)))),B1433,$F$46,$Q$45),"")</f>
        <v/>
      </c>
      <c r="I1433" s="559"/>
      <c r="J1433" s="559" t="str">
        <f t="shared" si="87"/>
        <v/>
      </c>
      <c r="K1433" s="559"/>
      <c r="L1433" s="559"/>
      <c r="M1433" s="559"/>
      <c r="N1433" s="559"/>
      <c r="O1433" s="559" t="str">
        <f t="shared" si="88"/>
        <v/>
      </c>
      <c r="P1433" s="560"/>
    </row>
    <row r="1434" spans="2:16">
      <c r="B1434" s="557" t="str">
        <f t="shared" si="85"/>
        <v/>
      </c>
      <c r="C1434" s="558"/>
      <c r="D1434" s="559" t="str">
        <f t="shared" si="86"/>
        <v/>
      </c>
      <c r="E1434" s="559"/>
      <c r="F1434" s="559" t="str">
        <f>IFERROR(IF(OR(D1434=0,D1434=""),"",-PMT($F$45/IF($K$46="Day",'L1'!$D$12,IF($K$46="Week",'L1'!$D$16,IF($K$46="Month",'L1'!$D$17,1))),$F$46,$D$62)),"")</f>
        <v/>
      </c>
      <c r="G1434" s="559"/>
      <c r="H1434" s="559" t="str">
        <f>IFERROR(-PPMT(IF($K$46="Day",$F$45/'L1'!$D$12,IF($K$46="Week",$F$45/'L1'!$D$16,IF($K$46="Month",$F$45/'L1'!$D$17,IF($K$46="Year",$F$45,0)))),B1434,$F$46,$Q$45),"")</f>
        <v/>
      </c>
      <c r="I1434" s="559"/>
      <c r="J1434" s="559" t="str">
        <f t="shared" si="87"/>
        <v/>
      </c>
      <c r="K1434" s="559"/>
      <c r="L1434" s="559"/>
      <c r="M1434" s="559"/>
      <c r="N1434" s="559"/>
      <c r="O1434" s="559" t="str">
        <f t="shared" si="88"/>
        <v/>
      </c>
      <c r="P1434" s="560"/>
    </row>
    <row r="1435" spans="2:16">
      <c r="B1435" s="557" t="str">
        <f t="shared" si="85"/>
        <v/>
      </c>
      <c r="C1435" s="558"/>
      <c r="D1435" s="559" t="str">
        <f t="shared" si="86"/>
        <v/>
      </c>
      <c r="E1435" s="559"/>
      <c r="F1435" s="559" t="str">
        <f>IFERROR(IF(OR(D1435=0,D1435=""),"",-PMT($F$45/IF($K$46="Day",'L1'!$D$12,IF($K$46="Week",'L1'!$D$16,IF($K$46="Month",'L1'!$D$17,1))),$F$46,$D$62)),"")</f>
        <v/>
      </c>
      <c r="G1435" s="559"/>
      <c r="H1435" s="559" t="str">
        <f>IFERROR(-PPMT(IF($K$46="Day",$F$45/'L1'!$D$12,IF($K$46="Week",$F$45/'L1'!$D$16,IF($K$46="Month",$F$45/'L1'!$D$17,IF($K$46="Year",$F$45,0)))),B1435,$F$46,$Q$45),"")</f>
        <v/>
      </c>
      <c r="I1435" s="559"/>
      <c r="J1435" s="559" t="str">
        <f t="shared" si="87"/>
        <v/>
      </c>
      <c r="K1435" s="559"/>
      <c r="L1435" s="559"/>
      <c r="M1435" s="559"/>
      <c r="N1435" s="559"/>
      <c r="O1435" s="559" t="str">
        <f t="shared" si="88"/>
        <v/>
      </c>
      <c r="P1435" s="560"/>
    </row>
    <row r="1436" spans="2:16">
      <c r="B1436" s="557" t="str">
        <f t="shared" si="85"/>
        <v/>
      </c>
      <c r="C1436" s="558"/>
      <c r="D1436" s="559" t="str">
        <f t="shared" si="86"/>
        <v/>
      </c>
      <c r="E1436" s="559"/>
      <c r="F1436" s="559" t="str">
        <f>IFERROR(IF(OR(D1436=0,D1436=""),"",-PMT($F$45/IF($K$46="Day",'L1'!$D$12,IF($K$46="Week",'L1'!$D$16,IF($K$46="Month",'L1'!$D$17,1))),$F$46,$D$62)),"")</f>
        <v/>
      </c>
      <c r="G1436" s="559"/>
      <c r="H1436" s="559" t="str">
        <f>IFERROR(-PPMT(IF($K$46="Day",$F$45/'L1'!$D$12,IF($K$46="Week",$F$45/'L1'!$D$16,IF($K$46="Month",$F$45/'L1'!$D$17,IF($K$46="Year",$F$45,0)))),B1436,$F$46,$Q$45),"")</f>
        <v/>
      </c>
      <c r="I1436" s="559"/>
      <c r="J1436" s="559" t="str">
        <f t="shared" si="87"/>
        <v/>
      </c>
      <c r="K1436" s="559"/>
      <c r="L1436" s="559"/>
      <c r="M1436" s="559"/>
      <c r="N1436" s="559"/>
      <c r="O1436" s="559" t="str">
        <f t="shared" si="88"/>
        <v/>
      </c>
      <c r="P1436" s="560"/>
    </row>
    <row r="1437" spans="2:16">
      <c r="B1437" s="557" t="str">
        <f t="shared" si="85"/>
        <v/>
      </c>
      <c r="C1437" s="558"/>
      <c r="D1437" s="559" t="str">
        <f t="shared" si="86"/>
        <v/>
      </c>
      <c r="E1437" s="559"/>
      <c r="F1437" s="559" t="str">
        <f>IFERROR(IF(OR(D1437=0,D1437=""),"",-PMT($F$45/IF($K$46="Day",'L1'!$D$12,IF($K$46="Week",'L1'!$D$16,IF($K$46="Month",'L1'!$D$17,1))),$F$46,$D$62)),"")</f>
        <v/>
      </c>
      <c r="G1437" s="559"/>
      <c r="H1437" s="559" t="str">
        <f>IFERROR(-PPMT(IF($K$46="Day",$F$45/'L1'!$D$12,IF($K$46="Week",$F$45/'L1'!$D$16,IF($K$46="Month",$F$45/'L1'!$D$17,IF($K$46="Year",$F$45,0)))),B1437,$F$46,$Q$45),"")</f>
        <v/>
      </c>
      <c r="I1437" s="559"/>
      <c r="J1437" s="559" t="str">
        <f t="shared" si="87"/>
        <v/>
      </c>
      <c r="K1437" s="559"/>
      <c r="L1437" s="559"/>
      <c r="M1437" s="559"/>
      <c r="N1437" s="559"/>
      <c r="O1437" s="559" t="str">
        <f t="shared" si="88"/>
        <v/>
      </c>
      <c r="P1437" s="560"/>
    </row>
    <row r="1438" spans="2:16">
      <c r="B1438" s="557" t="str">
        <f t="shared" si="85"/>
        <v/>
      </c>
      <c r="C1438" s="558"/>
      <c r="D1438" s="559" t="str">
        <f t="shared" si="86"/>
        <v/>
      </c>
      <c r="E1438" s="559"/>
      <c r="F1438" s="559" t="str">
        <f>IFERROR(IF(OR(D1438=0,D1438=""),"",-PMT($F$45/IF($K$46="Day",'L1'!$D$12,IF($K$46="Week",'L1'!$D$16,IF($K$46="Month",'L1'!$D$17,1))),$F$46,$D$62)),"")</f>
        <v/>
      </c>
      <c r="G1438" s="559"/>
      <c r="H1438" s="559" t="str">
        <f>IFERROR(-PPMT(IF($K$46="Day",$F$45/'L1'!$D$12,IF($K$46="Week",$F$45/'L1'!$D$16,IF($K$46="Month",$F$45/'L1'!$D$17,IF($K$46="Year",$F$45,0)))),B1438,$F$46,$Q$45),"")</f>
        <v/>
      </c>
      <c r="I1438" s="559"/>
      <c r="J1438" s="559" t="str">
        <f t="shared" si="87"/>
        <v/>
      </c>
      <c r="K1438" s="559"/>
      <c r="L1438" s="559"/>
      <c r="M1438" s="559"/>
      <c r="N1438" s="559"/>
      <c r="O1438" s="559" t="str">
        <f t="shared" si="88"/>
        <v/>
      </c>
      <c r="P1438" s="560"/>
    </row>
    <row r="1439" spans="2:16">
      <c r="B1439" s="557" t="str">
        <f t="shared" si="85"/>
        <v/>
      </c>
      <c r="C1439" s="558"/>
      <c r="D1439" s="559" t="str">
        <f t="shared" si="86"/>
        <v/>
      </c>
      <c r="E1439" s="559"/>
      <c r="F1439" s="559" t="str">
        <f>IFERROR(IF(OR(D1439=0,D1439=""),"",-PMT($F$45/IF($K$46="Day",'L1'!$D$12,IF($K$46="Week",'L1'!$D$16,IF($K$46="Month",'L1'!$D$17,1))),$F$46,$D$62)),"")</f>
        <v/>
      </c>
      <c r="G1439" s="559"/>
      <c r="H1439" s="559" t="str">
        <f>IFERROR(-PPMT(IF($K$46="Day",$F$45/'L1'!$D$12,IF($K$46="Week",$F$45/'L1'!$D$16,IF($K$46="Month",$F$45/'L1'!$D$17,IF($K$46="Year",$F$45,0)))),B1439,$F$46,$Q$45),"")</f>
        <v/>
      </c>
      <c r="I1439" s="559"/>
      <c r="J1439" s="559" t="str">
        <f t="shared" si="87"/>
        <v/>
      </c>
      <c r="K1439" s="559"/>
      <c r="L1439" s="559"/>
      <c r="M1439" s="559"/>
      <c r="N1439" s="559"/>
      <c r="O1439" s="559" t="str">
        <f t="shared" si="88"/>
        <v/>
      </c>
      <c r="P1439" s="560"/>
    </row>
    <row r="1440" spans="2:16">
      <c r="B1440" s="557" t="str">
        <f t="shared" si="85"/>
        <v/>
      </c>
      <c r="C1440" s="558"/>
      <c r="D1440" s="559" t="str">
        <f t="shared" si="86"/>
        <v/>
      </c>
      <c r="E1440" s="559"/>
      <c r="F1440" s="559" t="str">
        <f>IFERROR(IF(OR(D1440=0,D1440=""),"",-PMT($F$45/IF($K$46="Day",'L1'!$D$12,IF($K$46="Week",'L1'!$D$16,IF($K$46="Month",'L1'!$D$17,1))),$F$46,$D$62)),"")</f>
        <v/>
      </c>
      <c r="G1440" s="559"/>
      <c r="H1440" s="559" t="str">
        <f>IFERROR(-PPMT(IF($K$46="Day",$F$45/'L1'!$D$12,IF($K$46="Week",$F$45/'L1'!$D$16,IF($K$46="Month",$F$45/'L1'!$D$17,IF($K$46="Year",$F$45,0)))),B1440,$F$46,$Q$45),"")</f>
        <v/>
      </c>
      <c r="I1440" s="559"/>
      <c r="J1440" s="559" t="str">
        <f t="shared" si="87"/>
        <v/>
      </c>
      <c r="K1440" s="559"/>
      <c r="L1440" s="559"/>
      <c r="M1440" s="559"/>
      <c r="N1440" s="559"/>
      <c r="O1440" s="559" t="str">
        <f t="shared" si="88"/>
        <v/>
      </c>
      <c r="P1440" s="560"/>
    </row>
    <row r="1441" spans="2:16">
      <c r="B1441" s="557" t="str">
        <f t="shared" si="85"/>
        <v/>
      </c>
      <c r="C1441" s="558"/>
      <c r="D1441" s="559" t="str">
        <f t="shared" si="86"/>
        <v/>
      </c>
      <c r="E1441" s="559"/>
      <c r="F1441" s="559" t="str">
        <f>IFERROR(IF(OR(D1441=0,D1441=""),"",-PMT($F$45/IF($K$46="Day",'L1'!$D$12,IF($K$46="Week",'L1'!$D$16,IF($K$46="Month",'L1'!$D$17,1))),$F$46,$D$62)),"")</f>
        <v/>
      </c>
      <c r="G1441" s="559"/>
      <c r="H1441" s="559" t="str">
        <f>IFERROR(-PPMT(IF($K$46="Day",$F$45/'L1'!$D$12,IF($K$46="Week",$F$45/'L1'!$D$16,IF($K$46="Month",$F$45/'L1'!$D$17,IF($K$46="Year",$F$45,0)))),B1441,$F$46,$Q$45),"")</f>
        <v/>
      </c>
      <c r="I1441" s="559"/>
      <c r="J1441" s="559" t="str">
        <f t="shared" si="87"/>
        <v/>
      </c>
      <c r="K1441" s="559"/>
      <c r="L1441" s="559"/>
      <c r="M1441" s="559"/>
      <c r="N1441" s="559"/>
      <c r="O1441" s="559" t="str">
        <f t="shared" si="88"/>
        <v/>
      </c>
      <c r="P1441" s="560"/>
    </row>
    <row r="1442" spans="2:16">
      <c r="B1442" s="557" t="str">
        <f t="shared" si="85"/>
        <v/>
      </c>
      <c r="C1442" s="558"/>
      <c r="D1442" s="559" t="str">
        <f t="shared" si="86"/>
        <v/>
      </c>
      <c r="E1442" s="559"/>
      <c r="F1442" s="559" t="str">
        <f>IFERROR(IF(OR(D1442=0,D1442=""),"",-PMT($F$45/IF($K$46="Day",'L1'!$D$12,IF($K$46="Week",'L1'!$D$16,IF($K$46="Month",'L1'!$D$17,1))),$F$46,$D$62)),"")</f>
        <v/>
      </c>
      <c r="G1442" s="559"/>
      <c r="H1442" s="559" t="str">
        <f>IFERROR(-PPMT(IF($K$46="Day",$F$45/'L1'!$D$12,IF($K$46="Week",$F$45/'L1'!$D$16,IF($K$46="Month",$F$45/'L1'!$D$17,IF($K$46="Year",$F$45,0)))),B1442,$F$46,$Q$45),"")</f>
        <v/>
      </c>
      <c r="I1442" s="559"/>
      <c r="J1442" s="559" t="str">
        <f t="shared" si="87"/>
        <v/>
      </c>
      <c r="K1442" s="559"/>
      <c r="L1442" s="559"/>
      <c r="M1442" s="559"/>
      <c r="N1442" s="559"/>
      <c r="O1442" s="559" t="str">
        <f t="shared" si="88"/>
        <v/>
      </c>
      <c r="P1442" s="560"/>
    </row>
    <row r="1443" spans="2:16">
      <c r="B1443" s="557" t="str">
        <f t="shared" si="85"/>
        <v/>
      </c>
      <c r="C1443" s="558"/>
      <c r="D1443" s="559" t="str">
        <f t="shared" si="86"/>
        <v/>
      </c>
      <c r="E1443" s="559"/>
      <c r="F1443" s="559" t="str">
        <f>IFERROR(IF(OR(D1443=0,D1443=""),"",-PMT($F$45/IF($K$46="Day",'L1'!$D$12,IF($K$46="Week",'L1'!$D$16,IF($K$46="Month",'L1'!$D$17,1))),$F$46,$D$62)),"")</f>
        <v/>
      </c>
      <c r="G1443" s="559"/>
      <c r="H1443" s="559" t="str">
        <f>IFERROR(-PPMT(IF($K$46="Day",$F$45/'L1'!$D$12,IF($K$46="Week",$F$45/'L1'!$D$16,IF($K$46="Month",$F$45/'L1'!$D$17,IF($K$46="Year",$F$45,0)))),B1443,$F$46,$Q$45),"")</f>
        <v/>
      </c>
      <c r="I1443" s="559"/>
      <c r="J1443" s="559" t="str">
        <f t="shared" si="87"/>
        <v/>
      </c>
      <c r="K1443" s="559"/>
      <c r="L1443" s="559"/>
      <c r="M1443" s="559"/>
      <c r="N1443" s="559"/>
      <c r="O1443" s="559" t="str">
        <f t="shared" si="88"/>
        <v/>
      </c>
      <c r="P1443" s="560"/>
    </row>
    <row r="1444" spans="2:16">
      <c r="B1444" s="557" t="str">
        <f t="shared" si="85"/>
        <v/>
      </c>
      <c r="C1444" s="558"/>
      <c r="D1444" s="559" t="str">
        <f t="shared" si="86"/>
        <v/>
      </c>
      <c r="E1444" s="559"/>
      <c r="F1444" s="559" t="str">
        <f>IFERROR(IF(OR(D1444=0,D1444=""),"",-PMT($F$45/IF($K$46="Day",'L1'!$D$12,IF($K$46="Week",'L1'!$D$16,IF($K$46="Month",'L1'!$D$17,1))),$F$46,$D$62)),"")</f>
        <v/>
      </c>
      <c r="G1444" s="559"/>
      <c r="H1444" s="559" t="str">
        <f>IFERROR(-PPMT(IF($K$46="Day",$F$45/'L1'!$D$12,IF($K$46="Week",$F$45/'L1'!$D$16,IF($K$46="Month",$F$45/'L1'!$D$17,IF($K$46="Year",$F$45,0)))),B1444,$F$46,$Q$45),"")</f>
        <v/>
      </c>
      <c r="I1444" s="559"/>
      <c r="J1444" s="559" t="str">
        <f t="shared" si="87"/>
        <v/>
      </c>
      <c r="K1444" s="559"/>
      <c r="L1444" s="559"/>
      <c r="M1444" s="559"/>
      <c r="N1444" s="559"/>
      <c r="O1444" s="559" t="str">
        <f t="shared" si="88"/>
        <v/>
      </c>
      <c r="P1444" s="560"/>
    </row>
    <row r="1445" spans="2:16">
      <c r="B1445" s="557" t="str">
        <f t="shared" si="85"/>
        <v/>
      </c>
      <c r="C1445" s="558"/>
      <c r="D1445" s="559" t="str">
        <f t="shared" si="86"/>
        <v/>
      </c>
      <c r="E1445" s="559"/>
      <c r="F1445" s="559" t="str">
        <f>IFERROR(IF(OR(D1445=0,D1445=""),"",-PMT($F$45/IF($K$46="Day",'L1'!$D$12,IF($K$46="Week",'L1'!$D$16,IF($K$46="Month",'L1'!$D$17,1))),$F$46,$D$62)),"")</f>
        <v/>
      </c>
      <c r="G1445" s="559"/>
      <c r="H1445" s="559" t="str">
        <f>IFERROR(-PPMT(IF($K$46="Day",$F$45/'L1'!$D$12,IF($K$46="Week",$F$45/'L1'!$D$16,IF($K$46="Month",$F$45/'L1'!$D$17,IF($K$46="Year",$F$45,0)))),B1445,$F$46,$Q$45),"")</f>
        <v/>
      </c>
      <c r="I1445" s="559"/>
      <c r="J1445" s="559" t="str">
        <f t="shared" si="87"/>
        <v/>
      </c>
      <c r="K1445" s="559"/>
      <c r="L1445" s="559"/>
      <c r="M1445" s="559"/>
      <c r="N1445" s="559"/>
      <c r="O1445" s="559" t="str">
        <f t="shared" si="88"/>
        <v/>
      </c>
      <c r="P1445" s="560"/>
    </row>
    <row r="1446" spans="2:16">
      <c r="B1446" s="557" t="str">
        <f t="shared" si="85"/>
        <v/>
      </c>
      <c r="C1446" s="558"/>
      <c r="D1446" s="559" t="str">
        <f t="shared" si="86"/>
        <v/>
      </c>
      <c r="E1446" s="559"/>
      <c r="F1446" s="559" t="str">
        <f>IFERROR(IF(OR(D1446=0,D1446=""),"",-PMT($F$45/IF($K$46="Day",'L1'!$D$12,IF($K$46="Week",'L1'!$D$16,IF($K$46="Month",'L1'!$D$17,1))),$F$46,$D$62)),"")</f>
        <v/>
      </c>
      <c r="G1446" s="559"/>
      <c r="H1446" s="559" t="str">
        <f>IFERROR(-PPMT(IF($K$46="Day",$F$45/'L1'!$D$12,IF($K$46="Week",$F$45/'L1'!$D$16,IF($K$46="Month",$F$45/'L1'!$D$17,IF($K$46="Year",$F$45,0)))),B1446,$F$46,$Q$45),"")</f>
        <v/>
      </c>
      <c r="I1446" s="559"/>
      <c r="J1446" s="559" t="str">
        <f t="shared" si="87"/>
        <v/>
      </c>
      <c r="K1446" s="559"/>
      <c r="L1446" s="559"/>
      <c r="M1446" s="559"/>
      <c r="N1446" s="559"/>
      <c r="O1446" s="559" t="str">
        <f t="shared" si="88"/>
        <v/>
      </c>
      <c r="P1446" s="560"/>
    </row>
    <row r="1447" spans="2:16">
      <c r="B1447" s="557" t="str">
        <f t="shared" si="85"/>
        <v/>
      </c>
      <c r="C1447" s="558"/>
      <c r="D1447" s="559" t="str">
        <f t="shared" si="86"/>
        <v/>
      </c>
      <c r="E1447" s="559"/>
      <c r="F1447" s="559" t="str">
        <f>IFERROR(IF(OR(D1447=0,D1447=""),"",-PMT($F$45/IF($K$46="Day",'L1'!$D$12,IF($K$46="Week",'L1'!$D$16,IF($K$46="Month",'L1'!$D$17,1))),$F$46,$D$62)),"")</f>
        <v/>
      </c>
      <c r="G1447" s="559"/>
      <c r="H1447" s="559" t="str">
        <f>IFERROR(-PPMT(IF($K$46="Day",$F$45/'L1'!$D$12,IF($K$46="Week",$F$45/'L1'!$D$16,IF($K$46="Month",$F$45/'L1'!$D$17,IF($K$46="Year",$F$45,0)))),B1447,$F$46,$Q$45),"")</f>
        <v/>
      </c>
      <c r="I1447" s="559"/>
      <c r="J1447" s="559" t="str">
        <f t="shared" si="87"/>
        <v/>
      </c>
      <c r="K1447" s="559"/>
      <c r="L1447" s="559"/>
      <c r="M1447" s="559"/>
      <c r="N1447" s="559"/>
      <c r="O1447" s="559" t="str">
        <f t="shared" si="88"/>
        <v/>
      </c>
      <c r="P1447" s="560"/>
    </row>
    <row r="1448" spans="2:16">
      <c r="B1448" s="557" t="str">
        <f t="shared" si="85"/>
        <v/>
      </c>
      <c r="C1448" s="558"/>
      <c r="D1448" s="559" t="str">
        <f t="shared" si="86"/>
        <v/>
      </c>
      <c r="E1448" s="559"/>
      <c r="F1448" s="559" t="str">
        <f>IFERROR(IF(OR(D1448=0,D1448=""),"",-PMT($F$45/IF($K$46="Day",'L1'!$D$12,IF($K$46="Week",'L1'!$D$16,IF($K$46="Month",'L1'!$D$17,1))),$F$46,$D$62)),"")</f>
        <v/>
      </c>
      <c r="G1448" s="559"/>
      <c r="H1448" s="559" t="str">
        <f>IFERROR(-PPMT(IF($K$46="Day",$F$45/'L1'!$D$12,IF($K$46="Week",$F$45/'L1'!$D$16,IF($K$46="Month",$F$45/'L1'!$D$17,IF($K$46="Year",$F$45,0)))),B1448,$F$46,$Q$45),"")</f>
        <v/>
      </c>
      <c r="I1448" s="559"/>
      <c r="J1448" s="559" t="str">
        <f t="shared" si="87"/>
        <v/>
      </c>
      <c r="K1448" s="559"/>
      <c r="L1448" s="559"/>
      <c r="M1448" s="559"/>
      <c r="N1448" s="559"/>
      <c r="O1448" s="559" t="str">
        <f t="shared" si="88"/>
        <v/>
      </c>
      <c r="P1448" s="560"/>
    </row>
    <row r="1449" spans="2:16">
      <c r="B1449" s="557" t="str">
        <f t="shared" si="85"/>
        <v/>
      </c>
      <c r="C1449" s="558"/>
      <c r="D1449" s="559" t="str">
        <f t="shared" si="86"/>
        <v/>
      </c>
      <c r="E1449" s="559"/>
      <c r="F1449" s="559" t="str">
        <f>IFERROR(IF(OR(D1449=0,D1449=""),"",-PMT($F$45/IF($K$46="Day",'L1'!$D$12,IF($K$46="Week",'L1'!$D$16,IF($K$46="Month",'L1'!$D$17,1))),$F$46,$D$62)),"")</f>
        <v/>
      </c>
      <c r="G1449" s="559"/>
      <c r="H1449" s="559" t="str">
        <f>IFERROR(-PPMT(IF($K$46="Day",$F$45/'L1'!$D$12,IF($K$46="Week",$F$45/'L1'!$D$16,IF($K$46="Month",$F$45/'L1'!$D$17,IF($K$46="Year",$F$45,0)))),B1449,$F$46,$Q$45),"")</f>
        <v/>
      </c>
      <c r="I1449" s="559"/>
      <c r="J1449" s="559" t="str">
        <f t="shared" si="87"/>
        <v/>
      </c>
      <c r="K1449" s="559"/>
      <c r="L1449" s="559"/>
      <c r="M1449" s="559"/>
      <c r="N1449" s="559"/>
      <c r="O1449" s="559" t="str">
        <f t="shared" si="88"/>
        <v/>
      </c>
      <c r="P1449" s="560"/>
    </row>
    <row r="1450" spans="2:16">
      <c r="B1450" s="557" t="str">
        <f t="shared" si="85"/>
        <v/>
      </c>
      <c r="C1450" s="558"/>
      <c r="D1450" s="559" t="str">
        <f t="shared" si="86"/>
        <v/>
      </c>
      <c r="E1450" s="559"/>
      <c r="F1450" s="559" t="str">
        <f>IFERROR(IF(OR(D1450=0,D1450=""),"",-PMT($F$45/IF($K$46="Day",'L1'!$D$12,IF($K$46="Week",'L1'!$D$16,IF($K$46="Month",'L1'!$D$17,1))),$F$46,$D$62)),"")</f>
        <v/>
      </c>
      <c r="G1450" s="559"/>
      <c r="H1450" s="559" t="str">
        <f>IFERROR(-PPMT(IF($K$46="Day",$F$45/'L1'!$D$12,IF($K$46="Week",$F$45/'L1'!$D$16,IF($K$46="Month",$F$45/'L1'!$D$17,IF($K$46="Year",$F$45,0)))),B1450,$F$46,$Q$45),"")</f>
        <v/>
      </c>
      <c r="I1450" s="559"/>
      <c r="J1450" s="559" t="str">
        <f t="shared" si="87"/>
        <v/>
      </c>
      <c r="K1450" s="559"/>
      <c r="L1450" s="559"/>
      <c r="M1450" s="559"/>
      <c r="N1450" s="559"/>
      <c r="O1450" s="559" t="str">
        <f t="shared" si="88"/>
        <v/>
      </c>
      <c r="P1450" s="560"/>
    </row>
    <row r="1451" spans="2:16">
      <c r="B1451" s="557" t="str">
        <f t="shared" si="85"/>
        <v/>
      </c>
      <c r="C1451" s="558"/>
      <c r="D1451" s="559" t="str">
        <f t="shared" si="86"/>
        <v/>
      </c>
      <c r="E1451" s="559"/>
      <c r="F1451" s="559" t="str">
        <f>IFERROR(IF(OR(D1451=0,D1451=""),"",-PMT($F$45/IF($K$46="Day",'L1'!$D$12,IF($K$46="Week",'L1'!$D$16,IF($K$46="Month",'L1'!$D$17,1))),$F$46,$D$62)),"")</f>
        <v/>
      </c>
      <c r="G1451" s="559"/>
      <c r="H1451" s="559" t="str">
        <f>IFERROR(-PPMT(IF($K$46="Day",$F$45/'L1'!$D$12,IF($K$46="Week",$F$45/'L1'!$D$16,IF($K$46="Month",$F$45/'L1'!$D$17,IF($K$46="Year",$F$45,0)))),B1451,$F$46,$Q$45),"")</f>
        <v/>
      </c>
      <c r="I1451" s="559"/>
      <c r="J1451" s="559" t="str">
        <f t="shared" si="87"/>
        <v/>
      </c>
      <c r="K1451" s="559"/>
      <c r="L1451" s="559"/>
      <c r="M1451" s="559"/>
      <c r="N1451" s="559"/>
      <c r="O1451" s="559" t="str">
        <f t="shared" si="88"/>
        <v/>
      </c>
      <c r="P1451" s="560"/>
    </row>
    <row r="1452" spans="2:16">
      <c r="B1452" s="557" t="str">
        <f t="shared" si="85"/>
        <v/>
      </c>
      <c r="C1452" s="558"/>
      <c r="D1452" s="559" t="str">
        <f t="shared" si="86"/>
        <v/>
      </c>
      <c r="E1452" s="559"/>
      <c r="F1452" s="559" t="str">
        <f>IFERROR(IF(OR(D1452=0,D1452=""),"",-PMT($F$45/IF($K$46="Day",'L1'!$D$12,IF($K$46="Week",'L1'!$D$16,IF($K$46="Month",'L1'!$D$17,1))),$F$46,$D$62)),"")</f>
        <v/>
      </c>
      <c r="G1452" s="559"/>
      <c r="H1452" s="559" t="str">
        <f>IFERROR(-PPMT(IF($K$46="Day",$F$45/'L1'!$D$12,IF($K$46="Week",$F$45/'L1'!$D$16,IF($K$46="Month",$F$45/'L1'!$D$17,IF($K$46="Year",$F$45,0)))),B1452,$F$46,$Q$45),"")</f>
        <v/>
      </c>
      <c r="I1452" s="559"/>
      <c r="J1452" s="559" t="str">
        <f t="shared" si="87"/>
        <v/>
      </c>
      <c r="K1452" s="559"/>
      <c r="L1452" s="559"/>
      <c r="M1452" s="559"/>
      <c r="N1452" s="559"/>
      <c r="O1452" s="559" t="str">
        <f t="shared" si="88"/>
        <v/>
      </c>
      <c r="P1452" s="560"/>
    </row>
    <row r="1453" spans="2:16">
      <c r="B1453" s="557" t="str">
        <f t="shared" si="85"/>
        <v/>
      </c>
      <c r="C1453" s="558"/>
      <c r="D1453" s="559" t="str">
        <f t="shared" si="86"/>
        <v/>
      </c>
      <c r="E1453" s="559"/>
      <c r="F1453" s="559" t="str">
        <f>IFERROR(IF(OR(D1453=0,D1453=""),"",-PMT($F$45/IF($K$46="Day",'L1'!$D$12,IF($K$46="Week",'L1'!$D$16,IF($K$46="Month",'L1'!$D$17,1))),$F$46,$D$62)),"")</f>
        <v/>
      </c>
      <c r="G1453" s="559"/>
      <c r="H1453" s="559" t="str">
        <f>IFERROR(-PPMT(IF($K$46="Day",$F$45/'L1'!$D$12,IF($K$46="Week",$F$45/'L1'!$D$16,IF($K$46="Month",$F$45/'L1'!$D$17,IF($K$46="Year",$F$45,0)))),B1453,$F$46,$Q$45),"")</f>
        <v/>
      </c>
      <c r="I1453" s="559"/>
      <c r="J1453" s="559" t="str">
        <f t="shared" si="87"/>
        <v/>
      </c>
      <c r="K1453" s="559"/>
      <c r="L1453" s="559"/>
      <c r="M1453" s="559"/>
      <c r="N1453" s="559"/>
      <c r="O1453" s="559" t="str">
        <f t="shared" si="88"/>
        <v/>
      </c>
      <c r="P1453" s="560"/>
    </row>
    <row r="1454" spans="2:16">
      <c r="B1454" s="557" t="str">
        <f t="shared" si="85"/>
        <v/>
      </c>
      <c r="C1454" s="558"/>
      <c r="D1454" s="559" t="str">
        <f t="shared" si="86"/>
        <v/>
      </c>
      <c r="E1454" s="559"/>
      <c r="F1454" s="559" t="str">
        <f>IFERROR(IF(OR(D1454=0,D1454=""),"",-PMT($F$45/IF($K$46="Day",'L1'!$D$12,IF($K$46="Week",'L1'!$D$16,IF($K$46="Month",'L1'!$D$17,1))),$F$46,$D$62)),"")</f>
        <v/>
      </c>
      <c r="G1454" s="559"/>
      <c r="H1454" s="559" t="str">
        <f>IFERROR(-PPMT(IF($K$46="Day",$F$45/'L1'!$D$12,IF($K$46="Week",$F$45/'L1'!$D$16,IF($K$46="Month",$F$45/'L1'!$D$17,IF($K$46="Year",$F$45,0)))),B1454,$F$46,$Q$45),"")</f>
        <v/>
      </c>
      <c r="I1454" s="559"/>
      <c r="J1454" s="559" t="str">
        <f t="shared" si="87"/>
        <v/>
      </c>
      <c r="K1454" s="559"/>
      <c r="L1454" s="559"/>
      <c r="M1454" s="559"/>
      <c r="N1454" s="559"/>
      <c r="O1454" s="559" t="str">
        <f t="shared" si="88"/>
        <v/>
      </c>
      <c r="P1454" s="560"/>
    </row>
    <row r="1455" spans="2:16">
      <c r="B1455" s="557" t="str">
        <f t="shared" si="85"/>
        <v/>
      </c>
      <c r="C1455" s="558"/>
      <c r="D1455" s="559" t="str">
        <f t="shared" si="86"/>
        <v/>
      </c>
      <c r="E1455" s="559"/>
      <c r="F1455" s="559" t="str">
        <f>IFERROR(IF(OR(D1455=0,D1455=""),"",-PMT($F$45/IF($K$46="Day",'L1'!$D$12,IF($K$46="Week",'L1'!$D$16,IF($K$46="Month",'L1'!$D$17,1))),$F$46,$D$62)),"")</f>
        <v/>
      </c>
      <c r="G1455" s="559"/>
      <c r="H1455" s="559" t="str">
        <f>IFERROR(-PPMT(IF($K$46="Day",$F$45/'L1'!$D$12,IF($K$46="Week",$F$45/'L1'!$D$16,IF($K$46="Month",$F$45/'L1'!$D$17,IF($K$46="Year",$F$45,0)))),B1455,$F$46,$Q$45),"")</f>
        <v/>
      </c>
      <c r="I1455" s="559"/>
      <c r="J1455" s="559" t="str">
        <f t="shared" si="87"/>
        <v/>
      </c>
      <c r="K1455" s="559"/>
      <c r="L1455" s="559"/>
      <c r="M1455" s="559"/>
      <c r="N1455" s="559"/>
      <c r="O1455" s="559" t="str">
        <f t="shared" si="88"/>
        <v/>
      </c>
      <c r="P1455" s="560"/>
    </row>
    <row r="1456" spans="2:16">
      <c r="B1456" s="557" t="str">
        <f t="shared" si="85"/>
        <v/>
      </c>
      <c r="C1456" s="558"/>
      <c r="D1456" s="559" t="str">
        <f t="shared" si="86"/>
        <v/>
      </c>
      <c r="E1456" s="559"/>
      <c r="F1456" s="559" t="str">
        <f>IFERROR(IF(OR(D1456=0,D1456=""),"",-PMT($F$45/IF($K$46="Day",'L1'!$D$12,IF($K$46="Week",'L1'!$D$16,IF($K$46="Month",'L1'!$D$17,1))),$F$46,$D$62)),"")</f>
        <v/>
      </c>
      <c r="G1456" s="559"/>
      <c r="H1456" s="559" t="str">
        <f>IFERROR(-PPMT(IF($K$46="Day",$F$45/'L1'!$D$12,IF($K$46="Week",$F$45/'L1'!$D$16,IF($K$46="Month",$F$45/'L1'!$D$17,IF($K$46="Year",$F$45,0)))),B1456,$F$46,$Q$45),"")</f>
        <v/>
      </c>
      <c r="I1456" s="559"/>
      <c r="J1456" s="559" t="str">
        <f t="shared" si="87"/>
        <v/>
      </c>
      <c r="K1456" s="559"/>
      <c r="L1456" s="559"/>
      <c r="M1456" s="559"/>
      <c r="N1456" s="559"/>
      <c r="O1456" s="559" t="str">
        <f t="shared" si="88"/>
        <v/>
      </c>
      <c r="P1456" s="560"/>
    </row>
    <row r="1457" spans="2:16">
      <c r="B1457" s="557" t="str">
        <f t="shared" si="85"/>
        <v/>
      </c>
      <c r="C1457" s="558"/>
      <c r="D1457" s="559" t="str">
        <f t="shared" si="86"/>
        <v/>
      </c>
      <c r="E1457" s="559"/>
      <c r="F1457" s="559" t="str">
        <f>IFERROR(IF(OR(D1457=0,D1457=""),"",-PMT($F$45/IF($K$46="Day",'L1'!$D$12,IF($K$46="Week",'L1'!$D$16,IF($K$46="Month",'L1'!$D$17,1))),$F$46,$D$62)),"")</f>
        <v/>
      </c>
      <c r="G1457" s="559"/>
      <c r="H1457" s="559" t="str">
        <f>IFERROR(-PPMT(IF($K$46="Day",$F$45/'L1'!$D$12,IF($K$46="Week",$F$45/'L1'!$D$16,IF($K$46="Month",$F$45/'L1'!$D$17,IF($K$46="Year",$F$45,0)))),B1457,$F$46,$Q$45),"")</f>
        <v/>
      </c>
      <c r="I1457" s="559"/>
      <c r="J1457" s="559" t="str">
        <f t="shared" si="87"/>
        <v/>
      </c>
      <c r="K1457" s="559"/>
      <c r="L1457" s="559"/>
      <c r="M1457" s="559"/>
      <c r="N1457" s="559"/>
      <c r="O1457" s="559" t="str">
        <f t="shared" si="88"/>
        <v/>
      </c>
      <c r="P1457" s="560"/>
    </row>
    <row r="1458" spans="2:16">
      <c r="B1458" s="557" t="str">
        <f t="shared" si="85"/>
        <v/>
      </c>
      <c r="C1458" s="558"/>
      <c r="D1458" s="559" t="str">
        <f t="shared" si="86"/>
        <v/>
      </c>
      <c r="E1458" s="559"/>
      <c r="F1458" s="559" t="str">
        <f>IFERROR(IF(OR(D1458=0,D1458=""),"",-PMT($F$45/IF($K$46="Day",'L1'!$D$12,IF($K$46="Week",'L1'!$D$16,IF($K$46="Month",'L1'!$D$17,1))),$F$46,$D$62)),"")</f>
        <v/>
      </c>
      <c r="G1458" s="559"/>
      <c r="H1458" s="559" t="str">
        <f>IFERROR(-PPMT(IF($K$46="Day",$F$45/'L1'!$D$12,IF($K$46="Week",$F$45/'L1'!$D$16,IF($K$46="Month",$F$45/'L1'!$D$17,IF($K$46="Year",$F$45,0)))),B1458,$F$46,$Q$45),"")</f>
        <v/>
      </c>
      <c r="I1458" s="559"/>
      <c r="J1458" s="559" t="str">
        <f t="shared" si="87"/>
        <v/>
      </c>
      <c r="K1458" s="559"/>
      <c r="L1458" s="559"/>
      <c r="M1458" s="559"/>
      <c r="N1458" s="559"/>
      <c r="O1458" s="559" t="str">
        <f t="shared" si="88"/>
        <v/>
      </c>
      <c r="P1458" s="560"/>
    </row>
    <row r="1459" spans="2:16">
      <c r="B1459" s="557" t="str">
        <f t="shared" si="85"/>
        <v/>
      </c>
      <c r="C1459" s="558"/>
      <c r="D1459" s="559" t="str">
        <f t="shared" si="86"/>
        <v/>
      </c>
      <c r="E1459" s="559"/>
      <c r="F1459" s="559" t="str">
        <f>IFERROR(IF(OR(D1459=0,D1459=""),"",-PMT($F$45/IF($K$46="Day",'L1'!$D$12,IF($K$46="Week",'L1'!$D$16,IF($K$46="Month",'L1'!$D$17,1))),$F$46,$D$62)),"")</f>
        <v/>
      </c>
      <c r="G1459" s="559"/>
      <c r="H1459" s="559" t="str">
        <f>IFERROR(-PPMT(IF($K$46="Day",$F$45/'L1'!$D$12,IF($K$46="Week",$F$45/'L1'!$D$16,IF($K$46="Month",$F$45/'L1'!$D$17,IF($K$46="Year",$F$45,0)))),B1459,$F$46,$Q$45),"")</f>
        <v/>
      </c>
      <c r="I1459" s="559"/>
      <c r="J1459" s="559" t="str">
        <f t="shared" si="87"/>
        <v/>
      </c>
      <c r="K1459" s="559"/>
      <c r="L1459" s="559"/>
      <c r="M1459" s="559"/>
      <c r="N1459" s="559"/>
      <c r="O1459" s="559" t="str">
        <f t="shared" si="88"/>
        <v/>
      </c>
      <c r="P1459" s="560"/>
    </row>
    <row r="1460" spans="2:16">
      <c r="B1460" s="557" t="str">
        <f t="shared" si="85"/>
        <v/>
      </c>
      <c r="C1460" s="558"/>
      <c r="D1460" s="559" t="str">
        <f t="shared" si="86"/>
        <v/>
      </c>
      <c r="E1460" s="559"/>
      <c r="F1460" s="559" t="str">
        <f>IFERROR(IF(OR(D1460=0,D1460=""),"",-PMT($F$45/IF($K$46="Day",'L1'!$D$12,IF($K$46="Week",'L1'!$D$16,IF($K$46="Month",'L1'!$D$17,1))),$F$46,$D$62)),"")</f>
        <v/>
      </c>
      <c r="G1460" s="559"/>
      <c r="H1460" s="559" t="str">
        <f>IFERROR(-PPMT(IF($K$46="Day",$F$45/'L1'!$D$12,IF($K$46="Week",$F$45/'L1'!$D$16,IF($K$46="Month",$F$45/'L1'!$D$17,IF($K$46="Year",$F$45,0)))),B1460,$F$46,$Q$45),"")</f>
        <v/>
      </c>
      <c r="I1460" s="559"/>
      <c r="J1460" s="559" t="str">
        <f t="shared" si="87"/>
        <v/>
      </c>
      <c r="K1460" s="559"/>
      <c r="L1460" s="559"/>
      <c r="M1460" s="559"/>
      <c r="N1460" s="559"/>
      <c r="O1460" s="559" t="str">
        <f t="shared" si="88"/>
        <v/>
      </c>
      <c r="P1460" s="560"/>
    </row>
    <row r="1461" spans="2:16">
      <c r="B1461" s="557" t="str">
        <f t="shared" si="85"/>
        <v/>
      </c>
      <c r="C1461" s="558"/>
      <c r="D1461" s="559" t="str">
        <f t="shared" si="86"/>
        <v/>
      </c>
      <c r="E1461" s="559"/>
      <c r="F1461" s="559" t="str">
        <f>IFERROR(IF(OR(D1461=0,D1461=""),"",-PMT($F$45/IF($K$46="Day",'L1'!$D$12,IF($K$46="Week",'L1'!$D$16,IF($K$46="Month",'L1'!$D$17,1))),$F$46,$D$62)),"")</f>
        <v/>
      </c>
      <c r="G1461" s="559"/>
      <c r="H1461" s="559" t="str">
        <f>IFERROR(-PPMT(IF($K$46="Day",$F$45/'L1'!$D$12,IF($K$46="Week",$F$45/'L1'!$D$16,IF($K$46="Month",$F$45/'L1'!$D$17,IF($K$46="Year",$F$45,0)))),B1461,$F$46,$Q$45),"")</f>
        <v/>
      </c>
      <c r="I1461" s="559"/>
      <c r="J1461" s="559" t="str">
        <f t="shared" si="87"/>
        <v/>
      </c>
      <c r="K1461" s="559"/>
      <c r="L1461" s="559"/>
      <c r="M1461" s="559"/>
      <c r="N1461" s="559"/>
      <c r="O1461" s="559" t="str">
        <f t="shared" si="88"/>
        <v/>
      </c>
      <c r="P1461" s="560"/>
    </row>
    <row r="1462" spans="2:16">
      <c r="B1462" s="557" t="str">
        <f t="shared" si="85"/>
        <v/>
      </c>
      <c r="C1462" s="558"/>
      <c r="D1462" s="559" t="str">
        <f t="shared" si="86"/>
        <v/>
      </c>
      <c r="E1462" s="559"/>
      <c r="F1462" s="559" t="str">
        <f>IFERROR(IF(OR(D1462=0,D1462=""),"",-PMT($F$45/IF($K$46="Day",'L1'!$D$12,IF($K$46="Week",'L1'!$D$16,IF($K$46="Month",'L1'!$D$17,1))),$F$46,$D$62)),"")</f>
        <v/>
      </c>
      <c r="G1462" s="559"/>
      <c r="H1462" s="559" t="str">
        <f>IFERROR(-PPMT(IF($K$46="Day",$F$45/'L1'!$D$12,IF($K$46="Week",$F$45/'L1'!$D$16,IF($K$46="Month",$F$45/'L1'!$D$17,IF($K$46="Year",$F$45,0)))),B1462,$F$46,$Q$45),"")</f>
        <v/>
      </c>
      <c r="I1462" s="559"/>
      <c r="J1462" s="559" t="str">
        <f t="shared" si="87"/>
        <v/>
      </c>
      <c r="K1462" s="559"/>
      <c r="L1462" s="559"/>
      <c r="M1462" s="559"/>
      <c r="N1462" s="559"/>
      <c r="O1462" s="559" t="str">
        <f t="shared" si="88"/>
        <v/>
      </c>
      <c r="P1462" s="560"/>
    </row>
    <row r="1463" spans="2:16">
      <c r="B1463" s="557" t="str">
        <f t="shared" si="85"/>
        <v/>
      </c>
      <c r="C1463" s="558"/>
      <c r="D1463" s="559" t="str">
        <f t="shared" si="86"/>
        <v/>
      </c>
      <c r="E1463" s="559"/>
      <c r="F1463" s="559" t="str">
        <f>IFERROR(IF(OR(D1463=0,D1463=""),"",-PMT($F$45/IF($K$46="Day",'L1'!$D$12,IF($K$46="Week",'L1'!$D$16,IF($K$46="Month",'L1'!$D$17,1))),$F$46,$D$62)),"")</f>
        <v/>
      </c>
      <c r="G1463" s="559"/>
      <c r="H1463" s="559" t="str">
        <f>IFERROR(-PPMT(IF($K$46="Day",$F$45/'L1'!$D$12,IF($K$46="Week",$F$45/'L1'!$D$16,IF($K$46="Month",$F$45/'L1'!$D$17,IF($K$46="Year",$F$45,0)))),B1463,$F$46,$Q$45),"")</f>
        <v/>
      </c>
      <c r="I1463" s="559"/>
      <c r="J1463" s="559" t="str">
        <f t="shared" si="87"/>
        <v/>
      </c>
      <c r="K1463" s="559"/>
      <c r="L1463" s="559"/>
      <c r="M1463" s="559"/>
      <c r="N1463" s="559"/>
      <c r="O1463" s="559" t="str">
        <f t="shared" si="88"/>
        <v/>
      </c>
      <c r="P1463" s="560"/>
    </row>
    <row r="1464" spans="2:16">
      <c r="B1464" s="557" t="str">
        <f t="shared" si="85"/>
        <v/>
      </c>
      <c r="C1464" s="558"/>
      <c r="D1464" s="559" t="str">
        <f t="shared" si="86"/>
        <v/>
      </c>
      <c r="E1464" s="559"/>
      <c r="F1464" s="559" t="str">
        <f>IFERROR(IF(OR(D1464=0,D1464=""),"",-PMT($F$45/IF($K$46="Day",'L1'!$D$12,IF($K$46="Week",'L1'!$D$16,IF($K$46="Month",'L1'!$D$17,1))),$F$46,$D$62)),"")</f>
        <v/>
      </c>
      <c r="G1464" s="559"/>
      <c r="H1464" s="559" t="str">
        <f>IFERROR(-PPMT(IF($K$46="Day",$F$45/'L1'!$D$12,IF($K$46="Week",$F$45/'L1'!$D$16,IF($K$46="Month",$F$45/'L1'!$D$17,IF($K$46="Year",$F$45,0)))),B1464,$F$46,$Q$45),"")</f>
        <v/>
      </c>
      <c r="I1464" s="559"/>
      <c r="J1464" s="559" t="str">
        <f t="shared" si="87"/>
        <v/>
      </c>
      <c r="K1464" s="559"/>
      <c r="L1464" s="559"/>
      <c r="M1464" s="559"/>
      <c r="N1464" s="559"/>
      <c r="O1464" s="559" t="str">
        <f t="shared" si="88"/>
        <v/>
      </c>
      <c r="P1464" s="560"/>
    </row>
    <row r="1465" spans="2:16">
      <c r="B1465" s="557" t="str">
        <f t="shared" si="85"/>
        <v/>
      </c>
      <c r="C1465" s="558"/>
      <c r="D1465" s="559" t="str">
        <f t="shared" si="86"/>
        <v/>
      </c>
      <c r="E1465" s="559"/>
      <c r="F1465" s="559" t="str">
        <f>IFERROR(IF(OR(D1465=0,D1465=""),"",-PMT($F$45/IF($K$46="Day",'L1'!$D$12,IF($K$46="Week",'L1'!$D$16,IF($K$46="Month",'L1'!$D$17,1))),$F$46,$D$62)),"")</f>
        <v/>
      </c>
      <c r="G1465" s="559"/>
      <c r="H1465" s="559" t="str">
        <f>IFERROR(-PPMT(IF($K$46="Day",$F$45/'L1'!$D$12,IF($K$46="Week",$F$45/'L1'!$D$16,IF($K$46="Month",$F$45/'L1'!$D$17,IF($K$46="Year",$F$45,0)))),B1465,$F$46,$Q$45),"")</f>
        <v/>
      </c>
      <c r="I1465" s="559"/>
      <c r="J1465" s="559" t="str">
        <f t="shared" si="87"/>
        <v/>
      </c>
      <c r="K1465" s="559"/>
      <c r="L1465" s="559"/>
      <c r="M1465" s="559"/>
      <c r="N1465" s="559"/>
      <c r="O1465" s="559" t="str">
        <f t="shared" si="88"/>
        <v/>
      </c>
      <c r="P1465" s="560"/>
    </row>
    <row r="1466" spans="2:16">
      <c r="B1466" s="557" t="str">
        <f t="shared" si="85"/>
        <v/>
      </c>
      <c r="C1466" s="558"/>
      <c r="D1466" s="559" t="str">
        <f t="shared" si="86"/>
        <v/>
      </c>
      <c r="E1466" s="559"/>
      <c r="F1466" s="559" t="str">
        <f>IFERROR(IF(OR(D1466=0,D1466=""),"",-PMT($F$45/IF($K$46="Day",'L1'!$D$12,IF($K$46="Week",'L1'!$D$16,IF($K$46="Month",'L1'!$D$17,1))),$F$46,$D$62)),"")</f>
        <v/>
      </c>
      <c r="G1466" s="559"/>
      <c r="H1466" s="559" t="str">
        <f>IFERROR(-PPMT(IF($K$46="Day",$F$45/'L1'!$D$12,IF($K$46="Week",$F$45/'L1'!$D$16,IF($K$46="Month",$F$45/'L1'!$D$17,IF($K$46="Year",$F$45,0)))),B1466,$F$46,$Q$45),"")</f>
        <v/>
      </c>
      <c r="I1466" s="559"/>
      <c r="J1466" s="559" t="str">
        <f t="shared" si="87"/>
        <v/>
      </c>
      <c r="K1466" s="559"/>
      <c r="L1466" s="559"/>
      <c r="M1466" s="559"/>
      <c r="N1466" s="559"/>
      <c r="O1466" s="559" t="str">
        <f t="shared" si="88"/>
        <v/>
      </c>
      <c r="P1466" s="560"/>
    </row>
    <row r="1467" spans="2:16">
      <c r="B1467" s="557" t="str">
        <f t="shared" si="85"/>
        <v/>
      </c>
      <c r="C1467" s="558"/>
      <c r="D1467" s="559" t="str">
        <f t="shared" si="86"/>
        <v/>
      </c>
      <c r="E1467" s="559"/>
      <c r="F1467" s="559" t="str">
        <f>IFERROR(IF(OR(D1467=0,D1467=""),"",-PMT($F$45/IF($K$46="Day",'L1'!$D$12,IF($K$46="Week",'L1'!$D$16,IF($K$46="Month",'L1'!$D$17,1))),$F$46,$D$62)),"")</f>
        <v/>
      </c>
      <c r="G1467" s="559"/>
      <c r="H1467" s="559" t="str">
        <f>IFERROR(-PPMT(IF($K$46="Day",$F$45/'L1'!$D$12,IF($K$46="Week",$F$45/'L1'!$D$16,IF($K$46="Month",$F$45/'L1'!$D$17,IF($K$46="Year",$F$45,0)))),B1467,$F$46,$Q$45),"")</f>
        <v/>
      </c>
      <c r="I1467" s="559"/>
      <c r="J1467" s="559" t="str">
        <f t="shared" si="87"/>
        <v/>
      </c>
      <c r="K1467" s="559"/>
      <c r="L1467" s="559"/>
      <c r="M1467" s="559"/>
      <c r="N1467" s="559"/>
      <c r="O1467" s="559" t="str">
        <f t="shared" si="88"/>
        <v/>
      </c>
      <c r="P1467" s="560"/>
    </row>
    <row r="1468" spans="2:16">
      <c r="B1468" s="557" t="str">
        <f t="shared" si="85"/>
        <v/>
      </c>
      <c r="C1468" s="558"/>
      <c r="D1468" s="559" t="str">
        <f t="shared" si="86"/>
        <v/>
      </c>
      <c r="E1468" s="559"/>
      <c r="F1468" s="559" t="str">
        <f>IFERROR(IF(OR(D1468=0,D1468=""),"",-PMT($F$45/IF($K$46="Day",'L1'!$D$12,IF($K$46="Week",'L1'!$D$16,IF($K$46="Month",'L1'!$D$17,1))),$F$46,$D$62)),"")</f>
        <v/>
      </c>
      <c r="G1468" s="559"/>
      <c r="H1468" s="559" t="str">
        <f>IFERROR(-PPMT(IF($K$46="Day",$F$45/'L1'!$D$12,IF($K$46="Week",$F$45/'L1'!$D$16,IF($K$46="Month",$F$45/'L1'!$D$17,IF($K$46="Year",$F$45,0)))),B1468,$F$46,$Q$45),"")</f>
        <v/>
      </c>
      <c r="I1468" s="559"/>
      <c r="J1468" s="559" t="str">
        <f t="shared" si="87"/>
        <v/>
      </c>
      <c r="K1468" s="559"/>
      <c r="L1468" s="559"/>
      <c r="M1468" s="559"/>
      <c r="N1468" s="559"/>
      <c r="O1468" s="559" t="str">
        <f t="shared" si="88"/>
        <v/>
      </c>
      <c r="P1468" s="560"/>
    </row>
    <row r="1469" spans="2:16">
      <c r="B1469" s="557" t="str">
        <f t="shared" si="85"/>
        <v/>
      </c>
      <c r="C1469" s="558"/>
      <c r="D1469" s="559" t="str">
        <f t="shared" si="86"/>
        <v/>
      </c>
      <c r="E1469" s="559"/>
      <c r="F1469" s="559" t="str">
        <f>IFERROR(IF(OR(D1469=0,D1469=""),"",-PMT($F$45/IF($K$46="Day",'L1'!$D$12,IF($K$46="Week",'L1'!$D$16,IF($K$46="Month",'L1'!$D$17,1))),$F$46,$D$62)),"")</f>
        <v/>
      </c>
      <c r="G1469" s="559"/>
      <c r="H1469" s="559" t="str">
        <f>IFERROR(-PPMT(IF($K$46="Day",$F$45/'L1'!$D$12,IF($K$46="Week",$F$45/'L1'!$D$16,IF($K$46="Month",$F$45/'L1'!$D$17,IF($K$46="Year",$F$45,0)))),B1469,$F$46,$Q$45),"")</f>
        <v/>
      </c>
      <c r="I1469" s="559"/>
      <c r="J1469" s="559" t="str">
        <f t="shared" si="87"/>
        <v/>
      </c>
      <c r="K1469" s="559"/>
      <c r="L1469" s="559"/>
      <c r="M1469" s="559"/>
      <c r="N1469" s="559"/>
      <c r="O1469" s="559" t="str">
        <f t="shared" si="88"/>
        <v/>
      </c>
      <c r="P1469" s="560"/>
    </row>
    <row r="1470" spans="2:16">
      <c r="B1470" s="557" t="str">
        <f t="shared" si="85"/>
        <v/>
      </c>
      <c r="C1470" s="558"/>
      <c r="D1470" s="559" t="str">
        <f t="shared" si="86"/>
        <v/>
      </c>
      <c r="E1470" s="559"/>
      <c r="F1470" s="559" t="str">
        <f>IFERROR(IF(OR(D1470=0,D1470=""),"",-PMT($F$45/IF($K$46="Day",'L1'!$D$12,IF($K$46="Week",'L1'!$D$16,IF($K$46="Month",'L1'!$D$17,1))),$F$46,$D$62)),"")</f>
        <v/>
      </c>
      <c r="G1470" s="559"/>
      <c r="H1470" s="559" t="str">
        <f>IFERROR(-PPMT(IF($K$46="Day",$F$45/'L1'!$D$12,IF($K$46="Week",$F$45/'L1'!$D$16,IF($K$46="Month",$F$45/'L1'!$D$17,IF($K$46="Year",$F$45,0)))),B1470,$F$46,$Q$45),"")</f>
        <v/>
      </c>
      <c r="I1470" s="559"/>
      <c r="J1470" s="559" t="str">
        <f t="shared" si="87"/>
        <v/>
      </c>
      <c r="K1470" s="559"/>
      <c r="L1470" s="559"/>
      <c r="M1470" s="559"/>
      <c r="N1470" s="559"/>
      <c r="O1470" s="559" t="str">
        <f t="shared" si="88"/>
        <v/>
      </c>
      <c r="P1470" s="560"/>
    </row>
    <row r="1471" spans="2:16">
      <c r="B1471" s="557" t="str">
        <f t="shared" si="85"/>
        <v/>
      </c>
      <c r="C1471" s="558"/>
      <c r="D1471" s="559" t="str">
        <f t="shared" si="86"/>
        <v/>
      </c>
      <c r="E1471" s="559"/>
      <c r="F1471" s="559" t="str">
        <f>IFERROR(IF(OR(D1471=0,D1471=""),"",-PMT($F$45/IF($K$46="Day",'L1'!$D$12,IF($K$46="Week",'L1'!$D$16,IF($K$46="Month",'L1'!$D$17,1))),$F$46,$D$62)),"")</f>
        <v/>
      </c>
      <c r="G1471" s="559"/>
      <c r="H1471" s="559" t="str">
        <f>IFERROR(-PPMT(IF($K$46="Day",$F$45/'L1'!$D$12,IF($K$46="Week",$F$45/'L1'!$D$16,IF($K$46="Month",$F$45/'L1'!$D$17,IF($K$46="Year",$F$45,0)))),B1471,$F$46,$Q$45),"")</f>
        <v/>
      </c>
      <c r="I1471" s="559"/>
      <c r="J1471" s="559" t="str">
        <f t="shared" si="87"/>
        <v/>
      </c>
      <c r="K1471" s="559"/>
      <c r="L1471" s="559"/>
      <c r="M1471" s="559"/>
      <c r="N1471" s="559"/>
      <c r="O1471" s="559" t="str">
        <f t="shared" si="88"/>
        <v/>
      </c>
      <c r="P1471" s="560"/>
    </row>
    <row r="1472" spans="2:16">
      <c r="B1472" s="557" t="str">
        <f t="shared" ref="B1472:B1535" si="89">IF(OR(D1472=0,D1472=""),"",B1471+1)</f>
        <v/>
      </c>
      <c r="C1472" s="558"/>
      <c r="D1472" s="559" t="str">
        <f t="shared" ref="D1472:D1535" si="90">IFERROR(IF(D1471-H1471&lt;=0,"",D1471-H1471),"")</f>
        <v/>
      </c>
      <c r="E1472" s="559"/>
      <c r="F1472" s="559" t="str">
        <f>IFERROR(IF(OR(D1472=0,D1472=""),"",-PMT($F$45/IF($K$46="Day",'L1'!$D$12,IF($K$46="Week",'L1'!$D$16,IF($K$46="Month",'L1'!$D$17,1))),$F$46,$D$62)),"")</f>
        <v/>
      </c>
      <c r="G1472" s="559"/>
      <c r="H1472" s="559" t="str">
        <f>IFERROR(-PPMT(IF($K$46="Day",$F$45/'L1'!$D$12,IF($K$46="Week",$F$45/'L1'!$D$16,IF($K$46="Month",$F$45/'L1'!$D$17,IF($K$46="Year",$F$45,0)))),B1472,$F$46,$Q$45),"")</f>
        <v/>
      </c>
      <c r="I1472" s="559"/>
      <c r="J1472" s="559" t="str">
        <f t="shared" ref="J1472:J1535" si="91">IFERROR(F1472-H1472,"")</f>
        <v/>
      </c>
      <c r="K1472" s="559"/>
      <c r="L1472" s="559"/>
      <c r="M1472" s="559"/>
      <c r="N1472" s="559"/>
      <c r="O1472" s="559" t="str">
        <f t="shared" ref="O1472:O1535" si="92">IFERROR(D1472-H1472,"")</f>
        <v/>
      </c>
      <c r="P1472" s="560"/>
    </row>
    <row r="1473" spans="2:16">
      <c r="B1473" s="557" t="str">
        <f t="shared" si="89"/>
        <v/>
      </c>
      <c r="C1473" s="558"/>
      <c r="D1473" s="559" t="str">
        <f t="shared" si="90"/>
        <v/>
      </c>
      <c r="E1473" s="559"/>
      <c r="F1473" s="559" t="str">
        <f>IFERROR(IF(OR(D1473=0,D1473=""),"",-PMT($F$45/IF($K$46="Day",'L1'!$D$12,IF($K$46="Week",'L1'!$D$16,IF($K$46="Month",'L1'!$D$17,1))),$F$46,$D$62)),"")</f>
        <v/>
      </c>
      <c r="G1473" s="559"/>
      <c r="H1473" s="559" t="str">
        <f>IFERROR(-PPMT(IF($K$46="Day",$F$45/'L1'!$D$12,IF($K$46="Week",$F$45/'L1'!$D$16,IF($K$46="Month",$F$45/'L1'!$D$17,IF($K$46="Year",$F$45,0)))),B1473,$F$46,$Q$45),"")</f>
        <v/>
      </c>
      <c r="I1473" s="559"/>
      <c r="J1473" s="559" t="str">
        <f t="shared" si="91"/>
        <v/>
      </c>
      <c r="K1473" s="559"/>
      <c r="L1473" s="559"/>
      <c r="M1473" s="559"/>
      <c r="N1473" s="559"/>
      <c r="O1473" s="559" t="str">
        <f t="shared" si="92"/>
        <v/>
      </c>
      <c r="P1473" s="560"/>
    </row>
    <row r="1474" spans="2:16">
      <c r="B1474" s="557" t="str">
        <f t="shared" si="89"/>
        <v/>
      </c>
      <c r="C1474" s="558"/>
      <c r="D1474" s="559" t="str">
        <f t="shared" si="90"/>
        <v/>
      </c>
      <c r="E1474" s="559"/>
      <c r="F1474" s="559" t="str">
        <f>IFERROR(IF(OR(D1474=0,D1474=""),"",-PMT($F$45/IF($K$46="Day",'L1'!$D$12,IF($K$46="Week",'L1'!$D$16,IF($K$46="Month",'L1'!$D$17,1))),$F$46,$D$62)),"")</f>
        <v/>
      </c>
      <c r="G1474" s="559"/>
      <c r="H1474" s="559" t="str">
        <f>IFERROR(-PPMT(IF($K$46="Day",$F$45/'L1'!$D$12,IF($K$46="Week",$F$45/'L1'!$D$16,IF($K$46="Month",$F$45/'L1'!$D$17,IF($K$46="Year",$F$45,0)))),B1474,$F$46,$Q$45),"")</f>
        <v/>
      </c>
      <c r="I1474" s="559"/>
      <c r="J1474" s="559" t="str">
        <f t="shared" si="91"/>
        <v/>
      </c>
      <c r="K1474" s="559"/>
      <c r="L1474" s="559"/>
      <c r="M1474" s="559"/>
      <c r="N1474" s="559"/>
      <c r="O1474" s="559" t="str">
        <f t="shared" si="92"/>
        <v/>
      </c>
      <c r="P1474" s="560"/>
    </row>
    <row r="1475" spans="2:16">
      <c r="B1475" s="557" t="str">
        <f t="shared" si="89"/>
        <v/>
      </c>
      <c r="C1475" s="558"/>
      <c r="D1475" s="559" t="str">
        <f t="shared" si="90"/>
        <v/>
      </c>
      <c r="E1475" s="559"/>
      <c r="F1475" s="559" t="str">
        <f>IFERROR(IF(OR(D1475=0,D1475=""),"",-PMT($F$45/IF($K$46="Day",'L1'!$D$12,IF($K$46="Week",'L1'!$D$16,IF($K$46="Month",'L1'!$D$17,1))),$F$46,$D$62)),"")</f>
        <v/>
      </c>
      <c r="G1475" s="559"/>
      <c r="H1475" s="559" t="str">
        <f>IFERROR(-PPMT(IF($K$46="Day",$F$45/'L1'!$D$12,IF($K$46="Week",$F$45/'L1'!$D$16,IF($K$46="Month",$F$45/'L1'!$D$17,IF($K$46="Year",$F$45,0)))),B1475,$F$46,$Q$45),"")</f>
        <v/>
      </c>
      <c r="I1475" s="559"/>
      <c r="J1475" s="559" t="str">
        <f t="shared" si="91"/>
        <v/>
      </c>
      <c r="K1475" s="559"/>
      <c r="L1475" s="559"/>
      <c r="M1475" s="559"/>
      <c r="N1475" s="559"/>
      <c r="O1475" s="559" t="str">
        <f t="shared" si="92"/>
        <v/>
      </c>
      <c r="P1475" s="560"/>
    </row>
    <row r="1476" spans="2:16">
      <c r="B1476" s="557" t="str">
        <f t="shared" si="89"/>
        <v/>
      </c>
      <c r="C1476" s="558"/>
      <c r="D1476" s="559" t="str">
        <f t="shared" si="90"/>
        <v/>
      </c>
      <c r="E1476" s="559"/>
      <c r="F1476" s="559" t="str">
        <f>IFERROR(IF(OR(D1476=0,D1476=""),"",-PMT($F$45/IF($K$46="Day",'L1'!$D$12,IF($K$46="Week",'L1'!$D$16,IF($K$46="Month",'L1'!$D$17,1))),$F$46,$D$62)),"")</f>
        <v/>
      </c>
      <c r="G1476" s="559"/>
      <c r="H1476" s="559" t="str">
        <f>IFERROR(-PPMT(IF($K$46="Day",$F$45/'L1'!$D$12,IF($K$46="Week",$F$45/'L1'!$D$16,IF($K$46="Month",$F$45/'L1'!$D$17,IF($K$46="Year",$F$45,0)))),B1476,$F$46,$Q$45),"")</f>
        <v/>
      </c>
      <c r="I1476" s="559"/>
      <c r="J1476" s="559" t="str">
        <f t="shared" si="91"/>
        <v/>
      </c>
      <c r="K1476" s="559"/>
      <c r="L1476" s="559"/>
      <c r="M1476" s="559"/>
      <c r="N1476" s="559"/>
      <c r="O1476" s="559" t="str">
        <f t="shared" si="92"/>
        <v/>
      </c>
      <c r="P1476" s="560"/>
    </row>
    <row r="1477" spans="2:16">
      <c r="B1477" s="557" t="str">
        <f t="shared" si="89"/>
        <v/>
      </c>
      <c r="C1477" s="558"/>
      <c r="D1477" s="559" t="str">
        <f t="shared" si="90"/>
        <v/>
      </c>
      <c r="E1477" s="559"/>
      <c r="F1477" s="559" t="str">
        <f>IFERROR(IF(OR(D1477=0,D1477=""),"",-PMT($F$45/IF($K$46="Day",'L1'!$D$12,IF($K$46="Week",'L1'!$D$16,IF($K$46="Month",'L1'!$D$17,1))),$F$46,$D$62)),"")</f>
        <v/>
      </c>
      <c r="G1477" s="559"/>
      <c r="H1477" s="559" t="str">
        <f>IFERROR(-PPMT(IF($K$46="Day",$F$45/'L1'!$D$12,IF($K$46="Week",$F$45/'L1'!$D$16,IF($K$46="Month",$F$45/'L1'!$D$17,IF($K$46="Year",$F$45,0)))),B1477,$F$46,$Q$45),"")</f>
        <v/>
      </c>
      <c r="I1477" s="559"/>
      <c r="J1477" s="559" t="str">
        <f t="shared" si="91"/>
        <v/>
      </c>
      <c r="K1477" s="559"/>
      <c r="L1477" s="559"/>
      <c r="M1477" s="559"/>
      <c r="N1477" s="559"/>
      <c r="O1477" s="559" t="str">
        <f t="shared" si="92"/>
        <v/>
      </c>
      <c r="P1477" s="560"/>
    </row>
    <row r="1478" spans="2:16">
      <c r="B1478" s="557" t="str">
        <f t="shared" si="89"/>
        <v/>
      </c>
      <c r="C1478" s="558"/>
      <c r="D1478" s="559" t="str">
        <f t="shared" si="90"/>
        <v/>
      </c>
      <c r="E1478" s="559"/>
      <c r="F1478" s="559" t="str">
        <f>IFERROR(IF(OR(D1478=0,D1478=""),"",-PMT($F$45/IF($K$46="Day",'L1'!$D$12,IF($K$46="Week",'L1'!$D$16,IF($K$46="Month",'L1'!$D$17,1))),$F$46,$D$62)),"")</f>
        <v/>
      </c>
      <c r="G1478" s="559"/>
      <c r="H1478" s="559" t="str">
        <f>IFERROR(-PPMT(IF($K$46="Day",$F$45/'L1'!$D$12,IF($K$46="Week",$F$45/'L1'!$D$16,IF($K$46="Month",$F$45/'L1'!$D$17,IF($K$46="Year",$F$45,0)))),B1478,$F$46,$Q$45),"")</f>
        <v/>
      </c>
      <c r="I1478" s="559"/>
      <c r="J1478" s="559" t="str">
        <f t="shared" si="91"/>
        <v/>
      </c>
      <c r="K1478" s="559"/>
      <c r="L1478" s="559"/>
      <c r="M1478" s="559"/>
      <c r="N1478" s="559"/>
      <c r="O1478" s="559" t="str">
        <f t="shared" si="92"/>
        <v/>
      </c>
      <c r="P1478" s="560"/>
    </row>
    <row r="1479" spans="2:16">
      <c r="B1479" s="557" t="str">
        <f t="shared" si="89"/>
        <v/>
      </c>
      <c r="C1479" s="558"/>
      <c r="D1479" s="559" t="str">
        <f t="shared" si="90"/>
        <v/>
      </c>
      <c r="E1479" s="559"/>
      <c r="F1479" s="559" t="str">
        <f>IFERROR(IF(OR(D1479=0,D1479=""),"",-PMT($F$45/IF($K$46="Day",'L1'!$D$12,IF($K$46="Week",'L1'!$D$16,IF($K$46="Month",'L1'!$D$17,1))),$F$46,$D$62)),"")</f>
        <v/>
      </c>
      <c r="G1479" s="559"/>
      <c r="H1479" s="559" t="str">
        <f>IFERROR(-PPMT(IF($K$46="Day",$F$45/'L1'!$D$12,IF($K$46="Week",$F$45/'L1'!$D$16,IF($K$46="Month",$F$45/'L1'!$D$17,IF($K$46="Year",$F$45,0)))),B1479,$F$46,$Q$45),"")</f>
        <v/>
      </c>
      <c r="I1479" s="559"/>
      <c r="J1479" s="559" t="str">
        <f t="shared" si="91"/>
        <v/>
      </c>
      <c r="K1479" s="559"/>
      <c r="L1479" s="559"/>
      <c r="M1479" s="559"/>
      <c r="N1479" s="559"/>
      <c r="O1479" s="559" t="str">
        <f t="shared" si="92"/>
        <v/>
      </c>
      <c r="P1479" s="560"/>
    </row>
    <row r="1480" spans="2:16">
      <c r="B1480" s="557" t="str">
        <f t="shared" si="89"/>
        <v/>
      </c>
      <c r="C1480" s="558"/>
      <c r="D1480" s="559" t="str">
        <f t="shared" si="90"/>
        <v/>
      </c>
      <c r="E1480" s="559"/>
      <c r="F1480" s="559" t="str">
        <f>IFERROR(IF(OR(D1480=0,D1480=""),"",-PMT($F$45/IF($K$46="Day",'L1'!$D$12,IF($K$46="Week",'L1'!$D$16,IF($K$46="Month",'L1'!$D$17,1))),$F$46,$D$62)),"")</f>
        <v/>
      </c>
      <c r="G1480" s="559"/>
      <c r="H1480" s="559" t="str">
        <f>IFERROR(-PPMT(IF($K$46="Day",$F$45/'L1'!$D$12,IF($K$46="Week",$F$45/'L1'!$D$16,IF($K$46="Month",$F$45/'L1'!$D$17,IF($K$46="Year",$F$45,0)))),B1480,$F$46,$Q$45),"")</f>
        <v/>
      </c>
      <c r="I1480" s="559"/>
      <c r="J1480" s="559" t="str">
        <f t="shared" si="91"/>
        <v/>
      </c>
      <c r="K1480" s="559"/>
      <c r="L1480" s="559"/>
      <c r="M1480" s="559"/>
      <c r="N1480" s="559"/>
      <c r="O1480" s="559" t="str">
        <f t="shared" si="92"/>
        <v/>
      </c>
      <c r="P1480" s="560"/>
    </row>
    <row r="1481" spans="2:16">
      <c r="B1481" s="557" t="str">
        <f t="shared" si="89"/>
        <v/>
      </c>
      <c r="C1481" s="558"/>
      <c r="D1481" s="559" t="str">
        <f t="shared" si="90"/>
        <v/>
      </c>
      <c r="E1481" s="559"/>
      <c r="F1481" s="559" t="str">
        <f>IFERROR(IF(OR(D1481=0,D1481=""),"",-PMT($F$45/IF($K$46="Day",'L1'!$D$12,IF($K$46="Week",'L1'!$D$16,IF($K$46="Month",'L1'!$D$17,1))),$F$46,$D$62)),"")</f>
        <v/>
      </c>
      <c r="G1481" s="559"/>
      <c r="H1481" s="559" t="str">
        <f>IFERROR(-PPMT(IF($K$46="Day",$F$45/'L1'!$D$12,IF($K$46="Week",$F$45/'L1'!$D$16,IF($K$46="Month",$F$45/'L1'!$D$17,IF($K$46="Year",$F$45,0)))),B1481,$F$46,$Q$45),"")</f>
        <v/>
      </c>
      <c r="I1481" s="559"/>
      <c r="J1481" s="559" t="str">
        <f t="shared" si="91"/>
        <v/>
      </c>
      <c r="K1481" s="559"/>
      <c r="L1481" s="559"/>
      <c r="M1481" s="559"/>
      <c r="N1481" s="559"/>
      <c r="O1481" s="559" t="str">
        <f t="shared" si="92"/>
        <v/>
      </c>
      <c r="P1481" s="560"/>
    </row>
    <row r="1482" spans="2:16">
      <c r="B1482" s="557" t="str">
        <f t="shared" si="89"/>
        <v/>
      </c>
      <c r="C1482" s="558"/>
      <c r="D1482" s="559" t="str">
        <f t="shared" si="90"/>
        <v/>
      </c>
      <c r="E1482" s="559"/>
      <c r="F1482" s="559" t="str">
        <f>IFERROR(IF(OR(D1482=0,D1482=""),"",-PMT($F$45/IF($K$46="Day",'L1'!$D$12,IF($K$46="Week",'L1'!$D$16,IF($K$46="Month",'L1'!$D$17,1))),$F$46,$D$62)),"")</f>
        <v/>
      </c>
      <c r="G1482" s="559"/>
      <c r="H1482" s="559" t="str">
        <f>IFERROR(-PPMT(IF($K$46="Day",$F$45/'L1'!$D$12,IF($K$46="Week",$F$45/'L1'!$D$16,IF($K$46="Month",$F$45/'L1'!$D$17,IF($K$46="Year",$F$45,0)))),B1482,$F$46,$Q$45),"")</f>
        <v/>
      </c>
      <c r="I1482" s="559"/>
      <c r="J1482" s="559" t="str">
        <f t="shared" si="91"/>
        <v/>
      </c>
      <c r="K1482" s="559"/>
      <c r="L1482" s="559"/>
      <c r="M1482" s="559"/>
      <c r="N1482" s="559"/>
      <c r="O1482" s="559" t="str">
        <f t="shared" si="92"/>
        <v/>
      </c>
      <c r="P1482" s="560"/>
    </row>
    <row r="1483" spans="2:16">
      <c r="B1483" s="557" t="str">
        <f t="shared" si="89"/>
        <v/>
      </c>
      <c r="C1483" s="558"/>
      <c r="D1483" s="559" t="str">
        <f t="shared" si="90"/>
        <v/>
      </c>
      <c r="E1483" s="559"/>
      <c r="F1483" s="559" t="str">
        <f>IFERROR(IF(OR(D1483=0,D1483=""),"",-PMT($F$45/IF($K$46="Day",'L1'!$D$12,IF($K$46="Week",'L1'!$D$16,IF($K$46="Month",'L1'!$D$17,1))),$F$46,$D$62)),"")</f>
        <v/>
      </c>
      <c r="G1483" s="559"/>
      <c r="H1483" s="559" t="str">
        <f>IFERROR(-PPMT(IF($K$46="Day",$F$45/'L1'!$D$12,IF($K$46="Week",$F$45/'L1'!$D$16,IF($K$46="Month",$F$45/'L1'!$D$17,IF($K$46="Year",$F$45,0)))),B1483,$F$46,$Q$45),"")</f>
        <v/>
      </c>
      <c r="I1483" s="559"/>
      <c r="J1483" s="559" t="str">
        <f t="shared" si="91"/>
        <v/>
      </c>
      <c r="K1483" s="559"/>
      <c r="L1483" s="559"/>
      <c r="M1483" s="559"/>
      <c r="N1483" s="559"/>
      <c r="O1483" s="559" t="str">
        <f t="shared" si="92"/>
        <v/>
      </c>
      <c r="P1483" s="560"/>
    </row>
    <row r="1484" spans="2:16">
      <c r="B1484" s="557" t="str">
        <f t="shared" si="89"/>
        <v/>
      </c>
      <c r="C1484" s="558"/>
      <c r="D1484" s="559" t="str">
        <f t="shared" si="90"/>
        <v/>
      </c>
      <c r="E1484" s="559"/>
      <c r="F1484" s="559" t="str">
        <f>IFERROR(IF(OR(D1484=0,D1484=""),"",-PMT($F$45/IF($K$46="Day",'L1'!$D$12,IF($K$46="Week",'L1'!$D$16,IF($K$46="Month",'L1'!$D$17,1))),$F$46,$D$62)),"")</f>
        <v/>
      </c>
      <c r="G1484" s="559"/>
      <c r="H1484" s="559" t="str">
        <f>IFERROR(-PPMT(IF($K$46="Day",$F$45/'L1'!$D$12,IF($K$46="Week",$F$45/'L1'!$D$16,IF($K$46="Month",$F$45/'L1'!$D$17,IF($K$46="Year",$F$45,0)))),B1484,$F$46,$Q$45),"")</f>
        <v/>
      </c>
      <c r="I1484" s="559"/>
      <c r="J1484" s="559" t="str">
        <f t="shared" si="91"/>
        <v/>
      </c>
      <c r="K1484" s="559"/>
      <c r="L1484" s="559"/>
      <c r="M1484" s="559"/>
      <c r="N1484" s="559"/>
      <c r="O1484" s="559" t="str">
        <f t="shared" si="92"/>
        <v/>
      </c>
      <c r="P1484" s="560"/>
    </row>
    <row r="1485" spans="2:16">
      <c r="B1485" s="557" t="str">
        <f t="shared" si="89"/>
        <v/>
      </c>
      <c r="C1485" s="558"/>
      <c r="D1485" s="559" t="str">
        <f t="shared" si="90"/>
        <v/>
      </c>
      <c r="E1485" s="559"/>
      <c r="F1485" s="559" t="str">
        <f>IFERROR(IF(OR(D1485=0,D1485=""),"",-PMT($F$45/IF($K$46="Day",'L1'!$D$12,IF($K$46="Week",'L1'!$D$16,IF($K$46="Month",'L1'!$D$17,1))),$F$46,$D$62)),"")</f>
        <v/>
      </c>
      <c r="G1485" s="559"/>
      <c r="H1485" s="559" t="str">
        <f>IFERROR(-PPMT(IF($K$46="Day",$F$45/'L1'!$D$12,IF($K$46="Week",$F$45/'L1'!$D$16,IF($K$46="Month",$F$45/'L1'!$D$17,IF($K$46="Year",$F$45,0)))),B1485,$F$46,$Q$45),"")</f>
        <v/>
      </c>
      <c r="I1485" s="559"/>
      <c r="J1485" s="559" t="str">
        <f t="shared" si="91"/>
        <v/>
      </c>
      <c r="K1485" s="559"/>
      <c r="L1485" s="559"/>
      <c r="M1485" s="559"/>
      <c r="N1485" s="559"/>
      <c r="O1485" s="559" t="str">
        <f t="shared" si="92"/>
        <v/>
      </c>
      <c r="P1485" s="560"/>
    </row>
    <row r="1486" spans="2:16">
      <c r="B1486" s="557" t="str">
        <f t="shared" si="89"/>
        <v/>
      </c>
      <c r="C1486" s="558"/>
      <c r="D1486" s="559" t="str">
        <f t="shared" si="90"/>
        <v/>
      </c>
      <c r="E1486" s="559"/>
      <c r="F1486" s="559" t="str">
        <f>IFERROR(IF(OR(D1486=0,D1486=""),"",-PMT($F$45/IF($K$46="Day",'L1'!$D$12,IF($K$46="Week",'L1'!$D$16,IF($K$46="Month",'L1'!$D$17,1))),$F$46,$D$62)),"")</f>
        <v/>
      </c>
      <c r="G1486" s="559"/>
      <c r="H1486" s="559" t="str">
        <f>IFERROR(-PPMT(IF($K$46="Day",$F$45/'L1'!$D$12,IF($K$46="Week",$F$45/'L1'!$D$16,IF($K$46="Month",$F$45/'L1'!$D$17,IF($K$46="Year",$F$45,0)))),B1486,$F$46,$Q$45),"")</f>
        <v/>
      </c>
      <c r="I1486" s="559"/>
      <c r="J1486" s="559" t="str">
        <f t="shared" si="91"/>
        <v/>
      </c>
      <c r="K1486" s="559"/>
      <c r="L1486" s="559"/>
      <c r="M1486" s="559"/>
      <c r="N1486" s="559"/>
      <c r="O1486" s="559" t="str">
        <f t="shared" si="92"/>
        <v/>
      </c>
      <c r="P1486" s="560"/>
    </row>
    <row r="1487" spans="2:16">
      <c r="B1487" s="557" t="str">
        <f t="shared" si="89"/>
        <v/>
      </c>
      <c r="C1487" s="558"/>
      <c r="D1487" s="559" t="str">
        <f t="shared" si="90"/>
        <v/>
      </c>
      <c r="E1487" s="559"/>
      <c r="F1487" s="559" t="str">
        <f>IFERROR(IF(OR(D1487=0,D1487=""),"",-PMT($F$45/IF($K$46="Day",'L1'!$D$12,IF($K$46="Week",'L1'!$D$16,IF($K$46="Month",'L1'!$D$17,1))),$F$46,$D$62)),"")</f>
        <v/>
      </c>
      <c r="G1487" s="559"/>
      <c r="H1487" s="559" t="str">
        <f>IFERROR(-PPMT(IF($K$46="Day",$F$45/'L1'!$D$12,IF($K$46="Week",$F$45/'L1'!$D$16,IF($K$46="Month",$F$45/'L1'!$D$17,IF($K$46="Year",$F$45,0)))),B1487,$F$46,$Q$45),"")</f>
        <v/>
      </c>
      <c r="I1487" s="559"/>
      <c r="J1487" s="559" t="str">
        <f t="shared" si="91"/>
        <v/>
      </c>
      <c r="K1487" s="559"/>
      <c r="L1487" s="559"/>
      <c r="M1487" s="559"/>
      <c r="N1487" s="559"/>
      <c r="O1487" s="559" t="str">
        <f t="shared" si="92"/>
        <v/>
      </c>
      <c r="P1487" s="560"/>
    </row>
    <row r="1488" spans="2:16">
      <c r="B1488" s="557" t="str">
        <f t="shared" si="89"/>
        <v/>
      </c>
      <c r="C1488" s="558"/>
      <c r="D1488" s="559" t="str">
        <f t="shared" si="90"/>
        <v/>
      </c>
      <c r="E1488" s="559"/>
      <c r="F1488" s="559" t="str">
        <f>IFERROR(IF(OR(D1488=0,D1488=""),"",-PMT($F$45/IF($K$46="Day",'L1'!$D$12,IF($K$46="Week",'L1'!$D$16,IF($K$46="Month",'L1'!$D$17,1))),$F$46,$D$62)),"")</f>
        <v/>
      </c>
      <c r="G1488" s="559"/>
      <c r="H1488" s="559" t="str">
        <f>IFERROR(-PPMT(IF($K$46="Day",$F$45/'L1'!$D$12,IF($K$46="Week",$F$45/'L1'!$D$16,IF($K$46="Month",$F$45/'L1'!$D$17,IF($K$46="Year",$F$45,0)))),B1488,$F$46,$Q$45),"")</f>
        <v/>
      </c>
      <c r="I1488" s="559"/>
      <c r="J1488" s="559" t="str">
        <f t="shared" si="91"/>
        <v/>
      </c>
      <c r="K1488" s="559"/>
      <c r="L1488" s="559"/>
      <c r="M1488" s="559"/>
      <c r="N1488" s="559"/>
      <c r="O1488" s="559" t="str">
        <f t="shared" si="92"/>
        <v/>
      </c>
      <c r="P1488" s="560"/>
    </row>
    <row r="1489" spans="2:16">
      <c r="B1489" s="557" t="str">
        <f t="shared" si="89"/>
        <v/>
      </c>
      <c r="C1489" s="558"/>
      <c r="D1489" s="559" t="str">
        <f t="shared" si="90"/>
        <v/>
      </c>
      <c r="E1489" s="559"/>
      <c r="F1489" s="559" t="str">
        <f>IFERROR(IF(OR(D1489=0,D1489=""),"",-PMT($F$45/IF($K$46="Day",'L1'!$D$12,IF($K$46="Week",'L1'!$D$16,IF($K$46="Month",'L1'!$D$17,1))),$F$46,$D$62)),"")</f>
        <v/>
      </c>
      <c r="G1489" s="559"/>
      <c r="H1489" s="559" t="str">
        <f>IFERROR(-PPMT(IF($K$46="Day",$F$45/'L1'!$D$12,IF($K$46="Week",$F$45/'L1'!$D$16,IF($K$46="Month",$F$45/'L1'!$D$17,IF($K$46="Year",$F$45,0)))),B1489,$F$46,$Q$45),"")</f>
        <v/>
      </c>
      <c r="I1489" s="559"/>
      <c r="J1489" s="559" t="str">
        <f t="shared" si="91"/>
        <v/>
      </c>
      <c r="K1489" s="559"/>
      <c r="L1489" s="559"/>
      <c r="M1489" s="559"/>
      <c r="N1489" s="559"/>
      <c r="O1489" s="559" t="str">
        <f t="shared" si="92"/>
        <v/>
      </c>
      <c r="P1489" s="560"/>
    </row>
    <row r="1490" spans="2:16">
      <c r="B1490" s="557" t="str">
        <f t="shared" si="89"/>
        <v/>
      </c>
      <c r="C1490" s="558"/>
      <c r="D1490" s="559" t="str">
        <f t="shared" si="90"/>
        <v/>
      </c>
      <c r="E1490" s="559"/>
      <c r="F1490" s="559" t="str">
        <f>IFERROR(IF(OR(D1490=0,D1490=""),"",-PMT($F$45/IF($K$46="Day",'L1'!$D$12,IF($K$46="Week",'L1'!$D$16,IF($K$46="Month",'L1'!$D$17,1))),$F$46,$D$62)),"")</f>
        <v/>
      </c>
      <c r="G1490" s="559"/>
      <c r="H1490" s="559" t="str">
        <f>IFERROR(-PPMT(IF($K$46="Day",$F$45/'L1'!$D$12,IF($K$46="Week",$F$45/'L1'!$D$16,IF($K$46="Month",$F$45/'L1'!$D$17,IF($K$46="Year",$F$45,0)))),B1490,$F$46,$Q$45),"")</f>
        <v/>
      </c>
      <c r="I1490" s="559"/>
      <c r="J1490" s="559" t="str">
        <f t="shared" si="91"/>
        <v/>
      </c>
      <c r="K1490" s="559"/>
      <c r="L1490" s="559"/>
      <c r="M1490" s="559"/>
      <c r="N1490" s="559"/>
      <c r="O1490" s="559" t="str">
        <f t="shared" si="92"/>
        <v/>
      </c>
      <c r="P1490" s="560"/>
    </row>
    <row r="1491" spans="2:16">
      <c r="B1491" s="557" t="str">
        <f t="shared" si="89"/>
        <v/>
      </c>
      <c r="C1491" s="558"/>
      <c r="D1491" s="559" t="str">
        <f t="shared" si="90"/>
        <v/>
      </c>
      <c r="E1491" s="559"/>
      <c r="F1491" s="559" t="str">
        <f>IFERROR(IF(OR(D1491=0,D1491=""),"",-PMT($F$45/IF($K$46="Day",'L1'!$D$12,IF($K$46="Week",'L1'!$D$16,IF($K$46="Month",'L1'!$D$17,1))),$F$46,$D$62)),"")</f>
        <v/>
      </c>
      <c r="G1491" s="559"/>
      <c r="H1491" s="559" t="str">
        <f>IFERROR(-PPMT(IF($K$46="Day",$F$45/'L1'!$D$12,IF($K$46="Week",$F$45/'L1'!$D$16,IF($K$46="Month",$F$45/'L1'!$D$17,IF($K$46="Year",$F$45,0)))),B1491,$F$46,$Q$45),"")</f>
        <v/>
      </c>
      <c r="I1491" s="559"/>
      <c r="J1491" s="559" t="str">
        <f t="shared" si="91"/>
        <v/>
      </c>
      <c r="K1491" s="559"/>
      <c r="L1491" s="559"/>
      <c r="M1491" s="559"/>
      <c r="N1491" s="559"/>
      <c r="O1491" s="559" t="str">
        <f t="shared" si="92"/>
        <v/>
      </c>
      <c r="P1491" s="560"/>
    </row>
    <row r="1492" spans="2:16">
      <c r="B1492" s="557" t="str">
        <f t="shared" si="89"/>
        <v/>
      </c>
      <c r="C1492" s="558"/>
      <c r="D1492" s="559" t="str">
        <f t="shared" si="90"/>
        <v/>
      </c>
      <c r="E1492" s="559"/>
      <c r="F1492" s="559" t="str">
        <f>IFERROR(IF(OR(D1492=0,D1492=""),"",-PMT($F$45/IF($K$46="Day",'L1'!$D$12,IF($K$46="Week",'L1'!$D$16,IF($K$46="Month",'L1'!$D$17,1))),$F$46,$D$62)),"")</f>
        <v/>
      </c>
      <c r="G1492" s="559"/>
      <c r="H1492" s="559" t="str">
        <f>IFERROR(-PPMT(IF($K$46="Day",$F$45/'L1'!$D$12,IF($K$46="Week",$F$45/'L1'!$D$16,IF($K$46="Month",$F$45/'L1'!$D$17,IF($K$46="Year",$F$45,0)))),B1492,$F$46,$Q$45),"")</f>
        <v/>
      </c>
      <c r="I1492" s="559"/>
      <c r="J1492" s="559" t="str">
        <f t="shared" si="91"/>
        <v/>
      </c>
      <c r="K1492" s="559"/>
      <c r="L1492" s="559"/>
      <c r="M1492" s="559"/>
      <c r="N1492" s="559"/>
      <c r="O1492" s="559" t="str">
        <f t="shared" si="92"/>
        <v/>
      </c>
      <c r="P1492" s="560"/>
    </row>
    <row r="1493" spans="2:16">
      <c r="B1493" s="557" t="str">
        <f t="shared" si="89"/>
        <v/>
      </c>
      <c r="C1493" s="558"/>
      <c r="D1493" s="559" t="str">
        <f t="shared" si="90"/>
        <v/>
      </c>
      <c r="E1493" s="559"/>
      <c r="F1493" s="559" t="str">
        <f>IFERROR(IF(OR(D1493=0,D1493=""),"",-PMT($F$45/IF($K$46="Day",'L1'!$D$12,IF($K$46="Week",'L1'!$D$16,IF($K$46="Month",'L1'!$D$17,1))),$F$46,$D$62)),"")</f>
        <v/>
      </c>
      <c r="G1493" s="559"/>
      <c r="H1493" s="559" t="str">
        <f>IFERROR(-PPMT(IF($K$46="Day",$F$45/'L1'!$D$12,IF($K$46="Week",$F$45/'L1'!$D$16,IF($K$46="Month",$F$45/'L1'!$D$17,IF($K$46="Year",$F$45,0)))),B1493,$F$46,$Q$45),"")</f>
        <v/>
      </c>
      <c r="I1493" s="559"/>
      <c r="J1493" s="559" t="str">
        <f t="shared" si="91"/>
        <v/>
      </c>
      <c r="K1493" s="559"/>
      <c r="L1493" s="559"/>
      <c r="M1493" s="559"/>
      <c r="N1493" s="559"/>
      <c r="O1493" s="559" t="str">
        <f t="shared" si="92"/>
        <v/>
      </c>
      <c r="P1493" s="560"/>
    </row>
    <row r="1494" spans="2:16">
      <c r="B1494" s="557" t="str">
        <f t="shared" si="89"/>
        <v/>
      </c>
      <c r="C1494" s="558"/>
      <c r="D1494" s="559" t="str">
        <f t="shared" si="90"/>
        <v/>
      </c>
      <c r="E1494" s="559"/>
      <c r="F1494" s="559" t="str">
        <f>IFERROR(IF(OR(D1494=0,D1494=""),"",-PMT($F$45/IF($K$46="Day",'L1'!$D$12,IF($K$46="Week",'L1'!$D$16,IF($K$46="Month",'L1'!$D$17,1))),$F$46,$D$62)),"")</f>
        <v/>
      </c>
      <c r="G1494" s="559"/>
      <c r="H1494" s="559" t="str">
        <f>IFERROR(-PPMT(IF($K$46="Day",$F$45/'L1'!$D$12,IF($K$46="Week",$F$45/'L1'!$D$16,IF($K$46="Month",$F$45/'L1'!$D$17,IF($K$46="Year",$F$45,0)))),B1494,$F$46,$Q$45),"")</f>
        <v/>
      </c>
      <c r="I1494" s="559"/>
      <c r="J1494" s="559" t="str">
        <f t="shared" si="91"/>
        <v/>
      </c>
      <c r="K1494" s="559"/>
      <c r="L1494" s="559"/>
      <c r="M1494" s="559"/>
      <c r="N1494" s="559"/>
      <c r="O1494" s="559" t="str">
        <f t="shared" si="92"/>
        <v/>
      </c>
      <c r="P1494" s="560"/>
    </row>
    <row r="1495" spans="2:16">
      <c r="B1495" s="557" t="str">
        <f t="shared" si="89"/>
        <v/>
      </c>
      <c r="C1495" s="558"/>
      <c r="D1495" s="559" t="str">
        <f t="shared" si="90"/>
        <v/>
      </c>
      <c r="E1495" s="559"/>
      <c r="F1495" s="559" t="str">
        <f>IFERROR(IF(OR(D1495=0,D1495=""),"",-PMT($F$45/IF($K$46="Day",'L1'!$D$12,IF($K$46="Week",'L1'!$D$16,IF($K$46="Month",'L1'!$D$17,1))),$F$46,$D$62)),"")</f>
        <v/>
      </c>
      <c r="G1495" s="559"/>
      <c r="H1495" s="559" t="str">
        <f>IFERROR(-PPMT(IF($K$46="Day",$F$45/'L1'!$D$12,IF($K$46="Week",$F$45/'L1'!$D$16,IF($K$46="Month",$F$45/'L1'!$D$17,IF($K$46="Year",$F$45,0)))),B1495,$F$46,$Q$45),"")</f>
        <v/>
      </c>
      <c r="I1495" s="559"/>
      <c r="J1495" s="559" t="str">
        <f t="shared" si="91"/>
        <v/>
      </c>
      <c r="K1495" s="559"/>
      <c r="L1495" s="559"/>
      <c r="M1495" s="559"/>
      <c r="N1495" s="559"/>
      <c r="O1495" s="559" t="str">
        <f t="shared" si="92"/>
        <v/>
      </c>
      <c r="P1495" s="560"/>
    </row>
    <row r="1496" spans="2:16">
      <c r="B1496" s="557" t="str">
        <f t="shared" si="89"/>
        <v/>
      </c>
      <c r="C1496" s="558"/>
      <c r="D1496" s="559" t="str">
        <f t="shared" si="90"/>
        <v/>
      </c>
      <c r="E1496" s="559"/>
      <c r="F1496" s="559" t="str">
        <f>IFERROR(IF(OR(D1496=0,D1496=""),"",-PMT($F$45/IF($K$46="Day",'L1'!$D$12,IF($K$46="Week",'L1'!$D$16,IF($K$46="Month",'L1'!$D$17,1))),$F$46,$D$62)),"")</f>
        <v/>
      </c>
      <c r="G1496" s="559"/>
      <c r="H1496" s="559" t="str">
        <f>IFERROR(-PPMT(IF($K$46="Day",$F$45/'L1'!$D$12,IF($K$46="Week",$F$45/'L1'!$D$16,IF($K$46="Month",$F$45/'L1'!$D$17,IF($K$46="Year",$F$45,0)))),B1496,$F$46,$Q$45),"")</f>
        <v/>
      </c>
      <c r="I1496" s="559"/>
      <c r="J1496" s="559" t="str">
        <f t="shared" si="91"/>
        <v/>
      </c>
      <c r="K1496" s="559"/>
      <c r="L1496" s="559"/>
      <c r="M1496" s="559"/>
      <c r="N1496" s="559"/>
      <c r="O1496" s="559" t="str">
        <f t="shared" si="92"/>
        <v/>
      </c>
      <c r="P1496" s="560"/>
    </row>
    <row r="1497" spans="2:16">
      <c r="B1497" s="557" t="str">
        <f t="shared" si="89"/>
        <v/>
      </c>
      <c r="C1497" s="558"/>
      <c r="D1497" s="559" t="str">
        <f t="shared" si="90"/>
        <v/>
      </c>
      <c r="E1497" s="559"/>
      <c r="F1497" s="559" t="str">
        <f>IFERROR(IF(OR(D1497=0,D1497=""),"",-PMT($F$45/IF($K$46="Day",'L1'!$D$12,IF($K$46="Week",'L1'!$D$16,IF($K$46="Month",'L1'!$D$17,1))),$F$46,$D$62)),"")</f>
        <v/>
      </c>
      <c r="G1497" s="559"/>
      <c r="H1497" s="559" t="str">
        <f>IFERROR(-PPMT(IF($K$46="Day",$F$45/'L1'!$D$12,IF($K$46="Week",$F$45/'L1'!$D$16,IF($K$46="Month",$F$45/'L1'!$D$17,IF($K$46="Year",$F$45,0)))),B1497,$F$46,$Q$45),"")</f>
        <v/>
      </c>
      <c r="I1497" s="559"/>
      <c r="J1497" s="559" t="str">
        <f t="shared" si="91"/>
        <v/>
      </c>
      <c r="K1497" s="559"/>
      <c r="L1497" s="559"/>
      <c r="M1497" s="559"/>
      <c r="N1497" s="559"/>
      <c r="O1497" s="559" t="str">
        <f t="shared" si="92"/>
        <v/>
      </c>
      <c r="P1497" s="560"/>
    </row>
    <row r="1498" spans="2:16">
      <c r="B1498" s="557" t="str">
        <f t="shared" si="89"/>
        <v/>
      </c>
      <c r="C1498" s="558"/>
      <c r="D1498" s="559" t="str">
        <f t="shared" si="90"/>
        <v/>
      </c>
      <c r="E1498" s="559"/>
      <c r="F1498" s="559" t="str">
        <f>IFERROR(IF(OR(D1498=0,D1498=""),"",-PMT($F$45/IF($K$46="Day",'L1'!$D$12,IF($K$46="Week",'L1'!$D$16,IF($K$46="Month",'L1'!$D$17,1))),$F$46,$D$62)),"")</f>
        <v/>
      </c>
      <c r="G1498" s="559"/>
      <c r="H1498" s="559" t="str">
        <f>IFERROR(-PPMT(IF($K$46="Day",$F$45/'L1'!$D$12,IF($K$46="Week",$F$45/'L1'!$D$16,IF($K$46="Month",$F$45/'L1'!$D$17,IF($K$46="Year",$F$45,0)))),B1498,$F$46,$Q$45),"")</f>
        <v/>
      </c>
      <c r="I1498" s="559"/>
      <c r="J1498" s="559" t="str">
        <f t="shared" si="91"/>
        <v/>
      </c>
      <c r="K1498" s="559"/>
      <c r="L1498" s="559"/>
      <c r="M1498" s="559"/>
      <c r="N1498" s="559"/>
      <c r="O1498" s="559" t="str">
        <f t="shared" si="92"/>
        <v/>
      </c>
      <c r="P1498" s="560"/>
    </row>
    <row r="1499" spans="2:16">
      <c r="B1499" s="557" t="str">
        <f t="shared" si="89"/>
        <v/>
      </c>
      <c r="C1499" s="558"/>
      <c r="D1499" s="559" t="str">
        <f t="shared" si="90"/>
        <v/>
      </c>
      <c r="E1499" s="559"/>
      <c r="F1499" s="559" t="str">
        <f>IFERROR(IF(OR(D1499=0,D1499=""),"",-PMT($F$45/IF($K$46="Day",'L1'!$D$12,IF($K$46="Week",'L1'!$D$16,IF($K$46="Month",'L1'!$D$17,1))),$F$46,$D$62)),"")</f>
        <v/>
      </c>
      <c r="G1499" s="559"/>
      <c r="H1499" s="559" t="str">
        <f>IFERROR(-PPMT(IF($K$46="Day",$F$45/'L1'!$D$12,IF($K$46="Week",$F$45/'L1'!$D$16,IF($K$46="Month",$F$45/'L1'!$D$17,IF($K$46="Year",$F$45,0)))),B1499,$F$46,$Q$45),"")</f>
        <v/>
      </c>
      <c r="I1499" s="559"/>
      <c r="J1499" s="559" t="str">
        <f t="shared" si="91"/>
        <v/>
      </c>
      <c r="K1499" s="559"/>
      <c r="L1499" s="559"/>
      <c r="M1499" s="559"/>
      <c r="N1499" s="559"/>
      <c r="O1499" s="559" t="str">
        <f t="shared" si="92"/>
        <v/>
      </c>
      <c r="P1499" s="560"/>
    </row>
    <row r="1500" spans="2:16">
      <c r="B1500" s="557" t="str">
        <f t="shared" si="89"/>
        <v/>
      </c>
      <c r="C1500" s="558"/>
      <c r="D1500" s="559" t="str">
        <f t="shared" si="90"/>
        <v/>
      </c>
      <c r="E1500" s="559"/>
      <c r="F1500" s="559" t="str">
        <f>IFERROR(IF(OR(D1500=0,D1500=""),"",-PMT($F$45/IF($K$46="Day",'L1'!$D$12,IF($K$46="Week",'L1'!$D$16,IF($K$46="Month",'L1'!$D$17,1))),$F$46,$D$62)),"")</f>
        <v/>
      </c>
      <c r="G1500" s="559"/>
      <c r="H1500" s="559" t="str">
        <f>IFERROR(-PPMT(IF($K$46="Day",$F$45/'L1'!$D$12,IF($K$46="Week",$F$45/'L1'!$D$16,IF($K$46="Month",$F$45/'L1'!$D$17,IF($K$46="Year",$F$45,0)))),B1500,$F$46,$Q$45),"")</f>
        <v/>
      </c>
      <c r="I1500" s="559"/>
      <c r="J1500" s="559" t="str">
        <f t="shared" si="91"/>
        <v/>
      </c>
      <c r="K1500" s="559"/>
      <c r="L1500" s="559"/>
      <c r="M1500" s="559"/>
      <c r="N1500" s="559"/>
      <c r="O1500" s="559" t="str">
        <f t="shared" si="92"/>
        <v/>
      </c>
      <c r="P1500" s="560"/>
    </row>
    <row r="1501" spans="2:16">
      <c r="B1501" s="557" t="str">
        <f t="shared" si="89"/>
        <v/>
      </c>
      <c r="C1501" s="558"/>
      <c r="D1501" s="559" t="str">
        <f t="shared" si="90"/>
        <v/>
      </c>
      <c r="E1501" s="559"/>
      <c r="F1501" s="559" t="str">
        <f>IFERROR(IF(OR(D1501=0,D1501=""),"",-PMT($F$45/IF($K$46="Day",'L1'!$D$12,IF($K$46="Week",'L1'!$D$16,IF($K$46="Month",'L1'!$D$17,1))),$F$46,$D$62)),"")</f>
        <v/>
      </c>
      <c r="G1501" s="559"/>
      <c r="H1501" s="559" t="str">
        <f>IFERROR(-PPMT(IF($K$46="Day",$F$45/'L1'!$D$12,IF($K$46="Week",$F$45/'L1'!$D$16,IF($K$46="Month",$F$45/'L1'!$D$17,IF($K$46="Year",$F$45,0)))),B1501,$F$46,$Q$45),"")</f>
        <v/>
      </c>
      <c r="I1501" s="559"/>
      <c r="J1501" s="559" t="str">
        <f t="shared" si="91"/>
        <v/>
      </c>
      <c r="K1501" s="559"/>
      <c r="L1501" s="559"/>
      <c r="M1501" s="559"/>
      <c r="N1501" s="559"/>
      <c r="O1501" s="559" t="str">
        <f t="shared" si="92"/>
        <v/>
      </c>
      <c r="P1501" s="560"/>
    </row>
    <row r="1502" spans="2:16">
      <c r="B1502" s="557" t="str">
        <f t="shared" si="89"/>
        <v/>
      </c>
      <c r="C1502" s="558"/>
      <c r="D1502" s="559" t="str">
        <f t="shared" si="90"/>
        <v/>
      </c>
      <c r="E1502" s="559"/>
      <c r="F1502" s="559" t="str">
        <f>IFERROR(IF(OR(D1502=0,D1502=""),"",-PMT($F$45/IF($K$46="Day",'L1'!$D$12,IF($K$46="Week",'L1'!$D$16,IF($K$46="Month",'L1'!$D$17,1))),$F$46,$D$62)),"")</f>
        <v/>
      </c>
      <c r="G1502" s="559"/>
      <c r="H1502" s="559" t="str">
        <f>IFERROR(-PPMT(IF($K$46="Day",$F$45/'L1'!$D$12,IF($K$46="Week",$F$45/'L1'!$D$16,IF($K$46="Month",$F$45/'L1'!$D$17,IF($K$46="Year",$F$45,0)))),B1502,$F$46,$Q$45),"")</f>
        <v/>
      </c>
      <c r="I1502" s="559"/>
      <c r="J1502" s="559" t="str">
        <f t="shared" si="91"/>
        <v/>
      </c>
      <c r="K1502" s="559"/>
      <c r="L1502" s="559"/>
      <c r="M1502" s="559"/>
      <c r="N1502" s="559"/>
      <c r="O1502" s="559" t="str">
        <f t="shared" si="92"/>
        <v/>
      </c>
      <c r="P1502" s="560"/>
    </row>
    <row r="1503" spans="2:16">
      <c r="B1503" s="557" t="str">
        <f t="shared" si="89"/>
        <v/>
      </c>
      <c r="C1503" s="558"/>
      <c r="D1503" s="559" t="str">
        <f t="shared" si="90"/>
        <v/>
      </c>
      <c r="E1503" s="559"/>
      <c r="F1503" s="559" t="str">
        <f>IFERROR(IF(OR(D1503=0,D1503=""),"",-PMT($F$45/IF($K$46="Day",'L1'!$D$12,IF($K$46="Week",'L1'!$D$16,IF($K$46="Month",'L1'!$D$17,1))),$F$46,$D$62)),"")</f>
        <v/>
      </c>
      <c r="G1503" s="559"/>
      <c r="H1503" s="559" t="str">
        <f>IFERROR(-PPMT(IF($K$46="Day",$F$45/'L1'!$D$12,IF($K$46="Week",$F$45/'L1'!$D$16,IF($K$46="Month",$F$45/'L1'!$D$17,IF($K$46="Year",$F$45,0)))),B1503,$F$46,$Q$45),"")</f>
        <v/>
      </c>
      <c r="I1503" s="559"/>
      <c r="J1503" s="559" t="str">
        <f t="shared" si="91"/>
        <v/>
      </c>
      <c r="K1503" s="559"/>
      <c r="L1503" s="559"/>
      <c r="M1503" s="559"/>
      <c r="N1503" s="559"/>
      <c r="O1503" s="559" t="str">
        <f t="shared" si="92"/>
        <v/>
      </c>
      <c r="P1503" s="560"/>
    </row>
    <row r="1504" spans="2:16">
      <c r="B1504" s="557" t="str">
        <f t="shared" si="89"/>
        <v/>
      </c>
      <c r="C1504" s="558"/>
      <c r="D1504" s="559" t="str">
        <f t="shared" si="90"/>
        <v/>
      </c>
      <c r="E1504" s="559"/>
      <c r="F1504" s="559" t="str">
        <f>IFERROR(IF(OR(D1504=0,D1504=""),"",-PMT($F$45/IF($K$46="Day",'L1'!$D$12,IF($K$46="Week",'L1'!$D$16,IF($K$46="Month",'L1'!$D$17,1))),$F$46,$D$62)),"")</f>
        <v/>
      </c>
      <c r="G1504" s="559"/>
      <c r="H1504" s="559" t="str">
        <f>IFERROR(-PPMT(IF($K$46="Day",$F$45/'L1'!$D$12,IF($K$46="Week",$F$45/'L1'!$D$16,IF($K$46="Month",$F$45/'L1'!$D$17,IF($K$46="Year",$F$45,0)))),B1504,$F$46,$Q$45),"")</f>
        <v/>
      </c>
      <c r="I1504" s="559"/>
      <c r="J1504" s="559" t="str">
        <f t="shared" si="91"/>
        <v/>
      </c>
      <c r="K1504" s="559"/>
      <c r="L1504" s="559"/>
      <c r="M1504" s="559"/>
      <c r="N1504" s="559"/>
      <c r="O1504" s="559" t="str">
        <f t="shared" si="92"/>
        <v/>
      </c>
      <c r="P1504" s="560"/>
    </row>
    <row r="1505" spans="2:16">
      <c r="B1505" s="557" t="str">
        <f t="shared" si="89"/>
        <v/>
      </c>
      <c r="C1505" s="558"/>
      <c r="D1505" s="559" t="str">
        <f t="shared" si="90"/>
        <v/>
      </c>
      <c r="E1505" s="559"/>
      <c r="F1505" s="559" t="str">
        <f>IFERROR(IF(OR(D1505=0,D1505=""),"",-PMT($F$45/IF($K$46="Day",'L1'!$D$12,IF($K$46="Week",'L1'!$D$16,IF($K$46="Month",'L1'!$D$17,1))),$F$46,$D$62)),"")</f>
        <v/>
      </c>
      <c r="G1505" s="559"/>
      <c r="H1505" s="559" t="str">
        <f>IFERROR(-PPMT(IF($K$46="Day",$F$45/'L1'!$D$12,IF($K$46="Week",$F$45/'L1'!$D$16,IF($K$46="Month",$F$45/'L1'!$D$17,IF($K$46="Year",$F$45,0)))),B1505,$F$46,$Q$45),"")</f>
        <v/>
      </c>
      <c r="I1505" s="559"/>
      <c r="J1505" s="559" t="str">
        <f t="shared" si="91"/>
        <v/>
      </c>
      <c r="K1505" s="559"/>
      <c r="L1505" s="559"/>
      <c r="M1505" s="559"/>
      <c r="N1505" s="559"/>
      <c r="O1505" s="559" t="str">
        <f t="shared" si="92"/>
        <v/>
      </c>
      <c r="P1505" s="560"/>
    </row>
    <row r="1506" spans="2:16">
      <c r="B1506" s="557" t="str">
        <f t="shared" si="89"/>
        <v/>
      </c>
      <c r="C1506" s="558"/>
      <c r="D1506" s="559" t="str">
        <f t="shared" si="90"/>
        <v/>
      </c>
      <c r="E1506" s="559"/>
      <c r="F1506" s="559" t="str">
        <f>IFERROR(IF(OR(D1506=0,D1506=""),"",-PMT($F$45/IF($K$46="Day",'L1'!$D$12,IF($K$46="Week",'L1'!$D$16,IF($K$46="Month",'L1'!$D$17,1))),$F$46,$D$62)),"")</f>
        <v/>
      </c>
      <c r="G1506" s="559"/>
      <c r="H1506" s="559" t="str">
        <f>IFERROR(-PPMT(IF($K$46="Day",$F$45/'L1'!$D$12,IF($K$46="Week",$F$45/'L1'!$D$16,IF($K$46="Month",$F$45/'L1'!$D$17,IF($K$46="Year",$F$45,0)))),B1506,$F$46,$Q$45),"")</f>
        <v/>
      </c>
      <c r="I1506" s="559"/>
      <c r="J1506" s="559" t="str">
        <f t="shared" si="91"/>
        <v/>
      </c>
      <c r="K1506" s="559"/>
      <c r="L1506" s="559"/>
      <c r="M1506" s="559"/>
      <c r="N1506" s="559"/>
      <c r="O1506" s="559" t="str">
        <f t="shared" si="92"/>
        <v/>
      </c>
      <c r="P1506" s="560"/>
    </row>
    <row r="1507" spans="2:16">
      <c r="B1507" s="557" t="str">
        <f t="shared" si="89"/>
        <v/>
      </c>
      <c r="C1507" s="558"/>
      <c r="D1507" s="559" t="str">
        <f t="shared" si="90"/>
        <v/>
      </c>
      <c r="E1507" s="559"/>
      <c r="F1507" s="559" t="str">
        <f>IFERROR(IF(OR(D1507=0,D1507=""),"",-PMT($F$45/IF($K$46="Day",'L1'!$D$12,IF($K$46="Week",'L1'!$D$16,IF($K$46="Month",'L1'!$D$17,1))),$F$46,$D$62)),"")</f>
        <v/>
      </c>
      <c r="G1507" s="559"/>
      <c r="H1507" s="559" t="str">
        <f>IFERROR(-PPMT(IF($K$46="Day",$F$45/'L1'!$D$12,IF($K$46="Week",$F$45/'L1'!$D$16,IF($K$46="Month",$F$45/'L1'!$D$17,IF($K$46="Year",$F$45,0)))),B1507,$F$46,$Q$45),"")</f>
        <v/>
      </c>
      <c r="I1507" s="559"/>
      <c r="J1507" s="559" t="str">
        <f t="shared" si="91"/>
        <v/>
      </c>
      <c r="K1507" s="559"/>
      <c r="L1507" s="559"/>
      <c r="M1507" s="559"/>
      <c r="N1507" s="559"/>
      <c r="O1507" s="559" t="str">
        <f t="shared" si="92"/>
        <v/>
      </c>
      <c r="P1507" s="560"/>
    </row>
    <row r="1508" spans="2:16">
      <c r="B1508" s="557" t="str">
        <f t="shared" si="89"/>
        <v/>
      </c>
      <c r="C1508" s="558"/>
      <c r="D1508" s="559" t="str">
        <f t="shared" si="90"/>
        <v/>
      </c>
      <c r="E1508" s="559"/>
      <c r="F1508" s="559" t="str">
        <f>IFERROR(IF(OR(D1508=0,D1508=""),"",-PMT($F$45/IF($K$46="Day",'L1'!$D$12,IF($K$46="Week",'L1'!$D$16,IF($K$46="Month",'L1'!$D$17,1))),$F$46,$D$62)),"")</f>
        <v/>
      </c>
      <c r="G1508" s="559"/>
      <c r="H1508" s="559" t="str">
        <f>IFERROR(-PPMT(IF($K$46="Day",$F$45/'L1'!$D$12,IF($K$46="Week",$F$45/'L1'!$D$16,IF($K$46="Month",$F$45/'L1'!$D$17,IF($K$46="Year",$F$45,0)))),B1508,$F$46,$Q$45),"")</f>
        <v/>
      </c>
      <c r="I1508" s="559"/>
      <c r="J1508" s="559" t="str">
        <f t="shared" si="91"/>
        <v/>
      </c>
      <c r="K1508" s="559"/>
      <c r="L1508" s="559"/>
      <c r="M1508" s="559"/>
      <c r="N1508" s="559"/>
      <c r="O1508" s="559" t="str">
        <f t="shared" si="92"/>
        <v/>
      </c>
      <c r="P1508" s="560"/>
    </row>
    <row r="1509" spans="2:16">
      <c r="B1509" s="557" t="str">
        <f t="shared" si="89"/>
        <v/>
      </c>
      <c r="C1509" s="558"/>
      <c r="D1509" s="559" t="str">
        <f t="shared" si="90"/>
        <v/>
      </c>
      <c r="E1509" s="559"/>
      <c r="F1509" s="559" t="str">
        <f>IFERROR(IF(OR(D1509=0,D1509=""),"",-PMT($F$45/IF($K$46="Day",'L1'!$D$12,IF($K$46="Week",'L1'!$D$16,IF($K$46="Month",'L1'!$D$17,1))),$F$46,$D$62)),"")</f>
        <v/>
      </c>
      <c r="G1509" s="559"/>
      <c r="H1509" s="559" t="str">
        <f>IFERROR(-PPMT(IF($K$46="Day",$F$45/'L1'!$D$12,IF($K$46="Week",$F$45/'L1'!$D$16,IF($K$46="Month",$F$45/'L1'!$D$17,IF($K$46="Year",$F$45,0)))),B1509,$F$46,$Q$45),"")</f>
        <v/>
      </c>
      <c r="I1509" s="559"/>
      <c r="J1509" s="559" t="str">
        <f t="shared" si="91"/>
        <v/>
      </c>
      <c r="K1509" s="559"/>
      <c r="L1509" s="559"/>
      <c r="M1509" s="559"/>
      <c r="N1509" s="559"/>
      <c r="O1509" s="559" t="str">
        <f t="shared" si="92"/>
        <v/>
      </c>
      <c r="P1509" s="560"/>
    </row>
    <row r="1510" spans="2:16">
      <c r="B1510" s="557" t="str">
        <f t="shared" si="89"/>
        <v/>
      </c>
      <c r="C1510" s="558"/>
      <c r="D1510" s="559" t="str">
        <f t="shared" si="90"/>
        <v/>
      </c>
      <c r="E1510" s="559"/>
      <c r="F1510" s="559" t="str">
        <f>IFERROR(IF(OR(D1510=0,D1510=""),"",-PMT($F$45/IF($K$46="Day",'L1'!$D$12,IF($K$46="Week",'L1'!$D$16,IF($K$46="Month",'L1'!$D$17,1))),$F$46,$D$62)),"")</f>
        <v/>
      </c>
      <c r="G1510" s="559"/>
      <c r="H1510" s="559" t="str">
        <f>IFERROR(-PPMT(IF($K$46="Day",$F$45/'L1'!$D$12,IF($K$46="Week",$F$45/'L1'!$D$16,IF($K$46="Month",$F$45/'L1'!$D$17,IF($K$46="Year",$F$45,0)))),B1510,$F$46,$Q$45),"")</f>
        <v/>
      </c>
      <c r="I1510" s="559"/>
      <c r="J1510" s="559" t="str">
        <f t="shared" si="91"/>
        <v/>
      </c>
      <c r="K1510" s="559"/>
      <c r="L1510" s="559"/>
      <c r="M1510" s="559"/>
      <c r="N1510" s="559"/>
      <c r="O1510" s="559" t="str">
        <f t="shared" si="92"/>
        <v/>
      </c>
      <c r="P1510" s="560"/>
    </row>
    <row r="1511" spans="2:16">
      <c r="B1511" s="557" t="str">
        <f t="shared" si="89"/>
        <v/>
      </c>
      <c r="C1511" s="558"/>
      <c r="D1511" s="559" t="str">
        <f t="shared" si="90"/>
        <v/>
      </c>
      <c r="E1511" s="559"/>
      <c r="F1511" s="559" t="str">
        <f>IFERROR(IF(OR(D1511=0,D1511=""),"",-PMT($F$45/IF($K$46="Day",'L1'!$D$12,IF($K$46="Week",'L1'!$D$16,IF($K$46="Month",'L1'!$D$17,1))),$F$46,$D$62)),"")</f>
        <v/>
      </c>
      <c r="G1511" s="559"/>
      <c r="H1511" s="559" t="str">
        <f>IFERROR(-PPMT(IF($K$46="Day",$F$45/'L1'!$D$12,IF($K$46="Week",$F$45/'L1'!$D$16,IF($K$46="Month",$F$45/'L1'!$D$17,IF($K$46="Year",$F$45,0)))),B1511,$F$46,$Q$45),"")</f>
        <v/>
      </c>
      <c r="I1511" s="559"/>
      <c r="J1511" s="559" t="str">
        <f t="shared" si="91"/>
        <v/>
      </c>
      <c r="K1511" s="559"/>
      <c r="L1511" s="559"/>
      <c r="M1511" s="559"/>
      <c r="N1511" s="559"/>
      <c r="O1511" s="559" t="str">
        <f t="shared" si="92"/>
        <v/>
      </c>
      <c r="P1511" s="560"/>
    </row>
    <row r="1512" spans="2:16">
      <c r="B1512" s="557" t="str">
        <f t="shared" si="89"/>
        <v/>
      </c>
      <c r="C1512" s="558"/>
      <c r="D1512" s="559" t="str">
        <f t="shared" si="90"/>
        <v/>
      </c>
      <c r="E1512" s="559"/>
      <c r="F1512" s="559" t="str">
        <f>IFERROR(IF(OR(D1512=0,D1512=""),"",-PMT($F$45/IF($K$46="Day",'L1'!$D$12,IF($K$46="Week",'L1'!$D$16,IF($K$46="Month",'L1'!$D$17,1))),$F$46,$D$62)),"")</f>
        <v/>
      </c>
      <c r="G1512" s="559"/>
      <c r="H1512" s="559" t="str">
        <f>IFERROR(-PPMT(IF($K$46="Day",$F$45/'L1'!$D$12,IF($K$46="Week",$F$45/'L1'!$D$16,IF($K$46="Month",$F$45/'L1'!$D$17,IF($K$46="Year",$F$45,0)))),B1512,$F$46,$Q$45),"")</f>
        <v/>
      </c>
      <c r="I1512" s="559"/>
      <c r="J1512" s="559" t="str">
        <f t="shared" si="91"/>
        <v/>
      </c>
      <c r="K1512" s="559"/>
      <c r="L1512" s="559"/>
      <c r="M1512" s="559"/>
      <c r="N1512" s="559"/>
      <c r="O1512" s="559" t="str">
        <f t="shared" si="92"/>
        <v/>
      </c>
      <c r="P1512" s="560"/>
    </row>
    <row r="1513" spans="2:16">
      <c r="B1513" s="557" t="str">
        <f t="shared" si="89"/>
        <v/>
      </c>
      <c r="C1513" s="558"/>
      <c r="D1513" s="559" t="str">
        <f t="shared" si="90"/>
        <v/>
      </c>
      <c r="E1513" s="559"/>
      <c r="F1513" s="559" t="str">
        <f>IFERROR(IF(OR(D1513=0,D1513=""),"",-PMT($F$45/IF($K$46="Day",'L1'!$D$12,IF($K$46="Week",'L1'!$D$16,IF($K$46="Month",'L1'!$D$17,1))),$F$46,$D$62)),"")</f>
        <v/>
      </c>
      <c r="G1513" s="559"/>
      <c r="H1513" s="559" t="str">
        <f>IFERROR(-PPMT(IF($K$46="Day",$F$45/'L1'!$D$12,IF($K$46="Week",$F$45/'L1'!$D$16,IF($K$46="Month",$F$45/'L1'!$D$17,IF($K$46="Year",$F$45,0)))),B1513,$F$46,$Q$45),"")</f>
        <v/>
      </c>
      <c r="I1513" s="559"/>
      <c r="J1513" s="559" t="str">
        <f t="shared" si="91"/>
        <v/>
      </c>
      <c r="K1513" s="559"/>
      <c r="L1513" s="559"/>
      <c r="M1513" s="559"/>
      <c r="N1513" s="559"/>
      <c r="O1513" s="559" t="str">
        <f t="shared" si="92"/>
        <v/>
      </c>
      <c r="P1513" s="560"/>
    </row>
    <row r="1514" spans="2:16">
      <c r="B1514" s="557" t="str">
        <f t="shared" si="89"/>
        <v/>
      </c>
      <c r="C1514" s="558"/>
      <c r="D1514" s="559" t="str">
        <f t="shared" si="90"/>
        <v/>
      </c>
      <c r="E1514" s="559"/>
      <c r="F1514" s="559" t="str">
        <f>IFERROR(IF(OR(D1514=0,D1514=""),"",-PMT($F$45/IF($K$46="Day",'L1'!$D$12,IF($K$46="Week",'L1'!$D$16,IF($K$46="Month",'L1'!$D$17,1))),$F$46,$D$62)),"")</f>
        <v/>
      </c>
      <c r="G1514" s="559"/>
      <c r="H1514" s="559" t="str">
        <f>IFERROR(-PPMT(IF($K$46="Day",$F$45/'L1'!$D$12,IF($K$46="Week",$F$45/'L1'!$D$16,IF($K$46="Month",$F$45/'L1'!$D$17,IF($K$46="Year",$F$45,0)))),B1514,$F$46,$Q$45),"")</f>
        <v/>
      </c>
      <c r="I1514" s="559"/>
      <c r="J1514" s="559" t="str">
        <f t="shared" si="91"/>
        <v/>
      </c>
      <c r="K1514" s="559"/>
      <c r="L1514" s="559"/>
      <c r="M1514" s="559"/>
      <c r="N1514" s="559"/>
      <c r="O1514" s="559" t="str">
        <f t="shared" si="92"/>
        <v/>
      </c>
      <c r="P1514" s="560"/>
    </row>
    <row r="1515" spans="2:16">
      <c r="B1515" s="557" t="str">
        <f t="shared" si="89"/>
        <v/>
      </c>
      <c r="C1515" s="558"/>
      <c r="D1515" s="559" t="str">
        <f t="shared" si="90"/>
        <v/>
      </c>
      <c r="E1515" s="559"/>
      <c r="F1515" s="559" t="str">
        <f>IFERROR(IF(OR(D1515=0,D1515=""),"",-PMT($F$45/IF($K$46="Day",'L1'!$D$12,IF($K$46="Week",'L1'!$D$16,IF($K$46="Month",'L1'!$D$17,1))),$F$46,$D$62)),"")</f>
        <v/>
      </c>
      <c r="G1515" s="559"/>
      <c r="H1515" s="559" t="str">
        <f>IFERROR(-PPMT(IF($K$46="Day",$F$45/'L1'!$D$12,IF($K$46="Week",$F$45/'L1'!$D$16,IF($K$46="Month",$F$45/'L1'!$D$17,IF($K$46="Year",$F$45,0)))),B1515,$F$46,$Q$45),"")</f>
        <v/>
      </c>
      <c r="I1515" s="559"/>
      <c r="J1515" s="559" t="str">
        <f t="shared" si="91"/>
        <v/>
      </c>
      <c r="K1515" s="559"/>
      <c r="L1515" s="559"/>
      <c r="M1515" s="559"/>
      <c r="N1515" s="559"/>
      <c r="O1515" s="559" t="str">
        <f t="shared" si="92"/>
        <v/>
      </c>
      <c r="P1515" s="560"/>
    </row>
    <row r="1516" spans="2:16">
      <c r="B1516" s="557" t="str">
        <f t="shared" si="89"/>
        <v/>
      </c>
      <c r="C1516" s="558"/>
      <c r="D1516" s="559" t="str">
        <f t="shared" si="90"/>
        <v/>
      </c>
      <c r="E1516" s="559"/>
      <c r="F1516" s="559" t="str">
        <f>IFERROR(IF(OR(D1516=0,D1516=""),"",-PMT($F$45/IF($K$46="Day",'L1'!$D$12,IF($K$46="Week",'L1'!$D$16,IF($K$46="Month",'L1'!$D$17,1))),$F$46,$D$62)),"")</f>
        <v/>
      </c>
      <c r="G1516" s="559"/>
      <c r="H1516" s="559" t="str">
        <f>IFERROR(-PPMT(IF($K$46="Day",$F$45/'L1'!$D$12,IF($K$46="Week",$F$45/'L1'!$D$16,IF($K$46="Month",$F$45/'L1'!$D$17,IF($K$46="Year",$F$45,0)))),B1516,$F$46,$Q$45),"")</f>
        <v/>
      </c>
      <c r="I1516" s="559"/>
      <c r="J1516" s="559" t="str">
        <f t="shared" si="91"/>
        <v/>
      </c>
      <c r="K1516" s="559"/>
      <c r="L1516" s="559"/>
      <c r="M1516" s="559"/>
      <c r="N1516" s="559"/>
      <c r="O1516" s="559" t="str">
        <f t="shared" si="92"/>
        <v/>
      </c>
      <c r="P1516" s="560"/>
    </row>
    <row r="1517" spans="2:16">
      <c r="B1517" s="557" t="str">
        <f t="shared" si="89"/>
        <v/>
      </c>
      <c r="C1517" s="558"/>
      <c r="D1517" s="559" t="str">
        <f t="shared" si="90"/>
        <v/>
      </c>
      <c r="E1517" s="559"/>
      <c r="F1517" s="559" t="str">
        <f>IFERROR(IF(OR(D1517=0,D1517=""),"",-PMT($F$45/IF($K$46="Day",'L1'!$D$12,IF($K$46="Week",'L1'!$D$16,IF($K$46="Month",'L1'!$D$17,1))),$F$46,$D$62)),"")</f>
        <v/>
      </c>
      <c r="G1517" s="559"/>
      <c r="H1517" s="559" t="str">
        <f>IFERROR(-PPMT(IF($K$46="Day",$F$45/'L1'!$D$12,IF($K$46="Week",$F$45/'L1'!$D$16,IF($K$46="Month",$F$45/'L1'!$D$17,IF($K$46="Year",$F$45,0)))),B1517,$F$46,$Q$45),"")</f>
        <v/>
      </c>
      <c r="I1517" s="559"/>
      <c r="J1517" s="559" t="str">
        <f t="shared" si="91"/>
        <v/>
      </c>
      <c r="K1517" s="559"/>
      <c r="L1517" s="559"/>
      <c r="M1517" s="559"/>
      <c r="N1517" s="559"/>
      <c r="O1517" s="559" t="str">
        <f t="shared" si="92"/>
        <v/>
      </c>
      <c r="P1517" s="560"/>
    </row>
    <row r="1518" spans="2:16">
      <c r="B1518" s="557" t="str">
        <f t="shared" si="89"/>
        <v/>
      </c>
      <c r="C1518" s="558"/>
      <c r="D1518" s="559" t="str">
        <f t="shared" si="90"/>
        <v/>
      </c>
      <c r="E1518" s="559"/>
      <c r="F1518" s="559" t="str">
        <f>IFERROR(IF(OR(D1518=0,D1518=""),"",-PMT($F$45/IF($K$46="Day",'L1'!$D$12,IF($K$46="Week",'L1'!$D$16,IF($K$46="Month",'L1'!$D$17,1))),$F$46,$D$62)),"")</f>
        <v/>
      </c>
      <c r="G1518" s="559"/>
      <c r="H1518" s="559" t="str">
        <f>IFERROR(-PPMT(IF($K$46="Day",$F$45/'L1'!$D$12,IF($K$46="Week",$F$45/'L1'!$D$16,IF($K$46="Month",$F$45/'L1'!$D$17,IF($K$46="Year",$F$45,0)))),B1518,$F$46,$Q$45),"")</f>
        <v/>
      </c>
      <c r="I1518" s="559"/>
      <c r="J1518" s="559" t="str">
        <f t="shared" si="91"/>
        <v/>
      </c>
      <c r="K1518" s="559"/>
      <c r="L1518" s="559"/>
      <c r="M1518" s="559"/>
      <c r="N1518" s="559"/>
      <c r="O1518" s="559" t="str">
        <f t="shared" si="92"/>
        <v/>
      </c>
      <c r="P1518" s="560"/>
    </row>
    <row r="1519" spans="2:16">
      <c r="B1519" s="557" t="str">
        <f t="shared" si="89"/>
        <v/>
      </c>
      <c r="C1519" s="558"/>
      <c r="D1519" s="559" t="str">
        <f t="shared" si="90"/>
        <v/>
      </c>
      <c r="E1519" s="559"/>
      <c r="F1519" s="559" t="str">
        <f>IFERROR(IF(OR(D1519=0,D1519=""),"",-PMT($F$45/IF($K$46="Day",'L1'!$D$12,IF($K$46="Week",'L1'!$D$16,IF($K$46="Month",'L1'!$D$17,1))),$F$46,$D$62)),"")</f>
        <v/>
      </c>
      <c r="G1519" s="559"/>
      <c r="H1519" s="559" t="str">
        <f>IFERROR(-PPMT(IF($K$46="Day",$F$45/'L1'!$D$12,IF($K$46="Week",$F$45/'L1'!$D$16,IF($K$46="Month",$F$45/'L1'!$D$17,IF($K$46="Year",$F$45,0)))),B1519,$F$46,$Q$45),"")</f>
        <v/>
      </c>
      <c r="I1519" s="559"/>
      <c r="J1519" s="559" t="str">
        <f t="shared" si="91"/>
        <v/>
      </c>
      <c r="K1519" s="559"/>
      <c r="L1519" s="559"/>
      <c r="M1519" s="559"/>
      <c r="N1519" s="559"/>
      <c r="O1519" s="559" t="str">
        <f t="shared" si="92"/>
        <v/>
      </c>
      <c r="P1519" s="560"/>
    </row>
    <row r="1520" spans="2:16">
      <c r="B1520" s="557" t="str">
        <f t="shared" si="89"/>
        <v/>
      </c>
      <c r="C1520" s="558"/>
      <c r="D1520" s="559" t="str">
        <f t="shared" si="90"/>
        <v/>
      </c>
      <c r="E1520" s="559"/>
      <c r="F1520" s="559" t="str">
        <f>IFERROR(IF(OR(D1520=0,D1520=""),"",-PMT($F$45/IF($K$46="Day",'L1'!$D$12,IF($K$46="Week",'L1'!$D$16,IF($K$46="Month",'L1'!$D$17,1))),$F$46,$D$62)),"")</f>
        <v/>
      </c>
      <c r="G1520" s="559"/>
      <c r="H1520" s="559" t="str">
        <f>IFERROR(-PPMT(IF($K$46="Day",$F$45/'L1'!$D$12,IF($K$46="Week",$F$45/'L1'!$D$16,IF($K$46="Month",$F$45/'L1'!$D$17,IF($K$46="Year",$F$45,0)))),B1520,$F$46,$Q$45),"")</f>
        <v/>
      </c>
      <c r="I1520" s="559"/>
      <c r="J1520" s="559" t="str">
        <f t="shared" si="91"/>
        <v/>
      </c>
      <c r="K1520" s="559"/>
      <c r="L1520" s="559"/>
      <c r="M1520" s="559"/>
      <c r="N1520" s="559"/>
      <c r="O1520" s="559" t="str">
        <f t="shared" si="92"/>
        <v/>
      </c>
      <c r="P1520" s="560"/>
    </row>
    <row r="1521" spans="2:16">
      <c r="B1521" s="557" t="str">
        <f t="shared" si="89"/>
        <v/>
      </c>
      <c r="C1521" s="558"/>
      <c r="D1521" s="559" t="str">
        <f t="shared" si="90"/>
        <v/>
      </c>
      <c r="E1521" s="559"/>
      <c r="F1521" s="559" t="str">
        <f>IFERROR(IF(OR(D1521=0,D1521=""),"",-PMT($F$45/IF($K$46="Day",'L1'!$D$12,IF($K$46="Week",'L1'!$D$16,IF($K$46="Month",'L1'!$D$17,1))),$F$46,$D$62)),"")</f>
        <v/>
      </c>
      <c r="G1521" s="559"/>
      <c r="H1521" s="559" t="str">
        <f>IFERROR(-PPMT(IF($K$46="Day",$F$45/'L1'!$D$12,IF($K$46="Week",$F$45/'L1'!$D$16,IF($K$46="Month",$F$45/'L1'!$D$17,IF($K$46="Year",$F$45,0)))),B1521,$F$46,$Q$45),"")</f>
        <v/>
      </c>
      <c r="I1521" s="559"/>
      <c r="J1521" s="559" t="str">
        <f t="shared" si="91"/>
        <v/>
      </c>
      <c r="K1521" s="559"/>
      <c r="L1521" s="559"/>
      <c r="M1521" s="559"/>
      <c r="N1521" s="559"/>
      <c r="O1521" s="559" t="str">
        <f t="shared" si="92"/>
        <v/>
      </c>
      <c r="P1521" s="560"/>
    </row>
    <row r="1522" spans="2:16">
      <c r="B1522" s="557" t="str">
        <f t="shared" si="89"/>
        <v/>
      </c>
      <c r="C1522" s="558"/>
      <c r="D1522" s="559" t="str">
        <f t="shared" si="90"/>
        <v/>
      </c>
      <c r="E1522" s="559"/>
      <c r="F1522" s="559" t="str">
        <f>IFERROR(IF(OR(D1522=0,D1522=""),"",-PMT($F$45/IF($K$46="Day",'L1'!$D$12,IF($K$46="Week",'L1'!$D$16,IF($K$46="Month",'L1'!$D$17,1))),$F$46,$D$62)),"")</f>
        <v/>
      </c>
      <c r="G1522" s="559"/>
      <c r="H1522" s="559" t="str">
        <f>IFERROR(-PPMT(IF($K$46="Day",$F$45/'L1'!$D$12,IF($K$46="Week",$F$45/'L1'!$D$16,IF($K$46="Month",$F$45/'L1'!$D$17,IF($K$46="Year",$F$45,0)))),B1522,$F$46,$Q$45),"")</f>
        <v/>
      </c>
      <c r="I1522" s="559"/>
      <c r="J1522" s="559" t="str">
        <f t="shared" si="91"/>
        <v/>
      </c>
      <c r="K1522" s="559"/>
      <c r="L1522" s="559"/>
      <c r="M1522" s="559"/>
      <c r="N1522" s="559"/>
      <c r="O1522" s="559" t="str">
        <f t="shared" si="92"/>
        <v/>
      </c>
      <c r="P1522" s="560"/>
    </row>
    <row r="1523" spans="2:16">
      <c r="B1523" s="557" t="str">
        <f t="shared" si="89"/>
        <v/>
      </c>
      <c r="C1523" s="558"/>
      <c r="D1523" s="559" t="str">
        <f t="shared" si="90"/>
        <v/>
      </c>
      <c r="E1523" s="559"/>
      <c r="F1523" s="559" t="str">
        <f>IFERROR(IF(OR(D1523=0,D1523=""),"",-PMT($F$45/IF($K$46="Day",'L1'!$D$12,IF($K$46="Week",'L1'!$D$16,IF($K$46="Month",'L1'!$D$17,1))),$F$46,$D$62)),"")</f>
        <v/>
      </c>
      <c r="G1523" s="559"/>
      <c r="H1523" s="559" t="str">
        <f>IFERROR(-PPMT(IF($K$46="Day",$F$45/'L1'!$D$12,IF($K$46="Week",$F$45/'L1'!$D$16,IF($K$46="Month",$F$45/'L1'!$D$17,IF($K$46="Year",$F$45,0)))),B1523,$F$46,$Q$45),"")</f>
        <v/>
      </c>
      <c r="I1523" s="559"/>
      <c r="J1523" s="559" t="str">
        <f t="shared" si="91"/>
        <v/>
      </c>
      <c r="K1523" s="559"/>
      <c r="L1523" s="559"/>
      <c r="M1523" s="559"/>
      <c r="N1523" s="559"/>
      <c r="O1523" s="559" t="str">
        <f t="shared" si="92"/>
        <v/>
      </c>
      <c r="P1523" s="560"/>
    </row>
    <row r="1524" spans="2:16">
      <c r="B1524" s="557" t="str">
        <f t="shared" si="89"/>
        <v/>
      </c>
      <c r="C1524" s="558"/>
      <c r="D1524" s="559" t="str">
        <f t="shared" si="90"/>
        <v/>
      </c>
      <c r="E1524" s="559"/>
      <c r="F1524" s="559" t="str">
        <f>IFERROR(IF(OR(D1524=0,D1524=""),"",-PMT($F$45/IF($K$46="Day",'L1'!$D$12,IF($K$46="Week",'L1'!$D$16,IF($K$46="Month",'L1'!$D$17,1))),$F$46,$D$62)),"")</f>
        <v/>
      </c>
      <c r="G1524" s="559"/>
      <c r="H1524" s="559" t="str">
        <f>IFERROR(-PPMT(IF($K$46="Day",$F$45/'L1'!$D$12,IF($K$46="Week",$F$45/'L1'!$D$16,IF($K$46="Month",$F$45/'L1'!$D$17,IF($K$46="Year",$F$45,0)))),B1524,$F$46,$Q$45),"")</f>
        <v/>
      </c>
      <c r="I1524" s="559"/>
      <c r="J1524" s="559" t="str">
        <f t="shared" si="91"/>
        <v/>
      </c>
      <c r="K1524" s="559"/>
      <c r="L1524" s="559"/>
      <c r="M1524" s="559"/>
      <c r="N1524" s="559"/>
      <c r="O1524" s="559" t="str">
        <f t="shared" si="92"/>
        <v/>
      </c>
      <c r="P1524" s="560"/>
    </row>
    <row r="1525" spans="2:16">
      <c r="B1525" s="557" t="str">
        <f t="shared" si="89"/>
        <v/>
      </c>
      <c r="C1525" s="558"/>
      <c r="D1525" s="559" t="str">
        <f t="shared" si="90"/>
        <v/>
      </c>
      <c r="E1525" s="559"/>
      <c r="F1525" s="559" t="str">
        <f>IFERROR(IF(OR(D1525=0,D1525=""),"",-PMT($F$45/IF($K$46="Day",'L1'!$D$12,IF($K$46="Week",'L1'!$D$16,IF($K$46="Month",'L1'!$D$17,1))),$F$46,$D$62)),"")</f>
        <v/>
      </c>
      <c r="G1525" s="559"/>
      <c r="H1525" s="559" t="str">
        <f>IFERROR(-PPMT(IF($K$46="Day",$F$45/'L1'!$D$12,IF($K$46="Week",$F$45/'L1'!$D$16,IF($K$46="Month",$F$45/'L1'!$D$17,IF($K$46="Year",$F$45,0)))),B1525,$F$46,$Q$45),"")</f>
        <v/>
      </c>
      <c r="I1525" s="559"/>
      <c r="J1525" s="559" t="str">
        <f t="shared" si="91"/>
        <v/>
      </c>
      <c r="K1525" s="559"/>
      <c r="L1525" s="559"/>
      <c r="M1525" s="559"/>
      <c r="N1525" s="559"/>
      <c r="O1525" s="559" t="str">
        <f t="shared" si="92"/>
        <v/>
      </c>
      <c r="P1525" s="560"/>
    </row>
    <row r="1526" spans="2:16">
      <c r="B1526" s="557" t="str">
        <f t="shared" si="89"/>
        <v/>
      </c>
      <c r="C1526" s="558"/>
      <c r="D1526" s="559" t="str">
        <f t="shared" si="90"/>
        <v/>
      </c>
      <c r="E1526" s="559"/>
      <c r="F1526" s="559" t="str">
        <f>IFERROR(IF(OR(D1526=0,D1526=""),"",-PMT($F$45/IF($K$46="Day",'L1'!$D$12,IF($K$46="Week",'L1'!$D$16,IF($K$46="Month",'L1'!$D$17,1))),$F$46,$D$62)),"")</f>
        <v/>
      </c>
      <c r="G1526" s="559"/>
      <c r="H1526" s="559" t="str">
        <f>IFERROR(-PPMT(IF($K$46="Day",$F$45/'L1'!$D$12,IF($K$46="Week",$F$45/'L1'!$D$16,IF($K$46="Month",$F$45/'L1'!$D$17,IF($K$46="Year",$F$45,0)))),B1526,$F$46,$Q$45),"")</f>
        <v/>
      </c>
      <c r="I1526" s="559"/>
      <c r="J1526" s="559" t="str">
        <f t="shared" si="91"/>
        <v/>
      </c>
      <c r="K1526" s="559"/>
      <c r="L1526" s="559"/>
      <c r="M1526" s="559"/>
      <c r="N1526" s="559"/>
      <c r="O1526" s="559" t="str">
        <f t="shared" si="92"/>
        <v/>
      </c>
      <c r="P1526" s="560"/>
    </row>
    <row r="1527" spans="2:16">
      <c r="B1527" s="557" t="str">
        <f t="shared" si="89"/>
        <v/>
      </c>
      <c r="C1527" s="558"/>
      <c r="D1527" s="559" t="str">
        <f t="shared" si="90"/>
        <v/>
      </c>
      <c r="E1527" s="559"/>
      <c r="F1527" s="559" t="str">
        <f>IFERROR(IF(OR(D1527=0,D1527=""),"",-PMT($F$45/IF($K$46="Day",'L1'!$D$12,IF($K$46="Week",'L1'!$D$16,IF($K$46="Month",'L1'!$D$17,1))),$F$46,$D$62)),"")</f>
        <v/>
      </c>
      <c r="G1527" s="559"/>
      <c r="H1527" s="559" t="str">
        <f>IFERROR(-PPMT(IF($K$46="Day",$F$45/'L1'!$D$12,IF($K$46="Week",$F$45/'L1'!$D$16,IF($K$46="Month",$F$45/'L1'!$D$17,IF($K$46="Year",$F$45,0)))),B1527,$F$46,$Q$45),"")</f>
        <v/>
      </c>
      <c r="I1527" s="559"/>
      <c r="J1527" s="559" t="str">
        <f t="shared" si="91"/>
        <v/>
      </c>
      <c r="K1527" s="559"/>
      <c r="L1527" s="559"/>
      <c r="M1527" s="559"/>
      <c r="N1527" s="559"/>
      <c r="O1527" s="559" t="str">
        <f t="shared" si="92"/>
        <v/>
      </c>
      <c r="P1527" s="560"/>
    </row>
    <row r="1528" spans="2:16">
      <c r="B1528" s="557" t="str">
        <f t="shared" si="89"/>
        <v/>
      </c>
      <c r="C1528" s="558"/>
      <c r="D1528" s="559" t="str">
        <f t="shared" si="90"/>
        <v/>
      </c>
      <c r="E1528" s="559"/>
      <c r="F1528" s="559" t="str">
        <f>IFERROR(IF(OR(D1528=0,D1528=""),"",-PMT($F$45/IF($K$46="Day",'L1'!$D$12,IF($K$46="Week",'L1'!$D$16,IF($K$46="Month",'L1'!$D$17,1))),$F$46,$D$62)),"")</f>
        <v/>
      </c>
      <c r="G1528" s="559"/>
      <c r="H1528" s="559" t="str">
        <f>IFERROR(-PPMT(IF($K$46="Day",$F$45/'L1'!$D$12,IF($K$46="Week",$F$45/'L1'!$D$16,IF($K$46="Month",$F$45/'L1'!$D$17,IF($K$46="Year",$F$45,0)))),B1528,$F$46,$Q$45),"")</f>
        <v/>
      </c>
      <c r="I1528" s="559"/>
      <c r="J1528" s="559" t="str">
        <f t="shared" si="91"/>
        <v/>
      </c>
      <c r="K1528" s="559"/>
      <c r="L1528" s="559"/>
      <c r="M1528" s="559"/>
      <c r="N1528" s="559"/>
      <c r="O1528" s="559" t="str">
        <f t="shared" si="92"/>
        <v/>
      </c>
      <c r="P1528" s="560"/>
    </row>
    <row r="1529" spans="2:16">
      <c r="B1529" s="557" t="str">
        <f t="shared" si="89"/>
        <v/>
      </c>
      <c r="C1529" s="558"/>
      <c r="D1529" s="559" t="str">
        <f t="shared" si="90"/>
        <v/>
      </c>
      <c r="E1529" s="559"/>
      <c r="F1529" s="559" t="str">
        <f>IFERROR(IF(OR(D1529=0,D1529=""),"",-PMT($F$45/IF($K$46="Day",'L1'!$D$12,IF($K$46="Week",'L1'!$D$16,IF($K$46="Month",'L1'!$D$17,1))),$F$46,$D$62)),"")</f>
        <v/>
      </c>
      <c r="G1529" s="559"/>
      <c r="H1529" s="559" t="str">
        <f>IFERROR(-PPMT(IF($K$46="Day",$F$45/'L1'!$D$12,IF($K$46="Week",$F$45/'L1'!$D$16,IF($K$46="Month",$F$45/'L1'!$D$17,IF($K$46="Year",$F$45,0)))),B1529,$F$46,$Q$45),"")</f>
        <v/>
      </c>
      <c r="I1529" s="559"/>
      <c r="J1529" s="559" t="str">
        <f t="shared" si="91"/>
        <v/>
      </c>
      <c r="K1529" s="559"/>
      <c r="L1529" s="559"/>
      <c r="M1529" s="559"/>
      <c r="N1529" s="559"/>
      <c r="O1529" s="559" t="str">
        <f t="shared" si="92"/>
        <v/>
      </c>
      <c r="P1529" s="560"/>
    </row>
    <row r="1530" spans="2:16">
      <c r="B1530" s="557" t="str">
        <f t="shared" si="89"/>
        <v/>
      </c>
      <c r="C1530" s="558"/>
      <c r="D1530" s="559" t="str">
        <f t="shared" si="90"/>
        <v/>
      </c>
      <c r="E1530" s="559"/>
      <c r="F1530" s="559" t="str">
        <f>IFERROR(IF(OR(D1530=0,D1530=""),"",-PMT($F$45/IF($K$46="Day",'L1'!$D$12,IF($K$46="Week",'L1'!$D$16,IF($K$46="Month",'L1'!$D$17,1))),$F$46,$D$62)),"")</f>
        <v/>
      </c>
      <c r="G1530" s="559"/>
      <c r="H1530" s="559" t="str">
        <f>IFERROR(-PPMT(IF($K$46="Day",$F$45/'L1'!$D$12,IF($K$46="Week",$F$45/'L1'!$D$16,IF($K$46="Month",$F$45/'L1'!$D$17,IF($K$46="Year",$F$45,0)))),B1530,$F$46,$Q$45),"")</f>
        <v/>
      </c>
      <c r="I1530" s="559"/>
      <c r="J1530" s="559" t="str">
        <f t="shared" si="91"/>
        <v/>
      </c>
      <c r="K1530" s="559"/>
      <c r="L1530" s="559"/>
      <c r="M1530" s="559"/>
      <c r="N1530" s="559"/>
      <c r="O1530" s="559" t="str">
        <f t="shared" si="92"/>
        <v/>
      </c>
      <c r="P1530" s="560"/>
    </row>
    <row r="1531" spans="2:16">
      <c r="B1531" s="557" t="str">
        <f t="shared" si="89"/>
        <v/>
      </c>
      <c r="C1531" s="558"/>
      <c r="D1531" s="559" t="str">
        <f t="shared" si="90"/>
        <v/>
      </c>
      <c r="E1531" s="559"/>
      <c r="F1531" s="559" t="str">
        <f>IFERROR(IF(OR(D1531=0,D1531=""),"",-PMT($F$45/IF($K$46="Day",'L1'!$D$12,IF($K$46="Week",'L1'!$D$16,IF($K$46="Month",'L1'!$D$17,1))),$F$46,$D$62)),"")</f>
        <v/>
      </c>
      <c r="G1531" s="559"/>
      <c r="H1531" s="559" t="str">
        <f>IFERROR(-PPMT(IF($K$46="Day",$F$45/'L1'!$D$12,IF($K$46="Week",$F$45/'L1'!$D$16,IF($K$46="Month",$F$45/'L1'!$D$17,IF($K$46="Year",$F$45,0)))),B1531,$F$46,$Q$45),"")</f>
        <v/>
      </c>
      <c r="I1531" s="559"/>
      <c r="J1531" s="559" t="str">
        <f t="shared" si="91"/>
        <v/>
      </c>
      <c r="K1531" s="559"/>
      <c r="L1531" s="559"/>
      <c r="M1531" s="559"/>
      <c r="N1531" s="559"/>
      <c r="O1531" s="559" t="str">
        <f t="shared" si="92"/>
        <v/>
      </c>
      <c r="P1531" s="560"/>
    </row>
    <row r="1532" spans="2:16">
      <c r="B1532" s="557" t="str">
        <f t="shared" si="89"/>
        <v/>
      </c>
      <c r="C1532" s="558"/>
      <c r="D1532" s="559" t="str">
        <f t="shared" si="90"/>
        <v/>
      </c>
      <c r="E1532" s="559"/>
      <c r="F1532" s="559" t="str">
        <f>IFERROR(IF(OR(D1532=0,D1532=""),"",-PMT($F$45/IF($K$46="Day",'L1'!$D$12,IF($K$46="Week",'L1'!$D$16,IF($K$46="Month",'L1'!$D$17,1))),$F$46,$D$62)),"")</f>
        <v/>
      </c>
      <c r="G1532" s="559"/>
      <c r="H1532" s="559" t="str">
        <f>IFERROR(-PPMT(IF($K$46="Day",$F$45/'L1'!$D$12,IF($K$46="Week",$F$45/'L1'!$D$16,IF($K$46="Month",$F$45/'L1'!$D$17,IF($K$46="Year",$F$45,0)))),B1532,$F$46,$Q$45),"")</f>
        <v/>
      </c>
      <c r="I1532" s="559"/>
      <c r="J1532" s="559" t="str">
        <f t="shared" si="91"/>
        <v/>
      </c>
      <c r="K1532" s="559"/>
      <c r="L1532" s="559"/>
      <c r="M1532" s="559"/>
      <c r="N1532" s="559"/>
      <c r="O1532" s="559" t="str">
        <f t="shared" si="92"/>
        <v/>
      </c>
      <c r="P1532" s="560"/>
    </row>
    <row r="1533" spans="2:16">
      <c r="B1533" s="557" t="str">
        <f t="shared" si="89"/>
        <v/>
      </c>
      <c r="C1533" s="558"/>
      <c r="D1533" s="559" t="str">
        <f t="shared" si="90"/>
        <v/>
      </c>
      <c r="E1533" s="559"/>
      <c r="F1533" s="559" t="str">
        <f>IFERROR(IF(OR(D1533=0,D1533=""),"",-PMT($F$45/IF($K$46="Day",'L1'!$D$12,IF($K$46="Week",'L1'!$D$16,IF($K$46="Month",'L1'!$D$17,1))),$F$46,$D$62)),"")</f>
        <v/>
      </c>
      <c r="G1533" s="559"/>
      <c r="H1533" s="559" t="str">
        <f>IFERROR(-PPMT(IF($K$46="Day",$F$45/'L1'!$D$12,IF($K$46="Week",$F$45/'L1'!$D$16,IF($K$46="Month",$F$45/'L1'!$D$17,IF($K$46="Year",$F$45,0)))),B1533,$F$46,$Q$45),"")</f>
        <v/>
      </c>
      <c r="I1533" s="559"/>
      <c r="J1533" s="559" t="str">
        <f t="shared" si="91"/>
        <v/>
      </c>
      <c r="K1533" s="559"/>
      <c r="L1533" s="559"/>
      <c r="M1533" s="559"/>
      <c r="N1533" s="559"/>
      <c r="O1533" s="559" t="str">
        <f t="shared" si="92"/>
        <v/>
      </c>
      <c r="P1533" s="560"/>
    </row>
    <row r="1534" spans="2:16">
      <c r="B1534" s="557" t="str">
        <f t="shared" si="89"/>
        <v/>
      </c>
      <c r="C1534" s="558"/>
      <c r="D1534" s="559" t="str">
        <f t="shared" si="90"/>
        <v/>
      </c>
      <c r="E1534" s="559"/>
      <c r="F1534" s="559" t="str">
        <f>IFERROR(IF(OR(D1534=0,D1534=""),"",-PMT($F$45/IF($K$46="Day",'L1'!$D$12,IF($K$46="Week",'L1'!$D$16,IF($K$46="Month",'L1'!$D$17,1))),$F$46,$D$62)),"")</f>
        <v/>
      </c>
      <c r="G1534" s="559"/>
      <c r="H1534" s="559" t="str">
        <f>IFERROR(-PPMT(IF($K$46="Day",$F$45/'L1'!$D$12,IF($K$46="Week",$F$45/'L1'!$D$16,IF($K$46="Month",$F$45/'L1'!$D$17,IF($K$46="Year",$F$45,0)))),B1534,$F$46,$Q$45),"")</f>
        <v/>
      </c>
      <c r="I1534" s="559"/>
      <c r="J1534" s="559" t="str">
        <f t="shared" si="91"/>
        <v/>
      </c>
      <c r="K1534" s="559"/>
      <c r="L1534" s="559"/>
      <c r="M1534" s="559"/>
      <c r="N1534" s="559"/>
      <c r="O1534" s="559" t="str">
        <f t="shared" si="92"/>
        <v/>
      </c>
      <c r="P1534" s="560"/>
    </row>
    <row r="1535" spans="2:16">
      <c r="B1535" s="557" t="str">
        <f t="shared" si="89"/>
        <v/>
      </c>
      <c r="C1535" s="558"/>
      <c r="D1535" s="559" t="str">
        <f t="shared" si="90"/>
        <v/>
      </c>
      <c r="E1535" s="559"/>
      <c r="F1535" s="559" t="str">
        <f>IFERROR(IF(OR(D1535=0,D1535=""),"",-PMT($F$45/IF($K$46="Day",'L1'!$D$12,IF($K$46="Week",'L1'!$D$16,IF($K$46="Month",'L1'!$D$17,1))),$F$46,$D$62)),"")</f>
        <v/>
      </c>
      <c r="G1535" s="559"/>
      <c r="H1535" s="559" t="str">
        <f>IFERROR(-PPMT(IF($K$46="Day",$F$45/'L1'!$D$12,IF($K$46="Week",$F$45/'L1'!$D$16,IF($K$46="Month",$F$45/'L1'!$D$17,IF($K$46="Year",$F$45,0)))),B1535,$F$46,$Q$45),"")</f>
        <v/>
      </c>
      <c r="I1535" s="559"/>
      <c r="J1535" s="559" t="str">
        <f t="shared" si="91"/>
        <v/>
      </c>
      <c r="K1535" s="559"/>
      <c r="L1535" s="559"/>
      <c r="M1535" s="559"/>
      <c r="N1535" s="559"/>
      <c r="O1535" s="559" t="str">
        <f t="shared" si="92"/>
        <v/>
      </c>
      <c r="P1535" s="560"/>
    </row>
    <row r="1536" spans="2:16">
      <c r="B1536" s="557" t="str">
        <f t="shared" ref="B1536:B1599" si="93">IF(OR(D1536=0,D1536=""),"",B1535+1)</f>
        <v/>
      </c>
      <c r="C1536" s="558"/>
      <c r="D1536" s="559" t="str">
        <f t="shared" ref="D1536:D1599" si="94">IFERROR(IF(D1535-H1535&lt;=0,"",D1535-H1535),"")</f>
        <v/>
      </c>
      <c r="E1536" s="559"/>
      <c r="F1536" s="559" t="str">
        <f>IFERROR(IF(OR(D1536=0,D1536=""),"",-PMT($F$45/IF($K$46="Day",'L1'!$D$12,IF($K$46="Week",'L1'!$D$16,IF($K$46="Month",'L1'!$D$17,1))),$F$46,$D$62)),"")</f>
        <v/>
      </c>
      <c r="G1536" s="559"/>
      <c r="H1536" s="559" t="str">
        <f>IFERROR(-PPMT(IF($K$46="Day",$F$45/'L1'!$D$12,IF($K$46="Week",$F$45/'L1'!$D$16,IF($K$46="Month",$F$45/'L1'!$D$17,IF($K$46="Year",$F$45,0)))),B1536,$F$46,$Q$45),"")</f>
        <v/>
      </c>
      <c r="I1536" s="559"/>
      <c r="J1536" s="559" t="str">
        <f t="shared" ref="J1536:J1599" si="95">IFERROR(F1536-H1536,"")</f>
        <v/>
      </c>
      <c r="K1536" s="559"/>
      <c r="L1536" s="559"/>
      <c r="M1536" s="559"/>
      <c r="N1536" s="559"/>
      <c r="O1536" s="559" t="str">
        <f t="shared" ref="O1536:O1599" si="96">IFERROR(D1536-H1536,"")</f>
        <v/>
      </c>
      <c r="P1536" s="560"/>
    </row>
    <row r="1537" spans="2:16">
      <c r="B1537" s="557" t="str">
        <f t="shared" si="93"/>
        <v/>
      </c>
      <c r="C1537" s="558"/>
      <c r="D1537" s="559" t="str">
        <f t="shared" si="94"/>
        <v/>
      </c>
      <c r="E1537" s="559"/>
      <c r="F1537" s="559" t="str">
        <f>IFERROR(IF(OR(D1537=0,D1537=""),"",-PMT($F$45/IF($K$46="Day",'L1'!$D$12,IF($K$46="Week",'L1'!$D$16,IF($K$46="Month",'L1'!$D$17,1))),$F$46,$D$62)),"")</f>
        <v/>
      </c>
      <c r="G1537" s="559"/>
      <c r="H1537" s="559" t="str">
        <f>IFERROR(-PPMT(IF($K$46="Day",$F$45/'L1'!$D$12,IF($K$46="Week",$F$45/'L1'!$D$16,IF($K$46="Month",$F$45/'L1'!$D$17,IF($K$46="Year",$F$45,0)))),B1537,$F$46,$Q$45),"")</f>
        <v/>
      </c>
      <c r="I1537" s="559"/>
      <c r="J1537" s="559" t="str">
        <f t="shared" si="95"/>
        <v/>
      </c>
      <c r="K1537" s="559"/>
      <c r="L1537" s="559"/>
      <c r="M1537" s="559"/>
      <c r="N1537" s="559"/>
      <c r="O1537" s="559" t="str">
        <f t="shared" si="96"/>
        <v/>
      </c>
      <c r="P1537" s="560"/>
    </row>
    <row r="1538" spans="2:16">
      <c r="B1538" s="557" t="str">
        <f t="shared" si="93"/>
        <v/>
      </c>
      <c r="C1538" s="558"/>
      <c r="D1538" s="559" t="str">
        <f t="shared" si="94"/>
        <v/>
      </c>
      <c r="E1538" s="559"/>
      <c r="F1538" s="559" t="str">
        <f>IFERROR(IF(OR(D1538=0,D1538=""),"",-PMT($F$45/IF($K$46="Day",'L1'!$D$12,IF($K$46="Week",'L1'!$D$16,IF($K$46="Month",'L1'!$D$17,1))),$F$46,$D$62)),"")</f>
        <v/>
      </c>
      <c r="G1538" s="559"/>
      <c r="H1538" s="559" t="str">
        <f>IFERROR(-PPMT(IF($K$46="Day",$F$45/'L1'!$D$12,IF($K$46="Week",$F$45/'L1'!$D$16,IF($K$46="Month",$F$45/'L1'!$D$17,IF($K$46="Year",$F$45,0)))),B1538,$F$46,$Q$45),"")</f>
        <v/>
      </c>
      <c r="I1538" s="559"/>
      <c r="J1538" s="559" t="str">
        <f t="shared" si="95"/>
        <v/>
      </c>
      <c r="K1538" s="559"/>
      <c r="L1538" s="559"/>
      <c r="M1538" s="559"/>
      <c r="N1538" s="559"/>
      <c r="O1538" s="559" t="str">
        <f t="shared" si="96"/>
        <v/>
      </c>
      <c r="P1538" s="560"/>
    </row>
    <row r="1539" spans="2:16">
      <c r="B1539" s="557" t="str">
        <f t="shared" si="93"/>
        <v/>
      </c>
      <c r="C1539" s="558"/>
      <c r="D1539" s="559" t="str">
        <f t="shared" si="94"/>
        <v/>
      </c>
      <c r="E1539" s="559"/>
      <c r="F1539" s="559" t="str">
        <f>IFERROR(IF(OR(D1539=0,D1539=""),"",-PMT($F$45/IF($K$46="Day",'L1'!$D$12,IF($K$46="Week",'L1'!$D$16,IF($K$46="Month",'L1'!$D$17,1))),$F$46,$D$62)),"")</f>
        <v/>
      </c>
      <c r="G1539" s="559"/>
      <c r="H1539" s="559" t="str">
        <f>IFERROR(-PPMT(IF($K$46="Day",$F$45/'L1'!$D$12,IF($K$46="Week",$F$45/'L1'!$D$16,IF($K$46="Month",$F$45/'L1'!$D$17,IF($K$46="Year",$F$45,0)))),B1539,$F$46,$Q$45),"")</f>
        <v/>
      </c>
      <c r="I1539" s="559"/>
      <c r="J1539" s="559" t="str">
        <f t="shared" si="95"/>
        <v/>
      </c>
      <c r="K1539" s="559"/>
      <c r="L1539" s="559"/>
      <c r="M1539" s="559"/>
      <c r="N1539" s="559"/>
      <c r="O1539" s="559" t="str">
        <f t="shared" si="96"/>
        <v/>
      </c>
      <c r="P1539" s="560"/>
    </row>
    <row r="1540" spans="2:16">
      <c r="B1540" s="557" t="str">
        <f t="shared" si="93"/>
        <v/>
      </c>
      <c r="C1540" s="558"/>
      <c r="D1540" s="559" t="str">
        <f t="shared" si="94"/>
        <v/>
      </c>
      <c r="E1540" s="559"/>
      <c r="F1540" s="559" t="str">
        <f>IFERROR(IF(OR(D1540=0,D1540=""),"",-PMT($F$45/IF($K$46="Day",'L1'!$D$12,IF($K$46="Week",'L1'!$D$16,IF($K$46="Month",'L1'!$D$17,1))),$F$46,$D$62)),"")</f>
        <v/>
      </c>
      <c r="G1540" s="559"/>
      <c r="H1540" s="559" t="str">
        <f>IFERROR(-PPMT(IF($K$46="Day",$F$45/'L1'!$D$12,IF($K$46="Week",$F$45/'L1'!$D$16,IF($K$46="Month",$F$45/'L1'!$D$17,IF($K$46="Year",$F$45,0)))),B1540,$F$46,$Q$45),"")</f>
        <v/>
      </c>
      <c r="I1540" s="559"/>
      <c r="J1540" s="559" t="str">
        <f t="shared" si="95"/>
        <v/>
      </c>
      <c r="K1540" s="559"/>
      <c r="L1540" s="559"/>
      <c r="M1540" s="559"/>
      <c r="N1540" s="559"/>
      <c r="O1540" s="559" t="str">
        <f t="shared" si="96"/>
        <v/>
      </c>
      <c r="P1540" s="560"/>
    </row>
    <row r="1541" spans="2:16">
      <c r="B1541" s="557" t="str">
        <f t="shared" si="93"/>
        <v/>
      </c>
      <c r="C1541" s="558"/>
      <c r="D1541" s="559" t="str">
        <f t="shared" si="94"/>
        <v/>
      </c>
      <c r="E1541" s="559"/>
      <c r="F1541" s="559" t="str">
        <f>IFERROR(IF(OR(D1541=0,D1541=""),"",-PMT($F$45/IF($K$46="Day",'L1'!$D$12,IF($K$46="Week",'L1'!$D$16,IF($K$46="Month",'L1'!$D$17,1))),$F$46,$D$62)),"")</f>
        <v/>
      </c>
      <c r="G1541" s="559"/>
      <c r="H1541" s="559" t="str">
        <f>IFERROR(-PPMT(IF($K$46="Day",$F$45/'L1'!$D$12,IF($K$46="Week",$F$45/'L1'!$D$16,IF($K$46="Month",$F$45/'L1'!$D$17,IF($K$46="Year",$F$45,0)))),B1541,$F$46,$Q$45),"")</f>
        <v/>
      </c>
      <c r="I1541" s="559"/>
      <c r="J1541" s="559" t="str">
        <f t="shared" si="95"/>
        <v/>
      </c>
      <c r="K1541" s="559"/>
      <c r="L1541" s="559"/>
      <c r="M1541" s="559"/>
      <c r="N1541" s="559"/>
      <c r="O1541" s="559" t="str">
        <f t="shared" si="96"/>
        <v/>
      </c>
      <c r="P1541" s="560"/>
    </row>
    <row r="1542" spans="2:16">
      <c r="B1542" s="557" t="str">
        <f t="shared" si="93"/>
        <v/>
      </c>
      <c r="C1542" s="558"/>
      <c r="D1542" s="559" t="str">
        <f t="shared" si="94"/>
        <v/>
      </c>
      <c r="E1542" s="559"/>
      <c r="F1542" s="559" t="str">
        <f>IFERROR(IF(OR(D1542=0,D1542=""),"",-PMT($F$45/IF($K$46="Day",'L1'!$D$12,IF($K$46="Week",'L1'!$D$16,IF($K$46="Month",'L1'!$D$17,1))),$F$46,$D$62)),"")</f>
        <v/>
      </c>
      <c r="G1542" s="559"/>
      <c r="H1542" s="559" t="str">
        <f>IFERROR(-PPMT(IF($K$46="Day",$F$45/'L1'!$D$12,IF($K$46="Week",$F$45/'L1'!$D$16,IF($K$46="Month",$F$45/'L1'!$D$17,IF($K$46="Year",$F$45,0)))),B1542,$F$46,$Q$45),"")</f>
        <v/>
      </c>
      <c r="I1542" s="559"/>
      <c r="J1542" s="559" t="str">
        <f t="shared" si="95"/>
        <v/>
      </c>
      <c r="K1542" s="559"/>
      <c r="L1542" s="559"/>
      <c r="M1542" s="559"/>
      <c r="N1542" s="559"/>
      <c r="O1542" s="559" t="str">
        <f t="shared" si="96"/>
        <v/>
      </c>
      <c r="P1542" s="560"/>
    </row>
    <row r="1543" spans="2:16">
      <c r="B1543" s="557" t="str">
        <f t="shared" si="93"/>
        <v/>
      </c>
      <c r="C1543" s="558"/>
      <c r="D1543" s="559" t="str">
        <f t="shared" si="94"/>
        <v/>
      </c>
      <c r="E1543" s="559"/>
      <c r="F1543" s="559" t="str">
        <f>IFERROR(IF(OR(D1543=0,D1543=""),"",-PMT($F$45/IF($K$46="Day",'L1'!$D$12,IF($K$46="Week",'L1'!$D$16,IF($K$46="Month",'L1'!$D$17,1))),$F$46,$D$62)),"")</f>
        <v/>
      </c>
      <c r="G1543" s="559"/>
      <c r="H1543" s="559" t="str">
        <f>IFERROR(-PPMT(IF($K$46="Day",$F$45/'L1'!$D$12,IF($K$46="Week",$F$45/'L1'!$D$16,IF($K$46="Month",$F$45/'L1'!$D$17,IF($K$46="Year",$F$45,0)))),B1543,$F$46,$Q$45),"")</f>
        <v/>
      </c>
      <c r="I1543" s="559"/>
      <c r="J1543" s="559" t="str">
        <f t="shared" si="95"/>
        <v/>
      </c>
      <c r="K1543" s="559"/>
      <c r="L1543" s="559"/>
      <c r="M1543" s="559"/>
      <c r="N1543" s="559"/>
      <c r="O1543" s="559" t="str">
        <f t="shared" si="96"/>
        <v/>
      </c>
      <c r="P1543" s="560"/>
    </row>
    <row r="1544" spans="2:16">
      <c r="B1544" s="557" t="str">
        <f t="shared" si="93"/>
        <v/>
      </c>
      <c r="C1544" s="558"/>
      <c r="D1544" s="559" t="str">
        <f t="shared" si="94"/>
        <v/>
      </c>
      <c r="E1544" s="559"/>
      <c r="F1544" s="559" t="str">
        <f>IFERROR(IF(OR(D1544=0,D1544=""),"",-PMT($F$45/IF($K$46="Day",'L1'!$D$12,IF($K$46="Week",'L1'!$D$16,IF($K$46="Month",'L1'!$D$17,1))),$F$46,$D$62)),"")</f>
        <v/>
      </c>
      <c r="G1544" s="559"/>
      <c r="H1544" s="559" t="str">
        <f>IFERROR(-PPMT(IF($K$46="Day",$F$45/'L1'!$D$12,IF($K$46="Week",$F$45/'L1'!$D$16,IF($K$46="Month",$F$45/'L1'!$D$17,IF($K$46="Year",$F$45,0)))),B1544,$F$46,$Q$45),"")</f>
        <v/>
      </c>
      <c r="I1544" s="559"/>
      <c r="J1544" s="559" t="str">
        <f t="shared" si="95"/>
        <v/>
      </c>
      <c r="K1544" s="559"/>
      <c r="L1544" s="559"/>
      <c r="M1544" s="559"/>
      <c r="N1544" s="559"/>
      <c r="O1544" s="559" t="str">
        <f t="shared" si="96"/>
        <v/>
      </c>
      <c r="P1544" s="560"/>
    </row>
    <row r="1545" spans="2:16">
      <c r="B1545" s="557" t="str">
        <f t="shared" si="93"/>
        <v/>
      </c>
      <c r="C1545" s="558"/>
      <c r="D1545" s="559" t="str">
        <f t="shared" si="94"/>
        <v/>
      </c>
      <c r="E1545" s="559"/>
      <c r="F1545" s="559" t="str">
        <f>IFERROR(IF(OR(D1545=0,D1545=""),"",-PMT($F$45/IF($K$46="Day",'L1'!$D$12,IF($K$46="Week",'L1'!$D$16,IF($K$46="Month",'L1'!$D$17,1))),$F$46,$D$62)),"")</f>
        <v/>
      </c>
      <c r="G1545" s="559"/>
      <c r="H1545" s="559" t="str">
        <f>IFERROR(-PPMT(IF($K$46="Day",$F$45/'L1'!$D$12,IF($K$46="Week",$F$45/'L1'!$D$16,IF($K$46="Month",$F$45/'L1'!$D$17,IF($K$46="Year",$F$45,0)))),B1545,$F$46,$Q$45),"")</f>
        <v/>
      </c>
      <c r="I1545" s="559"/>
      <c r="J1545" s="559" t="str">
        <f t="shared" si="95"/>
        <v/>
      </c>
      <c r="K1545" s="559"/>
      <c r="L1545" s="559"/>
      <c r="M1545" s="559"/>
      <c r="N1545" s="559"/>
      <c r="O1545" s="559" t="str">
        <f t="shared" si="96"/>
        <v/>
      </c>
      <c r="P1545" s="560"/>
    </row>
    <row r="1546" spans="2:16">
      <c r="B1546" s="557" t="str">
        <f t="shared" si="93"/>
        <v/>
      </c>
      <c r="C1546" s="558"/>
      <c r="D1546" s="559" t="str">
        <f t="shared" si="94"/>
        <v/>
      </c>
      <c r="E1546" s="559"/>
      <c r="F1546" s="559" t="str">
        <f>IFERROR(IF(OR(D1546=0,D1546=""),"",-PMT($F$45/IF($K$46="Day",'L1'!$D$12,IF($K$46="Week",'L1'!$D$16,IF($K$46="Month",'L1'!$D$17,1))),$F$46,$D$62)),"")</f>
        <v/>
      </c>
      <c r="G1546" s="559"/>
      <c r="H1546" s="559" t="str">
        <f>IFERROR(-PPMT(IF($K$46="Day",$F$45/'L1'!$D$12,IF($K$46="Week",$F$45/'L1'!$D$16,IF($K$46="Month",$F$45/'L1'!$D$17,IF($K$46="Year",$F$45,0)))),B1546,$F$46,$Q$45),"")</f>
        <v/>
      </c>
      <c r="I1546" s="559"/>
      <c r="J1546" s="559" t="str">
        <f t="shared" si="95"/>
        <v/>
      </c>
      <c r="K1546" s="559"/>
      <c r="L1546" s="559"/>
      <c r="M1546" s="559"/>
      <c r="N1546" s="559"/>
      <c r="O1546" s="559" t="str">
        <f t="shared" si="96"/>
        <v/>
      </c>
      <c r="P1546" s="560"/>
    </row>
    <row r="1547" spans="2:16">
      <c r="B1547" s="557" t="str">
        <f t="shared" si="93"/>
        <v/>
      </c>
      <c r="C1547" s="558"/>
      <c r="D1547" s="559" t="str">
        <f t="shared" si="94"/>
        <v/>
      </c>
      <c r="E1547" s="559"/>
      <c r="F1547" s="559" t="str">
        <f>IFERROR(IF(OR(D1547=0,D1547=""),"",-PMT($F$45/IF($K$46="Day",'L1'!$D$12,IF($K$46="Week",'L1'!$D$16,IF($K$46="Month",'L1'!$D$17,1))),$F$46,$D$62)),"")</f>
        <v/>
      </c>
      <c r="G1547" s="559"/>
      <c r="H1547" s="559" t="str">
        <f>IFERROR(-PPMT(IF($K$46="Day",$F$45/'L1'!$D$12,IF($K$46="Week",$F$45/'L1'!$D$16,IF($K$46="Month",$F$45/'L1'!$D$17,IF($K$46="Year",$F$45,0)))),B1547,$F$46,$Q$45),"")</f>
        <v/>
      </c>
      <c r="I1547" s="559"/>
      <c r="J1547" s="559" t="str">
        <f t="shared" si="95"/>
        <v/>
      </c>
      <c r="K1547" s="559"/>
      <c r="L1547" s="559"/>
      <c r="M1547" s="559"/>
      <c r="N1547" s="559"/>
      <c r="O1547" s="559" t="str">
        <f t="shared" si="96"/>
        <v/>
      </c>
      <c r="P1547" s="560"/>
    </row>
    <row r="1548" spans="2:16">
      <c r="B1548" s="557" t="str">
        <f t="shared" si="93"/>
        <v/>
      </c>
      <c r="C1548" s="558"/>
      <c r="D1548" s="559" t="str">
        <f t="shared" si="94"/>
        <v/>
      </c>
      <c r="E1548" s="559"/>
      <c r="F1548" s="559" t="str">
        <f>IFERROR(IF(OR(D1548=0,D1548=""),"",-PMT($F$45/IF($K$46="Day",'L1'!$D$12,IF($K$46="Week",'L1'!$D$16,IF($K$46="Month",'L1'!$D$17,1))),$F$46,$D$62)),"")</f>
        <v/>
      </c>
      <c r="G1548" s="559"/>
      <c r="H1548" s="559" t="str">
        <f>IFERROR(-PPMT(IF($K$46="Day",$F$45/'L1'!$D$12,IF($K$46="Week",$F$45/'L1'!$D$16,IF($K$46="Month",$F$45/'L1'!$D$17,IF($K$46="Year",$F$45,0)))),B1548,$F$46,$Q$45),"")</f>
        <v/>
      </c>
      <c r="I1548" s="559"/>
      <c r="J1548" s="559" t="str">
        <f t="shared" si="95"/>
        <v/>
      </c>
      <c r="K1548" s="559"/>
      <c r="L1548" s="559"/>
      <c r="M1548" s="559"/>
      <c r="N1548" s="559"/>
      <c r="O1548" s="559" t="str">
        <f t="shared" si="96"/>
        <v/>
      </c>
      <c r="P1548" s="560"/>
    </row>
    <row r="1549" spans="2:16">
      <c r="B1549" s="557" t="str">
        <f t="shared" si="93"/>
        <v/>
      </c>
      <c r="C1549" s="558"/>
      <c r="D1549" s="559" t="str">
        <f t="shared" si="94"/>
        <v/>
      </c>
      <c r="E1549" s="559"/>
      <c r="F1549" s="559" t="str">
        <f>IFERROR(IF(OR(D1549=0,D1549=""),"",-PMT($F$45/IF($K$46="Day",'L1'!$D$12,IF($K$46="Week",'L1'!$D$16,IF($K$46="Month",'L1'!$D$17,1))),$F$46,$D$62)),"")</f>
        <v/>
      </c>
      <c r="G1549" s="559"/>
      <c r="H1549" s="559" t="str">
        <f>IFERROR(-PPMT(IF($K$46="Day",$F$45/'L1'!$D$12,IF($K$46="Week",$F$45/'L1'!$D$16,IF($K$46="Month",$F$45/'L1'!$D$17,IF($K$46="Year",$F$45,0)))),B1549,$F$46,$Q$45),"")</f>
        <v/>
      </c>
      <c r="I1549" s="559"/>
      <c r="J1549" s="559" t="str">
        <f t="shared" si="95"/>
        <v/>
      </c>
      <c r="K1549" s="559"/>
      <c r="L1549" s="559"/>
      <c r="M1549" s="559"/>
      <c r="N1549" s="559"/>
      <c r="O1549" s="559" t="str">
        <f t="shared" si="96"/>
        <v/>
      </c>
      <c r="P1549" s="560"/>
    </row>
    <row r="1550" spans="2:16">
      <c r="B1550" s="557" t="str">
        <f t="shared" si="93"/>
        <v/>
      </c>
      <c r="C1550" s="558"/>
      <c r="D1550" s="559" t="str">
        <f t="shared" si="94"/>
        <v/>
      </c>
      <c r="E1550" s="559"/>
      <c r="F1550" s="559" t="str">
        <f>IFERROR(IF(OR(D1550=0,D1550=""),"",-PMT($F$45/IF($K$46="Day",'L1'!$D$12,IF($K$46="Week",'L1'!$D$16,IF($K$46="Month",'L1'!$D$17,1))),$F$46,$D$62)),"")</f>
        <v/>
      </c>
      <c r="G1550" s="559"/>
      <c r="H1550" s="559" t="str">
        <f>IFERROR(-PPMT(IF($K$46="Day",$F$45/'L1'!$D$12,IF($K$46="Week",$F$45/'L1'!$D$16,IF($K$46="Month",$F$45/'L1'!$D$17,IF($K$46="Year",$F$45,0)))),B1550,$F$46,$Q$45),"")</f>
        <v/>
      </c>
      <c r="I1550" s="559"/>
      <c r="J1550" s="559" t="str">
        <f t="shared" si="95"/>
        <v/>
      </c>
      <c r="K1550" s="559"/>
      <c r="L1550" s="559"/>
      <c r="M1550" s="559"/>
      <c r="N1550" s="559"/>
      <c r="O1550" s="559" t="str">
        <f t="shared" si="96"/>
        <v/>
      </c>
      <c r="P1550" s="560"/>
    </row>
    <row r="1551" spans="2:16">
      <c r="B1551" s="557" t="str">
        <f t="shared" si="93"/>
        <v/>
      </c>
      <c r="C1551" s="558"/>
      <c r="D1551" s="559" t="str">
        <f t="shared" si="94"/>
        <v/>
      </c>
      <c r="E1551" s="559"/>
      <c r="F1551" s="559" t="str">
        <f>IFERROR(IF(OR(D1551=0,D1551=""),"",-PMT($F$45/IF($K$46="Day",'L1'!$D$12,IF($K$46="Week",'L1'!$D$16,IF($K$46="Month",'L1'!$D$17,1))),$F$46,$D$62)),"")</f>
        <v/>
      </c>
      <c r="G1551" s="559"/>
      <c r="H1551" s="559" t="str">
        <f>IFERROR(-PPMT(IF($K$46="Day",$F$45/'L1'!$D$12,IF($K$46="Week",$F$45/'L1'!$D$16,IF($K$46="Month",$F$45/'L1'!$D$17,IF($K$46="Year",$F$45,0)))),B1551,$F$46,$Q$45),"")</f>
        <v/>
      </c>
      <c r="I1551" s="559"/>
      <c r="J1551" s="559" t="str">
        <f t="shared" si="95"/>
        <v/>
      </c>
      <c r="K1551" s="559"/>
      <c r="L1551" s="559"/>
      <c r="M1551" s="559"/>
      <c r="N1551" s="559"/>
      <c r="O1551" s="559" t="str">
        <f t="shared" si="96"/>
        <v/>
      </c>
      <c r="P1551" s="560"/>
    </row>
    <row r="1552" spans="2:16">
      <c r="B1552" s="557" t="str">
        <f t="shared" si="93"/>
        <v/>
      </c>
      <c r="C1552" s="558"/>
      <c r="D1552" s="559" t="str">
        <f t="shared" si="94"/>
        <v/>
      </c>
      <c r="E1552" s="559"/>
      <c r="F1552" s="559" t="str">
        <f>IFERROR(IF(OR(D1552=0,D1552=""),"",-PMT($F$45/IF($K$46="Day",'L1'!$D$12,IF($K$46="Week",'L1'!$D$16,IF($K$46="Month",'L1'!$D$17,1))),$F$46,$D$62)),"")</f>
        <v/>
      </c>
      <c r="G1552" s="559"/>
      <c r="H1552" s="559" t="str">
        <f>IFERROR(-PPMT(IF($K$46="Day",$F$45/'L1'!$D$12,IF($K$46="Week",$F$45/'L1'!$D$16,IF($K$46="Month",$F$45/'L1'!$D$17,IF($K$46="Year",$F$45,0)))),B1552,$F$46,$Q$45),"")</f>
        <v/>
      </c>
      <c r="I1552" s="559"/>
      <c r="J1552" s="559" t="str">
        <f t="shared" si="95"/>
        <v/>
      </c>
      <c r="K1552" s="559"/>
      <c r="L1552" s="559"/>
      <c r="M1552" s="559"/>
      <c r="N1552" s="559"/>
      <c r="O1552" s="559" t="str">
        <f t="shared" si="96"/>
        <v/>
      </c>
      <c r="P1552" s="560"/>
    </row>
    <row r="1553" spans="2:16">
      <c r="B1553" s="557" t="str">
        <f t="shared" si="93"/>
        <v/>
      </c>
      <c r="C1553" s="558"/>
      <c r="D1553" s="559" t="str">
        <f t="shared" si="94"/>
        <v/>
      </c>
      <c r="E1553" s="559"/>
      <c r="F1553" s="559" t="str">
        <f>IFERROR(IF(OR(D1553=0,D1553=""),"",-PMT($F$45/IF($K$46="Day",'L1'!$D$12,IF($K$46="Week",'L1'!$D$16,IF($K$46="Month",'L1'!$D$17,1))),$F$46,$D$62)),"")</f>
        <v/>
      </c>
      <c r="G1553" s="559"/>
      <c r="H1553" s="559" t="str">
        <f>IFERROR(-PPMT(IF($K$46="Day",$F$45/'L1'!$D$12,IF($K$46="Week",$F$45/'L1'!$D$16,IF($K$46="Month",$F$45/'L1'!$D$17,IF($K$46="Year",$F$45,0)))),B1553,$F$46,$Q$45),"")</f>
        <v/>
      </c>
      <c r="I1553" s="559"/>
      <c r="J1553" s="559" t="str">
        <f t="shared" si="95"/>
        <v/>
      </c>
      <c r="K1553" s="559"/>
      <c r="L1553" s="559"/>
      <c r="M1553" s="559"/>
      <c r="N1553" s="559"/>
      <c r="O1553" s="559" t="str">
        <f t="shared" si="96"/>
        <v/>
      </c>
      <c r="P1553" s="560"/>
    </row>
    <row r="1554" spans="2:16">
      <c r="B1554" s="557" t="str">
        <f t="shared" si="93"/>
        <v/>
      </c>
      <c r="C1554" s="558"/>
      <c r="D1554" s="559" t="str">
        <f t="shared" si="94"/>
        <v/>
      </c>
      <c r="E1554" s="559"/>
      <c r="F1554" s="559" t="str">
        <f>IFERROR(IF(OR(D1554=0,D1554=""),"",-PMT($F$45/IF($K$46="Day",'L1'!$D$12,IF($K$46="Week",'L1'!$D$16,IF($K$46="Month",'L1'!$D$17,1))),$F$46,$D$62)),"")</f>
        <v/>
      </c>
      <c r="G1554" s="559"/>
      <c r="H1554" s="559" t="str">
        <f>IFERROR(-PPMT(IF($K$46="Day",$F$45/'L1'!$D$12,IF($K$46="Week",$F$45/'L1'!$D$16,IF($K$46="Month",$F$45/'L1'!$D$17,IF($K$46="Year",$F$45,0)))),B1554,$F$46,$Q$45),"")</f>
        <v/>
      </c>
      <c r="I1554" s="559"/>
      <c r="J1554" s="559" t="str">
        <f t="shared" si="95"/>
        <v/>
      </c>
      <c r="K1554" s="559"/>
      <c r="L1554" s="559"/>
      <c r="M1554" s="559"/>
      <c r="N1554" s="559"/>
      <c r="O1554" s="559" t="str">
        <f t="shared" si="96"/>
        <v/>
      </c>
      <c r="P1554" s="560"/>
    </row>
    <row r="1555" spans="2:16">
      <c r="B1555" s="557" t="str">
        <f t="shared" si="93"/>
        <v/>
      </c>
      <c r="C1555" s="558"/>
      <c r="D1555" s="559" t="str">
        <f t="shared" si="94"/>
        <v/>
      </c>
      <c r="E1555" s="559"/>
      <c r="F1555" s="559" t="str">
        <f>IFERROR(IF(OR(D1555=0,D1555=""),"",-PMT($F$45/IF($K$46="Day",'L1'!$D$12,IF($K$46="Week",'L1'!$D$16,IF($K$46="Month",'L1'!$D$17,1))),$F$46,$D$62)),"")</f>
        <v/>
      </c>
      <c r="G1555" s="559"/>
      <c r="H1555" s="559" t="str">
        <f>IFERROR(-PPMT(IF($K$46="Day",$F$45/'L1'!$D$12,IF($K$46="Week",$F$45/'L1'!$D$16,IF($K$46="Month",$F$45/'L1'!$D$17,IF($K$46="Year",$F$45,0)))),B1555,$F$46,$Q$45),"")</f>
        <v/>
      </c>
      <c r="I1555" s="559"/>
      <c r="J1555" s="559" t="str">
        <f t="shared" si="95"/>
        <v/>
      </c>
      <c r="K1555" s="559"/>
      <c r="L1555" s="559"/>
      <c r="M1555" s="559"/>
      <c r="N1555" s="559"/>
      <c r="O1555" s="559" t="str">
        <f t="shared" si="96"/>
        <v/>
      </c>
      <c r="P1555" s="560"/>
    </row>
    <row r="1556" spans="2:16">
      <c r="B1556" s="557" t="str">
        <f t="shared" si="93"/>
        <v/>
      </c>
      <c r="C1556" s="558"/>
      <c r="D1556" s="559" t="str">
        <f t="shared" si="94"/>
        <v/>
      </c>
      <c r="E1556" s="559"/>
      <c r="F1556" s="559" t="str">
        <f>IFERROR(IF(OR(D1556=0,D1556=""),"",-PMT($F$45/IF($K$46="Day",'L1'!$D$12,IF($K$46="Week",'L1'!$D$16,IF($K$46="Month",'L1'!$D$17,1))),$F$46,$D$62)),"")</f>
        <v/>
      </c>
      <c r="G1556" s="559"/>
      <c r="H1556" s="559" t="str">
        <f>IFERROR(-PPMT(IF($K$46="Day",$F$45/'L1'!$D$12,IF($K$46="Week",$F$45/'L1'!$D$16,IF($K$46="Month",$F$45/'L1'!$D$17,IF($K$46="Year",$F$45,0)))),B1556,$F$46,$Q$45),"")</f>
        <v/>
      </c>
      <c r="I1556" s="559"/>
      <c r="J1556" s="559" t="str">
        <f t="shared" si="95"/>
        <v/>
      </c>
      <c r="K1556" s="559"/>
      <c r="L1556" s="559"/>
      <c r="M1556" s="559"/>
      <c r="N1556" s="559"/>
      <c r="O1556" s="559" t="str">
        <f t="shared" si="96"/>
        <v/>
      </c>
      <c r="P1556" s="560"/>
    </row>
    <row r="1557" spans="2:16">
      <c r="B1557" s="557" t="str">
        <f t="shared" si="93"/>
        <v/>
      </c>
      <c r="C1557" s="558"/>
      <c r="D1557" s="559" t="str">
        <f t="shared" si="94"/>
        <v/>
      </c>
      <c r="E1557" s="559"/>
      <c r="F1557" s="559" t="str">
        <f>IFERROR(IF(OR(D1557=0,D1557=""),"",-PMT($F$45/IF($K$46="Day",'L1'!$D$12,IF($K$46="Week",'L1'!$D$16,IF($K$46="Month",'L1'!$D$17,1))),$F$46,$D$62)),"")</f>
        <v/>
      </c>
      <c r="G1557" s="559"/>
      <c r="H1557" s="559" t="str">
        <f>IFERROR(-PPMT(IF($K$46="Day",$F$45/'L1'!$D$12,IF($K$46="Week",$F$45/'L1'!$D$16,IF($K$46="Month",$F$45/'L1'!$D$17,IF($K$46="Year",$F$45,0)))),B1557,$F$46,$Q$45),"")</f>
        <v/>
      </c>
      <c r="I1557" s="559"/>
      <c r="J1557" s="559" t="str">
        <f t="shared" si="95"/>
        <v/>
      </c>
      <c r="K1557" s="559"/>
      <c r="L1557" s="559"/>
      <c r="M1557" s="559"/>
      <c r="N1557" s="559"/>
      <c r="O1557" s="559" t="str">
        <f t="shared" si="96"/>
        <v/>
      </c>
      <c r="P1557" s="560"/>
    </row>
    <row r="1558" spans="2:16">
      <c r="B1558" s="557" t="str">
        <f t="shared" si="93"/>
        <v/>
      </c>
      <c r="C1558" s="558"/>
      <c r="D1558" s="559" t="str">
        <f t="shared" si="94"/>
        <v/>
      </c>
      <c r="E1558" s="559"/>
      <c r="F1558" s="559" t="str">
        <f>IFERROR(IF(OR(D1558=0,D1558=""),"",-PMT($F$45/IF($K$46="Day",'L1'!$D$12,IF($K$46="Week",'L1'!$D$16,IF($K$46="Month",'L1'!$D$17,1))),$F$46,$D$62)),"")</f>
        <v/>
      </c>
      <c r="G1558" s="559"/>
      <c r="H1558" s="559" t="str">
        <f>IFERROR(-PPMT(IF($K$46="Day",$F$45/'L1'!$D$12,IF($K$46="Week",$F$45/'L1'!$D$16,IF($K$46="Month",$F$45/'L1'!$D$17,IF($K$46="Year",$F$45,0)))),B1558,$F$46,$Q$45),"")</f>
        <v/>
      </c>
      <c r="I1558" s="559"/>
      <c r="J1558" s="559" t="str">
        <f t="shared" si="95"/>
        <v/>
      </c>
      <c r="K1558" s="559"/>
      <c r="L1558" s="559"/>
      <c r="M1558" s="559"/>
      <c r="N1558" s="559"/>
      <c r="O1558" s="559" t="str">
        <f t="shared" si="96"/>
        <v/>
      </c>
      <c r="P1558" s="560"/>
    </row>
    <row r="1559" spans="2:16">
      <c r="B1559" s="557" t="str">
        <f t="shared" si="93"/>
        <v/>
      </c>
      <c r="C1559" s="558"/>
      <c r="D1559" s="559" t="str">
        <f t="shared" si="94"/>
        <v/>
      </c>
      <c r="E1559" s="559"/>
      <c r="F1559" s="559" t="str">
        <f>IFERROR(IF(OR(D1559=0,D1559=""),"",-PMT($F$45/IF($K$46="Day",'L1'!$D$12,IF($K$46="Week",'L1'!$D$16,IF($K$46="Month",'L1'!$D$17,1))),$F$46,$D$62)),"")</f>
        <v/>
      </c>
      <c r="G1559" s="559"/>
      <c r="H1559" s="559" t="str">
        <f>IFERROR(-PPMT(IF($K$46="Day",$F$45/'L1'!$D$12,IF($K$46="Week",$F$45/'L1'!$D$16,IF($K$46="Month",$F$45/'L1'!$D$17,IF($K$46="Year",$F$45,0)))),B1559,$F$46,$Q$45),"")</f>
        <v/>
      </c>
      <c r="I1559" s="559"/>
      <c r="J1559" s="559" t="str">
        <f t="shared" si="95"/>
        <v/>
      </c>
      <c r="K1559" s="559"/>
      <c r="L1559" s="559"/>
      <c r="M1559" s="559"/>
      <c r="N1559" s="559"/>
      <c r="O1559" s="559" t="str">
        <f t="shared" si="96"/>
        <v/>
      </c>
      <c r="P1559" s="560"/>
    </row>
    <row r="1560" spans="2:16">
      <c r="B1560" s="557" t="str">
        <f t="shared" si="93"/>
        <v/>
      </c>
      <c r="C1560" s="558"/>
      <c r="D1560" s="559" t="str">
        <f t="shared" si="94"/>
        <v/>
      </c>
      <c r="E1560" s="559"/>
      <c r="F1560" s="559" t="str">
        <f>IFERROR(IF(OR(D1560=0,D1560=""),"",-PMT($F$45/IF($K$46="Day",'L1'!$D$12,IF($K$46="Week",'L1'!$D$16,IF($K$46="Month",'L1'!$D$17,1))),$F$46,$D$62)),"")</f>
        <v/>
      </c>
      <c r="G1560" s="559"/>
      <c r="H1560" s="559" t="str">
        <f>IFERROR(-PPMT(IF($K$46="Day",$F$45/'L1'!$D$12,IF($K$46="Week",$F$45/'L1'!$D$16,IF($K$46="Month",$F$45/'L1'!$D$17,IF($K$46="Year",$F$45,0)))),B1560,$F$46,$Q$45),"")</f>
        <v/>
      </c>
      <c r="I1560" s="559"/>
      <c r="J1560" s="559" t="str">
        <f t="shared" si="95"/>
        <v/>
      </c>
      <c r="K1560" s="559"/>
      <c r="L1560" s="559"/>
      <c r="M1560" s="559"/>
      <c r="N1560" s="559"/>
      <c r="O1560" s="559" t="str">
        <f t="shared" si="96"/>
        <v/>
      </c>
      <c r="P1560" s="560"/>
    </row>
    <row r="1561" spans="2:16">
      <c r="B1561" s="557" t="str">
        <f t="shared" si="93"/>
        <v/>
      </c>
      <c r="C1561" s="558"/>
      <c r="D1561" s="559" t="str">
        <f t="shared" si="94"/>
        <v/>
      </c>
      <c r="E1561" s="559"/>
      <c r="F1561" s="559" t="str">
        <f>IFERROR(IF(OR(D1561=0,D1561=""),"",-PMT($F$45/IF($K$46="Day",'L1'!$D$12,IF($K$46="Week",'L1'!$D$16,IF($K$46="Month",'L1'!$D$17,1))),$F$46,$D$62)),"")</f>
        <v/>
      </c>
      <c r="G1561" s="559"/>
      <c r="H1561" s="559" t="str">
        <f>IFERROR(-PPMT(IF($K$46="Day",$F$45/'L1'!$D$12,IF($K$46="Week",$F$45/'L1'!$D$16,IF($K$46="Month",$F$45/'L1'!$D$17,IF($K$46="Year",$F$45,0)))),B1561,$F$46,$Q$45),"")</f>
        <v/>
      </c>
      <c r="I1561" s="559"/>
      <c r="J1561" s="559" t="str">
        <f t="shared" si="95"/>
        <v/>
      </c>
      <c r="K1561" s="559"/>
      <c r="L1561" s="559"/>
      <c r="M1561" s="559"/>
      <c r="N1561" s="559"/>
      <c r="O1561" s="559" t="str">
        <f t="shared" si="96"/>
        <v/>
      </c>
      <c r="P1561" s="560"/>
    </row>
    <row r="1562" spans="2:16">
      <c r="B1562" s="557" t="str">
        <f t="shared" si="93"/>
        <v/>
      </c>
      <c r="C1562" s="558"/>
      <c r="D1562" s="559" t="str">
        <f t="shared" si="94"/>
        <v/>
      </c>
      <c r="E1562" s="559"/>
      <c r="F1562" s="559" t="str">
        <f>IFERROR(IF(OR(D1562=0,D1562=""),"",-PMT($F$45/IF($K$46="Day",'L1'!$D$12,IF($K$46="Week",'L1'!$D$16,IF($K$46="Month",'L1'!$D$17,1))),$F$46,$D$62)),"")</f>
        <v/>
      </c>
      <c r="G1562" s="559"/>
      <c r="H1562" s="559" t="str">
        <f>IFERROR(-PPMT(IF($K$46="Day",$F$45/'L1'!$D$12,IF($K$46="Week",$F$45/'L1'!$D$16,IF($K$46="Month",$F$45/'L1'!$D$17,IF($K$46="Year",$F$45,0)))),B1562,$F$46,$Q$45),"")</f>
        <v/>
      </c>
      <c r="I1562" s="559"/>
      <c r="J1562" s="559" t="str">
        <f t="shared" si="95"/>
        <v/>
      </c>
      <c r="K1562" s="559"/>
      <c r="L1562" s="559"/>
      <c r="M1562" s="559"/>
      <c r="N1562" s="559"/>
      <c r="O1562" s="559" t="str">
        <f t="shared" si="96"/>
        <v/>
      </c>
      <c r="P1562" s="560"/>
    </row>
    <row r="1563" spans="2:16">
      <c r="B1563" s="557" t="str">
        <f t="shared" si="93"/>
        <v/>
      </c>
      <c r="C1563" s="558"/>
      <c r="D1563" s="559" t="str">
        <f t="shared" si="94"/>
        <v/>
      </c>
      <c r="E1563" s="559"/>
      <c r="F1563" s="559" t="str">
        <f>IFERROR(IF(OR(D1563=0,D1563=""),"",-PMT($F$45/IF($K$46="Day",'L1'!$D$12,IF($K$46="Week",'L1'!$D$16,IF($K$46="Month",'L1'!$D$17,1))),$F$46,$D$62)),"")</f>
        <v/>
      </c>
      <c r="G1563" s="559"/>
      <c r="H1563" s="559" t="str">
        <f>IFERROR(-PPMT(IF($K$46="Day",$F$45/'L1'!$D$12,IF($K$46="Week",$F$45/'L1'!$D$16,IF($K$46="Month",$F$45/'L1'!$D$17,IF($K$46="Year",$F$45,0)))),B1563,$F$46,$Q$45),"")</f>
        <v/>
      </c>
      <c r="I1563" s="559"/>
      <c r="J1563" s="559" t="str">
        <f t="shared" si="95"/>
        <v/>
      </c>
      <c r="K1563" s="559"/>
      <c r="L1563" s="559"/>
      <c r="M1563" s="559"/>
      <c r="N1563" s="559"/>
      <c r="O1563" s="559" t="str">
        <f t="shared" si="96"/>
        <v/>
      </c>
      <c r="P1563" s="560"/>
    </row>
    <row r="1564" spans="2:16">
      <c r="B1564" s="557" t="str">
        <f t="shared" si="93"/>
        <v/>
      </c>
      <c r="C1564" s="558"/>
      <c r="D1564" s="559" t="str">
        <f t="shared" si="94"/>
        <v/>
      </c>
      <c r="E1564" s="559"/>
      <c r="F1564" s="559" t="str">
        <f>IFERROR(IF(OR(D1564=0,D1564=""),"",-PMT($F$45/IF($K$46="Day",'L1'!$D$12,IF($K$46="Week",'L1'!$D$16,IF($K$46="Month",'L1'!$D$17,1))),$F$46,$D$62)),"")</f>
        <v/>
      </c>
      <c r="G1564" s="559"/>
      <c r="H1564" s="559" t="str">
        <f>IFERROR(-PPMT(IF($K$46="Day",$F$45/'L1'!$D$12,IF($K$46="Week",$F$45/'L1'!$D$16,IF($K$46="Month",$F$45/'L1'!$D$17,IF($K$46="Year",$F$45,0)))),B1564,$F$46,$Q$45),"")</f>
        <v/>
      </c>
      <c r="I1564" s="559"/>
      <c r="J1564" s="559" t="str">
        <f t="shared" si="95"/>
        <v/>
      </c>
      <c r="K1564" s="559"/>
      <c r="L1564" s="559"/>
      <c r="M1564" s="559"/>
      <c r="N1564" s="559"/>
      <c r="O1564" s="559" t="str">
        <f t="shared" si="96"/>
        <v/>
      </c>
      <c r="P1564" s="560"/>
    </row>
    <row r="1565" spans="2:16">
      <c r="B1565" s="557" t="str">
        <f t="shared" si="93"/>
        <v/>
      </c>
      <c r="C1565" s="558"/>
      <c r="D1565" s="559" t="str">
        <f t="shared" si="94"/>
        <v/>
      </c>
      <c r="E1565" s="559"/>
      <c r="F1565" s="559" t="str">
        <f>IFERROR(IF(OR(D1565=0,D1565=""),"",-PMT($F$45/IF($K$46="Day",'L1'!$D$12,IF($K$46="Week",'L1'!$D$16,IF($K$46="Month",'L1'!$D$17,1))),$F$46,$D$62)),"")</f>
        <v/>
      </c>
      <c r="G1565" s="559"/>
      <c r="H1565" s="559" t="str">
        <f>IFERROR(-PPMT(IF($K$46="Day",$F$45/'L1'!$D$12,IF($K$46="Week",$F$45/'L1'!$D$16,IF($K$46="Month",$F$45/'L1'!$D$17,IF($K$46="Year",$F$45,0)))),B1565,$F$46,$Q$45),"")</f>
        <v/>
      </c>
      <c r="I1565" s="559"/>
      <c r="J1565" s="559" t="str">
        <f t="shared" si="95"/>
        <v/>
      </c>
      <c r="K1565" s="559"/>
      <c r="L1565" s="559"/>
      <c r="M1565" s="559"/>
      <c r="N1565" s="559"/>
      <c r="O1565" s="559" t="str">
        <f t="shared" si="96"/>
        <v/>
      </c>
      <c r="P1565" s="560"/>
    </row>
    <row r="1566" spans="2:16">
      <c r="B1566" s="557" t="str">
        <f t="shared" si="93"/>
        <v/>
      </c>
      <c r="C1566" s="558"/>
      <c r="D1566" s="559" t="str">
        <f t="shared" si="94"/>
        <v/>
      </c>
      <c r="E1566" s="559"/>
      <c r="F1566" s="559" t="str">
        <f>IFERROR(IF(OR(D1566=0,D1566=""),"",-PMT($F$45/IF($K$46="Day",'L1'!$D$12,IF($K$46="Week",'L1'!$D$16,IF($K$46="Month",'L1'!$D$17,1))),$F$46,$D$62)),"")</f>
        <v/>
      </c>
      <c r="G1566" s="559"/>
      <c r="H1566" s="559" t="str">
        <f>IFERROR(-PPMT(IF($K$46="Day",$F$45/'L1'!$D$12,IF($K$46="Week",$F$45/'L1'!$D$16,IF($K$46="Month",$F$45/'L1'!$D$17,IF($K$46="Year",$F$45,0)))),B1566,$F$46,$Q$45),"")</f>
        <v/>
      </c>
      <c r="I1566" s="559"/>
      <c r="J1566" s="559" t="str">
        <f t="shared" si="95"/>
        <v/>
      </c>
      <c r="K1566" s="559"/>
      <c r="L1566" s="559"/>
      <c r="M1566" s="559"/>
      <c r="N1566" s="559"/>
      <c r="O1566" s="559" t="str">
        <f t="shared" si="96"/>
        <v/>
      </c>
      <c r="P1566" s="560"/>
    </row>
    <row r="1567" spans="2:16">
      <c r="B1567" s="557" t="str">
        <f t="shared" si="93"/>
        <v/>
      </c>
      <c r="C1567" s="558"/>
      <c r="D1567" s="559" t="str">
        <f t="shared" si="94"/>
        <v/>
      </c>
      <c r="E1567" s="559"/>
      <c r="F1567" s="559" t="str">
        <f>IFERROR(IF(OR(D1567=0,D1567=""),"",-PMT($F$45/IF($K$46="Day",'L1'!$D$12,IF($K$46="Week",'L1'!$D$16,IF($K$46="Month",'L1'!$D$17,1))),$F$46,$D$62)),"")</f>
        <v/>
      </c>
      <c r="G1567" s="559"/>
      <c r="H1567" s="559" t="str">
        <f>IFERROR(-PPMT(IF($K$46="Day",$F$45/'L1'!$D$12,IF($K$46="Week",$F$45/'L1'!$D$16,IF($K$46="Month",$F$45/'L1'!$D$17,IF($K$46="Year",$F$45,0)))),B1567,$F$46,$Q$45),"")</f>
        <v/>
      </c>
      <c r="I1567" s="559"/>
      <c r="J1567" s="559" t="str">
        <f t="shared" si="95"/>
        <v/>
      </c>
      <c r="K1567" s="559"/>
      <c r="L1567" s="559"/>
      <c r="M1567" s="559"/>
      <c r="N1567" s="559"/>
      <c r="O1567" s="559" t="str">
        <f t="shared" si="96"/>
        <v/>
      </c>
      <c r="P1567" s="560"/>
    </row>
    <row r="1568" spans="2:16">
      <c r="B1568" s="557" t="str">
        <f t="shared" si="93"/>
        <v/>
      </c>
      <c r="C1568" s="558"/>
      <c r="D1568" s="559" t="str">
        <f t="shared" si="94"/>
        <v/>
      </c>
      <c r="E1568" s="559"/>
      <c r="F1568" s="559" t="str">
        <f>IFERROR(IF(OR(D1568=0,D1568=""),"",-PMT($F$45/IF($K$46="Day",'L1'!$D$12,IF($K$46="Week",'L1'!$D$16,IF($K$46="Month",'L1'!$D$17,1))),$F$46,$D$62)),"")</f>
        <v/>
      </c>
      <c r="G1568" s="559"/>
      <c r="H1568" s="559" t="str">
        <f>IFERROR(-PPMT(IF($K$46="Day",$F$45/'L1'!$D$12,IF($K$46="Week",$F$45/'L1'!$D$16,IF($K$46="Month",$F$45/'L1'!$D$17,IF($K$46="Year",$F$45,0)))),B1568,$F$46,$Q$45),"")</f>
        <v/>
      </c>
      <c r="I1568" s="559"/>
      <c r="J1568" s="559" t="str">
        <f t="shared" si="95"/>
        <v/>
      </c>
      <c r="K1568" s="559"/>
      <c r="L1568" s="559"/>
      <c r="M1568" s="559"/>
      <c r="N1568" s="559"/>
      <c r="O1568" s="559" t="str">
        <f t="shared" si="96"/>
        <v/>
      </c>
      <c r="P1568" s="560"/>
    </row>
    <row r="1569" spans="2:16">
      <c r="B1569" s="557" t="str">
        <f t="shared" si="93"/>
        <v/>
      </c>
      <c r="C1569" s="558"/>
      <c r="D1569" s="559" t="str">
        <f t="shared" si="94"/>
        <v/>
      </c>
      <c r="E1569" s="559"/>
      <c r="F1569" s="559" t="str">
        <f>IFERROR(IF(OR(D1569=0,D1569=""),"",-PMT($F$45/IF($K$46="Day",'L1'!$D$12,IF($K$46="Week",'L1'!$D$16,IF($K$46="Month",'L1'!$D$17,1))),$F$46,$D$62)),"")</f>
        <v/>
      </c>
      <c r="G1569" s="559"/>
      <c r="H1569" s="559" t="str">
        <f>IFERROR(-PPMT(IF($K$46="Day",$F$45/'L1'!$D$12,IF($K$46="Week",$F$45/'L1'!$D$16,IF($K$46="Month",$F$45/'L1'!$D$17,IF($K$46="Year",$F$45,0)))),B1569,$F$46,$Q$45),"")</f>
        <v/>
      </c>
      <c r="I1569" s="559"/>
      <c r="J1569" s="559" t="str">
        <f t="shared" si="95"/>
        <v/>
      </c>
      <c r="K1569" s="559"/>
      <c r="L1569" s="559"/>
      <c r="M1569" s="559"/>
      <c r="N1569" s="559"/>
      <c r="O1569" s="559" t="str">
        <f t="shared" si="96"/>
        <v/>
      </c>
      <c r="P1569" s="560"/>
    </row>
    <row r="1570" spans="2:16">
      <c r="B1570" s="557" t="str">
        <f t="shared" si="93"/>
        <v/>
      </c>
      <c r="C1570" s="558"/>
      <c r="D1570" s="559" t="str">
        <f t="shared" si="94"/>
        <v/>
      </c>
      <c r="E1570" s="559"/>
      <c r="F1570" s="559" t="str">
        <f>IFERROR(IF(OR(D1570=0,D1570=""),"",-PMT($F$45/IF($K$46="Day",'L1'!$D$12,IF($K$46="Week",'L1'!$D$16,IF($K$46="Month",'L1'!$D$17,1))),$F$46,$D$62)),"")</f>
        <v/>
      </c>
      <c r="G1570" s="559"/>
      <c r="H1570" s="559" t="str">
        <f>IFERROR(-PPMT(IF($K$46="Day",$F$45/'L1'!$D$12,IF($K$46="Week",$F$45/'L1'!$D$16,IF($K$46="Month",$F$45/'L1'!$D$17,IF($K$46="Year",$F$45,0)))),B1570,$F$46,$Q$45),"")</f>
        <v/>
      </c>
      <c r="I1570" s="559"/>
      <c r="J1570" s="559" t="str">
        <f t="shared" si="95"/>
        <v/>
      </c>
      <c r="K1570" s="559"/>
      <c r="L1570" s="559"/>
      <c r="M1570" s="559"/>
      <c r="N1570" s="559"/>
      <c r="O1570" s="559" t="str">
        <f t="shared" si="96"/>
        <v/>
      </c>
      <c r="P1570" s="560"/>
    </row>
    <row r="1571" spans="2:16">
      <c r="B1571" s="557" t="str">
        <f t="shared" si="93"/>
        <v/>
      </c>
      <c r="C1571" s="558"/>
      <c r="D1571" s="559" t="str">
        <f t="shared" si="94"/>
        <v/>
      </c>
      <c r="E1571" s="559"/>
      <c r="F1571" s="559" t="str">
        <f>IFERROR(IF(OR(D1571=0,D1571=""),"",-PMT($F$45/IF($K$46="Day",'L1'!$D$12,IF($K$46="Week",'L1'!$D$16,IF($K$46="Month",'L1'!$D$17,1))),$F$46,$D$62)),"")</f>
        <v/>
      </c>
      <c r="G1571" s="559"/>
      <c r="H1571" s="559" t="str">
        <f>IFERROR(-PPMT(IF($K$46="Day",$F$45/'L1'!$D$12,IF($K$46="Week",$F$45/'L1'!$D$16,IF($K$46="Month",$F$45/'L1'!$D$17,IF($K$46="Year",$F$45,0)))),B1571,$F$46,$Q$45),"")</f>
        <v/>
      </c>
      <c r="I1571" s="559"/>
      <c r="J1571" s="559" t="str">
        <f t="shared" si="95"/>
        <v/>
      </c>
      <c r="K1571" s="559"/>
      <c r="L1571" s="559"/>
      <c r="M1571" s="559"/>
      <c r="N1571" s="559"/>
      <c r="O1571" s="559" t="str">
        <f t="shared" si="96"/>
        <v/>
      </c>
      <c r="P1571" s="560"/>
    </row>
    <row r="1572" spans="2:16">
      <c r="B1572" s="557" t="str">
        <f t="shared" si="93"/>
        <v/>
      </c>
      <c r="C1572" s="558"/>
      <c r="D1572" s="559" t="str">
        <f t="shared" si="94"/>
        <v/>
      </c>
      <c r="E1572" s="559"/>
      <c r="F1572" s="559" t="str">
        <f>IFERROR(IF(OR(D1572=0,D1572=""),"",-PMT($F$45/IF($K$46="Day",'L1'!$D$12,IF($K$46="Week",'L1'!$D$16,IF($K$46="Month",'L1'!$D$17,1))),$F$46,$D$62)),"")</f>
        <v/>
      </c>
      <c r="G1572" s="559"/>
      <c r="H1572" s="559" t="str">
        <f>IFERROR(-PPMT(IF($K$46="Day",$F$45/'L1'!$D$12,IF($K$46="Week",$F$45/'L1'!$D$16,IF($K$46="Month",$F$45/'L1'!$D$17,IF($K$46="Year",$F$45,0)))),B1572,$F$46,$Q$45),"")</f>
        <v/>
      </c>
      <c r="I1572" s="559"/>
      <c r="J1572" s="559" t="str">
        <f t="shared" si="95"/>
        <v/>
      </c>
      <c r="K1572" s="559"/>
      <c r="L1572" s="559"/>
      <c r="M1572" s="559"/>
      <c r="N1572" s="559"/>
      <c r="O1572" s="559" t="str">
        <f t="shared" si="96"/>
        <v/>
      </c>
      <c r="P1572" s="560"/>
    </row>
    <row r="1573" spans="2:16">
      <c r="B1573" s="557" t="str">
        <f t="shared" si="93"/>
        <v/>
      </c>
      <c r="C1573" s="558"/>
      <c r="D1573" s="559" t="str">
        <f t="shared" si="94"/>
        <v/>
      </c>
      <c r="E1573" s="559"/>
      <c r="F1573" s="559" t="str">
        <f>IFERROR(IF(OR(D1573=0,D1573=""),"",-PMT($F$45/IF($K$46="Day",'L1'!$D$12,IF($K$46="Week",'L1'!$D$16,IF($K$46="Month",'L1'!$D$17,1))),$F$46,$D$62)),"")</f>
        <v/>
      </c>
      <c r="G1573" s="559"/>
      <c r="H1573" s="559" t="str">
        <f>IFERROR(-PPMT(IF($K$46="Day",$F$45/'L1'!$D$12,IF($K$46="Week",$F$45/'L1'!$D$16,IF($K$46="Month",$F$45/'L1'!$D$17,IF($K$46="Year",$F$45,0)))),B1573,$F$46,$Q$45),"")</f>
        <v/>
      </c>
      <c r="I1573" s="559"/>
      <c r="J1573" s="559" t="str">
        <f t="shared" si="95"/>
        <v/>
      </c>
      <c r="K1573" s="559"/>
      <c r="L1573" s="559"/>
      <c r="M1573" s="559"/>
      <c r="N1573" s="559"/>
      <c r="O1573" s="559" t="str">
        <f t="shared" si="96"/>
        <v/>
      </c>
      <c r="P1573" s="560"/>
    </row>
    <row r="1574" spans="2:16">
      <c r="B1574" s="557" t="str">
        <f t="shared" si="93"/>
        <v/>
      </c>
      <c r="C1574" s="558"/>
      <c r="D1574" s="559" t="str">
        <f t="shared" si="94"/>
        <v/>
      </c>
      <c r="E1574" s="559"/>
      <c r="F1574" s="559" t="str">
        <f>IFERROR(IF(OR(D1574=0,D1574=""),"",-PMT($F$45/IF($K$46="Day",'L1'!$D$12,IF($K$46="Week",'L1'!$D$16,IF($K$46="Month",'L1'!$D$17,1))),$F$46,$D$62)),"")</f>
        <v/>
      </c>
      <c r="G1574" s="559"/>
      <c r="H1574" s="559" t="str">
        <f>IFERROR(-PPMT(IF($K$46="Day",$F$45/'L1'!$D$12,IF($K$46="Week",$F$45/'L1'!$D$16,IF($K$46="Month",$F$45/'L1'!$D$17,IF($K$46="Year",$F$45,0)))),B1574,$F$46,$Q$45),"")</f>
        <v/>
      </c>
      <c r="I1574" s="559"/>
      <c r="J1574" s="559" t="str">
        <f t="shared" si="95"/>
        <v/>
      </c>
      <c r="K1574" s="559"/>
      <c r="L1574" s="559"/>
      <c r="M1574" s="559"/>
      <c r="N1574" s="559"/>
      <c r="O1574" s="559" t="str">
        <f t="shared" si="96"/>
        <v/>
      </c>
      <c r="P1574" s="560"/>
    </row>
    <row r="1575" spans="2:16">
      <c r="B1575" s="557" t="str">
        <f t="shared" si="93"/>
        <v/>
      </c>
      <c r="C1575" s="558"/>
      <c r="D1575" s="559" t="str">
        <f t="shared" si="94"/>
        <v/>
      </c>
      <c r="E1575" s="559"/>
      <c r="F1575" s="559" t="str">
        <f>IFERROR(IF(OR(D1575=0,D1575=""),"",-PMT($F$45/IF($K$46="Day",'L1'!$D$12,IF($K$46="Week",'L1'!$D$16,IF($K$46="Month",'L1'!$D$17,1))),$F$46,$D$62)),"")</f>
        <v/>
      </c>
      <c r="G1575" s="559"/>
      <c r="H1575" s="559" t="str">
        <f>IFERROR(-PPMT(IF($K$46="Day",$F$45/'L1'!$D$12,IF($K$46="Week",$F$45/'L1'!$D$16,IF($K$46="Month",$F$45/'L1'!$D$17,IF($K$46="Year",$F$45,0)))),B1575,$F$46,$Q$45),"")</f>
        <v/>
      </c>
      <c r="I1575" s="559"/>
      <c r="J1575" s="559" t="str">
        <f t="shared" si="95"/>
        <v/>
      </c>
      <c r="K1575" s="559"/>
      <c r="L1575" s="559"/>
      <c r="M1575" s="559"/>
      <c r="N1575" s="559"/>
      <c r="O1575" s="559" t="str">
        <f t="shared" si="96"/>
        <v/>
      </c>
      <c r="P1575" s="560"/>
    </row>
    <row r="1576" spans="2:16">
      <c r="B1576" s="557" t="str">
        <f t="shared" si="93"/>
        <v/>
      </c>
      <c r="C1576" s="558"/>
      <c r="D1576" s="559" t="str">
        <f t="shared" si="94"/>
        <v/>
      </c>
      <c r="E1576" s="559"/>
      <c r="F1576" s="559" t="str">
        <f>IFERROR(IF(OR(D1576=0,D1576=""),"",-PMT($F$45/IF($K$46="Day",'L1'!$D$12,IF($K$46="Week",'L1'!$D$16,IF($K$46="Month",'L1'!$D$17,1))),$F$46,$D$62)),"")</f>
        <v/>
      </c>
      <c r="G1576" s="559"/>
      <c r="H1576" s="559" t="str">
        <f>IFERROR(-PPMT(IF($K$46="Day",$F$45/'L1'!$D$12,IF($K$46="Week",$F$45/'L1'!$D$16,IF($K$46="Month",$F$45/'L1'!$D$17,IF($K$46="Year",$F$45,0)))),B1576,$F$46,$Q$45),"")</f>
        <v/>
      </c>
      <c r="I1576" s="559"/>
      <c r="J1576" s="559" t="str">
        <f t="shared" si="95"/>
        <v/>
      </c>
      <c r="K1576" s="559"/>
      <c r="L1576" s="559"/>
      <c r="M1576" s="559"/>
      <c r="N1576" s="559"/>
      <c r="O1576" s="559" t="str">
        <f t="shared" si="96"/>
        <v/>
      </c>
      <c r="P1576" s="560"/>
    </row>
    <row r="1577" spans="2:16">
      <c r="B1577" s="557" t="str">
        <f t="shared" si="93"/>
        <v/>
      </c>
      <c r="C1577" s="558"/>
      <c r="D1577" s="559" t="str">
        <f t="shared" si="94"/>
        <v/>
      </c>
      <c r="E1577" s="559"/>
      <c r="F1577" s="559" t="str">
        <f>IFERROR(IF(OR(D1577=0,D1577=""),"",-PMT($F$45/IF($K$46="Day",'L1'!$D$12,IF($K$46="Week",'L1'!$D$16,IF($K$46="Month",'L1'!$D$17,1))),$F$46,$D$62)),"")</f>
        <v/>
      </c>
      <c r="G1577" s="559"/>
      <c r="H1577" s="559" t="str">
        <f>IFERROR(-PPMT(IF($K$46="Day",$F$45/'L1'!$D$12,IF($K$46="Week",$F$45/'L1'!$D$16,IF($K$46="Month",$F$45/'L1'!$D$17,IF($K$46="Year",$F$45,0)))),B1577,$F$46,$Q$45),"")</f>
        <v/>
      </c>
      <c r="I1577" s="559"/>
      <c r="J1577" s="559" t="str">
        <f t="shared" si="95"/>
        <v/>
      </c>
      <c r="K1577" s="559"/>
      <c r="L1577" s="559"/>
      <c r="M1577" s="559"/>
      <c r="N1577" s="559"/>
      <c r="O1577" s="559" t="str">
        <f t="shared" si="96"/>
        <v/>
      </c>
      <c r="P1577" s="560"/>
    </row>
    <row r="1578" spans="2:16">
      <c r="B1578" s="557" t="str">
        <f t="shared" si="93"/>
        <v/>
      </c>
      <c r="C1578" s="558"/>
      <c r="D1578" s="559" t="str">
        <f t="shared" si="94"/>
        <v/>
      </c>
      <c r="E1578" s="559"/>
      <c r="F1578" s="559" t="str">
        <f>IFERROR(IF(OR(D1578=0,D1578=""),"",-PMT($F$45/IF($K$46="Day",'L1'!$D$12,IF($K$46="Week",'L1'!$D$16,IF($K$46="Month",'L1'!$D$17,1))),$F$46,$D$62)),"")</f>
        <v/>
      </c>
      <c r="G1578" s="559"/>
      <c r="H1578" s="559" t="str">
        <f>IFERROR(-PPMT(IF($K$46="Day",$F$45/'L1'!$D$12,IF($K$46="Week",$F$45/'L1'!$D$16,IF($K$46="Month",$F$45/'L1'!$D$17,IF($K$46="Year",$F$45,0)))),B1578,$F$46,$Q$45),"")</f>
        <v/>
      </c>
      <c r="I1578" s="559"/>
      <c r="J1578" s="559" t="str">
        <f t="shared" si="95"/>
        <v/>
      </c>
      <c r="K1578" s="559"/>
      <c r="L1578" s="559"/>
      <c r="M1578" s="559"/>
      <c r="N1578" s="559"/>
      <c r="O1578" s="559" t="str">
        <f t="shared" si="96"/>
        <v/>
      </c>
      <c r="P1578" s="560"/>
    </row>
    <row r="1579" spans="2:16">
      <c r="B1579" s="557" t="str">
        <f t="shared" si="93"/>
        <v/>
      </c>
      <c r="C1579" s="558"/>
      <c r="D1579" s="559" t="str">
        <f t="shared" si="94"/>
        <v/>
      </c>
      <c r="E1579" s="559"/>
      <c r="F1579" s="559" t="str">
        <f>IFERROR(IF(OR(D1579=0,D1579=""),"",-PMT($F$45/IF($K$46="Day",'L1'!$D$12,IF($K$46="Week",'L1'!$D$16,IF($K$46="Month",'L1'!$D$17,1))),$F$46,$D$62)),"")</f>
        <v/>
      </c>
      <c r="G1579" s="559"/>
      <c r="H1579" s="559" t="str">
        <f>IFERROR(-PPMT(IF($K$46="Day",$F$45/'L1'!$D$12,IF($K$46="Week",$F$45/'L1'!$D$16,IF($K$46="Month",$F$45/'L1'!$D$17,IF($K$46="Year",$F$45,0)))),B1579,$F$46,$Q$45),"")</f>
        <v/>
      </c>
      <c r="I1579" s="559"/>
      <c r="J1579" s="559" t="str">
        <f t="shared" si="95"/>
        <v/>
      </c>
      <c r="K1579" s="559"/>
      <c r="L1579" s="559"/>
      <c r="M1579" s="559"/>
      <c r="N1579" s="559"/>
      <c r="O1579" s="559" t="str">
        <f t="shared" si="96"/>
        <v/>
      </c>
      <c r="P1579" s="560"/>
    </row>
    <row r="1580" spans="2:16">
      <c r="B1580" s="557" t="str">
        <f t="shared" si="93"/>
        <v/>
      </c>
      <c r="C1580" s="558"/>
      <c r="D1580" s="559" t="str">
        <f t="shared" si="94"/>
        <v/>
      </c>
      <c r="E1580" s="559"/>
      <c r="F1580" s="559" t="str">
        <f>IFERROR(IF(OR(D1580=0,D1580=""),"",-PMT($F$45/IF($K$46="Day",'L1'!$D$12,IF($K$46="Week",'L1'!$D$16,IF($K$46="Month",'L1'!$D$17,1))),$F$46,$D$62)),"")</f>
        <v/>
      </c>
      <c r="G1580" s="559"/>
      <c r="H1580" s="559" t="str">
        <f>IFERROR(-PPMT(IF($K$46="Day",$F$45/'L1'!$D$12,IF($K$46="Week",$F$45/'L1'!$D$16,IF($K$46="Month",$F$45/'L1'!$D$17,IF($K$46="Year",$F$45,0)))),B1580,$F$46,$Q$45),"")</f>
        <v/>
      </c>
      <c r="I1580" s="559"/>
      <c r="J1580" s="559" t="str">
        <f t="shared" si="95"/>
        <v/>
      </c>
      <c r="K1580" s="559"/>
      <c r="L1580" s="559"/>
      <c r="M1580" s="559"/>
      <c r="N1580" s="559"/>
      <c r="O1580" s="559" t="str">
        <f t="shared" si="96"/>
        <v/>
      </c>
      <c r="P1580" s="560"/>
    </row>
    <row r="1581" spans="2:16">
      <c r="B1581" s="557" t="str">
        <f t="shared" si="93"/>
        <v/>
      </c>
      <c r="C1581" s="558"/>
      <c r="D1581" s="559" t="str">
        <f t="shared" si="94"/>
        <v/>
      </c>
      <c r="E1581" s="559"/>
      <c r="F1581" s="559" t="str">
        <f>IFERROR(IF(OR(D1581=0,D1581=""),"",-PMT($F$45/IF($K$46="Day",'L1'!$D$12,IF($K$46="Week",'L1'!$D$16,IF($K$46="Month",'L1'!$D$17,1))),$F$46,$D$62)),"")</f>
        <v/>
      </c>
      <c r="G1581" s="559"/>
      <c r="H1581" s="559" t="str">
        <f>IFERROR(-PPMT(IF($K$46="Day",$F$45/'L1'!$D$12,IF($K$46="Week",$F$45/'L1'!$D$16,IF($K$46="Month",$F$45/'L1'!$D$17,IF($K$46="Year",$F$45,0)))),B1581,$F$46,$Q$45),"")</f>
        <v/>
      </c>
      <c r="I1581" s="559"/>
      <c r="J1581" s="559" t="str">
        <f t="shared" si="95"/>
        <v/>
      </c>
      <c r="K1581" s="559"/>
      <c r="L1581" s="559"/>
      <c r="M1581" s="559"/>
      <c r="N1581" s="559"/>
      <c r="O1581" s="559" t="str">
        <f t="shared" si="96"/>
        <v/>
      </c>
      <c r="P1581" s="560"/>
    </row>
    <row r="1582" spans="2:16">
      <c r="B1582" s="557" t="str">
        <f t="shared" si="93"/>
        <v/>
      </c>
      <c r="C1582" s="558"/>
      <c r="D1582" s="559" t="str">
        <f t="shared" si="94"/>
        <v/>
      </c>
      <c r="E1582" s="559"/>
      <c r="F1582" s="559" t="str">
        <f>IFERROR(IF(OR(D1582=0,D1582=""),"",-PMT($F$45/IF($K$46="Day",'L1'!$D$12,IF($K$46="Week",'L1'!$D$16,IF($K$46="Month",'L1'!$D$17,1))),$F$46,$D$62)),"")</f>
        <v/>
      </c>
      <c r="G1582" s="559"/>
      <c r="H1582" s="559" t="str">
        <f>IFERROR(-PPMT(IF($K$46="Day",$F$45/'L1'!$D$12,IF($K$46="Week",$F$45/'L1'!$D$16,IF($K$46="Month",$F$45/'L1'!$D$17,IF($K$46="Year",$F$45,0)))),B1582,$F$46,$Q$45),"")</f>
        <v/>
      </c>
      <c r="I1582" s="559"/>
      <c r="J1582" s="559" t="str">
        <f t="shared" si="95"/>
        <v/>
      </c>
      <c r="K1582" s="559"/>
      <c r="L1582" s="559"/>
      <c r="M1582" s="559"/>
      <c r="N1582" s="559"/>
      <c r="O1582" s="559" t="str">
        <f t="shared" si="96"/>
        <v/>
      </c>
      <c r="P1582" s="560"/>
    </row>
    <row r="1583" spans="2:16">
      <c r="B1583" s="557" t="str">
        <f t="shared" si="93"/>
        <v/>
      </c>
      <c r="C1583" s="558"/>
      <c r="D1583" s="559" t="str">
        <f t="shared" si="94"/>
        <v/>
      </c>
      <c r="E1583" s="559"/>
      <c r="F1583" s="559" t="str">
        <f>IFERROR(IF(OR(D1583=0,D1583=""),"",-PMT($F$45/IF($K$46="Day",'L1'!$D$12,IF($K$46="Week",'L1'!$D$16,IF($K$46="Month",'L1'!$D$17,1))),$F$46,$D$62)),"")</f>
        <v/>
      </c>
      <c r="G1583" s="559"/>
      <c r="H1583" s="559" t="str">
        <f>IFERROR(-PPMT(IF($K$46="Day",$F$45/'L1'!$D$12,IF($K$46="Week",$F$45/'L1'!$D$16,IF($K$46="Month",$F$45/'L1'!$D$17,IF($K$46="Year",$F$45,0)))),B1583,$F$46,$Q$45),"")</f>
        <v/>
      </c>
      <c r="I1583" s="559"/>
      <c r="J1583" s="559" t="str">
        <f t="shared" si="95"/>
        <v/>
      </c>
      <c r="K1583" s="559"/>
      <c r="L1583" s="559"/>
      <c r="M1583" s="559"/>
      <c r="N1583" s="559"/>
      <c r="O1583" s="559" t="str">
        <f t="shared" si="96"/>
        <v/>
      </c>
      <c r="P1583" s="560"/>
    </row>
    <row r="1584" spans="2:16">
      <c r="B1584" s="557" t="str">
        <f t="shared" si="93"/>
        <v/>
      </c>
      <c r="C1584" s="558"/>
      <c r="D1584" s="559" t="str">
        <f t="shared" si="94"/>
        <v/>
      </c>
      <c r="E1584" s="559"/>
      <c r="F1584" s="559" t="str">
        <f>IFERROR(IF(OR(D1584=0,D1584=""),"",-PMT($F$45/IF($K$46="Day",'L1'!$D$12,IF($K$46="Week",'L1'!$D$16,IF($K$46="Month",'L1'!$D$17,1))),$F$46,$D$62)),"")</f>
        <v/>
      </c>
      <c r="G1584" s="559"/>
      <c r="H1584" s="559" t="str">
        <f>IFERROR(-PPMT(IF($K$46="Day",$F$45/'L1'!$D$12,IF($K$46="Week",$F$45/'L1'!$D$16,IF($K$46="Month",$F$45/'L1'!$D$17,IF($K$46="Year",$F$45,0)))),B1584,$F$46,$Q$45),"")</f>
        <v/>
      </c>
      <c r="I1584" s="559"/>
      <c r="J1584" s="559" t="str">
        <f t="shared" si="95"/>
        <v/>
      </c>
      <c r="K1584" s="559"/>
      <c r="L1584" s="559"/>
      <c r="M1584" s="559"/>
      <c r="N1584" s="559"/>
      <c r="O1584" s="559" t="str">
        <f t="shared" si="96"/>
        <v/>
      </c>
      <c r="P1584" s="560"/>
    </row>
    <row r="1585" spans="2:16">
      <c r="B1585" s="557" t="str">
        <f t="shared" si="93"/>
        <v/>
      </c>
      <c r="C1585" s="558"/>
      <c r="D1585" s="559" t="str">
        <f t="shared" si="94"/>
        <v/>
      </c>
      <c r="E1585" s="559"/>
      <c r="F1585" s="559" t="str">
        <f>IFERROR(IF(OR(D1585=0,D1585=""),"",-PMT($F$45/IF($K$46="Day",'L1'!$D$12,IF($K$46="Week",'L1'!$D$16,IF($K$46="Month",'L1'!$D$17,1))),$F$46,$D$62)),"")</f>
        <v/>
      </c>
      <c r="G1585" s="559"/>
      <c r="H1585" s="559" t="str">
        <f>IFERROR(-PPMT(IF($K$46="Day",$F$45/'L1'!$D$12,IF($K$46="Week",$F$45/'L1'!$D$16,IF($K$46="Month",$F$45/'L1'!$D$17,IF($K$46="Year",$F$45,0)))),B1585,$F$46,$Q$45),"")</f>
        <v/>
      </c>
      <c r="I1585" s="559"/>
      <c r="J1585" s="559" t="str">
        <f t="shared" si="95"/>
        <v/>
      </c>
      <c r="K1585" s="559"/>
      <c r="L1585" s="559"/>
      <c r="M1585" s="559"/>
      <c r="N1585" s="559"/>
      <c r="O1585" s="559" t="str">
        <f t="shared" si="96"/>
        <v/>
      </c>
      <c r="P1585" s="560"/>
    </row>
    <row r="1586" spans="2:16">
      <c r="B1586" s="557" t="str">
        <f t="shared" si="93"/>
        <v/>
      </c>
      <c r="C1586" s="558"/>
      <c r="D1586" s="559" t="str">
        <f t="shared" si="94"/>
        <v/>
      </c>
      <c r="E1586" s="559"/>
      <c r="F1586" s="559" t="str">
        <f>IFERROR(IF(OR(D1586=0,D1586=""),"",-PMT($F$45/IF($K$46="Day",'L1'!$D$12,IF($K$46="Week",'L1'!$D$16,IF($K$46="Month",'L1'!$D$17,1))),$F$46,$D$62)),"")</f>
        <v/>
      </c>
      <c r="G1586" s="559"/>
      <c r="H1586" s="559" t="str">
        <f>IFERROR(-PPMT(IF($K$46="Day",$F$45/'L1'!$D$12,IF($K$46="Week",$F$45/'L1'!$D$16,IF($K$46="Month",$F$45/'L1'!$D$17,IF($K$46="Year",$F$45,0)))),B1586,$F$46,$Q$45),"")</f>
        <v/>
      </c>
      <c r="I1586" s="559"/>
      <c r="J1586" s="559" t="str">
        <f t="shared" si="95"/>
        <v/>
      </c>
      <c r="K1586" s="559"/>
      <c r="L1586" s="559"/>
      <c r="M1586" s="559"/>
      <c r="N1586" s="559"/>
      <c r="O1586" s="559" t="str">
        <f t="shared" si="96"/>
        <v/>
      </c>
      <c r="P1586" s="560"/>
    </row>
    <row r="1587" spans="2:16">
      <c r="B1587" s="557" t="str">
        <f t="shared" si="93"/>
        <v/>
      </c>
      <c r="C1587" s="558"/>
      <c r="D1587" s="559" t="str">
        <f t="shared" si="94"/>
        <v/>
      </c>
      <c r="E1587" s="559"/>
      <c r="F1587" s="559" t="str">
        <f>IFERROR(IF(OR(D1587=0,D1587=""),"",-PMT($F$45/IF($K$46="Day",'L1'!$D$12,IF($K$46="Week",'L1'!$D$16,IF($K$46="Month",'L1'!$D$17,1))),$F$46,$D$62)),"")</f>
        <v/>
      </c>
      <c r="G1587" s="559"/>
      <c r="H1587" s="559" t="str">
        <f>IFERROR(-PPMT(IF($K$46="Day",$F$45/'L1'!$D$12,IF($K$46="Week",$F$45/'L1'!$D$16,IF($K$46="Month",$F$45/'L1'!$D$17,IF($K$46="Year",$F$45,0)))),B1587,$F$46,$Q$45),"")</f>
        <v/>
      </c>
      <c r="I1587" s="559"/>
      <c r="J1587" s="559" t="str">
        <f t="shared" si="95"/>
        <v/>
      </c>
      <c r="K1587" s="559"/>
      <c r="L1587" s="559"/>
      <c r="M1587" s="559"/>
      <c r="N1587" s="559"/>
      <c r="O1587" s="559" t="str">
        <f t="shared" si="96"/>
        <v/>
      </c>
      <c r="P1587" s="560"/>
    </row>
    <row r="1588" spans="2:16">
      <c r="B1588" s="557" t="str">
        <f t="shared" si="93"/>
        <v/>
      </c>
      <c r="C1588" s="558"/>
      <c r="D1588" s="559" t="str">
        <f t="shared" si="94"/>
        <v/>
      </c>
      <c r="E1588" s="559"/>
      <c r="F1588" s="559" t="str">
        <f>IFERROR(IF(OR(D1588=0,D1588=""),"",-PMT($F$45/IF($K$46="Day",'L1'!$D$12,IF($K$46="Week",'L1'!$D$16,IF($K$46="Month",'L1'!$D$17,1))),$F$46,$D$62)),"")</f>
        <v/>
      </c>
      <c r="G1588" s="559"/>
      <c r="H1588" s="559" t="str">
        <f>IFERROR(-PPMT(IF($K$46="Day",$F$45/'L1'!$D$12,IF($K$46="Week",$F$45/'L1'!$D$16,IF($K$46="Month",$F$45/'L1'!$D$17,IF($K$46="Year",$F$45,0)))),B1588,$F$46,$Q$45),"")</f>
        <v/>
      </c>
      <c r="I1588" s="559"/>
      <c r="J1588" s="559" t="str">
        <f t="shared" si="95"/>
        <v/>
      </c>
      <c r="K1588" s="559"/>
      <c r="L1588" s="559"/>
      <c r="M1588" s="559"/>
      <c r="N1588" s="559"/>
      <c r="O1588" s="559" t="str">
        <f t="shared" si="96"/>
        <v/>
      </c>
      <c r="P1588" s="560"/>
    </row>
    <row r="1589" spans="2:16">
      <c r="B1589" s="557" t="str">
        <f t="shared" si="93"/>
        <v/>
      </c>
      <c r="C1589" s="558"/>
      <c r="D1589" s="559" t="str">
        <f t="shared" si="94"/>
        <v/>
      </c>
      <c r="E1589" s="559"/>
      <c r="F1589" s="559" t="str">
        <f>IFERROR(IF(OR(D1589=0,D1589=""),"",-PMT($F$45/IF($K$46="Day",'L1'!$D$12,IF($K$46="Week",'L1'!$D$16,IF($K$46="Month",'L1'!$D$17,1))),$F$46,$D$62)),"")</f>
        <v/>
      </c>
      <c r="G1589" s="559"/>
      <c r="H1589" s="559" t="str">
        <f>IFERROR(-PPMT(IF($K$46="Day",$F$45/'L1'!$D$12,IF($K$46="Week",$F$45/'L1'!$D$16,IF($K$46="Month",$F$45/'L1'!$D$17,IF($K$46="Year",$F$45,0)))),B1589,$F$46,$Q$45),"")</f>
        <v/>
      </c>
      <c r="I1589" s="559"/>
      <c r="J1589" s="559" t="str">
        <f t="shared" si="95"/>
        <v/>
      </c>
      <c r="K1589" s="559"/>
      <c r="L1589" s="559"/>
      <c r="M1589" s="559"/>
      <c r="N1589" s="559"/>
      <c r="O1589" s="559" t="str">
        <f t="shared" si="96"/>
        <v/>
      </c>
      <c r="P1589" s="560"/>
    </row>
    <row r="1590" spans="2:16">
      <c r="B1590" s="557" t="str">
        <f t="shared" si="93"/>
        <v/>
      </c>
      <c r="C1590" s="558"/>
      <c r="D1590" s="559" t="str">
        <f t="shared" si="94"/>
        <v/>
      </c>
      <c r="E1590" s="559"/>
      <c r="F1590" s="559" t="str">
        <f>IFERROR(IF(OR(D1590=0,D1590=""),"",-PMT($F$45/IF($K$46="Day",'L1'!$D$12,IF($K$46="Week",'L1'!$D$16,IF($K$46="Month",'L1'!$D$17,1))),$F$46,$D$62)),"")</f>
        <v/>
      </c>
      <c r="G1590" s="559"/>
      <c r="H1590" s="559" t="str">
        <f>IFERROR(-PPMT(IF($K$46="Day",$F$45/'L1'!$D$12,IF($K$46="Week",$F$45/'L1'!$D$16,IF($K$46="Month",$F$45/'L1'!$D$17,IF($K$46="Year",$F$45,0)))),B1590,$F$46,$Q$45),"")</f>
        <v/>
      </c>
      <c r="I1590" s="559"/>
      <c r="J1590" s="559" t="str">
        <f t="shared" si="95"/>
        <v/>
      </c>
      <c r="K1590" s="559"/>
      <c r="L1590" s="559"/>
      <c r="M1590" s="559"/>
      <c r="N1590" s="559"/>
      <c r="O1590" s="559" t="str">
        <f t="shared" si="96"/>
        <v/>
      </c>
      <c r="P1590" s="560"/>
    </row>
    <row r="1591" spans="2:16">
      <c r="B1591" s="557" t="str">
        <f t="shared" si="93"/>
        <v/>
      </c>
      <c r="C1591" s="558"/>
      <c r="D1591" s="559" t="str">
        <f t="shared" si="94"/>
        <v/>
      </c>
      <c r="E1591" s="559"/>
      <c r="F1591" s="559" t="str">
        <f>IFERROR(IF(OR(D1591=0,D1591=""),"",-PMT($F$45/IF($K$46="Day",'L1'!$D$12,IF($K$46="Week",'L1'!$D$16,IF($K$46="Month",'L1'!$D$17,1))),$F$46,$D$62)),"")</f>
        <v/>
      </c>
      <c r="G1591" s="559"/>
      <c r="H1591" s="559" t="str">
        <f>IFERROR(-PPMT(IF($K$46="Day",$F$45/'L1'!$D$12,IF($K$46="Week",$F$45/'L1'!$D$16,IF($K$46="Month",$F$45/'L1'!$D$17,IF($K$46="Year",$F$45,0)))),B1591,$F$46,$Q$45),"")</f>
        <v/>
      </c>
      <c r="I1591" s="559"/>
      <c r="J1591" s="559" t="str">
        <f t="shared" si="95"/>
        <v/>
      </c>
      <c r="K1591" s="559"/>
      <c r="L1591" s="559"/>
      <c r="M1591" s="559"/>
      <c r="N1591" s="559"/>
      <c r="O1591" s="559" t="str">
        <f t="shared" si="96"/>
        <v/>
      </c>
      <c r="P1591" s="560"/>
    </row>
    <row r="1592" spans="2:16">
      <c r="B1592" s="557" t="str">
        <f t="shared" si="93"/>
        <v/>
      </c>
      <c r="C1592" s="558"/>
      <c r="D1592" s="559" t="str">
        <f t="shared" si="94"/>
        <v/>
      </c>
      <c r="E1592" s="559"/>
      <c r="F1592" s="559" t="str">
        <f>IFERROR(IF(OR(D1592=0,D1592=""),"",-PMT($F$45/IF($K$46="Day",'L1'!$D$12,IF($K$46="Week",'L1'!$D$16,IF($K$46="Month",'L1'!$D$17,1))),$F$46,$D$62)),"")</f>
        <v/>
      </c>
      <c r="G1592" s="559"/>
      <c r="H1592" s="559" t="str">
        <f>IFERROR(-PPMT(IF($K$46="Day",$F$45/'L1'!$D$12,IF($K$46="Week",$F$45/'L1'!$D$16,IF($K$46="Month",$F$45/'L1'!$D$17,IF($K$46="Year",$F$45,0)))),B1592,$F$46,$Q$45),"")</f>
        <v/>
      </c>
      <c r="I1592" s="559"/>
      <c r="J1592" s="559" t="str">
        <f t="shared" si="95"/>
        <v/>
      </c>
      <c r="K1592" s="559"/>
      <c r="L1592" s="559"/>
      <c r="M1592" s="559"/>
      <c r="N1592" s="559"/>
      <c r="O1592" s="559" t="str">
        <f t="shared" si="96"/>
        <v/>
      </c>
      <c r="P1592" s="560"/>
    </row>
    <row r="1593" spans="2:16">
      <c r="B1593" s="557" t="str">
        <f t="shared" si="93"/>
        <v/>
      </c>
      <c r="C1593" s="558"/>
      <c r="D1593" s="559" t="str">
        <f t="shared" si="94"/>
        <v/>
      </c>
      <c r="E1593" s="559"/>
      <c r="F1593" s="559" t="str">
        <f>IFERROR(IF(OR(D1593=0,D1593=""),"",-PMT($F$45/IF($K$46="Day",'L1'!$D$12,IF($K$46="Week",'L1'!$D$16,IF($K$46="Month",'L1'!$D$17,1))),$F$46,$D$62)),"")</f>
        <v/>
      </c>
      <c r="G1593" s="559"/>
      <c r="H1593" s="559" t="str">
        <f>IFERROR(-PPMT(IF($K$46="Day",$F$45/'L1'!$D$12,IF($K$46="Week",$F$45/'L1'!$D$16,IF($K$46="Month",$F$45/'L1'!$D$17,IF($K$46="Year",$F$45,0)))),B1593,$F$46,$Q$45),"")</f>
        <v/>
      </c>
      <c r="I1593" s="559"/>
      <c r="J1593" s="559" t="str">
        <f t="shared" si="95"/>
        <v/>
      </c>
      <c r="K1593" s="559"/>
      <c r="L1593" s="559"/>
      <c r="M1593" s="559"/>
      <c r="N1593" s="559"/>
      <c r="O1593" s="559" t="str">
        <f t="shared" si="96"/>
        <v/>
      </c>
      <c r="P1593" s="560"/>
    </row>
    <row r="1594" spans="2:16">
      <c r="B1594" s="557" t="str">
        <f t="shared" si="93"/>
        <v/>
      </c>
      <c r="C1594" s="558"/>
      <c r="D1594" s="559" t="str">
        <f t="shared" si="94"/>
        <v/>
      </c>
      <c r="E1594" s="559"/>
      <c r="F1594" s="559" t="str">
        <f>IFERROR(IF(OR(D1594=0,D1594=""),"",-PMT($F$45/IF($K$46="Day",'L1'!$D$12,IF($K$46="Week",'L1'!$D$16,IF($K$46="Month",'L1'!$D$17,1))),$F$46,$D$62)),"")</f>
        <v/>
      </c>
      <c r="G1594" s="559"/>
      <c r="H1594" s="559" t="str">
        <f>IFERROR(-PPMT(IF($K$46="Day",$F$45/'L1'!$D$12,IF($K$46="Week",$F$45/'L1'!$D$16,IF($K$46="Month",$F$45/'L1'!$D$17,IF($K$46="Year",$F$45,0)))),B1594,$F$46,$Q$45),"")</f>
        <v/>
      </c>
      <c r="I1594" s="559"/>
      <c r="J1594" s="559" t="str">
        <f t="shared" si="95"/>
        <v/>
      </c>
      <c r="K1594" s="559"/>
      <c r="L1594" s="559"/>
      <c r="M1594" s="559"/>
      <c r="N1594" s="559"/>
      <c r="O1594" s="559" t="str">
        <f t="shared" si="96"/>
        <v/>
      </c>
      <c r="P1594" s="560"/>
    </row>
    <row r="1595" spans="2:16">
      <c r="B1595" s="557" t="str">
        <f t="shared" si="93"/>
        <v/>
      </c>
      <c r="C1595" s="558"/>
      <c r="D1595" s="559" t="str">
        <f t="shared" si="94"/>
        <v/>
      </c>
      <c r="E1595" s="559"/>
      <c r="F1595" s="559" t="str">
        <f>IFERROR(IF(OR(D1595=0,D1595=""),"",-PMT($F$45/IF($K$46="Day",'L1'!$D$12,IF($K$46="Week",'L1'!$D$16,IF($K$46="Month",'L1'!$D$17,1))),$F$46,$D$62)),"")</f>
        <v/>
      </c>
      <c r="G1595" s="559"/>
      <c r="H1595" s="559" t="str">
        <f>IFERROR(-PPMT(IF($K$46="Day",$F$45/'L1'!$D$12,IF($K$46="Week",$F$45/'L1'!$D$16,IF($K$46="Month",$F$45/'L1'!$D$17,IF($K$46="Year",$F$45,0)))),B1595,$F$46,$Q$45),"")</f>
        <v/>
      </c>
      <c r="I1595" s="559"/>
      <c r="J1595" s="559" t="str">
        <f t="shared" si="95"/>
        <v/>
      </c>
      <c r="K1595" s="559"/>
      <c r="L1595" s="559"/>
      <c r="M1595" s="559"/>
      <c r="N1595" s="559"/>
      <c r="O1595" s="559" t="str">
        <f t="shared" si="96"/>
        <v/>
      </c>
      <c r="P1595" s="560"/>
    </row>
    <row r="1596" spans="2:16">
      <c r="B1596" s="557" t="str">
        <f t="shared" si="93"/>
        <v/>
      </c>
      <c r="C1596" s="558"/>
      <c r="D1596" s="559" t="str">
        <f t="shared" si="94"/>
        <v/>
      </c>
      <c r="E1596" s="559"/>
      <c r="F1596" s="559" t="str">
        <f>IFERROR(IF(OR(D1596=0,D1596=""),"",-PMT($F$45/IF($K$46="Day",'L1'!$D$12,IF($K$46="Week",'L1'!$D$16,IF($K$46="Month",'L1'!$D$17,1))),$F$46,$D$62)),"")</f>
        <v/>
      </c>
      <c r="G1596" s="559"/>
      <c r="H1596" s="559" t="str">
        <f>IFERROR(-PPMT(IF($K$46="Day",$F$45/'L1'!$D$12,IF($K$46="Week",$F$45/'L1'!$D$16,IF($K$46="Month",$F$45/'L1'!$D$17,IF($K$46="Year",$F$45,0)))),B1596,$F$46,$Q$45),"")</f>
        <v/>
      </c>
      <c r="I1596" s="559"/>
      <c r="J1596" s="559" t="str">
        <f t="shared" si="95"/>
        <v/>
      </c>
      <c r="K1596" s="559"/>
      <c r="L1596" s="559"/>
      <c r="M1596" s="559"/>
      <c r="N1596" s="559"/>
      <c r="O1596" s="559" t="str">
        <f t="shared" si="96"/>
        <v/>
      </c>
      <c r="P1596" s="560"/>
    </row>
    <row r="1597" spans="2:16">
      <c r="B1597" s="557" t="str">
        <f t="shared" si="93"/>
        <v/>
      </c>
      <c r="C1597" s="558"/>
      <c r="D1597" s="559" t="str">
        <f t="shared" si="94"/>
        <v/>
      </c>
      <c r="E1597" s="559"/>
      <c r="F1597" s="559" t="str">
        <f>IFERROR(IF(OR(D1597=0,D1597=""),"",-PMT($F$45/IF($K$46="Day",'L1'!$D$12,IF($K$46="Week",'L1'!$D$16,IF($K$46="Month",'L1'!$D$17,1))),$F$46,$D$62)),"")</f>
        <v/>
      </c>
      <c r="G1597" s="559"/>
      <c r="H1597" s="559" t="str">
        <f>IFERROR(-PPMT(IF($K$46="Day",$F$45/'L1'!$D$12,IF($K$46="Week",$F$45/'L1'!$D$16,IF($K$46="Month",$F$45/'L1'!$D$17,IF($K$46="Year",$F$45,0)))),B1597,$F$46,$Q$45),"")</f>
        <v/>
      </c>
      <c r="I1597" s="559"/>
      <c r="J1597" s="559" t="str">
        <f t="shared" si="95"/>
        <v/>
      </c>
      <c r="K1597" s="559"/>
      <c r="L1597" s="559"/>
      <c r="M1597" s="559"/>
      <c r="N1597" s="559"/>
      <c r="O1597" s="559" t="str">
        <f t="shared" si="96"/>
        <v/>
      </c>
      <c r="P1597" s="560"/>
    </row>
    <row r="1598" spans="2:16">
      <c r="B1598" s="557" t="str">
        <f t="shared" si="93"/>
        <v/>
      </c>
      <c r="C1598" s="558"/>
      <c r="D1598" s="559" t="str">
        <f t="shared" si="94"/>
        <v/>
      </c>
      <c r="E1598" s="559"/>
      <c r="F1598" s="559" t="str">
        <f>IFERROR(IF(OR(D1598=0,D1598=""),"",-PMT($F$45/IF($K$46="Day",'L1'!$D$12,IF($K$46="Week",'L1'!$D$16,IF($K$46="Month",'L1'!$D$17,1))),$F$46,$D$62)),"")</f>
        <v/>
      </c>
      <c r="G1598" s="559"/>
      <c r="H1598" s="559" t="str">
        <f>IFERROR(-PPMT(IF($K$46="Day",$F$45/'L1'!$D$12,IF($K$46="Week",$F$45/'L1'!$D$16,IF($K$46="Month",$F$45/'L1'!$D$17,IF($K$46="Year",$F$45,0)))),B1598,$F$46,$Q$45),"")</f>
        <v/>
      </c>
      <c r="I1598" s="559"/>
      <c r="J1598" s="559" t="str">
        <f t="shared" si="95"/>
        <v/>
      </c>
      <c r="K1598" s="559"/>
      <c r="L1598" s="559"/>
      <c r="M1598" s="559"/>
      <c r="N1598" s="559"/>
      <c r="O1598" s="559" t="str">
        <f t="shared" si="96"/>
        <v/>
      </c>
      <c r="P1598" s="560"/>
    </row>
    <row r="1599" spans="2:16">
      <c r="B1599" s="557" t="str">
        <f t="shared" si="93"/>
        <v/>
      </c>
      <c r="C1599" s="558"/>
      <c r="D1599" s="559" t="str">
        <f t="shared" si="94"/>
        <v/>
      </c>
      <c r="E1599" s="559"/>
      <c r="F1599" s="559" t="str">
        <f>IFERROR(IF(OR(D1599=0,D1599=""),"",-PMT($F$45/IF($K$46="Day",'L1'!$D$12,IF($K$46="Week",'L1'!$D$16,IF($K$46="Month",'L1'!$D$17,1))),$F$46,$D$62)),"")</f>
        <v/>
      </c>
      <c r="G1599" s="559"/>
      <c r="H1599" s="559" t="str">
        <f>IFERROR(-PPMT(IF($K$46="Day",$F$45/'L1'!$D$12,IF($K$46="Week",$F$45/'L1'!$D$16,IF($K$46="Month",$F$45/'L1'!$D$17,IF($K$46="Year",$F$45,0)))),B1599,$F$46,$Q$45),"")</f>
        <v/>
      </c>
      <c r="I1599" s="559"/>
      <c r="J1599" s="559" t="str">
        <f t="shared" si="95"/>
        <v/>
      </c>
      <c r="K1599" s="559"/>
      <c r="L1599" s="559"/>
      <c r="M1599" s="559"/>
      <c r="N1599" s="559"/>
      <c r="O1599" s="559" t="str">
        <f t="shared" si="96"/>
        <v/>
      </c>
      <c r="P1599" s="560"/>
    </row>
    <row r="1600" spans="2:16">
      <c r="B1600" s="557" t="str">
        <f t="shared" ref="B1600:B1663" si="97">IF(OR(D1600=0,D1600=""),"",B1599+1)</f>
        <v/>
      </c>
      <c r="C1600" s="558"/>
      <c r="D1600" s="559" t="str">
        <f t="shared" ref="D1600:D1663" si="98">IFERROR(IF(D1599-H1599&lt;=0,"",D1599-H1599),"")</f>
        <v/>
      </c>
      <c r="E1600" s="559"/>
      <c r="F1600" s="559" t="str">
        <f>IFERROR(IF(OR(D1600=0,D1600=""),"",-PMT($F$45/IF($K$46="Day",'L1'!$D$12,IF($K$46="Week",'L1'!$D$16,IF($K$46="Month",'L1'!$D$17,1))),$F$46,$D$62)),"")</f>
        <v/>
      </c>
      <c r="G1600" s="559"/>
      <c r="H1600" s="559" t="str">
        <f>IFERROR(-PPMT(IF($K$46="Day",$F$45/'L1'!$D$12,IF($K$46="Week",$F$45/'L1'!$D$16,IF($K$46="Month",$F$45/'L1'!$D$17,IF($K$46="Year",$F$45,0)))),B1600,$F$46,$Q$45),"")</f>
        <v/>
      </c>
      <c r="I1600" s="559"/>
      <c r="J1600" s="559" t="str">
        <f t="shared" ref="J1600:J1663" si="99">IFERROR(F1600-H1600,"")</f>
        <v/>
      </c>
      <c r="K1600" s="559"/>
      <c r="L1600" s="559"/>
      <c r="M1600" s="559"/>
      <c r="N1600" s="559"/>
      <c r="O1600" s="559" t="str">
        <f t="shared" ref="O1600:O1663" si="100">IFERROR(D1600-H1600,"")</f>
        <v/>
      </c>
      <c r="P1600" s="560"/>
    </row>
    <row r="1601" spans="2:16">
      <c r="B1601" s="557" t="str">
        <f t="shared" si="97"/>
        <v/>
      </c>
      <c r="C1601" s="558"/>
      <c r="D1601" s="559" t="str">
        <f t="shared" si="98"/>
        <v/>
      </c>
      <c r="E1601" s="559"/>
      <c r="F1601" s="559" t="str">
        <f>IFERROR(IF(OR(D1601=0,D1601=""),"",-PMT($F$45/IF($K$46="Day",'L1'!$D$12,IF($K$46="Week",'L1'!$D$16,IF($K$46="Month",'L1'!$D$17,1))),$F$46,$D$62)),"")</f>
        <v/>
      </c>
      <c r="G1601" s="559"/>
      <c r="H1601" s="559" t="str">
        <f>IFERROR(-PPMT(IF($K$46="Day",$F$45/'L1'!$D$12,IF($K$46="Week",$F$45/'L1'!$D$16,IF($K$46="Month",$F$45/'L1'!$D$17,IF($K$46="Year",$F$45,0)))),B1601,$F$46,$Q$45),"")</f>
        <v/>
      </c>
      <c r="I1601" s="559"/>
      <c r="J1601" s="559" t="str">
        <f t="shared" si="99"/>
        <v/>
      </c>
      <c r="K1601" s="559"/>
      <c r="L1601" s="559"/>
      <c r="M1601" s="559"/>
      <c r="N1601" s="559"/>
      <c r="O1601" s="559" t="str">
        <f t="shared" si="100"/>
        <v/>
      </c>
      <c r="P1601" s="560"/>
    </row>
    <row r="1602" spans="2:16">
      <c r="B1602" s="557" t="str">
        <f t="shared" si="97"/>
        <v/>
      </c>
      <c r="C1602" s="558"/>
      <c r="D1602" s="559" t="str">
        <f t="shared" si="98"/>
        <v/>
      </c>
      <c r="E1602" s="559"/>
      <c r="F1602" s="559" t="str">
        <f>IFERROR(IF(OR(D1602=0,D1602=""),"",-PMT($F$45/IF($K$46="Day",'L1'!$D$12,IF($K$46="Week",'L1'!$D$16,IF($K$46="Month",'L1'!$D$17,1))),$F$46,$D$62)),"")</f>
        <v/>
      </c>
      <c r="G1602" s="559"/>
      <c r="H1602" s="559" t="str">
        <f>IFERROR(-PPMT(IF($K$46="Day",$F$45/'L1'!$D$12,IF($K$46="Week",$F$45/'L1'!$D$16,IF($K$46="Month",$F$45/'L1'!$D$17,IF($K$46="Year",$F$45,0)))),B1602,$F$46,$Q$45),"")</f>
        <v/>
      </c>
      <c r="I1602" s="559"/>
      <c r="J1602" s="559" t="str">
        <f t="shared" si="99"/>
        <v/>
      </c>
      <c r="K1602" s="559"/>
      <c r="L1602" s="559"/>
      <c r="M1602" s="559"/>
      <c r="N1602" s="559"/>
      <c r="O1602" s="559" t="str">
        <f t="shared" si="100"/>
        <v/>
      </c>
      <c r="P1602" s="560"/>
    </row>
    <row r="1603" spans="2:16">
      <c r="B1603" s="557" t="str">
        <f t="shared" si="97"/>
        <v/>
      </c>
      <c r="C1603" s="558"/>
      <c r="D1603" s="559" t="str">
        <f t="shared" si="98"/>
        <v/>
      </c>
      <c r="E1603" s="559"/>
      <c r="F1603" s="559" t="str">
        <f>IFERROR(IF(OR(D1603=0,D1603=""),"",-PMT($F$45/IF($K$46="Day",'L1'!$D$12,IF($K$46="Week",'L1'!$D$16,IF($K$46="Month",'L1'!$D$17,1))),$F$46,$D$62)),"")</f>
        <v/>
      </c>
      <c r="G1603" s="559"/>
      <c r="H1603" s="559" t="str">
        <f>IFERROR(-PPMT(IF($K$46="Day",$F$45/'L1'!$D$12,IF($K$46="Week",$F$45/'L1'!$D$16,IF($K$46="Month",$F$45/'L1'!$D$17,IF($K$46="Year",$F$45,0)))),B1603,$F$46,$Q$45),"")</f>
        <v/>
      </c>
      <c r="I1603" s="559"/>
      <c r="J1603" s="559" t="str">
        <f t="shared" si="99"/>
        <v/>
      </c>
      <c r="K1603" s="559"/>
      <c r="L1603" s="559"/>
      <c r="M1603" s="559"/>
      <c r="N1603" s="559"/>
      <c r="O1603" s="559" t="str">
        <f t="shared" si="100"/>
        <v/>
      </c>
      <c r="P1603" s="560"/>
    </row>
    <row r="1604" spans="2:16">
      <c r="B1604" s="557" t="str">
        <f t="shared" si="97"/>
        <v/>
      </c>
      <c r="C1604" s="558"/>
      <c r="D1604" s="559" t="str">
        <f t="shared" si="98"/>
        <v/>
      </c>
      <c r="E1604" s="559"/>
      <c r="F1604" s="559" t="str">
        <f>IFERROR(IF(OR(D1604=0,D1604=""),"",-PMT($F$45/IF($K$46="Day",'L1'!$D$12,IF($K$46="Week",'L1'!$D$16,IF($K$46="Month",'L1'!$D$17,1))),$F$46,$D$62)),"")</f>
        <v/>
      </c>
      <c r="G1604" s="559"/>
      <c r="H1604" s="559" t="str">
        <f>IFERROR(-PPMT(IF($K$46="Day",$F$45/'L1'!$D$12,IF($K$46="Week",$F$45/'L1'!$D$16,IF($K$46="Month",$F$45/'L1'!$D$17,IF($K$46="Year",$F$45,0)))),B1604,$F$46,$Q$45),"")</f>
        <v/>
      </c>
      <c r="I1604" s="559"/>
      <c r="J1604" s="559" t="str">
        <f t="shared" si="99"/>
        <v/>
      </c>
      <c r="K1604" s="559"/>
      <c r="L1604" s="559"/>
      <c r="M1604" s="559"/>
      <c r="N1604" s="559"/>
      <c r="O1604" s="559" t="str">
        <f t="shared" si="100"/>
        <v/>
      </c>
      <c r="P1604" s="560"/>
    </row>
    <row r="1605" spans="2:16">
      <c r="B1605" s="557" t="str">
        <f t="shared" si="97"/>
        <v/>
      </c>
      <c r="C1605" s="558"/>
      <c r="D1605" s="559" t="str">
        <f t="shared" si="98"/>
        <v/>
      </c>
      <c r="E1605" s="559"/>
      <c r="F1605" s="559" t="str">
        <f>IFERROR(IF(OR(D1605=0,D1605=""),"",-PMT($F$45/IF($K$46="Day",'L1'!$D$12,IF($K$46="Week",'L1'!$D$16,IF($K$46="Month",'L1'!$D$17,1))),$F$46,$D$62)),"")</f>
        <v/>
      </c>
      <c r="G1605" s="559"/>
      <c r="H1605" s="559" t="str">
        <f>IFERROR(-PPMT(IF($K$46="Day",$F$45/'L1'!$D$12,IF($K$46="Week",$F$45/'L1'!$D$16,IF($K$46="Month",$F$45/'L1'!$D$17,IF($K$46="Year",$F$45,0)))),B1605,$F$46,$Q$45),"")</f>
        <v/>
      </c>
      <c r="I1605" s="559"/>
      <c r="J1605" s="559" t="str">
        <f t="shared" si="99"/>
        <v/>
      </c>
      <c r="K1605" s="559"/>
      <c r="L1605" s="559"/>
      <c r="M1605" s="559"/>
      <c r="N1605" s="559"/>
      <c r="O1605" s="559" t="str">
        <f t="shared" si="100"/>
        <v/>
      </c>
      <c r="P1605" s="560"/>
    </row>
    <row r="1606" spans="2:16">
      <c r="B1606" s="557" t="str">
        <f t="shared" si="97"/>
        <v/>
      </c>
      <c r="C1606" s="558"/>
      <c r="D1606" s="559" t="str">
        <f t="shared" si="98"/>
        <v/>
      </c>
      <c r="E1606" s="559"/>
      <c r="F1606" s="559" t="str">
        <f>IFERROR(IF(OR(D1606=0,D1606=""),"",-PMT($F$45/IF($K$46="Day",'L1'!$D$12,IF($K$46="Week",'L1'!$D$16,IF($K$46="Month",'L1'!$D$17,1))),$F$46,$D$62)),"")</f>
        <v/>
      </c>
      <c r="G1606" s="559"/>
      <c r="H1606" s="559" t="str">
        <f>IFERROR(-PPMT(IF($K$46="Day",$F$45/'L1'!$D$12,IF($K$46="Week",$F$45/'L1'!$D$16,IF($K$46="Month",$F$45/'L1'!$D$17,IF($K$46="Year",$F$45,0)))),B1606,$F$46,$Q$45),"")</f>
        <v/>
      </c>
      <c r="I1606" s="559"/>
      <c r="J1606" s="559" t="str">
        <f t="shared" si="99"/>
        <v/>
      </c>
      <c r="K1606" s="559"/>
      <c r="L1606" s="559"/>
      <c r="M1606" s="559"/>
      <c r="N1606" s="559"/>
      <c r="O1606" s="559" t="str">
        <f t="shared" si="100"/>
        <v/>
      </c>
      <c r="P1606" s="560"/>
    </row>
    <row r="1607" spans="2:16">
      <c r="B1607" s="557" t="str">
        <f t="shared" si="97"/>
        <v/>
      </c>
      <c r="C1607" s="558"/>
      <c r="D1607" s="559" t="str">
        <f t="shared" si="98"/>
        <v/>
      </c>
      <c r="E1607" s="559"/>
      <c r="F1607" s="559" t="str">
        <f>IFERROR(IF(OR(D1607=0,D1607=""),"",-PMT($F$45/IF($K$46="Day",'L1'!$D$12,IF($K$46="Week",'L1'!$D$16,IF($K$46="Month",'L1'!$D$17,1))),$F$46,$D$62)),"")</f>
        <v/>
      </c>
      <c r="G1607" s="559"/>
      <c r="H1607" s="559" t="str">
        <f>IFERROR(-PPMT(IF($K$46="Day",$F$45/'L1'!$D$12,IF($K$46="Week",$F$45/'L1'!$D$16,IF($K$46="Month",$F$45/'L1'!$D$17,IF($K$46="Year",$F$45,0)))),B1607,$F$46,$Q$45),"")</f>
        <v/>
      </c>
      <c r="I1607" s="559"/>
      <c r="J1607" s="559" t="str">
        <f t="shared" si="99"/>
        <v/>
      </c>
      <c r="K1607" s="559"/>
      <c r="L1607" s="559"/>
      <c r="M1607" s="559"/>
      <c r="N1607" s="559"/>
      <c r="O1607" s="559" t="str">
        <f t="shared" si="100"/>
        <v/>
      </c>
      <c r="P1607" s="560"/>
    </row>
    <row r="1608" spans="2:16">
      <c r="B1608" s="557" t="str">
        <f t="shared" si="97"/>
        <v/>
      </c>
      <c r="C1608" s="558"/>
      <c r="D1608" s="559" t="str">
        <f t="shared" si="98"/>
        <v/>
      </c>
      <c r="E1608" s="559"/>
      <c r="F1608" s="559" t="str">
        <f>IFERROR(IF(OR(D1608=0,D1608=""),"",-PMT($F$45/IF($K$46="Day",'L1'!$D$12,IF($K$46="Week",'L1'!$D$16,IF($K$46="Month",'L1'!$D$17,1))),$F$46,$D$62)),"")</f>
        <v/>
      </c>
      <c r="G1608" s="559"/>
      <c r="H1608" s="559" t="str">
        <f>IFERROR(-PPMT(IF($K$46="Day",$F$45/'L1'!$D$12,IF($K$46="Week",$F$45/'L1'!$D$16,IF($K$46="Month",$F$45/'L1'!$D$17,IF($K$46="Year",$F$45,0)))),B1608,$F$46,$Q$45),"")</f>
        <v/>
      </c>
      <c r="I1608" s="559"/>
      <c r="J1608" s="559" t="str">
        <f t="shared" si="99"/>
        <v/>
      </c>
      <c r="K1608" s="559"/>
      <c r="L1608" s="559"/>
      <c r="M1608" s="559"/>
      <c r="N1608" s="559"/>
      <c r="O1608" s="559" t="str">
        <f t="shared" si="100"/>
        <v/>
      </c>
      <c r="P1608" s="560"/>
    </row>
    <row r="1609" spans="2:16">
      <c r="B1609" s="557" t="str">
        <f t="shared" si="97"/>
        <v/>
      </c>
      <c r="C1609" s="558"/>
      <c r="D1609" s="559" t="str">
        <f t="shared" si="98"/>
        <v/>
      </c>
      <c r="E1609" s="559"/>
      <c r="F1609" s="559" t="str">
        <f>IFERROR(IF(OR(D1609=0,D1609=""),"",-PMT($F$45/IF($K$46="Day",'L1'!$D$12,IF($K$46="Week",'L1'!$D$16,IF($K$46="Month",'L1'!$D$17,1))),$F$46,$D$62)),"")</f>
        <v/>
      </c>
      <c r="G1609" s="559"/>
      <c r="H1609" s="559" t="str">
        <f>IFERROR(-PPMT(IF($K$46="Day",$F$45/'L1'!$D$12,IF($K$46="Week",$F$45/'L1'!$D$16,IF($K$46="Month",$F$45/'L1'!$D$17,IF($K$46="Year",$F$45,0)))),B1609,$F$46,$Q$45),"")</f>
        <v/>
      </c>
      <c r="I1609" s="559"/>
      <c r="J1609" s="559" t="str">
        <f t="shared" si="99"/>
        <v/>
      </c>
      <c r="K1609" s="559"/>
      <c r="L1609" s="559"/>
      <c r="M1609" s="559"/>
      <c r="N1609" s="559"/>
      <c r="O1609" s="559" t="str">
        <f t="shared" si="100"/>
        <v/>
      </c>
      <c r="P1609" s="560"/>
    </row>
    <row r="1610" spans="2:16">
      <c r="B1610" s="557" t="str">
        <f t="shared" si="97"/>
        <v/>
      </c>
      <c r="C1610" s="558"/>
      <c r="D1610" s="559" t="str">
        <f t="shared" si="98"/>
        <v/>
      </c>
      <c r="E1610" s="559"/>
      <c r="F1610" s="559" t="str">
        <f>IFERROR(IF(OR(D1610=0,D1610=""),"",-PMT($F$45/IF($K$46="Day",'L1'!$D$12,IF($K$46="Week",'L1'!$D$16,IF($K$46="Month",'L1'!$D$17,1))),$F$46,$D$62)),"")</f>
        <v/>
      </c>
      <c r="G1610" s="559"/>
      <c r="H1610" s="559" t="str">
        <f>IFERROR(-PPMT(IF($K$46="Day",$F$45/'L1'!$D$12,IF($K$46="Week",$F$45/'L1'!$D$16,IF($K$46="Month",$F$45/'L1'!$D$17,IF($K$46="Year",$F$45,0)))),B1610,$F$46,$Q$45),"")</f>
        <v/>
      </c>
      <c r="I1610" s="559"/>
      <c r="J1610" s="559" t="str">
        <f t="shared" si="99"/>
        <v/>
      </c>
      <c r="K1610" s="559"/>
      <c r="L1610" s="559"/>
      <c r="M1610" s="559"/>
      <c r="N1610" s="559"/>
      <c r="O1610" s="559" t="str">
        <f t="shared" si="100"/>
        <v/>
      </c>
      <c r="P1610" s="560"/>
    </row>
    <row r="1611" spans="2:16">
      <c r="B1611" s="557" t="str">
        <f t="shared" si="97"/>
        <v/>
      </c>
      <c r="C1611" s="558"/>
      <c r="D1611" s="559" t="str">
        <f t="shared" si="98"/>
        <v/>
      </c>
      <c r="E1611" s="559"/>
      <c r="F1611" s="559" t="str">
        <f>IFERROR(IF(OR(D1611=0,D1611=""),"",-PMT($F$45/IF($K$46="Day",'L1'!$D$12,IF($K$46="Week",'L1'!$D$16,IF($K$46="Month",'L1'!$D$17,1))),$F$46,$D$62)),"")</f>
        <v/>
      </c>
      <c r="G1611" s="559"/>
      <c r="H1611" s="559" t="str">
        <f>IFERROR(-PPMT(IF($K$46="Day",$F$45/'L1'!$D$12,IF($K$46="Week",$F$45/'L1'!$D$16,IF($K$46="Month",$F$45/'L1'!$D$17,IF($K$46="Year",$F$45,0)))),B1611,$F$46,$Q$45),"")</f>
        <v/>
      </c>
      <c r="I1611" s="559"/>
      <c r="J1611" s="559" t="str">
        <f t="shared" si="99"/>
        <v/>
      </c>
      <c r="K1611" s="559"/>
      <c r="L1611" s="559"/>
      <c r="M1611" s="559"/>
      <c r="N1611" s="559"/>
      <c r="O1611" s="559" t="str">
        <f t="shared" si="100"/>
        <v/>
      </c>
      <c r="P1611" s="560"/>
    </row>
    <row r="1612" spans="2:16">
      <c r="B1612" s="557" t="str">
        <f t="shared" si="97"/>
        <v/>
      </c>
      <c r="C1612" s="558"/>
      <c r="D1612" s="559" t="str">
        <f t="shared" si="98"/>
        <v/>
      </c>
      <c r="E1612" s="559"/>
      <c r="F1612" s="559" t="str">
        <f>IFERROR(IF(OR(D1612=0,D1612=""),"",-PMT($F$45/IF($K$46="Day",'L1'!$D$12,IF($K$46="Week",'L1'!$D$16,IF($K$46="Month",'L1'!$D$17,1))),$F$46,$D$62)),"")</f>
        <v/>
      </c>
      <c r="G1612" s="559"/>
      <c r="H1612" s="559" t="str">
        <f>IFERROR(-PPMT(IF($K$46="Day",$F$45/'L1'!$D$12,IF($K$46="Week",$F$45/'L1'!$D$16,IF($K$46="Month",$F$45/'L1'!$D$17,IF($K$46="Year",$F$45,0)))),B1612,$F$46,$Q$45),"")</f>
        <v/>
      </c>
      <c r="I1612" s="559"/>
      <c r="J1612" s="559" t="str">
        <f t="shared" si="99"/>
        <v/>
      </c>
      <c r="K1612" s="559"/>
      <c r="L1612" s="559"/>
      <c r="M1612" s="559"/>
      <c r="N1612" s="559"/>
      <c r="O1612" s="559" t="str">
        <f t="shared" si="100"/>
        <v/>
      </c>
      <c r="P1612" s="560"/>
    </row>
    <row r="1613" spans="2:16">
      <c r="B1613" s="557" t="str">
        <f t="shared" si="97"/>
        <v/>
      </c>
      <c r="C1613" s="558"/>
      <c r="D1613" s="559" t="str">
        <f t="shared" si="98"/>
        <v/>
      </c>
      <c r="E1613" s="559"/>
      <c r="F1613" s="559" t="str">
        <f>IFERROR(IF(OR(D1613=0,D1613=""),"",-PMT($F$45/IF($K$46="Day",'L1'!$D$12,IF($K$46="Week",'L1'!$D$16,IF($K$46="Month",'L1'!$D$17,1))),$F$46,$D$62)),"")</f>
        <v/>
      </c>
      <c r="G1613" s="559"/>
      <c r="H1613" s="559" t="str">
        <f>IFERROR(-PPMT(IF($K$46="Day",$F$45/'L1'!$D$12,IF($K$46="Week",$F$45/'L1'!$D$16,IF($K$46="Month",$F$45/'L1'!$D$17,IF($K$46="Year",$F$45,0)))),B1613,$F$46,$Q$45),"")</f>
        <v/>
      </c>
      <c r="I1613" s="559"/>
      <c r="J1613" s="559" t="str">
        <f t="shared" si="99"/>
        <v/>
      </c>
      <c r="K1613" s="559"/>
      <c r="L1613" s="559"/>
      <c r="M1613" s="559"/>
      <c r="N1613" s="559"/>
      <c r="O1613" s="559" t="str">
        <f t="shared" si="100"/>
        <v/>
      </c>
      <c r="P1613" s="560"/>
    </row>
    <row r="1614" spans="2:16">
      <c r="B1614" s="557" t="str">
        <f t="shared" si="97"/>
        <v/>
      </c>
      <c r="C1614" s="558"/>
      <c r="D1614" s="559" t="str">
        <f t="shared" si="98"/>
        <v/>
      </c>
      <c r="E1614" s="559"/>
      <c r="F1614" s="559" t="str">
        <f>IFERROR(IF(OR(D1614=0,D1614=""),"",-PMT($F$45/IF($K$46="Day",'L1'!$D$12,IF($K$46="Week",'L1'!$D$16,IF($K$46="Month",'L1'!$D$17,1))),$F$46,$D$62)),"")</f>
        <v/>
      </c>
      <c r="G1614" s="559"/>
      <c r="H1614" s="559" t="str">
        <f>IFERROR(-PPMT(IF($K$46="Day",$F$45/'L1'!$D$12,IF($K$46="Week",$F$45/'L1'!$D$16,IF($K$46="Month",$F$45/'L1'!$D$17,IF($K$46="Year",$F$45,0)))),B1614,$F$46,$Q$45),"")</f>
        <v/>
      </c>
      <c r="I1614" s="559"/>
      <c r="J1614" s="559" t="str">
        <f t="shared" si="99"/>
        <v/>
      </c>
      <c r="K1614" s="559"/>
      <c r="L1614" s="559"/>
      <c r="M1614" s="559"/>
      <c r="N1614" s="559"/>
      <c r="O1614" s="559" t="str">
        <f t="shared" si="100"/>
        <v/>
      </c>
      <c r="P1614" s="560"/>
    </row>
    <row r="1615" spans="2:16">
      <c r="B1615" s="557" t="str">
        <f t="shared" si="97"/>
        <v/>
      </c>
      <c r="C1615" s="558"/>
      <c r="D1615" s="559" t="str">
        <f t="shared" si="98"/>
        <v/>
      </c>
      <c r="E1615" s="559"/>
      <c r="F1615" s="559" t="str">
        <f>IFERROR(IF(OR(D1615=0,D1615=""),"",-PMT($F$45/IF($K$46="Day",'L1'!$D$12,IF($K$46="Week",'L1'!$D$16,IF($K$46="Month",'L1'!$D$17,1))),$F$46,$D$62)),"")</f>
        <v/>
      </c>
      <c r="G1615" s="559"/>
      <c r="H1615" s="559" t="str">
        <f>IFERROR(-PPMT(IF($K$46="Day",$F$45/'L1'!$D$12,IF($K$46="Week",$F$45/'L1'!$D$16,IF($K$46="Month",$F$45/'L1'!$D$17,IF($K$46="Year",$F$45,0)))),B1615,$F$46,$Q$45),"")</f>
        <v/>
      </c>
      <c r="I1615" s="559"/>
      <c r="J1615" s="559" t="str">
        <f t="shared" si="99"/>
        <v/>
      </c>
      <c r="K1615" s="559"/>
      <c r="L1615" s="559"/>
      <c r="M1615" s="559"/>
      <c r="N1615" s="559"/>
      <c r="O1615" s="559" t="str">
        <f t="shared" si="100"/>
        <v/>
      </c>
      <c r="P1615" s="560"/>
    </row>
    <row r="1616" spans="2:16">
      <c r="B1616" s="557" t="str">
        <f t="shared" si="97"/>
        <v/>
      </c>
      <c r="C1616" s="558"/>
      <c r="D1616" s="559" t="str">
        <f t="shared" si="98"/>
        <v/>
      </c>
      <c r="E1616" s="559"/>
      <c r="F1616" s="559" t="str">
        <f>IFERROR(IF(OR(D1616=0,D1616=""),"",-PMT($F$45/IF($K$46="Day",'L1'!$D$12,IF($K$46="Week",'L1'!$D$16,IF($K$46="Month",'L1'!$D$17,1))),$F$46,$D$62)),"")</f>
        <v/>
      </c>
      <c r="G1616" s="559"/>
      <c r="H1616" s="559" t="str">
        <f>IFERROR(-PPMT(IF($K$46="Day",$F$45/'L1'!$D$12,IF($K$46="Week",$F$45/'L1'!$D$16,IF($K$46="Month",$F$45/'L1'!$D$17,IF($K$46="Year",$F$45,0)))),B1616,$F$46,$Q$45),"")</f>
        <v/>
      </c>
      <c r="I1616" s="559"/>
      <c r="J1616" s="559" t="str">
        <f t="shared" si="99"/>
        <v/>
      </c>
      <c r="K1616" s="559"/>
      <c r="L1616" s="559"/>
      <c r="M1616" s="559"/>
      <c r="N1616" s="559"/>
      <c r="O1616" s="559" t="str">
        <f t="shared" si="100"/>
        <v/>
      </c>
      <c r="P1616" s="560"/>
    </row>
    <row r="1617" spans="2:16">
      <c r="B1617" s="557" t="str">
        <f t="shared" si="97"/>
        <v/>
      </c>
      <c r="C1617" s="558"/>
      <c r="D1617" s="559" t="str">
        <f t="shared" si="98"/>
        <v/>
      </c>
      <c r="E1617" s="559"/>
      <c r="F1617" s="559" t="str">
        <f>IFERROR(IF(OR(D1617=0,D1617=""),"",-PMT($F$45/IF($K$46="Day",'L1'!$D$12,IF($K$46="Week",'L1'!$D$16,IF($K$46="Month",'L1'!$D$17,1))),$F$46,$D$62)),"")</f>
        <v/>
      </c>
      <c r="G1617" s="559"/>
      <c r="H1617" s="559" t="str">
        <f>IFERROR(-PPMT(IF($K$46="Day",$F$45/'L1'!$D$12,IF($K$46="Week",$F$45/'L1'!$D$16,IF($K$46="Month",$F$45/'L1'!$D$17,IF($K$46="Year",$F$45,0)))),B1617,$F$46,$Q$45),"")</f>
        <v/>
      </c>
      <c r="I1617" s="559"/>
      <c r="J1617" s="559" t="str">
        <f t="shared" si="99"/>
        <v/>
      </c>
      <c r="K1617" s="559"/>
      <c r="L1617" s="559"/>
      <c r="M1617" s="559"/>
      <c r="N1617" s="559"/>
      <c r="O1617" s="559" t="str">
        <f t="shared" si="100"/>
        <v/>
      </c>
      <c r="P1617" s="560"/>
    </row>
    <row r="1618" spans="2:16">
      <c r="B1618" s="557" t="str">
        <f t="shared" si="97"/>
        <v/>
      </c>
      <c r="C1618" s="558"/>
      <c r="D1618" s="559" t="str">
        <f t="shared" si="98"/>
        <v/>
      </c>
      <c r="E1618" s="559"/>
      <c r="F1618" s="559" t="str">
        <f>IFERROR(IF(OR(D1618=0,D1618=""),"",-PMT($F$45/IF($K$46="Day",'L1'!$D$12,IF($K$46="Week",'L1'!$D$16,IF($K$46="Month",'L1'!$D$17,1))),$F$46,$D$62)),"")</f>
        <v/>
      </c>
      <c r="G1618" s="559"/>
      <c r="H1618" s="559" t="str">
        <f>IFERROR(-PPMT(IF($K$46="Day",$F$45/'L1'!$D$12,IF($K$46="Week",$F$45/'L1'!$D$16,IF($K$46="Month",$F$45/'L1'!$D$17,IF($K$46="Year",$F$45,0)))),B1618,$F$46,$Q$45),"")</f>
        <v/>
      </c>
      <c r="I1618" s="559"/>
      <c r="J1618" s="559" t="str">
        <f t="shared" si="99"/>
        <v/>
      </c>
      <c r="K1618" s="559"/>
      <c r="L1618" s="559"/>
      <c r="M1618" s="559"/>
      <c r="N1618" s="559"/>
      <c r="O1618" s="559" t="str">
        <f t="shared" si="100"/>
        <v/>
      </c>
      <c r="P1618" s="560"/>
    </row>
    <row r="1619" spans="2:16">
      <c r="B1619" s="557" t="str">
        <f t="shared" si="97"/>
        <v/>
      </c>
      <c r="C1619" s="558"/>
      <c r="D1619" s="559" t="str">
        <f t="shared" si="98"/>
        <v/>
      </c>
      <c r="E1619" s="559"/>
      <c r="F1619" s="559" t="str">
        <f>IFERROR(IF(OR(D1619=0,D1619=""),"",-PMT($F$45/IF($K$46="Day",'L1'!$D$12,IF($K$46="Week",'L1'!$D$16,IF($K$46="Month",'L1'!$D$17,1))),$F$46,$D$62)),"")</f>
        <v/>
      </c>
      <c r="G1619" s="559"/>
      <c r="H1619" s="559" t="str">
        <f>IFERROR(-PPMT(IF($K$46="Day",$F$45/'L1'!$D$12,IF($K$46="Week",$F$45/'L1'!$D$16,IF($K$46="Month",$F$45/'L1'!$D$17,IF($K$46="Year",$F$45,0)))),B1619,$F$46,$Q$45),"")</f>
        <v/>
      </c>
      <c r="I1619" s="559"/>
      <c r="J1619" s="559" t="str">
        <f t="shared" si="99"/>
        <v/>
      </c>
      <c r="K1619" s="559"/>
      <c r="L1619" s="559"/>
      <c r="M1619" s="559"/>
      <c r="N1619" s="559"/>
      <c r="O1619" s="559" t="str">
        <f t="shared" si="100"/>
        <v/>
      </c>
      <c r="P1619" s="560"/>
    </row>
    <row r="1620" spans="2:16">
      <c r="B1620" s="557" t="str">
        <f t="shared" si="97"/>
        <v/>
      </c>
      <c r="C1620" s="558"/>
      <c r="D1620" s="559" t="str">
        <f t="shared" si="98"/>
        <v/>
      </c>
      <c r="E1620" s="559"/>
      <c r="F1620" s="559" t="str">
        <f>IFERROR(IF(OR(D1620=0,D1620=""),"",-PMT($F$45/IF($K$46="Day",'L1'!$D$12,IF($K$46="Week",'L1'!$D$16,IF($K$46="Month",'L1'!$D$17,1))),$F$46,$D$62)),"")</f>
        <v/>
      </c>
      <c r="G1620" s="559"/>
      <c r="H1620" s="559" t="str">
        <f>IFERROR(-PPMT(IF($K$46="Day",$F$45/'L1'!$D$12,IF($K$46="Week",$F$45/'L1'!$D$16,IF($K$46="Month",$F$45/'L1'!$D$17,IF($K$46="Year",$F$45,0)))),B1620,$F$46,$Q$45),"")</f>
        <v/>
      </c>
      <c r="I1620" s="559"/>
      <c r="J1620" s="559" t="str">
        <f t="shared" si="99"/>
        <v/>
      </c>
      <c r="K1620" s="559"/>
      <c r="L1620" s="559"/>
      <c r="M1620" s="559"/>
      <c r="N1620" s="559"/>
      <c r="O1620" s="559" t="str">
        <f t="shared" si="100"/>
        <v/>
      </c>
      <c r="P1620" s="560"/>
    </row>
    <row r="1621" spans="2:16">
      <c r="B1621" s="557" t="str">
        <f t="shared" si="97"/>
        <v/>
      </c>
      <c r="C1621" s="558"/>
      <c r="D1621" s="559" t="str">
        <f t="shared" si="98"/>
        <v/>
      </c>
      <c r="E1621" s="559"/>
      <c r="F1621" s="559" t="str">
        <f>IFERROR(IF(OR(D1621=0,D1621=""),"",-PMT($F$45/IF($K$46="Day",'L1'!$D$12,IF($K$46="Week",'L1'!$D$16,IF($K$46="Month",'L1'!$D$17,1))),$F$46,$D$62)),"")</f>
        <v/>
      </c>
      <c r="G1621" s="559"/>
      <c r="H1621" s="559" t="str">
        <f>IFERROR(-PPMT(IF($K$46="Day",$F$45/'L1'!$D$12,IF($K$46="Week",$F$45/'L1'!$D$16,IF($K$46="Month",$F$45/'L1'!$D$17,IF($K$46="Year",$F$45,0)))),B1621,$F$46,$Q$45),"")</f>
        <v/>
      </c>
      <c r="I1621" s="559"/>
      <c r="J1621" s="559" t="str">
        <f t="shared" si="99"/>
        <v/>
      </c>
      <c r="K1621" s="559"/>
      <c r="L1621" s="559"/>
      <c r="M1621" s="559"/>
      <c r="N1621" s="559"/>
      <c r="O1621" s="559" t="str">
        <f t="shared" si="100"/>
        <v/>
      </c>
      <c r="P1621" s="560"/>
    </row>
    <row r="1622" spans="2:16">
      <c r="B1622" s="557" t="str">
        <f t="shared" si="97"/>
        <v/>
      </c>
      <c r="C1622" s="558"/>
      <c r="D1622" s="559" t="str">
        <f t="shared" si="98"/>
        <v/>
      </c>
      <c r="E1622" s="559"/>
      <c r="F1622" s="559" t="str">
        <f>IFERROR(IF(OR(D1622=0,D1622=""),"",-PMT($F$45/IF($K$46="Day",'L1'!$D$12,IF($K$46="Week",'L1'!$D$16,IF($K$46="Month",'L1'!$D$17,1))),$F$46,$D$62)),"")</f>
        <v/>
      </c>
      <c r="G1622" s="559"/>
      <c r="H1622" s="559" t="str">
        <f>IFERROR(-PPMT(IF($K$46="Day",$F$45/'L1'!$D$12,IF($K$46="Week",$F$45/'L1'!$D$16,IF($K$46="Month",$F$45/'L1'!$D$17,IF($K$46="Year",$F$45,0)))),B1622,$F$46,$Q$45),"")</f>
        <v/>
      </c>
      <c r="I1622" s="559"/>
      <c r="J1622" s="559" t="str">
        <f t="shared" si="99"/>
        <v/>
      </c>
      <c r="K1622" s="559"/>
      <c r="L1622" s="559"/>
      <c r="M1622" s="559"/>
      <c r="N1622" s="559"/>
      <c r="O1622" s="559" t="str">
        <f t="shared" si="100"/>
        <v/>
      </c>
      <c r="P1622" s="560"/>
    </row>
    <row r="1623" spans="2:16">
      <c r="B1623" s="557" t="str">
        <f t="shared" si="97"/>
        <v/>
      </c>
      <c r="C1623" s="558"/>
      <c r="D1623" s="559" t="str">
        <f t="shared" si="98"/>
        <v/>
      </c>
      <c r="E1623" s="559"/>
      <c r="F1623" s="559" t="str">
        <f>IFERROR(IF(OR(D1623=0,D1623=""),"",-PMT($F$45/IF($K$46="Day",'L1'!$D$12,IF($K$46="Week",'L1'!$D$16,IF($K$46="Month",'L1'!$D$17,1))),$F$46,$D$62)),"")</f>
        <v/>
      </c>
      <c r="G1623" s="559"/>
      <c r="H1623" s="559" t="str">
        <f>IFERROR(-PPMT(IF($K$46="Day",$F$45/'L1'!$D$12,IF($K$46="Week",$F$45/'L1'!$D$16,IF($K$46="Month",$F$45/'L1'!$D$17,IF($K$46="Year",$F$45,0)))),B1623,$F$46,$Q$45),"")</f>
        <v/>
      </c>
      <c r="I1623" s="559"/>
      <c r="J1623" s="559" t="str">
        <f t="shared" si="99"/>
        <v/>
      </c>
      <c r="K1623" s="559"/>
      <c r="L1623" s="559"/>
      <c r="M1623" s="559"/>
      <c r="N1623" s="559"/>
      <c r="O1623" s="559" t="str">
        <f t="shared" si="100"/>
        <v/>
      </c>
      <c r="P1623" s="560"/>
    </row>
    <row r="1624" spans="2:16">
      <c r="B1624" s="557" t="str">
        <f t="shared" si="97"/>
        <v/>
      </c>
      <c r="C1624" s="558"/>
      <c r="D1624" s="559" t="str">
        <f t="shared" si="98"/>
        <v/>
      </c>
      <c r="E1624" s="559"/>
      <c r="F1624" s="559" t="str">
        <f>IFERROR(IF(OR(D1624=0,D1624=""),"",-PMT($F$45/IF($K$46="Day",'L1'!$D$12,IF($K$46="Week",'L1'!$D$16,IF($K$46="Month",'L1'!$D$17,1))),$F$46,$D$62)),"")</f>
        <v/>
      </c>
      <c r="G1624" s="559"/>
      <c r="H1624" s="559" t="str">
        <f>IFERROR(-PPMT(IF($K$46="Day",$F$45/'L1'!$D$12,IF($K$46="Week",$F$45/'L1'!$D$16,IF($K$46="Month",$F$45/'L1'!$D$17,IF($K$46="Year",$F$45,0)))),B1624,$F$46,$Q$45),"")</f>
        <v/>
      </c>
      <c r="I1624" s="559"/>
      <c r="J1624" s="559" t="str">
        <f t="shared" si="99"/>
        <v/>
      </c>
      <c r="K1624" s="559"/>
      <c r="L1624" s="559"/>
      <c r="M1624" s="559"/>
      <c r="N1624" s="559"/>
      <c r="O1624" s="559" t="str">
        <f t="shared" si="100"/>
        <v/>
      </c>
      <c r="P1624" s="560"/>
    </row>
    <row r="1625" spans="2:16">
      <c r="B1625" s="557" t="str">
        <f t="shared" si="97"/>
        <v/>
      </c>
      <c r="C1625" s="558"/>
      <c r="D1625" s="559" t="str">
        <f t="shared" si="98"/>
        <v/>
      </c>
      <c r="E1625" s="559"/>
      <c r="F1625" s="559" t="str">
        <f>IFERROR(IF(OR(D1625=0,D1625=""),"",-PMT($F$45/IF($K$46="Day",'L1'!$D$12,IF($K$46="Week",'L1'!$D$16,IF($K$46="Month",'L1'!$D$17,1))),$F$46,$D$62)),"")</f>
        <v/>
      </c>
      <c r="G1625" s="559"/>
      <c r="H1625" s="559" t="str">
        <f>IFERROR(-PPMT(IF($K$46="Day",$F$45/'L1'!$D$12,IF($K$46="Week",$F$45/'L1'!$D$16,IF($K$46="Month",$F$45/'L1'!$D$17,IF($K$46="Year",$F$45,0)))),B1625,$F$46,$Q$45),"")</f>
        <v/>
      </c>
      <c r="I1625" s="559"/>
      <c r="J1625" s="559" t="str">
        <f t="shared" si="99"/>
        <v/>
      </c>
      <c r="K1625" s="559"/>
      <c r="L1625" s="559"/>
      <c r="M1625" s="559"/>
      <c r="N1625" s="559"/>
      <c r="O1625" s="559" t="str">
        <f t="shared" si="100"/>
        <v/>
      </c>
      <c r="P1625" s="560"/>
    </row>
    <row r="1626" spans="2:16">
      <c r="B1626" s="557" t="str">
        <f t="shared" si="97"/>
        <v/>
      </c>
      <c r="C1626" s="558"/>
      <c r="D1626" s="559" t="str">
        <f t="shared" si="98"/>
        <v/>
      </c>
      <c r="E1626" s="559"/>
      <c r="F1626" s="559" t="str">
        <f>IFERROR(IF(OR(D1626=0,D1626=""),"",-PMT($F$45/IF($K$46="Day",'L1'!$D$12,IF($K$46="Week",'L1'!$D$16,IF($K$46="Month",'L1'!$D$17,1))),$F$46,$D$62)),"")</f>
        <v/>
      </c>
      <c r="G1626" s="559"/>
      <c r="H1626" s="559" t="str">
        <f>IFERROR(-PPMT(IF($K$46="Day",$F$45/'L1'!$D$12,IF($K$46="Week",$F$45/'L1'!$D$16,IF($K$46="Month",$F$45/'L1'!$D$17,IF($K$46="Year",$F$45,0)))),B1626,$F$46,$Q$45),"")</f>
        <v/>
      </c>
      <c r="I1626" s="559"/>
      <c r="J1626" s="559" t="str">
        <f t="shared" si="99"/>
        <v/>
      </c>
      <c r="K1626" s="559"/>
      <c r="L1626" s="559"/>
      <c r="M1626" s="559"/>
      <c r="N1626" s="559"/>
      <c r="O1626" s="559" t="str">
        <f t="shared" si="100"/>
        <v/>
      </c>
      <c r="P1626" s="560"/>
    </row>
    <row r="1627" spans="2:16">
      <c r="B1627" s="557" t="str">
        <f t="shared" si="97"/>
        <v/>
      </c>
      <c r="C1627" s="558"/>
      <c r="D1627" s="559" t="str">
        <f t="shared" si="98"/>
        <v/>
      </c>
      <c r="E1627" s="559"/>
      <c r="F1627" s="559" t="str">
        <f>IFERROR(IF(OR(D1627=0,D1627=""),"",-PMT($F$45/IF($K$46="Day",'L1'!$D$12,IF($K$46="Week",'L1'!$D$16,IF($K$46="Month",'L1'!$D$17,1))),$F$46,$D$62)),"")</f>
        <v/>
      </c>
      <c r="G1627" s="559"/>
      <c r="H1627" s="559" t="str">
        <f>IFERROR(-PPMT(IF($K$46="Day",$F$45/'L1'!$D$12,IF($K$46="Week",$F$45/'L1'!$D$16,IF($K$46="Month",$F$45/'L1'!$D$17,IF($K$46="Year",$F$45,0)))),B1627,$F$46,$Q$45),"")</f>
        <v/>
      </c>
      <c r="I1627" s="559"/>
      <c r="J1627" s="559" t="str">
        <f t="shared" si="99"/>
        <v/>
      </c>
      <c r="K1627" s="559"/>
      <c r="L1627" s="559"/>
      <c r="M1627" s="559"/>
      <c r="N1627" s="559"/>
      <c r="O1627" s="559" t="str">
        <f t="shared" si="100"/>
        <v/>
      </c>
      <c r="P1627" s="560"/>
    </row>
    <row r="1628" spans="2:16">
      <c r="B1628" s="557" t="str">
        <f t="shared" si="97"/>
        <v/>
      </c>
      <c r="C1628" s="558"/>
      <c r="D1628" s="559" t="str">
        <f t="shared" si="98"/>
        <v/>
      </c>
      <c r="E1628" s="559"/>
      <c r="F1628" s="559" t="str">
        <f>IFERROR(IF(OR(D1628=0,D1628=""),"",-PMT($F$45/IF($K$46="Day",'L1'!$D$12,IF($K$46="Week",'L1'!$D$16,IF($K$46="Month",'L1'!$D$17,1))),$F$46,$D$62)),"")</f>
        <v/>
      </c>
      <c r="G1628" s="559"/>
      <c r="H1628" s="559" t="str">
        <f>IFERROR(-PPMT(IF($K$46="Day",$F$45/'L1'!$D$12,IF($K$46="Week",$F$45/'L1'!$D$16,IF($K$46="Month",$F$45/'L1'!$D$17,IF($K$46="Year",$F$45,0)))),B1628,$F$46,$Q$45),"")</f>
        <v/>
      </c>
      <c r="I1628" s="559"/>
      <c r="J1628" s="559" t="str">
        <f t="shared" si="99"/>
        <v/>
      </c>
      <c r="K1628" s="559"/>
      <c r="L1628" s="559"/>
      <c r="M1628" s="559"/>
      <c r="N1628" s="559"/>
      <c r="O1628" s="559" t="str">
        <f t="shared" si="100"/>
        <v/>
      </c>
      <c r="P1628" s="560"/>
    </row>
    <row r="1629" spans="2:16">
      <c r="B1629" s="557" t="str">
        <f t="shared" si="97"/>
        <v/>
      </c>
      <c r="C1629" s="558"/>
      <c r="D1629" s="559" t="str">
        <f t="shared" si="98"/>
        <v/>
      </c>
      <c r="E1629" s="559"/>
      <c r="F1629" s="559" t="str">
        <f>IFERROR(IF(OR(D1629=0,D1629=""),"",-PMT($F$45/IF($K$46="Day",'L1'!$D$12,IF($K$46="Week",'L1'!$D$16,IF($K$46="Month",'L1'!$D$17,1))),$F$46,$D$62)),"")</f>
        <v/>
      </c>
      <c r="G1629" s="559"/>
      <c r="H1629" s="559" t="str">
        <f>IFERROR(-PPMT(IF($K$46="Day",$F$45/'L1'!$D$12,IF($K$46="Week",$F$45/'L1'!$D$16,IF($K$46="Month",$F$45/'L1'!$D$17,IF($K$46="Year",$F$45,0)))),B1629,$F$46,$Q$45),"")</f>
        <v/>
      </c>
      <c r="I1629" s="559"/>
      <c r="J1629" s="559" t="str">
        <f t="shared" si="99"/>
        <v/>
      </c>
      <c r="K1629" s="559"/>
      <c r="L1629" s="559"/>
      <c r="M1629" s="559"/>
      <c r="N1629" s="559"/>
      <c r="O1629" s="559" t="str">
        <f t="shared" si="100"/>
        <v/>
      </c>
      <c r="P1629" s="560"/>
    </row>
    <row r="1630" spans="2:16">
      <c r="B1630" s="557" t="str">
        <f t="shared" si="97"/>
        <v/>
      </c>
      <c r="C1630" s="558"/>
      <c r="D1630" s="559" t="str">
        <f t="shared" si="98"/>
        <v/>
      </c>
      <c r="E1630" s="559"/>
      <c r="F1630" s="559" t="str">
        <f>IFERROR(IF(OR(D1630=0,D1630=""),"",-PMT($F$45/IF($K$46="Day",'L1'!$D$12,IF($K$46="Week",'L1'!$D$16,IF($K$46="Month",'L1'!$D$17,1))),$F$46,$D$62)),"")</f>
        <v/>
      </c>
      <c r="G1630" s="559"/>
      <c r="H1630" s="559" t="str">
        <f>IFERROR(-PPMT(IF($K$46="Day",$F$45/'L1'!$D$12,IF($K$46="Week",$F$45/'L1'!$D$16,IF($K$46="Month",$F$45/'L1'!$D$17,IF($K$46="Year",$F$45,0)))),B1630,$F$46,$Q$45),"")</f>
        <v/>
      </c>
      <c r="I1630" s="559"/>
      <c r="J1630" s="559" t="str">
        <f t="shared" si="99"/>
        <v/>
      </c>
      <c r="K1630" s="559"/>
      <c r="L1630" s="559"/>
      <c r="M1630" s="559"/>
      <c r="N1630" s="559"/>
      <c r="O1630" s="559" t="str">
        <f t="shared" si="100"/>
        <v/>
      </c>
      <c r="P1630" s="560"/>
    </row>
    <row r="1631" spans="2:16">
      <c r="B1631" s="557" t="str">
        <f t="shared" si="97"/>
        <v/>
      </c>
      <c r="C1631" s="558"/>
      <c r="D1631" s="559" t="str">
        <f t="shared" si="98"/>
        <v/>
      </c>
      <c r="E1631" s="559"/>
      <c r="F1631" s="559" t="str">
        <f>IFERROR(IF(OR(D1631=0,D1631=""),"",-PMT($F$45/IF($K$46="Day",'L1'!$D$12,IF($K$46="Week",'L1'!$D$16,IF($K$46="Month",'L1'!$D$17,1))),$F$46,$D$62)),"")</f>
        <v/>
      </c>
      <c r="G1631" s="559"/>
      <c r="H1631" s="559" t="str">
        <f>IFERROR(-PPMT(IF($K$46="Day",$F$45/'L1'!$D$12,IF($K$46="Week",$F$45/'L1'!$D$16,IF($K$46="Month",$F$45/'L1'!$D$17,IF($K$46="Year",$F$45,0)))),B1631,$F$46,$Q$45),"")</f>
        <v/>
      </c>
      <c r="I1631" s="559"/>
      <c r="J1631" s="559" t="str">
        <f t="shared" si="99"/>
        <v/>
      </c>
      <c r="K1631" s="559"/>
      <c r="L1631" s="559"/>
      <c r="M1631" s="559"/>
      <c r="N1631" s="559"/>
      <c r="O1631" s="559" t="str">
        <f t="shared" si="100"/>
        <v/>
      </c>
      <c r="P1631" s="560"/>
    </row>
    <row r="1632" spans="2:16">
      <c r="B1632" s="557" t="str">
        <f t="shared" si="97"/>
        <v/>
      </c>
      <c r="C1632" s="558"/>
      <c r="D1632" s="559" t="str">
        <f t="shared" si="98"/>
        <v/>
      </c>
      <c r="E1632" s="559"/>
      <c r="F1632" s="559" t="str">
        <f>IFERROR(IF(OR(D1632=0,D1632=""),"",-PMT($F$45/IF($K$46="Day",'L1'!$D$12,IF($K$46="Week",'L1'!$D$16,IF($K$46="Month",'L1'!$D$17,1))),$F$46,$D$62)),"")</f>
        <v/>
      </c>
      <c r="G1632" s="559"/>
      <c r="H1632" s="559" t="str">
        <f>IFERROR(-PPMT(IF($K$46="Day",$F$45/'L1'!$D$12,IF($K$46="Week",$F$45/'L1'!$D$16,IF($K$46="Month",$F$45/'L1'!$D$17,IF($K$46="Year",$F$45,0)))),B1632,$F$46,$Q$45),"")</f>
        <v/>
      </c>
      <c r="I1632" s="559"/>
      <c r="J1632" s="559" t="str">
        <f t="shared" si="99"/>
        <v/>
      </c>
      <c r="K1632" s="559"/>
      <c r="L1632" s="559"/>
      <c r="M1632" s="559"/>
      <c r="N1632" s="559"/>
      <c r="O1632" s="559" t="str">
        <f t="shared" si="100"/>
        <v/>
      </c>
      <c r="P1632" s="560"/>
    </row>
    <row r="1633" spans="2:16">
      <c r="B1633" s="557" t="str">
        <f t="shared" si="97"/>
        <v/>
      </c>
      <c r="C1633" s="558"/>
      <c r="D1633" s="559" t="str">
        <f t="shared" si="98"/>
        <v/>
      </c>
      <c r="E1633" s="559"/>
      <c r="F1633" s="559" t="str">
        <f>IFERROR(IF(OR(D1633=0,D1633=""),"",-PMT($F$45/IF($K$46="Day",'L1'!$D$12,IF($K$46="Week",'L1'!$D$16,IF($K$46="Month",'L1'!$D$17,1))),$F$46,$D$62)),"")</f>
        <v/>
      </c>
      <c r="G1633" s="559"/>
      <c r="H1633" s="559" t="str">
        <f>IFERROR(-PPMT(IF($K$46="Day",$F$45/'L1'!$D$12,IF($K$46="Week",$F$45/'L1'!$D$16,IF($K$46="Month",$F$45/'L1'!$D$17,IF($K$46="Year",$F$45,0)))),B1633,$F$46,$Q$45),"")</f>
        <v/>
      </c>
      <c r="I1633" s="559"/>
      <c r="J1633" s="559" t="str">
        <f t="shared" si="99"/>
        <v/>
      </c>
      <c r="K1633" s="559"/>
      <c r="L1633" s="559"/>
      <c r="M1633" s="559"/>
      <c r="N1633" s="559"/>
      <c r="O1633" s="559" t="str">
        <f t="shared" si="100"/>
        <v/>
      </c>
      <c r="P1633" s="560"/>
    </row>
    <row r="1634" spans="2:16">
      <c r="B1634" s="557" t="str">
        <f t="shared" si="97"/>
        <v/>
      </c>
      <c r="C1634" s="558"/>
      <c r="D1634" s="559" t="str">
        <f t="shared" si="98"/>
        <v/>
      </c>
      <c r="E1634" s="559"/>
      <c r="F1634" s="559" t="str">
        <f>IFERROR(IF(OR(D1634=0,D1634=""),"",-PMT($F$45/IF($K$46="Day",'L1'!$D$12,IF($K$46="Week",'L1'!$D$16,IF($K$46="Month",'L1'!$D$17,1))),$F$46,$D$62)),"")</f>
        <v/>
      </c>
      <c r="G1634" s="559"/>
      <c r="H1634" s="559" t="str">
        <f>IFERROR(-PPMT(IF($K$46="Day",$F$45/'L1'!$D$12,IF($K$46="Week",$F$45/'L1'!$D$16,IF($K$46="Month",$F$45/'L1'!$D$17,IF($K$46="Year",$F$45,0)))),B1634,$F$46,$Q$45),"")</f>
        <v/>
      </c>
      <c r="I1634" s="559"/>
      <c r="J1634" s="559" t="str">
        <f t="shared" si="99"/>
        <v/>
      </c>
      <c r="K1634" s="559"/>
      <c r="L1634" s="559"/>
      <c r="M1634" s="559"/>
      <c r="N1634" s="559"/>
      <c r="O1634" s="559" t="str">
        <f t="shared" si="100"/>
        <v/>
      </c>
      <c r="P1634" s="560"/>
    </row>
    <row r="1635" spans="2:16">
      <c r="B1635" s="557" t="str">
        <f t="shared" si="97"/>
        <v/>
      </c>
      <c r="C1635" s="558"/>
      <c r="D1635" s="559" t="str">
        <f t="shared" si="98"/>
        <v/>
      </c>
      <c r="E1635" s="559"/>
      <c r="F1635" s="559" t="str">
        <f>IFERROR(IF(OR(D1635=0,D1635=""),"",-PMT($F$45/IF($K$46="Day",'L1'!$D$12,IF($K$46="Week",'L1'!$D$16,IF($K$46="Month",'L1'!$D$17,1))),$F$46,$D$62)),"")</f>
        <v/>
      </c>
      <c r="G1635" s="559"/>
      <c r="H1635" s="559" t="str">
        <f>IFERROR(-PPMT(IF($K$46="Day",$F$45/'L1'!$D$12,IF($K$46="Week",$F$45/'L1'!$D$16,IF($K$46="Month",$F$45/'L1'!$D$17,IF($K$46="Year",$F$45,0)))),B1635,$F$46,$Q$45),"")</f>
        <v/>
      </c>
      <c r="I1635" s="559"/>
      <c r="J1635" s="559" t="str">
        <f t="shared" si="99"/>
        <v/>
      </c>
      <c r="K1635" s="559"/>
      <c r="L1635" s="559"/>
      <c r="M1635" s="559"/>
      <c r="N1635" s="559"/>
      <c r="O1635" s="559" t="str">
        <f t="shared" si="100"/>
        <v/>
      </c>
      <c r="P1635" s="560"/>
    </row>
    <row r="1636" spans="2:16">
      <c r="B1636" s="557" t="str">
        <f t="shared" si="97"/>
        <v/>
      </c>
      <c r="C1636" s="558"/>
      <c r="D1636" s="559" t="str">
        <f t="shared" si="98"/>
        <v/>
      </c>
      <c r="E1636" s="559"/>
      <c r="F1636" s="559" t="str">
        <f>IFERROR(IF(OR(D1636=0,D1636=""),"",-PMT($F$45/IF($K$46="Day",'L1'!$D$12,IF($K$46="Week",'L1'!$D$16,IF($K$46="Month",'L1'!$D$17,1))),$F$46,$D$62)),"")</f>
        <v/>
      </c>
      <c r="G1636" s="559"/>
      <c r="H1636" s="559" t="str">
        <f>IFERROR(-PPMT(IF($K$46="Day",$F$45/'L1'!$D$12,IF($K$46="Week",$F$45/'L1'!$D$16,IF($K$46="Month",$F$45/'L1'!$D$17,IF($K$46="Year",$F$45,0)))),B1636,$F$46,$Q$45),"")</f>
        <v/>
      </c>
      <c r="I1636" s="559"/>
      <c r="J1636" s="559" t="str">
        <f t="shared" si="99"/>
        <v/>
      </c>
      <c r="K1636" s="559"/>
      <c r="L1636" s="559"/>
      <c r="M1636" s="559"/>
      <c r="N1636" s="559"/>
      <c r="O1636" s="559" t="str">
        <f t="shared" si="100"/>
        <v/>
      </c>
      <c r="P1636" s="560"/>
    </row>
    <row r="1637" spans="2:16">
      <c r="B1637" s="557" t="str">
        <f t="shared" si="97"/>
        <v/>
      </c>
      <c r="C1637" s="558"/>
      <c r="D1637" s="559" t="str">
        <f t="shared" si="98"/>
        <v/>
      </c>
      <c r="E1637" s="559"/>
      <c r="F1637" s="559" t="str">
        <f>IFERROR(IF(OR(D1637=0,D1637=""),"",-PMT($F$45/IF($K$46="Day",'L1'!$D$12,IF($K$46="Week",'L1'!$D$16,IF($K$46="Month",'L1'!$D$17,1))),$F$46,$D$62)),"")</f>
        <v/>
      </c>
      <c r="G1637" s="559"/>
      <c r="H1637" s="559" t="str">
        <f>IFERROR(-PPMT(IF($K$46="Day",$F$45/'L1'!$D$12,IF($K$46="Week",$F$45/'L1'!$D$16,IF($K$46="Month",$F$45/'L1'!$D$17,IF($K$46="Year",$F$45,0)))),B1637,$F$46,$Q$45),"")</f>
        <v/>
      </c>
      <c r="I1637" s="559"/>
      <c r="J1637" s="559" t="str">
        <f t="shared" si="99"/>
        <v/>
      </c>
      <c r="K1637" s="559"/>
      <c r="L1637" s="559"/>
      <c r="M1637" s="559"/>
      <c r="N1637" s="559"/>
      <c r="O1637" s="559" t="str">
        <f t="shared" si="100"/>
        <v/>
      </c>
      <c r="P1637" s="560"/>
    </row>
    <row r="1638" spans="2:16">
      <c r="B1638" s="557" t="str">
        <f t="shared" si="97"/>
        <v/>
      </c>
      <c r="C1638" s="558"/>
      <c r="D1638" s="559" t="str">
        <f t="shared" si="98"/>
        <v/>
      </c>
      <c r="E1638" s="559"/>
      <c r="F1638" s="559" t="str">
        <f>IFERROR(IF(OR(D1638=0,D1638=""),"",-PMT($F$45/IF($K$46="Day",'L1'!$D$12,IF($K$46="Week",'L1'!$D$16,IF($K$46="Month",'L1'!$D$17,1))),$F$46,$D$62)),"")</f>
        <v/>
      </c>
      <c r="G1638" s="559"/>
      <c r="H1638" s="559" t="str">
        <f>IFERROR(-PPMT(IF($K$46="Day",$F$45/'L1'!$D$12,IF($K$46="Week",$F$45/'L1'!$D$16,IF($K$46="Month",$F$45/'L1'!$D$17,IF($K$46="Year",$F$45,0)))),B1638,$F$46,$Q$45),"")</f>
        <v/>
      </c>
      <c r="I1638" s="559"/>
      <c r="J1638" s="559" t="str">
        <f t="shared" si="99"/>
        <v/>
      </c>
      <c r="K1638" s="559"/>
      <c r="L1638" s="559"/>
      <c r="M1638" s="559"/>
      <c r="N1638" s="559"/>
      <c r="O1638" s="559" t="str">
        <f t="shared" si="100"/>
        <v/>
      </c>
      <c r="P1638" s="560"/>
    </row>
    <row r="1639" spans="2:16">
      <c r="B1639" s="557" t="str">
        <f t="shared" si="97"/>
        <v/>
      </c>
      <c r="C1639" s="558"/>
      <c r="D1639" s="559" t="str">
        <f t="shared" si="98"/>
        <v/>
      </c>
      <c r="E1639" s="559"/>
      <c r="F1639" s="559" t="str">
        <f>IFERROR(IF(OR(D1639=0,D1639=""),"",-PMT($F$45/IF($K$46="Day",'L1'!$D$12,IF($K$46="Week",'L1'!$D$16,IF($K$46="Month",'L1'!$D$17,1))),$F$46,$D$62)),"")</f>
        <v/>
      </c>
      <c r="G1639" s="559"/>
      <c r="H1639" s="559" t="str">
        <f>IFERROR(-PPMT(IF($K$46="Day",$F$45/'L1'!$D$12,IF($K$46="Week",$F$45/'L1'!$D$16,IF($K$46="Month",$F$45/'L1'!$D$17,IF($K$46="Year",$F$45,0)))),B1639,$F$46,$Q$45),"")</f>
        <v/>
      </c>
      <c r="I1639" s="559"/>
      <c r="J1639" s="559" t="str">
        <f t="shared" si="99"/>
        <v/>
      </c>
      <c r="K1639" s="559"/>
      <c r="L1639" s="559"/>
      <c r="M1639" s="559"/>
      <c r="N1639" s="559"/>
      <c r="O1639" s="559" t="str">
        <f t="shared" si="100"/>
        <v/>
      </c>
      <c r="P1639" s="560"/>
    </row>
    <row r="1640" spans="2:16">
      <c r="B1640" s="557" t="str">
        <f t="shared" si="97"/>
        <v/>
      </c>
      <c r="C1640" s="558"/>
      <c r="D1640" s="559" t="str">
        <f t="shared" si="98"/>
        <v/>
      </c>
      <c r="E1640" s="559"/>
      <c r="F1640" s="559" t="str">
        <f>IFERROR(IF(OR(D1640=0,D1640=""),"",-PMT($F$45/IF($K$46="Day",'L1'!$D$12,IF($K$46="Week",'L1'!$D$16,IF($K$46="Month",'L1'!$D$17,1))),$F$46,$D$62)),"")</f>
        <v/>
      </c>
      <c r="G1640" s="559"/>
      <c r="H1640" s="559" t="str">
        <f>IFERROR(-PPMT(IF($K$46="Day",$F$45/'L1'!$D$12,IF($K$46="Week",$F$45/'L1'!$D$16,IF($K$46="Month",$F$45/'L1'!$D$17,IF($K$46="Year",$F$45,0)))),B1640,$F$46,$Q$45),"")</f>
        <v/>
      </c>
      <c r="I1640" s="559"/>
      <c r="J1640" s="559" t="str">
        <f t="shared" si="99"/>
        <v/>
      </c>
      <c r="K1640" s="559"/>
      <c r="L1640" s="559"/>
      <c r="M1640" s="559"/>
      <c r="N1640" s="559"/>
      <c r="O1640" s="559" t="str">
        <f t="shared" si="100"/>
        <v/>
      </c>
      <c r="P1640" s="560"/>
    </row>
    <row r="1641" spans="2:16">
      <c r="B1641" s="557" t="str">
        <f t="shared" si="97"/>
        <v/>
      </c>
      <c r="C1641" s="558"/>
      <c r="D1641" s="559" t="str">
        <f t="shared" si="98"/>
        <v/>
      </c>
      <c r="E1641" s="559"/>
      <c r="F1641" s="559" t="str">
        <f>IFERROR(IF(OR(D1641=0,D1641=""),"",-PMT($F$45/IF($K$46="Day",'L1'!$D$12,IF($K$46="Week",'L1'!$D$16,IF($K$46="Month",'L1'!$D$17,1))),$F$46,$D$62)),"")</f>
        <v/>
      </c>
      <c r="G1641" s="559"/>
      <c r="H1641" s="559" t="str">
        <f>IFERROR(-PPMT(IF($K$46="Day",$F$45/'L1'!$D$12,IF($K$46="Week",$F$45/'L1'!$D$16,IF($K$46="Month",$F$45/'L1'!$D$17,IF($K$46="Year",$F$45,0)))),B1641,$F$46,$Q$45),"")</f>
        <v/>
      </c>
      <c r="I1641" s="559"/>
      <c r="J1641" s="559" t="str">
        <f t="shared" si="99"/>
        <v/>
      </c>
      <c r="K1641" s="559"/>
      <c r="L1641" s="559"/>
      <c r="M1641" s="559"/>
      <c r="N1641" s="559"/>
      <c r="O1641" s="559" t="str">
        <f t="shared" si="100"/>
        <v/>
      </c>
      <c r="P1641" s="560"/>
    </row>
    <row r="1642" spans="2:16">
      <c r="B1642" s="557" t="str">
        <f t="shared" si="97"/>
        <v/>
      </c>
      <c r="C1642" s="558"/>
      <c r="D1642" s="559" t="str">
        <f t="shared" si="98"/>
        <v/>
      </c>
      <c r="E1642" s="559"/>
      <c r="F1642" s="559" t="str">
        <f>IFERROR(IF(OR(D1642=0,D1642=""),"",-PMT($F$45/IF($K$46="Day",'L1'!$D$12,IF($K$46="Week",'L1'!$D$16,IF($K$46="Month",'L1'!$D$17,1))),$F$46,$D$62)),"")</f>
        <v/>
      </c>
      <c r="G1642" s="559"/>
      <c r="H1642" s="559" t="str">
        <f>IFERROR(-PPMT(IF($K$46="Day",$F$45/'L1'!$D$12,IF($K$46="Week",$F$45/'L1'!$D$16,IF($K$46="Month",$F$45/'L1'!$D$17,IF($K$46="Year",$F$45,0)))),B1642,$F$46,$Q$45),"")</f>
        <v/>
      </c>
      <c r="I1642" s="559"/>
      <c r="J1642" s="559" t="str">
        <f t="shared" si="99"/>
        <v/>
      </c>
      <c r="K1642" s="559"/>
      <c r="L1642" s="559"/>
      <c r="M1642" s="559"/>
      <c r="N1642" s="559"/>
      <c r="O1642" s="559" t="str">
        <f t="shared" si="100"/>
        <v/>
      </c>
      <c r="P1642" s="560"/>
    </row>
    <row r="1643" spans="2:16">
      <c r="B1643" s="557" t="str">
        <f t="shared" si="97"/>
        <v/>
      </c>
      <c r="C1643" s="558"/>
      <c r="D1643" s="559" t="str">
        <f t="shared" si="98"/>
        <v/>
      </c>
      <c r="E1643" s="559"/>
      <c r="F1643" s="559" t="str">
        <f>IFERROR(IF(OR(D1643=0,D1643=""),"",-PMT($F$45/IF($K$46="Day",'L1'!$D$12,IF($K$46="Week",'L1'!$D$16,IF($K$46="Month",'L1'!$D$17,1))),$F$46,$D$62)),"")</f>
        <v/>
      </c>
      <c r="G1643" s="559"/>
      <c r="H1643" s="559" t="str">
        <f>IFERROR(-PPMT(IF($K$46="Day",$F$45/'L1'!$D$12,IF($K$46="Week",$F$45/'L1'!$D$16,IF($K$46="Month",$F$45/'L1'!$D$17,IF($K$46="Year",$F$45,0)))),B1643,$F$46,$Q$45),"")</f>
        <v/>
      </c>
      <c r="I1643" s="559"/>
      <c r="J1643" s="559" t="str">
        <f t="shared" si="99"/>
        <v/>
      </c>
      <c r="K1643" s="559"/>
      <c r="L1643" s="559"/>
      <c r="M1643" s="559"/>
      <c r="N1643" s="559"/>
      <c r="O1643" s="559" t="str">
        <f t="shared" si="100"/>
        <v/>
      </c>
      <c r="P1643" s="560"/>
    </row>
    <row r="1644" spans="2:16">
      <c r="B1644" s="557" t="str">
        <f t="shared" si="97"/>
        <v/>
      </c>
      <c r="C1644" s="558"/>
      <c r="D1644" s="559" t="str">
        <f t="shared" si="98"/>
        <v/>
      </c>
      <c r="E1644" s="559"/>
      <c r="F1644" s="559" t="str">
        <f>IFERROR(IF(OR(D1644=0,D1644=""),"",-PMT($F$45/IF($K$46="Day",'L1'!$D$12,IF($K$46="Week",'L1'!$D$16,IF($K$46="Month",'L1'!$D$17,1))),$F$46,$D$62)),"")</f>
        <v/>
      </c>
      <c r="G1644" s="559"/>
      <c r="H1644" s="559" t="str">
        <f>IFERROR(-PPMT(IF($K$46="Day",$F$45/'L1'!$D$12,IF($K$46="Week",$F$45/'L1'!$D$16,IF($K$46="Month",$F$45/'L1'!$D$17,IF($K$46="Year",$F$45,0)))),B1644,$F$46,$Q$45),"")</f>
        <v/>
      </c>
      <c r="I1644" s="559"/>
      <c r="J1644" s="559" t="str">
        <f t="shared" si="99"/>
        <v/>
      </c>
      <c r="K1644" s="559"/>
      <c r="L1644" s="559"/>
      <c r="M1644" s="559"/>
      <c r="N1644" s="559"/>
      <c r="O1644" s="559" t="str">
        <f t="shared" si="100"/>
        <v/>
      </c>
      <c r="P1644" s="560"/>
    </row>
    <row r="1645" spans="2:16">
      <c r="B1645" s="557" t="str">
        <f t="shared" si="97"/>
        <v/>
      </c>
      <c r="C1645" s="558"/>
      <c r="D1645" s="559" t="str">
        <f t="shared" si="98"/>
        <v/>
      </c>
      <c r="E1645" s="559"/>
      <c r="F1645" s="559" t="str">
        <f>IFERROR(IF(OR(D1645=0,D1645=""),"",-PMT($F$45/IF($K$46="Day",'L1'!$D$12,IF($K$46="Week",'L1'!$D$16,IF($K$46="Month",'L1'!$D$17,1))),$F$46,$D$62)),"")</f>
        <v/>
      </c>
      <c r="G1645" s="559"/>
      <c r="H1645" s="559" t="str">
        <f>IFERROR(-PPMT(IF($K$46="Day",$F$45/'L1'!$D$12,IF($K$46="Week",$F$45/'L1'!$D$16,IF($K$46="Month",$F$45/'L1'!$D$17,IF($K$46="Year",$F$45,0)))),B1645,$F$46,$Q$45),"")</f>
        <v/>
      </c>
      <c r="I1645" s="559"/>
      <c r="J1645" s="559" t="str">
        <f t="shared" si="99"/>
        <v/>
      </c>
      <c r="K1645" s="559"/>
      <c r="L1645" s="559"/>
      <c r="M1645" s="559"/>
      <c r="N1645" s="559"/>
      <c r="O1645" s="559" t="str">
        <f t="shared" si="100"/>
        <v/>
      </c>
      <c r="P1645" s="560"/>
    </row>
    <row r="1646" spans="2:16">
      <c r="B1646" s="557" t="str">
        <f t="shared" si="97"/>
        <v/>
      </c>
      <c r="C1646" s="558"/>
      <c r="D1646" s="559" t="str">
        <f t="shared" si="98"/>
        <v/>
      </c>
      <c r="E1646" s="559"/>
      <c r="F1646" s="559" t="str">
        <f>IFERROR(IF(OR(D1646=0,D1646=""),"",-PMT($F$45/IF($K$46="Day",'L1'!$D$12,IF($K$46="Week",'L1'!$D$16,IF($K$46="Month",'L1'!$D$17,1))),$F$46,$D$62)),"")</f>
        <v/>
      </c>
      <c r="G1646" s="559"/>
      <c r="H1646" s="559" t="str">
        <f>IFERROR(-PPMT(IF($K$46="Day",$F$45/'L1'!$D$12,IF($K$46="Week",$F$45/'L1'!$D$16,IF($K$46="Month",$F$45/'L1'!$D$17,IF($K$46="Year",$F$45,0)))),B1646,$F$46,$Q$45),"")</f>
        <v/>
      </c>
      <c r="I1646" s="559"/>
      <c r="J1646" s="559" t="str">
        <f t="shared" si="99"/>
        <v/>
      </c>
      <c r="K1646" s="559"/>
      <c r="L1646" s="559"/>
      <c r="M1646" s="559"/>
      <c r="N1646" s="559"/>
      <c r="O1646" s="559" t="str">
        <f t="shared" si="100"/>
        <v/>
      </c>
      <c r="P1646" s="560"/>
    </row>
    <row r="1647" spans="2:16">
      <c r="B1647" s="557" t="str">
        <f t="shared" si="97"/>
        <v/>
      </c>
      <c r="C1647" s="558"/>
      <c r="D1647" s="559" t="str">
        <f t="shared" si="98"/>
        <v/>
      </c>
      <c r="E1647" s="559"/>
      <c r="F1647" s="559" t="str">
        <f>IFERROR(IF(OR(D1647=0,D1647=""),"",-PMT($F$45/IF($K$46="Day",'L1'!$D$12,IF($K$46="Week",'L1'!$D$16,IF($K$46="Month",'L1'!$D$17,1))),$F$46,$D$62)),"")</f>
        <v/>
      </c>
      <c r="G1647" s="559"/>
      <c r="H1647" s="559" t="str">
        <f>IFERROR(-PPMT(IF($K$46="Day",$F$45/'L1'!$D$12,IF($K$46="Week",$F$45/'L1'!$D$16,IF($K$46="Month",$F$45/'L1'!$D$17,IF($K$46="Year",$F$45,0)))),B1647,$F$46,$Q$45),"")</f>
        <v/>
      </c>
      <c r="I1647" s="559"/>
      <c r="J1647" s="559" t="str">
        <f t="shared" si="99"/>
        <v/>
      </c>
      <c r="K1647" s="559"/>
      <c r="L1647" s="559"/>
      <c r="M1647" s="559"/>
      <c r="N1647" s="559"/>
      <c r="O1647" s="559" t="str">
        <f t="shared" si="100"/>
        <v/>
      </c>
      <c r="P1647" s="560"/>
    </row>
    <row r="1648" spans="2:16">
      <c r="B1648" s="557" t="str">
        <f t="shared" si="97"/>
        <v/>
      </c>
      <c r="C1648" s="558"/>
      <c r="D1648" s="559" t="str">
        <f t="shared" si="98"/>
        <v/>
      </c>
      <c r="E1648" s="559"/>
      <c r="F1648" s="559" t="str">
        <f>IFERROR(IF(OR(D1648=0,D1648=""),"",-PMT($F$45/IF($K$46="Day",'L1'!$D$12,IF($K$46="Week",'L1'!$D$16,IF($K$46="Month",'L1'!$D$17,1))),$F$46,$D$62)),"")</f>
        <v/>
      </c>
      <c r="G1648" s="559"/>
      <c r="H1648" s="559" t="str">
        <f>IFERROR(-PPMT(IF($K$46="Day",$F$45/'L1'!$D$12,IF($K$46="Week",$F$45/'L1'!$D$16,IF($K$46="Month",$F$45/'L1'!$D$17,IF($K$46="Year",$F$45,0)))),B1648,$F$46,$Q$45),"")</f>
        <v/>
      </c>
      <c r="I1648" s="559"/>
      <c r="J1648" s="559" t="str">
        <f t="shared" si="99"/>
        <v/>
      </c>
      <c r="K1648" s="559"/>
      <c r="L1648" s="559"/>
      <c r="M1648" s="559"/>
      <c r="N1648" s="559"/>
      <c r="O1648" s="559" t="str">
        <f t="shared" si="100"/>
        <v/>
      </c>
      <c r="P1648" s="560"/>
    </row>
    <row r="1649" spans="2:16">
      <c r="B1649" s="557" t="str">
        <f t="shared" si="97"/>
        <v/>
      </c>
      <c r="C1649" s="558"/>
      <c r="D1649" s="559" t="str">
        <f t="shared" si="98"/>
        <v/>
      </c>
      <c r="E1649" s="559"/>
      <c r="F1649" s="559" t="str">
        <f>IFERROR(IF(OR(D1649=0,D1649=""),"",-PMT($F$45/IF($K$46="Day",'L1'!$D$12,IF($K$46="Week",'L1'!$D$16,IF($K$46="Month",'L1'!$D$17,1))),$F$46,$D$62)),"")</f>
        <v/>
      </c>
      <c r="G1649" s="559"/>
      <c r="H1649" s="559" t="str">
        <f>IFERROR(-PPMT(IF($K$46="Day",$F$45/'L1'!$D$12,IF($K$46="Week",$F$45/'L1'!$D$16,IF($K$46="Month",$F$45/'L1'!$D$17,IF($K$46="Year",$F$45,0)))),B1649,$F$46,$Q$45),"")</f>
        <v/>
      </c>
      <c r="I1649" s="559"/>
      <c r="J1649" s="559" t="str">
        <f t="shared" si="99"/>
        <v/>
      </c>
      <c r="K1649" s="559"/>
      <c r="L1649" s="559"/>
      <c r="M1649" s="559"/>
      <c r="N1649" s="559"/>
      <c r="O1649" s="559" t="str">
        <f t="shared" si="100"/>
        <v/>
      </c>
      <c r="P1649" s="560"/>
    </row>
    <row r="1650" spans="2:16">
      <c r="B1650" s="557" t="str">
        <f t="shared" si="97"/>
        <v/>
      </c>
      <c r="C1650" s="558"/>
      <c r="D1650" s="559" t="str">
        <f t="shared" si="98"/>
        <v/>
      </c>
      <c r="E1650" s="559"/>
      <c r="F1650" s="559" t="str">
        <f>IFERROR(IF(OR(D1650=0,D1650=""),"",-PMT($F$45/IF($K$46="Day",'L1'!$D$12,IF($K$46="Week",'L1'!$D$16,IF($K$46="Month",'L1'!$D$17,1))),$F$46,$D$62)),"")</f>
        <v/>
      </c>
      <c r="G1650" s="559"/>
      <c r="H1650" s="559" t="str">
        <f>IFERROR(-PPMT(IF($K$46="Day",$F$45/'L1'!$D$12,IF($K$46="Week",$F$45/'L1'!$D$16,IF($K$46="Month",$F$45/'L1'!$D$17,IF($K$46="Year",$F$45,0)))),B1650,$F$46,$Q$45),"")</f>
        <v/>
      </c>
      <c r="I1650" s="559"/>
      <c r="J1650" s="559" t="str">
        <f t="shared" si="99"/>
        <v/>
      </c>
      <c r="K1650" s="559"/>
      <c r="L1650" s="559"/>
      <c r="M1650" s="559"/>
      <c r="N1650" s="559"/>
      <c r="O1650" s="559" t="str">
        <f t="shared" si="100"/>
        <v/>
      </c>
      <c r="P1650" s="560"/>
    </row>
    <row r="1651" spans="2:16">
      <c r="B1651" s="557" t="str">
        <f t="shared" si="97"/>
        <v/>
      </c>
      <c r="C1651" s="558"/>
      <c r="D1651" s="559" t="str">
        <f t="shared" si="98"/>
        <v/>
      </c>
      <c r="E1651" s="559"/>
      <c r="F1651" s="559" t="str">
        <f>IFERROR(IF(OR(D1651=0,D1651=""),"",-PMT($F$45/IF($K$46="Day",'L1'!$D$12,IF($K$46="Week",'L1'!$D$16,IF($K$46="Month",'L1'!$D$17,1))),$F$46,$D$62)),"")</f>
        <v/>
      </c>
      <c r="G1651" s="559"/>
      <c r="H1651" s="559" t="str">
        <f>IFERROR(-PPMT(IF($K$46="Day",$F$45/'L1'!$D$12,IF($K$46="Week",$F$45/'L1'!$D$16,IF($K$46="Month",$F$45/'L1'!$D$17,IF($K$46="Year",$F$45,0)))),B1651,$F$46,$Q$45),"")</f>
        <v/>
      </c>
      <c r="I1651" s="559"/>
      <c r="J1651" s="559" t="str">
        <f t="shared" si="99"/>
        <v/>
      </c>
      <c r="K1651" s="559"/>
      <c r="L1651" s="559"/>
      <c r="M1651" s="559"/>
      <c r="N1651" s="559"/>
      <c r="O1651" s="559" t="str">
        <f t="shared" si="100"/>
        <v/>
      </c>
      <c r="P1651" s="560"/>
    </row>
    <row r="1652" spans="2:16">
      <c r="B1652" s="557" t="str">
        <f t="shared" si="97"/>
        <v/>
      </c>
      <c r="C1652" s="558"/>
      <c r="D1652" s="559" t="str">
        <f t="shared" si="98"/>
        <v/>
      </c>
      <c r="E1652" s="559"/>
      <c r="F1652" s="559" t="str">
        <f>IFERROR(IF(OR(D1652=0,D1652=""),"",-PMT($F$45/IF($K$46="Day",'L1'!$D$12,IF($K$46="Week",'L1'!$D$16,IF($K$46="Month",'L1'!$D$17,1))),$F$46,$D$62)),"")</f>
        <v/>
      </c>
      <c r="G1652" s="559"/>
      <c r="H1652" s="559" t="str">
        <f>IFERROR(-PPMT(IF($K$46="Day",$F$45/'L1'!$D$12,IF($K$46="Week",$F$45/'L1'!$D$16,IF($K$46="Month",$F$45/'L1'!$D$17,IF($K$46="Year",$F$45,0)))),B1652,$F$46,$Q$45),"")</f>
        <v/>
      </c>
      <c r="I1652" s="559"/>
      <c r="J1652" s="559" t="str">
        <f t="shared" si="99"/>
        <v/>
      </c>
      <c r="K1652" s="559"/>
      <c r="L1652" s="559"/>
      <c r="M1652" s="559"/>
      <c r="N1652" s="559"/>
      <c r="O1652" s="559" t="str">
        <f t="shared" si="100"/>
        <v/>
      </c>
      <c r="P1652" s="560"/>
    </row>
    <row r="1653" spans="2:16">
      <c r="B1653" s="557" t="str">
        <f t="shared" si="97"/>
        <v/>
      </c>
      <c r="C1653" s="558"/>
      <c r="D1653" s="559" t="str">
        <f t="shared" si="98"/>
        <v/>
      </c>
      <c r="E1653" s="559"/>
      <c r="F1653" s="559" t="str">
        <f>IFERROR(IF(OR(D1653=0,D1653=""),"",-PMT($F$45/IF($K$46="Day",'L1'!$D$12,IF($K$46="Week",'L1'!$D$16,IF($K$46="Month",'L1'!$D$17,1))),$F$46,$D$62)),"")</f>
        <v/>
      </c>
      <c r="G1653" s="559"/>
      <c r="H1653" s="559" t="str">
        <f>IFERROR(-PPMT(IF($K$46="Day",$F$45/'L1'!$D$12,IF($K$46="Week",$F$45/'L1'!$D$16,IF($K$46="Month",$F$45/'L1'!$D$17,IF($K$46="Year",$F$45,0)))),B1653,$F$46,$Q$45),"")</f>
        <v/>
      </c>
      <c r="I1653" s="559"/>
      <c r="J1653" s="559" t="str">
        <f t="shared" si="99"/>
        <v/>
      </c>
      <c r="K1653" s="559"/>
      <c r="L1653" s="559"/>
      <c r="M1653" s="559"/>
      <c r="N1653" s="559"/>
      <c r="O1653" s="559" t="str">
        <f t="shared" si="100"/>
        <v/>
      </c>
      <c r="P1653" s="560"/>
    </row>
    <row r="1654" spans="2:16">
      <c r="B1654" s="557" t="str">
        <f t="shared" si="97"/>
        <v/>
      </c>
      <c r="C1654" s="558"/>
      <c r="D1654" s="559" t="str">
        <f t="shared" si="98"/>
        <v/>
      </c>
      <c r="E1654" s="559"/>
      <c r="F1654" s="559" t="str">
        <f>IFERROR(IF(OR(D1654=0,D1654=""),"",-PMT($F$45/IF($K$46="Day",'L1'!$D$12,IF($K$46="Week",'L1'!$D$16,IF($K$46="Month",'L1'!$D$17,1))),$F$46,$D$62)),"")</f>
        <v/>
      </c>
      <c r="G1654" s="559"/>
      <c r="H1654" s="559" t="str">
        <f>IFERROR(-PPMT(IF($K$46="Day",$F$45/'L1'!$D$12,IF($K$46="Week",$F$45/'L1'!$D$16,IF($K$46="Month",$F$45/'L1'!$D$17,IF($K$46="Year",$F$45,0)))),B1654,$F$46,$Q$45),"")</f>
        <v/>
      </c>
      <c r="I1654" s="559"/>
      <c r="J1654" s="559" t="str">
        <f t="shared" si="99"/>
        <v/>
      </c>
      <c r="K1654" s="559"/>
      <c r="L1654" s="559"/>
      <c r="M1654" s="559"/>
      <c r="N1654" s="559"/>
      <c r="O1654" s="559" t="str">
        <f t="shared" si="100"/>
        <v/>
      </c>
      <c r="P1654" s="560"/>
    </row>
    <row r="1655" spans="2:16">
      <c r="B1655" s="557" t="str">
        <f t="shared" si="97"/>
        <v/>
      </c>
      <c r="C1655" s="558"/>
      <c r="D1655" s="559" t="str">
        <f t="shared" si="98"/>
        <v/>
      </c>
      <c r="E1655" s="559"/>
      <c r="F1655" s="559" t="str">
        <f>IFERROR(IF(OR(D1655=0,D1655=""),"",-PMT($F$45/IF($K$46="Day",'L1'!$D$12,IF($K$46="Week",'L1'!$D$16,IF($K$46="Month",'L1'!$D$17,1))),$F$46,$D$62)),"")</f>
        <v/>
      </c>
      <c r="G1655" s="559"/>
      <c r="H1655" s="559" t="str">
        <f>IFERROR(-PPMT(IF($K$46="Day",$F$45/'L1'!$D$12,IF($K$46="Week",$F$45/'L1'!$D$16,IF($K$46="Month",$F$45/'L1'!$D$17,IF($K$46="Year",$F$45,0)))),B1655,$F$46,$Q$45),"")</f>
        <v/>
      </c>
      <c r="I1655" s="559"/>
      <c r="J1655" s="559" t="str">
        <f t="shared" si="99"/>
        <v/>
      </c>
      <c r="K1655" s="559"/>
      <c r="L1655" s="559"/>
      <c r="M1655" s="559"/>
      <c r="N1655" s="559"/>
      <c r="O1655" s="559" t="str">
        <f t="shared" si="100"/>
        <v/>
      </c>
      <c r="P1655" s="560"/>
    </row>
    <row r="1656" spans="2:16">
      <c r="B1656" s="557" t="str">
        <f t="shared" si="97"/>
        <v/>
      </c>
      <c r="C1656" s="558"/>
      <c r="D1656" s="559" t="str">
        <f t="shared" si="98"/>
        <v/>
      </c>
      <c r="E1656" s="559"/>
      <c r="F1656" s="559" t="str">
        <f>IFERROR(IF(OR(D1656=0,D1656=""),"",-PMT($F$45/IF($K$46="Day",'L1'!$D$12,IF($K$46="Week",'L1'!$D$16,IF($K$46="Month",'L1'!$D$17,1))),$F$46,$D$62)),"")</f>
        <v/>
      </c>
      <c r="G1656" s="559"/>
      <c r="H1656" s="559" t="str">
        <f>IFERROR(-PPMT(IF($K$46="Day",$F$45/'L1'!$D$12,IF($K$46="Week",$F$45/'L1'!$D$16,IF($K$46="Month",$F$45/'L1'!$D$17,IF($K$46="Year",$F$45,0)))),B1656,$F$46,$Q$45),"")</f>
        <v/>
      </c>
      <c r="I1656" s="559"/>
      <c r="J1656" s="559" t="str">
        <f t="shared" si="99"/>
        <v/>
      </c>
      <c r="K1656" s="559"/>
      <c r="L1656" s="559"/>
      <c r="M1656" s="559"/>
      <c r="N1656" s="559"/>
      <c r="O1656" s="559" t="str">
        <f t="shared" si="100"/>
        <v/>
      </c>
      <c r="P1656" s="560"/>
    </row>
    <row r="1657" spans="2:16">
      <c r="B1657" s="557" t="str">
        <f t="shared" si="97"/>
        <v/>
      </c>
      <c r="C1657" s="558"/>
      <c r="D1657" s="559" t="str">
        <f t="shared" si="98"/>
        <v/>
      </c>
      <c r="E1657" s="559"/>
      <c r="F1657" s="559" t="str">
        <f>IFERROR(IF(OR(D1657=0,D1657=""),"",-PMT($F$45/IF($K$46="Day",'L1'!$D$12,IF($K$46="Week",'L1'!$D$16,IF($K$46="Month",'L1'!$D$17,1))),$F$46,$D$62)),"")</f>
        <v/>
      </c>
      <c r="G1657" s="559"/>
      <c r="H1657" s="559" t="str">
        <f>IFERROR(-PPMT(IF($K$46="Day",$F$45/'L1'!$D$12,IF($K$46="Week",$F$45/'L1'!$D$16,IF($K$46="Month",$F$45/'L1'!$D$17,IF($K$46="Year",$F$45,0)))),B1657,$F$46,$Q$45),"")</f>
        <v/>
      </c>
      <c r="I1657" s="559"/>
      <c r="J1657" s="559" t="str">
        <f t="shared" si="99"/>
        <v/>
      </c>
      <c r="K1657" s="559"/>
      <c r="L1657" s="559"/>
      <c r="M1657" s="559"/>
      <c r="N1657" s="559"/>
      <c r="O1657" s="559" t="str">
        <f t="shared" si="100"/>
        <v/>
      </c>
      <c r="P1657" s="560"/>
    </row>
    <row r="1658" spans="2:16">
      <c r="B1658" s="557" t="str">
        <f t="shared" si="97"/>
        <v/>
      </c>
      <c r="C1658" s="558"/>
      <c r="D1658" s="559" t="str">
        <f t="shared" si="98"/>
        <v/>
      </c>
      <c r="E1658" s="559"/>
      <c r="F1658" s="559" t="str">
        <f>IFERROR(IF(OR(D1658=0,D1658=""),"",-PMT($F$45/IF($K$46="Day",'L1'!$D$12,IF($K$46="Week",'L1'!$D$16,IF($K$46="Month",'L1'!$D$17,1))),$F$46,$D$62)),"")</f>
        <v/>
      </c>
      <c r="G1658" s="559"/>
      <c r="H1658" s="559" t="str">
        <f>IFERROR(-PPMT(IF($K$46="Day",$F$45/'L1'!$D$12,IF($K$46="Week",$F$45/'L1'!$D$16,IF($K$46="Month",$F$45/'L1'!$D$17,IF($K$46="Year",$F$45,0)))),B1658,$F$46,$Q$45),"")</f>
        <v/>
      </c>
      <c r="I1658" s="559"/>
      <c r="J1658" s="559" t="str">
        <f t="shared" si="99"/>
        <v/>
      </c>
      <c r="K1658" s="559"/>
      <c r="L1658" s="559"/>
      <c r="M1658" s="559"/>
      <c r="N1658" s="559"/>
      <c r="O1658" s="559" t="str">
        <f t="shared" si="100"/>
        <v/>
      </c>
      <c r="P1658" s="560"/>
    </row>
    <row r="1659" spans="2:16">
      <c r="B1659" s="557" t="str">
        <f t="shared" si="97"/>
        <v/>
      </c>
      <c r="C1659" s="558"/>
      <c r="D1659" s="559" t="str">
        <f t="shared" si="98"/>
        <v/>
      </c>
      <c r="E1659" s="559"/>
      <c r="F1659" s="559" t="str">
        <f>IFERROR(IF(OR(D1659=0,D1659=""),"",-PMT($F$45/IF($K$46="Day",'L1'!$D$12,IF($K$46="Week",'L1'!$D$16,IF($K$46="Month",'L1'!$D$17,1))),$F$46,$D$62)),"")</f>
        <v/>
      </c>
      <c r="G1659" s="559"/>
      <c r="H1659" s="559" t="str">
        <f>IFERROR(-PPMT(IF($K$46="Day",$F$45/'L1'!$D$12,IF($K$46="Week",$F$45/'L1'!$D$16,IF($K$46="Month",$F$45/'L1'!$D$17,IF($K$46="Year",$F$45,0)))),B1659,$F$46,$Q$45),"")</f>
        <v/>
      </c>
      <c r="I1659" s="559"/>
      <c r="J1659" s="559" t="str">
        <f t="shared" si="99"/>
        <v/>
      </c>
      <c r="K1659" s="559"/>
      <c r="L1659" s="559"/>
      <c r="M1659" s="559"/>
      <c r="N1659" s="559"/>
      <c r="O1659" s="559" t="str">
        <f t="shared" si="100"/>
        <v/>
      </c>
      <c r="P1659" s="560"/>
    </row>
    <row r="1660" spans="2:16">
      <c r="B1660" s="557" t="str">
        <f t="shared" si="97"/>
        <v/>
      </c>
      <c r="C1660" s="558"/>
      <c r="D1660" s="559" t="str">
        <f t="shared" si="98"/>
        <v/>
      </c>
      <c r="E1660" s="559"/>
      <c r="F1660" s="559" t="str">
        <f>IFERROR(IF(OR(D1660=0,D1660=""),"",-PMT($F$45/IF($K$46="Day",'L1'!$D$12,IF($K$46="Week",'L1'!$D$16,IF($K$46="Month",'L1'!$D$17,1))),$F$46,$D$62)),"")</f>
        <v/>
      </c>
      <c r="G1660" s="559"/>
      <c r="H1660" s="559" t="str">
        <f>IFERROR(-PPMT(IF($K$46="Day",$F$45/'L1'!$D$12,IF($K$46="Week",$F$45/'L1'!$D$16,IF($K$46="Month",$F$45/'L1'!$D$17,IF($K$46="Year",$F$45,0)))),B1660,$F$46,$Q$45),"")</f>
        <v/>
      </c>
      <c r="I1660" s="559"/>
      <c r="J1660" s="559" t="str">
        <f t="shared" si="99"/>
        <v/>
      </c>
      <c r="K1660" s="559"/>
      <c r="L1660" s="559"/>
      <c r="M1660" s="559"/>
      <c r="N1660" s="559"/>
      <c r="O1660" s="559" t="str">
        <f t="shared" si="100"/>
        <v/>
      </c>
      <c r="P1660" s="560"/>
    </row>
    <row r="1661" spans="2:16">
      <c r="B1661" s="557" t="str">
        <f t="shared" si="97"/>
        <v/>
      </c>
      <c r="C1661" s="558"/>
      <c r="D1661" s="559" t="str">
        <f t="shared" si="98"/>
        <v/>
      </c>
      <c r="E1661" s="559"/>
      <c r="F1661" s="559" t="str">
        <f>IFERROR(IF(OR(D1661=0,D1661=""),"",-PMT($F$45/IF($K$46="Day",'L1'!$D$12,IF($K$46="Week",'L1'!$D$16,IF($K$46="Month",'L1'!$D$17,1))),$F$46,$D$62)),"")</f>
        <v/>
      </c>
      <c r="G1661" s="559"/>
      <c r="H1661" s="559" t="str">
        <f>IFERROR(-PPMT(IF($K$46="Day",$F$45/'L1'!$D$12,IF($K$46="Week",$F$45/'L1'!$D$16,IF($K$46="Month",$F$45/'L1'!$D$17,IF($K$46="Year",$F$45,0)))),B1661,$F$46,$Q$45),"")</f>
        <v/>
      </c>
      <c r="I1661" s="559"/>
      <c r="J1661" s="559" t="str">
        <f t="shared" si="99"/>
        <v/>
      </c>
      <c r="K1661" s="559"/>
      <c r="L1661" s="559"/>
      <c r="M1661" s="559"/>
      <c r="N1661" s="559"/>
      <c r="O1661" s="559" t="str">
        <f t="shared" si="100"/>
        <v/>
      </c>
      <c r="P1661" s="560"/>
    </row>
    <row r="1662" spans="2:16">
      <c r="B1662" s="557" t="str">
        <f t="shared" si="97"/>
        <v/>
      </c>
      <c r="C1662" s="558"/>
      <c r="D1662" s="559" t="str">
        <f t="shared" si="98"/>
        <v/>
      </c>
      <c r="E1662" s="559"/>
      <c r="F1662" s="559" t="str">
        <f>IFERROR(IF(OR(D1662=0,D1662=""),"",-PMT($F$45/IF($K$46="Day",'L1'!$D$12,IF($K$46="Week",'L1'!$D$16,IF($K$46="Month",'L1'!$D$17,1))),$F$46,$D$62)),"")</f>
        <v/>
      </c>
      <c r="G1662" s="559"/>
      <c r="H1662" s="559" t="str">
        <f>IFERROR(-PPMT(IF($K$46="Day",$F$45/'L1'!$D$12,IF($K$46="Week",$F$45/'L1'!$D$16,IF($K$46="Month",$F$45/'L1'!$D$17,IF($K$46="Year",$F$45,0)))),B1662,$F$46,$Q$45),"")</f>
        <v/>
      </c>
      <c r="I1662" s="559"/>
      <c r="J1662" s="559" t="str">
        <f t="shared" si="99"/>
        <v/>
      </c>
      <c r="K1662" s="559"/>
      <c r="L1662" s="559"/>
      <c r="M1662" s="559"/>
      <c r="N1662" s="559"/>
      <c r="O1662" s="559" t="str">
        <f t="shared" si="100"/>
        <v/>
      </c>
      <c r="P1662" s="560"/>
    </row>
    <row r="1663" spans="2:16">
      <c r="B1663" s="557" t="str">
        <f t="shared" si="97"/>
        <v/>
      </c>
      <c r="C1663" s="558"/>
      <c r="D1663" s="559" t="str">
        <f t="shared" si="98"/>
        <v/>
      </c>
      <c r="E1663" s="559"/>
      <c r="F1663" s="559" t="str">
        <f>IFERROR(IF(OR(D1663=0,D1663=""),"",-PMT($F$45/IF($K$46="Day",'L1'!$D$12,IF($K$46="Week",'L1'!$D$16,IF($K$46="Month",'L1'!$D$17,1))),$F$46,$D$62)),"")</f>
        <v/>
      </c>
      <c r="G1663" s="559"/>
      <c r="H1663" s="559" t="str">
        <f>IFERROR(-PPMT(IF($K$46="Day",$F$45/'L1'!$D$12,IF($K$46="Week",$F$45/'L1'!$D$16,IF($K$46="Month",$F$45/'L1'!$D$17,IF($K$46="Year",$F$45,0)))),B1663,$F$46,$Q$45),"")</f>
        <v/>
      </c>
      <c r="I1663" s="559"/>
      <c r="J1663" s="559" t="str">
        <f t="shared" si="99"/>
        <v/>
      </c>
      <c r="K1663" s="559"/>
      <c r="L1663" s="559"/>
      <c r="M1663" s="559"/>
      <c r="N1663" s="559"/>
      <c r="O1663" s="559" t="str">
        <f t="shared" si="100"/>
        <v/>
      </c>
      <c r="P1663" s="560"/>
    </row>
    <row r="1664" spans="2:16">
      <c r="B1664" s="557" t="str">
        <f t="shared" ref="B1664:B1727" si="101">IF(OR(D1664=0,D1664=""),"",B1663+1)</f>
        <v/>
      </c>
      <c r="C1664" s="558"/>
      <c r="D1664" s="559" t="str">
        <f t="shared" ref="D1664:D1727" si="102">IFERROR(IF(D1663-H1663&lt;=0,"",D1663-H1663),"")</f>
        <v/>
      </c>
      <c r="E1664" s="559"/>
      <c r="F1664" s="559" t="str">
        <f>IFERROR(IF(OR(D1664=0,D1664=""),"",-PMT($F$45/IF($K$46="Day",'L1'!$D$12,IF($K$46="Week",'L1'!$D$16,IF($K$46="Month",'L1'!$D$17,1))),$F$46,$D$62)),"")</f>
        <v/>
      </c>
      <c r="G1664" s="559"/>
      <c r="H1664" s="559" t="str">
        <f>IFERROR(-PPMT(IF($K$46="Day",$F$45/'L1'!$D$12,IF($K$46="Week",$F$45/'L1'!$D$16,IF($K$46="Month",$F$45/'L1'!$D$17,IF($K$46="Year",$F$45,0)))),B1664,$F$46,$Q$45),"")</f>
        <v/>
      </c>
      <c r="I1664" s="559"/>
      <c r="J1664" s="559" t="str">
        <f t="shared" ref="J1664:J1727" si="103">IFERROR(F1664-H1664,"")</f>
        <v/>
      </c>
      <c r="K1664" s="559"/>
      <c r="L1664" s="559"/>
      <c r="M1664" s="559"/>
      <c r="N1664" s="559"/>
      <c r="O1664" s="559" t="str">
        <f t="shared" ref="O1664:O1727" si="104">IFERROR(D1664-H1664,"")</f>
        <v/>
      </c>
      <c r="P1664" s="560"/>
    </row>
    <row r="1665" spans="2:16">
      <c r="B1665" s="557" t="str">
        <f t="shared" si="101"/>
        <v/>
      </c>
      <c r="C1665" s="558"/>
      <c r="D1665" s="559" t="str">
        <f t="shared" si="102"/>
        <v/>
      </c>
      <c r="E1665" s="559"/>
      <c r="F1665" s="559" t="str">
        <f>IFERROR(IF(OR(D1665=0,D1665=""),"",-PMT($F$45/IF($K$46="Day",'L1'!$D$12,IF($K$46="Week",'L1'!$D$16,IF($K$46="Month",'L1'!$D$17,1))),$F$46,$D$62)),"")</f>
        <v/>
      </c>
      <c r="G1665" s="559"/>
      <c r="H1665" s="559" t="str">
        <f>IFERROR(-PPMT(IF($K$46="Day",$F$45/'L1'!$D$12,IF($K$46="Week",$F$45/'L1'!$D$16,IF($K$46="Month",$F$45/'L1'!$D$17,IF($K$46="Year",$F$45,0)))),B1665,$F$46,$Q$45),"")</f>
        <v/>
      </c>
      <c r="I1665" s="559"/>
      <c r="J1665" s="559" t="str">
        <f t="shared" si="103"/>
        <v/>
      </c>
      <c r="K1665" s="559"/>
      <c r="L1665" s="559"/>
      <c r="M1665" s="559"/>
      <c r="N1665" s="559"/>
      <c r="O1665" s="559" t="str">
        <f t="shared" si="104"/>
        <v/>
      </c>
      <c r="P1665" s="560"/>
    </row>
    <row r="1666" spans="2:16">
      <c r="B1666" s="557" t="str">
        <f t="shared" si="101"/>
        <v/>
      </c>
      <c r="C1666" s="558"/>
      <c r="D1666" s="559" t="str">
        <f t="shared" si="102"/>
        <v/>
      </c>
      <c r="E1666" s="559"/>
      <c r="F1666" s="559" t="str">
        <f>IFERROR(IF(OR(D1666=0,D1666=""),"",-PMT($F$45/IF($K$46="Day",'L1'!$D$12,IF($K$46="Week",'L1'!$D$16,IF($K$46="Month",'L1'!$D$17,1))),$F$46,$D$62)),"")</f>
        <v/>
      </c>
      <c r="G1666" s="559"/>
      <c r="H1666" s="559" t="str">
        <f>IFERROR(-PPMT(IF($K$46="Day",$F$45/'L1'!$D$12,IF($K$46="Week",$F$45/'L1'!$D$16,IF($K$46="Month",$F$45/'L1'!$D$17,IF($K$46="Year",$F$45,0)))),B1666,$F$46,$Q$45),"")</f>
        <v/>
      </c>
      <c r="I1666" s="559"/>
      <c r="J1666" s="559" t="str">
        <f t="shared" si="103"/>
        <v/>
      </c>
      <c r="K1666" s="559"/>
      <c r="L1666" s="559"/>
      <c r="M1666" s="559"/>
      <c r="N1666" s="559"/>
      <c r="O1666" s="559" t="str">
        <f t="shared" si="104"/>
        <v/>
      </c>
      <c r="P1666" s="560"/>
    </row>
    <row r="1667" spans="2:16">
      <c r="B1667" s="557" t="str">
        <f t="shared" si="101"/>
        <v/>
      </c>
      <c r="C1667" s="558"/>
      <c r="D1667" s="559" t="str">
        <f t="shared" si="102"/>
        <v/>
      </c>
      <c r="E1667" s="559"/>
      <c r="F1667" s="559" t="str">
        <f>IFERROR(IF(OR(D1667=0,D1667=""),"",-PMT($F$45/IF($K$46="Day",'L1'!$D$12,IF($K$46="Week",'L1'!$D$16,IF($K$46="Month",'L1'!$D$17,1))),$F$46,$D$62)),"")</f>
        <v/>
      </c>
      <c r="G1667" s="559"/>
      <c r="H1667" s="559" t="str">
        <f>IFERROR(-PPMT(IF($K$46="Day",$F$45/'L1'!$D$12,IF($K$46="Week",$F$45/'L1'!$D$16,IF($K$46="Month",$F$45/'L1'!$D$17,IF($K$46="Year",$F$45,0)))),B1667,$F$46,$Q$45),"")</f>
        <v/>
      </c>
      <c r="I1667" s="559"/>
      <c r="J1667" s="559" t="str">
        <f t="shared" si="103"/>
        <v/>
      </c>
      <c r="K1667" s="559"/>
      <c r="L1667" s="559"/>
      <c r="M1667" s="559"/>
      <c r="N1667" s="559"/>
      <c r="O1667" s="559" t="str">
        <f t="shared" si="104"/>
        <v/>
      </c>
      <c r="P1667" s="560"/>
    </row>
    <row r="1668" spans="2:16">
      <c r="B1668" s="557" t="str">
        <f t="shared" si="101"/>
        <v/>
      </c>
      <c r="C1668" s="558"/>
      <c r="D1668" s="559" t="str">
        <f t="shared" si="102"/>
        <v/>
      </c>
      <c r="E1668" s="559"/>
      <c r="F1668" s="559" t="str">
        <f>IFERROR(IF(OR(D1668=0,D1668=""),"",-PMT($F$45/IF($K$46="Day",'L1'!$D$12,IF($K$46="Week",'L1'!$D$16,IF($K$46="Month",'L1'!$D$17,1))),$F$46,$D$62)),"")</f>
        <v/>
      </c>
      <c r="G1668" s="559"/>
      <c r="H1668" s="559" t="str">
        <f>IFERROR(-PPMT(IF($K$46="Day",$F$45/'L1'!$D$12,IF($K$46="Week",$F$45/'L1'!$D$16,IF($K$46="Month",$F$45/'L1'!$D$17,IF($K$46="Year",$F$45,0)))),B1668,$F$46,$Q$45),"")</f>
        <v/>
      </c>
      <c r="I1668" s="559"/>
      <c r="J1668" s="559" t="str">
        <f t="shared" si="103"/>
        <v/>
      </c>
      <c r="K1668" s="559"/>
      <c r="L1668" s="559"/>
      <c r="M1668" s="559"/>
      <c r="N1668" s="559"/>
      <c r="O1668" s="559" t="str">
        <f t="shared" si="104"/>
        <v/>
      </c>
      <c r="P1668" s="560"/>
    </row>
    <row r="1669" spans="2:16">
      <c r="B1669" s="557" t="str">
        <f t="shared" si="101"/>
        <v/>
      </c>
      <c r="C1669" s="558"/>
      <c r="D1669" s="559" t="str">
        <f t="shared" si="102"/>
        <v/>
      </c>
      <c r="E1669" s="559"/>
      <c r="F1669" s="559" t="str">
        <f>IFERROR(IF(OR(D1669=0,D1669=""),"",-PMT($F$45/IF($K$46="Day",'L1'!$D$12,IF($K$46="Week",'L1'!$D$16,IF($K$46="Month",'L1'!$D$17,1))),$F$46,$D$62)),"")</f>
        <v/>
      </c>
      <c r="G1669" s="559"/>
      <c r="H1669" s="559" t="str">
        <f>IFERROR(-PPMT(IF($K$46="Day",$F$45/'L1'!$D$12,IF($K$46="Week",$F$45/'L1'!$D$16,IF($K$46="Month",$F$45/'L1'!$D$17,IF($K$46="Year",$F$45,0)))),B1669,$F$46,$Q$45),"")</f>
        <v/>
      </c>
      <c r="I1669" s="559"/>
      <c r="J1669" s="559" t="str">
        <f t="shared" si="103"/>
        <v/>
      </c>
      <c r="K1669" s="559"/>
      <c r="L1669" s="559"/>
      <c r="M1669" s="559"/>
      <c r="N1669" s="559"/>
      <c r="O1669" s="559" t="str">
        <f t="shared" si="104"/>
        <v/>
      </c>
      <c r="P1669" s="560"/>
    </row>
    <row r="1670" spans="2:16">
      <c r="B1670" s="557" t="str">
        <f t="shared" si="101"/>
        <v/>
      </c>
      <c r="C1670" s="558"/>
      <c r="D1670" s="559" t="str">
        <f t="shared" si="102"/>
        <v/>
      </c>
      <c r="E1670" s="559"/>
      <c r="F1670" s="559" t="str">
        <f>IFERROR(IF(OR(D1670=0,D1670=""),"",-PMT($F$45/IF($K$46="Day",'L1'!$D$12,IF($K$46="Week",'L1'!$D$16,IF($K$46="Month",'L1'!$D$17,1))),$F$46,$D$62)),"")</f>
        <v/>
      </c>
      <c r="G1670" s="559"/>
      <c r="H1670" s="559" t="str">
        <f>IFERROR(-PPMT(IF($K$46="Day",$F$45/'L1'!$D$12,IF($K$46="Week",$F$45/'L1'!$D$16,IF($K$46="Month",$F$45/'L1'!$D$17,IF($K$46="Year",$F$45,0)))),B1670,$F$46,$Q$45),"")</f>
        <v/>
      </c>
      <c r="I1670" s="559"/>
      <c r="J1670" s="559" t="str">
        <f t="shared" si="103"/>
        <v/>
      </c>
      <c r="K1670" s="559"/>
      <c r="L1670" s="559"/>
      <c r="M1670" s="559"/>
      <c r="N1670" s="559"/>
      <c r="O1670" s="559" t="str">
        <f t="shared" si="104"/>
        <v/>
      </c>
      <c r="P1670" s="560"/>
    </row>
    <row r="1671" spans="2:16">
      <c r="B1671" s="557" t="str">
        <f t="shared" si="101"/>
        <v/>
      </c>
      <c r="C1671" s="558"/>
      <c r="D1671" s="559" t="str">
        <f t="shared" si="102"/>
        <v/>
      </c>
      <c r="E1671" s="559"/>
      <c r="F1671" s="559" t="str">
        <f>IFERROR(IF(OR(D1671=0,D1671=""),"",-PMT($F$45/IF($K$46="Day",'L1'!$D$12,IF($K$46="Week",'L1'!$D$16,IF($K$46="Month",'L1'!$D$17,1))),$F$46,$D$62)),"")</f>
        <v/>
      </c>
      <c r="G1671" s="559"/>
      <c r="H1671" s="559" t="str">
        <f>IFERROR(-PPMT(IF($K$46="Day",$F$45/'L1'!$D$12,IF($K$46="Week",$F$45/'L1'!$D$16,IF($K$46="Month",$F$45/'L1'!$D$17,IF($K$46="Year",$F$45,0)))),B1671,$F$46,$Q$45),"")</f>
        <v/>
      </c>
      <c r="I1671" s="559"/>
      <c r="J1671" s="559" t="str">
        <f t="shared" si="103"/>
        <v/>
      </c>
      <c r="K1671" s="559"/>
      <c r="L1671" s="559"/>
      <c r="M1671" s="559"/>
      <c r="N1671" s="559"/>
      <c r="O1671" s="559" t="str">
        <f t="shared" si="104"/>
        <v/>
      </c>
      <c r="P1671" s="560"/>
    </row>
    <row r="1672" spans="2:16">
      <c r="B1672" s="557" t="str">
        <f t="shared" si="101"/>
        <v/>
      </c>
      <c r="C1672" s="558"/>
      <c r="D1672" s="559" t="str">
        <f t="shared" si="102"/>
        <v/>
      </c>
      <c r="E1672" s="559"/>
      <c r="F1672" s="559" t="str">
        <f>IFERROR(IF(OR(D1672=0,D1672=""),"",-PMT($F$45/IF($K$46="Day",'L1'!$D$12,IF($K$46="Week",'L1'!$D$16,IF($K$46="Month",'L1'!$D$17,1))),$F$46,$D$62)),"")</f>
        <v/>
      </c>
      <c r="G1672" s="559"/>
      <c r="H1672" s="559" t="str">
        <f>IFERROR(-PPMT(IF($K$46="Day",$F$45/'L1'!$D$12,IF($K$46="Week",$F$45/'L1'!$D$16,IF($K$46="Month",$F$45/'L1'!$D$17,IF($K$46="Year",$F$45,0)))),B1672,$F$46,$Q$45),"")</f>
        <v/>
      </c>
      <c r="I1672" s="559"/>
      <c r="J1672" s="559" t="str">
        <f t="shared" si="103"/>
        <v/>
      </c>
      <c r="K1672" s="559"/>
      <c r="L1672" s="559"/>
      <c r="M1672" s="559"/>
      <c r="N1672" s="559"/>
      <c r="O1672" s="559" t="str">
        <f t="shared" si="104"/>
        <v/>
      </c>
      <c r="P1672" s="560"/>
    </row>
    <row r="1673" spans="2:16">
      <c r="B1673" s="557" t="str">
        <f t="shared" si="101"/>
        <v/>
      </c>
      <c r="C1673" s="558"/>
      <c r="D1673" s="559" t="str">
        <f t="shared" si="102"/>
        <v/>
      </c>
      <c r="E1673" s="559"/>
      <c r="F1673" s="559" t="str">
        <f>IFERROR(IF(OR(D1673=0,D1673=""),"",-PMT($F$45/IF($K$46="Day",'L1'!$D$12,IF($K$46="Week",'L1'!$D$16,IF($K$46="Month",'L1'!$D$17,1))),$F$46,$D$62)),"")</f>
        <v/>
      </c>
      <c r="G1673" s="559"/>
      <c r="H1673" s="559" t="str">
        <f>IFERROR(-PPMT(IF($K$46="Day",$F$45/'L1'!$D$12,IF($K$46="Week",$F$45/'L1'!$D$16,IF($K$46="Month",$F$45/'L1'!$D$17,IF($K$46="Year",$F$45,0)))),B1673,$F$46,$Q$45),"")</f>
        <v/>
      </c>
      <c r="I1673" s="559"/>
      <c r="J1673" s="559" t="str">
        <f t="shared" si="103"/>
        <v/>
      </c>
      <c r="K1673" s="559"/>
      <c r="L1673" s="559"/>
      <c r="M1673" s="559"/>
      <c r="N1673" s="559"/>
      <c r="O1673" s="559" t="str">
        <f t="shared" si="104"/>
        <v/>
      </c>
      <c r="P1673" s="560"/>
    </row>
    <row r="1674" spans="2:16">
      <c r="B1674" s="557" t="str">
        <f t="shared" si="101"/>
        <v/>
      </c>
      <c r="C1674" s="558"/>
      <c r="D1674" s="559" t="str">
        <f t="shared" si="102"/>
        <v/>
      </c>
      <c r="E1674" s="559"/>
      <c r="F1674" s="559" t="str">
        <f>IFERROR(IF(OR(D1674=0,D1674=""),"",-PMT($F$45/IF($K$46="Day",'L1'!$D$12,IF($K$46="Week",'L1'!$D$16,IF($K$46="Month",'L1'!$D$17,1))),$F$46,$D$62)),"")</f>
        <v/>
      </c>
      <c r="G1674" s="559"/>
      <c r="H1674" s="559" t="str">
        <f>IFERROR(-PPMT(IF($K$46="Day",$F$45/'L1'!$D$12,IF($K$46="Week",$F$45/'L1'!$D$16,IF($K$46="Month",$F$45/'L1'!$D$17,IF($K$46="Year",$F$45,0)))),B1674,$F$46,$Q$45),"")</f>
        <v/>
      </c>
      <c r="I1674" s="559"/>
      <c r="J1674" s="559" t="str">
        <f t="shared" si="103"/>
        <v/>
      </c>
      <c r="K1674" s="559"/>
      <c r="L1674" s="559"/>
      <c r="M1674" s="559"/>
      <c r="N1674" s="559"/>
      <c r="O1674" s="559" t="str">
        <f t="shared" si="104"/>
        <v/>
      </c>
      <c r="P1674" s="560"/>
    </row>
    <row r="1675" spans="2:16">
      <c r="B1675" s="557" t="str">
        <f t="shared" si="101"/>
        <v/>
      </c>
      <c r="C1675" s="558"/>
      <c r="D1675" s="559" t="str">
        <f t="shared" si="102"/>
        <v/>
      </c>
      <c r="E1675" s="559"/>
      <c r="F1675" s="559" t="str">
        <f>IFERROR(IF(OR(D1675=0,D1675=""),"",-PMT($F$45/IF($K$46="Day",'L1'!$D$12,IF($K$46="Week",'L1'!$D$16,IF($K$46="Month",'L1'!$D$17,1))),$F$46,$D$62)),"")</f>
        <v/>
      </c>
      <c r="G1675" s="559"/>
      <c r="H1675" s="559" t="str">
        <f>IFERROR(-PPMT(IF($K$46="Day",$F$45/'L1'!$D$12,IF($K$46="Week",$F$45/'L1'!$D$16,IF($K$46="Month",$F$45/'L1'!$D$17,IF($K$46="Year",$F$45,0)))),B1675,$F$46,$Q$45),"")</f>
        <v/>
      </c>
      <c r="I1675" s="559"/>
      <c r="J1675" s="559" t="str">
        <f t="shared" si="103"/>
        <v/>
      </c>
      <c r="K1675" s="559"/>
      <c r="L1675" s="559"/>
      <c r="M1675" s="559"/>
      <c r="N1675" s="559"/>
      <c r="O1675" s="559" t="str">
        <f t="shared" si="104"/>
        <v/>
      </c>
      <c r="P1675" s="560"/>
    </row>
    <row r="1676" spans="2:16">
      <c r="B1676" s="557" t="str">
        <f t="shared" si="101"/>
        <v/>
      </c>
      <c r="C1676" s="558"/>
      <c r="D1676" s="559" t="str">
        <f t="shared" si="102"/>
        <v/>
      </c>
      <c r="E1676" s="559"/>
      <c r="F1676" s="559" t="str">
        <f>IFERROR(IF(OR(D1676=0,D1676=""),"",-PMT($F$45/IF($K$46="Day",'L1'!$D$12,IF($K$46="Week",'L1'!$D$16,IF($K$46="Month",'L1'!$D$17,1))),$F$46,$D$62)),"")</f>
        <v/>
      </c>
      <c r="G1676" s="559"/>
      <c r="H1676" s="559" t="str">
        <f>IFERROR(-PPMT(IF($K$46="Day",$F$45/'L1'!$D$12,IF($K$46="Week",$F$45/'L1'!$D$16,IF($K$46="Month",$F$45/'L1'!$D$17,IF($K$46="Year",$F$45,0)))),B1676,$F$46,$Q$45),"")</f>
        <v/>
      </c>
      <c r="I1676" s="559"/>
      <c r="J1676" s="559" t="str">
        <f t="shared" si="103"/>
        <v/>
      </c>
      <c r="K1676" s="559"/>
      <c r="L1676" s="559"/>
      <c r="M1676" s="559"/>
      <c r="N1676" s="559"/>
      <c r="O1676" s="559" t="str">
        <f t="shared" si="104"/>
        <v/>
      </c>
      <c r="P1676" s="560"/>
    </row>
    <row r="1677" spans="2:16">
      <c r="B1677" s="557" t="str">
        <f t="shared" si="101"/>
        <v/>
      </c>
      <c r="C1677" s="558"/>
      <c r="D1677" s="559" t="str">
        <f t="shared" si="102"/>
        <v/>
      </c>
      <c r="E1677" s="559"/>
      <c r="F1677" s="559" t="str">
        <f>IFERROR(IF(OR(D1677=0,D1677=""),"",-PMT($F$45/IF($K$46="Day",'L1'!$D$12,IF($K$46="Week",'L1'!$D$16,IF($K$46="Month",'L1'!$D$17,1))),$F$46,$D$62)),"")</f>
        <v/>
      </c>
      <c r="G1677" s="559"/>
      <c r="H1677" s="559" t="str">
        <f>IFERROR(-PPMT(IF($K$46="Day",$F$45/'L1'!$D$12,IF($K$46="Week",$F$45/'L1'!$D$16,IF($K$46="Month",$F$45/'L1'!$D$17,IF($K$46="Year",$F$45,0)))),B1677,$F$46,$Q$45),"")</f>
        <v/>
      </c>
      <c r="I1677" s="559"/>
      <c r="J1677" s="559" t="str">
        <f t="shared" si="103"/>
        <v/>
      </c>
      <c r="K1677" s="559"/>
      <c r="L1677" s="559"/>
      <c r="M1677" s="559"/>
      <c r="N1677" s="559"/>
      <c r="O1677" s="559" t="str">
        <f t="shared" si="104"/>
        <v/>
      </c>
      <c r="P1677" s="560"/>
    </row>
    <row r="1678" spans="2:16">
      <c r="B1678" s="557" t="str">
        <f t="shared" si="101"/>
        <v/>
      </c>
      <c r="C1678" s="558"/>
      <c r="D1678" s="559" t="str">
        <f t="shared" si="102"/>
        <v/>
      </c>
      <c r="E1678" s="559"/>
      <c r="F1678" s="559" t="str">
        <f>IFERROR(IF(OR(D1678=0,D1678=""),"",-PMT($F$45/IF($K$46="Day",'L1'!$D$12,IF($K$46="Week",'L1'!$D$16,IF($K$46="Month",'L1'!$D$17,1))),$F$46,$D$62)),"")</f>
        <v/>
      </c>
      <c r="G1678" s="559"/>
      <c r="H1678" s="559" t="str">
        <f>IFERROR(-PPMT(IF($K$46="Day",$F$45/'L1'!$D$12,IF($K$46="Week",$F$45/'L1'!$D$16,IF($K$46="Month",$F$45/'L1'!$D$17,IF($K$46="Year",$F$45,0)))),B1678,$F$46,$Q$45),"")</f>
        <v/>
      </c>
      <c r="I1678" s="559"/>
      <c r="J1678" s="559" t="str">
        <f t="shared" si="103"/>
        <v/>
      </c>
      <c r="K1678" s="559"/>
      <c r="L1678" s="559"/>
      <c r="M1678" s="559"/>
      <c r="N1678" s="559"/>
      <c r="O1678" s="559" t="str">
        <f t="shared" si="104"/>
        <v/>
      </c>
      <c r="P1678" s="560"/>
    </row>
    <row r="1679" spans="2:16">
      <c r="B1679" s="557" t="str">
        <f t="shared" si="101"/>
        <v/>
      </c>
      <c r="C1679" s="558"/>
      <c r="D1679" s="559" t="str">
        <f t="shared" si="102"/>
        <v/>
      </c>
      <c r="E1679" s="559"/>
      <c r="F1679" s="559" t="str">
        <f>IFERROR(IF(OR(D1679=0,D1679=""),"",-PMT($F$45/IF($K$46="Day",'L1'!$D$12,IF($K$46="Week",'L1'!$D$16,IF($K$46="Month",'L1'!$D$17,1))),$F$46,$D$62)),"")</f>
        <v/>
      </c>
      <c r="G1679" s="559"/>
      <c r="H1679" s="559" t="str">
        <f>IFERROR(-PPMT(IF($K$46="Day",$F$45/'L1'!$D$12,IF($K$46="Week",$F$45/'L1'!$D$16,IF($K$46="Month",$F$45/'L1'!$D$17,IF($K$46="Year",$F$45,0)))),B1679,$F$46,$Q$45),"")</f>
        <v/>
      </c>
      <c r="I1679" s="559"/>
      <c r="J1679" s="559" t="str">
        <f t="shared" si="103"/>
        <v/>
      </c>
      <c r="K1679" s="559"/>
      <c r="L1679" s="559"/>
      <c r="M1679" s="559"/>
      <c r="N1679" s="559"/>
      <c r="O1679" s="559" t="str">
        <f t="shared" si="104"/>
        <v/>
      </c>
      <c r="P1679" s="560"/>
    </row>
    <row r="1680" spans="2:16">
      <c r="B1680" s="557" t="str">
        <f t="shared" si="101"/>
        <v/>
      </c>
      <c r="C1680" s="558"/>
      <c r="D1680" s="559" t="str">
        <f t="shared" si="102"/>
        <v/>
      </c>
      <c r="E1680" s="559"/>
      <c r="F1680" s="559" t="str">
        <f>IFERROR(IF(OR(D1680=0,D1680=""),"",-PMT($F$45/IF($K$46="Day",'L1'!$D$12,IF($K$46="Week",'L1'!$D$16,IF($K$46="Month",'L1'!$D$17,1))),$F$46,$D$62)),"")</f>
        <v/>
      </c>
      <c r="G1680" s="559"/>
      <c r="H1680" s="559" t="str">
        <f>IFERROR(-PPMT(IF($K$46="Day",$F$45/'L1'!$D$12,IF($K$46="Week",$F$45/'L1'!$D$16,IF($K$46="Month",$F$45/'L1'!$D$17,IF($K$46="Year",$F$45,0)))),B1680,$F$46,$Q$45),"")</f>
        <v/>
      </c>
      <c r="I1680" s="559"/>
      <c r="J1680" s="559" t="str">
        <f t="shared" si="103"/>
        <v/>
      </c>
      <c r="K1680" s="559"/>
      <c r="L1680" s="559"/>
      <c r="M1680" s="559"/>
      <c r="N1680" s="559"/>
      <c r="O1680" s="559" t="str">
        <f t="shared" si="104"/>
        <v/>
      </c>
      <c r="P1680" s="560"/>
    </row>
    <row r="1681" spans="2:16">
      <c r="B1681" s="557" t="str">
        <f t="shared" si="101"/>
        <v/>
      </c>
      <c r="C1681" s="558"/>
      <c r="D1681" s="559" t="str">
        <f t="shared" si="102"/>
        <v/>
      </c>
      <c r="E1681" s="559"/>
      <c r="F1681" s="559" t="str">
        <f>IFERROR(IF(OR(D1681=0,D1681=""),"",-PMT($F$45/IF($K$46="Day",'L1'!$D$12,IF($K$46="Week",'L1'!$D$16,IF($K$46="Month",'L1'!$D$17,1))),$F$46,$D$62)),"")</f>
        <v/>
      </c>
      <c r="G1681" s="559"/>
      <c r="H1681" s="559" t="str">
        <f>IFERROR(-PPMT(IF($K$46="Day",$F$45/'L1'!$D$12,IF($K$46="Week",$F$45/'L1'!$D$16,IF($K$46="Month",$F$45/'L1'!$D$17,IF($K$46="Year",$F$45,0)))),B1681,$F$46,$Q$45),"")</f>
        <v/>
      </c>
      <c r="I1681" s="559"/>
      <c r="J1681" s="559" t="str">
        <f t="shared" si="103"/>
        <v/>
      </c>
      <c r="K1681" s="559"/>
      <c r="L1681" s="559"/>
      <c r="M1681" s="559"/>
      <c r="N1681" s="559"/>
      <c r="O1681" s="559" t="str">
        <f t="shared" si="104"/>
        <v/>
      </c>
      <c r="P1681" s="560"/>
    </row>
    <row r="1682" spans="2:16">
      <c r="B1682" s="557" t="str">
        <f t="shared" si="101"/>
        <v/>
      </c>
      <c r="C1682" s="558"/>
      <c r="D1682" s="559" t="str">
        <f t="shared" si="102"/>
        <v/>
      </c>
      <c r="E1682" s="559"/>
      <c r="F1682" s="559" t="str">
        <f>IFERROR(IF(OR(D1682=0,D1682=""),"",-PMT($F$45/IF($K$46="Day",'L1'!$D$12,IF($K$46="Week",'L1'!$D$16,IF($K$46="Month",'L1'!$D$17,1))),$F$46,$D$62)),"")</f>
        <v/>
      </c>
      <c r="G1682" s="559"/>
      <c r="H1682" s="559" t="str">
        <f>IFERROR(-PPMT(IF($K$46="Day",$F$45/'L1'!$D$12,IF($K$46="Week",$F$45/'L1'!$D$16,IF($K$46="Month",$F$45/'L1'!$D$17,IF($K$46="Year",$F$45,0)))),B1682,$F$46,$Q$45),"")</f>
        <v/>
      </c>
      <c r="I1682" s="559"/>
      <c r="J1682" s="559" t="str">
        <f t="shared" si="103"/>
        <v/>
      </c>
      <c r="K1682" s="559"/>
      <c r="L1682" s="559"/>
      <c r="M1682" s="559"/>
      <c r="N1682" s="559"/>
      <c r="O1682" s="559" t="str">
        <f t="shared" si="104"/>
        <v/>
      </c>
      <c r="P1682" s="560"/>
    </row>
    <row r="1683" spans="2:16">
      <c r="B1683" s="557" t="str">
        <f t="shared" si="101"/>
        <v/>
      </c>
      <c r="C1683" s="558"/>
      <c r="D1683" s="559" t="str">
        <f t="shared" si="102"/>
        <v/>
      </c>
      <c r="E1683" s="559"/>
      <c r="F1683" s="559" t="str">
        <f>IFERROR(IF(OR(D1683=0,D1683=""),"",-PMT($F$45/IF($K$46="Day",'L1'!$D$12,IF($K$46="Week",'L1'!$D$16,IF($K$46="Month",'L1'!$D$17,1))),$F$46,$D$62)),"")</f>
        <v/>
      </c>
      <c r="G1683" s="559"/>
      <c r="H1683" s="559" t="str">
        <f>IFERROR(-PPMT(IF($K$46="Day",$F$45/'L1'!$D$12,IF($K$46="Week",$F$45/'L1'!$D$16,IF($K$46="Month",$F$45/'L1'!$D$17,IF($K$46="Year",$F$45,0)))),B1683,$F$46,$Q$45),"")</f>
        <v/>
      </c>
      <c r="I1683" s="559"/>
      <c r="J1683" s="559" t="str">
        <f t="shared" si="103"/>
        <v/>
      </c>
      <c r="K1683" s="559"/>
      <c r="L1683" s="559"/>
      <c r="M1683" s="559"/>
      <c r="N1683" s="559"/>
      <c r="O1683" s="559" t="str">
        <f t="shared" si="104"/>
        <v/>
      </c>
      <c r="P1683" s="560"/>
    </row>
    <row r="1684" spans="2:16">
      <c r="B1684" s="557" t="str">
        <f t="shared" si="101"/>
        <v/>
      </c>
      <c r="C1684" s="558"/>
      <c r="D1684" s="559" t="str">
        <f t="shared" si="102"/>
        <v/>
      </c>
      <c r="E1684" s="559"/>
      <c r="F1684" s="559" t="str">
        <f>IFERROR(IF(OR(D1684=0,D1684=""),"",-PMT($F$45/IF($K$46="Day",'L1'!$D$12,IF($K$46="Week",'L1'!$D$16,IF($K$46="Month",'L1'!$D$17,1))),$F$46,$D$62)),"")</f>
        <v/>
      </c>
      <c r="G1684" s="559"/>
      <c r="H1684" s="559" t="str">
        <f>IFERROR(-PPMT(IF($K$46="Day",$F$45/'L1'!$D$12,IF($K$46="Week",$F$45/'L1'!$D$16,IF($K$46="Month",$F$45/'L1'!$D$17,IF($K$46="Year",$F$45,0)))),B1684,$F$46,$Q$45),"")</f>
        <v/>
      </c>
      <c r="I1684" s="559"/>
      <c r="J1684" s="559" t="str">
        <f t="shared" si="103"/>
        <v/>
      </c>
      <c r="K1684" s="559"/>
      <c r="L1684" s="559"/>
      <c r="M1684" s="559"/>
      <c r="N1684" s="559"/>
      <c r="O1684" s="559" t="str">
        <f t="shared" si="104"/>
        <v/>
      </c>
      <c r="P1684" s="560"/>
    </row>
    <row r="1685" spans="2:16">
      <c r="B1685" s="557" t="str">
        <f t="shared" si="101"/>
        <v/>
      </c>
      <c r="C1685" s="558"/>
      <c r="D1685" s="559" t="str">
        <f t="shared" si="102"/>
        <v/>
      </c>
      <c r="E1685" s="559"/>
      <c r="F1685" s="559" t="str">
        <f>IFERROR(IF(OR(D1685=0,D1685=""),"",-PMT($F$45/IF($K$46="Day",'L1'!$D$12,IF($K$46="Week",'L1'!$D$16,IF($K$46="Month",'L1'!$D$17,1))),$F$46,$D$62)),"")</f>
        <v/>
      </c>
      <c r="G1685" s="559"/>
      <c r="H1685" s="559" t="str">
        <f>IFERROR(-PPMT(IF($K$46="Day",$F$45/'L1'!$D$12,IF($K$46="Week",$F$45/'L1'!$D$16,IF($K$46="Month",$F$45/'L1'!$D$17,IF($K$46="Year",$F$45,0)))),B1685,$F$46,$Q$45),"")</f>
        <v/>
      </c>
      <c r="I1685" s="559"/>
      <c r="J1685" s="559" t="str">
        <f t="shared" si="103"/>
        <v/>
      </c>
      <c r="K1685" s="559"/>
      <c r="L1685" s="559"/>
      <c r="M1685" s="559"/>
      <c r="N1685" s="559"/>
      <c r="O1685" s="559" t="str">
        <f t="shared" si="104"/>
        <v/>
      </c>
      <c r="P1685" s="560"/>
    </row>
    <row r="1686" spans="2:16">
      <c r="B1686" s="557" t="str">
        <f t="shared" si="101"/>
        <v/>
      </c>
      <c r="C1686" s="558"/>
      <c r="D1686" s="559" t="str">
        <f t="shared" si="102"/>
        <v/>
      </c>
      <c r="E1686" s="559"/>
      <c r="F1686" s="559" t="str">
        <f>IFERROR(IF(OR(D1686=0,D1686=""),"",-PMT($F$45/IF($K$46="Day",'L1'!$D$12,IF($K$46="Week",'L1'!$D$16,IF($K$46="Month",'L1'!$D$17,1))),$F$46,$D$62)),"")</f>
        <v/>
      </c>
      <c r="G1686" s="559"/>
      <c r="H1686" s="559" t="str">
        <f>IFERROR(-PPMT(IF($K$46="Day",$F$45/'L1'!$D$12,IF($K$46="Week",$F$45/'L1'!$D$16,IF($K$46="Month",$F$45/'L1'!$D$17,IF($K$46="Year",$F$45,0)))),B1686,$F$46,$Q$45),"")</f>
        <v/>
      </c>
      <c r="I1686" s="559"/>
      <c r="J1686" s="559" t="str">
        <f t="shared" si="103"/>
        <v/>
      </c>
      <c r="K1686" s="559"/>
      <c r="L1686" s="559"/>
      <c r="M1686" s="559"/>
      <c r="N1686" s="559"/>
      <c r="O1686" s="559" t="str">
        <f t="shared" si="104"/>
        <v/>
      </c>
      <c r="P1686" s="560"/>
    </row>
    <row r="1687" spans="2:16">
      <c r="B1687" s="557" t="str">
        <f t="shared" si="101"/>
        <v/>
      </c>
      <c r="C1687" s="558"/>
      <c r="D1687" s="559" t="str">
        <f t="shared" si="102"/>
        <v/>
      </c>
      <c r="E1687" s="559"/>
      <c r="F1687" s="559" t="str">
        <f>IFERROR(IF(OR(D1687=0,D1687=""),"",-PMT($F$45/IF($K$46="Day",'L1'!$D$12,IF($K$46="Week",'L1'!$D$16,IF($K$46="Month",'L1'!$D$17,1))),$F$46,$D$62)),"")</f>
        <v/>
      </c>
      <c r="G1687" s="559"/>
      <c r="H1687" s="559" t="str">
        <f>IFERROR(-PPMT(IF($K$46="Day",$F$45/'L1'!$D$12,IF($K$46="Week",$F$45/'L1'!$D$16,IF($K$46="Month",$F$45/'L1'!$D$17,IF($K$46="Year",$F$45,0)))),B1687,$F$46,$Q$45),"")</f>
        <v/>
      </c>
      <c r="I1687" s="559"/>
      <c r="J1687" s="559" t="str">
        <f t="shared" si="103"/>
        <v/>
      </c>
      <c r="K1687" s="559"/>
      <c r="L1687" s="559"/>
      <c r="M1687" s="559"/>
      <c r="N1687" s="559"/>
      <c r="O1687" s="559" t="str">
        <f t="shared" si="104"/>
        <v/>
      </c>
      <c r="P1687" s="560"/>
    </row>
    <row r="1688" spans="2:16">
      <c r="B1688" s="557" t="str">
        <f t="shared" si="101"/>
        <v/>
      </c>
      <c r="C1688" s="558"/>
      <c r="D1688" s="559" t="str">
        <f t="shared" si="102"/>
        <v/>
      </c>
      <c r="E1688" s="559"/>
      <c r="F1688" s="559" t="str">
        <f>IFERROR(IF(OR(D1688=0,D1688=""),"",-PMT($F$45/IF($K$46="Day",'L1'!$D$12,IF($K$46="Week",'L1'!$D$16,IF($K$46="Month",'L1'!$D$17,1))),$F$46,$D$62)),"")</f>
        <v/>
      </c>
      <c r="G1688" s="559"/>
      <c r="H1688" s="559" t="str">
        <f>IFERROR(-PPMT(IF($K$46="Day",$F$45/'L1'!$D$12,IF($K$46="Week",$F$45/'L1'!$D$16,IF($K$46="Month",$F$45/'L1'!$D$17,IF($K$46="Year",$F$45,0)))),B1688,$F$46,$Q$45),"")</f>
        <v/>
      </c>
      <c r="I1688" s="559"/>
      <c r="J1688" s="559" t="str">
        <f t="shared" si="103"/>
        <v/>
      </c>
      <c r="K1688" s="559"/>
      <c r="L1688" s="559"/>
      <c r="M1688" s="559"/>
      <c r="N1688" s="559"/>
      <c r="O1688" s="559" t="str">
        <f t="shared" si="104"/>
        <v/>
      </c>
      <c r="P1688" s="560"/>
    </row>
    <row r="1689" spans="2:16">
      <c r="B1689" s="557" t="str">
        <f t="shared" si="101"/>
        <v/>
      </c>
      <c r="C1689" s="558"/>
      <c r="D1689" s="559" t="str">
        <f t="shared" si="102"/>
        <v/>
      </c>
      <c r="E1689" s="559"/>
      <c r="F1689" s="559" t="str">
        <f>IFERROR(IF(OR(D1689=0,D1689=""),"",-PMT($F$45/IF($K$46="Day",'L1'!$D$12,IF($K$46="Week",'L1'!$D$16,IF($K$46="Month",'L1'!$D$17,1))),$F$46,$D$62)),"")</f>
        <v/>
      </c>
      <c r="G1689" s="559"/>
      <c r="H1689" s="559" t="str">
        <f>IFERROR(-PPMT(IF($K$46="Day",$F$45/'L1'!$D$12,IF($K$46="Week",$F$45/'L1'!$D$16,IF($K$46="Month",$F$45/'L1'!$D$17,IF($K$46="Year",$F$45,0)))),B1689,$F$46,$Q$45),"")</f>
        <v/>
      </c>
      <c r="I1689" s="559"/>
      <c r="J1689" s="559" t="str">
        <f t="shared" si="103"/>
        <v/>
      </c>
      <c r="K1689" s="559"/>
      <c r="L1689" s="559"/>
      <c r="M1689" s="559"/>
      <c r="N1689" s="559"/>
      <c r="O1689" s="559" t="str">
        <f t="shared" si="104"/>
        <v/>
      </c>
      <c r="P1689" s="560"/>
    </row>
    <row r="1690" spans="2:16">
      <c r="B1690" s="557" t="str">
        <f t="shared" si="101"/>
        <v/>
      </c>
      <c r="C1690" s="558"/>
      <c r="D1690" s="559" t="str">
        <f t="shared" si="102"/>
        <v/>
      </c>
      <c r="E1690" s="559"/>
      <c r="F1690" s="559" t="str">
        <f>IFERROR(IF(OR(D1690=0,D1690=""),"",-PMT($F$45/IF($K$46="Day",'L1'!$D$12,IF($K$46="Week",'L1'!$D$16,IF($K$46="Month",'L1'!$D$17,1))),$F$46,$D$62)),"")</f>
        <v/>
      </c>
      <c r="G1690" s="559"/>
      <c r="H1690" s="559" t="str">
        <f>IFERROR(-PPMT(IF($K$46="Day",$F$45/'L1'!$D$12,IF($K$46="Week",$F$45/'L1'!$D$16,IF($K$46="Month",$F$45/'L1'!$D$17,IF($K$46="Year",$F$45,0)))),B1690,$F$46,$Q$45),"")</f>
        <v/>
      </c>
      <c r="I1690" s="559"/>
      <c r="J1690" s="559" t="str">
        <f t="shared" si="103"/>
        <v/>
      </c>
      <c r="K1690" s="559"/>
      <c r="L1690" s="559"/>
      <c r="M1690" s="559"/>
      <c r="N1690" s="559"/>
      <c r="O1690" s="559" t="str">
        <f t="shared" si="104"/>
        <v/>
      </c>
      <c r="P1690" s="560"/>
    </row>
    <row r="1691" spans="2:16">
      <c r="B1691" s="557" t="str">
        <f t="shared" si="101"/>
        <v/>
      </c>
      <c r="C1691" s="558"/>
      <c r="D1691" s="559" t="str">
        <f t="shared" si="102"/>
        <v/>
      </c>
      <c r="E1691" s="559"/>
      <c r="F1691" s="559" t="str">
        <f>IFERROR(IF(OR(D1691=0,D1691=""),"",-PMT($F$45/IF($K$46="Day",'L1'!$D$12,IF($K$46="Week",'L1'!$D$16,IF($K$46="Month",'L1'!$D$17,1))),$F$46,$D$62)),"")</f>
        <v/>
      </c>
      <c r="G1691" s="559"/>
      <c r="H1691" s="559" t="str">
        <f>IFERROR(-PPMT(IF($K$46="Day",$F$45/'L1'!$D$12,IF($K$46="Week",$F$45/'L1'!$D$16,IF($K$46="Month",$F$45/'L1'!$D$17,IF($K$46="Year",$F$45,0)))),B1691,$F$46,$Q$45),"")</f>
        <v/>
      </c>
      <c r="I1691" s="559"/>
      <c r="J1691" s="559" t="str">
        <f t="shared" si="103"/>
        <v/>
      </c>
      <c r="K1691" s="559"/>
      <c r="L1691" s="559"/>
      <c r="M1691" s="559"/>
      <c r="N1691" s="559"/>
      <c r="O1691" s="559" t="str">
        <f t="shared" si="104"/>
        <v/>
      </c>
      <c r="P1691" s="560"/>
    </row>
    <row r="1692" spans="2:16">
      <c r="B1692" s="557" t="str">
        <f t="shared" si="101"/>
        <v/>
      </c>
      <c r="C1692" s="558"/>
      <c r="D1692" s="559" t="str">
        <f t="shared" si="102"/>
        <v/>
      </c>
      <c r="E1692" s="559"/>
      <c r="F1692" s="559" t="str">
        <f>IFERROR(IF(OR(D1692=0,D1692=""),"",-PMT($F$45/IF($K$46="Day",'L1'!$D$12,IF($K$46="Week",'L1'!$D$16,IF($K$46="Month",'L1'!$D$17,1))),$F$46,$D$62)),"")</f>
        <v/>
      </c>
      <c r="G1692" s="559"/>
      <c r="H1692" s="559" t="str">
        <f>IFERROR(-PPMT(IF($K$46="Day",$F$45/'L1'!$D$12,IF($K$46="Week",$F$45/'L1'!$D$16,IF($K$46="Month",$F$45/'L1'!$D$17,IF($K$46="Year",$F$45,0)))),B1692,$F$46,$Q$45),"")</f>
        <v/>
      </c>
      <c r="I1692" s="559"/>
      <c r="J1692" s="559" t="str">
        <f t="shared" si="103"/>
        <v/>
      </c>
      <c r="K1692" s="559"/>
      <c r="L1692" s="559"/>
      <c r="M1692" s="559"/>
      <c r="N1692" s="559"/>
      <c r="O1692" s="559" t="str">
        <f t="shared" si="104"/>
        <v/>
      </c>
      <c r="P1692" s="560"/>
    </row>
    <row r="1693" spans="2:16">
      <c r="B1693" s="557" t="str">
        <f t="shared" si="101"/>
        <v/>
      </c>
      <c r="C1693" s="558"/>
      <c r="D1693" s="559" t="str">
        <f t="shared" si="102"/>
        <v/>
      </c>
      <c r="E1693" s="559"/>
      <c r="F1693" s="559" t="str">
        <f>IFERROR(IF(OR(D1693=0,D1693=""),"",-PMT($F$45/IF($K$46="Day",'L1'!$D$12,IF($K$46="Week",'L1'!$D$16,IF($K$46="Month",'L1'!$D$17,1))),$F$46,$D$62)),"")</f>
        <v/>
      </c>
      <c r="G1693" s="559"/>
      <c r="H1693" s="559" t="str">
        <f>IFERROR(-PPMT(IF($K$46="Day",$F$45/'L1'!$D$12,IF($K$46="Week",$F$45/'L1'!$D$16,IF($K$46="Month",$F$45/'L1'!$D$17,IF($K$46="Year",$F$45,0)))),B1693,$F$46,$Q$45),"")</f>
        <v/>
      </c>
      <c r="I1693" s="559"/>
      <c r="J1693" s="559" t="str">
        <f t="shared" si="103"/>
        <v/>
      </c>
      <c r="K1693" s="559"/>
      <c r="L1693" s="559"/>
      <c r="M1693" s="559"/>
      <c r="N1693" s="559"/>
      <c r="O1693" s="559" t="str">
        <f t="shared" si="104"/>
        <v/>
      </c>
      <c r="P1693" s="560"/>
    </row>
    <row r="1694" spans="2:16">
      <c r="B1694" s="557" t="str">
        <f t="shared" si="101"/>
        <v/>
      </c>
      <c r="C1694" s="558"/>
      <c r="D1694" s="559" t="str">
        <f t="shared" si="102"/>
        <v/>
      </c>
      <c r="E1694" s="559"/>
      <c r="F1694" s="559" t="str">
        <f>IFERROR(IF(OR(D1694=0,D1694=""),"",-PMT($F$45/IF($K$46="Day",'L1'!$D$12,IF($K$46="Week",'L1'!$D$16,IF($K$46="Month",'L1'!$D$17,1))),$F$46,$D$62)),"")</f>
        <v/>
      </c>
      <c r="G1694" s="559"/>
      <c r="H1694" s="559" t="str">
        <f>IFERROR(-PPMT(IF($K$46="Day",$F$45/'L1'!$D$12,IF($K$46="Week",$F$45/'L1'!$D$16,IF($K$46="Month",$F$45/'L1'!$D$17,IF($K$46="Year",$F$45,0)))),B1694,$F$46,$Q$45),"")</f>
        <v/>
      </c>
      <c r="I1694" s="559"/>
      <c r="J1694" s="559" t="str">
        <f t="shared" si="103"/>
        <v/>
      </c>
      <c r="K1694" s="559"/>
      <c r="L1694" s="559"/>
      <c r="M1694" s="559"/>
      <c r="N1694" s="559"/>
      <c r="O1694" s="559" t="str">
        <f t="shared" si="104"/>
        <v/>
      </c>
      <c r="P1694" s="560"/>
    </row>
    <row r="1695" spans="2:16">
      <c r="B1695" s="557" t="str">
        <f t="shared" si="101"/>
        <v/>
      </c>
      <c r="C1695" s="558"/>
      <c r="D1695" s="559" t="str">
        <f t="shared" si="102"/>
        <v/>
      </c>
      <c r="E1695" s="559"/>
      <c r="F1695" s="559" t="str">
        <f>IFERROR(IF(OR(D1695=0,D1695=""),"",-PMT($F$45/IF($K$46="Day",'L1'!$D$12,IF($K$46="Week",'L1'!$D$16,IF($K$46="Month",'L1'!$D$17,1))),$F$46,$D$62)),"")</f>
        <v/>
      </c>
      <c r="G1695" s="559"/>
      <c r="H1695" s="559" t="str">
        <f>IFERROR(-PPMT(IF($K$46="Day",$F$45/'L1'!$D$12,IF($K$46="Week",$F$45/'L1'!$D$16,IF($K$46="Month",$F$45/'L1'!$D$17,IF($K$46="Year",$F$45,0)))),B1695,$F$46,$Q$45),"")</f>
        <v/>
      </c>
      <c r="I1695" s="559"/>
      <c r="J1695" s="559" t="str">
        <f t="shared" si="103"/>
        <v/>
      </c>
      <c r="K1695" s="559"/>
      <c r="L1695" s="559"/>
      <c r="M1695" s="559"/>
      <c r="N1695" s="559"/>
      <c r="O1695" s="559" t="str">
        <f t="shared" si="104"/>
        <v/>
      </c>
      <c r="P1695" s="560"/>
    </row>
    <row r="1696" spans="2:16">
      <c r="B1696" s="557" t="str">
        <f t="shared" si="101"/>
        <v/>
      </c>
      <c r="C1696" s="558"/>
      <c r="D1696" s="559" t="str">
        <f t="shared" si="102"/>
        <v/>
      </c>
      <c r="E1696" s="559"/>
      <c r="F1696" s="559" t="str">
        <f>IFERROR(IF(OR(D1696=0,D1696=""),"",-PMT($F$45/IF($K$46="Day",'L1'!$D$12,IF($K$46="Week",'L1'!$D$16,IF($K$46="Month",'L1'!$D$17,1))),$F$46,$D$62)),"")</f>
        <v/>
      </c>
      <c r="G1696" s="559"/>
      <c r="H1696" s="559" t="str">
        <f>IFERROR(-PPMT(IF($K$46="Day",$F$45/'L1'!$D$12,IF($K$46="Week",$F$45/'L1'!$D$16,IF($K$46="Month",$F$45/'L1'!$D$17,IF($K$46="Year",$F$45,0)))),B1696,$F$46,$Q$45),"")</f>
        <v/>
      </c>
      <c r="I1696" s="559"/>
      <c r="J1696" s="559" t="str">
        <f t="shared" si="103"/>
        <v/>
      </c>
      <c r="K1696" s="559"/>
      <c r="L1696" s="559"/>
      <c r="M1696" s="559"/>
      <c r="N1696" s="559"/>
      <c r="O1696" s="559" t="str">
        <f t="shared" si="104"/>
        <v/>
      </c>
      <c r="P1696" s="560"/>
    </row>
    <row r="1697" spans="2:16">
      <c r="B1697" s="557" t="str">
        <f t="shared" si="101"/>
        <v/>
      </c>
      <c r="C1697" s="558"/>
      <c r="D1697" s="559" t="str">
        <f t="shared" si="102"/>
        <v/>
      </c>
      <c r="E1697" s="559"/>
      <c r="F1697" s="559" t="str">
        <f>IFERROR(IF(OR(D1697=0,D1697=""),"",-PMT($F$45/IF($K$46="Day",'L1'!$D$12,IF($K$46="Week",'L1'!$D$16,IF($K$46="Month",'L1'!$D$17,1))),$F$46,$D$62)),"")</f>
        <v/>
      </c>
      <c r="G1697" s="559"/>
      <c r="H1697" s="559" t="str">
        <f>IFERROR(-PPMT(IF($K$46="Day",$F$45/'L1'!$D$12,IF($K$46="Week",$F$45/'L1'!$D$16,IF($K$46="Month",$F$45/'L1'!$D$17,IF($K$46="Year",$F$45,0)))),B1697,$F$46,$Q$45),"")</f>
        <v/>
      </c>
      <c r="I1697" s="559"/>
      <c r="J1697" s="559" t="str">
        <f t="shared" si="103"/>
        <v/>
      </c>
      <c r="K1697" s="559"/>
      <c r="L1697" s="559"/>
      <c r="M1697" s="559"/>
      <c r="N1697" s="559"/>
      <c r="O1697" s="559" t="str">
        <f t="shared" si="104"/>
        <v/>
      </c>
      <c r="P1697" s="560"/>
    </row>
    <row r="1698" spans="2:16">
      <c r="B1698" s="557" t="str">
        <f t="shared" si="101"/>
        <v/>
      </c>
      <c r="C1698" s="558"/>
      <c r="D1698" s="559" t="str">
        <f t="shared" si="102"/>
        <v/>
      </c>
      <c r="E1698" s="559"/>
      <c r="F1698" s="559" t="str">
        <f>IFERROR(IF(OR(D1698=0,D1698=""),"",-PMT($F$45/IF($K$46="Day",'L1'!$D$12,IF($K$46="Week",'L1'!$D$16,IF($K$46="Month",'L1'!$D$17,1))),$F$46,$D$62)),"")</f>
        <v/>
      </c>
      <c r="G1698" s="559"/>
      <c r="H1698" s="559" t="str">
        <f>IFERROR(-PPMT(IF($K$46="Day",$F$45/'L1'!$D$12,IF($K$46="Week",$F$45/'L1'!$D$16,IF($K$46="Month",$F$45/'L1'!$D$17,IF($K$46="Year",$F$45,0)))),B1698,$F$46,$Q$45),"")</f>
        <v/>
      </c>
      <c r="I1698" s="559"/>
      <c r="J1698" s="559" t="str">
        <f t="shared" si="103"/>
        <v/>
      </c>
      <c r="K1698" s="559"/>
      <c r="L1698" s="559"/>
      <c r="M1698" s="559"/>
      <c r="N1698" s="559"/>
      <c r="O1698" s="559" t="str">
        <f t="shared" si="104"/>
        <v/>
      </c>
      <c r="P1698" s="560"/>
    </row>
    <row r="1699" spans="2:16">
      <c r="B1699" s="557" t="str">
        <f t="shared" si="101"/>
        <v/>
      </c>
      <c r="C1699" s="558"/>
      <c r="D1699" s="559" t="str">
        <f t="shared" si="102"/>
        <v/>
      </c>
      <c r="E1699" s="559"/>
      <c r="F1699" s="559" t="str">
        <f>IFERROR(IF(OR(D1699=0,D1699=""),"",-PMT($F$45/IF($K$46="Day",'L1'!$D$12,IF($K$46="Week",'L1'!$D$16,IF($K$46="Month",'L1'!$D$17,1))),$F$46,$D$62)),"")</f>
        <v/>
      </c>
      <c r="G1699" s="559"/>
      <c r="H1699" s="559" t="str">
        <f>IFERROR(-PPMT(IF($K$46="Day",$F$45/'L1'!$D$12,IF($K$46="Week",$F$45/'L1'!$D$16,IF($K$46="Month",$F$45/'L1'!$D$17,IF($K$46="Year",$F$45,0)))),B1699,$F$46,$Q$45),"")</f>
        <v/>
      </c>
      <c r="I1699" s="559"/>
      <c r="J1699" s="559" t="str">
        <f t="shared" si="103"/>
        <v/>
      </c>
      <c r="K1699" s="559"/>
      <c r="L1699" s="559"/>
      <c r="M1699" s="559"/>
      <c r="N1699" s="559"/>
      <c r="O1699" s="559" t="str">
        <f t="shared" si="104"/>
        <v/>
      </c>
      <c r="P1699" s="560"/>
    </row>
    <row r="1700" spans="2:16">
      <c r="B1700" s="557" t="str">
        <f t="shared" si="101"/>
        <v/>
      </c>
      <c r="C1700" s="558"/>
      <c r="D1700" s="559" t="str">
        <f t="shared" si="102"/>
        <v/>
      </c>
      <c r="E1700" s="559"/>
      <c r="F1700" s="559" t="str">
        <f>IFERROR(IF(OR(D1700=0,D1700=""),"",-PMT($F$45/IF($K$46="Day",'L1'!$D$12,IF($K$46="Week",'L1'!$D$16,IF($K$46="Month",'L1'!$D$17,1))),$F$46,$D$62)),"")</f>
        <v/>
      </c>
      <c r="G1700" s="559"/>
      <c r="H1700" s="559" t="str">
        <f>IFERROR(-PPMT(IF($K$46="Day",$F$45/'L1'!$D$12,IF($K$46="Week",$F$45/'L1'!$D$16,IF($K$46="Month",$F$45/'L1'!$D$17,IF($K$46="Year",$F$45,0)))),B1700,$F$46,$Q$45),"")</f>
        <v/>
      </c>
      <c r="I1700" s="559"/>
      <c r="J1700" s="559" t="str">
        <f t="shared" si="103"/>
        <v/>
      </c>
      <c r="K1700" s="559"/>
      <c r="L1700" s="559"/>
      <c r="M1700" s="559"/>
      <c r="N1700" s="559"/>
      <c r="O1700" s="559" t="str">
        <f t="shared" si="104"/>
        <v/>
      </c>
      <c r="P1700" s="560"/>
    </row>
    <row r="1701" spans="2:16">
      <c r="B1701" s="557" t="str">
        <f t="shared" si="101"/>
        <v/>
      </c>
      <c r="C1701" s="558"/>
      <c r="D1701" s="559" t="str">
        <f t="shared" si="102"/>
        <v/>
      </c>
      <c r="E1701" s="559"/>
      <c r="F1701" s="559" t="str">
        <f>IFERROR(IF(OR(D1701=0,D1701=""),"",-PMT($F$45/IF($K$46="Day",'L1'!$D$12,IF($K$46="Week",'L1'!$D$16,IF($K$46="Month",'L1'!$D$17,1))),$F$46,$D$62)),"")</f>
        <v/>
      </c>
      <c r="G1701" s="559"/>
      <c r="H1701" s="559" t="str">
        <f>IFERROR(-PPMT(IF($K$46="Day",$F$45/'L1'!$D$12,IF($K$46="Week",$F$45/'L1'!$D$16,IF($K$46="Month",$F$45/'L1'!$D$17,IF($K$46="Year",$F$45,0)))),B1701,$F$46,$Q$45),"")</f>
        <v/>
      </c>
      <c r="I1701" s="559"/>
      <c r="J1701" s="559" t="str">
        <f t="shared" si="103"/>
        <v/>
      </c>
      <c r="K1701" s="559"/>
      <c r="L1701" s="559"/>
      <c r="M1701" s="559"/>
      <c r="N1701" s="559"/>
      <c r="O1701" s="559" t="str">
        <f t="shared" si="104"/>
        <v/>
      </c>
      <c r="P1701" s="560"/>
    </row>
    <row r="1702" spans="2:16">
      <c r="B1702" s="557" t="str">
        <f t="shared" si="101"/>
        <v/>
      </c>
      <c r="C1702" s="558"/>
      <c r="D1702" s="559" t="str">
        <f t="shared" si="102"/>
        <v/>
      </c>
      <c r="E1702" s="559"/>
      <c r="F1702" s="559" t="str">
        <f>IFERROR(IF(OR(D1702=0,D1702=""),"",-PMT($F$45/IF($K$46="Day",'L1'!$D$12,IF($K$46="Week",'L1'!$D$16,IF($K$46="Month",'L1'!$D$17,1))),$F$46,$D$62)),"")</f>
        <v/>
      </c>
      <c r="G1702" s="559"/>
      <c r="H1702" s="559" t="str">
        <f>IFERROR(-PPMT(IF($K$46="Day",$F$45/'L1'!$D$12,IF($K$46="Week",$F$45/'L1'!$D$16,IF($K$46="Month",$F$45/'L1'!$D$17,IF($K$46="Year",$F$45,0)))),B1702,$F$46,$Q$45),"")</f>
        <v/>
      </c>
      <c r="I1702" s="559"/>
      <c r="J1702" s="559" t="str">
        <f t="shared" si="103"/>
        <v/>
      </c>
      <c r="K1702" s="559"/>
      <c r="L1702" s="559"/>
      <c r="M1702" s="559"/>
      <c r="N1702" s="559"/>
      <c r="O1702" s="559" t="str">
        <f t="shared" si="104"/>
        <v/>
      </c>
      <c r="P1702" s="560"/>
    </row>
    <row r="1703" spans="2:16">
      <c r="B1703" s="557" t="str">
        <f t="shared" si="101"/>
        <v/>
      </c>
      <c r="C1703" s="558"/>
      <c r="D1703" s="559" t="str">
        <f t="shared" si="102"/>
        <v/>
      </c>
      <c r="E1703" s="559"/>
      <c r="F1703" s="559" t="str">
        <f>IFERROR(IF(OR(D1703=0,D1703=""),"",-PMT($F$45/IF($K$46="Day",'L1'!$D$12,IF($K$46="Week",'L1'!$D$16,IF($K$46="Month",'L1'!$D$17,1))),$F$46,$D$62)),"")</f>
        <v/>
      </c>
      <c r="G1703" s="559"/>
      <c r="H1703" s="559" t="str">
        <f>IFERROR(-PPMT(IF($K$46="Day",$F$45/'L1'!$D$12,IF($K$46="Week",$F$45/'L1'!$D$16,IF($K$46="Month",$F$45/'L1'!$D$17,IF($K$46="Year",$F$45,0)))),B1703,$F$46,$Q$45),"")</f>
        <v/>
      </c>
      <c r="I1703" s="559"/>
      <c r="J1703" s="559" t="str">
        <f t="shared" si="103"/>
        <v/>
      </c>
      <c r="K1703" s="559"/>
      <c r="L1703" s="559"/>
      <c r="M1703" s="559"/>
      <c r="N1703" s="559"/>
      <c r="O1703" s="559" t="str">
        <f t="shared" si="104"/>
        <v/>
      </c>
      <c r="P1703" s="560"/>
    </row>
    <row r="1704" spans="2:16">
      <c r="B1704" s="557" t="str">
        <f t="shared" si="101"/>
        <v/>
      </c>
      <c r="C1704" s="558"/>
      <c r="D1704" s="559" t="str">
        <f t="shared" si="102"/>
        <v/>
      </c>
      <c r="E1704" s="559"/>
      <c r="F1704" s="559" t="str">
        <f>IFERROR(IF(OR(D1704=0,D1704=""),"",-PMT($F$45/IF($K$46="Day",'L1'!$D$12,IF($K$46="Week",'L1'!$D$16,IF($K$46="Month",'L1'!$D$17,1))),$F$46,$D$62)),"")</f>
        <v/>
      </c>
      <c r="G1704" s="559"/>
      <c r="H1704" s="559" t="str">
        <f>IFERROR(-PPMT(IF($K$46="Day",$F$45/'L1'!$D$12,IF($K$46="Week",$F$45/'L1'!$D$16,IF($K$46="Month",$F$45/'L1'!$D$17,IF($K$46="Year",$F$45,0)))),B1704,$F$46,$Q$45),"")</f>
        <v/>
      </c>
      <c r="I1704" s="559"/>
      <c r="J1704" s="559" t="str">
        <f t="shared" si="103"/>
        <v/>
      </c>
      <c r="K1704" s="559"/>
      <c r="L1704" s="559"/>
      <c r="M1704" s="559"/>
      <c r="N1704" s="559"/>
      <c r="O1704" s="559" t="str">
        <f t="shared" si="104"/>
        <v/>
      </c>
      <c r="P1704" s="560"/>
    </row>
    <row r="1705" spans="2:16">
      <c r="B1705" s="557" t="str">
        <f t="shared" si="101"/>
        <v/>
      </c>
      <c r="C1705" s="558"/>
      <c r="D1705" s="559" t="str">
        <f t="shared" si="102"/>
        <v/>
      </c>
      <c r="E1705" s="559"/>
      <c r="F1705" s="559" t="str">
        <f>IFERROR(IF(OR(D1705=0,D1705=""),"",-PMT($F$45/IF($K$46="Day",'L1'!$D$12,IF($K$46="Week",'L1'!$D$16,IF($K$46="Month",'L1'!$D$17,1))),$F$46,$D$62)),"")</f>
        <v/>
      </c>
      <c r="G1705" s="559"/>
      <c r="H1705" s="559" t="str">
        <f>IFERROR(-PPMT(IF($K$46="Day",$F$45/'L1'!$D$12,IF($K$46="Week",$F$45/'L1'!$D$16,IF($K$46="Month",$F$45/'L1'!$D$17,IF($K$46="Year",$F$45,0)))),B1705,$F$46,$Q$45),"")</f>
        <v/>
      </c>
      <c r="I1705" s="559"/>
      <c r="J1705" s="559" t="str">
        <f t="shared" si="103"/>
        <v/>
      </c>
      <c r="K1705" s="559"/>
      <c r="L1705" s="559"/>
      <c r="M1705" s="559"/>
      <c r="N1705" s="559"/>
      <c r="O1705" s="559" t="str">
        <f t="shared" si="104"/>
        <v/>
      </c>
      <c r="P1705" s="560"/>
    </row>
    <row r="1706" spans="2:16">
      <c r="B1706" s="557" t="str">
        <f t="shared" si="101"/>
        <v/>
      </c>
      <c r="C1706" s="558"/>
      <c r="D1706" s="559" t="str">
        <f t="shared" si="102"/>
        <v/>
      </c>
      <c r="E1706" s="559"/>
      <c r="F1706" s="559" t="str">
        <f>IFERROR(IF(OR(D1706=0,D1706=""),"",-PMT($F$45/IF($K$46="Day",'L1'!$D$12,IF($K$46="Week",'L1'!$D$16,IF($K$46="Month",'L1'!$D$17,1))),$F$46,$D$62)),"")</f>
        <v/>
      </c>
      <c r="G1706" s="559"/>
      <c r="H1706" s="559" t="str">
        <f>IFERROR(-PPMT(IF($K$46="Day",$F$45/'L1'!$D$12,IF($K$46="Week",$F$45/'L1'!$D$16,IF($K$46="Month",$F$45/'L1'!$D$17,IF($K$46="Year",$F$45,0)))),B1706,$F$46,$Q$45),"")</f>
        <v/>
      </c>
      <c r="I1706" s="559"/>
      <c r="J1706" s="559" t="str">
        <f t="shared" si="103"/>
        <v/>
      </c>
      <c r="K1706" s="559"/>
      <c r="L1706" s="559"/>
      <c r="M1706" s="559"/>
      <c r="N1706" s="559"/>
      <c r="O1706" s="559" t="str">
        <f t="shared" si="104"/>
        <v/>
      </c>
      <c r="P1706" s="560"/>
    </row>
    <row r="1707" spans="2:16">
      <c r="B1707" s="557" t="str">
        <f t="shared" si="101"/>
        <v/>
      </c>
      <c r="C1707" s="558"/>
      <c r="D1707" s="559" t="str">
        <f t="shared" si="102"/>
        <v/>
      </c>
      <c r="E1707" s="559"/>
      <c r="F1707" s="559" t="str">
        <f>IFERROR(IF(OR(D1707=0,D1707=""),"",-PMT($F$45/IF($K$46="Day",'L1'!$D$12,IF($K$46="Week",'L1'!$D$16,IF($K$46="Month",'L1'!$D$17,1))),$F$46,$D$62)),"")</f>
        <v/>
      </c>
      <c r="G1707" s="559"/>
      <c r="H1707" s="559" t="str">
        <f>IFERROR(-PPMT(IF($K$46="Day",$F$45/'L1'!$D$12,IF($K$46="Week",$F$45/'L1'!$D$16,IF($K$46="Month",$F$45/'L1'!$D$17,IF($K$46="Year",$F$45,0)))),B1707,$F$46,$Q$45),"")</f>
        <v/>
      </c>
      <c r="I1707" s="559"/>
      <c r="J1707" s="559" t="str">
        <f t="shared" si="103"/>
        <v/>
      </c>
      <c r="K1707" s="559"/>
      <c r="L1707" s="559"/>
      <c r="M1707" s="559"/>
      <c r="N1707" s="559"/>
      <c r="O1707" s="559" t="str">
        <f t="shared" si="104"/>
        <v/>
      </c>
      <c r="P1707" s="560"/>
    </row>
    <row r="1708" spans="2:16">
      <c r="B1708" s="557" t="str">
        <f t="shared" si="101"/>
        <v/>
      </c>
      <c r="C1708" s="558"/>
      <c r="D1708" s="559" t="str">
        <f t="shared" si="102"/>
        <v/>
      </c>
      <c r="E1708" s="559"/>
      <c r="F1708" s="559" t="str">
        <f>IFERROR(IF(OR(D1708=0,D1708=""),"",-PMT($F$45/IF($K$46="Day",'L1'!$D$12,IF($K$46="Week",'L1'!$D$16,IF($K$46="Month",'L1'!$D$17,1))),$F$46,$D$62)),"")</f>
        <v/>
      </c>
      <c r="G1708" s="559"/>
      <c r="H1708" s="559" t="str">
        <f>IFERROR(-PPMT(IF($K$46="Day",$F$45/'L1'!$D$12,IF($K$46="Week",$F$45/'L1'!$D$16,IF($K$46="Month",$F$45/'L1'!$D$17,IF($K$46="Year",$F$45,0)))),B1708,$F$46,$Q$45),"")</f>
        <v/>
      </c>
      <c r="I1708" s="559"/>
      <c r="J1708" s="559" t="str">
        <f t="shared" si="103"/>
        <v/>
      </c>
      <c r="K1708" s="559"/>
      <c r="L1708" s="559"/>
      <c r="M1708" s="559"/>
      <c r="N1708" s="559"/>
      <c r="O1708" s="559" t="str">
        <f t="shared" si="104"/>
        <v/>
      </c>
      <c r="P1708" s="560"/>
    </row>
    <row r="1709" spans="2:16">
      <c r="B1709" s="557" t="str">
        <f t="shared" si="101"/>
        <v/>
      </c>
      <c r="C1709" s="558"/>
      <c r="D1709" s="559" t="str">
        <f t="shared" si="102"/>
        <v/>
      </c>
      <c r="E1709" s="559"/>
      <c r="F1709" s="559" t="str">
        <f>IFERROR(IF(OR(D1709=0,D1709=""),"",-PMT($F$45/IF($K$46="Day",'L1'!$D$12,IF($K$46="Week",'L1'!$D$16,IF($K$46="Month",'L1'!$D$17,1))),$F$46,$D$62)),"")</f>
        <v/>
      </c>
      <c r="G1709" s="559"/>
      <c r="H1709" s="559" t="str">
        <f>IFERROR(-PPMT(IF($K$46="Day",$F$45/'L1'!$D$12,IF($K$46="Week",$F$45/'L1'!$D$16,IF($K$46="Month",$F$45/'L1'!$D$17,IF($K$46="Year",$F$45,0)))),B1709,$F$46,$Q$45),"")</f>
        <v/>
      </c>
      <c r="I1709" s="559"/>
      <c r="J1709" s="559" t="str">
        <f t="shared" si="103"/>
        <v/>
      </c>
      <c r="K1709" s="559"/>
      <c r="L1709" s="559"/>
      <c r="M1709" s="559"/>
      <c r="N1709" s="559"/>
      <c r="O1709" s="559" t="str">
        <f t="shared" si="104"/>
        <v/>
      </c>
      <c r="P1709" s="560"/>
    </row>
    <row r="1710" spans="2:16">
      <c r="B1710" s="557" t="str">
        <f t="shared" si="101"/>
        <v/>
      </c>
      <c r="C1710" s="558"/>
      <c r="D1710" s="559" t="str">
        <f t="shared" si="102"/>
        <v/>
      </c>
      <c r="E1710" s="559"/>
      <c r="F1710" s="559" t="str">
        <f>IFERROR(IF(OR(D1710=0,D1710=""),"",-PMT($F$45/IF($K$46="Day",'L1'!$D$12,IF($K$46="Week",'L1'!$D$16,IF($K$46="Month",'L1'!$D$17,1))),$F$46,$D$62)),"")</f>
        <v/>
      </c>
      <c r="G1710" s="559"/>
      <c r="H1710" s="559" t="str">
        <f>IFERROR(-PPMT(IF($K$46="Day",$F$45/'L1'!$D$12,IF($K$46="Week",$F$45/'L1'!$D$16,IF($K$46="Month",$F$45/'L1'!$D$17,IF($K$46="Year",$F$45,0)))),B1710,$F$46,$Q$45),"")</f>
        <v/>
      </c>
      <c r="I1710" s="559"/>
      <c r="J1710" s="559" t="str">
        <f t="shared" si="103"/>
        <v/>
      </c>
      <c r="K1710" s="559"/>
      <c r="L1710" s="559"/>
      <c r="M1710" s="559"/>
      <c r="N1710" s="559"/>
      <c r="O1710" s="559" t="str">
        <f t="shared" si="104"/>
        <v/>
      </c>
      <c r="P1710" s="560"/>
    </row>
    <row r="1711" spans="2:16">
      <c r="B1711" s="557" t="str">
        <f t="shared" si="101"/>
        <v/>
      </c>
      <c r="C1711" s="558"/>
      <c r="D1711" s="559" t="str">
        <f t="shared" si="102"/>
        <v/>
      </c>
      <c r="E1711" s="559"/>
      <c r="F1711" s="559" t="str">
        <f>IFERROR(IF(OR(D1711=0,D1711=""),"",-PMT($F$45/IF($K$46="Day",'L1'!$D$12,IF($K$46="Week",'L1'!$D$16,IF($K$46="Month",'L1'!$D$17,1))),$F$46,$D$62)),"")</f>
        <v/>
      </c>
      <c r="G1711" s="559"/>
      <c r="H1711" s="559" t="str">
        <f>IFERROR(-PPMT(IF($K$46="Day",$F$45/'L1'!$D$12,IF($K$46="Week",$F$45/'L1'!$D$16,IF($K$46="Month",$F$45/'L1'!$D$17,IF($K$46="Year",$F$45,0)))),B1711,$F$46,$Q$45),"")</f>
        <v/>
      </c>
      <c r="I1711" s="559"/>
      <c r="J1711" s="559" t="str">
        <f t="shared" si="103"/>
        <v/>
      </c>
      <c r="K1711" s="559"/>
      <c r="L1711" s="559"/>
      <c r="M1711" s="559"/>
      <c r="N1711" s="559"/>
      <c r="O1711" s="559" t="str">
        <f t="shared" si="104"/>
        <v/>
      </c>
      <c r="P1711" s="560"/>
    </row>
    <row r="1712" spans="2:16">
      <c r="B1712" s="557" t="str">
        <f t="shared" si="101"/>
        <v/>
      </c>
      <c r="C1712" s="558"/>
      <c r="D1712" s="559" t="str">
        <f t="shared" si="102"/>
        <v/>
      </c>
      <c r="E1712" s="559"/>
      <c r="F1712" s="559" t="str">
        <f>IFERROR(IF(OR(D1712=0,D1712=""),"",-PMT($F$45/IF($K$46="Day",'L1'!$D$12,IF($K$46="Week",'L1'!$D$16,IF($K$46="Month",'L1'!$D$17,1))),$F$46,$D$62)),"")</f>
        <v/>
      </c>
      <c r="G1712" s="559"/>
      <c r="H1712" s="559" t="str">
        <f>IFERROR(-PPMT(IF($K$46="Day",$F$45/'L1'!$D$12,IF($K$46="Week",$F$45/'L1'!$D$16,IF($K$46="Month",$F$45/'L1'!$D$17,IF($K$46="Year",$F$45,0)))),B1712,$F$46,$Q$45),"")</f>
        <v/>
      </c>
      <c r="I1712" s="559"/>
      <c r="J1712" s="559" t="str">
        <f t="shared" si="103"/>
        <v/>
      </c>
      <c r="K1712" s="559"/>
      <c r="L1712" s="559"/>
      <c r="M1712" s="559"/>
      <c r="N1712" s="559"/>
      <c r="O1712" s="559" t="str">
        <f t="shared" si="104"/>
        <v/>
      </c>
      <c r="P1712" s="560"/>
    </row>
    <row r="1713" spans="2:16">
      <c r="B1713" s="557" t="str">
        <f t="shared" si="101"/>
        <v/>
      </c>
      <c r="C1713" s="558"/>
      <c r="D1713" s="559" t="str">
        <f t="shared" si="102"/>
        <v/>
      </c>
      <c r="E1713" s="559"/>
      <c r="F1713" s="559" t="str">
        <f>IFERROR(IF(OR(D1713=0,D1713=""),"",-PMT($F$45/IF($K$46="Day",'L1'!$D$12,IF($K$46="Week",'L1'!$D$16,IF($K$46="Month",'L1'!$D$17,1))),$F$46,$D$62)),"")</f>
        <v/>
      </c>
      <c r="G1713" s="559"/>
      <c r="H1713" s="559" t="str">
        <f>IFERROR(-PPMT(IF($K$46="Day",$F$45/'L1'!$D$12,IF($K$46="Week",$F$45/'L1'!$D$16,IF($K$46="Month",$F$45/'L1'!$D$17,IF($K$46="Year",$F$45,0)))),B1713,$F$46,$Q$45),"")</f>
        <v/>
      </c>
      <c r="I1713" s="559"/>
      <c r="J1713" s="559" t="str">
        <f t="shared" si="103"/>
        <v/>
      </c>
      <c r="K1713" s="559"/>
      <c r="L1713" s="559"/>
      <c r="M1713" s="559"/>
      <c r="N1713" s="559"/>
      <c r="O1713" s="559" t="str">
        <f t="shared" si="104"/>
        <v/>
      </c>
      <c r="P1713" s="560"/>
    </row>
    <row r="1714" spans="2:16">
      <c r="B1714" s="557" t="str">
        <f t="shared" si="101"/>
        <v/>
      </c>
      <c r="C1714" s="558"/>
      <c r="D1714" s="559" t="str">
        <f t="shared" si="102"/>
        <v/>
      </c>
      <c r="E1714" s="559"/>
      <c r="F1714" s="559" t="str">
        <f>IFERROR(IF(OR(D1714=0,D1714=""),"",-PMT($F$45/IF($K$46="Day",'L1'!$D$12,IF($K$46="Week",'L1'!$D$16,IF($K$46="Month",'L1'!$D$17,1))),$F$46,$D$62)),"")</f>
        <v/>
      </c>
      <c r="G1714" s="559"/>
      <c r="H1714" s="559" t="str">
        <f>IFERROR(-PPMT(IF($K$46="Day",$F$45/'L1'!$D$12,IF($K$46="Week",$F$45/'L1'!$D$16,IF($K$46="Month",$F$45/'L1'!$D$17,IF($K$46="Year",$F$45,0)))),B1714,$F$46,$Q$45),"")</f>
        <v/>
      </c>
      <c r="I1714" s="559"/>
      <c r="J1714" s="559" t="str">
        <f t="shared" si="103"/>
        <v/>
      </c>
      <c r="K1714" s="559"/>
      <c r="L1714" s="559"/>
      <c r="M1714" s="559"/>
      <c r="N1714" s="559"/>
      <c r="O1714" s="559" t="str">
        <f t="shared" si="104"/>
        <v/>
      </c>
      <c r="P1714" s="560"/>
    </row>
    <row r="1715" spans="2:16">
      <c r="B1715" s="557" t="str">
        <f t="shared" si="101"/>
        <v/>
      </c>
      <c r="C1715" s="558"/>
      <c r="D1715" s="559" t="str">
        <f t="shared" si="102"/>
        <v/>
      </c>
      <c r="E1715" s="559"/>
      <c r="F1715" s="559" t="str">
        <f>IFERROR(IF(OR(D1715=0,D1715=""),"",-PMT($F$45/IF($K$46="Day",'L1'!$D$12,IF($K$46="Week",'L1'!$D$16,IF($K$46="Month",'L1'!$D$17,1))),$F$46,$D$62)),"")</f>
        <v/>
      </c>
      <c r="G1715" s="559"/>
      <c r="H1715" s="559" t="str">
        <f>IFERROR(-PPMT(IF($K$46="Day",$F$45/'L1'!$D$12,IF($K$46="Week",$F$45/'L1'!$D$16,IF($K$46="Month",$F$45/'L1'!$D$17,IF($K$46="Year",$F$45,0)))),B1715,$F$46,$Q$45),"")</f>
        <v/>
      </c>
      <c r="I1715" s="559"/>
      <c r="J1715" s="559" t="str">
        <f t="shared" si="103"/>
        <v/>
      </c>
      <c r="K1715" s="559"/>
      <c r="L1715" s="559"/>
      <c r="M1715" s="559"/>
      <c r="N1715" s="559"/>
      <c r="O1715" s="559" t="str">
        <f t="shared" si="104"/>
        <v/>
      </c>
      <c r="P1715" s="560"/>
    </row>
    <row r="1716" spans="2:16">
      <c r="B1716" s="557" t="str">
        <f t="shared" si="101"/>
        <v/>
      </c>
      <c r="C1716" s="558"/>
      <c r="D1716" s="559" t="str">
        <f t="shared" si="102"/>
        <v/>
      </c>
      <c r="E1716" s="559"/>
      <c r="F1716" s="559" t="str">
        <f>IFERROR(IF(OR(D1716=0,D1716=""),"",-PMT($F$45/IF($K$46="Day",'L1'!$D$12,IF($K$46="Week",'L1'!$D$16,IF($K$46="Month",'L1'!$D$17,1))),$F$46,$D$62)),"")</f>
        <v/>
      </c>
      <c r="G1716" s="559"/>
      <c r="H1716" s="559" t="str">
        <f>IFERROR(-PPMT(IF($K$46="Day",$F$45/'L1'!$D$12,IF($K$46="Week",$F$45/'L1'!$D$16,IF($K$46="Month",$F$45/'L1'!$D$17,IF($K$46="Year",$F$45,0)))),B1716,$F$46,$Q$45),"")</f>
        <v/>
      </c>
      <c r="I1716" s="559"/>
      <c r="J1716" s="559" t="str">
        <f t="shared" si="103"/>
        <v/>
      </c>
      <c r="K1716" s="559"/>
      <c r="L1716" s="559"/>
      <c r="M1716" s="559"/>
      <c r="N1716" s="559"/>
      <c r="O1716" s="559" t="str">
        <f t="shared" si="104"/>
        <v/>
      </c>
      <c r="P1716" s="560"/>
    </row>
    <row r="1717" spans="2:16">
      <c r="B1717" s="557" t="str">
        <f t="shared" si="101"/>
        <v/>
      </c>
      <c r="C1717" s="558"/>
      <c r="D1717" s="559" t="str">
        <f t="shared" si="102"/>
        <v/>
      </c>
      <c r="E1717" s="559"/>
      <c r="F1717" s="559" t="str">
        <f>IFERROR(IF(OR(D1717=0,D1717=""),"",-PMT($F$45/IF($K$46="Day",'L1'!$D$12,IF($K$46="Week",'L1'!$D$16,IF($K$46="Month",'L1'!$D$17,1))),$F$46,$D$62)),"")</f>
        <v/>
      </c>
      <c r="G1717" s="559"/>
      <c r="H1717" s="559" t="str">
        <f>IFERROR(-PPMT(IF($K$46="Day",$F$45/'L1'!$D$12,IF($K$46="Week",$F$45/'L1'!$D$16,IF($K$46="Month",$F$45/'L1'!$D$17,IF($K$46="Year",$F$45,0)))),B1717,$F$46,$Q$45),"")</f>
        <v/>
      </c>
      <c r="I1717" s="559"/>
      <c r="J1717" s="559" t="str">
        <f t="shared" si="103"/>
        <v/>
      </c>
      <c r="K1717" s="559"/>
      <c r="L1717" s="559"/>
      <c r="M1717" s="559"/>
      <c r="N1717" s="559"/>
      <c r="O1717" s="559" t="str">
        <f t="shared" si="104"/>
        <v/>
      </c>
      <c r="P1717" s="560"/>
    </row>
    <row r="1718" spans="2:16">
      <c r="B1718" s="557" t="str">
        <f t="shared" si="101"/>
        <v/>
      </c>
      <c r="C1718" s="558"/>
      <c r="D1718" s="559" t="str">
        <f t="shared" si="102"/>
        <v/>
      </c>
      <c r="E1718" s="559"/>
      <c r="F1718" s="559" t="str">
        <f>IFERROR(IF(OR(D1718=0,D1718=""),"",-PMT($F$45/IF($K$46="Day",'L1'!$D$12,IF($K$46="Week",'L1'!$D$16,IF($K$46="Month",'L1'!$D$17,1))),$F$46,$D$62)),"")</f>
        <v/>
      </c>
      <c r="G1718" s="559"/>
      <c r="H1718" s="559" t="str">
        <f>IFERROR(-PPMT(IF($K$46="Day",$F$45/'L1'!$D$12,IF($K$46="Week",$F$45/'L1'!$D$16,IF($K$46="Month",$F$45/'L1'!$D$17,IF($K$46="Year",$F$45,0)))),B1718,$F$46,$Q$45),"")</f>
        <v/>
      </c>
      <c r="I1718" s="559"/>
      <c r="J1718" s="559" t="str">
        <f t="shared" si="103"/>
        <v/>
      </c>
      <c r="K1718" s="559"/>
      <c r="L1718" s="559"/>
      <c r="M1718" s="559"/>
      <c r="N1718" s="559"/>
      <c r="O1718" s="559" t="str">
        <f t="shared" si="104"/>
        <v/>
      </c>
      <c r="P1718" s="560"/>
    </row>
    <row r="1719" spans="2:16">
      <c r="B1719" s="557" t="str">
        <f t="shared" si="101"/>
        <v/>
      </c>
      <c r="C1719" s="558"/>
      <c r="D1719" s="559" t="str">
        <f t="shared" si="102"/>
        <v/>
      </c>
      <c r="E1719" s="559"/>
      <c r="F1719" s="559" t="str">
        <f>IFERROR(IF(OR(D1719=0,D1719=""),"",-PMT($F$45/IF($K$46="Day",'L1'!$D$12,IF($K$46="Week",'L1'!$D$16,IF($K$46="Month",'L1'!$D$17,1))),$F$46,$D$62)),"")</f>
        <v/>
      </c>
      <c r="G1719" s="559"/>
      <c r="H1719" s="559" t="str">
        <f>IFERROR(-PPMT(IF($K$46="Day",$F$45/'L1'!$D$12,IF($K$46="Week",$F$45/'L1'!$D$16,IF($K$46="Month",$F$45/'L1'!$D$17,IF($K$46="Year",$F$45,0)))),B1719,$F$46,$Q$45),"")</f>
        <v/>
      </c>
      <c r="I1719" s="559"/>
      <c r="J1719" s="559" t="str">
        <f t="shared" si="103"/>
        <v/>
      </c>
      <c r="K1719" s="559"/>
      <c r="L1719" s="559"/>
      <c r="M1719" s="559"/>
      <c r="N1719" s="559"/>
      <c r="O1719" s="559" t="str">
        <f t="shared" si="104"/>
        <v/>
      </c>
      <c r="P1719" s="560"/>
    </row>
    <row r="1720" spans="2:16">
      <c r="B1720" s="557" t="str">
        <f t="shared" si="101"/>
        <v/>
      </c>
      <c r="C1720" s="558"/>
      <c r="D1720" s="559" t="str">
        <f t="shared" si="102"/>
        <v/>
      </c>
      <c r="E1720" s="559"/>
      <c r="F1720" s="559" t="str">
        <f>IFERROR(IF(OR(D1720=0,D1720=""),"",-PMT($F$45/IF($K$46="Day",'L1'!$D$12,IF($K$46="Week",'L1'!$D$16,IF($K$46="Month",'L1'!$D$17,1))),$F$46,$D$62)),"")</f>
        <v/>
      </c>
      <c r="G1720" s="559"/>
      <c r="H1720" s="559" t="str">
        <f>IFERROR(-PPMT(IF($K$46="Day",$F$45/'L1'!$D$12,IF($K$46="Week",$F$45/'L1'!$D$16,IF($K$46="Month",$F$45/'L1'!$D$17,IF($K$46="Year",$F$45,0)))),B1720,$F$46,$Q$45),"")</f>
        <v/>
      </c>
      <c r="I1720" s="559"/>
      <c r="J1720" s="559" t="str">
        <f t="shared" si="103"/>
        <v/>
      </c>
      <c r="K1720" s="559"/>
      <c r="L1720" s="559"/>
      <c r="M1720" s="559"/>
      <c r="N1720" s="559"/>
      <c r="O1720" s="559" t="str">
        <f t="shared" si="104"/>
        <v/>
      </c>
      <c r="P1720" s="560"/>
    </row>
    <row r="1721" spans="2:16">
      <c r="B1721" s="557" t="str">
        <f t="shared" si="101"/>
        <v/>
      </c>
      <c r="C1721" s="558"/>
      <c r="D1721" s="559" t="str">
        <f t="shared" si="102"/>
        <v/>
      </c>
      <c r="E1721" s="559"/>
      <c r="F1721" s="559" t="str">
        <f>IFERROR(IF(OR(D1721=0,D1721=""),"",-PMT($F$45/IF($K$46="Day",'L1'!$D$12,IF($K$46="Week",'L1'!$D$16,IF($K$46="Month",'L1'!$D$17,1))),$F$46,$D$62)),"")</f>
        <v/>
      </c>
      <c r="G1721" s="559"/>
      <c r="H1721" s="559" t="str">
        <f>IFERROR(-PPMT(IF($K$46="Day",$F$45/'L1'!$D$12,IF($K$46="Week",$F$45/'L1'!$D$16,IF($K$46="Month",$F$45/'L1'!$D$17,IF($K$46="Year",$F$45,0)))),B1721,$F$46,$Q$45),"")</f>
        <v/>
      </c>
      <c r="I1721" s="559"/>
      <c r="J1721" s="559" t="str">
        <f t="shared" si="103"/>
        <v/>
      </c>
      <c r="K1721" s="559"/>
      <c r="L1721" s="559"/>
      <c r="M1721" s="559"/>
      <c r="N1721" s="559"/>
      <c r="O1721" s="559" t="str">
        <f t="shared" si="104"/>
        <v/>
      </c>
      <c r="P1721" s="560"/>
    </row>
    <row r="1722" spans="2:16">
      <c r="B1722" s="557" t="str">
        <f t="shared" si="101"/>
        <v/>
      </c>
      <c r="C1722" s="558"/>
      <c r="D1722" s="559" t="str">
        <f t="shared" si="102"/>
        <v/>
      </c>
      <c r="E1722" s="559"/>
      <c r="F1722" s="559" t="str">
        <f>IFERROR(IF(OR(D1722=0,D1722=""),"",-PMT($F$45/IF($K$46="Day",'L1'!$D$12,IF($K$46="Week",'L1'!$D$16,IF($K$46="Month",'L1'!$D$17,1))),$F$46,$D$62)),"")</f>
        <v/>
      </c>
      <c r="G1722" s="559"/>
      <c r="H1722" s="559" t="str">
        <f>IFERROR(-PPMT(IF($K$46="Day",$F$45/'L1'!$D$12,IF($K$46="Week",$F$45/'L1'!$D$16,IF($K$46="Month",$F$45/'L1'!$D$17,IF($K$46="Year",$F$45,0)))),B1722,$F$46,$Q$45),"")</f>
        <v/>
      </c>
      <c r="I1722" s="559"/>
      <c r="J1722" s="559" t="str">
        <f t="shared" si="103"/>
        <v/>
      </c>
      <c r="K1722" s="559"/>
      <c r="L1722" s="559"/>
      <c r="M1722" s="559"/>
      <c r="N1722" s="559"/>
      <c r="O1722" s="559" t="str">
        <f t="shared" si="104"/>
        <v/>
      </c>
      <c r="P1722" s="560"/>
    </row>
    <row r="1723" spans="2:16">
      <c r="B1723" s="557" t="str">
        <f t="shared" si="101"/>
        <v/>
      </c>
      <c r="C1723" s="558"/>
      <c r="D1723" s="559" t="str">
        <f t="shared" si="102"/>
        <v/>
      </c>
      <c r="E1723" s="559"/>
      <c r="F1723" s="559" t="str">
        <f>IFERROR(IF(OR(D1723=0,D1723=""),"",-PMT($F$45/IF($K$46="Day",'L1'!$D$12,IF($K$46="Week",'L1'!$D$16,IF($K$46="Month",'L1'!$D$17,1))),$F$46,$D$62)),"")</f>
        <v/>
      </c>
      <c r="G1723" s="559"/>
      <c r="H1723" s="559" t="str">
        <f>IFERROR(-PPMT(IF($K$46="Day",$F$45/'L1'!$D$12,IF($K$46="Week",$F$45/'L1'!$D$16,IF($K$46="Month",$F$45/'L1'!$D$17,IF($K$46="Year",$F$45,0)))),B1723,$F$46,$Q$45),"")</f>
        <v/>
      </c>
      <c r="I1723" s="559"/>
      <c r="J1723" s="559" t="str">
        <f t="shared" si="103"/>
        <v/>
      </c>
      <c r="K1723" s="559"/>
      <c r="L1723" s="559"/>
      <c r="M1723" s="559"/>
      <c r="N1723" s="559"/>
      <c r="O1723" s="559" t="str">
        <f t="shared" si="104"/>
        <v/>
      </c>
      <c r="P1723" s="560"/>
    </row>
    <row r="1724" spans="2:16">
      <c r="B1724" s="557" t="str">
        <f t="shared" si="101"/>
        <v/>
      </c>
      <c r="C1724" s="558"/>
      <c r="D1724" s="559" t="str">
        <f t="shared" si="102"/>
        <v/>
      </c>
      <c r="E1724" s="559"/>
      <c r="F1724" s="559" t="str">
        <f>IFERROR(IF(OR(D1724=0,D1724=""),"",-PMT($F$45/IF($K$46="Day",'L1'!$D$12,IF($K$46="Week",'L1'!$D$16,IF($K$46="Month",'L1'!$D$17,1))),$F$46,$D$62)),"")</f>
        <v/>
      </c>
      <c r="G1724" s="559"/>
      <c r="H1724" s="559" t="str">
        <f>IFERROR(-PPMT(IF($K$46="Day",$F$45/'L1'!$D$12,IF($K$46="Week",$F$45/'L1'!$D$16,IF($K$46="Month",$F$45/'L1'!$D$17,IF($K$46="Year",$F$45,0)))),B1724,$F$46,$Q$45),"")</f>
        <v/>
      </c>
      <c r="I1724" s="559"/>
      <c r="J1724" s="559" t="str">
        <f t="shared" si="103"/>
        <v/>
      </c>
      <c r="K1724" s="559"/>
      <c r="L1724" s="559"/>
      <c r="M1724" s="559"/>
      <c r="N1724" s="559"/>
      <c r="O1724" s="559" t="str">
        <f t="shared" si="104"/>
        <v/>
      </c>
      <c r="P1724" s="560"/>
    </row>
    <row r="1725" spans="2:16">
      <c r="B1725" s="557" t="str">
        <f t="shared" si="101"/>
        <v/>
      </c>
      <c r="C1725" s="558"/>
      <c r="D1725" s="559" t="str">
        <f t="shared" si="102"/>
        <v/>
      </c>
      <c r="E1725" s="559"/>
      <c r="F1725" s="559" t="str">
        <f>IFERROR(IF(OR(D1725=0,D1725=""),"",-PMT($F$45/IF($K$46="Day",'L1'!$D$12,IF($K$46="Week",'L1'!$D$16,IF($K$46="Month",'L1'!$D$17,1))),$F$46,$D$62)),"")</f>
        <v/>
      </c>
      <c r="G1725" s="559"/>
      <c r="H1725" s="559" t="str">
        <f>IFERROR(-PPMT(IF($K$46="Day",$F$45/'L1'!$D$12,IF($K$46="Week",$F$45/'L1'!$D$16,IF($K$46="Month",$F$45/'L1'!$D$17,IF($K$46="Year",$F$45,0)))),B1725,$F$46,$Q$45),"")</f>
        <v/>
      </c>
      <c r="I1725" s="559"/>
      <c r="J1725" s="559" t="str">
        <f t="shared" si="103"/>
        <v/>
      </c>
      <c r="K1725" s="559"/>
      <c r="L1725" s="559"/>
      <c r="M1725" s="559"/>
      <c r="N1725" s="559"/>
      <c r="O1725" s="559" t="str">
        <f t="shared" si="104"/>
        <v/>
      </c>
      <c r="P1725" s="560"/>
    </row>
    <row r="1726" spans="2:16">
      <c r="B1726" s="557" t="str">
        <f t="shared" si="101"/>
        <v/>
      </c>
      <c r="C1726" s="558"/>
      <c r="D1726" s="559" t="str">
        <f t="shared" si="102"/>
        <v/>
      </c>
      <c r="E1726" s="559"/>
      <c r="F1726" s="559" t="str">
        <f>IFERROR(IF(OR(D1726=0,D1726=""),"",-PMT($F$45/IF($K$46="Day",'L1'!$D$12,IF($K$46="Week",'L1'!$D$16,IF($K$46="Month",'L1'!$D$17,1))),$F$46,$D$62)),"")</f>
        <v/>
      </c>
      <c r="G1726" s="559"/>
      <c r="H1726" s="559" t="str">
        <f>IFERROR(-PPMT(IF($K$46="Day",$F$45/'L1'!$D$12,IF($K$46="Week",$F$45/'L1'!$D$16,IF($K$46="Month",$F$45/'L1'!$D$17,IF($K$46="Year",$F$45,0)))),B1726,$F$46,$Q$45),"")</f>
        <v/>
      </c>
      <c r="I1726" s="559"/>
      <c r="J1726" s="559" t="str">
        <f t="shared" si="103"/>
        <v/>
      </c>
      <c r="K1726" s="559"/>
      <c r="L1726" s="559"/>
      <c r="M1726" s="559"/>
      <c r="N1726" s="559"/>
      <c r="O1726" s="559" t="str">
        <f t="shared" si="104"/>
        <v/>
      </c>
      <c r="P1726" s="560"/>
    </row>
    <row r="1727" spans="2:16">
      <c r="B1727" s="557" t="str">
        <f t="shared" si="101"/>
        <v/>
      </c>
      <c r="C1727" s="558"/>
      <c r="D1727" s="559" t="str">
        <f t="shared" si="102"/>
        <v/>
      </c>
      <c r="E1727" s="559"/>
      <c r="F1727" s="559" t="str">
        <f>IFERROR(IF(OR(D1727=0,D1727=""),"",-PMT($F$45/IF($K$46="Day",'L1'!$D$12,IF($K$46="Week",'L1'!$D$16,IF($K$46="Month",'L1'!$D$17,1))),$F$46,$D$62)),"")</f>
        <v/>
      </c>
      <c r="G1727" s="559"/>
      <c r="H1727" s="559" t="str">
        <f>IFERROR(-PPMT(IF($K$46="Day",$F$45/'L1'!$D$12,IF($K$46="Week",$F$45/'L1'!$D$16,IF($K$46="Month",$F$45/'L1'!$D$17,IF($K$46="Year",$F$45,0)))),B1727,$F$46,$Q$45),"")</f>
        <v/>
      </c>
      <c r="I1727" s="559"/>
      <c r="J1727" s="559" t="str">
        <f t="shared" si="103"/>
        <v/>
      </c>
      <c r="K1727" s="559"/>
      <c r="L1727" s="559"/>
      <c r="M1727" s="559"/>
      <c r="N1727" s="559"/>
      <c r="O1727" s="559" t="str">
        <f t="shared" si="104"/>
        <v/>
      </c>
      <c r="P1727" s="560"/>
    </row>
    <row r="1728" spans="2:16">
      <c r="B1728" s="557" t="str">
        <f t="shared" ref="B1728:B1791" si="105">IF(OR(D1728=0,D1728=""),"",B1727+1)</f>
        <v/>
      </c>
      <c r="C1728" s="558"/>
      <c r="D1728" s="559" t="str">
        <f t="shared" ref="D1728:D1791" si="106">IFERROR(IF(D1727-H1727&lt;=0,"",D1727-H1727),"")</f>
        <v/>
      </c>
      <c r="E1728" s="559"/>
      <c r="F1728" s="559" t="str">
        <f>IFERROR(IF(OR(D1728=0,D1728=""),"",-PMT($F$45/IF($K$46="Day",'L1'!$D$12,IF($K$46="Week",'L1'!$D$16,IF($K$46="Month",'L1'!$D$17,1))),$F$46,$D$62)),"")</f>
        <v/>
      </c>
      <c r="G1728" s="559"/>
      <c r="H1728" s="559" t="str">
        <f>IFERROR(-PPMT(IF($K$46="Day",$F$45/'L1'!$D$12,IF($K$46="Week",$F$45/'L1'!$D$16,IF($K$46="Month",$F$45/'L1'!$D$17,IF($K$46="Year",$F$45,0)))),B1728,$F$46,$Q$45),"")</f>
        <v/>
      </c>
      <c r="I1728" s="559"/>
      <c r="J1728" s="559" t="str">
        <f t="shared" ref="J1728:J1791" si="107">IFERROR(F1728-H1728,"")</f>
        <v/>
      </c>
      <c r="K1728" s="559"/>
      <c r="L1728" s="559"/>
      <c r="M1728" s="559"/>
      <c r="N1728" s="559"/>
      <c r="O1728" s="559" t="str">
        <f t="shared" ref="O1728:O1791" si="108">IFERROR(D1728-H1728,"")</f>
        <v/>
      </c>
      <c r="P1728" s="560"/>
    </row>
    <row r="1729" spans="2:16">
      <c r="B1729" s="557" t="str">
        <f t="shared" si="105"/>
        <v/>
      </c>
      <c r="C1729" s="558"/>
      <c r="D1729" s="559" t="str">
        <f t="shared" si="106"/>
        <v/>
      </c>
      <c r="E1729" s="559"/>
      <c r="F1729" s="559" t="str">
        <f>IFERROR(IF(OR(D1729=0,D1729=""),"",-PMT($F$45/IF($K$46="Day",'L1'!$D$12,IF($K$46="Week",'L1'!$D$16,IF($K$46="Month",'L1'!$D$17,1))),$F$46,$D$62)),"")</f>
        <v/>
      </c>
      <c r="G1729" s="559"/>
      <c r="H1729" s="559" t="str">
        <f>IFERROR(-PPMT(IF($K$46="Day",$F$45/'L1'!$D$12,IF($K$46="Week",$F$45/'L1'!$D$16,IF($K$46="Month",$F$45/'L1'!$D$17,IF($K$46="Year",$F$45,0)))),B1729,$F$46,$Q$45),"")</f>
        <v/>
      </c>
      <c r="I1729" s="559"/>
      <c r="J1729" s="559" t="str">
        <f t="shared" si="107"/>
        <v/>
      </c>
      <c r="K1729" s="559"/>
      <c r="L1729" s="559"/>
      <c r="M1729" s="559"/>
      <c r="N1729" s="559"/>
      <c r="O1729" s="559" t="str">
        <f t="shared" si="108"/>
        <v/>
      </c>
      <c r="P1729" s="560"/>
    </row>
    <row r="1730" spans="2:16">
      <c r="B1730" s="557" t="str">
        <f t="shared" si="105"/>
        <v/>
      </c>
      <c r="C1730" s="558"/>
      <c r="D1730" s="559" t="str">
        <f t="shared" si="106"/>
        <v/>
      </c>
      <c r="E1730" s="559"/>
      <c r="F1730" s="559" t="str">
        <f>IFERROR(IF(OR(D1730=0,D1730=""),"",-PMT($F$45/IF($K$46="Day",'L1'!$D$12,IF($K$46="Week",'L1'!$D$16,IF($K$46="Month",'L1'!$D$17,1))),$F$46,$D$62)),"")</f>
        <v/>
      </c>
      <c r="G1730" s="559"/>
      <c r="H1730" s="559" t="str">
        <f>IFERROR(-PPMT(IF($K$46="Day",$F$45/'L1'!$D$12,IF($K$46="Week",$F$45/'L1'!$D$16,IF($K$46="Month",$F$45/'L1'!$D$17,IF($K$46="Year",$F$45,0)))),B1730,$F$46,$Q$45),"")</f>
        <v/>
      </c>
      <c r="I1730" s="559"/>
      <c r="J1730" s="559" t="str">
        <f t="shared" si="107"/>
        <v/>
      </c>
      <c r="K1730" s="559"/>
      <c r="L1730" s="559"/>
      <c r="M1730" s="559"/>
      <c r="N1730" s="559"/>
      <c r="O1730" s="559" t="str">
        <f t="shared" si="108"/>
        <v/>
      </c>
      <c r="P1730" s="560"/>
    </row>
    <row r="1731" spans="2:16">
      <c r="B1731" s="557" t="str">
        <f t="shared" si="105"/>
        <v/>
      </c>
      <c r="C1731" s="558"/>
      <c r="D1731" s="559" t="str">
        <f t="shared" si="106"/>
        <v/>
      </c>
      <c r="E1731" s="559"/>
      <c r="F1731" s="559" t="str">
        <f>IFERROR(IF(OR(D1731=0,D1731=""),"",-PMT($F$45/IF($K$46="Day",'L1'!$D$12,IF($K$46="Week",'L1'!$D$16,IF($K$46="Month",'L1'!$D$17,1))),$F$46,$D$62)),"")</f>
        <v/>
      </c>
      <c r="G1731" s="559"/>
      <c r="H1731" s="559" t="str">
        <f>IFERROR(-PPMT(IF($K$46="Day",$F$45/'L1'!$D$12,IF($K$46="Week",$F$45/'L1'!$D$16,IF($K$46="Month",$F$45/'L1'!$D$17,IF($K$46="Year",$F$45,0)))),B1731,$F$46,$Q$45),"")</f>
        <v/>
      </c>
      <c r="I1731" s="559"/>
      <c r="J1731" s="559" t="str">
        <f t="shared" si="107"/>
        <v/>
      </c>
      <c r="K1731" s="559"/>
      <c r="L1731" s="559"/>
      <c r="M1731" s="559"/>
      <c r="N1731" s="559"/>
      <c r="O1731" s="559" t="str">
        <f t="shared" si="108"/>
        <v/>
      </c>
      <c r="P1731" s="560"/>
    </row>
    <row r="1732" spans="2:16">
      <c r="B1732" s="557" t="str">
        <f t="shared" si="105"/>
        <v/>
      </c>
      <c r="C1732" s="558"/>
      <c r="D1732" s="559" t="str">
        <f t="shared" si="106"/>
        <v/>
      </c>
      <c r="E1732" s="559"/>
      <c r="F1732" s="559" t="str">
        <f>IFERROR(IF(OR(D1732=0,D1732=""),"",-PMT($F$45/IF($K$46="Day",'L1'!$D$12,IF($K$46="Week",'L1'!$D$16,IF($K$46="Month",'L1'!$D$17,1))),$F$46,$D$62)),"")</f>
        <v/>
      </c>
      <c r="G1732" s="559"/>
      <c r="H1732" s="559" t="str">
        <f>IFERROR(-PPMT(IF($K$46="Day",$F$45/'L1'!$D$12,IF($K$46="Week",$F$45/'L1'!$D$16,IF($K$46="Month",$F$45/'L1'!$D$17,IF($K$46="Year",$F$45,0)))),B1732,$F$46,$Q$45),"")</f>
        <v/>
      </c>
      <c r="I1732" s="559"/>
      <c r="J1732" s="559" t="str">
        <f t="shared" si="107"/>
        <v/>
      </c>
      <c r="K1732" s="559"/>
      <c r="L1732" s="559"/>
      <c r="M1732" s="559"/>
      <c r="N1732" s="559"/>
      <c r="O1732" s="559" t="str">
        <f t="shared" si="108"/>
        <v/>
      </c>
      <c r="P1732" s="560"/>
    </row>
    <row r="1733" spans="2:16">
      <c r="B1733" s="557" t="str">
        <f t="shared" si="105"/>
        <v/>
      </c>
      <c r="C1733" s="558"/>
      <c r="D1733" s="559" t="str">
        <f t="shared" si="106"/>
        <v/>
      </c>
      <c r="E1733" s="559"/>
      <c r="F1733" s="559" t="str">
        <f>IFERROR(IF(OR(D1733=0,D1733=""),"",-PMT($F$45/IF($K$46="Day",'L1'!$D$12,IF($K$46="Week",'L1'!$D$16,IF($K$46="Month",'L1'!$D$17,1))),$F$46,$D$62)),"")</f>
        <v/>
      </c>
      <c r="G1733" s="559"/>
      <c r="H1733" s="559" t="str">
        <f>IFERROR(-PPMT(IF($K$46="Day",$F$45/'L1'!$D$12,IF($K$46="Week",$F$45/'L1'!$D$16,IF($K$46="Month",$F$45/'L1'!$D$17,IF($K$46="Year",$F$45,0)))),B1733,$F$46,$Q$45),"")</f>
        <v/>
      </c>
      <c r="I1733" s="559"/>
      <c r="J1733" s="559" t="str">
        <f t="shared" si="107"/>
        <v/>
      </c>
      <c r="K1733" s="559"/>
      <c r="L1733" s="559"/>
      <c r="M1733" s="559"/>
      <c r="N1733" s="559"/>
      <c r="O1733" s="559" t="str">
        <f t="shared" si="108"/>
        <v/>
      </c>
      <c r="P1733" s="560"/>
    </row>
    <row r="1734" spans="2:16">
      <c r="B1734" s="557" t="str">
        <f t="shared" si="105"/>
        <v/>
      </c>
      <c r="C1734" s="558"/>
      <c r="D1734" s="559" t="str">
        <f t="shared" si="106"/>
        <v/>
      </c>
      <c r="E1734" s="559"/>
      <c r="F1734" s="559" t="str">
        <f>IFERROR(IF(OR(D1734=0,D1734=""),"",-PMT($F$45/IF($K$46="Day",'L1'!$D$12,IF($K$46="Week",'L1'!$D$16,IF($K$46="Month",'L1'!$D$17,1))),$F$46,$D$62)),"")</f>
        <v/>
      </c>
      <c r="G1734" s="559"/>
      <c r="H1734" s="559" t="str">
        <f>IFERROR(-PPMT(IF($K$46="Day",$F$45/'L1'!$D$12,IF($K$46="Week",$F$45/'L1'!$D$16,IF($K$46="Month",$F$45/'L1'!$D$17,IF($K$46="Year",$F$45,0)))),B1734,$F$46,$Q$45),"")</f>
        <v/>
      </c>
      <c r="I1734" s="559"/>
      <c r="J1734" s="559" t="str">
        <f t="shared" si="107"/>
        <v/>
      </c>
      <c r="K1734" s="559"/>
      <c r="L1734" s="559"/>
      <c r="M1734" s="559"/>
      <c r="N1734" s="559"/>
      <c r="O1734" s="559" t="str">
        <f t="shared" si="108"/>
        <v/>
      </c>
      <c r="P1734" s="560"/>
    </row>
    <row r="1735" spans="2:16">
      <c r="B1735" s="557" t="str">
        <f t="shared" si="105"/>
        <v/>
      </c>
      <c r="C1735" s="558"/>
      <c r="D1735" s="559" t="str">
        <f t="shared" si="106"/>
        <v/>
      </c>
      <c r="E1735" s="559"/>
      <c r="F1735" s="559" t="str">
        <f>IFERROR(IF(OR(D1735=0,D1735=""),"",-PMT($F$45/IF($K$46="Day",'L1'!$D$12,IF($K$46="Week",'L1'!$D$16,IF($K$46="Month",'L1'!$D$17,1))),$F$46,$D$62)),"")</f>
        <v/>
      </c>
      <c r="G1735" s="559"/>
      <c r="H1735" s="559" t="str">
        <f>IFERROR(-PPMT(IF($K$46="Day",$F$45/'L1'!$D$12,IF($K$46="Week",$F$45/'L1'!$D$16,IF($K$46="Month",$F$45/'L1'!$D$17,IF($K$46="Year",$F$45,0)))),B1735,$F$46,$Q$45),"")</f>
        <v/>
      </c>
      <c r="I1735" s="559"/>
      <c r="J1735" s="559" t="str">
        <f t="shared" si="107"/>
        <v/>
      </c>
      <c r="K1735" s="559"/>
      <c r="L1735" s="559"/>
      <c r="M1735" s="559"/>
      <c r="N1735" s="559"/>
      <c r="O1735" s="559" t="str">
        <f t="shared" si="108"/>
        <v/>
      </c>
      <c r="P1735" s="560"/>
    </row>
    <row r="1736" spans="2:16">
      <c r="B1736" s="557" t="str">
        <f t="shared" si="105"/>
        <v/>
      </c>
      <c r="C1736" s="558"/>
      <c r="D1736" s="559" t="str">
        <f t="shared" si="106"/>
        <v/>
      </c>
      <c r="E1736" s="559"/>
      <c r="F1736" s="559" t="str">
        <f>IFERROR(IF(OR(D1736=0,D1736=""),"",-PMT($F$45/IF($K$46="Day",'L1'!$D$12,IF($K$46="Week",'L1'!$D$16,IF($K$46="Month",'L1'!$D$17,1))),$F$46,$D$62)),"")</f>
        <v/>
      </c>
      <c r="G1736" s="559"/>
      <c r="H1736" s="559" t="str">
        <f>IFERROR(-PPMT(IF($K$46="Day",$F$45/'L1'!$D$12,IF($K$46="Week",$F$45/'L1'!$D$16,IF($K$46="Month",$F$45/'L1'!$D$17,IF($K$46="Year",$F$45,0)))),B1736,$F$46,$Q$45),"")</f>
        <v/>
      </c>
      <c r="I1736" s="559"/>
      <c r="J1736" s="559" t="str">
        <f t="shared" si="107"/>
        <v/>
      </c>
      <c r="K1736" s="559"/>
      <c r="L1736" s="559"/>
      <c r="M1736" s="559"/>
      <c r="N1736" s="559"/>
      <c r="O1736" s="559" t="str">
        <f t="shared" si="108"/>
        <v/>
      </c>
      <c r="P1736" s="560"/>
    </row>
    <row r="1737" spans="2:16">
      <c r="B1737" s="557" t="str">
        <f t="shared" si="105"/>
        <v/>
      </c>
      <c r="C1737" s="558"/>
      <c r="D1737" s="559" t="str">
        <f t="shared" si="106"/>
        <v/>
      </c>
      <c r="E1737" s="559"/>
      <c r="F1737" s="559" t="str">
        <f>IFERROR(IF(OR(D1737=0,D1737=""),"",-PMT($F$45/IF($K$46="Day",'L1'!$D$12,IF($K$46="Week",'L1'!$D$16,IF($K$46="Month",'L1'!$D$17,1))),$F$46,$D$62)),"")</f>
        <v/>
      </c>
      <c r="G1737" s="559"/>
      <c r="H1737" s="559" t="str">
        <f>IFERROR(-PPMT(IF($K$46="Day",$F$45/'L1'!$D$12,IF($K$46="Week",$F$45/'L1'!$D$16,IF($K$46="Month",$F$45/'L1'!$D$17,IF($K$46="Year",$F$45,0)))),B1737,$F$46,$Q$45),"")</f>
        <v/>
      </c>
      <c r="I1737" s="559"/>
      <c r="J1737" s="559" t="str">
        <f t="shared" si="107"/>
        <v/>
      </c>
      <c r="K1737" s="559"/>
      <c r="L1737" s="559"/>
      <c r="M1737" s="559"/>
      <c r="N1737" s="559"/>
      <c r="O1737" s="559" t="str">
        <f t="shared" si="108"/>
        <v/>
      </c>
      <c r="P1737" s="560"/>
    </row>
    <row r="1738" spans="2:16">
      <c r="B1738" s="557" t="str">
        <f t="shared" si="105"/>
        <v/>
      </c>
      <c r="C1738" s="558"/>
      <c r="D1738" s="559" t="str">
        <f t="shared" si="106"/>
        <v/>
      </c>
      <c r="E1738" s="559"/>
      <c r="F1738" s="559" t="str">
        <f>IFERROR(IF(OR(D1738=0,D1738=""),"",-PMT($F$45/IF($K$46="Day",'L1'!$D$12,IF($K$46="Week",'L1'!$D$16,IF($K$46="Month",'L1'!$D$17,1))),$F$46,$D$62)),"")</f>
        <v/>
      </c>
      <c r="G1738" s="559"/>
      <c r="H1738" s="559" t="str">
        <f>IFERROR(-PPMT(IF($K$46="Day",$F$45/'L1'!$D$12,IF($K$46="Week",$F$45/'L1'!$D$16,IF($K$46="Month",$F$45/'L1'!$D$17,IF($K$46="Year",$F$45,0)))),B1738,$F$46,$Q$45),"")</f>
        <v/>
      </c>
      <c r="I1738" s="559"/>
      <c r="J1738" s="559" t="str">
        <f t="shared" si="107"/>
        <v/>
      </c>
      <c r="K1738" s="559"/>
      <c r="L1738" s="559"/>
      <c r="M1738" s="559"/>
      <c r="N1738" s="559"/>
      <c r="O1738" s="559" t="str">
        <f t="shared" si="108"/>
        <v/>
      </c>
      <c r="P1738" s="560"/>
    </row>
    <row r="1739" spans="2:16">
      <c r="B1739" s="557" t="str">
        <f t="shared" si="105"/>
        <v/>
      </c>
      <c r="C1739" s="558"/>
      <c r="D1739" s="559" t="str">
        <f t="shared" si="106"/>
        <v/>
      </c>
      <c r="E1739" s="559"/>
      <c r="F1739" s="559" t="str">
        <f>IFERROR(IF(OR(D1739=0,D1739=""),"",-PMT($F$45/IF($K$46="Day",'L1'!$D$12,IF($K$46="Week",'L1'!$D$16,IF($K$46="Month",'L1'!$D$17,1))),$F$46,$D$62)),"")</f>
        <v/>
      </c>
      <c r="G1739" s="559"/>
      <c r="H1739" s="559" t="str">
        <f>IFERROR(-PPMT(IF($K$46="Day",$F$45/'L1'!$D$12,IF($K$46="Week",$F$45/'L1'!$D$16,IF($K$46="Month",$F$45/'L1'!$D$17,IF($K$46="Year",$F$45,0)))),B1739,$F$46,$Q$45),"")</f>
        <v/>
      </c>
      <c r="I1739" s="559"/>
      <c r="J1739" s="559" t="str">
        <f t="shared" si="107"/>
        <v/>
      </c>
      <c r="K1739" s="559"/>
      <c r="L1739" s="559"/>
      <c r="M1739" s="559"/>
      <c r="N1739" s="559"/>
      <c r="O1739" s="559" t="str">
        <f t="shared" si="108"/>
        <v/>
      </c>
      <c r="P1739" s="560"/>
    </row>
    <row r="1740" spans="2:16">
      <c r="B1740" s="557" t="str">
        <f t="shared" si="105"/>
        <v/>
      </c>
      <c r="C1740" s="558"/>
      <c r="D1740" s="559" t="str">
        <f t="shared" si="106"/>
        <v/>
      </c>
      <c r="E1740" s="559"/>
      <c r="F1740" s="559" t="str">
        <f>IFERROR(IF(OR(D1740=0,D1740=""),"",-PMT($F$45/IF($K$46="Day",'L1'!$D$12,IF($K$46="Week",'L1'!$D$16,IF($K$46="Month",'L1'!$D$17,1))),$F$46,$D$62)),"")</f>
        <v/>
      </c>
      <c r="G1740" s="559"/>
      <c r="H1740" s="559" t="str">
        <f>IFERROR(-PPMT(IF($K$46="Day",$F$45/'L1'!$D$12,IF($K$46="Week",$F$45/'L1'!$D$16,IF($K$46="Month",$F$45/'L1'!$D$17,IF($K$46="Year",$F$45,0)))),B1740,$F$46,$Q$45),"")</f>
        <v/>
      </c>
      <c r="I1740" s="559"/>
      <c r="J1740" s="559" t="str">
        <f t="shared" si="107"/>
        <v/>
      </c>
      <c r="K1740" s="559"/>
      <c r="L1740" s="559"/>
      <c r="M1740" s="559"/>
      <c r="N1740" s="559"/>
      <c r="O1740" s="559" t="str">
        <f t="shared" si="108"/>
        <v/>
      </c>
      <c r="P1740" s="560"/>
    </row>
    <row r="1741" spans="2:16">
      <c r="B1741" s="557" t="str">
        <f t="shared" si="105"/>
        <v/>
      </c>
      <c r="C1741" s="558"/>
      <c r="D1741" s="559" t="str">
        <f t="shared" si="106"/>
        <v/>
      </c>
      <c r="E1741" s="559"/>
      <c r="F1741" s="559" t="str">
        <f>IFERROR(IF(OR(D1741=0,D1741=""),"",-PMT($F$45/IF($K$46="Day",'L1'!$D$12,IF($K$46="Week",'L1'!$D$16,IF($K$46="Month",'L1'!$D$17,1))),$F$46,$D$62)),"")</f>
        <v/>
      </c>
      <c r="G1741" s="559"/>
      <c r="H1741" s="559" t="str">
        <f>IFERROR(-PPMT(IF($K$46="Day",$F$45/'L1'!$D$12,IF($K$46="Week",$F$45/'L1'!$D$16,IF($K$46="Month",$F$45/'L1'!$D$17,IF($K$46="Year",$F$45,0)))),B1741,$F$46,$Q$45),"")</f>
        <v/>
      </c>
      <c r="I1741" s="559"/>
      <c r="J1741" s="559" t="str">
        <f t="shared" si="107"/>
        <v/>
      </c>
      <c r="K1741" s="559"/>
      <c r="L1741" s="559"/>
      <c r="M1741" s="559"/>
      <c r="N1741" s="559"/>
      <c r="O1741" s="559" t="str">
        <f t="shared" si="108"/>
        <v/>
      </c>
      <c r="P1741" s="560"/>
    </row>
    <row r="1742" spans="2:16">
      <c r="B1742" s="557" t="str">
        <f t="shared" si="105"/>
        <v/>
      </c>
      <c r="C1742" s="558"/>
      <c r="D1742" s="559" t="str">
        <f t="shared" si="106"/>
        <v/>
      </c>
      <c r="E1742" s="559"/>
      <c r="F1742" s="559" t="str">
        <f>IFERROR(IF(OR(D1742=0,D1742=""),"",-PMT($F$45/IF($K$46="Day",'L1'!$D$12,IF($K$46="Week",'L1'!$D$16,IF($K$46="Month",'L1'!$D$17,1))),$F$46,$D$62)),"")</f>
        <v/>
      </c>
      <c r="G1742" s="559"/>
      <c r="H1742" s="559" t="str">
        <f>IFERROR(-PPMT(IF($K$46="Day",$F$45/'L1'!$D$12,IF($K$46="Week",$F$45/'L1'!$D$16,IF($K$46="Month",$F$45/'L1'!$D$17,IF($K$46="Year",$F$45,0)))),B1742,$F$46,$Q$45),"")</f>
        <v/>
      </c>
      <c r="I1742" s="559"/>
      <c r="J1742" s="559" t="str">
        <f t="shared" si="107"/>
        <v/>
      </c>
      <c r="K1742" s="559"/>
      <c r="L1742" s="559"/>
      <c r="M1742" s="559"/>
      <c r="N1742" s="559"/>
      <c r="O1742" s="559" t="str">
        <f t="shared" si="108"/>
        <v/>
      </c>
      <c r="P1742" s="560"/>
    </row>
    <row r="1743" spans="2:16">
      <c r="B1743" s="557" t="str">
        <f t="shared" si="105"/>
        <v/>
      </c>
      <c r="C1743" s="558"/>
      <c r="D1743" s="559" t="str">
        <f t="shared" si="106"/>
        <v/>
      </c>
      <c r="E1743" s="559"/>
      <c r="F1743" s="559" t="str">
        <f>IFERROR(IF(OR(D1743=0,D1743=""),"",-PMT($F$45/IF($K$46="Day",'L1'!$D$12,IF($K$46="Week",'L1'!$D$16,IF($K$46="Month",'L1'!$D$17,1))),$F$46,$D$62)),"")</f>
        <v/>
      </c>
      <c r="G1743" s="559"/>
      <c r="H1743" s="559" t="str">
        <f>IFERROR(-PPMT(IF($K$46="Day",$F$45/'L1'!$D$12,IF($K$46="Week",$F$45/'L1'!$D$16,IF($K$46="Month",$F$45/'L1'!$D$17,IF($K$46="Year",$F$45,0)))),B1743,$F$46,$Q$45),"")</f>
        <v/>
      </c>
      <c r="I1743" s="559"/>
      <c r="J1743" s="559" t="str">
        <f t="shared" si="107"/>
        <v/>
      </c>
      <c r="K1743" s="559"/>
      <c r="L1743" s="559"/>
      <c r="M1743" s="559"/>
      <c r="N1743" s="559"/>
      <c r="O1743" s="559" t="str">
        <f t="shared" si="108"/>
        <v/>
      </c>
      <c r="P1743" s="560"/>
    </row>
    <row r="1744" spans="2:16">
      <c r="B1744" s="557" t="str">
        <f t="shared" si="105"/>
        <v/>
      </c>
      <c r="C1744" s="558"/>
      <c r="D1744" s="559" t="str">
        <f t="shared" si="106"/>
        <v/>
      </c>
      <c r="E1744" s="559"/>
      <c r="F1744" s="559" t="str">
        <f>IFERROR(IF(OR(D1744=0,D1744=""),"",-PMT($F$45/IF($K$46="Day",'L1'!$D$12,IF($K$46="Week",'L1'!$D$16,IF($K$46="Month",'L1'!$D$17,1))),$F$46,$D$62)),"")</f>
        <v/>
      </c>
      <c r="G1744" s="559"/>
      <c r="H1744" s="559" t="str">
        <f>IFERROR(-PPMT(IF($K$46="Day",$F$45/'L1'!$D$12,IF($K$46="Week",$F$45/'L1'!$D$16,IF($K$46="Month",$F$45/'L1'!$D$17,IF($K$46="Year",$F$45,0)))),B1744,$F$46,$Q$45),"")</f>
        <v/>
      </c>
      <c r="I1744" s="559"/>
      <c r="J1744" s="559" t="str">
        <f t="shared" si="107"/>
        <v/>
      </c>
      <c r="K1744" s="559"/>
      <c r="L1744" s="559"/>
      <c r="M1744" s="559"/>
      <c r="N1744" s="559"/>
      <c r="O1744" s="559" t="str">
        <f t="shared" si="108"/>
        <v/>
      </c>
      <c r="P1744" s="560"/>
    </row>
    <row r="1745" spans="2:16">
      <c r="B1745" s="557" t="str">
        <f t="shared" si="105"/>
        <v/>
      </c>
      <c r="C1745" s="558"/>
      <c r="D1745" s="559" t="str">
        <f t="shared" si="106"/>
        <v/>
      </c>
      <c r="E1745" s="559"/>
      <c r="F1745" s="559" t="str">
        <f>IFERROR(IF(OR(D1745=0,D1745=""),"",-PMT($F$45/IF($K$46="Day",'L1'!$D$12,IF($K$46="Week",'L1'!$D$16,IF($K$46="Month",'L1'!$D$17,1))),$F$46,$D$62)),"")</f>
        <v/>
      </c>
      <c r="G1745" s="559"/>
      <c r="H1745" s="559" t="str">
        <f>IFERROR(-PPMT(IF($K$46="Day",$F$45/'L1'!$D$12,IF($K$46="Week",$F$45/'L1'!$D$16,IF($K$46="Month",$F$45/'L1'!$D$17,IF($K$46="Year",$F$45,0)))),B1745,$F$46,$Q$45),"")</f>
        <v/>
      </c>
      <c r="I1745" s="559"/>
      <c r="J1745" s="559" t="str">
        <f t="shared" si="107"/>
        <v/>
      </c>
      <c r="K1745" s="559"/>
      <c r="L1745" s="559"/>
      <c r="M1745" s="559"/>
      <c r="N1745" s="559"/>
      <c r="O1745" s="559" t="str">
        <f t="shared" si="108"/>
        <v/>
      </c>
      <c r="P1745" s="560"/>
    </row>
    <row r="1746" spans="2:16">
      <c r="B1746" s="557" t="str">
        <f t="shared" si="105"/>
        <v/>
      </c>
      <c r="C1746" s="558"/>
      <c r="D1746" s="559" t="str">
        <f t="shared" si="106"/>
        <v/>
      </c>
      <c r="E1746" s="559"/>
      <c r="F1746" s="559" t="str">
        <f>IFERROR(IF(OR(D1746=0,D1746=""),"",-PMT($F$45/IF($K$46="Day",'L1'!$D$12,IF($K$46="Week",'L1'!$D$16,IF($K$46="Month",'L1'!$D$17,1))),$F$46,$D$62)),"")</f>
        <v/>
      </c>
      <c r="G1746" s="559"/>
      <c r="H1746" s="559" t="str">
        <f>IFERROR(-PPMT(IF($K$46="Day",$F$45/'L1'!$D$12,IF($K$46="Week",$F$45/'L1'!$D$16,IF($K$46="Month",$F$45/'L1'!$D$17,IF($K$46="Year",$F$45,0)))),B1746,$F$46,$Q$45),"")</f>
        <v/>
      </c>
      <c r="I1746" s="559"/>
      <c r="J1746" s="559" t="str">
        <f t="shared" si="107"/>
        <v/>
      </c>
      <c r="K1746" s="559"/>
      <c r="L1746" s="559"/>
      <c r="M1746" s="559"/>
      <c r="N1746" s="559"/>
      <c r="O1746" s="559" t="str">
        <f t="shared" si="108"/>
        <v/>
      </c>
      <c r="P1746" s="560"/>
    </row>
    <row r="1747" spans="2:16">
      <c r="B1747" s="557" t="str">
        <f t="shared" si="105"/>
        <v/>
      </c>
      <c r="C1747" s="558"/>
      <c r="D1747" s="559" t="str">
        <f t="shared" si="106"/>
        <v/>
      </c>
      <c r="E1747" s="559"/>
      <c r="F1747" s="559" t="str">
        <f>IFERROR(IF(OR(D1747=0,D1747=""),"",-PMT($F$45/IF($K$46="Day",'L1'!$D$12,IF($K$46="Week",'L1'!$D$16,IF($K$46="Month",'L1'!$D$17,1))),$F$46,$D$62)),"")</f>
        <v/>
      </c>
      <c r="G1747" s="559"/>
      <c r="H1747" s="559" t="str">
        <f>IFERROR(-PPMT(IF($K$46="Day",$F$45/'L1'!$D$12,IF($K$46="Week",$F$45/'L1'!$D$16,IF($K$46="Month",$F$45/'L1'!$D$17,IF($K$46="Year",$F$45,0)))),B1747,$F$46,$Q$45),"")</f>
        <v/>
      </c>
      <c r="I1747" s="559"/>
      <c r="J1747" s="559" t="str">
        <f t="shared" si="107"/>
        <v/>
      </c>
      <c r="K1747" s="559"/>
      <c r="L1747" s="559"/>
      <c r="M1747" s="559"/>
      <c r="N1747" s="559"/>
      <c r="O1747" s="559" t="str">
        <f t="shared" si="108"/>
        <v/>
      </c>
      <c r="P1747" s="560"/>
    </row>
    <row r="1748" spans="2:16">
      <c r="B1748" s="557" t="str">
        <f t="shared" si="105"/>
        <v/>
      </c>
      <c r="C1748" s="558"/>
      <c r="D1748" s="559" t="str">
        <f t="shared" si="106"/>
        <v/>
      </c>
      <c r="E1748" s="559"/>
      <c r="F1748" s="559" t="str">
        <f>IFERROR(IF(OR(D1748=0,D1748=""),"",-PMT($F$45/IF($K$46="Day",'L1'!$D$12,IF($K$46="Week",'L1'!$D$16,IF($K$46="Month",'L1'!$D$17,1))),$F$46,$D$62)),"")</f>
        <v/>
      </c>
      <c r="G1748" s="559"/>
      <c r="H1748" s="559" t="str">
        <f>IFERROR(-PPMT(IF($K$46="Day",$F$45/'L1'!$D$12,IF($K$46="Week",$F$45/'L1'!$D$16,IF($K$46="Month",$F$45/'L1'!$D$17,IF($K$46="Year",$F$45,0)))),B1748,$F$46,$Q$45),"")</f>
        <v/>
      </c>
      <c r="I1748" s="559"/>
      <c r="J1748" s="559" t="str">
        <f t="shared" si="107"/>
        <v/>
      </c>
      <c r="K1748" s="559"/>
      <c r="L1748" s="559"/>
      <c r="M1748" s="559"/>
      <c r="N1748" s="559"/>
      <c r="O1748" s="559" t="str">
        <f t="shared" si="108"/>
        <v/>
      </c>
      <c r="P1748" s="560"/>
    </row>
    <row r="1749" spans="2:16">
      <c r="B1749" s="557" t="str">
        <f t="shared" si="105"/>
        <v/>
      </c>
      <c r="C1749" s="558"/>
      <c r="D1749" s="559" t="str">
        <f t="shared" si="106"/>
        <v/>
      </c>
      <c r="E1749" s="559"/>
      <c r="F1749" s="559" t="str">
        <f>IFERROR(IF(OR(D1749=0,D1749=""),"",-PMT($F$45/IF($K$46="Day",'L1'!$D$12,IF($K$46="Week",'L1'!$D$16,IF($K$46="Month",'L1'!$D$17,1))),$F$46,$D$62)),"")</f>
        <v/>
      </c>
      <c r="G1749" s="559"/>
      <c r="H1749" s="559" t="str">
        <f>IFERROR(-PPMT(IF($K$46="Day",$F$45/'L1'!$D$12,IF($K$46="Week",$F$45/'L1'!$D$16,IF($K$46="Month",$F$45/'L1'!$D$17,IF($K$46="Year",$F$45,0)))),B1749,$F$46,$Q$45),"")</f>
        <v/>
      </c>
      <c r="I1749" s="559"/>
      <c r="J1749" s="559" t="str">
        <f t="shared" si="107"/>
        <v/>
      </c>
      <c r="K1749" s="559"/>
      <c r="L1749" s="559"/>
      <c r="M1749" s="559"/>
      <c r="N1749" s="559"/>
      <c r="O1749" s="559" t="str">
        <f t="shared" si="108"/>
        <v/>
      </c>
      <c r="P1749" s="560"/>
    </row>
    <row r="1750" spans="2:16">
      <c r="B1750" s="557" t="str">
        <f t="shared" si="105"/>
        <v/>
      </c>
      <c r="C1750" s="558"/>
      <c r="D1750" s="559" t="str">
        <f t="shared" si="106"/>
        <v/>
      </c>
      <c r="E1750" s="559"/>
      <c r="F1750" s="559" t="str">
        <f>IFERROR(IF(OR(D1750=0,D1750=""),"",-PMT($F$45/IF($K$46="Day",'L1'!$D$12,IF($K$46="Week",'L1'!$D$16,IF($K$46="Month",'L1'!$D$17,1))),$F$46,$D$62)),"")</f>
        <v/>
      </c>
      <c r="G1750" s="559"/>
      <c r="H1750" s="559" t="str">
        <f>IFERROR(-PPMT(IF($K$46="Day",$F$45/'L1'!$D$12,IF($K$46="Week",$F$45/'L1'!$D$16,IF($K$46="Month",$F$45/'L1'!$D$17,IF($K$46="Year",$F$45,0)))),B1750,$F$46,$Q$45),"")</f>
        <v/>
      </c>
      <c r="I1750" s="559"/>
      <c r="J1750" s="559" t="str">
        <f t="shared" si="107"/>
        <v/>
      </c>
      <c r="K1750" s="559"/>
      <c r="L1750" s="559"/>
      <c r="M1750" s="559"/>
      <c r="N1750" s="559"/>
      <c r="O1750" s="559" t="str">
        <f t="shared" si="108"/>
        <v/>
      </c>
      <c r="P1750" s="560"/>
    </row>
    <row r="1751" spans="2:16">
      <c r="B1751" s="557" t="str">
        <f t="shared" si="105"/>
        <v/>
      </c>
      <c r="C1751" s="558"/>
      <c r="D1751" s="559" t="str">
        <f t="shared" si="106"/>
        <v/>
      </c>
      <c r="E1751" s="559"/>
      <c r="F1751" s="559" t="str">
        <f>IFERROR(IF(OR(D1751=0,D1751=""),"",-PMT($F$45/IF($K$46="Day",'L1'!$D$12,IF($K$46="Week",'L1'!$D$16,IF($K$46="Month",'L1'!$D$17,1))),$F$46,$D$62)),"")</f>
        <v/>
      </c>
      <c r="G1751" s="559"/>
      <c r="H1751" s="559" t="str">
        <f>IFERROR(-PPMT(IF($K$46="Day",$F$45/'L1'!$D$12,IF($K$46="Week",$F$45/'L1'!$D$16,IF($K$46="Month",$F$45/'L1'!$D$17,IF($K$46="Year",$F$45,0)))),B1751,$F$46,$Q$45),"")</f>
        <v/>
      </c>
      <c r="I1751" s="559"/>
      <c r="J1751" s="559" t="str">
        <f t="shared" si="107"/>
        <v/>
      </c>
      <c r="K1751" s="559"/>
      <c r="L1751" s="559"/>
      <c r="M1751" s="559"/>
      <c r="N1751" s="559"/>
      <c r="O1751" s="559" t="str">
        <f t="shared" si="108"/>
        <v/>
      </c>
      <c r="P1751" s="560"/>
    </row>
    <row r="1752" spans="2:16">
      <c r="B1752" s="557" t="str">
        <f t="shared" si="105"/>
        <v/>
      </c>
      <c r="C1752" s="558"/>
      <c r="D1752" s="559" t="str">
        <f t="shared" si="106"/>
        <v/>
      </c>
      <c r="E1752" s="559"/>
      <c r="F1752" s="559" t="str">
        <f>IFERROR(IF(OR(D1752=0,D1752=""),"",-PMT($F$45/IF($K$46="Day",'L1'!$D$12,IF($K$46="Week",'L1'!$D$16,IF($K$46="Month",'L1'!$D$17,1))),$F$46,$D$62)),"")</f>
        <v/>
      </c>
      <c r="G1752" s="559"/>
      <c r="H1752" s="559" t="str">
        <f>IFERROR(-PPMT(IF($K$46="Day",$F$45/'L1'!$D$12,IF($K$46="Week",$F$45/'L1'!$D$16,IF($K$46="Month",$F$45/'L1'!$D$17,IF($K$46="Year",$F$45,0)))),B1752,$F$46,$Q$45),"")</f>
        <v/>
      </c>
      <c r="I1752" s="559"/>
      <c r="J1752" s="559" t="str">
        <f t="shared" si="107"/>
        <v/>
      </c>
      <c r="K1752" s="559"/>
      <c r="L1752" s="559"/>
      <c r="M1752" s="559"/>
      <c r="N1752" s="559"/>
      <c r="O1752" s="559" t="str">
        <f t="shared" si="108"/>
        <v/>
      </c>
      <c r="P1752" s="560"/>
    </row>
    <row r="1753" spans="2:16">
      <c r="B1753" s="557" t="str">
        <f t="shared" si="105"/>
        <v/>
      </c>
      <c r="C1753" s="558"/>
      <c r="D1753" s="559" t="str">
        <f t="shared" si="106"/>
        <v/>
      </c>
      <c r="E1753" s="559"/>
      <c r="F1753" s="559" t="str">
        <f>IFERROR(IF(OR(D1753=0,D1753=""),"",-PMT($F$45/IF($K$46="Day",'L1'!$D$12,IF($K$46="Week",'L1'!$D$16,IF($K$46="Month",'L1'!$D$17,1))),$F$46,$D$62)),"")</f>
        <v/>
      </c>
      <c r="G1753" s="559"/>
      <c r="H1753" s="559" t="str">
        <f>IFERROR(-PPMT(IF($K$46="Day",$F$45/'L1'!$D$12,IF($K$46="Week",$F$45/'L1'!$D$16,IF($K$46="Month",$F$45/'L1'!$D$17,IF($K$46="Year",$F$45,0)))),B1753,$F$46,$Q$45),"")</f>
        <v/>
      </c>
      <c r="I1753" s="559"/>
      <c r="J1753" s="559" t="str">
        <f t="shared" si="107"/>
        <v/>
      </c>
      <c r="K1753" s="559"/>
      <c r="L1753" s="559"/>
      <c r="M1753" s="559"/>
      <c r="N1753" s="559"/>
      <c r="O1753" s="559" t="str">
        <f t="shared" si="108"/>
        <v/>
      </c>
      <c r="P1753" s="560"/>
    </row>
    <row r="1754" spans="2:16">
      <c r="B1754" s="557" t="str">
        <f t="shared" si="105"/>
        <v/>
      </c>
      <c r="C1754" s="558"/>
      <c r="D1754" s="559" t="str">
        <f t="shared" si="106"/>
        <v/>
      </c>
      <c r="E1754" s="559"/>
      <c r="F1754" s="559" t="str">
        <f>IFERROR(IF(OR(D1754=0,D1754=""),"",-PMT($F$45/IF($K$46="Day",'L1'!$D$12,IF($K$46="Week",'L1'!$D$16,IF($K$46="Month",'L1'!$D$17,1))),$F$46,$D$62)),"")</f>
        <v/>
      </c>
      <c r="G1754" s="559"/>
      <c r="H1754" s="559" t="str">
        <f>IFERROR(-PPMT(IF($K$46="Day",$F$45/'L1'!$D$12,IF($K$46="Week",$F$45/'L1'!$D$16,IF($K$46="Month",$F$45/'L1'!$D$17,IF($K$46="Year",$F$45,0)))),B1754,$F$46,$Q$45),"")</f>
        <v/>
      </c>
      <c r="I1754" s="559"/>
      <c r="J1754" s="559" t="str">
        <f t="shared" si="107"/>
        <v/>
      </c>
      <c r="K1754" s="559"/>
      <c r="L1754" s="559"/>
      <c r="M1754" s="559"/>
      <c r="N1754" s="559"/>
      <c r="O1754" s="559" t="str">
        <f t="shared" si="108"/>
        <v/>
      </c>
      <c r="P1754" s="560"/>
    </row>
    <row r="1755" spans="2:16">
      <c r="B1755" s="557" t="str">
        <f t="shared" si="105"/>
        <v/>
      </c>
      <c r="C1755" s="558"/>
      <c r="D1755" s="559" t="str">
        <f t="shared" si="106"/>
        <v/>
      </c>
      <c r="E1755" s="559"/>
      <c r="F1755" s="559" t="str">
        <f>IFERROR(IF(OR(D1755=0,D1755=""),"",-PMT($F$45/IF($K$46="Day",'L1'!$D$12,IF($K$46="Week",'L1'!$D$16,IF($K$46="Month",'L1'!$D$17,1))),$F$46,$D$62)),"")</f>
        <v/>
      </c>
      <c r="G1755" s="559"/>
      <c r="H1755" s="559" t="str">
        <f>IFERROR(-PPMT(IF($K$46="Day",$F$45/'L1'!$D$12,IF($K$46="Week",$F$45/'L1'!$D$16,IF($K$46="Month",$F$45/'L1'!$D$17,IF($K$46="Year",$F$45,0)))),B1755,$F$46,$Q$45),"")</f>
        <v/>
      </c>
      <c r="I1755" s="559"/>
      <c r="J1755" s="559" t="str">
        <f t="shared" si="107"/>
        <v/>
      </c>
      <c r="K1755" s="559"/>
      <c r="L1755" s="559"/>
      <c r="M1755" s="559"/>
      <c r="N1755" s="559"/>
      <c r="O1755" s="559" t="str">
        <f t="shared" si="108"/>
        <v/>
      </c>
      <c r="P1755" s="560"/>
    </row>
    <row r="1756" spans="2:16">
      <c r="B1756" s="557" t="str">
        <f t="shared" si="105"/>
        <v/>
      </c>
      <c r="C1756" s="558"/>
      <c r="D1756" s="559" t="str">
        <f t="shared" si="106"/>
        <v/>
      </c>
      <c r="E1756" s="559"/>
      <c r="F1756" s="559" t="str">
        <f>IFERROR(IF(OR(D1756=0,D1756=""),"",-PMT($F$45/IF($K$46="Day",'L1'!$D$12,IF($K$46="Week",'L1'!$D$16,IF($K$46="Month",'L1'!$D$17,1))),$F$46,$D$62)),"")</f>
        <v/>
      </c>
      <c r="G1756" s="559"/>
      <c r="H1756" s="559" t="str">
        <f>IFERROR(-PPMT(IF($K$46="Day",$F$45/'L1'!$D$12,IF($K$46="Week",$F$45/'L1'!$D$16,IF($K$46="Month",$F$45/'L1'!$D$17,IF($K$46="Year",$F$45,0)))),B1756,$F$46,$Q$45),"")</f>
        <v/>
      </c>
      <c r="I1756" s="559"/>
      <c r="J1756" s="559" t="str">
        <f t="shared" si="107"/>
        <v/>
      </c>
      <c r="K1756" s="559"/>
      <c r="L1756" s="559"/>
      <c r="M1756" s="559"/>
      <c r="N1756" s="559"/>
      <c r="O1756" s="559" t="str">
        <f t="shared" si="108"/>
        <v/>
      </c>
      <c r="P1756" s="560"/>
    </row>
    <row r="1757" spans="2:16">
      <c r="B1757" s="557" t="str">
        <f t="shared" si="105"/>
        <v/>
      </c>
      <c r="C1757" s="558"/>
      <c r="D1757" s="559" t="str">
        <f t="shared" si="106"/>
        <v/>
      </c>
      <c r="E1757" s="559"/>
      <c r="F1757" s="559" t="str">
        <f>IFERROR(IF(OR(D1757=0,D1757=""),"",-PMT($F$45/IF($K$46="Day",'L1'!$D$12,IF($K$46="Week",'L1'!$D$16,IF($K$46="Month",'L1'!$D$17,1))),$F$46,$D$62)),"")</f>
        <v/>
      </c>
      <c r="G1757" s="559"/>
      <c r="H1757" s="559" t="str">
        <f>IFERROR(-PPMT(IF($K$46="Day",$F$45/'L1'!$D$12,IF($K$46="Week",$F$45/'L1'!$D$16,IF($K$46="Month",$F$45/'L1'!$D$17,IF($K$46="Year",$F$45,0)))),B1757,$F$46,$Q$45),"")</f>
        <v/>
      </c>
      <c r="I1757" s="559"/>
      <c r="J1757" s="559" t="str">
        <f t="shared" si="107"/>
        <v/>
      </c>
      <c r="K1757" s="559"/>
      <c r="L1757" s="559"/>
      <c r="M1757" s="559"/>
      <c r="N1757" s="559"/>
      <c r="O1757" s="559" t="str">
        <f t="shared" si="108"/>
        <v/>
      </c>
      <c r="P1757" s="560"/>
    </row>
    <row r="1758" spans="2:16">
      <c r="B1758" s="557" t="str">
        <f t="shared" si="105"/>
        <v/>
      </c>
      <c r="C1758" s="558"/>
      <c r="D1758" s="559" t="str">
        <f t="shared" si="106"/>
        <v/>
      </c>
      <c r="E1758" s="559"/>
      <c r="F1758" s="559" t="str">
        <f>IFERROR(IF(OR(D1758=0,D1758=""),"",-PMT($F$45/IF($K$46="Day",'L1'!$D$12,IF($K$46="Week",'L1'!$D$16,IF($K$46="Month",'L1'!$D$17,1))),$F$46,$D$62)),"")</f>
        <v/>
      </c>
      <c r="G1758" s="559"/>
      <c r="H1758" s="559" t="str">
        <f>IFERROR(-PPMT(IF($K$46="Day",$F$45/'L1'!$D$12,IF($K$46="Week",$F$45/'L1'!$D$16,IF($K$46="Month",$F$45/'L1'!$D$17,IF($K$46="Year",$F$45,0)))),B1758,$F$46,$Q$45),"")</f>
        <v/>
      </c>
      <c r="I1758" s="559"/>
      <c r="J1758" s="559" t="str">
        <f t="shared" si="107"/>
        <v/>
      </c>
      <c r="K1758" s="559"/>
      <c r="L1758" s="559"/>
      <c r="M1758" s="559"/>
      <c r="N1758" s="559"/>
      <c r="O1758" s="559" t="str">
        <f t="shared" si="108"/>
        <v/>
      </c>
      <c r="P1758" s="560"/>
    </row>
    <row r="1759" spans="2:16">
      <c r="B1759" s="557" t="str">
        <f t="shared" si="105"/>
        <v/>
      </c>
      <c r="C1759" s="558"/>
      <c r="D1759" s="559" t="str">
        <f t="shared" si="106"/>
        <v/>
      </c>
      <c r="E1759" s="559"/>
      <c r="F1759" s="559" t="str">
        <f>IFERROR(IF(OR(D1759=0,D1759=""),"",-PMT($F$45/IF($K$46="Day",'L1'!$D$12,IF($K$46="Week",'L1'!$D$16,IF($K$46="Month",'L1'!$D$17,1))),$F$46,$D$62)),"")</f>
        <v/>
      </c>
      <c r="G1759" s="559"/>
      <c r="H1759" s="559" t="str">
        <f>IFERROR(-PPMT(IF($K$46="Day",$F$45/'L1'!$D$12,IF($K$46="Week",$F$45/'L1'!$D$16,IF($K$46="Month",$F$45/'L1'!$D$17,IF($K$46="Year",$F$45,0)))),B1759,$F$46,$Q$45),"")</f>
        <v/>
      </c>
      <c r="I1759" s="559"/>
      <c r="J1759" s="559" t="str">
        <f t="shared" si="107"/>
        <v/>
      </c>
      <c r="K1759" s="559"/>
      <c r="L1759" s="559"/>
      <c r="M1759" s="559"/>
      <c r="N1759" s="559"/>
      <c r="O1759" s="559" t="str">
        <f t="shared" si="108"/>
        <v/>
      </c>
      <c r="P1759" s="560"/>
    </row>
    <row r="1760" spans="2:16">
      <c r="B1760" s="557" t="str">
        <f t="shared" si="105"/>
        <v/>
      </c>
      <c r="C1760" s="558"/>
      <c r="D1760" s="559" t="str">
        <f t="shared" si="106"/>
        <v/>
      </c>
      <c r="E1760" s="559"/>
      <c r="F1760" s="559" t="str">
        <f>IFERROR(IF(OR(D1760=0,D1760=""),"",-PMT($F$45/IF($K$46="Day",'L1'!$D$12,IF($K$46="Week",'L1'!$D$16,IF($K$46="Month",'L1'!$D$17,1))),$F$46,$D$62)),"")</f>
        <v/>
      </c>
      <c r="G1760" s="559"/>
      <c r="H1760" s="559" t="str">
        <f>IFERROR(-PPMT(IF($K$46="Day",$F$45/'L1'!$D$12,IF($K$46="Week",$F$45/'L1'!$D$16,IF($K$46="Month",$F$45/'L1'!$D$17,IF($K$46="Year",$F$45,0)))),B1760,$F$46,$Q$45),"")</f>
        <v/>
      </c>
      <c r="I1760" s="559"/>
      <c r="J1760" s="559" t="str">
        <f t="shared" si="107"/>
        <v/>
      </c>
      <c r="K1760" s="559"/>
      <c r="L1760" s="559"/>
      <c r="M1760" s="559"/>
      <c r="N1760" s="559"/>
      <c r="O1760" s="559" t="str">
        <f t="shared" si="108"/>
        <v/>
      </c>
      <c r="P1760" s="560"/>
    </row>
    <row r="1761" spans="2:16">
      <c r="B1761" s="557" t="str">
        <f t="shared" si="105"/>
        <v/>
      </c>
      <c r="C1761" s="558"/>
      <c r="D1761" s="559" t="str">
        <f t="shared" si="106"/>
        <v/>
      </c>
      <c r="E1761" s="559"/>
      <c r="F1761" s="559" t="str">
        <f>IFERROR(IF(OR(D1761=0,D1761=""),"",-PMT($F$45/IF($K$46="Day",'L1'!$D$12,IF($K$46="Week",'L1'!$D$16,IF($K$46="Month",'L1'!$D$17,1))),$F$46,$D$62)),"")</f>
        <v/>
      </c>
      <c r="G1761" s="559"/>
      <c r="H1761" s="559" t="str">
        <f>IFERROR(-PPMT(IF($K$46="Day",$F$45/'L1'!$D$12,IF($K$46="Week",$F$45/'L1'!$D$16,IF($K$46="Month",$F$45/'L1'!$D$17,IF($K$46="Year",$F$45,0)))),B1761,$F$46,$Q$45),"")</f>
        <v/>
      </c>
      <c r="I1761" s="559"/>
      <c r="J1761" s="559" t="str">
        <f t="shared" si="107"/>
        <v/>
      </c>
      <c r="K1761" s="559"/>
      <c r="L1761" s="559"/>
      <c r="M1761" s="559"/>
      <c r="N1761" s="559"/>
      <c r="O1761" s="559" t="str">
        <f t="shared" si="108"/>
        <v/>
      </c>
      <c r="P1761" s="560"/>
    </row>
    <row r="1762" spans="2:16">
      <c r="B1762" s="557" t="str">
        <f t="shared" si="105"/>
        <v/>
      </c>
      <c r="C1762" s="558"/>
      <c r="D1762" s="559" t="str">
        <f t="shared" si="106"/>
        <v/>
      </c>
      <c r="E1762" s="559"/>
      <c r="F1762" s="559" t="str">
        <f>IFERROR(IF(OR(D1762=0,D1762=""),"",-PMT($F$45/IF($K$46="Day",'L1'!$D$12,IF($K$46="Week",'L1'!$D$16,IF($K$46="Month",'L1'!$D$17,1))),$F$46,$D$62)),"")</f>
        <v/>
      </c>
      <c r="G1762" s="559"/>
      <c r="H1762" s="559" t="str">
        <f>IFERROR(-PPMT(IF($K$46="Day",$F$45/'L1'!$D$12,IF($K$46="Week",$F$45/'L1'!$D$16,IF($K$46="Month",$F$45/'L1'!$D$17,IF($K$46="Year",$F$45,0)))),B1762,$F$46,$Q$45),"")</f>
        <v/>
      </c>
      <c r="I1762" s="559"/>
      <c r="J1762" s="559" t="str">
        <f t="shared" si="107"/>
        <v/>
      </c>
      <c r="K1762" s="559"/>
      <c r="L1762" s="559"/>
      <c r="M1762" s="559"/>
      <c r="N1762" s="559"/>
      <c r="O1762" s="559" t="str">
        <f t="shared" si="108"/>
        <v/>
      </c>
      <c r="P1762" s="560"/>
    </row>
    <row r="1763" spans="2:16">
      <c r="B1763" s="557" t="str">
        <f t="shared" si="105"/>
        <v/>
      </c>
      <c r="C1763" s="558"/>
      <c r="D1763" s="559" t="str">
        <f t="shared" si="106"/>
        <v/>
      </c>
      <c r="E1763" s="559"/>
      <c r="F1763" s="559" t="str">
        <f>IFERROR(IF(OR(D1763=0,D1763=""),"",-PMT($F$45/IF($K$46="Day",'L1'!$D$12,IF($K$46="Week",'L1'!$D$16,IF($K$46="Month",'L1'!$D$17,1))),$F$46,$D$62)),"")</f>
        <v/>
      </c>
      <c r="G1763" s="559"/>
      <c r="H1763" s="559" t="str">
        <f>IFERROR(-PPMT(IF($K$46="Day",$F$45/'L1'!$D$12,IF($K$46="Week",$F$45/'L1'!$D$16,IF($K$46="Month",$F$45/'L1'!$D$17,IF($K$46="Year",$F$45,0)))),B1763,$F$46,$Q$45),"")</f>
        <v/>
      </c>
      <c r="I1763" s="559"/>
      <c r="J1763" s="559" t="str">
        <f t="shared" si="107"/>
        <v/>
      </c>
      <c r="K1763" s="559"/>
      <c r="L1763" s="559"/>
      <c r="M1763" s="559"/>
      <c r="N1763" s="559"/>
      <c r="O1763" s="559" t="str">
        <f t="shared" si="108"/>
        <v/>
      </c>
      <c r="P1763" s="560"/>
    </row>
    <row r="1764" spans="2:16">
      <c r="B1764" s="557" t="str">
        <f t="shared" si="105"/>
        <v/>
      </c>
      <c r="C1764" s="558"/>
      <c r="D1764" s="559" t="str">
        <f t="shared" si="106"/>
        <v/>
      </c>
      <c r="E1764" s="559"/>
      <c r="F1764" s="559" t="str">
        <f>IFERROR(IF(OR(D1764=0,D1764=""),"",-PMT($F$45/IF($K$46="Day",'L1'!$D$12,IF($K$46="Week",'L1'!$D$16,IF($K$46="Month",'L1'!$D$17,1))),$F$46,$D$62)),"")</f>
        <v/>
      </c>
      <c r="G1764" s="559"/>
      <c r="H1764" s="559" t="str">
        <f>IFERROR(-PPMT(IF($K$46="Day",$F$45/'L1'!$D$12,IF($K$46="Week",$F$45/'L1'!$D$16,IF($K$46="Month",$F$45/'L1'!$D$17,IF($K$46="Year",$F$45,0)))),B1764,$F$46,$Q$45),"")</f>
        <v/>
      </c>
      <c r="I1764" s="559"/>
      <c r="J1764" s="559" t="str">
        <f t="shared" si="107"/>
        <v/>
      </c>
      <c r="K1764" s="559"/>
      <c r="L1764" s="559"/>
      <c r="M1764" s="559"/>
      <c r="N1764" s="559"/>
      <c r="O1764" s="559" t="str">
        <f t="shared" si="108"/>
        <v/>
      </c>
      <c r="P1764" s="560"/>
    </row>
    <row r="1765" spans="2:16">
      <c r="B1765" s="557" t="str">
        <f t="shared" si="105"/>
        <v/>
      </c>
      <c r="C1765" s="558"/>
      <c r="D1765" s="559" t="str">
        <f t="shared" si="106"/>
        <v/>
      </c>
      <c r="E1765" s="559"/>
      <c r="F1765" s="559" t="str">
        <f>IFERROR(IF(OR(D1765=0,D1765=""),"",-PMT($F$45/IF($K$46="Day",'L1'!$D$12,IF($K$46="Week",'L1'!$D$16,IF($K$46="Month",'L1'!$D$17,1))),$F$46,$D$62)),"")</f>
        <v/>
      </c>
      <c r="G1765" s="559"/>
      <c r="H1765" s="559" t="str">
        <f>IFERROR(-PPMT(IF($K$46="Day",$F$45/'L1'!$D$12,IF($K$46="Week",$F$45/'L1'!$D$16,IF($K$46="Month",$F$45/'L1'!$D$17,IF($K$46="Year",$F$45,0)))),B1765,$F$46,$Q$45),"")</f>
        <v/>
      </c>
      <c r="I1765" s="559"/>
      <c r="J1765" s="559" t="str">
        <f t="shared" si="107"/>
        <v/>
      </c>
      <c r="K1765" s="559"/>
      <c r="L1765" s="559"/>
      <c r="M1765" s="559"/>
      <c r="N1765" s="559"/>
      <c r="O1765" s="559" t="str">
        <f t="shared" si="108"/>
        <v/>
      </c>
      <c r="P1765" s="560"/>
    </row>
    <row r="1766" spans="2:16">
      <c r="B1766" s="557" t="str">
        <f t="shared" si="105"/>
        <v/>
      </c>
      <c r="C1766" s="558"/>
      <c r="D1766" s="559" t="str">
        <f t="shared" si="106"/>
        <v/>
      </c>
      <c r="E1766" s="559"/>
      <c r="F1766" s="559" t="str">
        <f>IFERROR(IF(OR(D1766=0,D1766=""),"",-PMT($F$45/IF($K$46="Day",'L1'!$D$12,IF($K$46="Week",'L1'!$D$16,IF($K$46="Month",'L1'!$D$17,1))),$F$46,$D$62)),"")</f>
        <v/>
      </c>
      <c r="G1766" s="559"/>
      <c r="H1766" s="559" t="str">
        <f>IFERROR(-PPMT(IF($K$46="Day",$F$45/'L1'!$D$12,IF($K$46="Week",$F$45/'L1'!$D$16,IF($K$46="Month",$F$45/'L1'!$D$17,IF($K$46="Year",$F$45,0)))),B1766,$F$46,$Q$45),"")</f>
        <v/>
      </c>
      <c r="I1766" s="559"/>
      <c r="J1766" s="559" t="str">
        <f t="shared" si="107"/>
        <v/>
      </c>
      <c r="K1766" s="559"/>
      <c r="L1766" s="559"/>
      <c r="M1766" s="559"/>
      <c r="N1766" s="559"/>
      <c r="O1766" s="559" t="str">
        <f t="shared" si="108"/>
        <v/>
      </c>
      <c r="P1766" s="560"/>
    </row>
    <row r="1767" spans="2:16">
      <c r="B1767" s="557" t="str">
        <f t="shared" si="105"/>
        <v/>
      </c>
      <c r="C1767" s="558"/>
      <c r="D1767" s="559" t="str">
        <f t="shared" si="106"/>
        <v/>
      </c>
      <c r="E1767" s="559"/>
      <c r="F1767" s="559" t="str">
        <f>IFERROR(IF(OR(D1767=0,D1767=""),"",-PMT($F$45/IF($K$46="Day",'L1'!$D$12,IF($K$46="Week",'L1'!$D$16,IF($K$46="Month",'L1'!$D$17,1))),$F$46,$D$62)),"")</f>
        <v/>
      </c>
      <c r="G1767" s="559"/>
      <c r="H1767" s="559" t="str">
        <f>IFERROR(-PPMT(IF($K$46="Day",$F$45/'L1'!$D$12,IF($K$46="Week",$F$45/'L1'!$D$16,IF($K$46="Month",$F$45/'L1'!$D$17,IF($K$46="Year",$F$45,0)))),B1767,$F$46,$Q$45),"")</f>
        <v/>
      </c>
      <c r="I1767" s="559"/>
      <c r="J1767" s="559" t="str">
        <f t="shared" si="107"/>
        <v/>
      </c>
      <c r="K1767" s="559"/>
      <c r="L1767" s="559"/>
      <c r="M1767" s="559"/>
      <c r="N1767" s="559"/>
      <c r="O1767" s="559" t="str">
        <f t="shared" si="108"/>
        <v/>
      </c>
      <c r="P1767" s="560"/>
    </row>
    <row r="1768" spans="2:16">
      <c r="B1768" s="557" t="str">
        <f t="shared" si="105"/>
        <v/>
      </c>
      <c r="C1768" s="558"/>
      <c r="D1768" s="559" t="str">
        <f t="shared" si="106"/>
        <v/>
      </c>
      <c r="E1768" s="559"/>
      <c r="F1768" s="559" t="str">
        <f>IFERROR(IF(OR(D1768=0,D1768=""),"",-PMT($F$45/IF($K$46="Day",'L1'!$D$12,IF($K$46="Week",'L1'!$D$16,IF($K$46="Month",'L1'!$D$17,1))),$F$46,$D$62)),"")</f>
        <v/>
      </c>
      <c r="G1768" s="559"/>
      <c r="H1768" s="559" t="str">
        <f>IFERROR(-PPMT(IF($K$46="Day",$F$45/'L1'!$D$12,IF($K$46="Week",$F$45/'L1'!$D$16,IF($K$46="Month",$F$45/'L1'!$D$17,IF($K$46="Year",$F$45,0)))),B1768,$F$46,$Q$45),"")</f>
        <v/>
      </c>
      <c r="I1768" s="559"/>
      <c r="J1768" s="559" t="str">
        <f t="shared" si="107"/>
        <v/>
      </c>
      <c r="K1768" s="559"/>
      <c r="L1768" s="559"/>
      <c r="M1768" s="559"/>
      <c r="N1768" s="559"/>
      <c r="O1768" s="559" t="str">
        <f t="shared" si="108"/>
        <v/>
      </c>
      <c r="P1768" s="560"/>
    </row>
    <row r="1769" spans="2:16">
      <c r="B1769" s="557" t="str">
        <f t="shared" si="105"/>
        <v/>
      </c>
      <c r="C1769" s="558"/>
      <c r="D1769" s="559" t="str">
        <f t="shared" si="106"/>
        <v/>
      </c>
      <c r="E1769" s="559"/>
      <c r="F1769" s="559" t="str">
        <f>IFERROR(IF(OR(D1769=0,D1769=""),"",-PMT($F$45/IF($K$46="Day",'L1'!$D$12,IF($K$46="Week",'L1'!$D$16,IF($K$46="Month",'L1'!$D$17,1))),$F$46,$D$62)),"")</f>
        <v/>
      </c>
      <c r="G1769" s="559"/>
      <c r="H1769" s="559" t="str">
        <f>IFERROR(-PPMT(IF($K$46="Day",$F$45/'L1'!$D$12,IF($K$46="Week",$F$45/'L1'!$D$16,IF($K$46="Month",$F$45/'L1'!$D$17,IF($K$46="Year",$F$45,0)))),B1769,$F$46,$Q$45),"")</f>
        <v/>
      </c>
      <c r="I1769" s="559"/>
      <c r="J1769" s="559" t="str">
        <f t="shared" si="107"/>
        <v/>
      </c>
      <c r="K1769" s="559"/>
      <c r="L1769" s="559"/>
      <c r="M1769" s="559"/>
      <c r="N1769" s="559"/>
      <c r="O1769" s="559" t="str">
        <f t="shared" si="108"/>
        <v/>
      </c>
      <c r="P1769" s="560"/>
    </row>
    <row r="1770" spans="2:16">
      <c r="B1770" s="557" t="str">
        <f t="shared" si="105"/>
        <v/>
      </c>
      <c r="C1770" s="558"/>
      <c r="D1770" s="559" t="str">
        <f t="shared" si="106"/>
        <v/>
      </c>
      <c r="E1770" s="559"/>
      <c r="F1770" s="559" t="str">
        <f>IFERROR(IF(OR(D1770=0,D1770=""),"",-PMT($F$45/IF($K$46="Day",'L1'!$D$12,IF($K$46="Week",'L1'!$D$16,IF($K$46="Month",'L1'!$D$17,1))),$F$46,$D$62)),"")</f>
        <v/>
      </c>
      <c r="G1770" s="559"/>
      <c r="H1770" s="559" t="str">
        <f>IFERROR(-PPMT(IF($K$46="Day",$F$45/'L1'!$D$12,IF($K$46="Week",$F$45/'L1'!$D$16,IF($K$46="Month",$F$45/'L1'!$D$17,IF($K$46="Year",$F$45,0)))),B1770,$F$46,$Q$45),"")</f>
        <v/>
      </c>
      <c r="I1770" s="559"/>
      <c r="J1770" s="559" t="str">
        <f t="shared" si="107"/>
        <v/>
      </c>
      <c r="K1770" s="559"/>
      <c r="L1770" s="559"/>
      <c r="M1770" s="559"/>
      <c r="N1770" s="559"/>
      <c r="O1770" s="559" t="str">
        <f t="shared" si="108"/>
        <v/>
      </c>
      <c r="P1770" s="560"/>
    </row>
    <row r="1771" spans="2:16">
      <c r="B1771" s="557" t="str">
        <f t="shared" si="105"/>
        <v/>
      </c>
      <c r="C1771" s="558"/>
      <c r="D1771" s="559" t="str">
        <f t="shared" si="106"/>
        <v/>
      </c>
      <c r="E1771" s="559"/>
      <c r="F1771" s="559" t="str">
        <f>IFERROR(IF(OR(D1771=0,D1771=""),"",-PMT($F$45/IF($K$46="Day",'L1'!$D$12,IF($K$46="Week",'L1'!$D$16,IF($K$46="Month",'L1'!$D$17,1))),$F$46,$D$62)),"")</f>
        <v/>
      </c>
      <c r="G1771" s="559"/>
      <c r="H1771" s="559" t="str">
        <f>IFERROR(-PPMT(IF($K$46="Day",$F$45/'L1'!$D$12,IF($K$46="Week",$F$45/'L1'!$D$16,IF($K$46="Month",$F$45/'L1'!$D$17,IF($K$46="Year",$F$45,0)))),B1771,$F$46,$Q$45),"")</f>
        <v/>
      </c>
      <c r="I1771" s="559"/>
      <c r="J1771" s="559" t="str">
        <f t="shared" si="107"/>
        <v/>
      </c>
      <c r="K1771" s="559"/>
      <c r="L1771" s="559"/>
      <c r="M1771" s="559"/>
      <c r="N1771" s="559"/>
      <c r="O1771" s="559" t="str">
        <f t="shared" si="108"/>
        <v/>
      </c>
      <c r="P1771" s="560"/>
    </row>
    <row r="1772" spans="2:16">
      <c r="B1772" s="557" t="str">
        <f t="shared" si="105"/>
        <v/>
      </c>
      <c r="C1772" s="558"/>
      <c r="D1772" s="559" t="str">
        <f t="shared" si="106"/>
        <v/>
      </c>
      <c r="E1772" s="559"/>
      <c r="F1772" s="559" t="str">
        <f>IFERROR(IF(OR(D1772=0,D1772=""),"",-PMT($F$45/IF($K$46="Day",'L1'!$D$12,IF($K$46="Week",'L1'!$D$16,IF($K$46="Month",'L1'!$D$17,1))),$F$46,$D$62)),"")</f>
        <v/>
      </c>
      <c r="G1772" s="559"/>
      <c r="H1772" s="559" t="str">
        <f>IFERROR(-PPMT(IF($K$46="Day",$F$45/'L1'!$D$12,IF($K$46="Week",$F$45/'L1'!$D$16,IF($K$46="Month",$F$45/'L1'!$D$17,IF($K$46="Year",$F$45,0)))),B1772,$F$46,$Q$45),"")</f>
        <v/>
      </c>
      <c r="I1772" s="559"/>
      <c r="J1772" s="559" t="str">
        <f t="shared" si="107"/>
        <v/>
      </c>
      <c r="K1772" s="559"/>
      <c r="L1772" s="559"/>
      <c r="M1772" s="559"/>
      <c r="N1772" s="559"/>
      <c r="O1772" s="559" t="str">
        <f t="shared" si="108"/>
        <v/>
      </c>
      <c r="P1772" s="560"/>
    </row>
    <row r="1773" spans="2:16">
      <c r="B1773" s="557" t="str">
        <f t="shared" si="105"/>
        <v/>
      </c>
      <c r="C1773" s="558"/>
      <c r="D1773" s="559" t="str">
        <f t="shared" si="106"/>
        <v/>
      </c>
      <c r="E1773" s="559"/>
      <c r="F1773" s="559" t="str">
        <f>IFERROR(IF(OR(D1773=0,D1773=""),"",-PMT($F$45/IF($K$46="Day",'L1'!$D$12,IF($K$46="Week",'L1'!$D$16,IF($K$46="Month",'L1'!$D$17,1))),$F$46,$D$62)),"")</f>
        <v/>
      </c>
      <c r="G1773" s="559"/>
      <c r="H1773" s="559" t="str">
        <f>IFERROR(-PPMT(IF($K$46="Day",$F$45/'L1'!$D$12,IF($K$46="Week",$F$45/'L1'!$D$16,IF($K$46="Month",$F$45/'L1'!$D$17,IF($K$46="Year",$F$45,0)))),B1773,$F$46,$Q$45),"")</f>
        <v/>
      </c>
      <c r="I1773" s="559"/>
      <c r="J1773" s="559" t="str">
        <f t="shared" si="107"/>
        <v/>
      </c>
      <c r="K1773" s="559"/>
      <c r="L1773" s="559"/>
      <c r="M1773" s="559"/>
      <c r="N1773" s="559"/>
      <c r="O1773" s="559" t="str">
        <f t="shared" si="108"/>
        <v/>
      </c>
      <c r="P1773" s="560"/>
    </row>
    <row r="1774" spans="2:16">
      <c r="B1774" s="557" t="str">
        <f t="shared" si="105"/>
        <v/>
      </c>
      <c r="C1774" s="558"/>
      <c r="D1774" s="559" t="str">
        <f t="shared" si="106"/>
        <v/>
      </c>
      <c r="E1774" s="559"/>
      <c r="F1774" s="559" t="str">
        <f>IFERROR(IF(OR(D1774=0,D1774=""),"",-PMT($F$45/IF($K$46="Day",'L1'!$D$12,IF($K$46="Week",'L1'!$D$16,IF($K$46="Month",'L1'!$D$17,1))),$F$46,$D$62)),"")</f>
        <v/>
      </c>
      <c r="G1774" s="559"/>
      <c r="H1774" s="559" t="str">
        <f>IFERROR(-PPMT(IF($K$46="Day",$F$45/'L1'!$D$12,IF($K$46="Week",$F$45/'L1'!$D$16,IF($K$46="Month",$F$45/'L1'!$D$17,IF($K$46="Year",$F$45,0)))),B1774,$F$46,$Q$45),"")</f>
        <v/>
      </c>
      <c r="I1774" s="559"/>
      <c r="J1774" s="559" t="str">
        <f t="shared" si="107"/>
        <v/>
      </c>
      <c r="K1774" s="559"/>
      <c r="L1774" s="559"/>
      <c r="M1774" s="559"/>
      <c r="N1774" s="559"/>
      <c r="O1774" s="559" t="str">
        <f t="shared" si="108"/>
        <v/>
      </c>
      <c r="P1774" s="560"/>
    </row>
    <row r="1775" spans="2:16">
      <c r="B1775" s="557" t="str">
        <f t="shared" si="105"/>
        <v/>
      </c>
      <c r="C1775" s="558"/>
      <c r="D1775" s="559" t="str">
        <f t="shared" si="106"/>
        <v/>
      </c>
      <c r="E1775" s="559"/>
      <c r="F1775" s="559" t="str">
        <f>IFERROR(IF(OR(D1775=0,D1775=""),"",-PMT($F$45/IF($K$46="Day",'L1'!$D$12,IF($K$46="Week",'L1'!$D$16,IF($K$46="Month",'L1'!$D$17,1))),$F$46,$D$62)),"")</f>
        <v/>
      </c>
      <c r="G1775" s="559"/>
      <c r="H1775" s="559" t="str">
        <f>IFERROR(-PPMT(IF($K$46="Day",$F$45/'L1'!$D$12,IF($K$46="Week",$F$45/'L1'!$D$16,IF($K$46="Month",$F$45/'L1'!$D$17,IF($K$46="Year",$F$45,0)))),B1775,$F$46,$Q$45),"")</f>
        <v/>
      </c>
      <c r="I1775" s="559"/>
      <c r="J1775" s="559" t="str">
        <f t="shared" si="107"/>
        <v/>
      </c>
      <c r="K1775" s="559"/>
      <c r="L1775" s="559"/>
      <c r="M1775" s="559"/>
      <c r="N1775" s="559"/>
      <c r="O1775" s="559" t="str">
        <f t="shared" si="108"/>
        <v/>
      </c>
      <c r="P1775" s="560"/>
    </row>
    <row r="1776" spans="2:16">
      <c r="B1776" s="557" t="str">
        <f t="shared" si="105"/>
        <v/>
      </c>
      <c r="C1776" s="558"/>
      <c r="D1776" s="559" t="str">
        <f t="shared" si="106"/>
        <v/>
      </c>
      <c r="E1776" s="559"/>
      <c r="F1776" s="559" t="str">
        <f>IFERROR(IF(OR(D1776=0,D1776=""),"",-PMT($F$45/IF($K$46="Day",'L1'!$D$12,IF($K$46="Week",'L1'!$D$16,IF($K$46="Month",'L1'!$D$17,1))),$F$46,$D$62)),"")</f>
        <v/>
      </c>
      <c r="G1776" s="559"/>
      <c r="H1776" s="559" t="str">
        <f>IFERROR(-PPMT(IF($K$46="Day",$F$45/'L1'!$D$12,IF($K$46="Week",$F$45/'L1'!$D$16,IF($K$46="Month",$F$45/'L1'!$D$17,IF($K$46="Year",$F$45,0)))),B1776,$F$46,$Q$45),"")</f>
        <v/>
      </c>
      <c r="I1776" s="559"/>
      <c r="J1776" s="559" t="str">
        <f t="shared" si="107"/>
        <v/>
      </c>
      <c r="K1776" s="559"/>
      <c r="L1776" s="559"/>
      <c r="M1776" s="559"/>
      <c r="N1776" s="559"/>
      <c r="O1776" s="559" t="str">
        <f t="shared" si="108"/>
        <v/>
      </c>
      <c r="P1776" s="560"/>
    </row>
    <row r="1777" spans="2:16">
      <c r="B1777" s="557" t="str">
        <f t="shared" si="105"/>
        <v/>
      </c>
      <c r="C1777" s="558"/>
      <c r="D1777" s="559" t="str">
        <f t="shared" si="106"/>
        <v/>
      </c>
      <c r="E1777" s="559"/>
      <c r="F1777" s="559" t="str">
        <f>IFERROR(IF(OR(D1777=0,D1777=""),"",-PMT($F$45/IF($K$46="Day",'L1'!$D$12,IF($K$46="Week",'L1'!$D$16,IF($K$46="Month",'L1'!$D$17,1))),$F$46,$D$62)),"")</f>
        <v/>
      </c>
      <c r="G1777" s="559"/>
      <c r="H1777" s="559" t="str">
        <f>IFERROR(-PPMT(IF($K$46="Day",$F$45/'L1'!$D$12,IF($K$46="Week",$F$45/'L1'!$D$16,IF($K$46="Month",$F$45/'L1'!$D$17,IF($K$46="Year",$F$45,0)))),B1777,$F$46,$Q$45),"")</f>
        <v/>
      </c>
      <c r="I1777" s="559"/>
      <c r="J1777" s="559" t="str">
        <f t="shared" si="107"/>
        <v/>
      </c>
      <c r="K1777" s="559"/>
      <c r="L1777" s="559"/>
      <c r="M1777" s="559"/>
      <c r="N1777" s="559"/>
      <c r="O1777" s="559" t="str">
        <f t="shared" si="108"/>
        <v/>
      </c>
      <c r="P1777" s="560"/>
    </row>
    <row r="1778" spans="2:16">
      <c r="B1778" s="557" t="str">
        <f t="shared" si="105"/>
        <v/>
      </c>
      <c r="C1778" s="558"/>
      <c r="D1778" s="559" t="str">
        <f t="shared" si="106"/>
        <v/>
      </c>
      <c r="E1778" s="559"/>
      <c r="F1778" s="559" t="str">
        <f>IFERROR(IF(OR(D1778=0,D1778=""),"",-PMT($F$45/IF($K$46="Day",'L1'!$D$12,IF($K$46="Week",'L1'!$D$16,IF($K$46="Month",'L1'!$D$17,1))),$F$46,$D$62)),"")</f>
        <v/>
      </c>
      <c r="G1778" s="559"/>
      <c r="H1778" s="559" t="str">
        <f>IFERROR(-PPMT(IF($K$46="Day",$F$45/'L1'!$D$12,IF($K$46="Week",$F$45/'L1'!$D$16,IF($K$46="Month",$F$45/'L1'!$D$17,IF($K$46="Year",$F$45,0)))),B1778,$F$46,$Q$45),"")</f>
        <v/>
      </c>
      <c r="I1778" s="559"/>
      <c r="J1778" s="559" t="str">
        <f t="shared" si="107"/>
        <v/>
      </c>
      <c r="K1778" s="559"/>
      <c r="L1778" s="559"/>
      <c r="M1778" s="559"/>
      <c r="N1778" s="559"/>
      <c r="O1778" s="559" t="str">
        <f t="shared" si="108"/>
        <v/>
      </c>
      <c r="P1778" s="560"/>
    </row>
    <row r="1779" spans="2:16">
      <c r="B1779" s="557" t="str">
        <f t="shared" si="105"/>
        <v/>
      </c>
      <c r="C1779" s="558"/>
      <c r="D1779" s="559" t="str">
        <f t="shared" si="106"/>
        <v/>
      </c>
      <c r="E1779" s="559"/>
      <c r="F1779" s="559" t="str">
        <f>IFERROR(IF(OR(D1779=0,D1779=""),"",-PMT($F$45/IF($K$46="Day",'L1'!$D$12,IF($K$46="Week",'L1'!$D$16,IF($K$46="Month",'L1'!$D$17,1))),$F$46,$D$62)),"")</f>
        <v/>
      </c>
      <c r="G1779" s="559"/>
      <c r="H1779" s="559" t="str">
        <f>IFERROR(-PPMT(IF($K$46="Day",$F$45/'L1'!$D$12,IF($K$46="Week",$F$45/'L1'!$D$16,IF($K$46="Month",$F$45/'L1'!$D$17,IF($K$46="Year",$F$45,0)))),B1779,$F$46,$Q$45),"")</f>
        <v/>
      </c>
      <c r="I1779" s="559"/>
      <c r="J1779" s="559" t="str">
        <f t="shared" si="107"/>
        <v/>
      </c>
      <c r="K1779" s="559"/>
      <c r="L1779" s="559"/>
      <c r="M1779" s="559"/>
      <c r="N1779" s="559"/>
      <c r="O1779" s="559" t="str">
        <f t="shared" si="108"/>
        <v/>
      </c>
      <c r="P1779" s="560"/>
    </row>
    <row r="1780" spans="2:16">
      <c r="B1780" s="557" t="str">
        <f t="shared" si="105"/>
        <v/>
      </c>
      <c r="C1780" s="558"/>
      <c r="D1780" s="559" t="str">
        <f t="shared" si="106"/>
        <v/>
      </c>
      <c r="E1780" s="559"/>
      <c r="F1780" s="559" t="str">
        <f>IFERROR(IF(OR(D1780=0,D1780=""),"",-PMT($F$45/IF($K$46="Day",'L1'!$D$12,IF($K$46="Week",'L1'!$D$16,IF($K$46="Month",'L1'!$D$17,1))),$F$46,$D$62)),"")</f>
        <v/>
      </c>
      <c r="G1780" s="559"/>
      <c r="H1780" s="559" t="str">
        <f>IFERROR(-PPMT(IF($K$46="Day",$F$45/'L1'!$D$12,IF($K$46="Week",$F$45/'L1'!$D$16,IF($K$46="Month",$F$45/'L1'!$D$17,IF($K$46="Year",$F$45,0)))),B1780,$F$46,$Q$45),"")</f>
        <v/>
      </c>
      <c r="I1780" s="559"/>
      <c r="J1780" s="559" t="str">
        <f t="shared" si="107"/>
        <v/>
      </c>
      <c r="K1780" s="559"/>
      <c r="L1780" s="559"/>
      <c r="M1780" s="559"/>
      <c r="N1780" s="559"/>
      <c r="O1780" s="559" t="str">
        <f t="shared" si="108"/>
        <v/>
      </c>
      <c r="P1780" s="560"/>
    </row>
    <row r="1781" spans="2:16">
      <c r="B1781" s="557" t="str">
        <f t="shared" si="105"/>
        <v/>
      </c>
      <c r="C1781" s="558"/>
      <c r="D1781" s="559" t="str">
        <f t="shared" si="106"/>
        <v/>
      </c>
      <c r="E1781" s="559"/>
      <c r="F1781" s="559" t="str">
        <f>IFERROR(IF(OR(D1781=0,D1781=""),"",-PMT($F$45/IF($K$46="Day",'L1'!$D$12,IF($K$46="Week",'L1'!$D$16,IF($K$46="Month",'L1'!$D$17,1))),$F$46,$D$62)),"")</f>
        <v/>
      </c>
      <c r="G1781" s="559"/>
      <c r="H1781" s="559" t="str">
        <f>IFERROR(-PPMT(IF($K$46="Day",$F$45/'L1'!$D$12,IF($K$46="Week",$F$45/'L1'!$D$16,IF($K$46="Month",$F$45/'L1'!$D$17,IF($K$46="Year",$F$45,0)))),B1781,$F$46,$Q$45),"")</f>
        <v/>
      </c>
      <c r="I1781" s="559"/>
      <c r="J1781" s="559" t="str">
        <f t="shared" si="107"/>
        <v/>
      </c>
      <c r="K1781" s="559"/>
      <c r="L1781" s="559"/>
      <c r="M1781" s="559"/>
      <c r="N1781" s="559"/>
      <c r="O1781" s="559" t="str">
        <f t="shared" si="108"/>
        <v/>
      </c>
      <c r="P1781" s="560"/>
    </row>
    <row r="1782" spans="2:16">
      <c r="B1782" s="557" t="str">
        <f t="shared" si="105"/>
        <v/>
      </c>
      <c r="C1782" s="558"/>
      <c r="D1782" s="559" t="str">
        <f t="shared" si="106"/>
        <v/>
      </c>
      <c r="E1782" s="559"/>
      <c r="F1782" s="559" t="str">
        <f>IFERROR(IF(OR(D1782=0,D1782=""),"",-PMT($F$45/IF($K$46="Day",'L1'!$D$12,IF($K$46="Week",'L1'!$D$16,IF($K$46="Month",'L1'!$D$17,1))),$F$46,$D$62)),"")</f>
        <v/>
      </c>
      <c r="G1782" s="559"/>
      <c r="H1782" s="559" t="str">
        <f>IFERROR(-PPMT(IF($K$46="Day",$F$45/'L1'!$D$12,IF($K$46="Week",$F$45/'L1'!$D$16,IF($K$46="Month",$F$45/'L1'!$D$17,IF($K$46="Year",$F$45,0)))),B1782,$F$46,$Q$45),"")</f>
        <v/>
      </c>
      <c r="I1782" s="559"/>
      <c r="J1782" s="559" t="str">
        <f t="shared" si="107"/>
        <v/>
      </c>
      <c r="K1782" s="559"/>
      <c r="L1782" s="559"/>
      <c r="M1782" s="559"/>
      <c r="N1782" s="559"/>
      <c r="O1782" s="559" t="str">
        <f t="shared" si="108"/>
        <v/>
      </c>
      <c r="P1782" s="560"/>
    </row>
    <row r="1783" spans="2:16">
      <c r="B1783" s="557" t="str">
        <f t="shared" si="105"/>
        <v/>
      </c>
      <c r="C1783" s="558"/>
      <c r="D1783" s="559" t="str">
        <f t="shared" si="106"/>
        <v/>
      </c>
      <c r="E1783" s="559"/>
      <c r="F1783" s="559" t="str">
        <f>IFERROR(IF(OR(D1783=0,D1783=""),"",-PMT($F$45/IF($K$46="Day",'L1'!$D$12,IF($K$46="Week",'L1'!$D$16,IF($K$46="Month",'L1'!$D$17,1))),$F$46,$D$62)),"")</f>
        <v/>
      </c>
      <c r="G1783" s="559"/>
      <c r="H1783" s="559" t="str">
        <f>IFERROR(-PPMT(IF($K$46="Day",$F$45/'L1'!$D$12,IF($K$46="Week",$F$45/'L1'!$D$16,IF($K$46="Month",$F$45/'L1'!$D$17,IF($K$46="Year",$F$45,0)))),B1783,$F$46,$Q$45),"")</f>
        <v/>
      </c>
      <c r="I1783" s="559"/>
      <c r="J1783" s="559" t="str">
        <f t="shared" si="107"/>
        <v/>
      </c>
      <c r="K1783" s="559"/>
      <c r="L1783" s="559"/>
      <c r="M1783" s="559"/>
      <c r="N1783" s="559"/>
      <c r="O1783" s="559" t="str">
        <f t="shared" si="108"/>
        <v/>
      </c>
      <c r="P1783" s="560"/>
    </row>
    <row r="1784" spans="2:16">
      <c r="B1784" s="557" t="str">
        <f t="shared" si="105"/>
        <v/>
      </c>
      <c r="C1784" s="558"/>
      <c r="D1784" s="559" t="str">
        <f t="shared" si="106"/>
        <v/>
      </c>
      <c r="E1784" s="559"/>
      <c r="F1784" s="559" t="str">
        <f>IFERROR(IF(OR(D1784=0,D1784=""),"",-PMT($F$45/IF($K$46="Day",'L1'!$D$12,IF($K$46="Week",'L1'!$D$16,IF($K$46="Month",'L1'!$D$17,1))),$F$46,$D$62)),"")</f>
        <v/>
      </c>
      <c r="G1784" s="559"/>
      <c r="H1784" s="559" t="str">
        <f>IFERROR(-PPMT(IF($K$46="Day",$F$45/'L1'!$D$12,IF($K$46="Week",$F$45/'L1'!$D$16,IF($K$46="Month",$F$45/'L1'!$D$17,IF($K$46="Year",$F$45,0)))),B1784,$F$46,$Q$45),"")</f>
        <v/>
      </c>
      <c r="I1784" s="559"/>
      <c r="J1784" s="559" t="str">
        <f t="shared" si="107"/>
        <v/>
      </c>
      <c r="K1784" s="559"/>
      <c r="L1784" s="559"/>
      <c r="M1784" s="559"/>
      <c r="N1784" s="559"/>
      <c r="O1784" s="559" t="str">
        <f t="shared" si="108"/>
        <v/>
      </c>
      <c r="P1784" s="560"/>
    </row>
    <row r="1785" spans="2:16">
      <c r="B1785" s="557" t="str">
        <f t="shared" si="105"/>
        <v/>
      </c>
      <c r="C1785" s="558"/>
      <c r="D1785" s="559" t="str">
        <f t="shared" si="106"/>
        <v/>
      </c>
      <c r="E1785" s="559"/>
      <c r="F1785" s="559" t="str">
        <f>IFERROR(IF(OR(D1785=0,D1785=""),"",-PMT($F$45/IF($K$46="Day",'L1'!$D$12,IF($K$46="Week",'L1'!$D$16,IF($K$46="Month",'L1'!$D$17,1))),$F$46,$D$62)),"")</f>
        <v/>
      </c>
      <c r="G1785" s="559"/>
      <c r="H1785" s="559" t="str">
        <f>IFERROR(-PPMT(IF($K$46="Day",$F$45/'L1'!$D$12,IF($K$46="Week",$F$45/'L1'!$D$16,IF($K$46="Month",$F$45/'L1'!$D$17,IF($K$46="Year",$F$45,0)))),B1785,$F$46,$Q$45),"")</f>
        <v/>
      </c>
      <c r="I1785" s="559"/>
      <c r="J1785" s="559" t="str">
        <f t="shared" si="107"/>
        <v/>
      </c>
      <c r="K1785" s="559"/>
      <c r="L1785" s="559"/>
      <c r="M1785" s="559"/>
      <c r="N1785" s="559"/>
      <c r="O1785" s="559" t="str">
        <f t="shared" si="108"/>
        <v/>
      </c>
      <c r="P1785" s="560"/>
    </row>
    <row r="1786" spans="2:16">
      <c r="B1786" s="557" t="str">
        <f t="shared" si="105"/>
        <v/>
      </c>
      <c r="C1786" s="558"/>
      <c r="D1786" s="559" t="str">
        <f t="shared" si="106"/>
        <v/>
      </c>
      <c r="E1786" s="559"/>
      <c r="F1786" s="559" t="str">
        <f>IFERROR(IF(OR(D1786=0,D1786=""),"",-PMT($F$45/IF($K$46="Day",'L1'!$D$12,IF($K$46="Week",'L1'!$D$16,IF($K$46="Month",'L1'!$D$17,1))),$F$46,$D$62)),"")</f>
        <v/>
      </c>
      <c r="G1786" s="559"/>
      <c r="H1786" s="559" t="str">
        <f>IFERROR(-PPMT(IF($K$46="Day",$F$45/'L1'!$D$12,IF($K$46="Week",$F$45/'L1'!$D$16,IF($K$46="Month",$F$45/'L1'!$D$17,IF($K$46="Year",$F$45,0)))),B1786,$F$46,$Q$45),"")</f>
        <v/>
      </c>
      <c r="I1786" s="559"/>
      <c r="J1786" s="559" t="str">
        <f t="shared" si="107"/>
        <v/>
      </c>
      <c r="K1786" s="559"/>
      <c r="L1786" s="559"/>
      <c r="M1786" s="559"/>
      <c r="N1786" s="559"/>
      <c r="O1786" s="559" t="str">
        <f t="shared" si="108"/>
        <v/>
      </c>
      <c r="P1786" s="560"/>
    </row>
    <row r="1787" spans="2:16">
      <c r="B1787" s="557" t="str">
        <f t="shared" si="105"/>
        <v/>
      </c>
      <c r="C1787" s="558"/>
      <c r="D1787" s="559" t="str">
        <f t="shared" si="106"/>
        <v/>
      </c>
      <c r="E1787" s="559"/>
      <c r="F1787" s="559" t="str">
        <f>IFERROR(IF(OR(D1787=0,D1787=""),"",-PMT($F$45/IF($K$46="Day",'L1'!$D$12,IF($K$46="Week",'L1'!$D$16,IF($K$46="Month",'L1'!$D$17,1))),$F$46,$D$62)),"")</f>
        <v/>
      </c>
      <c r="G1787" s="559"/>
      <c r="H1787" s="559" t="str">
        <f>IFERROR(-PPMT(IF($K$46="Day",$F$45/'L1'!$D$12,IF($K$46="Week",$F$45/'L1'!$D$16,IF($K$46="Month",$F$45/'L1'!$D$17,IF($K$46="Year",$F$45,0)))),B1787,$F$46,$Q$45),"")</f>
        <v/>
      </c>
      <c r="I1787" s="559"/>
      <c r="J1787" s="559" t="str">
        <f t="shared" si="107"/>
        <v/>
      </c>
      <c r="K1787" s="559"/>
      <c r="L1787" s="559"/>
      <c r="M1787" s="559"/>
      <c r="N1787" s="559"/>
      <c r="O1787" s="559" t="str">
        <f t="shared" si="108"/>
        <v/>
      </c>
      <c r="P1787" s="560"/>
    </row>
    <row r="1788" spans="2:16">
      <c r="B1788" s="557" t="str">
        <f t="shared" si="105"/>
        <v/>
      </c>
      <c r="C1788" s="558"/>
      <c r="D1788" s="559" t="str">
        <f t="shared" si="106"/>
        <v/>
      </c>
      <c r="E1788" s="559"/>
      <c r="F1788" s="559" t="str">
        <f>IFERROR(IF(OR(D1788=0,D1788=""),"",-PMT($F$45/IF($K$46="Day",'L1'!$D$12,IF($K$46="Week",'L1'!$D$16,IF($K$46="Month",'L1'!$D$17,1))),$F$46,$D$62)),"")</f>
        <v/>
      </c>
      <c r="G1788" s="559"/>
      <c r="H1788" s="559" t="str">
        <f>IFERROR(-PPMT(IF($K$46="Day",$F$45/'L1'!$D$12,IF($K$46="Week",$F$45/'L1'!$D$16,IF($K$46="Month",$F$45/'L1'!$D$17,IF($K$46="Year",$F$45,0)))),B1788,$F$46,$Q$45),"")</f>
        <v/>
      </c>
      <c r="I1788" s="559"/>
      <c r="J1788" s="559" t="str">
        <f t="shared" si="107"/>
        <v/>
      </c>
      <c r="K1788" s="559"/>
      <c r="L1788" s="559"/>
      <c r="M1788" s="559"/>
      <c r="N1788" s="559"/>
      <c r="O1788" s="559" t="str">
        <f t="shared" si="108"/>
        <v/>
      </c>
      <c r="P1788" s="560"/>
    </row>
    <row r="1789" spans="2:16">
      <c r="B1789" s="557" t="str">
        <f t="shared" si="105"/>
        <v/>
      </c>
      <c r="C1789" s="558"/>
      <c r="D1789" s="559" t="str">
        <f t="shared" si="106"/>
        <v/>
      </c>
      <c r="E1789" s="559"/>
      <c r="F1789" s="559" t="str">
        <f>IFERROR(IF(OR(D1789=0,D1789=""),"",-PMT($F$45/IF($K$46="Day",'L1'!$D$12,IF($K$46="Week",'L1'!$D$16,IF($K$46="Month",'L1'!$D$17,1))),$F$46,$D$62)),"")</f>
        <v/>
      </c>
      <c r="G1789" s="559"/>
      <c r="H1789" s="559" t="str">
        <f>IFERROR(-PPMT(IF($K$46="Day",$F$45/'L1'!$D$12,IF($K$46="Week",$F$45/'L1'!$D$16,IF($K$46="Month",$F$45/'L1'!$D$17,IF($K$46="Year",$F$45,0)))),B1789,$F$46,$Q$45),"")</f>
        <v/>
      </c>
      <c r="I1789" s="559"/>
      <c r="J1789" s="559" t="str">
        <f t="shared" si="107"/>
        <v/>
      </c>
      <c r="K1789" s="559"/>
      <c r="L1789" s="559"/>
      <c r="M1789" s="559"/>
      <c r="N1789" s="559"/>
      <c r="O1789" s="559" t="str">
        <f t="shared" si="108"/>
        <v/>
      </c>
      <c r="P1789" s="560"/>
    </row>
    <row r="1790" spans="2:16">
      <c r="B1790" s="557" t="str">
        <f t="shared" si="105"/>
        <v/>
      </c>
      <c r="C1790" s="558"/>
      <c r="D1790" s="559" t="str">
        <f t="shared" si="106"/>
        <v/>
      </c>
      <c r="E1790" s="559"/>
      <c r="F1790" s="559" t="str">
        <f>IFERROR(IF(OR(D1790=0,D1790=""),"",-PMT($F$45/IF($K$46="Day",'L1'!$D$12,IF($K$46="Week",'L1'!$D$16,IF($K$46="Month",'L1'!$D$17,1))),$F$46,$D$62)),"")</f>
        <v/>
      </c>
      <c r="G1790" s="559"/>
      <c r="H1790" s="559" t="str">
        <f>IFERROR(-PPMT(IF($K$46="Day",$F$45/'L1'!$D$12,IF($K$46="Week",$F$45/'L1'!$D$16,IF($K$46="Month",$F$45/'L1'!$D$17,IF($K$46="Year",$F$45,0)))),B1790,$F$46,$Q$45),"")</f>
        <v/>
      </c>
      <c r="I1790" s="559"/>
      <c r="J1790" s="559" t="str">
        <f t="shared" si="107"/>
        <v/>
      </c>
      <c r="K1790" s="559"/>
      <c r="L1790" s="559"/>
      <c r="M1790" s="559"/>
      <c r="N1790" s="559"/>
      <c r="O1790" s="559" t="str">
        <f t="shared" si="108"/>
        <v/>
      </c>
      <c r="P1790" s="560"/>
    </row>
    <row r="1791" spans="2:16">
      <c r="B1791" s="557" t="str">
        <f t="shared" si="105"/>
        <v/>
      </c>
      <c r="C1791" s="558"/>
      <c r="D1791" s="559" t="str">
        <f t="shared" si="106"/>
        <v/>
      </c>
      <c r="E1791" s="559"/>
      <c r="F1791" s="559" t="str">
        <f>IFERROR(IF(OR(D1791=0,D1791=""),"",-PMT($F$45/IF($K$46="Day",'L1'!$D$12,IF($K$46="Week",'L1'!$D$16,IF($K$46="Month",'L1'!$D$17,1))),$F$46,$D$62)),"")</f>
        <v/>
      </c>
      <c r="G1791" s="559"/>
      <c r="H1791" s="559" t="str">
        <f>IFERROR(-PPMT(IF($K$46="Day",$F$45/'L1'!$D$12,IF($K$46="Week",$F$45/'L1'!$D$16,IF($K$46="Month",$F$45/'L1'!$D$17,IF($K$46="Year",$F$45,0)))),B1791,$F$46,$Q$45),"")</f>
        <v/>
      </c>
      <c r="I1791" s="559"/>
      <c r="J1791" s="559" t="str">
        <f t="shared" si="107"/>
        <v/>
      </c>
      <c r="K1791" s="559"/>
      <c r="L1791" s="559"/>
      <c r="M1791" s="559"/>
      <c r="N1791" s="559"/>
      <c r="O1791" s="559" t="str">
        <f t="shared" si="108"/>
        <v/>
      </c>
      <c r="P1791" s="560"/>
    </row>
    <row r="1792" spans="2:16">
      <c r="B1792" s="557" t="str">
        <f t="shared" ref="B1792:B1855" si="109">IF(OR(D1792=0,D1792=""),"",B1791+1)</f>
        <v/>
      </c>
      <c r="C1792" s="558"/>
      <c r="D1792" s="559" t="str">
        <f t="shared" ref="D1792:D1855" si="110">IFERROR(IF(D1791-H1791&lt;=0,"",D1791-H1791),"")</f>
        <v/>
      </c>
      <c r="E1792" s="559"/>
      <c r="F1792" s="559" t="str">
        <f>IFERROR(IF(OR(D1792=0,D1792=""),"",-PMT($F$45/IF($K$46="Day",'L1'!$D$12,IF($K$46="Week",'L1'!$D$16,IF($K$46="Month",'L1'!$D$17,1))),$F$46,$D$62)),"")</f>
        <v/>
      </c>
      <c r="G1792" s="559"/>
      <c r="H1792" s="559" t="str">
        <f>IFERROR(-PPMT(IF($K$46="Day",$F$45/'L1'!$D$12,IF($K$46="Week",$F$45/'L1'!$D$16,IF($K$46="Month",$F$45/'L1'!$D$17,IF($K$46="Year",$F$45,0)))),B1792,$F$46,$Q$45),"")</f>
        <v/>
      </c>
      <c r="I1792" s="559"/>
      <c r="J1792" s="559" t="str">
        <f t="shared" ref="J1792:J1855" si="111">IFERROR(F1792-H1792,"")</f>
        <v/>
      </c>
      <c r="K1792" s="559"/>
      <c r="L1792" s="559"/>
      <c r="M1792" s="559"/>
      <c r="N1792" s="559"/>
      <c r="O1792" s="559" t="str">
        <f t="shared" ref="O1792:O1855" si="112">IFERROR(D1792-H1792,"")</f>
        <v/>
      </c>
      <c r="P1792" s="560"/>
    </row>
    <row r="1793" spans="2:16">
      <c r="B1793" s="557" t="str">
        <f t="shared" si="109"/>
        <v/>
      </c>
      <c r="C1793" s="558"/>
      <c r="D1793" s="559" t="str">
        <f t="shared" si="110"/>
        <v/>
      </c>
      <c r="E1793" s="559"/>
      <c r="F1793" s="559" t="str">
        <f>IFERROR(IF(OR(D1793=0,D1793=""),"",-PMT($F$45/IF($K$46="Day",'L1'!$D$12,IF($K$46="Week",'L1'!$D$16,IF($K$46="Month",'L1'!$D$17,1))),$F$46,$D$62)),"")</f>
        <v/>
      </c>
      <c r="G1793" s="559"/>
      <c r="H1793" s="559" t="str">
        <f>IFERROR(-PPMT(IF($K$46="Day",$F$45/'L1'!$D$12,IF($K$46="Week",$F$45/'L1'!$D$16,IF($K$46="Month",$F$45/'L1'!$D$17,IF($K$46="Year",$F$45,0)))),B1793,$F$46,$Q$45),"")</f>
        <v/>
      </c>
      <c r="I1793" s="559"/>
      <c r="J1793" s="559" t="str">
        <f t="shared" si="111"/>
        <v/>
      </c>
      <c r="K1793" s="559"/>
      <c r="L1793" s="559"/>
      <c r="M1793" s="559"/>
      <c r="N1793" s="559"/>
      <c r="O1793" s="559" t="str">
        <f t="shared" si="112"/>
        <v/>
      </c>
      <c r="P1793" s="560"/>
    </row>
    <row r="1794" spans="2:16">
      <c r="B1794" s="557" t="str">
        <f t="shared" si="109"/>
        <v/>
      </c>
      <c r="C1794" s="558"/>
      <c r="D1794" s="559" t="str">
        <f t="shared" si="110"/>
        <v/>
      </c>
      <c r="E1794" s="559"/>
      <c r="F1794" s="559" t="str">
        <f>IFERROR(IF(OR(D1794=0,D1794=""),"",-PMT($F$45/IF($K$46="Day",'L1'!$D$12,IF($K$46="Week",'L1'!$D$16,IF($K$46="Month",'L1'!$D$17,1))),$F$46,$D$62)),"")</f>
        <v/>
      </c>
      <c r="G1794" s="559"/>
      <c r="H1794" s="559" t="str">
        <f>IFERROR(-PPMT(IF($K$46="Day",$F$45/'L1'!$D$12,IF($K$46="Week",$F$45/'L1'!$D$16,IF($K$46="Month",$F$45/'L1'!$D$17,IF($K$46="Year",$F$45,0)))),B1794,$F$46,$Q$45),"")</f>
        <v/>
      </c>
      <c r="I1794" s="559"/>
      <c r="J1794" s="559" t="str">
        <f t="shared" si="111"/>
        <v/>
      </c>
      <c r="K1794" s="559"/>
      <c r="L1794" s="559"/>
      <c r="M1794" s="559"/>
      <c r="N1794" s="559"/>
      <c r="O1794" s="559" t="str">
        <f t="shared" si="112"/>
        <v/>
      </c>
      <c r="P1794" s="560"/>
    </row>
    <row r="1795" spans="2:16">
      <c r="B1795" s="557" t="str">
        <f t="shared" si="109"/>
        <v/>
      </c>
      <c r="C1795" s="558"/>
      <c r="D1795" s="559" t="str">
        <f t="shared" si="110"/>
        <v/>
      </c>
      <c r="E1795" s="559"/>
      <c r="F1795" s="559" t="str">
        <f>IFERROR(IF(OR(D1795=0,D1795=""),"",-PMT($F$45/IF($K$46="Day",'L1'!$D$12,IF($K$46="Week",'L1'!$D$16,IF($K$46="Month",'L1'!$D$17,1))),$F$46,$D$62)),"")</f>
        <v/>
      </c>
      <c r="G1795" s="559"/>
      <c r="H1795" s="559" t="str">
        <f>IFERROR(-PPMT(IF($K$46="Day",$F$45/'L1'!$D$12,IF($K$46="Week",$F$45/'L1'!$D$16,IF($K$46="Month",$F$45/'L1'!$D$17,IF($K$46="Year",$F$45,0)))),B1795,$F$46,$Q$45),"")</f>
        <v/>
      </c>
      <c r="I1795" s="559"/>
      <c r="J1795" s="559" t="str">
        <f t="shared" si="111"/>
        <v/>
      </c>
      <c r="K1795" s="559"/>
      <c r="L1795" s="559"/>
      <c r="M1795" s="559"/>
      <c r="N1795" s="559"/>
      <c r="O1795" s="559" t="str">
        <f t="shared" si="112"/>
        <v/>
      </c>
      <c r="P1795" s="560"/>
    </row>
    <row r="1796" spans="2:16">
      <c r="B1796" s="557" t="str">
        <f t="shared" si="109"/>
        <v/>
      </c>
      <c r="C1796" s="558"/>
      <c r="D1796" s="559" t="str">
        <f t="shared" si="110"/>
        <v/>
      </c>
      <c r="E1796" s="559"/>
      <c r="F1796" s="559" t="str">
        <f>IFERROR(IF(OR(D1796=0,D1796=""),"",-PMT($F$45/IF($K$46="Day",'L1'!$D$12,IF($K$46="Week",'L1'!$D$16,IF($K$46="Month",'L1'!$D$17,1))),$F$46,$D$62)),"")</f>
        <v/>
      </c>
      <c r="G1796" s="559"/>
      <c r="H1796" s="559" t="str">
        <f>IFERROR(-PPMT(IF($K$46="Day",$F$45/'L1'!$D$12,IF($K$46="Week",$F$45/'L1'!$D$16,IF($K$46="Month",$F$45/'L1'!$D$17,IF($K$46="Year",$F$45,0)))),B1796,$F$46,$Q$45),"")</f>
        <v/>
      </c>
      <c r="I1796" s="559"/>
      <c r="J1796" s="559" t="str">
        <f t="shared" si="111"/>
        <v/>
      </c>
      <c r="K1796" s="559"/>
      <c r="L1796" s="559"/>
      <c r="M1796" s="559"/>
      <c r="N1796" s="559"/>
      <c r="O1796" s="559" t="str">
        <f t="shared" si="112"/>
        <v/>
      </c>
      <c r="P1796" s="560"/>
    </row>
    <row r="1797" spans="2:16">
      <c r="B1797" s="557" t="str">
        <f t="shared" si="109"/>
        <v/>
      </c>
      <c r="C1797" s="558"/>
      <c r="D1797" s="559" t="str">
        <f t="shared" si="110"/>
        <v/>
      </c>
      <c r="E1797" s="559"/>
      <c r="F1797" s="559" t="str">
        <f>IFERROR(IF(OR(D1797=0,D1797=""),"",-PMT($F$45/IF($K$46="Day",'L1'!$D$12,IF($K$46="Week",'L1'!$D$16,IF($K$46="Month",'L1'!$D$17,1))),$F$46,$D$62)),"")</f>
        <v/>
      </c>
      <c r="G1797" s="559"/>
      <c r="H1797" s="559" t="str">
        <f>IFERROR(-PPMT(IF($K$46="Day",$F$45/'L1'!$D$12,IF($K$46="Week",$F$45/'L1'!$D$16,IF($K$46="Month",$F$45/'L1'!$D$17,IF($K$46="Year",$F$45,0)))),B1797,$F$46,$Q$45),"")</f>
        <v/>
      </c>
      <c r="I1797" s="559"/>
      <c r="J1797" s="559" t="str">
        <f t="shared" si="111"/>
        <v/>
      </c>
      <c r="K1797" s="559"/>
      <c r="L1797" s="559"/>
      <c r="M1797" s="559"/>
      <c r="N1797" s="559"/>
      <c r="O1797" s="559" t="str">
        <f t="shared" si="112"/>
        <v/>
      </c>
      <c r="P1797" s="560"/>
    </row>
    <row r="1798" spans="2:16">
      <c r="B1798" s="557" t="str">
        <f t="shared" si="109"/>
        <v/>
      </c>
      <c r="C1798" s="558"/>
      <c r="D1798" s="559" t="str">
        <f t="shared" si="110"/>
        <v/>
      </c>
      <c r="E1798" s="559"/>
      <c r="F1798" s="559" t="str">
        <f>IFERROR(IF(OR(D1798=0,D1798=""),"",-PMT($F$45/IF($K$46="Day",'L1'!$D$12,IF($K$46="Week",'L1'!$D$16,IF($K$46="Month",'L1'!$D$17,1))),$F$46,$D$62)),"")</f>
        <v/>
      </c>
      <c r="G1798" s="559"/>
      <c r="H1798" s="559" t="str">
        <f>IFERROR(-PPMT(IF($K$46="Day",$F$45/'L1'!$D$12,IF($K$46="Week",$F$45/'L1'!$D$16,IF($K$46="Month",$F$45/'L1'!$D$17,IF($K$46="Year",$F$45,0)))),B1798,$F$46,$Q$45),"")</f>
        <v/>
      </c>
      <c r="I1798" s="559"/>
      <c r="J1798" s="559" t="str">
        <f t="shared" si="111"/>
        <v/>
      </c>
      <c r="K1798" s="559"/>
      <c r="L1798" s="559"/>
      <c r="M1798" s="559"/>
      <c r="N1798" s="559"/>
      <c r="O1798" s="559" t="str">
        <f t="shared" si="112"/>
        <v/>
      </c>
      <c r="P1798" s="560"/>
    </row>
    <row r="1799" spans="2:16">
      <c r="B1799" s="557" t="str">
        <f t="shared" si="109"/>
        <v/>
      </c>
      <c r="C1799" s="558"/>
      <c r="D1799" s="559" t="str">
        <f t="shared" si="110"/>
        <v/>
      </c>
      <c r="E1799" s="559"/>
      <c r="F1799" s="559" t="str">
        <f>IFERROR(IF(OR(D1799=0,D1799=""),"",-PMT($F$45/IF($K$46="Day",'L1'!$D$12,IF($K$46="Week",'L1'!$D$16,IF($K$46="Month",'L1'!$D$17,1))),$F$46,$D$62)),"")</f>
        <v/>
      </c>
      <c r="G1799" s="559"/>
      <c r="H1799" s="559" t="str">
        <f>IFERROR(-PPMT(IF($K$46="Day",$F$45/'L1'!$D$12,IF($K$46="Week",$F$45/'L1'!$D$16,IF($K$46="Month",$F$45/'L1'!$D$17,IF($K$46="Year",$F$45,0)))),B1799,$F$46,$Q$45),"")</f>
        <v/>
      </c>
      <c r="I1799" s="559"/>
      <c r="J1799" s="559" t="str">
        <f t="shared" si="111"/>
        <v/>
      </c>
      <c r="K1799" s="559"/>
      <c r="L1799" s="559"/>
      <c r="M1799" s="559"/>
      <c r="N1799" s="559"/>
      <c r="O1799" s="559" t="str">
        <f t="shared" si="112"/>
        <v/>
      </c>
      <c r="P1799" s="560"/>
    </row>
    <row r="1800" spans="2:16">
      <c r="B1800" s="557" t="str">
        <f t="shared" si="109"/>
        <v/>
      </c>
      <c r="C1800" s="558"/>
      <c r="D1800" s="559" t="str">
        <f t="shared" si="110"/>
        <v/>
      </c>
      <c r="E1800" s="559"/>
      <c r="F1800" s="559" t="str">
        <f>IFERROR(IF(OR(D1800=0,D1800=""),"",-PMT($F$45/IF($K$46="Day",'L1'!$D$12,IF($K$46="Week",'L1'!$D$16,IF($K$46="Month",'L1'!$D$17,1))),$F$46,$D$62)),"")</f>
        <v/>
      </c>
      <c r="G1800" s="559"/>
      <c r="H1800" s="559" t="str">
        <f>IFERROR(-PPMT(IF($K$46="Day",$F$45/'L1'!$D$12,IF($K$46="Week",$F$45/'L1'!$D$16,IF($K$46="Month",$F$45/'L1'!$D$17,IF($K$46="Year",$F$45,0)))),B1800,$F$46,$Q$45),"")</f>
        <v/>
      </c>
      <c r="I1800" s="559"/>
      <c r="J1800" s="559" t="str">
        <f t="shared" si="111"/>
        <v/>
      </c>
      <c r="K1800" s="559"/>
      <c r="L1800" s="559"/>
      <c r="M1800" s="559"/>
      <c r="N1800" s="559"/>
      <c r="O1800" s="559" t="str">
        <f t="shared" si="112"/>
        <v/>
      </c>
      <c r="P1800" s="560"/>
    </row>
    <row r="1801" spans="2:16">
      <c r="B1801" s="557" t="str">
        <f t="shared" si="109"/>
        <v/>
      </c>
      <c r="C1801" s="558"/>
      <c r="D1801" s="559" t="str">
        <f t="shared" si="110"/>
        <v/>
      </c>
      <c r="E1801" s="559"/>
      <c r="F1801" s="559" t="str">
        <f>IFERROR(IF(OR(D1801=0,D1801=""),"",-PMT($F$45/IF($K$46="Day",'L1'!$D$12,IF($K$46="Week",'L1'!$D$16,IF($K$46="Month",'L1'!$D$17,1))),$F$46,$D$62)),"")</f>
        <v/>
      </c>
      <c r="G1801" s="559"/>
      <c r="H1801" s="559" t="str">
        <f>IFERROR(-PPMT(IF($K$46="Day",$F$45/'L1'!$D$12,IF($K$46="Week",$F$45/'L1'!$D$16,IF($K$46="Month",$F$45/'L1'!$D$17,IF($K$46="Year",$F$45,0)))),B1801,$F$46,$Q$45),"")</f>
        <v/>
      </c>
      <c r="I1801" s="559"/>
      <c r="J1801" s="559" t="str">
        <f t="shared" si="111"/>
        <v/>
      </c>
      <c r="K1801" s="559"/>
      <c r="L1801" s="559"/>
      <c r="M1801" s="559"/>
      <c r="N1801" s="559"/>
      <c r="O1801" s="559" t="str">
        <f t="shared" si="112"/>
        <v/>
      </c>
      <c r="P1801" s="560"/>
    </row>
    <row r="1802" spans="2:16">
      <c r="B1802" s="557" t="str">
        <f t="shared" si="109"/>
        <v/>
      </c>
      <c r="C1802" s="558"/>
      <c r="D1802" s="559" t="str">
        <f t="shared" si="110"/>
        <v/>
      </c>
      <c r="E1802" s="559"/>
      <c r="F1802" s="559" t="str">
        <f>IFERROR(IF(OR(D1802=0,D1802=""),"",-PMT($F$45/IF($K$46="Day",'L1'!$D$12,IF($K$46="Week",'L1'!$D$16,IF($K$46="Month",'L1'!$D$17,1))),$F$46,$D$62)),"")</f>
        <v/>
      </c>
      <c r="G1802" s="559"/>
      <c r="H1802" s="559" t="str">
        <f>IFERROR(-PPMT(IF($K$46="Day",$F$45/'L1'!$D$12,IF($K$46="Week",$F$45/'L1'!$D$16,IF($K$46="Month",$F$45/'L1'!$D$17,IF($K$46="Year",$F$45,0)))),B1802,$F$46,$Q$45),"")</f>
        <v/>
      </c>
      <c r="I1802" s="559"/>
      <c r="J1802" s="559" t="str">
        <f t="shared" si="111"/>
        <v/>
      </c>
      <c r="K1802" s="559"/>
      <c r="L1802" s="559"/>
      <c r="M1802" s="559"/>
      <c r="N1802" s="559"/>
      <c r="O1802" s="559" t="str">
        <f t="shared" si="112"/>
        <v/>
      </c>
      <c r="P1802" s="560"/>
    </row>
    <row r="1803" spans="2:16">
      <c r="B1803" s="557" t="str">
        <f t="shared" si="109"/>
        <v/>
      </c>
      <c r="C1803" s="558"/>
      <c r="D1803" s="559" t="str">
        <f t="shared" si="110"/>
        <v/>
      </c>
      <c r="E1803" s="559"/>
      <c r="F1803" s="559" t="str">
        <f>IFERROR(IF(OR(D1803=0,D1803=""),"",-PMT($F$45/IF($K$46="Day",'L1'!$D$12,IF($K$46="Week",'L1'!$D$16,IF($K$46="Month",'L1'!$D$17,1))),$F$46,$D$62)),"")</f>
        <v/>
      </c>
      <c r="G1803" s="559"/>
      <c r="H1803" s="559" t="str">
        <f>IFERROR(-PPMT(IF($K$46="Day",$F$45/'L1'!$D$12,IF($K$46="Week",$F$45/'L1'!$D$16,IF($K$46="Month",$F$45/'L1'!$D$17,IF($K$46="Year",$F$45,0)))),B1803,$F$46,$Q$45),"")</f>
        <v/>
      </c>
      <c r="I1803" s="559"/>
      <c r="J1803" s="559" t="str">
        <f t="shared" si="111"/>
        <v/>
      </c>
      <c r="K1803" s="559"/>
      <c r="L1803" s="559"/>
      <c r="M1803" s="559"/>
      <c r="N1803" s="559"/>
      <c r="O1803" s="559" t="str">
        <f t="shared" si="112"/>
        <v/>
      </c>
      <c r="P1803" s="560"/>
    </row>
    <row r="1804" spans="2:16">
      <c r="B1804" s="557" t="str">
        <f t="shared" si="109"/>
        <v/>
      </c>
      <c r="C1804" s="558"/>
      <c r="D1804" s="559" t="str">
        <f t="shared" si="110"/>
        <v/>
      </c>
      <c r="E1804" s="559"/>
      <c r="F1804" s="559" t="str">
        <f>IFERROR(IF(OR(D1804=0,D1804=""),"",-PMT($F$45/IF($K$46="Day",'L1'!$D$12,IF($K$46="Week",'L1'!$D$16,IF($K$46="Month",'L1'!$D$17,1))),$F$46,$D$62)),"")</f>
        <v/>
      </c>
      <c r="G1804" s="559"/>
      <c r="H1804" s="559" t="str">
        <f>IFERROR(-PPMT(IF($K$46="Day",$F$45/'L1'!$D$12,IF($K$46="Week",$F$45/'L1'!$D$16,IF($K$46="Month",$F$45/'L1'!$D$17,IF($K$46="Year",$F$45,0)))),B1804,$F$46,$Q$45),"")</f>
        <v/>
      </c>
      <c r="I1804" s="559"/>
      <c r="J1804" s="559" t="str">
        <f t="shared" si="111"/>
        <v/>
      </c>
      <c r="K1804" s="559"/>
      <c r="L1804" s="559"/>
      <c r="M1804" s="559"/>
      <c r="N1804" s="559"/>
      <c r="O1804" s="559" t="str">
        <f t="shared" si="112"/>
        <v/>
      </c>
      <c r="P1804" s="560"/>
    </row>
    <row r="1805" spans="2:16">
      <c r="B1805" s="557" t="str">
        <f t="shared" si="109"/>
        <v/>
      </c>
      <c r="C1805" s="558"/>
      <c r="D1805" s="559" t="str">
        <f t="shared" si="110"/>
        <v/>
      </c>
      <c r="E1805" s="559"/>
      <c r="F1805" s="559" t="str">
        <f>IFERROR(IF(OR(D1805=0,D1805=""),"",-PMT($F$45/IF($K$46="Day",'L1'!$D$12,IF($K$46="Week",'L1'!$D$16,IF($K$46="Month",'L1'!$D$17,1))),$F$46,$D$62)),"")</f>
        <v/>
      </c>
      <c r="G1805" s="559"/>
      <c r="H1805" s="559" t="str">
        <f>IFERROR(-PPMT(IF($K$46="Day",$F$45/'L1'!$D$12,IF($K$46="Week",$F$45/'L1'!$D$16,IF($K$46="Month",$F$45/'L1'!$D$17,IF($K$46="Year",$F$45,0)))),B1805,$F$46,$Q$45),"")</f>
        <v/>
      </c>
      <c r="I1805" s="559"/>
      <c r="J1805" s="559" t="str">
        <f t="shared" si="111"/>
        <v/>
      </c>
      <c r="K1805" s="559"/>
      <c r="L1805" s="559"/>
      <c r="M1805" s="559"/>
      <c r="N1805" s="559"/>
      <c r="O1805" s="559" t="str">
        <f t="shared" si="112"/>
        <v/>
      </c>
      <c r="P1805" s="560"/>
    </row>
    <row r="1806" spans="2:16">
      <c r="B1806" s="557" t="str">
        <f t="shared" si="109"/>
        <v/>
      </c>
      <c r="C1806" s="558"/>
      <c r="D1806" s="559" t="str">
        <f t="shared" si="110"/>
        <v/>
      </c>
      <c r="E1806" s="559"/>
      <c r="F1806" s="559" t="str">
        <f>IFERROR(IF(OR(D1806=0,D1806=""),"",-PMT($F$45/IF($K$46="Day",'L1'!$D$12,IF($K$46="Week",'L1'!$D$16,IF($K$46="Month",'L1'!$D$17,1))),$F$46,$D$62)),"")</f>
        <v/>
      </c>
      <c r="G1806" s="559"/>
      <c r="H1806" s="559" t="str">
        <f>IFERROR(-PPMT(IF($K$46="Day",$F$45/'L1'!$D$12,IF($K$46="Week",$F$45/'L1'!$D$16,IF($K$46="Month",$F$45/'L1'!$D$17,IF($K$46="Year",$F$45,0)))),B1806,$F$46,$Q$45),"")</f>
        <v/>
      </c>
      <c r="I1806" s="559"/>
      <c r="J1806" s="559" t="str">
        <f t="shared" si="111"/>
        <v/>
      </c>
      <c r="K1806" s="559"/>
      <c r="L1806" s="559"/>
      <c r="M1806" s="559"/>
      <c r="N1806" s="559"/>
      <c r="O1806" s="559" t="str">
        <f t="shared" si="112"/>
        <v/>
      </c>
      <c r="P1806" s="560"/>
    </row>
    <row r="1807" spans="2:16">
      <c r="B1807" s="557" t="str">
        <f t="shared" si="109"/>
        <v/>
      </c>
      <c r="C1807" s="558"/>
      <c r="D1807" s="559" t="str">
        <f t="shared" si="110"/>
        <v/>
      </c>
      <c r="E1807" s="559"/>
      <c r="F1807" s="559" t="str">
        <f>IFERROR(IF(OR(D1807=0,D1807=""),"",-PMT($F$45/IF($K$46="Day",'L1'!$D$12,IF($K$46="Week",'L1'!$D$16,IF($K$46="Month",'L1'!$D$17,1))),$F$46,$D$62)),"")</f>
        <v/>
      </c>
      <c r="G1807" s="559"/>
      <c r="H1807" s="559" t="str">
        <f>IFERROR(-PPMT(IF($K$46="Day",$F$45/'L1'!$D$12,IF($K$46="Week",$F$45/'L1'!$D$16,IF($K$46="Month",$F$45/'L1'!$D$17,IF($K$46="Year",$F$45,0)))),B1807,$F$46,$Q$45),"")</f>
        <v/>
      </c>
      <c r="I1807" s="559"/>
      <c r="J1807" s="559" t="str">
        <f t="shared" si="111"/>
        <v/>
      </c>
      <c r="K1807" s="559"/>
      <c r="L1807" s="559"/>
      <c r="M1807" s="559"/>
      <c r="N1807" s="559"/>
      <c r="O1807" s="559" t="str">
        <f t="shared" si="112"/>
        <v/>
      </c>
      <c r="P1807" s="560"/>
    </row>
    <row r="1808" spans="2:16">
      <c r="B1808" s="557" t="str">
        <f t="shared" si="109"/>
        <v/>
      </c>
      <c r="C1808" s="558"/>
      <c r="D1808" s="559" t="str">
        <f t="shared" si="110"/>
        <v/>
      </c>
      <c r="E1808" s="559"/>
      <c r="F1808" s="559" t="str">
        <f>IFERROR(IF(OR(D1808=0,D1808=""),"",-PMT($F$45/IF($K$46="Day",'L1'!$D$12,IF($K$46="Week",'L1'!$D$16,IF($K$46="Month",'L1'!$D$17,1))),$F$46,$D$62)),"")</f>
        <v/>
      </c>
      <c r="G1808" s="559"/>
      <c r="H1808" s="559" t="str">
        <f>IFERROR(-PPMT(IF($K$46="Day",$F$45/'L1'!$D$12,IF($K$46="Week",$F$45/'L1'!$D$16,IF($K$46="Month",$F$45/'L1'!$D$17,IF($K$46="Year",$F$45,0)))),B1808,$F$46,$Q$45),"")</f>
        <v/>
      </c>
      <c r="I1808" s="559"/>
      <c r="J1808" s="559" t="str">
        <f t="shared" si="111"/>
        <v/>
      </c>
      <c r="K1808" s="559"/>
      <c r="L1808" s="559"/>
      <c r="M1808" s="559"/>
      <c r="N1808" s="559"/>
      <c r="O1808" s="559" t="str">
        <f t="shared" si="112"/>
        <v/>
      </c>
      <c r="P1808" s="560"/>
    </row>
    <row r="1809" spans="2:16">
      <c r="B1809" s="557" t="str">
        <f t="shared" si="109"/>
        <v/>
      </c>
      <c r="C1809" s="558"/>
      <c r="D1809" s="559" t="str">
        <f t="shared" si="110"/>
        <v/>
      </c>
      <c r="E1809" s="559"/>
      <c r="F1809" s="559" t="str">
        <f>IFERROR(IF(OR(D1809=0,D1809=""),"",-PMT($F$45/IF($K$46="Day",'L1'!$D$12,IF($K$46="Week",'L1'!$D$16,IF($K$46="Month",'L1'!$D$17,1))),$F$46,$D$62)),"")</f>
        <v/>
      </c>
      <c r="G1809" s="559"/>
      <c r="H1809" s="559" t="str">
        <f>IFERROR(-PPMT(IF($K$46="Day",$F$45/'L1'!$D$12,IF($K$46="Week",$F$45/'L1'!$D$16,IF($K$46="Month",$F$45/'L1'!$D$17,IF($K$46="Year",$F$45,0)))),B1809,$F$46,$Q$45),"")</f>
        <v/>
      </c>
      <c r="I1809" s="559"/>
      <c r="J1809" s="559" t="str">
        <f t="shared" si="111"/>
        <v/>
      </c>
      <c r="K1809" s="559"/>
      <c r="L1809" s="559"/>
      <c r="M1809" s="559"/>
      <c r="N1809" s="559"/>
      <c r="O1809" s="559" t="str">
        <f t="shared" si="112"/>
        <v/>
      </c>
      <c r="P1809" s="560"/>
    </row>
    <row r="1810" spans="2:16">
      <c r="B1810" s="557" t="str">
        <f t="shared" si="109"/>
        <v/>
      </c>
      <c r="C1810" s="558"/>
      <c r="D1810" s="559" t="str">
        <f t="shared" si="110"/>
        <v/>
      </c>
      <c r="E1810" s="559"/>
      <c r="F1810" s="559" t="str">
        <f>IFERROR(IF(OR(D1810=0,D1810=""),"",-PMT($F$45/IF($K$46="Day",'L1'!$D$12,IF($K$46="Week",'L1'!$D$16,IF($K$46="Month",'L1'!$D$17,1))),$F$46,$D$62)),"")</f>
        <v/>
      </c>
      <c r="G1810" s="559"/>
      <c r="H1810" s="559" t="str">
        <f>IFERROR(-PPMT(IF($K$46="Day",$F$45/'L1'!$D$12,IF($K$46="Week",$F$45/'L1'!$D$16,IF($K$46="Month",$F$45/'L1'!$D$17,IF($K$46="Year",$F$45,0)))),B1810,$F$46,$Q$45),"")</f>
        <v/>
      </c>
      <c r="I1810" s="559"/>
      <c r="J1810" s="559" t="str">
        <f t="shared" si="111"/>
        <v/>
      </c>
      <c r="K1810" s="559"/>
      <c r="L1810" s="559"/>
      <c r="M1810" s="559"/>
      <c r="N1810" s="559"/>
      <c r="O1810" s="559" t="str">
        <f t="shared" si="112"/>
        <v/>
      </c>
      <c r="P1810" s="560"/>
    </row>
    <row r="1811" spans="2:16">
      <c r="B1811" s="557" t="str">
        <f t="shared" si="109"/>
        <v/>
      </c>
      <c r="C1811" s="558"/>
      <c r="D1811" s="559" t="str">
        <f t="shared" si="110"/>
        <v/>
      </c>
      <c r="E1811" s="559"/>
      <c r="F1811" s="559" t="str">
        <f>IFERROR(IF(OR(D1811=0,D1811=""),"",-PMT($F$45/IF($K$46="Day",'L1'!$D$12,IF($K$46="Week",'L1'!$D$16,IF($K$46="Month",'L1'!$D$17,1))),$F$46,$D$62)),"")</f>
        <v/>
      </c>
      <c r="G1811" s="559"/>
      <c r="H1811" s="559" t="str">
        <f>IFERROR(-PPMT(IF($K$46="Day",$F$45/'L1'!$D$12,IF($K$46="Week",$F$45/'L1'!$D$16,IF($K$46="Month",$F$45/'L1'!$D$17,IF($K$46="Year",$F$45,0)))),B1811,$F$46,$Q$45),"")</f>
        <v/>
      </c>
      <c r="I1811" s="559"/>
      <c r="J1811" s="559" t="str">
        <f t="shared" si="111"/>
        <v/>
      </c>
      <c r="K1811" s="559"/>
      <c r="L1811" s="559"/>
      <c r="M1811" s="559"/>
      <c r="N1811" s="559"/>
      <c r="O1811" s="559" t="str">
        <f t="shared" si="112"/>
        <v/>
      </c>
      <c r="P1811" s="560"/>
    </row>
    <row r="1812" spans="2:16">
      <c r="B1812" s="557" t="str">
        <f t="shared" si="109"/>
        <v/>
      </c>
      <c r="C1812" s="558"/>
      <c r="D1812" s="559" t="str">
        <f t="shared" si="110"/>
        <v/>
      </c>
      <c r="E1812" s="559"/>
      <c r="F1812" s="559" t="str">
        <f>IFERROR(IF(OR(D1812=0,D1812=""),"",-PMT($F$45/IF($K$46="Day",'L1'!$D$12,IF($K$46="Week",'L1'!$D$16,IF($K$46="Month",'L1'!$D$17,1))),$F$46,$D$62)),"")</f>
        <v/>
      </c>
      <c r="G1812" s="559"/>
      <c r="H1812" s="559" t="str">
        <f>IFERROR(-PPMT(IF($K$46="Day",$F$45/'L1'!$D$12,IF($K$46="Week",$F$45/'L1'!$D$16,IF($K$46="Month",$F$45/'L1'!$D$17,IF($K$46="Year",$F$45,0)))),B1812,$F$46,$Q$45),"")</f>
        <v/>
      </c>
      <c r="I1812" s="559"/>
      <c r="J1812" s="559" t="str">
        <f t="shared" si="111"/>
        <v/>
      </c>
      <c r="K1812" s="559"/>
      <c r="L1812" s="559"/>
      <c r="M1812" s="559"/>
      <c r="N1812" s="559"/>
      <c r="O1812" s="559" t="str">
        <f t="shared" si="112"/>
        <v/>
      </c>
      <c r="P1812" s="560"/>
    </row>
    <row r="1813" spans="2:16">
      <c r="B1813" s="557" t="str">
        <f t="shared" si="109"/>
        <v/>
      </c>
      <c r="C1813" s="558"/>
      <c r="D1813" s="559" t="str">
        <f t="shared" si="110"/>
        <v/>
      </c>
      <c r="E1813" s="559"/>
      <c r="F1813" s="559" t="str">
        <f>IFERROR(IF(OR(D1813=0,D1813=""),"",-PMT($F$45/IF($K$46="Day",'L1'!$D$12,IF($K$46="Week",'L1'!$D$16,IF($K$46="Month",'L1'!$D$17,1))),$F$46,$D$62)),"")</f>
        <v/>
      </c>
      <c r="G1813" s="559"/>
      <c r="H1813" s="559" t="str">
        <f>IFERROR(-PPMT(IF($K$46="Day",$F$45/'L1'!$D$12,IF($K$46="Week",$F$45/'L1'!$D$16,IF($K$46="Month",$F$45/'L1'!$D$17,IF($K$46="Year",$F$45,0)))),B1813,$F$46,$Q$45),"")</f>
        <v/>
      </c>
      <c r="I1813" s="559"/>
      <c r="J1813" s="559" t="str">
        <f t="shared" si="111"/>
        <v/>
      </c>
      <c r="K1813" s="559"/>
      <c r="L1813" s="559"/>
      <c r="M1813" s="559"/>
      <c r="N1813" s="559"/>
      <c r="O1813" s="559" t="str">
        <f t="shared" si="112"/>
        <v/>
      </c>
      <c r="P1813" s="560"/>
    </row>
    <row r="1814" spans="2:16">
      <c r="B1814" s="557" t="str">
        <f t="shared" si="109"/>
        <v/>
      </c>
      <c r="C1814" s="558"/>
      <c r="D1814" s="559" t="str">
        <f t="shared" si="110"/>
        <v/>
      </c>
      <c r="E1814" s="559"/>
      <c r="F1814" s="559" t="str">
        <f>IFERROR(IF(OR(D1814=0,D1814=""),"",-PMT($F$45/IF($K$46="Day",'L1'!$D$12,IF($K$46="Week",'L1'!$D$16,IF($K$46="Month",'L1'!$D$17,1))),$F$46,$D$62)),"")</f>
        <v/>
      </c>
      <c r="G1814" s="559"/>
      <c r="H1814" s="559" t="str">
        <f>IFERROR(-PPMT(IF($K$46="Day",$F$45/'L1'!$D$12,IF($K$46="Week",$F$45/'L1'!$D$16,IF($K$46="Month",$F$45/'L1'!$D$17,IF($K$46="Year",$F$45,0)))),B1814,$F$46,$Q$45),"")</f>
        <v/>
      </c>
      <c r="I1814" s="559"/>
      <c r="J1814" s="559" t="str">
        <f t="shared" si="111"/>
        <v/>
      </c>
      <c r="K1814" s="559"/>
      <c r="L1814" s="559"/>
      <c r="M1814" s="559"/>
      <c r="N1814" s="559"/>
      <c r="O1814" s="559" t="str">
        <f t="shared" si="112"/>
        <v/>
      </c>
      <c r="P1814" s="560"/>
    </row>
    <row r="1815" spans="2:16">
      <c r="B1815" s="557" t="str">
        <f t="shared" si="109"/>
        <v/>
      </c>
      <c r="C1815" s="558"/>
      <c r="D1815" s="559" t="str">
        <f t="shared" si="110"/>
        <v/>
      </c>
      <c r="E1815" s="559"/>
      <c r="F1815" s="559" t="str">
        <f>IFERROR(IF(OR(D1815=0,D1815=""),"",-PMT($F$45/IF($K$46="Day",'L1'!$D$12,IF($K$46="Week",'L1'!$D$16,IF($K$46="Month",'L1'!$D$17,1))),$F$46,$D$62)),"")</f>
        <v/>
      </c>
      <c r="G1815" s="559"/>
      <c r="H1815" s="559" t="str">
        <f>IFERROR(-PPMT(IF($K$46="Day",$F$45/'L1'!$D$12,IF($K$46="Week",$F$45/'L1'!$D$16,IF($K$46="Month",$F$45/'L1'!$D$17,IF($K$46="Year",$F$45,0)))),B1815,$F$46,$Q$45),"")</f>
        <v/>
      </c>
      <c r="I1815" s="559"/>
      <c r="J1815" s="559" t="str">
        <f t="shared" si="111"/>
        <v/>
      </c>
      <c r="K1815" s="559"/>
      <c r="L1815" s="559"/>
      <c r="M1815" s="559"/>
      <c r="N1815" s="559"/>
      <c r="O1815" s="559" t="str">
        <f t="shared" si="112"/>
        <v/>
      </c>
      <c r="P1815" s="560"/>
    </row>
    <row r="1816" spans="2:16">
      <c r="B1816" s="557" t="str">
        <f t="shared" si="109"/>
        <v/>
      </c>
      <c r="C1816" s="558"/>
      <c r="D1816" s="559" t="str">
        <f t="shared" si="110"/>
        <v/>
      </c>
      <c r="E1816" s="559"/>
      <c r="F1816" s="559" t="str">
        <f>IFERROR(IF(OR(D1816=0,D1816=""),"",-PMT($F$45/IF($K$46="Day",'L1'!$D$12,IF($K$46="Week",'L1'!$D$16,IF($K$46="Month",'L1'!$D$17,1))),$F$46,$D$62)),"")</f>
        <v/>
      </c>
      <c r="G1816" s="559"/>
      <c r="H1816" s="559" t="str">
        <f>IFERROR(-PPMT(IF($K$46="Day",$F$45/'L1'!$D$12,IF($K$46="Week",$F$45/'L1'!$D$16,IF($K$46="Month",$F$45/'L1'!$D$17,IF($K$46="Year",$F$45,0)))),B1816,$F$46,$Q$45),"")</f>
        <v/>
      </c>
      <c r="I1816" s="559"/>
      <c r="J1816" s="559" t="str">
        <f t="shared" si="111"/>
        <v/>
      </c>
      <c r="K1816" s="559"/>
      <c r="L1816" s="559"/>
      <c r="M1816" s="559"/>
      <c r="N1816" s="559"/>
      <c r="O1816" s="559" t="str">
        <f t="shared" si="112"/>
        <v/>
      </c>
      <c r="P1816" s="560"/>
    </row>
    <row r="1817" spans="2:16">
      <c r="B1817" s="557" t="str">
        <f t="shared" si="109"/>
        <v/>
      </c>
      <c r="C1817" s="558"/>
      <c r="D1817" s="559" t="str">
        <f t="shared" si="110"/>
        <v/>
      </c>
      <c r="E1817" s="559"/>
      <c r="F1817" s="559" t="str">
        <f>IFERROR(IF(OR(D1817=0,D1817=""),"",-PMT($F$45/IF($K$46="Day",'L1'!$D$12,IF($K$46="Week",'L1'!$D$16,IF($K$46="Month",'L1'!$D$17,1))),$F$46,$D$62)),"")</f>
        <v/>
      </c>
      <c r="G1817" s="559"/>
      <c r="H1817" s="559" t="str">
        <f>IFERROR(-PPMT(IF($K$46="Day",$F$45/'L1'!$D$12,IF($K$46="Week",$F$45/'L1'!$D$16,IF($K$46="Month",$F$45/'L1'!$D$17,IF($K$46="Year",$F$45,0)))),B1817,$F$46,$Q$45),"")</f>
        <v/>
      </c>
      <c r="I1817" s="559"/>
      <c r="J1817" s="559" t="str">
        <f t="shared" si="111"/>
        <v/>
      </c>
      <c r="K1817" s="559"/>
      <c r="L1817" s="559"/>
      <c r="M1817" s="559"/>
      <c r="N1817" s="559"/>
      <c r="O1817" s="559" t="str">
        <f t="shared" si="112"/>
        <v/>
      </c>
      <c r="P1817" s="560"/>
    </row>
    <row r="1818" spans="2:16">
      <c r="B1818" s="557" t="str">
        <f t="shared" si="109"/>
        <v/>
      </c>
      <c r="C1818" s="558"/>
      <c r="D1818" s="559" t="str">
        <f t="shared" si="110"/>
        <v/>
      </c>
      <c r="E1818" s="559"/>
      <c r="F1818" s="559" t="str">
        <f>IFERROR(IF(OR(D1818=0,D1818=""),"",-PMT($F$45/IF($K$46="Day",'L1'!$D$12,IF($K$46="Week",'L1'!$D$16,IF($K$46="Month",'L1'!$D$17,1))),$F$46,$D$62)),"")</f>
        <v/>
      </c>
      <c r="G1818" s="559"/>
      <c r="H1818" s="559" t="str">
        <f>IFERROR(-PPMT(IF($K$46="Day",$F$45/'L1'!$D$12,IF($K$46="Week",$F$45/'L1'!$D$16,IF($K$46="Month",$F$45/'L1'!$D$17,IF($K$46="Year",$F$45,0)))),B1818,$F$46,$Q$45),"")</f>
        <v/>
      </c>
      <c r="I1818" s="559"/>
      <c r="J1818" s="559" t="str">
        <f t="shared" si="111"/>
        <v/>
      </c>
      <c r="K1818" s="559"/>
      <c r="L1818" s="559"/>
      <c r="M1818" s="559"/>
      <c r="N1818" s="559"/>
      <c r="O1818" s="559" t="str">
        <f t="shared" si="112"/>
        <v/>
      </c>
      <c r="P1818" s="560"/>
    </row>
    <row r="1819" spans="2:16">
      <c r="B1819" s="557" t="str">
        <f t="shared" si="109"/>
        <v/>
      </c>
      <c r="C1819" s="558"/>
      <c r="D1819" s="559" t="str">
        <f t="shared" si="110"/>
        <v/>
      </c>
      <c r="E1819" s="559"/>
      <c r="F1819" s="559" t="str">
        <f>IFERROR(IF(OR(D1819=0,D1819=""),"",-PMT($F$45/IF($K$46="Day",'L1'!$D$12,IF($K$46="Week",'L1'!$D$16,IF($K$46="Month",'L1'!$D$17,1))),$F$46,$D$62)),"")</f>
        <v/>
      </c>
      <c r="G1819" s="559"/>
      <c r="H1819" s="559" t="str">
        <f>IFERROR(-PPMT(IF($K$46="Day",$F$45/'L1'!$D$12,IF($K$46="Week",$F$45/'L1'!$D$16,IF($K$46="Month",$F$45/'L1'!$D$17,IF($K$46="Year",$F$45,0)))),B1819,$F$46,$Q$45),"")</f>
        <v/>
      </c>
      <c r="I1819" s="559"/>
      <c r="J1819" s="559" t="str">
        <f t="shared" si="111"/>
        <v/>
      </c>
      <c r="K1819" s="559"/>
      <c r="L1819" s="559"/>
      <c r="M1819" s="559"/>
      <c r="N1819" s="559"/>
      <c r="O1819" s="559" t="str">
        <f t="shared" si="112"/>
        <v/>
      </c>
      <c r="P1819" s="560"/>
    </row>
    <row r="1820" spans="2:16">
      <c r="B1820" s="557" t="str">
        <f t="shared" si="109"/>
        <v/>
      </c>
      <c r="C1820" s="558"/>
      <c r="D1820" s="559" t="str">
        <f t="shared" si="110"/>
        <v/>
      </c>
      <c r="E1820" s="559"/>
      <c r="F1820" s="559" t="str">
        <f>IFERROR(IF(OR(D1820=0,D1820=""),"",-PMT($F$45/IF($K$46="Day",'L1'!$D$12,IF($K$46="Week",'L1'!$D$16,IF($K$46="Month",'L1'!$D$17,1))),$F$46,$D$62)),"")</f>
        <v/>
      </c>
      <c r="G1820" s="559"/>
      <c r="H1820" s="559" t="str">
        <f>IFERROR(-PPMT(IF($K$46="Day",$F$45/'L1'!$D$12,IF($K$46="Week",$F$45/'L1'!$D$16,IF($K$46="Month",$F$45/'L1'!$D$17,IF($K$46="Year",$F$45,0)))),B1820,$F$46,$Q$45),"")</f>
        <v/>
      </c>
      <c r="I1820" s="559"/>
      <c r="J1820" s="559" t="str">
        <f t="shared" si="111"/>
        <v/>
      </c>
      <c r="K1820" s="559"/>
      <c r="L1820" s="559"/>
      <c r="M1820" s="559"/>
      <c r="N1820" s="559"/>
      <c r="O1820" s="559" t="str">
        <f t="shared" si="112"/>
        <v/>
      </c>
      <c r="P1820" s="560"/>
    </row>
    <row r="1821" spans="2:16">
      <c r="B1821" s="557" t="str">
        <f t="shared" si="109"/>
        <v/>
      </c>
      <c r="C1821" s="558"/>
      <c r="D1821" s="559" t="str">
        <f t="shared" si="110"/>
        <v/>
      </c>
      <c r="E1821" s="559"/>
      <c r="F1821" s="559" t="str">
        <f>IFERROR(IF(OR(D1821=0,D1821=""),"",-PMT($F$45/IF($K$46="Day",'L1'!$D$12,IF($K$46="Week",'L1'!$D$16,IF($K$46="Month",'L1'!$D$17,1))),$F$46,$D$62)),"")</f>
        <v/>
      </c>
      <c r="G1821" s="559"/>
      <c r="H1821" s="559" t="str">
        <f>IFERROR(-PPMT(IF($K$46="Day",$F$45/'L1'!$D$12,IF($K$46="Week",$F$45/'L1'!$D$16,IF($K$46="Month",$F$45/'L1'!$D$17,IF($K$46="Year",$F$45,0)))),B1821,$F$46,$Q$45),"")</f>
        <v/>
      </c>
      <c r="I1821" s="559"/>
      <c r="J1821" s="559" t="str">
        <f t="shared" si="111"/>
        <v/>
      </c>
      <c r="K1821" s="559"/>
      <c r="L1821" s="559"/>
      <c r="M1821" s="559"/>
      <c r="N1821" s="559"/>
      <c r="O1821" s="559" t="str">
        <f t="shared" si="112"/>
        <v/>
      </c>
      <c r="P1821" s="560"/>
    </row>
    <row r="1822" spans="2:16">
      <c r="B1822" s="557" t="str">
        <f t="shared" si="109"/>
        <v/>
      </c>
      <c r="C1822" s="558"/>
      <c r="D1822" s="559" t="str">
        <f t="shared" si="110"/>
        <v/>
      </c>
      <c r="E1822" s="559"/>
      <c r="F1822" s="559" t="str">
        <f>IFERROR(IF(OR(D1822=0,D1822=""),"",-PMT($F$45/IF($K$46="Day",'L1'!$D$12,IF($K$46="Week",'L1'!$D$16,IF($K$46="Month",'L1'!$D$17,1))),$F$46,$D$62)),"")</f>
        <v/>
      </c>
      <c r="G1822" s="559"/>
      <c r="H1822" s="559" t="str">
        <f>IFERROR(-PPMT(IF($K$46="Day",$F$45/'L1'!$D$12,IF($K$46="Week",$F$45/'L1'!$D$16,IF($K$46="Month",$F$45/'L1'!$D$17,IF($K$46="Year",$F$45,0)))),B1822,$F$46,$Q$45),"")</f>
        <v/>
      </c>
      <c r="I1822" s="559"/>
      <c r="J1822" s="559" t="str">
        <f t="shared" si="111"/>
        <v/>
      </c>
      <c r="K1822" s="559"/>
      <c r="L1822" s="559"/>
      <c r="M1822" s="559"/>
      <c r="N1822" s="559"/>
      <c r="O1822" s="559" t="str">
        <f t="shared" si="112"/>
        <v/>
      </c>
      <c r="P1822" s="560"/>
    </row>
    <row r="1823" spans="2:16">
      <c r="B1823" s="557" t="str">
        <f t="shared" si="109"/>
        <v/>
      </c>
      <c r="C1823" s="558"/>
      <c r="D1823" s="559" t="str">
        <f t="shared" si="110"/>
        <v/>
      </c>
      <c r="E1823" s="559"/>
      <c r="F1823" s="559" t="str">
        <f>IFERROR(IF(OR(D1823=0,D1823=""),"",-PMT($F$45/IF($K$46="Day",'L1'!$D$12,IF($K$46="Week",'L1'!$D$16,IF($K$46="Month",'L1'!$D$17,1))),$F$46,$D$62)),"")</f>
        <v/>
      </c>
      <c r="G1823" s="559"/>
      <c r="H1823" s="559" t="str">
        <f>IFERROR(-PPMT(IF($K$46="Day",$F$45/'L1'!$D$12,IF($K$46="Week",$F$45/'L1'!$D$16,IF($K$46="Month",$F$45/'L1'!$D$17,IF($K$46="Year",$F$45,0)))),B1823,$F$46,$Q$45),"")</f>
        <v/>
      </c>
      <c r="I1823" s="559"/>
      <c r="J1823" s="559" t="str">
        <f t="shared" si="111"/>
        <v/>
      </c>
      <c r="K1823" s="559"/>
      <c r="L1823" s="559"/>
      <c r="M1823" s="559"/>
      <c r="N1823" s="559"/>
      <c r="O1823" s="559" t="str">
        <f t="shared" si="112"/>
        <v/>
      </c>
      <c r="P1823" s="560"/>
    </row>
    <row r="1824" spans="2:16">
      <c r="B1824" s="557" t="str">
        <f t="shared" si="109"/>
        <v/>
      </c>
      <c r="C1824" s="558"/>
      <c r="D1824" s="559" t="str">
        <f t="shared" si="110"/>
        <v/>
      </c>
      <c r="E1824" s="559"/>
      <c r="F1824" s="559" t="str">
        <f>IFERROR(IF(OR(D1824=0,D1824=""),"",-PMT($F$45/IF($K$46="Day",'L1'!$D$12,IF($K$46="Week",'L1'!$D$16,IF($K$46="Month",'L1'!$D$17,1))),$F$46,$D$62)),"")</f>
        <v/>
      </c>
      <c r="G1824" s="559"/>
      <c r="H1824" s="559" t="str">
        <f>IFERROR(-PPMT(IF($K$46="Day",$F$45/'L1'!$D$12,IF($K$46="Week",$F$45/'L1'!$D$16,IF($K$46="Month",$F$45/'L1'!$D$17,IF($K$46="Year",$F$45,0)))),B1824,$F$46,$Q$45),"")</f>
        <v/>
      </c>
      <c r="I1824" s="559"/>
      <c r="J1824" s="559" t="str">
        <f t="shared" si="111"/>
        <v/>
      </c>
      <c r="K1824" s="559"/>
      <c r="L1824" s="559"/>
      <c r="M1824" s="559"/>
      <c r="N1824" s="559"/>
      <c r="O1824" s="559" t="str">
        <f t="shared" si="112"/>
        <v/>
      </c>
      <c r="P1824" s="560"/>
    </row>
    <row r="1825" spans="2:16">
      <c r="B1825" s="557" t="str">
        <f t="shared" si="109"/>
        <v/>
      </c>
      <c r="C1825" s="558"/>
      <c r="D1825" s="559" t="str">
        <f t="shared" si="110"/>
        <v/>
      </c>
      <c r="E1825" s="559"/>
      <c r="F1825" s="559" t="str">
        <f>IFERROR(IF(OR(D1825=0,D1825=""),"",-PMT($F$45/IF($K$46="Day",'L1'!$D$12,IF($K$46="Week",'L1'!$D$16,IF($K$46="Month",'L1'!$D$17,1))),$F$46,$D$62)),"")</f>
        <v/>
      </c>
      <c r="G1825" s="559"/>
      <c r="H1825" s="559" t="str">
        <f>IFERROR(-PPMT(IF($K$46="Day",$F$45/'L1'!$D$12,IF($K$46="Week",$F$45/'L1'!$D$16,IF($K$46="Month",$F$45/'L1'!$D$17,IF($K$46="Year",$F$45,0)))),B1825,$F$46,$Q$45),"")</f>
        <v/>
      </c>
      <c r="I1825" s="559"/>
      <c r="J1825" s="559" t="str">
        <f t="shared" si="111"/>
        <v/>
      </c>
      <c r="K1825" s="559"/>
      <c r="L1825" s="559"/>
      <c r="M1825" s="559"/>
      <c r="N1825" s="559"/>
      <c r="O1825" s="559" t="str">
        <f t="shared" si="112"/>
        <v/>
      </c>
      <c r="P1825" s="560"/>
    </row>
    <row r="1826" spans="2:16">
      <c r="B1826" s="557" t="str">
        <f t="shared" si="109"/>
        <v/>
      </c>
      <c r="C1826" s="558"/>
      <c r="D1826" s="559" t="str">
        <f t="shared" si="110"/>
        <v/>
      </c>
      <c r="E1826" s="559"/>
      <c r="F1826" s="559" t="str">
        <f>IFERROR(IF(OR(D1826=0,D1826=""),"",-PMT($F$45/IF($K$46="Day",'L1'!$D$12,IF($K$46="Week",'L1'!$D$16,IF($K$46="Month",'L1'!$D$17,1))),$F$46,$D$62)),"")</f>
        <v/>
      </c>
      <c r="G1826" s="559"/>
      <c r="H1826" s="559" t="str">
        <f>IFERROR(-PPMT(IF($K$46="Day",$F$45/'L1'!$D$12,IF($K$46="Week",$F$45/'L1'!$D$16,IF($K$46="Month",$F$45/'L1'!$D$17,IF($K$46="Year",$F$45,0)))),B1826,$F$46,$Q$45),"")</f>
        <v/>
      </c>
      <c r="I1826" s="559"/>
      <c r="J1826" s="559" t="str">
        <f t="shared" si="111"/>
        <v/>
      </c>
      <c r="K1826" s="559"/>
      <c r="L1826" s="559"/>
      <c r="M1826" s="559"/>
      <c r="N1826" s="559"/>
      <c r="O1826" s="559" t="str">
        <f t="shared" si="112"/>
        <v/>
      </c>
      <c r="P1826" s="560"/>
    </row>
    <row r="1827" spans="2:16">
      <c r="B1827" s="557" t="str">
        <f t="shared" si="109"/>
        <v/>
      </c>
      <c r="C1827" s="558"/>
      <c r="D1827" s="559" t="str">
        <f t="shared" si="110"/>
        <v/>
      </c>
      <c r="E1827" s="559"/>
      <c r="F1827" s="559" t="str">
        <f>IFERROR(IF(OR(D1827=0,D1827=""),"",-PMT($F$45/IF($K$46="Day",'L1'!$D$12,IF($K$46="Week",'L1'!$D$16,IF($K$46="Month",'L1'!$D$17,1))),$F$46,$D$62)),"")</f>
        <v/>
      </c>
      <c r="G1827" s="559"/>
      <c r="H1827" s="559" t="str">
        <f>IFERROR(-PPMT(IF($K$46="Day",$F$45/'L1'!$D$12,IF($K$46="Week",$F$45/'L1'!$D$16,IF($K$46="Month",$F$45/'L1'!$D$17,IF($K$46="Year",$F$45,0)))),B1827,$F$46,$Q$45),"")</f>
        <v/>
      </c>
      <c r="I1827" s="559"/>
      <c r="J1827" s="559" t="str">
        <f t="shared" si="111"/>
        <v/>
      </c>
      <c r="K1827" s="559"/>
      <c r="L1827" s="559"/>
      <c r="M1827" s="559"/>
      <c r="N1827" s="559"/>
      <c r="O1827" s="559" t="str">
        <f t="shared" si="112"/>
        <v/>
      </c>
      <c r="P1827" s="560"/>
    </row>
    <row r="1828" spans="2:16">
      <c r="B1828" s="557" t="str">
        <f t="shared" si="109"/>
        <v/>
      </c>
      <c r="C1828" s="558"/>
      <c r="D1828" s="559" t="str">
        <f t="shared" si="110"/>
        <v/>
      </c>
      <c r="E1828" s="559"/>
      <c r="F1828" s="559" t="str">
        <f>IFERROR(IF(OR(D1828=0,D1828=""),"",-PMT($F$45/IF($K$46="Day",'L1'!$D$12,IF($K$46="Week",'L1'!$D$16,IF($K$46="Month",'L1'!$D$17,1))),$F$46,$D$62)),"")</f>
        <v/>
      </c>
      <c r="G1828" s="559"/>
      <c r="H1828" s="559" t="str">
        <f>IFERROR(-PPMT(IF($K$46="Day",$F$45/'L1'!$D$12,IF($K$46="Week",$F$45/'L1'!$D$16,IF($K$46="Month",$F$45/'L1'!$D$17,IF($K$46="Year",$F$45,0)))),B1828,$F$46,$Q$45),"")</f>
        <v/>
      </c>
      <c r="I1828" s="559"/>
      <c r="J1828" s="559" t="str">
        <f t="shared" si="111"/>
        <v/>
      </c>
      <c r="K1828" s="559"/>
      <c r="L1828" s="559"/>
      <c r="M1828" s="559"/>
      <c r="N1828" s="559"/>
      <c r="O1828" s="559" t="str">
        <f t="shared" si="112"/>
        <v/>
      </c>
      <c r="P1828" s="560"/>
    </row>
    <row r="1829" spans="2:16">
      <c r="B1829" s="557" t="str">
        <f t="shared" si="109"/>
        <v/>
      </c>
      <c r="C1829" s="558"/>
      <c r="D1829" s="559" t="str">
        <f t="shared" si="110"/>
        <v/>
      </c>
      <c r="E1829" s="559"/>
      <c r="F1829" s="559" t="str">
        <f>IFERROR(IF(OR(D1829=0,D1829=""),"",-PMT($F$45/IF($K$46="Day",'L1'!$D$12,IF($K$46="Week",'L1'!$D$16,IF($K$46="Month",'L1'!$D$17,1))),$F$46,$D$62)),"")</f>
        <v/>
      </c>
      <c r="G1829" s="559"/>
      <c r="H1829" s="559" t="str">
        <f>IFERROR(-PPMT(IF($K$46="Day",$F$45/'L1'!$D$12,IF($K$46="Week",$F$45/'L1'!$D$16,IF($K$46="Month",$F$45/'L1'!$D$17,IF($K$46="Year",$F$45,0)))),B1829,$F$46,$Q$45),"")</f>
        <v/>
      </c>
      <c r="I1829" s="559"/>
      <c r="J1829" s="559" t="str">
        <f t="shared" si="111"/>
        <v/>
      </c>
      <c r="K1829" s="559"/>
      <c r="L1829" s="559"/>
      <c r="M1829" s="559"/>
      <c r="N1829" s="559"/>
      <c r="O1829" s="559" t="str">
        <f t="shared" si="112"/>
        <v/>
      </c>
      <c r="P1829" s="560"/>
    </row>
    <row r="1830" spans="2:16">
      <c r="B1830" s="557" t="str">
        <f t="shared" si="109"/>
        <v/>
      </c>
      <c r="C1830" s="558"/>
      <c r="D1830" s="559" t="str">
        <f t="shared" si="110"/>
        <v/>
      </c>
      <c r="E1830" s="559"/>
      <c r="F1830" s="559" t="str">
        <f>IFERROR(IF(OR(D1830=0,D1830=""),"",-PMT($F$45/IF($K$46="Day",'L1'!$D$12,IF($K$46="Week",'L1'!$D$16,IF($K$46="Month",'L1'!$D$17,1))),$F$46,$D$62)),"")</f>
        <v/>
      </c>
      <c r="G1830" s="559"/>
      <c r="H1830" s="559" t="str">
        <f>IFERROR(-PPMT(IF($K$46="Day",$F$45/'L1'!$D$12,IF($K$46="Week",$F$45/'L1'!$D$16,IF($K$46="Month",$F$45/'L1'!$D$17,IF($K$46="Year",$F$45,0)))),B1830,$F$46,$Q$45),"")</f>
        <v/>
      </c>
      <c r="I1830" s="559"/>
      <c r="J1830" s="559" t="str">
        <f t="shared" si="111"/>
        <v/>
      </c>
      <c r="K1830" s="559"/>
      <c r="L1830" s="559"/>
      <c r="M1830" s="559"/>
      <c r="N1830" s="559"/>
      <c r="O1830" s="559" t="str">
        <f t="shared" si="112"/>
        <v/>
      </c>
      <c r="P1830" s="560"/>
    </row>
    <row r="1831" spans="2:16">
      <c r="B1831" s="557" t="str">
        <f t="shared" si="109"/>
        <v/>
      </c>
      <c r="C1831" s="558"/>
      <c r="D1831" s="559" t="str">
        <f t="shared" si="110"/>
        <v/>
      </c>
      <c r="E1831" s="559"/>
      <c r="F1831" s="559" t="str">
        <f>IFERROR(IF(OR(D1831=0,D1831=""),"",-PMT($F$45/IF($K$46="Day",'L1'!$D$12,IF($K$46="Week",'L1'!$D$16,IF($K$46="Month",'L1'!$D$17,1))),$F$46,$D$62)),"")</f>
        <v/>
      </c>
      <c r="G1831" s="559"/>
      <c r="H1831" s="559" t="str">
        <f>IFERROR(-PPMT(IF($K$46="Day",$F$45/'L1'!$D$12,IF($K$46="Week",$F$45/'L1'!$D$16,IF($K$46="Month",$F$45/'L1'!$D$17,IF($K$46="Year",$F$45,0)))),B1831,$F$46,$Q$45),"")</f>
        <v/>
      </c>
      <c r="I1831" s="559"/>
      <c r="J1831" s="559" t="str">
        <f t="shared" si="111"/>
        <v/>
      </c>
      <c r="K1831" s="559"/>
      <c r="L1831" s="559"/>
      <c r="M1831" s="559"/>
      <c r="N1831" s="559"/>
      <c r="O1831" s="559" t="str">
        <f t="shared" si="112"/>
        <v/>
      </c>
      <c r="P1831" s="560"/>
    </row>
    <row r="1832" spans="2:16">
      <c r="B1832" s="557" t="str">
        <f t="shared" si="109"/>
        <v/>
      </c>
      <c r="C1832" s="558"/>
      <c r="D1832" s="559" t="str">
        <f t="shared" si="110"/>
        <v/>
      </c>
      <c r="E1832" s="559"/>
      <c r="F1832" s="559" t="str">
        <f>IFERROR(IF(OR(D1832=0,D1832=""),"",-PMT($F$45/IF($K$46="Day",'L1'!$D$12,IF($K$46="Week",'L1'!$D$16,IF($K$46="Month",'L1'!$D$17,1))),$F$46,$D$62)),"")</f>
        <v/>
      </c>
      <c r="G1832" s="559"/>
      <c r="H1832" s="559" t="str">
        <f>IFERROR(-PPMT(IF($K$46="Day",$F$45/'L1'!$D$12,IF($K$46="Week",$F$45/'L1'!$D$16,IF($K$46="Month",$F$45/'L1'!$D$17,IF($K$46="Year",$F$45,0)))),B1832,$F$46,$Q$45),"")</f>
        <v/>
      </c>
      <c r="I1832" s="559"/>
      <c r="J1832" s="559" t="str">
        <f t="shared" si="111"/>
        <v/>
      </c>
      <c r="K1832" s="559"/>
      <c r="L1832" s="559"/>
      <c r="M1832" s="559"/>
      <c r="N1832" s="559"/>
      <c r="O1832" s="559" t="str">
        <f t="shared" si="112"/>
        <v/>
      </c>
      <c r="P1832" s="560"/>
    </row>
    <row r="1833" spans="2:16">
      <c r="B1833" s="557" t="str">
        <f t="shared" si="109"/>
        <v/>
      </c>
      <c r="C1833" s="558"/>
      <c r="D1833" s="559" t="str">
        <f t="shared" si="110"/>
        <v/>
      </c>
      <c r="E1833" s="559"/>
      <c r="F1833" s="559" t="str">
        <f>IFERROR(IF(OR(D1833=0,D1833=""),"",-PMT($F$45/IF($K$46="Day",'L1'!$D$12,IF($K$46="Week",'L1'!$D$16,IF($K$46="Month",'L1'!$D$17,1))),$F$46,$D$62)),"")</f>
        <v/>
      </c>
      <c r="G1833" s="559"/>
      <c r="H1833" s="559" t="str">
        <f>IFERROR(-PPMT(IF($K$46="Day",$F$45/'L1'!$D$12,IF($K$46="Week",$F$45/'L1'!$D$16,IF($K$46="Month",$F$45/'L1'!$D$17,IF($K$46="Year",$F$45,0)))),B1833,$F$46,$Q$45),"")</f>
        <v/>
      </c>
      <c r="I1833" s="559"/>
      <c r="J1833" s="559" t="str">
        <f t="shared" si="111"/>
        <v/>
      </c>
      <c r="K1833" s="559"/>
      <c r="L1833" s="559"/>
      <c r="M1833" s="559"/>
      <c r="N1833" s="559"/>
      <c r="O1833" s="559" t="str">
        <f t="shared" si="112"/>
        <v/>
      </c>
      <c r="P1833" s="560"/>
    </row>
    <row r="1834" spans="2:16">
      <c r="B1834" s="557" t="str">
        <f t="shared" si="109"/>
        <v/>
      </c>
      <c r="C1834" s="558"/>
      <c r="D1834" s="559" t="str">
        <f t="shared" si="110"/>
        <v/>
      </c>
      <c r="E1834" s="559"/>
      <c r="F1834" s="559" t="str">
        <f>IFERROR(IF(OR(D1834=0,D1834=""),"",-PMT($F$45/IF($K$46="Day",'L1'!$D$12,IF($K$46="Week",'L1'!$D$16,IF($K$46="Month",'L1'!$D$17,1))),$F$46,$D$62)),"")</f>
        <v/>
      </c>
      <c r="G1834" s="559"/>
      <c r="H1834" s="559" t="str">
        <f>IFERROR(-PPMT(IF($K$46="Day",$F$45/'L1'!$D$12,IF($K$46="Week",$F$45/'L1'!$D$16,IF($K$46="Month",$F$45/'L1'!$D$17,IF($K$46="Year",$F$45,0)))),B1834,$F$46,$Q$45),"")</f>
        <v/>
      </c>
      <c r="I1834" s="559"/>
      <c r="J1834" s="559" t="str">
        <f t="shared" si="111"/>
        <v/>
      </c>
      <c r="K1834" s="559"/>
      <c r="L1834" s="559"/>
      <c r="M1834" s="559"/>
      <c r="N1834" s="559"/>
      <c r="O1834" s="559" t="str">
        <f t="shared" si="112"/>
        <v/>
      </c>
      <c r="P1834" s="560"/>
    </row>
    <row r="1835" spans="2:16">
      <c r="B1835" s="557" t="str">
        <f t="shared" si="109"/>
        <v/>
      </c>
      <c r="C1835" s="558"/>
      <c r="D1835" s="559" t="str">
        <f t="shared" si="110"/>
        <v/>
      </c>
      <c r="E1835" s="559"/>
      <c r="F1835" s="559" t="str">
        <f>IFERROR(IF(OR(D1835=0,D1835=""),"",-PMT($F$45/IF($K$46="Day",'L1'!$D$12,IF($K$46="Week",'L1'!$D$16,IF($K$46="Month",'L1'!$D$17,1))),$F$46,$D$62)),"")</f>
        <v/>
      </c>
      <c r="G1835" s="559"/>
      <c r="H1835" s="559" t="str">
        <f>IFERROR(-PPMT(IF($K$46="Day",$F$45/'L1'!$D$12,IF($K$46="Week",$F$45/'L1'!$D$16,IF($K$46="Month",$F$45/'L1'!$D$17,IF($K$46="Year",$F$45,0)))),B1835,$F$46,$Q$45),"")</f>
        <v/>
      </c>
      <c r="I1835" s="559"/>
      <c r="J1835" s="559" t="str">
        <f t="shared" si="111"/>
        <v/>
      </c>
      <c r="K1835" s="559"/>
      <c r="L1835" s="559"/>
      <c r="M1835" s="559"/>
      <c r="N1835" s="559"/>
      <c r="O1835" s="559" t="str">
        <f t="shared" si="112"/>
        <v/>
      </c>
      <c r="P1835" s="560"/>
    </row>
    <row r="1836" spans="2:16">
      <c r="B1836" s="557" t="str">
        <f t="shared" si="109"/>
        <v/>
      </c>
      <c r="C1836" s="558"/>
      <c r="D1836" s="559" t="str">
        <f t="shared" si="110"/>
        <v/>
      </c>
      <c r="E1836" s="559"/>
      <c r="F1836" s="559" t="str">
        <f>IFERROR(IF(OR(D1836=0,D1836=""),"",-PMT($F$45/IF($K$46="Day",'L1'!$D$12,IF($K$46="Week",'L1'!$D$16,IF($K$46="Month",'L1'!$D$17,1))),$F$46,$D$62)),"")</f>
        <v/>
      </c>
      <c r="G1836" s="559"/>
      <c r="H1836" s="559" t="str">
        <f>IFERROR(-PPMT(IF($K$46="Day",$F$45/'L1'!$D$12,IF($K$46="Week",$F$45/'L1'!$D$16,IF($K$46="Month",$F$45/'L1'!$D$17,IF($K$46="Year",$F$45,0)))),B1836,$F$46,$Q$45),"")</f>
        <v/>
      </c>
      <c r="I1836" s="559"/>
      <c r="J1836" s="559" t="str">
        <f t="shared" si="111"/>
        <v/>
      </c>
      <c r="K1836" s="559"/>
      <c r="L1836" s="559"/>
      <c r="M1836" s="559"/>
      <c r="N1836" s="559"/>
      <c r="O1836" s="559" t="str">
        <f t="shared" si="112"/>
        <v/>
      </c>
      <c r="P1836" s="560"/>
    </row>
    <row r="1837" spans="2:16">
      <c r="B1837" s="557" t="str">
        <f t="shared" si="109"/>
        <v/>
      </c>
      <c r="C1837" s="558"/>
      <c r="D1837" s="559" t="str">
        <f t="shared" si="110"/>
        <v/>
      </c>
      <c r="E1837" s="559"/>
      <c r="F1837" s="559" t="str">
        <f>IFERROR(IF(OR(D1837=0,D1837=""),"",-PMT($F$45/IF($K$46="Day",'L1'!$D$12,IF($K$46="Week",'L1'!$D$16,IF($K$46="Month",'L1'!$D$17,1))),$F$46,$D$62)),"")</f>
        <v/>
      </c>
      <c r="G1837" s="559"/>
      <c r="H1837" s="559" t="str">
        <f>IFERROR(-PPMT(IF($K$46="Day",$F$45/'L1'!$D$12,IF($K$46="Week",$F$45/'L1'!$D$16,IF($K$46="Month",$F$45/'L1'!$D$17,IF($K$46="Year",$F$45,0)))),B1837,$F$46,$Q$45),"")</f>
        <v/>
      </c>
      <c r="I1837" s="559"/>
      <c r="J1837" s="559" t="str">
        <f t="shared" si="111"/>
        <v/>
      </c>
      <c r="K1837" s="559"/>
      <c r="L1837" s="559"/>
      <c r="M1837" s="559"/>
      <c r="N1837" s="559"/>
      <c r="O1837" s="559" t="str">
        <f t="shared" si="112"/>
        <v/>
      </c>
      <c r="P1837" s="560"/>
    </row>
    <row r="1838" spans="2:16">
      <c r="B1838" s="557" t="str">
        <f t="shared" si="109"/>
        <v/>
      </c>
      <c r="C1838" s="558"/>
      <c r="D1838" s="559" t="str">
        <f t="shared" si="110"/>
        <v/>
      </c>
      <c r="E1838" s="559"/>
      <c r="F1838" s="559" t="str">
        <f>IFERROR(IF(OR(D1838=0,D1838=""),"",-PMT($F$45/IF($K$46="Day",'L1'!$D$12,IF($K$46="Week",'L1'!$D$16,IF($K$46="Month",'L1'!$D$17,1))),$F$46,$D$62)),"")</f>
        <v/>
      </c>
      <c r="G1838" s="559"/>
      <c r="H1838" s="559" t="str">
        <f>IFERROR(-PPMT(IF($K$46="Day",$F$45/'L1'!$D$12,IF($K$46="Week",$F$45/'L1'!$D$16,IF($K$46="Month",$F$45/'L1'!$D$17,IF($K$46="Year",$F$45,0)))),B1838,$F$46,$Q$45),"")</f>
        <v/>
      </c>
      <c r="I1838" s="559"/>
      <c r="J1838" s="559" t="str">
        <f t="shared" si="111"/>
        <v/>
      </c>
      <c r="K1838" s="559"/>
      <c r="L1838" s="559"/>
      <c r="M1838" s="559"/>
      <c r="N1838" s="559"/>
      <c r="O1838" s="559" t="str">
        <f t="shared" si="112"/>
        <v/>
      </c>
      <c r="P1838" s="560"/>
    </row>
    <row r="1839" spans="2:16">
      <c r="B1839" s="557" t="str">
        <f t="shared" si="109"/>
        <v/>
      </c>
      <c r="C1839" s="558"/>
      <c r="D1839" s="559" t="str">
        <f t="shared" si="110"/>
        <v/>
      </c>
      <c r="E1839" s="559"/>
      <c r="F1839" s="559" t="str">
        <f>IFERROR(IF(OR(D1839=0,D1839=""),"",-PMT($F$45/IF($K$46="Day",'L1'!$D$12,IF($K$46="Week",'L1'!$D$16,IF($K$46="Month",'L1'!$D$17,1))),$F$46,$D$62)),"")</f>
        <v/>
      </c>
      <c r="G1839" s="559"/>
      <c r="H1839" s="559" t="str">
        <f>IFERROR(-PPMT(IF($K$46="Day",$F$45/'L1'!$D$12,IF($K$46="Week",$F$45/'L1'!$D$16,IF($K$46="Month",$F$45/'L1'!$D$17,IF($K$46="Year",$F$45,0)))),B1839,$F$46,$Q$45),"")</f>
        <v/>
      </c>
      <c r="I1839" s="559"/>
      <c r="J1839" s="559" t="str">
        <f t="shared" si="111"/>
        <v/>
      </c>
      <c r="K1839" s="559"/>
      <c r="L1839" s="559"/>
      <c r="M1839" s="559"/>
      <c r="N1839" s="559"/>
      <c r="O1839" s="559" t="str">
        <f t="shared" si="112"/>
        <v/>
      </c>
      <c r="P1839" s="560"/>
    </row>
    <row r="1840" spans="2:16">
      <c r="B1840" s="557" t="str">
        <f t="shared" si="109"/>
        <v/>
      </c>
      <c r="C1840" s="558"/>
      <c r="D1840" s="559" t="str">
        <f t="shared" si="110"/>
        <v/>
      </c>
      <c r="E1840" s="559"/>
      <c r="F1840" s="559" t="str">
        <f>IFERROR(IF(OR(D1840=0,D1840=""),"",-PMT($F$45/IF($K$46="Day",'L1'!$D$12,IF($K$46="Week",'L1'!$D$16,IF($K$46="Month",'L1'!$D$17,1))),$F$46,$D$62)),"")</f>
        <v/>
      </c>
      <c r="G1840" s="559"/>
      <c r="H1840" s="559" t="str">
        <f>IFERROR(-PPMT(IF($K$46="Day",$F$45/'L1'!$D$12,IF($K$46="Week",$F$45/'L1'!$D$16,IF($K$46="Month",$F$45/'L1'!$D$17,IF($K$46="Year",$F$45,0)))),B1840,$F$46,$Q$45),"")</f>
        <v/>
      </c>
      <c r="I1840" s="559"/>
      <c r="J1840" s="559" t="str">
        <f t="shared" si="111"/>
        <v/>
      </c>
      <c r="K1840" s="559"/>
      <c r="L1840" s="559"/>
      <c r="M1840" s="559"/>
      <c r="N1840" s="559"/>
      <c r="O1840" s="559" t="str">
        <f t="shared" si="112"/>
        <v/>
      </c>
      <c r="P1840" s="560"/>
    </row>
    <row r="1841" spans="2:16">
      <c r="B1841" s="557" t="str">
        <f t="shared" si="109"/>
        <v/>
      </c>
      <c r="C1841" s="558"/>
      <c r="D1841" s="559" t="str">
        <f t="shared" si="110"/>
        <v/>
      </c>
      <c r="E1841" s="559"/>
      <c r="F1841" s="559" t="str">
        <f>IFERROR(IF(OR(D1841=0,D1841=""),"",-PMT($F$45/IF($K$46="Day",'L1'!$D$12,IF($K$46="Week",'L1'!$D$16,IF($K$46="Month",'L1'!$D$17,1))),$F$46,$D$62)),"")</f>
        <v/>
      </c>
      <c r="G1841" s="559"/>
      <c r="H1841" s="559" t="str">
        <f>IFERROR(-PPMT(IF($K$46="Day",$F$45/'L1'!$D$12,IF($K$46="Week",$F$45/'L1'!$D$16,IF($K$46="Month",$F$45/'L1'!$D$17,IF($K$46="Year",$F$45,0)))),B1841,$F$46,$Q$45),"")</f>
        <v/>
      </c>
      <c r="I1841" s="559"/>
      <c r="J1841" s="559" t="str">
        <f t="shared" si="111"/>
        <v/>
      </c>
      <c r="K1841" s="559"/>
      <c r="L1841" s="559"/>
      <c r="M1841" s="559"/>
      <c r="N1841" s="559"/>
      <c r="O1841" s="559" t="str">
        <f t="shared" si="112"/>
        <v/>
      </c>
      <c r="P1841" s="560"/>
    </row>
    <row r="1842" spans="2:16">
      <c r="B1842" s="557" t="str">
        <f t="shared" si="109"/>
        <v/>
      </c>
      <c r="C1842" s="558"/>
      <c r="D1842" s="559" t="str">
        <f t="shared" si="110"/>
        <v/>
      </c>
      <c r="E1842" s="559"/>
      <c r="F1842" s="559" t="str">
        <f>IFERROR(IF(OR(D1842=0,D1842=""),"",-PMT($F$45/IF($K$46="Day",'L1'!$D$12,IF($K$46="Week",'L1'!$D$16,IF($K$46="Month",'L1'!$D$17,1))),$F$46,$D$62)),"")</f>
        <v/>
      </c>
      <c r="G1842" s="559"/>
      <c r="H1842" s="559" t="str">
        <f>IFERROR(-PPMT(IF($K$46="Day",$F$45/'L1'!$D$12,IF($K$46="Week",$F$45/'L1'!$D$16,IF($K$46="Month",$F$45/'L1'!$D$17,IF($K$46="Year",$F$45,0)))),B1842,$F$46,$Q$45),"")</f>
        <v/>
      </c>
      <c r="I1842" s="559"/>
      <c r="J1842" s="559" t="str">
        <f t="shared" si="111"/>
        <v/>
      </c>
      <c r="K1842" s="559"/>
      <c r="L1842" s="559"/>
      <c r="M1842" s="559"/>
      <c r="N1842" s="559"/>
      <c r="O1842" s="559" t="str">
        <f t="shared" si="112"/>
        <v/>
      </c>
      <c r="P1842" s="560"/>
    </row>
    <row r="1843" spans="2:16">
      <c r="B1843" s="557" t="str">
        <f t="shared" si="109"/>
        <v/>
      </c>
      <c r="C1843" s="558"/>
      <c r="D1843" s="559" t="str">
        <f t="shared" si="110"/>
        <v/>
      </c>
      <c r="E1843" s="559"/>
      <c r="F1843" s="559" t="str">
        <f>IFERROR(IF(OR(D1843=0,D1843=""),"",-PMT($F$45/IF($K$46="Day",'L1'!$D$12,IF($K$46="Week",'L1'!$D$16,IF($K$46="Month",'L1'!$D$17,1))),$F$46,$D$62)),"")</f>
        <v/>
      </c>
      <c r="G1843" s="559"/>
      <c r="H1843" s="559" t="str">
        <f>IFERROR(-PPMT(IF($K$46="Day",$F$45/'L1'!$D$12,IF($K$46="Week",$F$45/'L1'!$D$16,IF($K$46="Month",$F$45/'L1'!$D$17,IF($K$46="Year",$F$45,0)))),B1843,$F$46,$Q$45),"")</f>
        <v/>
      </c>
      <c r="I1843" s="559"/>
      <c r="J1843" s="559" t="str">
        <f t="shared" si="111"/>
        <v/>
      </c>
      <c r="K1843" s="559"/>
      <c r="L1843" s="559"/>
      <c r="M1843" s="559"/>
      <c r="N1843" s="559"/>
      <c r="O1843" s="559" t="str">
        <f t="shared" si="112"/>
        <v/>
      </c>
      <c r="P1843" s="560"/>
    </row>
    <row r="1844" spans="2:16">
      <c r="B1844" s="557" t="str">
        <f t="shared" si="109"/>
        <v/>
      </c>
      <c r="C1844" s="558"/>
      <c r="D1844" s="559" t="str">
        <f t="shared" si="110"/>
        <v/>
      </c>
      <c r="E1844" s="559"/>
      <c r="F1844" s="559" t="str">
        <f>IFERROR(IF(OR(D1844=0,D1844=""),"",-PMT($F$45/IF($K$46="Day",'L1'!$D$12,IF($K$46="Week",'L1'!$D$16,IF($K$46="Month",'L1'!$D$17,1))),$F$46,$D$62)),"")</f>
        <v/>
      </c>
      <c r="G1844" s="559"/>
      <c r="H1844" s="559" t="str">
        <f>IFERROR(-PPMT(IF($K$46="Day",$F$45/'L1'!$D$12,IF($K$46="Week",$F$45/'L1'!$D$16,IF($K$46="Month",$F$45/'L1'!$D$17,IF($K$46="Year",$F$45,0)))),B1844,$F$46,$Q$45),"")</f>
        <v/>
      </c>
      <c r="I1844" s="559"/>
      <c r="J1844" s="559" t="str">
        <f t="shared" si="111"/>
        <v/>
      </c>
      <c r="K1844" s="559"/>
      <c r="L1844" s="559"/>
      <c r="M1844" s="559"/>
      <c r="N1844" s="559"/>
      <c r="O1844" s="559" t="str">
        <f t="shared" si="112"/>
        <v/>
      </c>
      <c r="P1844" s="560"/>
    </row>
    <row r="1845" spans="2:16">
      <c r="B1845" s="557" t="str">
        <f t="shared" si="109"/>
        <v/>
      </c>
      <c r="C1845" s="558"/>
      <c r="D1845" s="559" t="str">
        <f t="shared" si="110"/>
        <v/>
      </c>
      <c r="E1845" s="559"/>
      <c r="F1845" s="559" t="str">
        <f>IFERROR(IF(OR(D1845=0,D1845=""),"",-PMT($F$45/IF($K$46="Day",'L1'!$D$12,IF($K$46="Week",'L1'!$D$16,IF($K$46="Month",'L1'!$D$17,1))),$F$46,$D$62)),"")</f>
        <v/>
      </c>
      <c r="G1845" s="559"/>
      <c r="H1845" s="559" t="str">
        <f>IFERROR(-PPMT(IF($K$46="Day",$F$45/'L1'!$D$12,IF($K$46="Week",$F$45/'L1'!$D$16,IF($K$46="Month",$F$45/'L1'!$D$17,IF($K$46="Year",$F$45,0)))),B1845,$F$46,$Q$45),"")</f>
        <v/>
      </c>
      <c r="I1845" s="559"/>
      <c r="J1845" s="559" t="str">
        <f t="shared" si="111"/>
        <v/>
      </c>
      <c r="K1845" s="559"/>
      <c r="L1845" s="559"/>
      <c r="M1845" s="559"/>
      <c r="N1845" s="559"/>
      <c r="O1845" s="559" t="str">
        <f t="shared" si="112"/>
        <v/>
      </c>
      <c r="P1845" s="560"/>
    </row>
    <row r="1846" spans="2:16">
      <c r="B1846" s="557" t="str">
        <f t="shared" si="109"/>
        <v/>
      </c>
      <c r="C1846" s="558"/>
      <c r="D1846" s="559" t="str">
        <f t="shared" si="110"/>
        <v/>
      </c>
      <c r="E1846" s="559"/>
      <c r="F1846" s="559" t="str">
        <f>IFERROR(IF(OR(D1846=0,D1846=""),"",-PMT($F$45/IF($K$46="Day",'L1'!$D$12,IF($K$46="Week",'L1'!$D$16,IF($K$46="Month",'L1'!$D$17,1))),$F$46,$D$62)),"")</f>
        <v/>
      </c>
      <c r="G1846" s="559"/>
      <c r="H1846" s="559" t="str">
        <f>IFERROR(-PPMT(IF($K$46="Day",$F$45/'L1'!$D$12,IF($K$46="Week",$F$45/'L1'!$D$16,IF($K$46="Month",$F$45/'L1'!$D$17,IF($K$46="Year",$F$45,0)))),B1846,$F$46,$Q$45),"")</f>
        <v/>
      </c>
      <c r="I1846" s="559"/>
      <c r="J1846" s="559" t="str">
        <f t="shared" si="111"/>
        <v/>
      </c>
      <c r="K1846" s="559"/>
      <c r="L1846" s="559"/>
      <c r="M1846" s="559"/>
      <c r="N1846" s="559"/>
      <c r="O1846" s="559" t="str">
        <f t="shared" si="112"/>
        <v/>
      </c>
      <c r="P1846" s="560"/>
    </row>
    <row r="1847" spans="2:16">
      <c r="B1847" s="557" t="str">
        <f t="shared" si="109"/>
        <v/>
      </c>
      <c r="C1847" s="558"/>
      <c r="D1847" s="559" t="str">
        <f t="shared" si="110"/>
        <v/>
      </c>
      <c r="E1847" s="559"/>
      <c r="F1847" s="559" t="str">
        <f>IFERROR(IF(OR(D1847=0,D1847=""),"",-PMT($F$45/IF($K$46="Day",'L1'!$D$12,IF($K$46="Week",'L1'!$D$16,IF($K$46="Month",'L1'!$D$17,1))),$F$46,$D$62)),"")</f>
        <v/>
      </c>
      <c r="G1847" s="559"/>
      <c r="H1847" s="559" t="str">
        <f>IFERROR(-PPMT(IF($K$46="Day",$F$45/'L1'!$D$12,IF($K$46="Week",$F$45/'L1'!$D$16,IF($K$46="Month",$F$45/'L1'!$D$17,IF($K$46="Year",$F$45,0)))),B1847,$F$46,$Q$45),"")</f>
        <v/>
      </c>
      <c r="I1847" s="559"/>
      <c r="J1847" s="559" t="str">
        <f t="shared" si="111"/>
        <v/>
      </c>
      <c r="K1847" s="559"/>
      <c r="L1847" s="559"/>
      <c r="M1847" s="559"/>
      <c r="N1847" s="559"/>
      <c r="O1847" s="559" t="str">
        <f t="shared" si="112"/>
        <v/>
      </c>
      <c r="P1847" s="560"/>
    </row>
    <row r="1848" spans="2:16">
      <c r="B1848" s="557" t="str">
        <f t="shared" si="109"/>
        <v/>
      </c>
      <c r="C1848" s="558"/>
      <c r="D1848" s="559" t="str">
        <f t="shared" si="110"/>
        <v/>
      </c>
      <c r="E1848" s="559"/>
      <c r="F1848" s="559" t="str">
        <f>IFERROR(IF(OR(D1848=0,D1848=""),"",-PMT($F$45/IF($K$46="Day",'L1'!$D$12,IF($K$46="Week",'L1'!$D$16,IF($K$46="Month",'L1'!$D$17,1))),$F$46,$D$62)),"")</f>
        <v/>
      </c>
      <c r="G1848" s="559"/>
      <c r="H1848" s="559" t="str">
        <f>IFERROR(-PPMT(IF($K$46="Day",$F$45/'L1'!$D$12,IF($K$46="Week",$F$45/'L1'!$D$16,IF($K$46="Month",$F$45/'L1'!$D$17,IF($K$46="Year",$F$45,0)))),B1848,$F$46,$Q$45),"")</f>
        <v/>
      </c>
      <c r="I1848" s="559"/>
      <c r="J1848" s="559" t="str">
        <f t="shared" si="111"/>
        <v/>
      </c>
      <c r="K1848" s="559"/>
      <c r="L1848" s="559"/>
      <c r="M1848" s="559"/>
      <c r="N1848" s="559"/>
      <c r="O1848" s="559" t="str">
        <f t="shared" si="112"/>
        <v/>
      </c>
      <c r="P1848" s="560"/>
    </row>
    <row r="1849" spans="2:16">
      <c r="B1849" s="557" t="str">
        <f t="shared" si="109"/>
        <v/>
      </c>
      <c r="C1849" s="558"/>
      <c r="D1849" s="559" t="str">
        <f t="shared" si="110"/>
        <v/>
      </c>
      <c r="E1849" s="559"/>
      <c r="F1849" s="559" t="str">
        <f>IFERROR(IF(OR(D1849=0,D1849=""),"",-PMT($F$45/IF($K$46="Day",'L1'!$D$12,IF($K$46="Week",'L1'!$D$16,IF($K$46="Month",'L1'!$D$17,1))),$F$46,$D$62)),"")</f>
        <v/>
      </c>
      <c r="G1849" s="559"/>
      <c r="H1849" s="559" t="str">
        <f>IFERROR(-PPMT(IF($K$46="Day",$F$45/'L1'!$D$12,IF($K$46="Week",$F$45/'L1'!$D$16,IF($K$46="Month",$F$45/'L1'!$D$17,IF($K$46="Year",$F$45,0)))),B1849,$F$46,$Q$45),"")</f>
        <v/>
      </c>
      <c r="I1849" s="559"/>
      <c r="J1849" s="559" t="str">
        <f t="shared" si="111"/>
        <v/>
      </c>
      <c r="K1849" s="559"/>
      <c r="L1849" s="559"/>
      <c r="M1849" s="559"/>
      <c r="N1849" s="559"/>
      <c r="O1849" s="559" t="str">
        <f t="shared" si="112"/>
        <v/>
      </c>
      <c r="P1849" s="560"/>
    </row>
    <row r="1850" spans="2:16">
      <c r="B1850" s="557" t="str">
        <f t="shared" si="109"/>
        <v/>
      </c>
      <c r="C1850" s="558"/>
      <c r="D1850" s="559" t="str">
        <f t="shared" si="110"/>
        <v/>
      </c>
      <c r="E1850" s="559"/>
      <c r="F1850" s="559" t="str">
        <f>IFERROR(IF(OR(D1850=0,D1850=""),"",-PMT($F$45/IF($K$46="Day",'L1'!$D$12,IF($K$46="Week",'L1'!$D$16,IF($K$46="Month",'L1'!$D$17,1))),$F$46,$D$62)),"")</f>
        <v/>
      </c>
      <c r="G1850" s="559"/>
      <c r="H1850" s="559" t="str">
        <f>IFERROR(-PPMT(IF($K$46="Day",$F$45/'L1'!$D$12,IF($K$46="Week",$F$45/'L1'!$D$16,IF($K$46="Month",$F$45/'L1'!$D$17,IF($K$46="Year",$F$45,0)))),B1850,$F$46,$Q$45),"")</f>
        <v/>
      </c>
      <c r="I1850" s="559"/>
      <c r="J1850" s="559" t="str">
        <f t="shared" si="111"/>
        <v/>
      </c>
      <c r="K1850" s="559"/>
      <c r="L1850" s="559"/>
      <c r="M1850" s="559"/>
      <c r="N1850" s="559"/>
      <c r="O1850" s="559" t="str">
        <f t="shared" si="112"/>
        <v/>
      </c>
      <c r="P1850" s="560"/>
    </row>
    <row r="1851" spans="2:16">
      <c r="B1851" s="557" t="str">
        <f t="shared" si="109"/>
        <v/>
      </c>
      <c r="C1851" s="558"/>
      <c r="D1851" s="559" t="str">
        <f t="shared" si="110"/>
        <v/>
      </c>
      <c r="E1851" s="559"/>
      <c r="F1851" s="559" t="str">
        <f>IFERROR(IF(OR(D1851=0,D1851=""),"",-PMT($F$45/IF($K$46="Day",'L1'!$D$12,IF($K$46="Week",'L1'!$D$16,IF($K$46="Month",'L1'!$D$17,1))),$F$46,$D$62)),"")</f>
        <v/>
      </c>
      <c r="G1851" s="559"/>
      <c r="H1851" s="559" t="str">
        <f>IFERROR(-PPMT(IF($K$46="Day",$F$45/'L1'!$D$12,IF($K$46="Week",$F$45/'L1'!$D$16,IF($K$46="Month",$F$45/'L1'!$D$17,IF($K$46="Year",$F$45,0)))),B1851,$F$46,$Q$45),"")</f>
        <v/>
      </c>
      <c r="I1851" s="559"/>
      <c r="J1851" s="559" t="str">
        <f t="shared" si="111"/>
        <v/>
      </c>
      <c r="K1851" s="559"/>
      <c r="L1851" s="559"/>
      <c r="M1851" s="559"/>
      <c r="N1851" s="559"/>
      <c r="O1851" s="559" t="str">
        <f t="shared" si="112"/>
        <v/>
      </c>
      <c r="P1851" s="560"/>
    </row>
    <row r="1852" spans="2:16">
      <c r="B1852" s="557" t="str">
        <f t="shared" si="109"/>
        <v/>
      </c>
      <c r="C1852" s="558"/>
      <c r="D1852" s="559" t="str">
        <f t="shared" si="110"/>
        <v/>
      </c>
      <c r="E1852" s="559"/>
      <c r="F1852" s="559" t="str">
        <f>IFERROR(IF(OR(D1852=0,D1852=""),"",-PMT($F$45/IF($K$46="Day",'L1'!$D$12,IF($K$46="Week",'L1'!$D$16,IF($K$46="Month",'L1'!$D$17,1))),$F$46,$D$62)),"")</f>
        <v/>
      </c>
      <c r="G1852" s="559"/>
      <c r="H1852" s="559" t="str">
        <f>IFERROR(-PPMT(IF($K$46="Day",$F$45/'L1'!$D$12,IF($K$46="Week",$F$45/'L1'!$D$16,IF($K$46="Month",$F$45/'L1'!$D$17,IF($K$46="Year",$F$45,0)))),B1852,$F$46,$Q$45),"")</f>
        <v/>
      </c>
      <c r="I1852" s="559"/>
      <c r="J1852" s="559" t="str">
        <f t="shared" si="111"/>
        <v/>
      </c>
      <c r="K1852" s="559"/>
      <c r="L1852" s="559"/>
      <c r="M1852" s="559"/>
      <c r="N1852" s="559"/>
      <c r="O1852" s="559" t="str">
        <f t="shared" si="112"/>
        <v/>
      </c>
      <c r="P1852" s="560"/>
    </row>
    <row r="1853" spans="2:16">
      <c r="B1853" s="557" t="str">
        <f t="shared" si="109"/>
        <v/>
      </c>
      <c r="C1853" s="558"/>
      <c r="D1853" s="559" t="str">
        <f t="shared" si="110"/>
        <v/>
      </c>
      <c r="E1853" s="559"/>
      <c r="F1853" s="559" t="str">
        <f>IFERROR(IF(OR(D1853=0,D1853=""),"",-PMT($F$45/IF($K$46="Day",'L1'!$D$12,IF($K$46="Week",'L1'!$D$16,IF($K$46="Month",'L1'!$D$17,1))),$F$46,$D$62)),"")</f>
        <v/>
      </c>
      <c r="G1853" s="559"/>
      <c r="H1853" s="559" t="str">
        <f>IFERROR(-PPMT(IF($K$46="Day",$F$45/'L1'!$D$12,IF($K$46="Week",$F$45/'L1'!$D$16,IF($K$46="Month",$F$45/'L1'!$D$17,IF($K$46="Year",$F$45,0)))),B1853,$F$46,$Q$45),"")</f>
        <v/>
      </c>
      <c r="I1853" s="559"/>
      <c r="J1853" s="559" t="str">
        <f t="shared" si="111"/>
        <v/>
      </c>
      <c r="K1853" s="559"/>
      <c r="L1853" s="559"/>
      <c r="M1853" s="559"/>
      <c r="N1853" s="559"/>
      <c r="O1853" s="559" t="str">
        <f t="shared" si="112"/>
        <v/>
      </c>
      <c r="P1853" s="560"/>
    </row>
    <row r="1854" spans="2:16">
      <c r="B1854" s="557" t="str">
        <f t="shared" si="109"/>
        <v/>
      </c>
      <c r="C1854" s="558"/>
      <c r="D1854" s="559" t="str">
        <f t="shared" si="110"/>
        <v/>
      </c>
      <c r="E1854" s="559"/>
      <c r="F1854" s="559" t="str">
        <f>IFERROR(IF(OR(D1854=0,D1854=""),"",-PMT($F$45/IF($K$46="Day",'L1'!$D$12,IF($K$46="Week",'L1'!$D$16,IF($K$46="Month",'L1'!$D$17,1))),$F$46,$D$62)),"")</f>
        <v/>
      </c>
      <c r="G1854" s="559"/>
      <c r="H1854" s="559" t="str">
        <f>IFERROR(-PPMT(IF($K$46="Day",$F$45/'L1'!$D$12,IF($K$46="Week",$F$45/'L1'!$D$16,IF($K$46="Month",$F$45/'L1'!$D$17,IF($K$46="Year",$F$45,0)))),B1854,$F$46,$Q$45),"")</f>
        <v/>
      </c>
      <c r="I1854" s="559"/>
      <c r="J1854" s="559" t="str">
        <f t="shared" si="111"/>
        <v/>
      </c>
      <c r="K1854" s="559"/>
      <c r="L1854" s="559"/>
      <c r="M1854" s="559"/>
      <c r="N1854" s="559"/>
      <c r="O1854" s="559" t="str">
        <f t="shared" si="112"/>
        <v/>
      </c>
      <c r="P1854" s="560"/>
    </row>
    <row r="1855" spans="2:16">
      <c r="B1855" s="557" t="str">
        <f t="shared" si="109"/>
        <v/>
      </c>
      <c r="C1855" s="558"/>
      <c r="D1855" s="559" t="str">
        <f t="shared" si="110"/>
        <v/>
      </c>
      <c r="E1855" s="559"/>
      <c r="F1855" s="559" t="str">
        <f>IFERROR(IF(OR(D1855=0,D1855=""),"",-PMT($F$45/IF($K$46="Day",'L1'!$D$12,IF($K$46="Week",'L1'!$D$16,IF($K$46="Month",'L1'!$D$17,1))),$F$46,$D$62)),"")</f>
        <v/>
      </c>
      <c r="G1855" s="559"/>
      <c r="H1855" s="559" t="str">
        <f>IFERROR(-PPMT(IF($K$46="Day",$F$45/'L1'!$D$12,IF($K$46="Week",$F$45/'L1'!$D$16,IF($K$46="Month",$F$45/'L1'!$D$17,IF($K$46="Year",$F$45,0)))),B1855,$F$46,$Q$45),"")</f>
        <v/>
      </c>
      <c r="I1855" s="559"/>
      <c r="J1855" s="559" t="str">
        <f t="shared" si="111"/>
        <v/>
      </c>
      <c r="K1855" s="559"/>
      <c r="L1855" s="559"/>
      <c r="M1855" s="559"/>
      <c r="N1855" s="559"/>
      <c r="O1855" s="559" t="str">
        <f t="shared" si="112"/>
        <v/>
      </c>
      <c r="P1855" s="560"/>
    </row>
    <row r="1856" spans="2:16">
      <c r="B1856" s="557" t="str">
        <f t="shared" ref="B1856:B1919" si="113">IF(OR(D1856=0,D1856=""),"",B1855+1)</f>
        <v/>
      </c>
      <c r="C1856" s="558"/>
      <c r="D1856" s="559" t="str">
        <f t="shared" ref="D1856:D1919" si="114">IFERROR(IF(D1855-H1855&lt;=0,"",D1855-H1855),"")</f>
        <v/>
      </c>
      <c r="E1856" s="559"/>
      <c r="F1856" s="559" t="str">
        <f>IFERROR(IF(OR(D1856=0,D1856=""),"",-PMT($F$45/IF($K$46="Day",'L1'!$D$12,IF($K$46="Week",'L1'!$D$16,IF($K$46="Month",'L1'!$D$17,1))),$F$46,$D$62)),"")</f>
        <v/>
      </c>
      <c r="G1856" s="559"/>
      <c r="H1856" s="559" t="str">
        <f>IFERROR(-PPMT(IF($K$46="Day",$F$45/'L1'!$D$12,IF($K$46="Week",$F$45/'L1'!$D$16,IF($K$46="Month",$F$45/'L1'!$D$17,IF($K$46="Year",$F$45,0)))),B1856,$F$46,$Q$45),"")</f>
        <v/>
      </c>
      <c r="I1856" s="559"/>
      <c r="J1856" s="559" t="str">
        <f t="shared" ref="J1856:J1919" si="115">IFERROR(F1856-H1856,"")</f>
        <v/>
      </c>
      <c r="K1856" s="559"/>
      <c r="L1856" s="559"/>
      <c r="M1856" s="559"/>
      <c r="N1856" s="559"/>
      <c r="O1856" s="559" t="str">
        <f t="shared" ref="O1856:O1919" si="116">IFERROR(D1856-H1856,"")</f>
        <v/>
      </c>
      <c r="P1856" s="560"/>
    </row>
    <row r="1857" spans="2:16">
      <c r="B1857" s="557" t="str">
        <f t="shared" si="113"/>
        <v/>
      </c>
      <c r="C1857" s="558"/>
      <c r="D1857" s="559" t="str">
        <f t="shared" si="114"/>
        <v/>
      </c>
      <c r="E1857" s="559"/>
      <c r="F1857" s="559" t="str">
        <f>IFERROR(IF(OR(D1857=0,D1857=""),"",-PMT($F$45/IF($K$46="Day",'L1'!$D$12,IF($K$46="Week",'L1'!$D$16,IF($K$46="Month",'L1'!$D$17,1))),$F$46,$D$62)),"")</f>
        <v/>
      </c>
      <c r="G1857" s="559"/>
      <c r="H1857" s="559" t="str">
        <f>IFERROR(-PPMT(IF($K$46="Day",$F$45/'L1'!$D$12,IF($K$46="Week",$F$45/'L1'!$D$16,IF($K$46="Month",$F$45/'L1'!$D$17,IF($K$46="Year",$F$45,0)))),B1857,$F$46,$Q$45),"")</f>
        <v/>
      </c>
      <c r="I1857" s="559"/>
      <c r="J1857" s="559" t="str">
        <f t="shared" si="115"/>
        <v/>
      </c>
      <c r="K1857" s="559"/>
      <c r="L1857" s="559"/>
      <c r="M1857" s="559"/>
      <c r="N1857" s="559"/>
      <c r="O1857" s="559" t="str">
        <f t="shared" si="116"/>
        <v/>
      </c>
      <c r="P1857" s="560"/>
    </row>
    <row r="1858" spans="2:16">
      <c r="B1858" s="557" t="str">
        <f t="shared" si="113"/>
        <v/>
      </c>
      <c r="C1858" s="558"/>
      <c r="D1858" s="559" t="str">
        <f t="shared" si="114"/>
        <v/>
      </c>
      <c r="E1858" s="559"/>
      <c r="F1858" s="559" t="str">
        <f>IFERROR(IF(OR(D1858=0,D1858=""),"",-PMT($F$45/IF($K$46="Day",'L1'!$D$12,IF($K$46="Week",'L1'!$D$16,IF($K$46="Month",'L1'!$D$17,1))),$F$46,$D$62)),"")</f>
        <v/>
      </c>
      <c r="G1858" s="559"/>
      <c r="H1858" s="559" t="str">
        <f>IFERROR(-PPMT(IF($K$46="Day",$F$45/'L1'!$D$12,IF($K$46="Week",$F$45/'L1'!$D$16,IF($K$46="Month",$F$45/'L1'!$D$17,IF($K$46="Year",$F$45,0)))),B1858,$F$46,$Q$45),"")</f>
        <v/>
      </c>
      <c r="I1858" s="559"/>
      <c r="J1858" s="559" t="str">
        <f t="shared" si="115"/>
        <v/>
      </c>
      <c r="K1858" s="559"/>
      <c r="L1858" s="559"/>
      <c r="M1858" s="559"/>
      <c r="N1858" s="559"/>
      <c r="O1858" s="559" t="str">
        <f t="shared" si="116"/>
        <v/>
      </c>
      <c r="P1858" s="560"/>
    </row>
    <row r="1859" spans="2:16">
      <c r="B1859" s="557" t="str">
        <f t="shared" si="113"/>
        <v/>
      </c>
      <c r="C1859" s="558"/>
      <c r="D1859" s="559" t="str">
        <f t="shared" si="114"/>
        <v/>
      </c>
      <c r="E1859" s="559"/>
      <c r="F1859" s="559" t="str">
        <f>IFERROR(IF(OR(D1859=0,D1859=""),"",-PMT($F$45/IF($K$46="Day",'L1'!$D$12,IF($K$46="Week",'L1'!$D$16,IF($K$46="Month",'L1'!$D$17,1))),$F$46,$D$62)),"")</f>
        <v/>
      </c>
      <c r="G1859" s="559"/>
      <c r="H1859" s="559" t="str">
        <f>IFERROR(-PPMT(IF($K$46="Day",$F$45/'L1'!$D$12,IF($K$46="Week",$F$45/'L1'!$D$16,IF($K$46="Month",$F$45/'L1'!$D$17,IF($K$46="Year",$F$45,0)))),B1859,$F$46,$Q$45),"")</f>
        <v/>
      </c>
      <c r="I1859" s="559"/>
      <c r="J1859" s="559" t="str">
        <f t="shared" si="115"/>
        <v/>
      </c>
      <c r="K1859" s="559"/>
      <c r="L1859" s="559"/>
      <c r="M1859" s="559"/>
      <c r="N1859" s="559"/>
      <c r="O1859" s="559" t="str">
        <f t="shared" si="116"/>
        <v/>
      </c>
      <c r="P1859" s="560"/>
    </row>
    <row r="1860" spans="2:16">
      <c r="B1860" s="557" t="str">
        <f t="shared" si="113"/>
        <v/>
      </c>
      <c r="C1860" s="558"/>
      <c r="D1860" s="559" t="str">
        <f t="shared" si="114"/>
        <v/>
      </c>
      <c r="E1860" s="559"/>
      <c r="F1860" s="559" t="str">
        <f>IFERROR(IF(OR(D1860=0,D1860=""),"",-PMT($F$45/IF($K$46="Day",'L1'!$D$12,IF($K$46="Week",'L1'!$D$16,IF($K$46="Month",'L1'!$D$17,1))),$F$46,$D$62)),"")</f>
        <v/>
      </c>
      <c r="G1860" s="559"/>
      <c r="H1860" s="559" t="str">
        <f>IFERROR(-PPMT(IF($K$46="Day",$F$45/'L1'!$D$12,IF($K$46="Week",$F$45/'L1'!$D$16,IF($K$46="Month",$F$45/'L1'!$D$17,IF($K$46="Year",$F$45,0)))),B1860,$F$46,$Q$45),"")</f>
        <v/>
      </c>
      <c r="I1860" s="559"/>
      <c r="J1860" s="559" t="str">
        <f t="shared" si="115"/>
        <v/>
      </c>
      <c r="K1860" s="559"/>
      <c r="L1860" s="559"/>
      <c r="M1860" s="559"/>
      <c r="N1860" s="559"/>
      <c r="O1860" s="559" t="str">
        <f t="shared" si="116"/>
        <v/>
      </c>
      <c r="P1860" s="560"/>
    </row>
    <row r="1861" spans="2:16">
      <c r="B1861" s="557" t="str">
        <f t="shared" si="113"/>
        <v/>
      </c>
      <c r="C1861" s="558"/>
      <c r="D1861" s="559" t="str">
        <f t="shared" si="114"/>
        <v/>
      </c>
      <c r="E1861" s="559"/>
      <c r="F1861" s="559" t="str">
        <f>IFERROR(IF(OR(D1861=0,D1861=""),"",-PMT($F$45/IF($K$46="Day",'L1'!$D$12,IF($K$46="Week",'L1'!$D$16,IF($K$46="Month",'L1'!$D$17,1))),$F$46,$D$62)),"")</f>
        <v/>
      </c>
      <c r="G1861" s="559"/>
      <c r="H1861" s="559" t="str">
        <f>IFERROR(-PPMT(IF($K$46="Day",$F$45/'L1'!$D$12,IF($K$46="Week",$F$45/'L1'!$D$16,IF($K$46="Month",$F$45/'L1'!$D$17,IF($K$46="Year",$F$45,0)))),B1861,$F$46,$Q$45),"")</f>
        <v/>
      </c>
      <c r="I1861" s="559"/>
      <c r="J1861" s="559" t="str">
        <f t="shared" si="115"/>
        <v/>
      </c>
      <c r="K1861" s="559"/>
      <c r="L1861" s="559"/>
      <c r="M1861" s="559"/>
      <c r="N1861" s="559"/>
      <c r="O1861" s="559" t="str">
        <f t="shared" si="116"/>
        <v/>
      </c>
      <c r="P1861" s="560"/>
    </row>
    <row r="1862" spans="2:16">
      <c r="B1862" s="557" t="str">
        <f t="shared" si="113"/>
        <v/>
      </c>
      <c r="C1862" s="558"/>
      <c r="D1862" s="559" t="str">
        <f t="shared" si="114"/>
        <v/>
      </c>
      <c r="E1862" s="559"/>
      <c r="F1862" s="559" t="str">
        <f>IFERROR(IF(OR(D1862=0,D1862=""),"",-PMT($F$45/IF($K$46="Day",'L1'!$D$12,IF($K$46="Week",'L1'!$D$16,IF($K$46="Month",'L1'!$D$17,1))),$F$46,$D$62)),"")</f>
        <v/>
      </c>
      <c r="G1862" s="559"/>
      <c r="H1862" s="559" t="str">
        <f>IFERROR(-PPMT(IF($K$46="Day",$F$45/'L1'!$D$12,IF($K$46="Week",$F$45/'L1'!$D$16,IF($K$46="Month",$F$45/'L1'!$D$17,IF($K$46="Year",$F$45,0)))),B1862,$F$46,$Q$45),"")</f>
        <v/>
      </c>
      <c r="I1862" s="559"/>
      <c r="J1862" s="559" t="str">
        <f t="shared" si="115"/>
        <v/>
      </c>
      <c r="K1862" s="559"/>
      <c r="L1862" s="559"/>
      <c r="M1862" s="559"/>
      <c r="N1862" s="559"/>
      <c r="O1862" s="559" t="str">
        <f t="shared" si="116"/>
        <v/>
      </c>
      <c r="P1862" s="560"/>
    </row>
    <row r="1863" spans="2:16">
      <c r="B1863" s="557" t="str">
        <f t="shared" si="113"/>
        <v/>
      </c>
      <c r="C1863" s="558"/>
      <c r="D1863" s="559" t="str">
        <f t="shared" si="114"/>
        <v/>
      </c>
      <c r="E1863" s="559"/>
      <c r="F1863" s="559" t="str">
        <f>IFERROR(IF(OR(D1863=0,D1863=""),"",-PMT($F$45/IF($K$46="Day",'L1'!$D$12,IF($K$46="Week",'L1'!$D$16,IF($K$46="Month",'L1'!$D$17,1))),$F$46,$D$62)),"")</f>
        <v/>
      </c>
      <c r="G1863" s="559"/>
      <c r="H1863" s="559" t="str">
        <f>IFERROR(-PPMT(IF($K$46="Day",$F$45/'L1'!$D$12,IF($K$46="Week",$F$45/'L1'!$D$16,IF($K$46="Month",$F$45/'L1'!$D$17,IF($K$46="Year",$F$45,0)))),B1863,$F$46,$Q$45),"")</f>
        <v/>
      </c>
      <c r="I1863" s="559"/>
      <c r="J1863" s="559" t="str">
        <f t="shared" si="115"/>
        <v/>
      </c>
      <c r="K1863" s="559"/>
      <c r="L1863" s="559"/>
      <c r="M1863" s="559"/>
      <c r="N1863" s="559"/>
      <c r="O1863" s="559" t="str">
        <f t="shared" si="116"/>
        <v/>
      </c>
      <c r="P1863" s="560"/>
    </row>
    <row r="1864" spans="2:16">
      <c r="B1864" s="557" t="str">
        <f t="shared" si="113"/>
        <v/>
      </c>
      <c r="C1864" s="558"/>
      <c r="D1864" s="559" t="str">
        <f t="shared" si="114"/>
        <v/>
      </c>
      <c r="E1864" s="559"/>
      <c r="F1864" s="559" t="str">
        <f>IFERROR(IF(OR(D1864=0,D1864=""),"",-PMT($F$45/IF($K$46="Day",'L1'!$D$12,IF($K$46="Week",'L1'!$D$16,IF($K$46="Month",'L1'!$D$17,1))),$F$46,$D$62)),"")</f>
        <v/>
      </c>
      <c r="G1864" s="559"/>
      <c r="H1864" s="559" t="str">
        <f>IFERROR(-PPMT(IF($K$46="Day",$F$45/'L1'!$D$12,IF($K$46="Week",$F$45/'L1'!$D$16,IF($K$46="Month",$F$45/'L1'!$D$17,IF($K$46="Year",$F$45,0)))),B1864,$F$46,$Q$45),"")</f>
        <v/>
      </c>
      <c r="I1864" s="559"/>
      <c r="J1864" s="559" t="str">
        <f t="shared" si="115"/>
        <v/>
      </c>
      <c r="K1864" s="559"/>
      <c r="L1864" s="559"/>
      <c r="M1864" s="559"/>
      <c r="N1864" s="559"/>
      <c r="O1864" s="559" t="str">
        <f t="shared" si="116"/>
        <v/>
      </c>
      <c r="P1864" s="560"/>
    </row>
    <row r="1865" spans="2:16">
      <c r="B1865" s="557" t="str">
        <f t="shared" si="113"/>
        <v/>
      </c>
      <c r="C1865" s="558"/>
      <c r="D1865" s="559" t="str">
        <f t="shared" si="114"/>
        <v/>
      </c>
      <c r="E1865" s="559"/>
      <c r="F1865" s="559" t="str">
        <f>IFERROR(IF(OR(D1865=0,D1865=""),"",-PMT($F$45/IF($K$46="Day",'L1'!$D$12,IF($K$46="Week",'L1'!$D$16,IF($K$46="Month",'L1'!$D$17,1))),$F$46,$D$62)),"")</f>
        <v/>
      </c>
      <c r="G1865" s="559"/>
      <c r="H1865" s="559" t="str">
        <f>IFERROR(-PPMT(IF($K$46="Day",$F$45/'L1'!$D$12,IF($K$46="Week",$F$45/'L1'!$D$16,IF($K$46="Month",$F$45/'L1'!$D$17,IF($K$46="Year",$F$45,0)))),B1865,$F$46,$Q$45),"")</f>
        <v/>
      </c>
      <c r="I1865" s="559"/>
      <c r="J1865" s="559" t="str">
        <f t="shared" si="115"/>
        <v/>
      </c>
      <c r="K1865" s="559"/>
      <c r="L1865" s="559"/>
      <c r="M1865" s="559"/>
      <c r="N1865" s="559"/>
      <c r="O1865" s="559" t="str">
        <f t="shared" si="116"/>
        <v/>
      </c>
      <c r="P1865" s="560"/>
    </row>
    <row r="1866" spans="2:16">
      <c r="B1866" s="557" t="str">
        <f t="shared" si="113"/>
        <v/>
      </c>
      <c r="C1866" s="558"/>
      <c r="D1866" s="559" t="str">
        <f t="shared" si="114"/>
        <v/>
      </c>
      <c r="E1866" s="559"/>
      <c r="F1866" s="559" t="str">
        <f>IFERROR(IF(OR(D1866=0,D1866=""),"",-PMT($F$45/IF($K$46="Day",'L1'!$D$12,IF($K$46="Week",'L1'!$D$16,IF($K$46="Month",'L1'!$D$17,1))),$F$46,$D$62)),"")</f>
        <v/>
      </c>
      <c r="G1866" s="559"/>
      <c r="H1866" s="559" t="str">
        <f>IFERROR(-PPMT(IF($K$46="Day",$F$45/'L1'!$D$12,IF($K$46="Week",$F$45/'L1'!$D$16,IF($K$46="Month",$F$45/'L1'!$D$17,IF($K$46="Year",$F$45,0)))),B1866,$F$46,$Q$45),"")</f>
        <v/>
      </c>
      <c r="I1866" s="559"/>
      <c r="J1866" s="559" t="str">
        <f t="shared" si="115"/>
        <v/>
      </c>
      <c r="K1866" s="559"/>
      <c r="L1866" s="559"/>
      <c r="M1866" s="559"/>
      <c r="N1866" s="559"/>
      <c r="O1866" s="559" t="str">
        <f t="shared" si="116"/>
        <v/>
      </c>
      <c r="P1866" s="560"/>
    </row>
    <row r="1867" spans="2:16">
      <c r="B1867" s="557" t="str">
        <f t="shared" si="113"/>
        <v/>
      </c>
      <c r="C1867" s="558"/>
      <c r="D1867" s="559" t="str">
        <f t="shared" si="114"/>
        <v/>
      </c>
      <c r="E1867" s="559"/>
      <c r="F1867" s="559" t="str">
        <f>IFERROR(IF(OR(D1867=0,D1867=""),"",-PMT($F$45/IF($K$46="Day",'L1'!$D$12,IF($K$46="Week",'L1'!$D$16,IF($K$46="Month",'L1'!$D$17,1))),$F$46,$D$62)),"")</f>
        <v/>
      </c>
      <c r="G1867" s="559"/>
      <c r="H1867" s="559" t="str">
        <f>IFERROR(-PPMT(IF($K$46="Day",$F$45/'L1'!$D$12,IF($K$46="Week",$F$45/'L1'!$D$16,IF($K$46="Month",$F$45/'L1'!$D$17,IF($K$46="Year",$F$45,0)))),B1867,$F$46,$Q$45),"")</f>
        <v/>
      </c>
      <c r="I1867" s="559"/>
      <c r="J1867" s="559" t="str">
        <f t="shared" si="115"/>
        <v/>
      </c>
      <c r="K1867" s="559"/>
      <c r="L1867" s="559"/>
      <c r="M1867" s="559"/>
      <c r="N1867" s="559"/>
      <c r="O1867" s="559" t="str">
        <f t="shared" si="116"/>
        <v/>
      </c>
      <c r="P1867" s="560"/>
    </row>
    <row r="1868" spans="2:16">
      <c r="B1868" s="557" t="str">
        <f t="shared" si="113"/>
        <v/>
      </c>
      <c r="C1868" s="558"/>
      <c r="D1868" s="559" t="str">
        <f t="shared" si="114"/>
        <v/>
      </c>
      <c r="E1868" s="559"/>
      <c r="F1868" s="559" t="str">
        <f>IFERROR(IF(OR(D1868=0,D1868=""),"",-PMT($F$45/IF($K$46="Day",'L1'!$D$12,IF($K$46="Week",'L1'!$D$16,IF($K$46="Month",'L1'!$D$17,1))),$F$46,$D$62)),"")</f>
        <v/>
      </c>
      <c r="G1868" s="559"/>
      <c r="H1868" s="559" t="str">
        <f>IFERROR(-PPMT(IF($K$46="Day",$F$45/'L1'!$D$12,IF($K$46="Week",$F$45/'L1'!$D$16,IF($K$46="Month",$F$45/'L1'!$D$17,IF($K$46="Year",$F$45,0)))),B1868,$F$46,$Q$45),"")</f>
        <v/>
      </c>
      <c r="I1868" s="559"/>
      <c r="J1868" s="559" t="str">
        <f t="shared" si="115"/>
        <v/>
      </c>
      <c r="K1868" s="559"/>
      <c r="L1868" s="559"/>
      <c r="M1868" s="559"/>
      <c r="N1868" s="559"/>
      <c r="O1868" s="559" t="str">
        <f t="shared" si="116"/>
        <v/>
      </c>
      <c r="P1868" s="560"/>
    </row>
    <row r="1869" spans="2:16">
      <c r="B1869" s="557" t="str">
        <f t="shared" si="113"/>
        <v/>
      </c>
      <c r="C1869" s="558"/>
      <c r="D1869" s="559" t="str">
        <f t="shared" si="114"/>
        <v/>
      </c>
      <c r="E1869" s="559"/>
      <c r="F1869" s="559" t="str">
        <f>IFERROR(IF(OR(D1869=0,D1869=""),"",-PMT($F$45/IF($K$46="Day",'L1'!$D$12,IF($K$46="Week",'L1'!$D$16,IF($K$46="Month",'L1'!$D$17,1))),$F$46,$D$62)),"")</f>
        <v/>
      </c>
      <c r="G1869" s="559"/>
      <c r="H1869" s="559" t="str">
        <f>IFERROR(-PPMT(IF($K$46="Day",$F$45/'L1'!$D$12,IF($K$46="Week",$F$45/'L1'!$D$16,IF($K$46="Month",$F$45/'L1'!$D$17,IF($K$46="Year",$F$45,0)))),B1869,$F$46,$Q$45),"")</f>
        <v/>
      </c>
      <c r="I1869" s="559"/>
      <c r="J1869" s="559" t="str">
        <f t="shared" si="115"/>
        <v/>
      </c>
      <c r="K1869" s="559"/>
      <c r="L1869" s="559"/>
      <c r="M1869" s="559"/>
      <c r="N1869" s="559"/>
      <c r="O1869" s="559" t="str">
        <f t="shared" si="116"/>
        <v/>
      </c>
      <c r="P1869" s="560"/>
    </row>
    <row r="1870" spans="2:16">
      <c r="B1870" s="557" t="str">
        <f t="shared" si="113"/>
        <v/>
      </c>
      <c r="C1870" s="558"/>
      <c r="D1870" s="559" t="str">
        <f t="shared" si="114"/>
        <v/>
      </c>
      <c r="E1870" s="559"/>
      <c r="F1870" s="559" t="str">
        <f>IFERROR(IF(OR(D1870=0,D1870=""),"",-PMT($F$45/IF($K$46="Day",'L1'!$D$12,IF($K$46="Week",'L1'!$D$16,IF($K$46="Month",'L1'!$D$17,1))),$F$46,$D$62)),"")</f>
        <v/>
      </c>
      <c r="G1870" s="559"/>
      <c r="H1870" s="559" t="str">
        <f>IFERROR(-PPMT(IF($K$46="Day",$F$45/'L1'!$D$12,IF($K$46="Week",$F$45/'L1'!$D$16,IF($K$46="Month",$F$45/'L1'!$D$17,IF($K$46="Year",$F$45,0)))),B1870,$F$46,$Q$45),"")</f>
        <v/>
      </c>
      <c r="I1870" s="559"/>
      <c r="J1870" s="559" t="str">
        <f t="shared" si="115"/>
        <v/>
      </c>
      <c r="K1870" s="559"/>
      <c r="L1870" s="559"/>
      <c r="M1870" s="559"/>
      <c r="N1870" s="559"/>
      <c r="O1870" s="559" t="str">
        <f t="shared" si="116"/>
        <v/>
      </c>
      <c r="P1870" s="560"/>
    </row>
    <row r="1871" spans="2:16">
      <c r="B1871" s="557" t="str">
        <f t="shared" si="113"/>
        <v/>
      </c>
      <c r="C1871" s="558"/>
      <c r="D1871" s="559" t="str">
        <f t="shared" si="114"/>
        <v/>
      </c>
      <c r="E1871" s="559"/>
      <c r="F1871" s="559" t="str">
        <f>IFERROR(IF(OR(D1871=0,D1871=""),"",-PMT($F$45/IF($K$46="Day",'L1'!$D$12,IF($K$46="Week",'L1'!$D$16,IF($K$46="Month",'L1'!$D$17,1))),$F$46,$D$62)),"")</f>
        <v/>
      </c>
      <c r="G1871" s="559"/>
      <c r="H1871" s="559" t="str">
        <f>IFERROR(-PPMT(IF($K$46="Day",$F$45/'L1'!$D$12,IF($K$46="Week",$F$45/'L1'!$D$16,IF($K$46="Month",$F$45/'L1'!$D$17,IF($K$46="Year",$F$45,0)))),B1871,$F$46,$Q$45),"")</f>
        <v/>
      </c>
      <c r="I1871" s="559"/>
      <c r="J1871" s="559" t="str">
        <f t="shared" si="115"/>
        <v/>
      </c>
      <c r="K1871" s="559"/>
      <c r="L1871" s="559"/>
      <c r="M1871" s="559"/>
      <c r="N1871" s="559"/>
      <c r="O1871" s="559" t="str">
        <f t="shared" si="116"/>
        <v/>
      </c>
      <c r="P1871" s="560"/>
    </row>
    <row r="1872" spans="2:16">
      <c r="B1872" s="557" t="str">
        <f t="shared" si="113"/>
        <v/>
      </c>
      <c r="C1872" s="558"/>
      <c r="D1872" s="559" t="str">
        <f t="shared" si="114"/>
        <v/>
      </c>
      <c r="E1872" s="559"/>
      <c r="F1872" s="559" t="str">
        <f>IFERROR(IF(OR(D1872=0,D1872=""),"",-PMT($F$45/IF($K$46="Day",'L1'!$D$12,IF($K$46="Week",'L1'!$D$16,IF($K$46="Month",'L1'!$D$17,1))),$F$46,$D$62)),"")</f>
        <v/>
      </c>
      <c r="G1872" s="559"/>
      <c r="H1872" s="559" t="str">
        <f>IFERROR(-PPMT(IF($K$46="Day",$F$45/'L1'!$D$12,IF($K$46="Week",$F$45/'L1'!$D$16,IF($K$46="Month",$F$45/'L1'!$D$17,IF($K$46="Year",$F$45,0)))),B1872,$F$46,$Q$45),"")</f>
        <v/>
      </c>
      <c r="I1872" s="559"/>
      <c r="J1872" s="559" t="str">
        <f t="shared" si="115"/>
        <v/>
      </c>
      <c r="K1872" s="559"/>
      <c r="L1872" s="559"/>
      <c r="M1872" s="559"/>
      <c r="N1872" s="559"/>
      <c r="O1872" s="559" t="str">
        <f t="shared" si="116"/>
        <v/>
      </c>
      <c r="P1872" s="560"/>
    </row>
    <row r="1873" spans="2:16">
      <c r="B1873" s="557" t="str">
        <f t="shared" si="113"/>
        <v/>
      </c>
      <c r="C1873" s="558"/>
      <c r="D1873" s="559" t="str">
        <f t="shared" si="114"/>
        <v/>
      </c>
      <c r="E1873" s="559"/>
      <c r="F1873" s="559" t="str">
        <f>IFERROR(IF(OR(D1873=0,D1873=""),"",-PMT($F$45/IF($K$46="Day",'L1'!$D$12,IF($K$46="Week",'L1'!$D$16,IF($K$46="Month",'L1'!$D$17,1))),$F$46,$D$62)),"")</f>
        <v/>
      </c>
      <c r="G1873" s="559"/>
      <c r="H1873" s="559" t="str">
        <f>IFERROR(-PPMT(IF($K$46="Day",$F$45/'L1'!$D$12,IF($K$46="Week",$F$45/'L1'!$D$16,IF($K$46="Month",$F$45/'L1'!$D$17,IF($K$46="Year",$F$45,0)))),B1873,$F$46,$Q$45),"")</f>
        <v/>
      </c>
      <c r="I1873" s="559"/>
      <c r="J1873" s="559" t="str">
        <f t="shared" si="115"/>
        <v/>
      </c>
      <c r="K1873" s="559"/>
      <c r="L1873" s="559"/>
      <c r="M1873" s="559"/>
      <c r="N1873" s="559"/>
      <c r="O1873" s="559" t="str">
        <f t="shared" si="116"/>
        <v/>
      </c>
      <c r="P1873" s="560"/>
    </row>
    <row r="1874" spans="2:16">
      <c r="B1874" s="557" t="str">
        <f t="shared" si="113"/>
        <v/>
      </c>
      <c r="C1874" s="558"/>
      <c r="D1874" s="559" t="str">
        <f t="shared" si="114"/>
        <v/>
      </c>
      <c r="E1874" s="559"/>
      <c r="F1874" s="559" t="str">
        <f>IFERROR(IF(OR(D1874=0,D1874=""),"",-PMT($F$45/IF($K$46="Day",'L1'!$D$12,IF($K$46="Week",'L1'!$D$16,IF($K$46="Month",'L1'!$D$17,1))),$F$46,$D$62)),"")</f>
        <v/>
      </c>
      <c r="G1874" s="559"/>
      <c r="H1874" s="559" t="str">
        <f>IFERROR(-PPMT(IF($K$46="Day",$F$45/'L1'!$D$12,IF($K$46="Week",$F$45/'L1'!$D$16,IF($K$46="Month",$F$45/'L1'!$D$17,IF($K$46="Year",$F$45,0)))),B1874,$F$46,$Q$45),"")</f>
        <v/>
      </c>
      <c r="I1874" s="559"/>
      <c r="J1874" s="559" t="str">
        <f t="shared" si="115"/>
        <v/>
      </c>
      <c r="K1874" s="559"/>
      <c r="L1874" s="559"/>
      <c r="M1874" s="559"/>
      <c r="N1874" s="559"/>
      <c r="O1874" s="559" t="str">
        <f t="shared" si="116"/>
        <v/>
      </c>
      <c r="P1874" s="560"/>
    </row>
    <row r="1875" spans="2:16">
      <c r="B1875" s="557" t="str">
        <f t="shared" si="113"/>
        <v/>
      </c>
      <c r="C1875" s="558"/>
      <c r="D1875" s="559" t="str">
        <f t="shared" si="114"/>
        <v/>
      </c>
      <c r="E1875" s="559"/>
      <c r="F1875" s="559" t="str">
        <f>IFERROR(IF(OR(D1875=0,D1875=""),"",-PMT($F$45/IF($K$46="Day",'L1'!$D$12,IF($K$46="Week",'L1'!$D$16,IF($K$46="Month",'L1'!$D$17,1))),$F$46,$D$62)),"")</f>
        <v/>
      </c>
      <c r="G1875" s="559"/>
      <c r="H1875" s="559" t="str">
        <f>IFERROR(-PPMT(IF($K$46="Day",$F$45/'L1'!$D$12,IF($K$46="Week",$F$45/'L1'!$D$16,IF($K$46="Month",$F$45/'L1'!$D$17,IF($K$46="Year",$F$45,0)))),B1875,$F$46,$Q$45),"")</f>
        <v/>
      </c>
      <c r="I1875" s="559"/>
      <c r="J1875" s="559" t="str">
        <f t="shared" si="115"/>
        <v/>
      </c>
      <c r="K1875" s="559"/>
      <c r="L1875" s="559"/>
      <c r="M1875" s="559"/>
      <c r="N1875" s="559"/>
      <c r="O1875" s="559" t="str">
        <f t="shared" si="116"/>
        <v/>
      </c>
      <c r="P1875" s="560"/>
    </row>
    <row r="1876" spans="2:16">
      <c r="B1876" s="557" t="str">
        <f t="shared" si="113"/>
        <v/>
      </c>
      <c r="C1876" s="558"/>
      <c r="D1876" s="559" t="str">
        <f t="shared" si="114"/>
        <v/>
      </c>
      <c r="E1876" s="559"/>
      <c r="F1876" s="559" t="str">
        <f>IFERROR(IF(OR(D1876=0,D1876=""),"",-PMT($F$45/IF($K$46="Day",'L1'!$D$12,IF($K$46="Week",'L1'!$D$16,IF($K$46="Month",'L1'!$D$17,1))),$F$46,$D$62)),"")</f>
        <v/>
      </c>
      <c r="G1876" s="559"/>
      <c r="H1876" s="559" t="str">
        <f>IFERROR(-PPMT(IF($K$46="Day",$F$45/'L1'!$D$12,IF($K$46="Week",$F$45/'L1'!$D$16,IF($K$46="Month",$F$45/'L1'!$D$17,IF($K$46="Year",$F$45,0)))),B1876,$F$46,$Q$45),"")</f>
        <v/>
      </c>
      <c r="I1876" s="559"/>
      <c r="J1876" s="559" t="str">
        <f t="shared" si="115"/>
        <v/>
      </c>
      <c r="K1876" s="559"/>
      <c r="L1876" s="559"/>
      <c r="M1876" s="559"/>
      <c r="N1876" s="559"/>
      <c r="O1876" s="559" t="str">
        <f t="shared" si="116"/>
        <v/>
      </c>
      <c r="P1876" s="560"/>
    </row>
    <row r="1877" spans="2:16">
      <c r="B1877" s="557" t="str">
        <f t="shared" si="113"/>
        <v/>
      </c>
      <c r="C1877" s="558"/>
      <c r="D1877" s="559" t="str">
        <f t="shared" si="114"/>
        <v/>
      </c>
      <c r="E1877" s="559"/>
      <c r="F1877" s="559" t="str">
        <f>IFERROR(IF(OR(D1877=0,D1877=""),"",-PMT($F$45/IF($K$46="Day",'L1'!$D$12,IF($K$46="Week",'L1'!$D$16,IF($K$46="Month",'L1'!$D$17,1))),$F$46,$D$62)),"")</f>
        <v/>
      </c>
      <c r="G1877" s="559"/>
      <c r="H1877" s="559" t="str">
        <f>IFERROR(-PPMT(IF($K$46="Day",$F$45/'L1'!$D$12,IF($K$46="Week",$F$45/'L1'!$D$16,IF($K$46="Month",$F$45/'L1'!$D$17,IF($K$46="Year",$F$45,0)))),B1877,$F$46,$Q$45),"")</f>
        <v/>
      </c>
      <c r="I1877" s="559"/>
      <c r="J1877" s="559" t="str">
        <f t="shared" si="115"/>
        <v/>
      </c>
      <c r="K1877" s="559"/>
      <c r="L1877" s="559"/>
      <c r="M1877" s="559"/>
      <c r="N1877" s="559"/>
      <c r="O1877" s="559" t="str">
        <f t="shared" si="116"/>
        <v/>
      </c>
      <c r="P1877" s="560"/>
    </row>
    <row r="1878" spans="2:16">
      <c r="B1878" s="557" t="str">
        <f t="shared" si="113"/>
        <v/>
      </c>
      <c r="C1878" s="558"/>
      <c r="D1878" s="559" t="str">
        <f t="shared" si="114"/>
        <v/>
      </c>
      <c r="E1878" s="559"/>
      <c r="F1878" s="559" t="str">
        <f>IFERROR(IF(OR(D1878=0,D1878=""),"",-PMT($F$45/IF($K$46="Day",'L1'!$D$12,IF($K$46="Week",'L1'!$D$16,IF($K$46="Month",'L1'!$D$17,1))),$F$46,$D$62)),"")</f>
        <v/>
      </c>
      <c r="G1878" s="559"/>
      <c r="H1878" s="559" t="str">
        <f>IFERROR(-PPMT(IF($K$46="Day",$F$45/'L1'!$D$12,IF($K$46="Week",$F$45/'L1'!$D$16,IF($K$46="Month",$F$45/'L1'!$D$17,IF($K$46="Year",$F$45,0)))),B1878,$F$46,$Q$45),"")</f>
        <v/>
      </c>
      <c r="I1878" s="559"/>
      <c r="J1878" s="559" t="str">
        <f t="shared" si="115"/>
        <v/>
      </c>
      <c r="K1878" s="559"/>
      <c r="L1878" s="559"/>
      <c r="M1878" s="559"/>
      <c r="N1878" s="559"/>
      <c r="O1878" s="559" t="str">
        <f t="shared" si="116"/>
        <v/>
      </c>
      <c r="P1878" s="560"/>
    </row>
    <row r="1879" spans="2:16">
      <c r="B1879" s="557" t="str">
        <f t="shared" si="113"/>
        <v/>
      </c>
      <c r="C1879" s="558"/>
      <c r="D1879" s="559" t="str">
        <f t="shared" si="114"/>
        <v/>
      </c>
      <c r="E1879" s="559"/>
      <c r="F1879" s="559" t="str">
        <f>IFERROR(IF(OR(D1879=0,D1879=""),"",-PMT($F$45/IF($K$46="Day",'L1'!$D$12,IF($K$46="Week",'L1'!$D$16,IF($K$46="Month",'L1'!$D$17,1))),$F$46,$D$62)),"")</f>
        <v/>
      </c>
      <c r="G1879" s="559"/>
      <c r="H1879" s="559" t="str">
        <f>IFERROR(-PPMT(IF($K$46="Day",$F$45/'L1'!$D$12,IF($K$46="Week",$F$45/'L1'!$D$16,IF($K$46="Month",$F$45/'L1'!$D$17,IF($K$46="Year",$F$45,0)))),B1879,$F$46,$Q$45),"")</f>
        <v/>
      </c>
      <c r="I1879" s="559"/>
      <c r="J1879" s="559" t="str">
        <f t="shared" si="115"/>
        <v/>
      </c>
      <c r="K1879" s="559"/>
      <c r="L1879" s="559"/>
      <c r="M1879" s="559"/>
      <c r="N1879" s="559"/>
      <c r="O1879" s="559" t="str">
        <f t="shared" si="116"/>
        <v/>
      </c>
      <c r="P1879" s="560"/>
    </row>
    <row r="1880" spans="2:16">
      <c r="B1880" s="557" t="str">
        <f t="shared" si="113"/>
        <v/>
      </c>
      <c r="C1880" s="558"/>
      <c r="D1880" s="559" t="str">
        <f t="shared" si="114"/>
        <v/>
      </c>
      <c r="E1880" s="559"/>
      <c r="F1880" s="559" t="str">
        <f>IFERROR(IF(OR(D1880=0,D1880=""),"",-PMT($F$45/IF($K$46="Day",'L1'!$D$12,IF($K$46="Week",'L1'!$D$16,IF($K$46="Month",'L1'!$D$17,1))),$F$46,$D$62)),"")</f>
        <v/>
      </c>
      <c r="G1880" s="559"/>
      <c r="H1880" s="559" t="str">
        <f>IFERROR(-PPMT(IF($K$46="Day",$F$45/'L1'!$D$12,IF($K$46="Week",$F$45/'L1'!$D$16,IF($K$46="Month",$F$45/'L1'!$D$17,IF($K$46="Year",$F$45,0)))),B1880,$F$46,$Q$45),"")</f>
        <v/>
      </c>
      <c r="I1880" s="559"/>
      <c r="J1880" s="559" t="str">
        <f t="shared" si="115"/>
        <v/>
      </c>
      <c r="K1880" s="559"/>
      <c r="L1880" s="559"/>
      <c r="M1880" s="559"/>
      <c r="N1880" s="559"/>
      <c r="O1880" s="559" t="str">
        <f t="shared" si="116"/>
        <v/>
      </c>
      <c r="P1880" s="560"/>
    </row>
    <row r="1881" spans="2:16">
      <c r="B1881" s="557" t="str">
        <f t="shared" si="113"/>
        <v/>
      </c>
      <c r="C1881" s="558"/>
      <c r="D1881" s="559" t="str">
        <f t="shared" si="114"/>
        <v/>
      </c>
      <c r="E1881" s="559"/>
      <c r="F1881" s="559" t="str">
        <f>IFERROR(IF(OR(D1881=0,D1881=""),"",-PMT($F$45/IF($K$46="Day",'L1'!$D$12,IF($K$46="Week",'L1'!$D$16,IF($K$46="Month",'L1'!$D$17,1))),$F$46,$D$62)),"")</f>
        <v/>
      </c>
      <c r="G1881" s="559"/>
      <c r="H1881" s="559" t="str">
        <f>IFERROR(-PPMT(IF($K$46="Day",$F$45/'L1'!$D$12,IF($K$46="Week",$F$45/'L1'!$D$16,IF($K$46="Month",$F$45/'L1'!$D$17,IF($K$46="Year",$F$45,0)))),B1881,$F$46,$Q$45),"")</f>
        <v/>
      </c>
      <c r="I1881" s="559"/>
      <c r="J1881" s="559" t="str">
        <f t="shared" si="115"/>
        <v/>
      </c>
      <c r="K1881" s="559"/>
      <c r="L1881" s="559"/>
      <c r="M1881" s="559"/>
      <c r="N1881" s="559"/>
      <c r="O1881" s="559" t="str">
        <f t="shared" si="116"/>
        <v/>
      </c>
      <c r="P1881" s="560"/>
    </row>
    <row r="1882" spans="2:16">
      <c r="B1882" s="557" t="str">
        <f t="shared" si="113"/>
        <v/>
      </c>
      <c r="C1882" s="558"/>
      <c r="D1882" s="559" t="str">
        <f t="shared" si="114"/>
        <v/>
      </c>
      <c r="E1882" s="559"/>
      <c r="F1882" s="559" t="str">
        <f>IFERROR(IF(OR(D1882=0,D1882=""),"",-PMT($F$45/IF($K$46="Day",'L1'!$D$12,IF($K$46="Week",'L1'!$D$16,IF($K$46="Month",'L1'!$D$17,1))),$F$46,$D$62)),"")</f>
        <v/>
      </c>
      <c r="G1882" s="559"/>
      <c r="H1882" s="559" t="str">
        <f>IFERROR(-PPMT(IF($K$46="Day",$F$45/'L1'!$D$12,IF($K$46="Week",$F$45/'L1'!$D$16,IF($K$46="Month",$F$45/'L1'!$D$17,IF($K$46="Year",$F$45,0)))),B1882,$F$46,$Q$45),"")</f>
        <v/>
      </c>
      <c r="I1882" s="559"/>
      <c r="J1882" s="559" t="str">
        <f t="shared" si="115"/>
        <v/>
      </c>
      <c r="K1882" s="559"/>
      <c r="L1882" s="559"/>
      <c r="M1882" s="559"/>
      <c r="N1882" s="559"/>
      <c r="O1882" s="559" t="str">
        <f t="shared" si="116"/>
        <v/>
      </c>
      <c r="P1882" s="560"/>
    </row>
    <row r="1883" spans="2:16">
      <c r="B1883" s="557" t="str">
        <f t="shared" si="113"/>
        <v/>
      </c>
      <c r="C1883" s="558"/>
      <c r="D1883" s="559" t="str">
        <f t="shared" si="114"/>
        <v/>
      </c>
      <c r="E1883" s="559"/>
      <c r="F1883" s="559" t="str">
        <f>IFERROR(IF(OR(D1883=0,D1883=""),"",-PMT($F$45/IF($K$46="Day",'L1'!$D$12,IF($K$46="Week",'L1'!$D$16,IF($K$46="Month",'L1'!$D$17,1))),$F$46,$D$62)),"")</f>
        <v/>
      </c>
      <c r="G1883" s="559"/>
      <c r="H1883" s="559" t="str">
        <f>IFERROR(-PPMT(IF($K$46="Day",$F$45/'L1'!$D$12,IF($K$46="Week",$F$45/'L1'!$D$16,IF($K$46="Month",$F$45/'L1'!$D$17,IF($K$46="Year",$F$45,0)))),B1883,$F$46,$Q$45),"")</f>
        <v/>
      </c>
      <c r="I1883" s="559"/>
      <c r="J1883" s="559" t="str">
        <f t="shared" si="115"/>
        <v/>
      </c>
      <c r="K1883" s="559"/>
      <c r="L1883" s="559"/>
      <c r="M1883" s="559"/>
      <c r="N1883" s="559"/>
      <c r="O1883" s="559" t="str">
        <f t="shared" si="116"/>
        <v/>
      </c>
      <c r="P1883" s="560"/>
    </row>
    <row r="1884" spans="2:16">
      <c r="B1884" s="557" t="str">
        <f t="shared" si="113"/>
        <v/>
      </c>
      <c r="C1884" s="558"/>
      <c r="D1884" s="559" t="str">
        <f t="shared" si="114"/>
        <v/>
      </c>
      <c r="E1884" s="559"/>
      <c r="F1884" s="559" t="str">
        <f>IFERROR(IF(OR(D1884=0,D1884=""),"",-PMT($F$45/IF($K$46="Day",'L1'!$D$12,IF($K$46="Week",'L1'!$D$16,IF($K$46="Month",'L1'!$D$17,1))),$F$46,$D$62)),"")</f>
        <v/>
      </c>
      <c r="G1884" s="559"/>
      <c r="H1884" s="559" t="str">
        <f>IFERROR(-PPMT(IF($K$46="Day",$F$45/'L1'!$D$12,IF($K$46="Week",$F$45/'L1'!$D$16,IF($K$46="Month",$F$45/'L1'!$D$17,IF($K$46="Year",$F$45,0)))),B1884,$F$46,$Q$45),"")</f>
        <v/>
      </c>
      <c r="I1884" s="559"/>
      <c r="J1884" s="559" t="str">
        <f t="shared" si="115"/>
        <v/>
      </c>
      <c r="K1884" s="559"/>
      <c r="L1884" s="559"/>
      <c r="M1884" s="559"/>
      <c r="N1884" s="559"/>
      <c r="O1884" s="559" t="str">
        <f t="shared" si="116"/>
        <v/>
      </c>
      <c r="P1884" s="560"/>
    </row>
    <row r="1885" spans="2:16">
      <c r="B1885" s="557" t="str">
        <f t="shared" si="113"/>
        <v/>
      </c>
      <c r="C1885" s="558"/>
      <c r="D1885" s="559" t="str">
        <f t="shared" si="114"/>
        <v/>
      </c>
      <c r="E1885" s="559"/>
      <c r="F1885" s="559" t="str">
        <f>IFERROR(IF(OR(D1885=0,D1885=""),"",-PMT($F$45/IF($K$46="Day",'L1'!$D$12,IF($K$46="Week",'L1'!$D$16,IF($K$46="Month",'L1'!$D$17,1))),$F$46,$D$62)),"")</f>
        <v/>
      </c>
      <c r="G1885" s="559"/>
      <c r="H1885" s="559" t="str">
        <f>IFERROR(-PPMT(IF($K$46="Day",$F$45/'L1'!$D$12,IF($K$46="Week",$F$45/'L1'!$D$16,IF($K$46="Month",$F$45/'L1'!$D$17,IF($K$46="Year",$F$45,0)))),B1885,$F$46,$Q$45),"")</f>
        <v/>
      </c>
      <c r="I1885" s="559"/>
      <c r="J1885" s="559" t="str">
        <f t="shared" si="115"/>
        <v/>
      </c>
      <c r="K1885" s="559"/>
      <c r="L1885" s="559"/>
      <c r="M1885" s="559"/>
      <c r="N1885" s="559"/>
      <c r="O1885" s="559" t="str">
        <f t="shared" si="116"/>
        <v/>
      </c>
      <c r="P1885" s="560"/>
    </row>
    <row r="1886" spans="2:16">
      <c r="B1886" s="557" t="str">
        <f t="shared" si="113"/>
        <v/>
      </c>
      <c r="C1886" s="558"/>
      <c r="D1886" s="559" t="str">
        <f t="shared" si="114"/>
        <v/>
      </c>
      <c r="E1886" s="559"/>
      <c r="F1886" s="559" t="str">
        <f>IFERROR(IF(OR(D1886=0,D1886=""),"",-PMT($F$45/IF($K$46="Day",'L1'!$D$12,IF($K$46="Week",'L1'!$D$16,IF($K$46="Month",'L1'!$D$17,1))),$F$46,$D$62)),"")</f>
        <v/>
      </c>
      <c r="G1886" s="559"/>
      <c r="H1886" s="559" t="str">
        <f>IFERROR(-PPMT(IF($K$46="Day",$F$45/'L1'!$D$12,IF($K$46="Week",$F$45/'L1'!$D$16,IF($K$46="Month",$F$45/'L1'!$D$17,IF($K$46="Year",$F$45,0)))),B1886,$F$46,$Q$45),"")</f>
        <v/>
      </c>
      <c r="I1886" s="559"/>
      <c r="J1886" s="559" t="str">
        <f t="shared" si="115"/>
        <v/>
      </c>
      <c r="K1886" s="559"/>
      <c r="L1886" s="559"/>
      <c r="M1886" s="559"/>
      <c r="N1886" s="559"/>
      <c r="O1886" s="559" t="str">
        <f t="shared" si="116"/>
        <v/>
      </c>
      <c r="P1886" s="560"/>
    </row>
    <row r="1887" spans="2:16">
      <c r="B1887" s="557" t="str">
        <f t="shared" si="113"/>
        <v/>
      </c>
      <c r="C1887" s="558"/>
      <c r="D1887" s="559" t="str">
        <f t="shared" si="114"/>
        <v/>
      </c>
      <c r="E1887" s="559"/>
      <c r="F1887" s="559" t="str">
        <f>IFERROR(IF(OR(D1887=0,D1887=""),"",-PMT($F$45/IF($K$46="Day",'L1'!$D$12,IF($K$46="Week",'L1'!$D$16,IF($K$46="Month",'L1'!$D$17,1))),$F$46,$D$62)),"")</f>
        <v/>
      </c>
      <c r="G1887" s="559"/>
      <c r="H1887" s="559" t="str">
        <f>IFERROR(-PPMT(IF($K$46="Day",$F$45/'L1'!$D$12,IF($K$46="Week",$F$45/'L1'!$D$16,IF($K$46="Month",$F$45/'L1'!$D$17,IF($K$46="Year",$F$45,0)))),B1887,$F$46,$Q$45),"")</f>
        <v/>
      </c>
      <c r="I1887" s="559"/>
      <c r="J1887" s="559" t="str">
        <f t="shared" si="115"/>
        <v/>
      </c>
      <c r="K1887" s="559"/>
      <c r="L1887" s="559"/>
      <c r="M1887" s="559"/>
      <c r="N1887" s="559"/>
      <c r="O1887" s="559" t="str">
        <f t="shared" si="116"/>
        <v/>
      </c>
      <c r="P1887" s="560"/>
    </row>
    <row r="1888" spans="2:16">
      <c r="B1888" s="557" t="str">
        <f t="shared" si="113"/>
        <v/>
      </c>
      <c r="C1888" s="558"/>
      <c r="D1888" s="559" t="str">
        <f t="shared" si="114"/>
        <v/>
      </c>
      <c r="E1888" s="559"/>
      <c r="F1888" s="559" t="str">
        <f>IFERROR(IF(OR(D1888=0,D1888=""),"",-PMT($F$45/IF($K$46="Day",'L1'!$D$12,IF($K$46="Week",'L1'!$D$16,IF($K$46="Month",'L1'!$D$17,1))),$F$46,$D$62)),"")</f>
        <v/>
      </c>
      <c r="G1888" s="559"/>
      <c r="H1888" s="559" t="str">
        <f>IFERROR(-PPMT(IF($K$46="Day",$F$45/'L1'!$D$12,IF($K$46="Week",$F$45/'L1'!$D$16,IF($K$46="Month",$F$45/'L1'!$D$17,IF($K$46="Year",$F$45,0)))),B1888,$F$46,$Q$45),"")</f>
        <v/>
      </c>
      <c r="I1888" s="559"/>
      <c r="J1888" s="559" t="str">
        <f t="shared" si="115"/>
        <v/>
      </c>
      <c r="K1888" s="559"/>
      <c r="L1888" s="559"/>
      <c r="M1888" s="559"/>
      <c r="N1888" s="559"/>
      <c r="O1888" s="559" t="str">
        <f t="shared" si="116"/>
        <v/>
      </c>
      <c r="P1888" s="560"/>
    </row>
    <row r="1889" spans="2:16">
      <c r="B1889" s="557" t="str">
        <f t="shared" si="113"/>
        <v/>
      </c>
      <c r="C1889" s="558"/>
      <c r="D1889" s="559" t="str">
        <f t="shared" si="114"/>
        <v/>
      </c>
      <c r="E1889" s="559"/>
      <c r="F1889" s="559" t="str">
        <f>IFERROR(IF(OR(D1889=0,D1889=""),"",-PMT($F$45/IF($K$46="Day",'L1'!$D$12,IF($K$46="Week",'L1'!$D$16,IF($K$46="Month",'L1'!$D$17,1))),$F$46,$D$62)),"")</f>
        <v/>
      </c>
      <c r="G1889" s="559"/>
      <c r="H1889" s="559" t="str">
        <f>IFERROR(-PPMT(IF($K$46="Day",$F$45/'L1'!$D$12,IF($K$46="Week",$F$45/'L1'!$D$16,IF($K$46="Month",$F$45/'L1'!$D$17,IF($K$46="Year",$F$45,0)))),B1889,$F$46,$Q$45),"")</f>
        <v/>
      </c>
      <c r="I1889" s="559"/>
      <c r="J1889" s="559" t="str">
        <f t="shared" si="115"/>
        <v/>
      </c>
      <c r="K1889" s="559"/>
      <c r="L1889" s="559"/>
      <c r="M1889" s="559"/>
      <c r="N1889" s="559"/>
      <c r="O1889" s="559" t="str">
        <f t="shared" si="116"/>
        <v/>
      </c>
      <c r="P1889" s="560"/>
    </row>
    <row r="1890" spans="2:16">
      <c r="B1890" s="557" t="str">
        <f t="shared" si="113"/>
        <v/>
      </c>
      <c r="C1890" s="558"/>
      <c r="D1890" s="559" t="str">
        <f t="shared" si="114"/>
        <v/>
      </c>
      <c r="E1890" s="559"/>
      <c r="F1890" s="559" t="str">
        <f>IFERROR(IF(OR(D1890=0,D1890=""),"",-PMT($F$45/IF($K$46="Day",'L1'!$D$12,IF($K$46="Week",'L1'!$D$16,IF($K$46="Month",'L1'!$D$17,1))),$F$46,$D$62)),"")</f>
        <v/>
      </c>
      <c r="G1890" s="559"/>
      <c r="H1890" s="559" t="str">
        <f>IFERROR(-PPMT(IF($K$46="Day",$F$45/'L1'!$D$12,IF($K$46="Week",$F$45/'L1'!$D$16,IF($K$46="Month",$F$45/'L1'!$D$17,IF($K$46="Year",$F$45,0)))),B1890,$F$46,$Q$45),"")</f>
        <v/>
      </c>
      <c r="I1890" s="559"/>
      <c r="J1890" s="559" t="str">
        <f t="shared" si="115"/>
        <v/>
      </c>
      <c r="K1890" s="559"/>
      <c r="L1890" s="559"/>
      <c r="M1890" s="559"/>
      <c r="N1890" s="559"/>
      <c r="O1890" s="559" t="str">
        <f t="shared" si="116"/>
        <v/>
      </c>
      <c r="P1890" s="560"/>
    </row>
    <row r="1891" spans="2:16">
      <c r="B1891" s="557" t="str">
        <f t="shared" si="113"/>
        <v/>
      </c>
      <c r="C1891" s="558"/>
      <c r="D1891" s="559" t="str">
        <f t="shared" si="114"/>
        <v/>
      </c>
      <c r="E1891" s="559"/>
      <c r="F1891" s="559" t="str">
        <f>IFERROR(IF(OR(D1891=0,D1891=""),"",-PMT($F$45/IF($K$46="Day",'L1'!$D$12,IF($K$46="Week",'L1'!$D$16,IF($K$46="Month",'L1'!$D$17,1))),$F$46,$D$62)),"")</f>
        <v/>
      </c>
      <c r="G1891" s="559"/>
      <c r="H1891" s="559" t="str">
        <f>IFERROR(-PPMT(IF($K$46="Day",$F$45/'L1'!$D$12,IF($K$46="Week",$F$45/'L1'!$D$16,IF($K$46="Month",$F$45/'L1'!$D$17,IF($K$46="Year",$F$45,0)))),B1891,$F$46,$Q$45),"")</f>
        <v/>
      </c>
      <c r="I1891" s="559"/>
      <c r="J1891" s="559" t="str">
        <f t="shared" si="115"/>
        <v/>
      </c>
      <c r="K1891" s="559"/>
      <c r="L1891" s="559"/>
      <c r="M1891" s="559"/>
      <c r="N1891" s="559"/>
      <c r="O1891" s="559" t="str">
        <f t="shared" si="116"/>
        <v/>
      </c>
      <c r="P1891" s="560"/>
    </row>
    <row r="1892" spans="2:16">
      <c r="B1892" s="557" t="str">
        <f t="shared" si="113"/>
        <v/>
      </c>
      <c r="C1892" s="558"/>
      <c r="D1892" s="559" t="str">
        <f t="shared" si="114"/>
        <v/>
      </c>
      <c r="E1892" s="559"/>
      <c r="F1892" s="559" t="str">
        <f>IFERROR(IF(OR(D1892=0,D1892=""),"",-PMT($F$45/IF($K$46="Day",'L1'!$D$12,IF($K$46="Week",'L1'!$D$16,IF($K$46="Month",'L1'!$D$17,1))),$F$46,$D$62)),"")</f>
        <v/>
      </c>
      <c r="G1892" s="559"/>
      <c r="H1892" s="559" t="str">
        <f>IFERROR(-PPMT(IF($K$46="Day",$F$45/'L1'!$D$12,IF($K$46="Week",$F$45/'L1'!$D$16,IF($K$46="Month",$F$45/'L1'!$D$17,IF($K$46="Year",$F$45,0)))),B1892,$F$46,$Q$45),"")</f>
        <v/>
      </c>
      <c r="I1892" s="559"/>
      <c r="J1892" s="559" t="str">
        <f t="shared" si="115"/>
        <v/>
      </c>
      <c r="K1892" s="559"/>
      <c r="L1892" s="559"/>
      <c r="M1892" s="559"/>
      <c r="N1892" s="559"/>
      <c r="O1892" s="559" t="str">
        <f t="shared" si="116"/>
        <v/>
      </c>
      <c r="P1892" s="560"/>
    </row>
    <row r="1893" spans="2:16">
      <c r="B1893" s="557" t="str">
        <f t="shared" si="113"/>
        <v/>
      </c>
      <c r="C1893" s="558"/>
      <c r="D1893" s="559" t="str">
        <f t="shared" si="114"/>
        <v/>
      </c>
      <c r="E1893" s="559"/>
      <c r="F1893" s="559" t="str">
        <f>IFERROR(IF(OR(D1893=0,D1893=""),"",-PMT($F$45/IF($K$46="Day",'L1'!$D$12,IF($K$46="Week",'L1'!$D$16,IF($K$46="Month",'L1'!$D$17,1))),$F$46,$D$62)),"")</f>
        <v/>
      </c>
      <c r="G1893" s="559"/>
      <c r="H1893" s="559" t="str">
        <f>IFERROR(-PPMT(IF($K$46="Day",$F$45/'L1'!$D$12,IF($K$46="Week",$F$45/'L1'!$D$16,IF($K$46="Month",$F$45/'L1'!$D$17,IF($K$46="Year",$F$45,0)))),B1893,$F$46,$Q$45),"")</f>
        <v/>
      </c>
      <c r="I1893" s="559"/>
      <c r="J1893" s="559" t="str">
        <f t="shared" si="115"/>
        <v/>
      </c>
      <c r="K1893" s="559"/>
      <c r="L1893" s="559"/>
      <c r="M1893" s="559"/>
      <c r="N1893" s="559"/>
      <c r="O1893" s="559" t="str">
        <f t="shared" si="116"/>
        <v/>
      </c>
      <c r="P1893" s="560"/>
    </row>
    <row r="1894" spans="2:16">
      <c r="B1894" s="557" t="str">
        <f t="shared" si="113"/>
        <v/>
      </c>
      <c r="C1894" s="558"/>
      <c r="D1894" s="559" t="str">
        <f t="shared" si="114"/>
        <v/>
      </c>
      <c r="E1894" s="559"/>
      <c r="F1894" s="559" t="str">
        <f>IFERROR(IF(OR(D1894=0,D1894=""),"",-PMT($F$45/IF($K$46="Day",'L1'!$D$12,IF($K$46="Week",'L1'!$D$16,IF($K$46="Month",'L1'!$D$17,1))),$F$46,$D$62)),"")</f>
        <v/>
      </c>
      <c r="G1894" s="559"/>
      <c r="H1894" s="559" t="str">
        <f>IFERROR(-PPMT(IF($K$46="Day",$F$45/'L1'!$D$12,IF($K$46="Week",$F$45/'L1'!$D$16,IF($K$46="Month",$F$45/'L1'!$D$17,IF($K$46="Year",$F$45,0)))),B1894,$F$46,$Q$45),"")</f>
        <v/>
      </c>
      <c r="I1894" s="559"/>
      <c r="J1894" s="559" t="str">
        <f t="shared" si="115"/>
        <v/>
      </c>
      <c r="K1894" s="559"/>
      <c r="L1894" s="559"/>
      <c r="M1894" s="559"/>
      <c r="N1894" s="559"/>
      <c r="O1894" s="559" t="str">
        <f t="shared" si="116"/>
        <v/>
      </c>
      <c r="P1894" s="560"/>
    </row>
    <row r="1895" spans="2:16">
      <c r="B1895" s="557" t="str">
        <f t="shared" si="113"/>
        <v/>
      </c>
      <c r="C1895" s="558"/>
      <c r="D1895" s="559" t="str">
        <f t="shared" si="114"/>
        <v/>
      </c>
      <c r="E1895" s="559"/>
      <c r="F1895" s="559" t="str">
        <f>IFERROR(IF(OR(D1895=0,D1895=""),"",-PMT($F$45/IF($K$46="Day",'L1'!$D$12,IF($K$46="Week",'L1'!$D$16,IF($K$46="Month",'L1'!$D$17,1))),$F$46,$D$62)),"")</f>
        <v/>
      </c>
      <c r="G1895" s="559"/>
      <c r="H1895" s="559" t="str">
        <f>IFERROR(-PPMT(IF($K$46="Day",$F$45/'L1'!$D$12,IF($K$46="Week",$F$45/'L1'!$D$16,IF($K$46="Month",$F$45/'L1'!$D$17,IF($K$46="Year",$F$45,0)))),B1895,$F$46,$Q$45),"")</f>
        <v/>
      </c>
      <c r="I1895" s="559"/>
      <c r="J1895" s="559" t="str">
        <f t="shared" si="115"/>
        <v/>
      </c>
      <c r="K1895" s="559"/>
      <c r="L1895" s="559"/>
      <c r="M1895" s="559"/>
      <c r="N1895" s="559"/>
      <c r="O1895" s="559" t="str">
        <f t="shared" si="116"/>
        <v/>
      </c>
      <c r="P1895" s="560"/>
    </row>
    <row r="1896" spans="2:16">
      <c r="B1896" s="557" t="str">
        <f t="shared" si="113"/>
        <v/>
      </c>
      <c r="C1896" s="558"/>
      <c r="D1896" s="559" t="str">
        <f t="shared" si="114"/>
        <v/>
      </c>
      <c r="E1896" s="559"/>
      <c r="F1896" s="559" t="str">
        <f>IFERROR(IF(OR(D1896=0,D1896=""),"",-PMT($F$45/IF($K$46="Day",'L1'!$D$12,IF($K$46="Week",'L1'!$D$16,IF($K$46="Month",'L1'!$D$17,1))),$F$46,$D$62)),"")</f>
        <v/>
      </c>
      <c r="G1896" s="559"/>
      <c r="H1896" s="559" t="str">
        <f>IFERROR(-PPMT(IF($K$46="Day",$F$45/'L1'!$D$12,IF($K$46="Week",$F$45/'L1'!$D$16,IF($K$46="Month",$F$45/'L1'!$D$17,IF($K$46="Year",$F$45,0)))),B1896,$F$46,$Q$45),"")</f>
        <v/>
      </c>
      <c r="I1896" s="559"/>
      <c r="J1896" s="559" t="str">
        <f t="shared" si="115"/>
        <v/>
      </c>
      <c r="K1896" s="559"/>
      <c r="L1896" s="559"/>
      <c r="M1896" s="559"/>
      <c r="N1896" s="559"/>
      <c r="O1896" s="559" t="str">
        <f t="shared" si="116"/>
        <v/>
      </c>
      <c r="P1896" s="560"/>
    </row>
    <row r="1897" spans="2:16">
      <c r="B1897" s="557" t="str">
        <f t="shared" si="113"/>
        <v/>
      </c>
      <c r="C1897" s="558"/>
      <c r="D1897" s="559" t="str">
        <f t="shared" si="114"/>
        <v/>
      </c>
      <c r="E1897" s="559"/>
      <c r="F1897" s="559" t="str">
        <f>IFERROR(IF(OR(D1897=0,D1897=""),"",-PMT($F$45/IF($K$46="Day",'L1'!$D$12,IF($K$46="Week",'L1'!$D$16,IF($K$46="Month",'L1'!$D$17,1))),$F$46,$D$62)),"")</f>
        <v/>
      </c>
      <c r="G1897" s="559"/>
      <c r="H1897" s="559" t="str">
        <f>IFERROR(-PPMT(IF($K$46="Day",$F$45/'L1'!$D$12,IF($K$46="Week",$F$45/'L1'!$D$16,IF($K$46="Month",$F$45/'L1'!$D$17,IF($K$46="Year",$F$45,0)))),B1897,$F$46,$Q$45),"")</f>
        <v/>
      </c>
      <c r="I1897" s="559"/>
      <c r="J1897" s="559" t="str">
        <f t="shared" si="115"/>
        <v/>
      </c>
      <c r="K1897" s="559"/>
      <c r="L1897" s="559"/>
      <c r="M1897" s="559"/>
      <c r="N1897" s="559"/>
      <c r="O1897" s="559" t="str">
        <f t="shared" si="116"/>
        <v/>
      </c>
      <c r="P1897" s="560"/>
    </row>
    <row r="1898" spans="2:16">
      <c r="B1898" s="557" t="str">
        <f t="shared" si="113"/>
        <v/>
      </c>
      <c r="C1898" s="558"/>
      <c r="D1898" s="559" t="str">
        <f t="shared" si="114"/>
        <v/>
      </c>
      <c r="E1898" s="559"/>
      <c r="F1898" s="559" t="str">
        <f>IFERROR(IF(OR(D1898=0,D1898=""),"",-PMT($F$45/IF($K$46="Day",'L1'!$D$12,IF($K$46="Week",'L1'!$D$16,IF($K$46="Month",'L1'!$D$17,1))),$F$46,$D$62)),"")</f>
        <v/>
      </c>
      <c r="G1898" s="559"/>
      <c r="H1898" s="559" t="str">
        <f>IFERROR(-PPMT(IF($K$46="Day",$F$45/'L1'!$D$12,IF($K$46="Week",$F$45/'L1'!$D$16,IF($K$46="Month",$F$45/'L1'!$D$17,IF($K$46="Year",$F$45,0)))),B1898,$F$46,$Q$45),"")</f>
        <v/>
      </c>
      <c r="I1898" s="559"/>
      <c r="J1898" s="559" t="str">
        <f t="shared" si="115"/>
        <v/>
      </c>
      <c r="K1898" s="559"/>
      <c r="L1898" s="559"/>
      <c r="M1898" s="559"/>
      <c r="N1898" s="559"/>
      <c r="O1898" s="559" t="str">
        <f t="shared" si="116"/>
        <v/>
      </c>
      <c r="P1898" s="560"/>
    </row>
    <row r="1899" spans="2:16">
      <c r="B1899" s="557" t="str">
        <f t="shared" si="113"/>
        <v/>
      </c>
      <c r="C1899" s="558"/>
      <c r="D1899" s="559" t="str">
        <f t="shared" si="114"/>
        <v/>
      </c>
      <c r="E1899" s="559"/>
      <c r="F1899" s="559" t="str">
        <f>IFERROR(IF(OR(D1899=0,D1899=""),"",-PMT($F$45/IF($K$46="Day",'L1'!$D$12,IF($K$46="Week",'L1'!$D$16,IF($K$46="Month",'L1'!$D$17,1))),$F$46,$D$62)),"")</f>
        <v/>
      </c>
      <c r="G1899" s="559"/>
      <c r="H1899" s="559" t="str">
        <f>IFERROR(-PPMT(IF($K$46="Day",$F$45/'L1'!$D$12,IF($K$46="Week",$F$45/'L1'!$D$16,IF($K$46="Month",$F$45/'L1'!$D$17,IF($K$46="Year",$F$45,0)))),B1899,$F$46,$Q$45),"")</f>
        <v/>
      </c>
      <c r="I1899" s="559"/>
      <c r="J1899" s="559" t="str">
        <f t="shared" si="115"/>
        <v/>
      </c>
      <c r="K1899" s="559"/>
      <c r="L1899" s="559"/>
      <c r="M1899" s="559"/>
      <c r="N1899" s="559"/>
      <c r="O1899" s="559" t="str">
        <f t="shared" si="116"/>
        <v/>
      </c>
      <c r="P1899" s="560"/>
    </row>
    <row r="1900" spans="2:16">
      <c r="B1900" s="557" t="str">
        <f t="shared" si="113"/>
        <v/>
      </c>
      <c r="C1900" s="558"/>
      <c r="D1900" s="559" t="str">
        <f t="shared" si="114"/>
        <v/>
      </c>
      <c r="E1900" s="559"/>
      <c r="F1900" s="559" t="str">
        <f>IFERROR(IF(OR(D1900=0,D1900=""),"",-PMT($F$45/IF($K$46="Day",'L1'!$D$12,IF($K$46="Week",'L1'!$D$16,IF($K$46="Month",'L1'!$D$17,1))),$F$46,$D$62)),"")</f>
        <v/>
      </c>
      <c r="G1900" s="559"/>
      <c r="H1900" s="559" t="str">
        <f>IFERROR(-PPMT(IF($K$46="Day",$F$45/'L1'!$D$12,IF($K$46="Week",$F$45/'L1'!$D$16,IF($K$46="Month",$F$45/'L1'!$D$17,IF($K$46="Year",$F$45,0)))),B1900,$F$46,$Q$45),"")</f>
        <v/>
      </c>
      <c r="I1900" s="559"/>
      <c r="J1900" s="559" t="str">
        <f t="shared" si="115"/>
        <v/>
      </c>
      <c r="K1900" s="559"/>
      <c r="L1900" s="559"/>
      <c r="M1900" s="559"/>
      <c r="N1900" s="559"/>
      <c r="O1900" s="559" t="str">
        <f t="shared" si="116"/>
        <v/>
      </c>
      <c r="P1900" s="560"/>
    </row>
    <row r="1901" spans="2:16">
      <c r="B1901" s="557" t="str">
        <f t="shared" si="113"/>
        <v/>
      </c>
      <c r="C1901" s="558"/>
      <c r="D1901" s="559" t="str">
        <f t="shared" si="114"/>
        <v/>
      </c>
      <c r="E1901" s="559"/>
      <c r="F1901" s="559" t="str">
        <f>IFERROR(IF(OR(D1901=0,D1901=""),"",-PMT($F$45/IF($K$46="Day",'L1'!$D$12,IF($K$46="Week",'L1'!$D$16,IF($K$46="Month",'L1'!$D$17,1))),$F$46,$D$62)),"")</f>
        <v/>
      </c>
      <c r="G1901" s="559"/>
      <c r="H1901" s="559" t="str">
        <f>IFERROR(-PPMT(IF($K$46="Day",$F$45/'L1'!$D$12,IF($K$46="Week",$F$45/'L1'!$D$16,IF($K$46="Month",$F$45/'L1'!$D$17,IF($K$46="Year",$F$45,0)))),B1901,$F$46,$Q$45),"")</f>
        <v/>
      </c>
      <c r="I1901" s="559"/>
      <c r="J1901" s="559" t="str">
        <f t="shared" si="115"/>
        <v/>
      </c>
      <c r="K1901" s="559"/>
      <c r="L1901" s="559"/>
      <c r="M1901" s="559"/>
      <c r="N1901" s="559"/>
      <c r="O1901" s="559" t="str">
        <f t="shared" si="116"/>
        <v/>
      </c>
      <c r="P1901" s="560"/>
    </row>
    <row r="1902" spans="2:16">
      <c r="B1902" s="557" t="str">
        <f t="shared" si="113"/>
        <v/>
      </c>
      <c r="C1902" s="558"/>
      <c r="D1902" s="559" t="str">
        <f t="shared" si="114"/>
        <v/>
      </c>
      <c r="E1902" s="559"/>
      <c r="F1902" s="559" t="str">
        <f>IFERROR(IF(OR(D1902=0,D1902=""),"",-PMT($F$45/IF($K$46="Day",'L1'!$D$12,IF($K$46="Week",'L1'!$D$16,IF($K$46="Month",'L1'!$D$17,1))),$F$46,$D$62)),"")</f>
        <v/>
      </c>
      <c r="G1902" s="559"/>
      <c r="H1902" s="559" t="str">
        <f>IFERROR(-PPMT(IF($K$46="Day",$F$45/'L1'!$D$12,IF($K$46="Week",$F$45/'L1'!$D$16,IF($K$46="Month",$F$45/'L1'!$D$17,IF($K$46="Year",$F$45,0)))),B1902,$F$46,$Q$45),"")</f>
        <v/>
      </c>
      <c r="I1902" s="559"/>
      <c r="J1902" s="559" t="str">
        <f t="shared" si="115"/>
        <v/>
      </c>
      <c r="K1902" s="559"/>
      <c r="L1902" s="559"/>
      <c r="M1902" s="559"/>
      <c r="N1902" s="559"/>
      <c r="O1902" s="559" t="str">
        <f t="shared" si="116"/>
        <v/>
      </c>
      <c r="P1902" s="560"/>
    </row>
    <row r="1903" spans="2:16">
      <c r="B1903" s="557" t="str">
        <f t="shared" si="113"/>
        <v/>
      </c>
      <c r="C1903" s="558"/>
      <c r="D1903" s="559" t="str">
        <f t="shared" si="114"/>
        <v/>
      </c>
      <c r="E1903" s="559"/>
      <c r="F1903" s="559" t="str">
        <f>IFERROR(IF(OR(D1903=0,D1903=""),"",-PMT($F$45/IF($K$46="Day",'L1'!$D$12,IF($K$46="Week",'L1'!$D$16,IF($K$46="Month",'L1'!$D$17,1))),$F$46,$D$62)),"")</f>
        <v/>
      </c>
      <c r="G1903" s="559"/>
      <c r="H1903" s="559" t="str">
        <f>IFERROR(-PPMT(IF($K$46="Day",$F$45/'L1'!$D$12,IF($K$46="Week",$F$45/'L1'!$D$16,IF($K$46="Month",$F$45/'L1'!$D$17,IF($K$46="Year",$F$45,0)))),B1903,$F$46,$Q$45),"")</f>
        <v/>
      </c>
      <c r="I1903" s="559"/>
      <c r="J1903" s="559" t="str">
        <f t="shared" si="115"/>
        <v/>
      </c>
      <c r="K1903" s="559"/>
      <c r="L1903" s="559"/>
      <c r="M1903" s="559"/>
      <c r="N1903" s="559"/>
      <c r="O1903" s="559" t="str">
        <f t="shared" si="116"/>
        <v/>
      </c>
      <c r="P1903" s="560"/>
    </row>
    <row r="1904" spans="2:16">
      <c r="B1904" s="557" t="str">
        <f t="shared" si="113"/>
        <v/>
      </c>
      <c r="C1904" s="558"/>
      <c r="D1904" s="559" t="str">
        <f t="shared" si="114"/>
        <v/>
      </c>
      <c r="E1904" s="559"/>
      <c r="F1904" s="559" t="str">
        <f>IFERROR(IF(OR(D1904=0,D1904=""),"",-PMT($F$45/IF($K$46="Day",'L1'!$D$12,IF($K$46="Week",'L1'!$D$16,IF($K$46="Month",'L1'!$D$17,1))),$F$46,$D$62)),"")</f>
        <v/>
      </c>
      <c r="G1904" s="559"/>
      <c r="H1904" s="559" t="str">
        <f>IFERROR(-PPMT(IF($K$46="Day",$F$45/'L1'!$D$12,IF($K$46="Week",$F$45/'L1'!$D$16,IF($K$46="Month",$F$45/'L1'!$D$17,IF($K$46="Year",$F$45,0)))),B1904,$F$46,$Q$45),"")</f>
        <v/>
      </c>
      <c r="I1904" s="559"/>
      <c r="J1904" s="559" t="str">
        <f t="shared" si="115"/>
        <v/>
      </c>
      <c r="K1904" s="559"/>
      <c r="L1904" s="559"/>
      <c r="M1904" s="559"/>
      <c r="N1904" s="559"/>
      <c r="O1904" s="559" t="str">
        <f t="shared" si="116"/>
        <v/>
      </c>
      <c r="P1904" s="560"/>
    </row>
    <row r="1905" spans="2:16">
      <c r="B1905" s="557" t="str">
        <f t="shared" si="113"/>
        <v/>
      </c>
      <c r="C1905" s="558"/>
      <c r="D1905" s="559" t="str">
        <f t="shared" si="114"/>
        <v/>
      </c>
      <c r="E1905" s="559"/>
      <c r="F1905" s="559" t="str">
        <f>IFERROR(IF(OR(D1905=0,D1905=""),"",-PMT($F$45/IF($K$46="Day",'L1'!$D$12,IF($K$46="Week",'L1'!$D$16,IF($K$46="Month",'L1'!$D$17,1))),$F$46,$D$62)),"")</f>
        <v/>
      </c>
      <c r="G1905" s="559"/>
      <c r="H1905" s="559" t="str">
        <f>IFERROR(-PPMT(IF($K$46="Day",$F$45/'L1'!$D$12,IF($K$46="Week",$F$45/'L1'!$D$16,IF($K$46="Month",$F$45/'L1'!$D$17,IF($K$46="Year",$F$45,0)))),B1905,$F$46,$Q$45),"")</f>
        <v/>
      </c>
      <c r="I1905" s="559"/>
      <c r="J1905" s="559" t="str">
        <f t="shared" si="115"/>
        <v/>
      </c>
      <c r="K1905" s="559"/>
      <c r="L1905" s="559"/>
      <c r="M1905" s="559"/>
      <c r="N1905" s="559"/>
      <c r="O1905" s="559" t="str">
        <f t="shared" si="116"/>
        <v/>
      </c>
      <c r="P1905" s="560"/>
    </row>
    <row r="1906" spans="2:16">
      <c r="B1906" s="557" t="str">
        <f t="shared" si="113"/>
        <v/>
      </c>
      <c r="C1906" s="558"/>
      <c r="D1906" s="559" t="str">
        <f t="shared" si="114"/>
        <v/>
      </c>
      <c r="E1906" s="559"/>
      <c r="F1906" s="559" t="str">
        <f>IFERROR(IF(OR(D1906=0,D1906=""),"",-PMT($F$45/IF($K$46="Day",'L1'!$D$12,IF($K$46="Week",'L1'!$D$16,IF($K$46="Month",'L1'!$D$17,1))),$F$46,$D$62)),"")</f>
        <v/>
      </c>
      <c r="G1906" s="559"/>
      <c r="H1906" s="559" t="str">
        <f>IFERROR(-PPMT(IF($K$46="Day",$F$45/'L1'!$D$12,IF($K$46="Week",$F$45/'L1'!$D$16,IF($K$46="Month",$F$45/'L1'!$D$17,IF($K$46="Year",$F$45,0)))),B1906,$F$46,$Q$45),"")</f>
        <v/>
      </c>
      <c r="I1906" s="559"/>
      <c r="J1906" s="559" t="str">
        <f t="shared" si="115"/>
        <v/>
      </c>
      <c r="K1906" s="559"/>
      <c r="L1906" s="559"/>
      <c r="M1906" s="559"/>
      <c r="N1906" s="559"/>
      <c r="O1906" s="559" t="str">
        <f t="shared" si="116"/>
        <v/>
      </c>
      <c r="P1906" s="560"/>
    </row>
    <row r="1907" spans="2:16">
      <c r="B1907" s="557" t="str">
        <f t="shared" si="113"/>
        <v/>
      </c>
      <c r="C1907" s="558"/>
      <c r="D1907" s="559" t="str">
        <f t="shared" si="114"/>
        <v/>
      </c>
      <c r="E1907" s="559"/>
      <c r="F1907" s="559" t="str">
        <f>IFERROR(IF(OR(D1907=0,D1907=""),"",-PMT($F$45/IF($K$46="Day",'L1'!$D$12,IF($K$46="Week",'L1'!$D$16,IF($K$46="Month",'L1'!$D$17,1))),$F$46,$D$62)),"")</f>
        <v/>
      </c>
      <c r="G1907" s="559"/>
      <c r="H1907" s="559" t="str">
        <f>IFERROR(-PPMT(IF($K$46="Day",$F$45/'L1'!$D$12,IF($K$46="Week",$F$45/'L1'!$D$16,IF($K$46="Month",$F$45/'L1'!$D$17,IF($K$46="Year",$F$45,0)))),B1907,$F$46,$Q$45),"")</f>
        <v/>
      </c>
      <c r="I1907" s="559"/>
      <c r="J1907" s="559" t="str">
        <f t="shared" si="115"/>
        <v/>
      </c>
      <c r="K1907" s="559"/>
      <c r="L1907" s="559"/>
      <c r="M1907" s="559"/>
      <c r="N1907" s="559"/>
      <c r="O1907" s="559" t="str">
        <f t="shared" si="116"/>
        <v/>
      </c>
      <c r="P1907" s="560"/>
    </row>
    <row r="1908" spans="2:16">
      <c r="B1908" s="557" t="str">
        <f t="shared" si="113"/>
        <v/>
      </c>
      <c r="C1908" s="558"/>
      <c r="D1908" s="559" t="str">
        <f t="shared" si="114"/>
        <v/>
      </c>
      <c r="E1908" s="559"/>
      <c r="F1908" s="559" t="str">
        <f>IFERROR(IF(OR(D1908=0,D1908=""),"",-PMT($F$45/IF($K$46="Day",'L1'!$D$12,IF($K$46="Week",'L1'!$D$16,IF($K$46="Month",'L1'!$D$17,1))),$F$46,$D$62)),"")</f>
        <v/>
      </c>
      <c r="G1908" s="559"/>
      <c r="H1908" s="559" t="str">
        <f>IFERROR(-PPMT(IF($K$46="Day",$F$45/'L1'!$D$12,IF($K$46="Week",$F$45/'L1'!$D$16,IF($K$46="Month",$F$45/'L1'!$D$17,IF($K$46="Year",$F$45,0)))),B1908,$F$46,$Q$45),"")</f>
        <v/>
      </c>
      <c r="I1908" s="559"/>
      <c r="J1908" s="559" t="str">
        <f t="shared" si="115"/>
        <v/>
      </c>
      <c r="K1908" s="559"/>
      <c r="L1908" s="559"/>
      <c r="M1908" s="559"/>
      <c r="N1908" s="559"/>
      <c r="O1908" s="559" t="str">
        <f t="shared" si="116"/>
        <v/>
      </c>
      <c r="P1908" s="560"/>
    </row>
    <row r="1909" spans="2:16">
      <c r="B1909" s="557" t="str">
        <f t="shared" si="113"/>
        <v/>
      </c>
      <c r="C1909" s="558"/>
      <c r="D1909" s="559" t="str">
        <f t="shared" si="114"/>
        <v/>
      </c>
      <c r="E1909" s="559"/>
      <c r="F1909" s="559" t="str">
        <f>IFERROR(IF(OR(D1909=0,D1909=""),"",-PMT($F$45/IF($K$46="Day",'L1'!$D$12,IF($K$46="Week",'L1'!$D$16,IF($K$46="Month",'L1'!$D$17,1))),$F$46,$D$62)),"")</f>
        <v/>
      </c>
      <c r="G1909" s="559"/>
      <c r="H1909" s="559" t="str">
        <f>IFERROR(-PPMT(IF($K$46="Day",$F$45/'L1'!$D$12,IF($K$46="Week",$F$45/'L1'!$D$16,IF($K$46="Month",$F$45/'L1'!$D$17,IF($K$46="Year",$F$45,0)))),B1909,$F$46,$Q$45),"")</f>
        <v/>
      </c>
      <c r="I1909" s="559"/>
      <c r="J1909" s="559" t="str">
        <f t="shared" si="115"/>
        <v/>
      </c>
      <c r="K1909" s="559"/>
      <c r="L1909" s="559"/>
      <c r="M1909" s="559"/>
      <c r="N1909" s="559"/>
      <c r="O1909" s="559" t="str">
        <f t="shared" si="116"/>
        <v/>
      </c>
      <c r="P1909" s="560"/>
    </row>
    <row r="1910" spans="2:16">
      <c r="B1910" s="557" t="str">
        <f t="shared" si="113"/>
        <v/>
      </c>
      <c r="C1910" s="558"/>
      <c r="D1910" s="559" t="str">
        <f t="shared" si="114"/>
        <v/>
      </c>
      <c r="E1910" s="559"/>
      <c r="F1910" s="559" t="str">
        <f>IFERROR(IF(OR(D1910=0,D1910=""),"",-PMT($F$45/IF($K$46="Day",'L1'!$D$12,IF($K$46="Week",'L1'!$D$16,IF($K$46="Month",'L1'!$D$17,1))),$F$46,$D$62)),"")</f>
        <v/>
      </c>
      <c r="G1910" s="559"/>
      <c r="H1910" s="559" t="str">
        <f>IFERROR(-PPMT(IF($K$46="Day",$F$45/'L1'!$D$12,IF($K$46="Week",$F$45/'L1'!$D$16,IF($K$46="Month",$F$45/'L1'!$D$17,IF($K$46="Year",$F$45,0)))),B1910,$F$46,$Q$45),"")</f>
        <v/>
      </c>
      <c r="I1910" s="559"/>
      <c r="J1910" s="559" t="str">
        <f t="shared" si="115"/>
        <v/>
      </c>
      <c r="K1910" s="559"/>
      <c r="L1910" s="559"/>
      <c r="M1910" s="559"/>
      <c r="N1910" s="559"/>
      <c r="O1910" s="559" t="str">
        <f t="shared" si="116"/>
        <v/>
      </c>
      <c r="P1910" s="560"/>
    </row>
    <row r="1911" spans="2:16">
      <c r="B1911" s="557" t="str">
        <f t="shared" si="113"/>
        <v/>
      </c>
      <c r="C1911" s="558"/>
      <c r="D1911" s="559" t="str">
        <f t="shared" si="114"/>
        <v/>
      </c>
      <c r="E1911" s="559"/>
      <c r="F1911" s="559" t="str">
        <f>IFERROR(IF(OR(D1911=0,D1911=""),"",-PMT($F$45/IF($K$46="Day",'L1'!$D$12,IF($K$46="Week",'L1'!$D$16,IF($K$46="Month",'L1'!$D$17,1))),$F$46,$D$62)),"")</f>
        <v/>
      </c>
      <c r="G1911" s="559"/>
      <c r="H1911" s="559" t="str">
        <f>IFERROR(-PPMT(IF($K$46="Day",$F$45/'L1'!$D$12,IF($K$46="Week",$F$45/'L1'!$D$16,IF($K$46="Month",$F$45/'L1'!$D$17,IF($K$46="Year",$F$45,0)))),B1911,$F$46,$Q$45),"")</f>
        <v/>
      </c>
      <c r="I1911" s="559"/>
      <c r="J1911" s="559" t="str">
        <f t="shared" si="115"/>
        <v/>
      </c>
      <c r="K1911" s="559"/>
      <c r="L1911" s="559"/>
      <c r="M1911" s="559"/>
      <c r="N1911" s="559"/>
      <c r="O1911" s="559" t="str">
        <f t="shared" si="116"/>
        <v/>
      </c>
      <c r="P1911" s="560"/>
    </row>
    <row r="1912" spans="2:16">
      <c r="B1912" s="557" t="str">
        <f t="shared" si="113"/>
        <v/>
      </c>
      <c r="C1912" s="558"/>
      <c r="D1912" s="559" t="str">
        <f t="shared" si="114"/>
        <v/>
      </c>
      <c r="E1912" s="559"/>
      <c r="F1912" s="559" t="str">
        <f>IFERROR(IF(OR(D1912=0,D1912=""),"",-PMT($F$45/IF($K$46="Day",'L1'!$D$12,IF($K$46="Week",'L1'!$D$16,IF($K$46="Month",'L1'!$D$17,1))),$F$46,$D$62)),"")</f>
        <v/>
      </c>
      <c r="G1912" s="559"/>
      <c r="H1912" s="559" t="str">
        <f>IFERROR(-PPMT(IF($K$46="Day",$F$45/'L1'!$D$12,IF($K$46="Week",$F$45/'L1'!$D$16,IF($K$46="Month",$F$45/'L1'!$D$17,IF($K$46="Year",$F$45,0)))),B1912,$F$46,$Q$45),"")</f>
        <v/>
      </c>
      <c r="I1912" s="559"/>
      <c r="J1912" s="559" t="str">
        <f t="shared" si="115"/>
        <v/>
      </c>
      <c r="K1912" s="559"/>
      <c r="L1912" s="559"/>
      <c r="M1912" s="559"/>
      <c r="N1912" s="559"/>
      <c r="O1912" s="559" t="str">
        <f t="shared" si="116"/>
        <v/>
      </c>
      <c r="P1912" s="560"/>
    </row>
    <row r="1913" spans="2:16">
      <c r="B1913" s="557" t="str">
        <f t="shared" si="113"/>
        <v/>
      </c>
      <c r="C1913" s="558"/>
      <c r="D1913" s="559" t="str">
        <f t="shared" si="114"/>
        <v/>
      </c>
      <c r="E1913" s="559"/>
      <c r="F1913" s="559" t="str">
        <f>IFERROR(IF(OR(D1913=0,D1913=""),"",-PMT($F$45/IF($K$46="Day",'L1'!$D$12,IF($K$46="Week",'L1'!$D$16,IF($K$46="Month",'L1'!$D$17,1))),$F$46,$D$62)),"")</f>
        <v/>
      </c>
      <c r="G1913" s="559"/>
      <c r="H1913" s="559" t="str">
        <f>IFERROR(-PPMT(IF($K$46="Day",$F$45/'L1'!$D$12,IF($K$46="Week",$F$45/'L1'!$D$16,IF($K$46="Month",$F$45/'L1'!$D$17,IF($K$46="Year",$F$45,0)))),B1913,$F$46,$Q$45),"")</f>
        <v/>
      </c>
      <c r="I1913" s="559"/>
      <c r="J1913" s="559" t="str">
        <f t="shared" si="115"/>
        <v/>
      </c>
      <c r="K1913" s="559"/>
      <c r="L1913" s="559"/>
      <c r="M1913" s="559"/>
      <c r="N1913" s="559"/>
      <c r="O1913" s="559" t="str">
        <f t="shared" si="116"/>
        <v/>
      </c>
      <c r="P1913" s="560"/>
    </row>
    <row r="1914" spans="2:16">
      <c r="B1914" s="557" t="str">
        <f t="shared" si="113"/>
        <v/>
      </c>
      <c r="C1914" s="558"/>
      <c r="D1914" s="559" t="str">
        <f t="shared" si="114"/>
        <v/>
      </c>
      <c r="E1914" s="559"/>
      <c r="F1914" s="559" t="str">
        <f>IFERROR(IF(OR(D1914=0,D1914=""),"",-PMT($F$45/IF($K$46="Day",'L1'!$D$12,IF($K$46="Week",'L1'!$D$16,IF($K$46="Month",'L1'!$D$17,1))),$F$46,$D$62)),"")</f>
        <v/>
      </c>
      <c r="G1914" s="559"/>
      <c r="H1914" s="559" t="str">
        <f>IFERROR(-PPMT(IF($K$46="Day",$F$45/'L1'!$D$12,IF($K$46="Week",$F$45/'L1'!$D$16,IF($K$46="Month",$F$45/'L1'!$D$17,IF($K$46="Year",$F$45,0)))),B1914,$F$46,$Q$45),"")</f>
        <v/>
      </c>
      <c r="I1914" s="559"/>
      <c r="J1914" s="559" t="str">
        <f t="shared" si="115"/>
        <v/>
      </c>
      <c r="K1914" s="559"/>
      <c r="L1914" s="559"/>
      <c r="M1914" s="559"/>
      <c r="N1914" s="559"/>
      <c r="O1914" s="559" t="str">
        <f t="shared" si="116"/>
        <v/>
      </c>
      <c r="P1914" s="560"/>
    </row>
    <row r="1915" spans="2:16">
      <c r="B1915" s="557" t="str">
        <f t="shared" si="113"/>
        <v/>
      </c>
      <c r="C1915" s="558"/>
      <c r="D1915" s="559" t="str">
        <f t="shared" si="114"/>
        <v/>
      </c>
      <c r="E1915" s="559"/>
      <c r="F1915" s="559" t="str">
        <f>IFERROR(IF(OR(D1915=0,D1915=""),"",-PMT($F$45/IF($K$46="Day",'L1'!$D$12,IF($K$46="Week",'L1'!$D$16,IF($K$46="Month",'L1'!$D$17,1))),$F$46,$D$62)),"")</f>
        <v/>
      </c>
      <c r="G1915" s="559"/>
      <c r="H1915" s="559" t="str">
        <f>IFERROR(-PPMT(IF($K$46="Day",$F$45/'L1'!$D$12,IF($K$46="Week",$F$45/'L1'!$D$16,IF($K$46="Month",$F$45/'L1'!$D$17,IF($K$46="Year",$F$45,0)))),B1915,$F$46,$Q$45),"")</f>
        <v/>
      </c>
      <c r="I1915" s="559"/>
      <c r="J1915" s="559" t="str">
        <f t="shared" si="115"/>
        <v/>
      </c>
      <c r="K1915" s="559"/>
      <c r="L1915" s="559"/>
      <c r="M1915" s="559"/>
      <c r="N1915" s="559"/>
      <c r="O1915" s="559" t="str">
        <f t="shared" si="116"/>
        <v/>
      </c>
      <c r="P1915" s="560"/>
    </row>
    <row r="1916" spans="2:16">
      <c r="B1916" s="557" t="str">
        <f t="shared" si="113"/>
        <v/>
      </c>
      <c r="C1916" s="558"/>
      <c r="D1916" s="559" t="str">
        <f t="shared" si="114"/>
        <v/>
      </c>
      <c r="E1916" s="559"/>
      <c r="F1916" s="559" t="str">
        <f>IFERROR(IF(OR(D1916=0,D1916=""),"",-PMT($F$45/IF($K$46="Day",'L1'!$D$12,IF($K$46="Week",'L1'!$D$16,IF($K$46="Month",'L1'!$D$17,1))),$F$46,$D$62)),"")</f>
        <v/>
      </c>
      <c r="G1916" s="559"/>
      <c r="H1916" s="559" t="str">
        <f>IFERROR(-PPMT(IF($K$46="Day",$F$45/'L1'!$D$12,IF($K$46="Week",$F$45/'L1'!$D$16,IF($K$46="Month",$F$45/'L1'!$D$17,IF($K$46="Year",$F$45,0)))),B1916,$F$46,$Q$45),"")</f>
        <v/>
      </c>
      <c r="I1916" s="559"/>
      <c r="J1916" s="559" t="str">
        <f t="shared" si="115"/>
        <v/>
      </c>
      <c r="K1916" s="559"/>
      <c r="L1916" s="559"/>
      <c r="M1916" s="559"/>
      <c r="N1916" s="559"/>
      <c r="O1916" s="559" t="str">
        <f t="shared" si="116"/>
        <v/>
      </c>
      <c r="P1916" s="560"/>
    </row>
    <row r="1917" spans="2:16">
      <c r="B1917" s="557" t="str">
        <f t="shared" si="113"/>
        <v/>
      </c>
      <c r="C1917" s="558"/>
      <c r="D1917" s="559" t="str">
        <f t="shared" si="114"/>
        <v/>
      </c>
      <c r="E1917" s="559"/>
      <c r="F1917" s="559" t="str">
        <f>IFERROR(IF(OR(D1917=0,D1917=""),"",-PMT($F$45/IF($K$46="Day",'L1'!$D$12,IF($K$46="Week",'L1'!$D$16,IF($K$46="Month",'L1'!$D$17,1))),$F$46,$D$62)),"")</f>
        <v/>
      </c>
      <c r="G1917" s="559"/>
      <c r="H1917" s="559" t="str">
        <f>IFERROR(-PPMT(IF($K$46="Day",$F$45/'L1'!$D$12,IF($K$46="Week",$F$45/'L1'!$D$16,IF($K$46="Month",$F$45/'L1'!$D$17,IF($K$46="Year",$F$45,0)))),B1917,$F$46,$Q$45),"")</f>
        <v/>
      </c>
      <c r="I1917" s="559"/>
      <c r="J1917" s="559" t="str">
        <f t="shared" si="115"/>
        <v/>
      </c>
      <c r="K1917" s="559"/>
      <c r="L1917" s="559"/>
      <c r="M1917" s="559"/>
      <c r="N1917" s="559"/>
      <c r="O1917" s="559" t="str">
        <f t="shared" si="116"/>
        <v/>
      </c>
      <c r="P1917" s="560"/>
    </row>
    <row r="1918" spans="2:16">
      <c r="B1918" s="557" t="str">
        <f t="shared" si="113"/>
        <v/>
      </c>
      <c r="C1918" s="558"/>
      <c r="D1918" s="559" t="str">
        <f t="shared" si="114"/>
        <v/>
      </c>
      <c r="E1918" s="559"/>
      <c r="F1918" s="559" t="str">
        <f>IFERROR(IF(OR(D1918=0,D1918=""),"",-PMT($F$45/IF($K$46="Day",'L1'!$D$12,IF($K$46="Week",'L1'!$D$16,IF($K$46="Month",'L1'!$D$17,1))),$F$46,$D$62)),"")</f>
        <v/>
      </c>
      <c r="G1918" s="559"/>
      <c r="H1918" s="559" t="str">
        <f>IFERROR(-PPMT(IF($K$46="Day",$F$45/'L1'!$D$12,IF($K$46="Week",$F$45/'L1'!$D$16,IF($K$46="Month",$F$45/'L1'!$D$17,IF($K$46="Year",$F$45,0)))),B1918,$F$46,$Q$45),"")</f>
        <v/>
      </c>
      <c r="I1918" s="559"/>
      <c r="J1918" s="559" t="str">
        <f t="shared" si="115"/>
        <v/>
      </c>
      <c r="K1918" s="559"/>
      <c r="L1918" s="559"/>
      <c r="M1918" s="559"/>
      <c r="N1918" s="559"/>
      <c r="O1918" s="559" t="str">
        <f t="shared" si="116"/>
        <v/>
      </c>
      <c r="P1918" s="560"/>
    </row>
    <row r="1919" spans="2:16">
      <c r="B1919" s="557" t="str">
        <f t="shared" si="113"/>
        <v/>
      </c>
      <c r="C1919" s="558"/>
      <c r="D1919" s="559" t="str">
        <f t="shared" si="114"/>
        <v/>
      </c>
      <c r="E1919" s="559"/>
      <c r="F1919" s="559" t="str">
        <f>IFERROR(IF(OR(D1919=0,D1919=""),"",-PMT($F$45/IF($K$46="Day",'L1'!$D$12,IF($K$46="Week",'L1'!$D$16,IF($K$46="Month",'L1'!$D$17,1))),$F$46,$D$62)),"")</f>
        <v/>
      </c>
      <c r="G1919" s="559"/>
      <c r="H1919" s="559" t="str">
        <f>IFERROR(-PPMT(IF($K$46="Day",$F$45/'L1'!$D$12,IF($K$46="Week",$F$45/'L1'!$D$16,IF($K$46="Month",$F$45/'L1'!$D$17,IF($K$46="Year",$F$45,0)))),B1919,$F$46,$Q$45),"")</f>
        <v/>
      </c>
      <c r="I1919" s="559"/>
      <c r="J1919" s="559" t="str">
        <f t="shared" si="115"/>
        <v/>
      </c>
      <c r="K1919" s="559"/>
      <c r="L1919" s="559"/>
      <c r="M1919" s="559"/>
      <c r="N1919" s="559"/>
      <c r="O1919" s="559" t="str">
        <f t="shared" si="116"/>
        <v/>
      </c>
      <c r="P1919" s="560"/>
    </row>
    <row r="1920" spans="2:16">
      <c r="B1920" s="557" t="str">
        <f t="shared" ref="B1920:B1983" si="117">IF(OR(D1920=0,D1920=""),"",B1919+1)</f>
        <v/>
      </c>
      <c r="C1920" s="558"/>
      <c r="D1920" s="559" t="str">
        <f t="shared" ref="D1920:D1983" si="118">IFERROR(IF(D1919-H1919&lt;=0,"",D1919-H1919),"")</f>
        <v/>
      </c>
      <c r="E1920" s="559"/>
      <c r="F1920" s="559" t="str">
        <f>IFERROR(IF(OR(D1920=0,D1920=""),"",-PMT($F$45/IF($K$46="Day",'L1'!$D$12,IF($K$46="Week",'L1'!$D$16,IF($K$46="Month",'L1'!$D$17,1))),$F$46,$D$62)),"")</f>
        <v/>
      </c>
      <c r="G1920" s="559"/>
      <c r="H1920" s="559" t="str">
        <f>IFERROR(-PPMT(IF($K$46="Day",$F$45/'L1'!$D$12,IF($K$46="Week",$F$45/'L1'!$D$16,IF($K$46="Month",$F$45/'L1'!$D$17,IF($K$46="Year",$F$45,0)))),B1920,$F$46,$Q$45),"")</f>
        <v/>
      </c>
      <c r="I1920" s="559"/>
      <c r="J1920" s="559" t="str">
        <f t="shared" ref="J1920:J1983" si="119">IFERROR(F1920-H1920,"")</f>
        <v/>
      </c>
      <c r="K1920" s="559"/>
      <c r="L1920" s="559"/>
      <c r="M1920" s="559"/>
      <c r="N1920" s="559"/>
      <c r="O1920" s="559" t="str">
        <f t="shared" ref="O1920:O1983" si="120">IFERROR(D1920-H1920,"")</f>
        <v/>
      </c>
      <c r="P1920" s="560"/>
    </row>
    <row r="1921" spans="2:16">
      <c r="B1921" s="557" t="str">
        <f t="shared" si="117"/>
        <v/>
      </c>
      <c r="C1921" s="558"/>
      <c r="D1921" s="559" t="str">
        <f t="shared" si="118"/>
        <v/>
      </c>
      <c r="E1921" s="559"/>
      <c r="F1921" s="559" t="str">
        <f>IFERROR(IF(OR(D1921=0,D1921=""),"",-PMT($F$45/IF($K$46="Day",'L1'!$D$12,IF($K$46="Week",'L1'!$D$16,IF($K$46="Month",'L1'!$D$17,1))),$F$46,$D$62)),"")</f>
        <v/>
      </c>
      <c r="G1921" s="559"/>
      <c r="H1921" s="559" t="str">
        <f>IFERROR(-PPMT(IF($K$46="Day",$F$45/'L1'!$D$12,IF($K$46="Week",$F$45/'L1'!$D$16,IF($K$46="Month",$F$45/'L1'!$D$17,IF($K$46="Year",$F$45,0)))),B1921,$F$46,$Q$45),"")</f>
        <v/>
      </c>
      <c r="I1921" s="559"/>
      <c r="J1921" s="559" t="str">
        <f t="shared" si="119"/>
        <v/>
      </c>
      <c r="K1921" s="559"/>
      <c r="L1921" s="559"/>
      <c r="M1921" s="559"/>
      <c r="N1921" s="559"/>
      <c r="O1921" s="559" t="str">
        <f t="shared" si="120"/>
        <v/>
      </c>
      <c r="P1921" s="560"/>
    </row>
    <row r="1922" spans="2:16">
      <c r="B1922" s="557" t="str">
        <f t="shared" si="117"/>
        <v/>
      </c>
      <c r="C1922" s="558"/>
      <c r="D1922" s="559" t="str">
        <f t="shared" si="118"/>
        <v/>
      </c>
      <c r="E1922" s="559"/>
      <c r="F1922" s="559" t="str">
        <f>IFERROR(IF(OR(D1922=0,D1922=""),"",-PMT($F$45/IF($K$46="Day",'L1'!$D$12,IF($K$46="Week",'L1'!$D$16,IF($K$46="Month",'L1'!$D$17,1))),$F$46,$D$62)),"")</f>
        <v/>
      </c>
      <c r="G1922" s="559"/>
      <c r="H1922" s="559" t="str">
        <f>IFERROR(-PPMT(IF($K$46="Day",$F$45/'L1'!$D$12,IF($K$46="Week",$F$45/'L1'!$D$16,IF($K$46="Month",$F$45/'L1'!$D$17,IF($K$46="Year",$F$45,0)))),B1922,$F$46,$Q$45),"")</f>
        <v/>
      </c>
      <c r="I1922" s="559"/>
      <c r="J1922" s="559" t="str">
        <f t="shared" si="119"/>
        <v/>
      </c>
      <c r="K1922" s="559"/>
      <c r="L1922" s="559"/>
      <c r="M1922" s="559"/>
      <c r="N1922" s="559"/>
      <c r="O1922" s="559" t="str">
        <f t="shared" si="120"/>
        <v/>
      </c>
      <c r="P1922" s="560"/>
    </row>
    <row r="1923" spans="2:16">
      <c r="B1923" s="557" t="str">
        <f t="shared" si="117"/>
        <v/>
      </c>
      <c r="C1923" s="558"/>
      <c r="D1923" s="559" t="str">
        <f t="shared" si="118"/>
        <v/>
      </c>
      <c r="E1923" s="559"/>
      <c r="F1923" s="559" t="str">
        <f>IFERROR(IF(OR(D1923=0,D1923=""),"",-PMT($F$45/IF($K$46="Day",'L1'!$D$12,IF($K$46="Week",'L1'!$D$16,IF($K$46="Month",'L1'!$D$17,1))),$F$46,$D$62)),"")</f>
        <v/>
      </c>
      <c r="G1923" s="559"/>
      <c r="H1923" s="559" t="str">
        <f>IFERROR(-PPMT(IF($K$46="Day",$F$45/'L1'!$D$12,IF($K$46="Week",$F$45/'L1'!$D$16,IF($K$46="Month",$F$45/'L1'!$D$17,IF($K$46="Year",$F$45,0)))),B1923,$F$46,$Q$45),"")</f>
        <v/>
      </c>
      <c r="I1923" s="559"/>
      <c r="J1923" s="559" t="str">
        <f t="shared" si="119"/>
        <v/>
      </c>
      <c r="K1923" s="559"/>
      <c r="L1923" s="559"/>
      <c r="M1923" s="559"/>
      <c r="N1923" s="559"/>
      <c r="O1923" s="559" t="str">
        <f t="shared" si="120"/>
        <v/>
      </c>
      <c r="P1923" s="560"/>
    </row>
    <row r="1924" spans="2:16">
      <c r="B1924" s="557" t="str">
        <f t="shared" si="117"/>
        <v/>
      </c>
      <c r="C1924" s="558"/>
      <c r="D1924" s="559" t="str">
        <f t="shared" si="118"/>
        <v/>
      </c>
      <c r="E1924" s="559"/>
      <c r="F1924" s="559" t="str">
        <f>IFERROR(IF(OR(D1924=0,D1924=""),"",-PMT($F$45/IF($K$46="Day",'L1'!$D$12,IF($K$46="Week",'L1'!$D$16,IF($K$46="Month",'L1'!$D$17,1))),$F$46,$D$62)),"")</f>
        <v/>
      </c>
      <c r="G1924" s="559"/>
      <c r="H1924" s="559" t="str">
        <f>IFERROR(-PPMT(IF($K$46="Day",$F$45/'L1'!$D$12,IF($K$46="Week",$F$45/'L1'!$D$16,IF($K$46="Month",$F$45/'L1'!$D$17,IF($K$46="Year",$F$45,0)))),B1924,$F$46,$Q$45),"")</f>
        <v/>
      </c>
      <c r="I1924" s="559"/>
      <c r="J1924" s="559" t="str">
        <f t="shared" si="119"/>
        <v/>
      </c>
      <c r="K1924" s="559"/>
      <c r="L1924" s="559"/>
      <c r="M1924" s="559"/>
      <c r="N1924" s="559"/>
      <c r="O1924" s="559" t="str">
        <f t="shared" si="120"/>
        <v/>
      </c>
      <c r="P1924" s="560"/>
    </row>
    <row r="1925" spans="2:16">
      <c r="B1925" s="557" t="str">
        <f t="shared" si="117"/>
        <v/>
      </c>
      <c r="C1925" s="558"/>
      <c r="D1925" s="559" t="str">
        <f t="shared" si="118"/>
        <v/>
      </c>
      <c r="E1925" s="559"/>
      <c r="F1925" s="559" t="str">
        <f>IFERROR(IF(OR(D1925=0,D1925=""),"",-PMT($F$45/IF($K$46="Day",'L1'!$D$12,IF($K$46="Week",'L1'!$D$16,IF($K$46="Month",'L1'!$D$17,1))),$F$46,$D$62)),"")</f>
        <v/>
      </c>
      <c r="G1925" s="559"/>
      <c r="H1925" s="559" t="str">
        <f>IFERROR(-PPMT(IF($K$46="Day",$F$45/'L1'!$D$12,IF($K$46="Week",$F$45/'L1'!$D$16,IF($K$46="Month",$F$45/'L1'!$D$17,IF($K$46="Year",$F$45,0)))),B1925,$F$46,$Q$45),"")</f>
        <v/>
      </c>
      <c r="I1925" s="559"/>
      <c r="J1925" s="559" t="str">
        <f t="shared" si="119"/>
        <v/>
      </c>
      <c r="K1925" s="559"/>
      <c r="L1925" s="559"/>
      <c r="M1925" s="559"/>
      <c r="N1925" s="559"/>
      <c r="O1925" s="559" t="str">
        <f t="shared" si="120"/>
        <v/>
      </c>
      <c r="P1925" s="560"/>
    </row>
    <row r="1926" spans="2:16">
      <c r="B1926" s="557" t="str">
        <f t="shared" si="117"/>
        <v/>
      </c>
      <c r="C1926" s="558"/>
      <c r="D1926" s="559" t="str">
        <f t="shared" si="118"/>
        <v/>
      </c>
      <c r="E1926" s="559"/>
      <c r="F1926" s="559" t="str">
        <f>IFERROR(IF(OR(D1926=0,D1926=""),"",-PMT($F$45/IF($K$46="Day",'L1'!$D$12,IF($K$46="Week",'L1'!$D$16,IF($K$46="Month",'L1'!$D$17,1))),$F$46,$D$62)),"")</f>
        <v/>
      </c>
      <c r="G1926" s="559"/>
      <c r="H1926" s="559" t="str">
        <f>IFERROR(-PPMT(IF($K$46="Day",$F$45/'L1'!$D$12,IF($K$46="Week",$F$45/'L1'!$D$16,IF($K$46="Month",$F$45/'L1'!$D$17,IF($K$46="Year",$F$45,0)))),B1926,$F$46,$Q$45),"")</f>
        <v/>
      </c>
      <c r="I1926" s="559"/>
      <c r="J1926" s="559" t="str">
        <f t="shared" si="119"/>
        <v/>
      </c>
      <c r="K1926" s="559"/>
      <c r="L1926" s="559"/>
      <c r="M1926" s="559"/>
      <c r="N1926" s="559"/>
      <c r="O1926" s="559" t="str">
        <f t="shared" si="120"/>
        <v/>
      </c>
      <c r="P1926" s="560"/>
    </row>
    <row r="1927" spans="2:16">
      <c r="B1927" s="557" t="str">
        <f t="shared" si="117"/>
        <v/>
      </c>
      <c r="C1927" s="558"/>
      <c r="D1927" s="559" t="str">
        <f t="shared" si="118"/>
        <v/>
      </c>
      <c r="E1927" s="559"/>
      <c r="F1927" s="559" t="str">
        <f>IFERROR(IF(OR(D1927=0,D1927=""),"",-PMT($F$45/IF($K$46="Day",'L1'!$D$12,IF($K$46="Week",'L1'!$D$16,IF($K$46="Month",'L1'!$D$17,1))),$F$46,$D$62)),"")</f>
        <v/>
      </c>
      <c r="G1927" s="559"/>
      <c r="H1927" s="559" t="str">
        <f>IFERROR(-PPMT(IF($K$46="Day",$F$45/'L1'!$D$12,IF($K$46="Week",$F$45/'L1'!$D$16,IF($K$46="Month",$F$45/'L1'!$D$17,IF($K$46="Year",$F$45,0)))),B1927,$F$46,$Q$45),"")</f>
        <v/>
      </c>
      <c r="I1927" s="559"/>
      <c r="J1927" s="559" t="str">
        <f t="shared" si="119"/>
        <v/>
      </c>
      <c r="K1927" s="559"/>
      <c r="L1927" s="559"/>
      <c r="M1927" s="559"/>
      <c r="N1927" s="559"/>
      <c r="O1927" s="559" t="str">
        <f t="shared" si="120"/>
        <v/>
      </c>
      <c r="P1927" s="560"/>
    </row>
    <row r="1928" spans="2:16">
      <c r="B1928" s="557" t="str">
        <f t="shared" si="117"/>
        <v/>
      </c>
      <c r="C1928" s="558"/>
      <c r="D1928" s="559" t="str">
        <f t="shared" si="118"/>
        <v/>
      </c>
      <c r="E1928" s="559"/>
      <c r="F1928" s="559" t="str">
        <f>IFERROR(IF(OR(D1928=0,D1928=""),"",-PMT($F$45/IF($K$46="Day",'L1'!$D$12,IF($K$46="Week",'L1'!$D$16,IF($K$46="Month",'L1'!$D$17,1))),$F$46,$D$62)),"")</f>
        <v/>
      </c>
      <c r="G1928" s="559"/>
      <c r="H1928" s="559" t="str">
        <f>IFERROR(-PPMT(IF($K$46="Day",$F$45/'L1'!$D$12,IF($K$46="Week",$F$45/'L1'!$D$16,IF($K$46="Month",$F$45/'L1'!$D$17,IF($K$46="Year",$F$45,0)))),B1928,$F$46,$Q$45),"")</f>
        <v/>
      </c>
      <c r="I1928" s="559"/>
      <c r="J1928" s="559" t="str">
        <f t="shared" si="119"/>
        <v/>
      </c>
      <c r="K1928" s="559"/>
      <c r="L1928" s="559"/>
      <c r="M1928" s="559"/>
      <c r="N1928" s="559"/>
      <c r="O1928" s="559" t="str">
        <f t="shared" si="120"/>
        <v/>
      </c>
      <c r="P1928" s="560"/>
    </row>
    <row r="1929" spans="2:16">
      <c r="B1929" s="557" t="str">
        <f t="shared" si="117"/>
        <v/>
      </c>
      <c r="C1929" s="558"/>
      <c r="D1929" s="559" t="str">
        <f t="shared" si="118"/>
        <v/>
      </c>
      <c r="E1929" s="559"/>
      <c r="F1929" s="559" t="str">
        <f>IFERROR(IF(OR(D1929=0,D1929=""),"",-PMT($F$45/IF($K$46="Day",'L1'!$D$12,IF($K$46="Week",'L1'!$D$16,IF($K$46="Month",'L1'!$D$17,1))),$F$46,$D$62)),"")</f>
        <v/>
      </c>
      <c r="G1929" s="559"/>
      <c r="H1929" s="559" t="str">
        <f>IFERROR(-PPMT(IF($K$46="Day",$F$45/'L1'!$D$12,IF($K$46="Week",$F$45/'L1'!$D$16,IF($K$46="Month",$F$45/'L1'!$D$17,IF($K$46="Year",$F$45,0)))),B1929,$F$46,$Q$45),"")</f>
        <v/>
      </c>
      <c r="I1929" s="559"/>
      <c r="J1929" s="559" t="str">
        <f t="shared" si="119"/>
        <v/>
      </c>
      <c r="K1929" s="559"/>
      <c r="L1929" s="559"/>
      <c r="M1929" s="559"/>
      <c r="N1929" s="559"/>
      <c r="O1929" s="559" t="str">
        <f t="shared" si="120"/>
        <v/>
      </c>
      <c r="P1929" s="560"/>
    </row>
    <row r="1930" spans="2:16">
      <c r="B1930" s="557" t="str">
        <f t="shared" si="117"/>
        <v/>
      </c>
      <c r="C1930" s="558"/>
      <c r="D1930" s="559" t="str">
        <f t="shared" si="118"/>
        <v/>
      </c>
      <c r="E1930" s="559"/>
      <c r="F1930" s="559" t="str">
        <f>IFERROR(IF(OR(D1930=0,D1930=""),"",-PMT($F$45/IF($K$46="Day",'L1'!$D$12,IF($K$46="Week",'L1'!$D$16,IF($K$46="Month",'L1'!$D$17,1))),$F$46,$D$62)),"")</f>
        <v/>
      </c>
      <c r="G1930" s="559"/>
      <c r="H1930" s="559" t="str">
        <f>IFERROR(-PPMT(IF($K$46="Day",$F$45/'L1'!$D$12,IF($K$46="Week",$F$45/'L1'!$D$16,IF($K$46="Month",$F$45/'L1'!$D$17,IF($K$46="Year",$F$45,0)))),B1930,$F$46,$Q$45),"")</f>
        <v/>
      </c>
      <c r="I1930" s="559"/>
      <c r="J1930" s="559" t="str">
        <f t="shared" si="119"/>
        <v/>
      </c>
      <c r="K1930" s="559"/>
      <c r="L1930" s="559"/>
      <c r="M1930" s="559"/>
      <c r="N1930" s="559"/>
      <c r="O1930" s="559" t="str">
        <f t="shared" si="120"/>
        <v/>
      </c>
      <c r="P1930" s="560"/>
    </row>
    <row r="1931" spans="2:16">
      <c r="B1931" s="557" t="str">
        <f t="shared" si="117"/>
        <v/>
      </c>
      <c r="C1931" s="558"/>
      <c r="D1931" s="559" t="str">
        <f t="shared" si="118"/>
        <v/>
      </c>
      <c r="E1931" s="559"/>
      <c r="F1931" s="559" t="str">
        <f>IFERROR(IF(OR(D1931=0,D1931=""),"",-PMT($F$45/IF($K$46="Day",'L1'!$D$12,IF($K$46="Week",'L1'!$D$16,IF($K$46="Month",'L1'!$D$17,1))),$F$46,$D$62)),"")</f>
        <v/>
      </c>
      <c r="G1931" s="559"/>
      <c r="H1931" s="559" t="str">
        <f>IFERROR(-PPMT(IF($K$46="Day",$F$45/'L1'!$D$12,IF($K$46="Week",$F$45/'L1'!$D$16,IF($K$46="Month",$F$45/'L1'!$D$17,IF($K$46="Year",$F$45,0)))),B1931,$F$46,$Q$45),"")</f>
        <v/>
      </c>
      <c r="I1931" s="559"/>
      <c r="J1931" s="559" t="str">
        <f t="shared" si="119"/>
        <v/>
      </c>
      <c r="K1931" s="559"/>
      <c r="L1931" s="559"/>
      <c r="M1931" s="559"/>
      <c r="N1931" s="559"/>
      <c r="O1931" s="559" t="str">
        <f t="shared" si="120"/>
        <v/>
      </c>
      <c r="P1931" s="560"/>
    </row>
    <row r="1932" spans="2:16">
      <c r="B1932" s="557" t="str">
        <f t="shared" si="117"/>
        <v/>
      </c>
      <c r="C1932" s="558"/>
      <c r="D1932" s="559" t="str">
        <f t="shared" si="118"/>
        <v/>
      </c>
      <c r="E1932" s="559"/>
      <c r="F1932" s="559" t="str">
        <f>IFERROR(IF(OR(D1932=0,D1932=""),"",-PMT($F$45/IF($K$46="Day",'L1'!$D$12,IF($K$46="Week",'L1'!$D$16,IF($K$46="Month",'L1'!$D$17,1))),$F$46,$D$62)),"")</f>
        <v/>
      </c>
      <c r="G1932" s="559"/>
      <c r="H1932" s="559" t="str">
        <f>IFERROR(-PPMT(IF($K$46="Day",$F$45/'L1'!$D$12,IF($K$46="Week",$F$45/'L1'!$D$16,IF($K$46="Month",$F$45/'L1'!$D$17,IF($K$46="Year",$F$45,0)))),B1932,$F$46,$Q$45),"")</f>
        <v/>
      </c>
      <c r="I1932" s="559"/>
      <c r="J1932" s="559" t="str">
        <f t="shared" si="119"/>
        <v/>
      </c>
      <c r="K1932" s="559"/>
      <c r="L1932" s="559"/>
      <c r="M1932" s="559"/>
      <c r="N1932" s="559"/>
      <c r="O1932" s="559" t="str">
        <f t="shared" si="120"/>
        <v/>
      </c>
      <c r="P1932" s="560"/>
    </row>
    <row r="1933" spans="2:16">
      <c r="B1933" s="557" t="str">
        <f t="shared" si="117"/>
        <v/>
      </c>
      <c r="C1933" s="558"/>
      <c r="D1933" s="559" t="str">
        <f t="shared" si="118"/>
        <v/>
      </c>
      <c r="E1933" s="559"/>
      <c r="F1933" s="559" t="str">
        <f>IFERROR(IF(OR(D1933=0,D1933=""),"",-PMT($F$45/IF($K$46="Day",'L1'!$D$12,IF($K$46="Week",'L1'!$D$16,IF($K$46="Month",'L1'!$D$17,1))),$F$46,$D$62)),"")</f>
        <v/>
      </c>
      <c r="G1933" s="559"/>
      <c r="H1933" s="559" t="str">
        <f>IFERROR(-PPMT(IF($K$46="Day",$F$45/'L1'!$D$12,IF($K$46="Week",$F$45/'L1'!$D$16,IF($K$46="Month",$F$45/'L1'!$D$17,IF($K$46="Year",$F$45,0)))),B1933,$F$46,$Q$45),"")</f>
        <v/>
      </c>
      <c r="I1933" s="559"/>
      <c r="J1933" s="559" t="str">
        <f t="shared" si="119"/>
        <v/>
      </c>
      <c r="K1933" s="559"/>
      <c r="L1933" s="559"/>
      <c r="M1933" s="559"/>
      <c r="N1933" s="559"/>
      <c r="O1933" s="559" t="str">
        <f t="shared" si="120"/>
        <v/>
      </c>
      <c r="P1933" s="560"/>
    </row>
    <row r="1934" spans="2:16">
      <c r="B1934" s="557" t="str">
        <f t="shared" si="117"/>
        <v/>
      </c>
      <c r="C1934" s="558"/>
      <c r="D1934" s="559" t="str">
        <f t="shared" si="118"/>
        <v/>
      </c>
      <c r="E1934" s="559"/>
      <c r="F1934" s="559" t="str">
        <f>IFERROR(IF(OR(D1934=0,D1934=""),"",-PMT($F$45/IF($K$46="Day",'L1'!$D$12,IF($K$46="Week",'L1'!$D$16,IF($K$46="Month",'L1'!$D$17,1))),$F$46,$D$62)),"")</f>
        <v/>
      </c>
      <c r="G1934" s="559"/>
      <c r="H1934" s="559" t="str">
        <f>IFERROR(-PPMT(IF($K$46="Day",$F$45/'L1'!$D$12,IF($K$46="Week",$F$45/'L1'!$D$16,IF($K$46="Month",$F$45/'L1'!$D$17,IF($K$46="Year",$F$45,0)))),B1934,$F$46,$Q$45),"")</f>
        <v/>
      </c>
      <c r="I1934" s="559"/>
      <c r="J1934" s="559" t="str">
        <f t="shared" si="119"/>
        <v/>
      </c>
      <c r="K1934" s="559"/>
      <c r="L1934" s="559"/>
      <c r="M1934" s="559"/>
      <c r="N1934" s="559"/>
      <c r="O1934" s="559" t="str">
        <f t="shared" si="120"/>
        <v/>
      </c>
      <c r="P1934" s="560"/>
    </row>
    <row r="1935" spans="2:16">
      <c r="B1935" s="557" t="str">
        <f t="shared" si="117"/>
        <v/>
      </c>
      <c r="C1935" s="558"/>
      <c r="D1935" s="559" t="str">
        <f t="shared" si="118"/>
        <v/>
      </c>
      <c r="E1935" s="559"/>
      <c r="F1935" s="559" t="str">
        <f>IFERROR(IF(OR(D1935=0,D1935=""),"",-PMT($F$45/IF($K$46="Day",'L1'!$D$12,IF($K$46="Week",'L1'!$D$16,IF($K$46="Month",'L1'!$D$17,1))),$F$46,$D$62)),"")</f>
        <v/>
      </c>
      <c r="G1935" s="559"/>
      <c r="H1935" s="559" t="str">
        <f>IFERROR(-PPMT(IF($K$46="Day",$F$45/'L1'!$D$12,IF($K$46="Week",$F$45/'L1'!$D$16,IF($K$46="Month",$F$45/'L1'!$D$17,IF($K$46="Year",$F$45,0)))),B1935,$F$46,$Q$45),"")</f>
        <v/>
      </c>
      <c r="I1935" s="559"/>
      <c r="J1935" s="559" t="str">
        <f t="shared" si="119"/>
        <v/>
      </c>
      <c r="K1935" s="559"/>
      <c r="L1935" s="559"/>
      <c r="M1935" s="559"/>
      <c r="N1935" s="559"/>
      <c r="O1935" s="559" t="str">
        <f t="shared" si="120"/>
        <v/>
      </c>
      <c r="P1935" s="560"/>
    </row>
    <row r="1936" spans="2:16">
      <c r="B1936" s="557" t="str">
        <f t="shared" si="117"/>
        <v/>
      </c>
      <c r="C1936" s="558"/>
      <c r="D1936" s="559" t="str">
        <f t="shared" si="118"/>
        <v/>
      </c>
      <c r="E1936" s="559"/>
      <c r="F1936" s="559" t="str">
        <f>IFERROR(IF(OR(D1936=0,D1936=""),"",-PMT($F$45/IF($K$46="Day",'L1'!$D$12,IF($K$46="Week",'L1'!$D$16,IF($K$46="Month",'L1'!$D$17,1))),$F$46,$D$62)),"")</f>
        <v/>
      </c>
      <c r="G1936" s="559"/>
      <c r="H1936" s="559" t="str">
        <f>IFERROR(-PPMT(IF($K$46="Day",$F$45/'L1'!$D$12,IF($K$46="Week",$F$45/'L1'!$D$16,IF($K$46="Month",$F$45/'L1'!$D$17,IF($K$46="Year",$F$45,0)))),B1936,$F$46,$Q$45),"")</f>
        <v/>
      </c>
      <c r="I1936" s="559"/>
      <c r="J1936" s="559" t="str">
        <f t="shared" si="119"/>
        <v/>
      </c>
      <c r="K1936" s="559"/>
      <c r="L1936" s="559"/>
      <c r="M1936" s="559"/>
      <c r="N1936" s="559"/>
      <c r="O1936" s="559" t="str">
        <f t="shared" si="120"/>
        <v/>
      </c>
      <c r="P1936" s="560"/>
    </row>
    <row r="1937" spans="2:16">
      <c r="B1937" s="557" t="str">
        <f t="shared" si="117"/>
        <v/>
      </c>
      <c r="C1937" s="558"/>
      <c r="D1937" s="559" t="str">
        <f t="shared" si="118"/>
        <v/>
      </c>
      <c r="E1937" s="559"/>
      <c r="F1937" s="559" t="str">
        <f>IFERROR(IF(OR(D1937=0,D1937=""),"",-PMT($F$45/IF($K$46="Day",'L1'!$D$12,IF($K$46="Week",'L1'!$D$16,IF($K$46="Month",'L1'!$D$17,1))),$F$46,$D$62)),"")</f>
        <v/>
      </c>
      <c r="G1937" s="559"/>
      <c r="H1937" s="559" t="str">
        <f>IFERROR(-PPMT(IF($K$46="Day",$F$45/'L1'!$D$12,IF($K$46="Week",$F$45/'L1'!$D$16,IF($K$46="Month",$F$45/'L1'!$D$17,IF($K$46="Year",$F$45,0)))),B1937,$F$46,$Q$45),"")</f>
        <v/>
      </c>
      <c r="I1937" s="559"/>
      <c r="J1937" s="559" t="str">
        <f t="shared" si="119"/>
        <v/>
      </c>
      <c r="K1937" s="559"/>
      <c r="L1937" s="559"/>
      <c r="M1937" s="559"/>
      <c r="N1937" s="559"/>
      <c r="O1937" s="559" t="str">
        <f t="shared" si="120"/>
        <v/>
      </c>
      <c r="P1937" s="560"/>
    </row>
    <row r="1938" spans="2:16">
      <c r="B1938" s="557" t="str">
        <f t="shared" si="117"/>
        <v/>
      </c>
      <c r="C1938" s="558"/>
      <c r="D1938" s="559" t="str">
        <f t="shared" si="118"/>
        <v/>
      </c>
      <c r="E1938" s="559"/>
      <c r="F1938" s="559" t="str">
        <f>IFERROR(IF(OR(D1938=0,D1938=""),"",-PMT($F$45/IF($K$46="Day",'L1'!$D$12,IF($K$46="Week",'L1'!$D$16,IF($K$46="Month",'L1'!$D$17,1))),$F$46,$D$62)),"")</f>
        <v/>
      </c>
      <c r="G1938" s="559"/>
      <c r="H1938" s="559" t="str">
        <f>IFERROR(-PPMT(IF($K$46="Day",$F$45/'L1'!$D$12,IF($K$46="Week",$F$45/'L1'!$D$16,IF($K$46="Month",$F$45/'L1'!$D$17,IF($K$46="Year",$F$45,0)))),B1938,$F$46,$Q$45),"")</f>
        <v/>
      </c>
      <c r="I1938" s="559"/>
      <c r="J1938" s="559" t="str">
        <f t="shared" si="119"/>
        <v/>
      </c>
      <c r="K1938" s="559"/>
      <c r="L1938" s="559"/>
      <c r="M1938" s="559"/>
      <c r="N1938" s="559"/>
      <c r="O1938" s="559" t="str">
        <f t="shared" si="120"/>
        <v/>
      </c>
      <c r="P1938" s="560"/>
    </row>
    <row r="1939" spans="2:16">
      <c r="B1939" s="557" t="str">
        <f t="shared" si="117"/>
        <v/>
      </c>
      <c r="C1939" s="558"/>
      <c r="D1939" s="559" t="str">
        <f t="shared" si="118"/>
        <v/>
      </c>
      <c r="E1939" s="559"/>
      <c r="F1939" s="559" t="str">
        <f>IFERROR(IF(OR(D1939=0,D1939=""),"",-PMT($F$45/IF($K$46="Day",'L1'!$D$12,IF($K$46="Week",'L1'!$D$16,IF($K$46="Month",'L1'!$D$17,1))),$F$46,$D$62)),"")</f>
        <v/>
      </c>
      <c r="G1939" s="559"/>
      <c r="H1939" s="559" t="str">
        <f>IFERROR(-PPMT(IF($K$46="Day",$F$45/'L1'!$D$12,IF($K$46="Week",$F$45/'L1'!$D$16,IF($K$46="Month",$F$45/'L1'!$D$17,IF($K$46="Year",$F$45,0)))),B1939,$F$46,$Q$45),"")</f>
        <v/>
      </c>
      <c r="I1939" s="559"/>
      <c r="J1939" s="559" t="str">
        <f t="shared" si="119"/>
        <v/>
      </c>
      <c r="K1939" s="559"/>
      <c r="L1939" s="559"/>
      <c r="M1939" s="559"/>
      <c r="N1939" s="559"/>
      <c r="O1939" s="559" t="str">
        <f t="shared" si="120"/>
        <v/>
      </c>
      <c r="P1939" s="560"/>
    </row>
    <row r="1940" spans="2:16">
      <c r="B1940" s="557" t="str">
        <f t="shared" si="117"/>
        <v/>
      </c>
      <c r="C1940" s="558"/>
      <c r="D1940" s="559" t="str">
        <f t="shared" si="118"/>
        <v/>
      </c>
      <c r="E1940" s="559"/>
      <c r="F1940" s="559" t="str">
        <f>IFERROR(IF(OR(D1940=0,D1940=""),"",-PMT($F$45/IF($K$46="Day",'L1'!$D$12,IF($K$46="Week",'L1'!$D$16,IF($K$46="Month",'L1'!$D$17,1))),$F$46,$D$62)),"")</f>
        <v/>
      </c>
      <c r="G1940" s="559"/>
      <c r="H1940" s="559" t="str">
        <f>IFERROR(-PPMT(IF($K$46="Day",$F$45/'L1'!$D$12,IF($K$46="Week",$F$45/'L1'!$D$16,IF($K$46="Month",$F$45/'L1'!$D$17,IF($K$46="Year",$F$45,0)))),B1940,$F$46,$Q$45),"")</f>
        <v/>
      </c>
      <c r="I1940" s="559"/>
      <c r="J1940" s="559" t="str">
        <f t="shared" si="119"/>
        <v/>
      </c>
      <c r="K1940" s="559"/>
      <c r="L1940" s="559"/>
      <c r="M1940" s="559"/>
      <c r="N1940" s="559"/>
      <c r="O1940" s="559" t="str">
        <f t="shared" si="120"/>
        <v/>
      </c>
      <c r="P1940" s="560"/>
    </row>
    <row r="1941" spans="2:16">
      <c r="B1941" s="557" t="str">
        <f t="shared" si="117"/>
        <v/>
      </c>
      <c r="C1941" s="558"/>
      <c r="D1941" s="559" t="str">
        <f t="shared" si="118"/>
        <v/>
      </c>
      <c r="E1941" s="559"/>
      <c r="F1941" s="559" t="str">
        <f>IFERROR(IF(OR(D1941=0,D1941=""),"",-PMT($F$45/IF($K$46="Day",'L1'!$D$12,IF($K$46="Week",'L1'!$D$16,IF($K$46="Month",'L1'!$D$17,1))),$F$46,$D$62)),"")</f>
        <v/>
      </c>
      <c r="G1941" s="559"/>
      <c r="H1941" s="559" t="str">
        <f>IFERROR(-PPMT(IF($K$46="Day",$F$45/'L1'!$D$12,IF($K$46="Week",$F$45/'L1'!$D$16,IF($K$46="Month",$F$45/'L1'!$D$17,IF($K$46="Year",$F$45,0)))),B1941,$F$46,$Q$45),"")</f>
        <v/>
      </c>
      <c r="I1941" s="559"/>
      <c r="J1941" s="559" t="str">
        <f t="shared" si="119"/>
        <v/>
      </c>
      <c r="K1941" s="559"/>
      <c r="L1941" s="559"/>
      <c r="M1941" s="559"/>
      <c r="N1941" s="559"/>
      <c r="O1941" s="559" t="str">
        <f t="shared" si="120"/>
        <v/>
      </c>
      <c r="P1941" s="560"/>
    </row>
    <row r="1942" spans="2:16">
      <c r="B1942" s="557" t="str">
        <f t="shared" si="117"/>
        <v/>
      </c>
      <c r="C1942" s="558"/>
      <c r="D1942" s="559" t="str">
        <f t="shared" si="118"/>
        <v/>
      </c>
      <c r="E1942" s="559"/>
      <c r="F1942" s="559" t="str">
        <f>IFERROR(IF(OR(D1942=0,D1942=""),"",-PMT($F$45/IF($K$46="Day",'L1'!$D$12,IF($K$46="Week",'L1'!$D$16,IF($K$46="Month",'L1'!$D$17,1))),$F$46,$D$62)),"")</f>
        <v/>
      </c>
      <c r="G1942" s="559"/>
      <c r="H1942" s="559" t="str">
        <f>IFERROR(-PPMT(IF($K$46="Day",$F$45/'L1'!$D$12,IF($K$46="Week",$F$45/'L1'!$D$16,IF($K$46="Month",$F$45/'L1'!$D$17,IF($K$46="Year",$F$45,0)))),B1942,$F$46,$Q$45),"")</f>
        <v/>
      </c>
      <c r="I1942" s="559"/>
      <c r="J1942" s="559" t="str">
        <f t="shared" si="119"/>
        <v/>
      </c>
      <c r="K1942" s="559"/>
      <c r="L1942" s="559"/>
      <c r="M1942" s="559"/>
      <c r="N1942" s="559"/>
      <c r="O1942" s="559" t="str">
        <f t="shared" si="120"/>
        <v/>
      </c>
      <c r="P1942" s="560"/>
    </row>
    <row r="1943" spans="2:16">
      <c r="B1943" s="557" t="str">
        <f t="shared" si="117"/>
        <v/>
      </c>
      <c r="C1943" s="558"/>
      <c r="D1943" s="559" t="str">
        <f t="shared" si="118"/>
        <v/>
      </c>
      <c r="E1943" s="559"/>
      <c r="F1943" s="559" t="str">
        <f>IFERROR(IF(OR(D1943=0,D1943=""),"",-PMT($F$45/IF($K$46="Day",'L1'!$D$12,IF($K$46="Week",'L1'!$D$16,IF($K$46="Month",'L1'!$D$17,1))),$F$46,$D$62)),"")</f>
        <v/>
      </c>
      <c r="G1943" s="559"/>
      <c r="H1943" s="559" t="str">
        <f>IFERROR(-PPMT(IF($K$46="Day",$F$45/'L1'!$D$12,IF($K$46="Week",$F$45/'L1'!$D$16,IF($K$46="Month",$F$45/'L1'!$D$17,IF($K$46="Year",$F$45,0)))),B1943,$F$46,$Q$45),"")</f>
        <v/>
      </c>
      <c r="I1943" s="559"/>
      <c r="J1943" s="559" t="str">
        <f t="shared" si="119"/>
        <v/>
      </c>
      <c r="K1943" s="559"/>
      <c r="L1943" s="559"/>
      <c r="M1943" s="559"/>
      <c r="N1943" s="559"/>
      <c r="O1943" s="559" t="str">
        <f t="shared" si="120"/>
        <v/>
      </c>
      <c r="P1943" s="560"/>
    </row>
    <row r="1944" spans="2:16">
      <c r="B1944" s="557" t="str">
        <f t="shared" si="117"/>
        <v/>
      </c>
      <c r="C1944" s="558"/>
      <c r="D1944" s="559" t="str">
        <f t="shared" si="118"/>
        <v/>
      </c>
      <c r="E1944" s="559"/>
      <c r="F1944" s="559" t="str">
        <f>IFERROR(IF(OR(D1944=0,D1944=""),"",-PMT($F$45/IF($K$46="Day",'L1'!$D$12,IF($K$46="Week",'L1'!$D$16,IF($K$46="Month",'L1'!$D$17,1))),$F$46,$D$62)),"")</f>
        <v/>
      </c>
      <c r="G1944" s="559"/>
      <c r="H1944" s="559" t="str">
        <f>IFERROR(-PPMT(IF($K$46="Day",$F$45/'L1'!$D$12,IF($K$46="Week",$F$45/'L1'!$D$16,IF($K$46="Month",$F$45/'L1'!$D$17,IF($K$46="Year",$F$45,0)))),B1944,$F$46,$Q$45),"")</f>
        <v/>
      </c>
      <c r="I1944" s="559"/>
      <c r="J1944" s="559" t="str">
        <f t="shared" si="119"/>
        <v/>
      </c>
      <c r="K1944" s="559"/>
      <c r="L1944" s="559"/>
      <c r="M1944" s="559"/>
      <c r="N1944" s="559"/>
      <c r="O1944" s="559" t="str">
        <f t="shared" si="120"/>
        <v/>
      </c>
      <c r="P1944" s="560"/>
    </row>
    <row r="1945" spans="2:16">
      <c r="B1945" s="557" t="str">
        <f t="shared" si="117"/>
        <v/>
      </c>
      <c r="C1945" s="558"/>
      <c r="D1945" s="559" t="str">
        <f t="shared" si="118"/>
        <v/>
      </c>
      <c r="E1945" s="559"/>
      <c r="F1945" s="559" t="str">
        <f>IFERROR(IF(OR(D1945=0,D1945=""),"",-PMT($F$45/IF($K$46="Day",'L1'!$D$12,IF($K$46="Week",'L1'!$D$16,IF($K$46="Month",'L1'!$D$17,1))),$F$46,$D$62)),"")</f>
        <v/>
      </c>
      <c r="G1945" s="559"/>
      <c r="H1945" s="559" t="str">
        <f>IFERROR(-PPMT(IF($K$46="Day",$F$45/'L1'!$D$12,IF($K$46="Week",$F$45/'L1'!$D$16,IF($K$46="Month",$F$45/'L1'!$D$17,IF($K$46="Year",$F$45,0)))),B1945,$F$46,$Q$45),"")</f>
        <v/>
      </c>
      <c r="I1945" s="559"/>
      <c r="J1945" s="559" t="str">
        <f t="shared" si="119"/>
        <v/>
      </c>
      <c r="K1945" s="559"/>
      <c r="L1945" s="559"/>
      <c r="M1945" s="559"/>
      <c r="N1945" s="559"/>
      <c r="O1945" s="559" t="str">
        <f t="shared" si="120"/>
        <v/>
      </c>
      <c r="P1945" s="560"/>
    </row>
    <row r="1946" spans="2:16">
      <c r="B1946" s="557" t="str">
        <f t="shared" si="117"/>
        <v/>
      </c>
      <c r="C1946" s="558"/>
      <c r="D1946" s="559" t="str">
        <f t="shared" si="118"/>
        <v/>
      </c>
      <c r="E1946" s="559"/>
      <c r="F1946" s="559" t="str">
        <f>IFERROR(IF(OR(D1946=0,D1946=""),"",-PMT($F$45/IF($K$46="Day",'L1'!$D$12,IF($K$46="Week",'L1'!$D$16,IF($K$46="Month",'L1'!$D$17,1))),$F$46,$D$62)),"")</f>
        <v/>
      </c>
      <c r="G1946" s="559"/>
      <c r="H1946" s="559" t="str">
        <f>IFERROR(-PPMT(IF($K$46="Day",$F$45/'L1'!$D$12,IF($K$46="Week",$F$45/'L1'!$D$16,IF($K$46="Month",$F$45/'L1'!$D$17,IF($K$46="Year",$F$45,0)))),B1946,$F$46,$Q$45),"")</f>
        <v/>
      </c>
      <c r="I1946" s="559"/>
      <c r="J1946" s="559" t="str">
        <f t="shared" si="119"/>
        <v/>
      </c>
      <c r="K1946" s="559"/>
      <c r="L1946" s="559"/>
      <c r="M1946" s="559"/>
      <c r="N1946" s="559"/>
      <c r="O1946" s="559" t="str">
        <f t="shared" si="120"/>
        <v/>
      </c>
      <c r="P1946" s="560"/>
    </row>
    <row r="1947" spans="2:16">
      <c r="B1947" s="557" t="str">
        <f t="shared" si="117"/>
        <v/>
      </c>
      <c r="C1947" s="558"/>
      <c r="D1947" s="559" t="str">
        <f t="shared" si="118"/>
        <v/>
      </c>
      <c r="E1947" s="559"/>
      <c r="F1947" s="559" t="str">
        <f>IFERROR(IF(OR(D1947=0,D1947=""),"",-PMT($F$45/IF($K$46="Day",'L1'!$D$12,IF($K$46="Week",'L1'!$D$16,IF($K$46="Month",'L1'!$D$17,1))),$F$46,$D$62)),"")</f>
        <v/>
      </c>
      <c r="G1947" s="559"/>
      <c r="H1947" s="559" t="str">
        <f>IFERROR(-PPMT(IF($K$46="Day",$F$45/'L1'!$D$12,IF($K$46="Week",$F$45/'L1'!$D$16,IF($K$46="Month",$F$45/'L1'!$D$17,IF($K$46="Year",$F$45,0)))),B1947,$F$46,$Q$45),"")</f>
        <v/>
      </c>
      <c r="I1947" s="559"/>
      <c r="J1947" s="559" t="str">
        <f t="shared" si="119"/>
        <v/>
      </c>
      <c r="K1947" s="559"/>
      <c r="L1947" s="559"/>
      <c r="M1947" s="559"/>
      <c r="N1947" s="559"/>
      <c r="O1947" s="559" t="str">
        <f t="shared" si="120"/>
        <v/>
      </c>
      <c r="P1947" s="560"/>
    </row>
    <row r="1948" spans="2:16">
      <c r="B1948" s="557" t="str">
        <f t="shared" si="117"/>
        <v/>
      </c>
      <c r="C1948" s="558"/>
      <c r="D1948" s="559" t="str">
        <f t="shared" si="118"/>
        <v/>
      </c>
      <c r="E1948" s="559"/>
      <c r="F1948" s="559" t="str">
        <f>IFERROR(IF(OR(D1948=0,D1948=""),"",-PMT($F$45/IF($K$46="Day",'L1'!$D$12,IF($K$46="Week",'L1'!$D$16,IF($K$46="Month",'L1'!$D$17,1))),$F$46,$D$62)),"")</f>
        <v/>
      </c>
      <c r="G1948" s="559"/>
      <c r="H1948" s="559" t="str">
        <f>IFERROR(-PPMT(IF($K$46="Day",$F$45/'L1'!$D$12,IF($K$46="Week",$F$45/'L1'!$D$16,IF($K$46="Month",$F$45/'L1'!$D$17,IF($K$46="Year",$F$45,0)))),B1948,$F$46,$Q$45),"")</f>
        <v/>
      </c>
      <c r="I1948" s="559"/>
      <c r="J1948" s="559" t="str">
        <f t="shared" si="119"/>
        <v/>
      </c>
      <c r="K1948" s="559"/>
      <c r="L1948" s="559"/>
      <c r="M1948" s="559"/>
      <c r="N1948" s="559"/>
      <c r="O1948" s="559" t="str">
        <f t="shared" si="120"/>
        <v/>
      </c>
      <c r="P1948" s="560"/>
    </row>
    <row r="1949" spans="2:16">
      <c r="B1949" s="557" t="str">
        <f t="shared" si="117"/>
        <v/>
      </c>
      <c r="C1949" s="558"/>
      <c r="D1949" s="559" t="str">
        <f t="shared" si="118"/>
        <v/>
      </c>
      <c r="E1949" s="559"/>
      <c r="F1949" s="559" t="str">
        <f>IFERROR(IF(OR(D1949=0,D1949=""),"",-PMT($F$45/IF($K$46="Day",'L1'!$D$12,IF($K$46="Week",'L1'!$D$16,IF($K$46="Month",'L1'!$D$17,1))),$F$46,$D$62)),"")</f>
        <v/>
      </c>
      <c r="G1949" s="559"/>
      <c r="H1949" s="559" t="str">
        <f>IFERROR(-PPMT(IF($K$46="Day",$F$45/'L1'!$D$12,IF($K$46="Week",$F$45/'L1'!$D$16,IF($K$46="Month",$F$45/'L1'!$D$17,IF($K$46="Year",$F$45,0)))),B1949,$F$46,$Q$45),"")</f>
        <v/>
      </c>
      <c r="I1949" s="559"/>
      <c r="J1949" s="559" t="str">
        <f t="shared" si="119"/>
        <v/>
      </c>
      <c r="K1949" s="559"/>
      <c r="L1949" s="559"/>
      <c r="M1949" s="559"/>
      <c r="N1949" s="559"/>
      <c r="O1949" s="559" t="str">
        <f t="shared" si="120"/>
        <v/>
      </c>
      <c r="P1949" s="560"/>
    </row>
    <row r="1950" spans="2:16">
      <c r="B1950" s="557" t="str">
        <f t="shared" si="117"/>
        <v/>
      </c>
      <c r="C1950" s="558"/>
      <c r="D1950" s="559" t="str">
        <f t="shared" si="118"/>
        <v/>
      </c>
      <c r="E1950" s="559"/>
      <c r="F1950" s="559" t="str">
        <f>IFERROR(IF(OR(D1950=0,D1950=""),"",-PMT($F$45/IF($K$46="Day",'L1'!$D$12,IF($K$46="Week",'L1'!$D$16,IF($K$46="Month",'L1'!$D$17,1))),$F$46,$D$62)),"")</f>
        <v/>
      </c>
      <c r="G1950" s="559"/>
      <c r="H1950" s="559" t="str">
        <f>IFERROR(-PPMT(IF($K$46="Day",$F$45/'L1'!$D$12,IF($K$46="Week",$F$45/'L1'!$D$16,IF($K$46="Month",$F$45/'L1'!$D$17,IF($K$46="Year",$F$45,0)))),B1950,$F$46,$Q$45),"")</f>
        <v/>
      </c>
      <c r="I1950" s="559"/>
      <c r="J1950" s="559" t="str">
        <f t="shared" si="119"/>
        <v/>
      </c>
      <c r="K1950" s="559"/>
      <c r="L1950" s="559"/>
      <c r="M1950" s="559"/>
      <c r="N1950" s="559"/>
      <c r="O1950" s="559" t="str">
        <f t="shared" si="120"/>
        <v/>
      </c>
      <c r="P1950" s="560"/>
    </row>
    <row r="1951" spans="2:16">
      <c r="B1951" s="557" t="str">
        <f t="shared" si="117"/>
        <v/>
      </c>
      <c r="C1951" s="558"/>
      <c r="D1951" s="559" t="str">
        <f t="shared" si="118"/>
        <v/>
      </c>
      <c r="E1951" s="559"/>
      <c r="F1951" s="559" t="str">
        <f>IFERROR(IF(OR(D1951=0,D1951=""),"",-PMT($F$45/IF($K$46="Day",'L1'!$D$12,IF($K$46="Week",'L1'!$D$16,IF($K$46="Month",'L1'!$D$17,1))),$F$46,$D$62)),"")</f>
        <v/>
      </c>
      <c r="G1951" s="559"/>
      <c r="H1951" s="559" t="str">
        <f>IFERROR(-PPMT(IF($K$46="Day",$F$45/'L1'!$D$12,IF($K$46="Week",$F$45/'L1'!$D$16,IF($K$46="Month",$F$45/'L1'!$D$17,IF($K$46="Year",$F$45,0)))),B1951,$F$46,$Q$45),"")</f>
        <v/>
      </c>
      <c r="I1951" s="559"/>
      <c r="J1951" s="559" t="str">
        <f t="shared" si="119"/>
        <v/>
      </c>
      <c r="K1951" s="559"/>
      <c r="L1951" s="559"/>
      <c r="M1951" s="559"/>
      <c r="N1951" s="559"/>
      <c r="O1951" s="559" t="str">
        <f t="shared" si="120"/>
        <v/>
      </c>
      <c r="P1951" s="560"/>
    </row>
    <row r="1952" spans="2:16">
      <c r="B1952" s="557" t="str">
        <f t="shared" si="117"/>
        <v/>
      </c>
      <c r="C1952" s="558"/>
      <c r="D1952" s="559" t="str">
        <f t="shared" si="118"/>
        <v/>
      </c>
      <c r="E1952" s="559"/>
      <c r="F1952" s="559" t="str">
        <f>IFERROR(IF(OR(D1952=0,D1952=""),"",-PMT($F$45/IF($K$46="Day",'L1'!$D$12,IF($K$46="Week",'L1'!$D$16,IF($K$46="Month",'L1'!$D$17,1))),$F$46,$D$62)),"")</f>
        <v/>
      </c>
      <c r="G1952" s="559"/>
      <c r="H1952" s="559" t="str">
        <f>IFERROR(-PPMT(IF($K$46="Day",$F$45/'L1'!$D$12,IF($K$46="Week",$F$45/'L1'!$D$16,IF($K$46="Month",$F$45/'L1'!$D$17,IF($K$46="Year",$F$45,0)))),B1952,$F$46,$Q$45),"")</f>
        <v/>
      </c>
      <c r="I1952" s="559"/>
      <c r="J1952" s="559" t="str">
        <f t="shared" si="119"/>
        <v/>
      </c>
      <c r="K1952" s="559"/>
      <c r="L1952" s="559"/>
      <c r="M1952" s="559"/>
      <c r="N1952" s="559"/>
      <c r="O1952" s="559" t="str">
        <f t="shared" si="120"/>
        <v/>
      </c>
      <c r="P1952" s="560"/>
    </row>
    <row r="1953" spans="2:16">
      <c r="B1953" s="557" t="str">
        <f t="shared" si="117"/>
        <v/>
      </c>
      <c r="C1953" s="558"/>
      <c r="D1953" s="559" t="str">
        <f t="shared" si="118"/>
        <v/>
      </c>
      <c r="E1953" s="559"/>
      <c r="F1953" s="559" t="str">
        <f>IFERROR(IF(OR(D1953=0,D1953=""),"",-PMT($F$45/IF($K$46="Day",'L1'!$D$12,IF($K$46="Week",'L1'!$D$16,IF($K$46="Month",'L1'!$D$17,1))),$F$46,$D$62)),"")</f>
        <v/>
      </c>
      <c r="G1953" s="559"/>
      <c r="H1953" s="559" t="str">
        <f>IFERROR(-PPMT(IF($K$46="Day",$F$45/'L1'!$D$12,IF($K$46="Week",$F$45/'L1'!$D$16,IF($K$46="Month",$F$45/'L1'!$D$17,IF($K$46="Year",$F$45,0)))),B1953,$F$46,$Q$45),"")</f>
        <v/>
      </c>
      <c r="I1953" s="559"/>
      <c r="J1953" s="559" t="str">
        <f t="shared" si="119"/>
        <v/>
      </c>
      <c r="K1953" s="559"/>
      <c r="L1953" s="559"/>
      <c r="M1953" s="559"/>
      <c r="N1953" s="559"/>
      <c r="O1953" s="559" t="str">
        <f t="shared" si="120"/>
        <v/>
      </c>
      <c r="P1953" s="560"/>
    </row>
    <row r="1954" spans="2:16">
      <c r="B1954" s="557" t="str">
        <f t="shared" si="117"/>
        <v/>
      </c>
      <c r="C1954" s="558"/>
      <c r="D1954" s="559" t="str">
        <f t="shared" si="118"/>
        <v/>
      </c>
      <c r="E1954" s="559"/>
      <c r="F1954" s="559" t="str">
        <f>IFERROR(IF(OR(D1954=0,D1954=""),"",-PMT($F$45/IF($K$46="Day",'L1'!$D$12,IF($K$46="Week",'L1'!$D$16,IF($K$46="Month",'L1'!$D$17,1))),$F$46,$D$62)),"")</f>
        <v/>
      </c>
      <c r="G1954" s="559"/>
      <c r="H1954" s="559" t="str">
        <f>IFERROR(-PPMT(IF($K$46="Day",$F$45/'L1'!$D$12,IF($K$46="Week",$F$45/'L1'!$D$16,IF($K$46="Month",$F$45/'L1'!$D$17,IF($K$46="Year",$F$45,0)))),B1954,$F$46,$Q$45),"")</f>
        <v/>
      </c>
      <c r="I1954" s="559"/>
      <c r="J1954" s="559" t="str">
        <f t="shared" si="119"/>
        <v/>
      </c>
      <c r="K1954" s="559"/>
      <c r="L1954" s="559"/>
      <c r="M1954" s="559"/>
      <c r="N1954" s="559"/>
      <c r="O1954" s="559" t="str">
        <f t="shared" si="120"/>
        <v/>
      </c>
      <c r="P1954" s="560"/>
    </row>
    <row r="1955" spans="2:16">
      <c r="B1955" s="557" t="str">
        <f t="shared" si="117"/>
        <v/>
      </c>
      <c r="C1955" s="558"/>
      <c r="D1955" s="559" t="str">
        <f t="shared" si="118"/>
        <v/>
      </c>
      <c r="E1955" s="559"/>
      <c r="F1955" s="559" t="str">
        <f>IFERROR(IF(OR(D1955=0,D1955=""),"",-PMT($F$45/IF($K$46="Day",'L1'!$D$12,IF($K$46="Week",'L1'!$D$16,IF($K$46="Month",'L1'!$D$17,1))),$F$46,$D$62)),"")</f>
        <v/>
      </c>
      <c r="G1955" s="559"/>
      <c r="H1955" s="559" t="str">
        <f>IFERROR(-PPMT(IF($K$46="Day",$F$45/'L1'!$D$12,IF($K$46="Week",$F$45/'L1'!$D$16,IF($K$46="Month",$F$45/'L1'!$D$17,IF($K$46="Year",$F$45,0)))),B1955,$F$46,$Q$45),"")</f>
        <v/>
      </c>
      <c r="I1955" s="559"/>
      <c r="J1955" s="559" t="str">
        <f t="shared" si="119"/>
        <v/>
      </c>
      <c r="K1955" s="559"/>
      <c r="L1955" s="559"/>
      <c r="M1955" s="559"/>
      <c r="N1955" s="559"/>
      <c r="O1955" s="559" t="str">
        <f t="shared" si="120"/>
        <v/>
      </c>
      <c r="P1955" s="560"/>
    </row>
    <row r="1956" spans="2:16">
      <c r="B1956" s="557" t="str">
        <f t="shared" si="117"/>
        <v/>
      </c>
      <c r="C1956" s="558"/>
      <c r="D1956" s="559" t="str">
        <f t="shared" si="118"/>
        <v/>
      </c>
      <c r="E1956" s="559"/>
      <c r="F1956" s="559" t="str">
        <f>IFERROR(IF(OR(D1956=0,D1956=""),"",-PMT($F$45/IF($K$46="Day",'L1'!$D$12,IF($K$46="Week",'L1'!$D$16,IF($K$46="Month",'L1'!$D$17,1))),$F$46,$D$62)),"")</f>
        <v/>
      </c>
      <c r="G1956" s="559"/>
      <c r="H1956" s="559" t="str">
        <f>IFERROR(-PPMT(IF($K$46="Day",$F$45/'L1'!$D$12,IF($K$46="Week",$F$45/'L1'!$D$16,IF($K$46="Month",$F$45/'L1'!$D$17,IF($K$46="Year",$F$45,0)))),B1956,$F$46,$Q$45),"")</f>
        <v/>
      </c>
      <c r="I1956" s="559"/>
      <c r="J1956" s="559" t="str">
        <f t="shared" si="119"/>
        <v/>
      </c>
      <c r="K1956" s="559"/>
      <c r="L1956" s="559"/>
      <c r="M1956" s="559"/>
      <c r="N1956" s="559"/>
      <c r="O1956" s="559" t="str">
        <f t="shared" si="120"/>
        <v/>
      </c>
      <c r="P1956" s="560"/>
    </row>
    <row r="1957" spans="2:16">
      <c r="B1957" s="557" t="str">
        <f t="shared" si="117"/>
        <v/>
      </c>
      <c r="C1957" s="558"/>
      <c r="D1957" s="559" t="str">
        <f t="shared" si="118"/>
        <v/>
      </c>
      <c r="E1957" s="559"/>
      <c r="F1957" s="559" t="str">
        <f>IFERROR(IF(OR(D1957=0,D1957=""),"",-PMT($F$45/IF($K$46="Day",'L1'!$D$12,IF($K$46="Week",'L1'!$D$16,IF($K$46="Month",'L1'!$D$17,1))),$F$46,$D$62)),"")</f>
        <v/>
      </c>
      <c r="G1957" s="559"/>
      <c r="H1957" s="559" t="str">
        <f>IFERROR(-PPMT(IF($K$46="Day",$F$45/'L1'!$D$12,IF($K$46="Week",$F$45/'L1'!$D$16,IF($K$46="Month",$F$45/'L1'!$D$17,IF($K$46="Year",$F$45,0)))),B1957,$F$46,$Q$45),"")</f>
        <v/>
      </c>
      <c r="I1957" s="559"/>
      <c r="J1957" s="559" t="str">
        <f t="shared" si="119"/>
        <v/>
      </c>
      <c r="K1957" s="559"/>
      <c r="L1957" s="559"/>
      <c r="M1957" s="559"/>
      <c r="N1957" s="559"/>
      <c r="O1957" s="559" t="str">
        <f t="shared" si="120"/>
        <v/>
      </c>
      <c r="P1957" s="560"/>
    </row>
    <row r="1958" spans="2:16">
      <c r="B1958" s="557" t="str">
        <f t="shared" si="117"/>
        <v/>
      </c>
      <c r="C1958" s="558"/>
      <c r="D1958" s="559" t="str">
        <f t="shared" si="118"/>
        <v/>
      </c>
      <c r="E1958" s="559"/>
      <c r="F1958" s="559" t="str">
        <f>IFERROR(IF(OR(D1958=0,D1958=""),"",-PMT($F$45/IF($K$46="Day",'L1'!$D$12,IF($K$46="Week",'L1'!$D$16,IF($K$46="Month",'L1'!$D$17,1))),$F$46,$D$62)),"")</f>
        <v/>
      </c>
      <c r="G1958" s="559"/>
      <c r="H1958" s="559" t="str">
        <f>IFERROR(-PPMT(IF($K$46="Day",$F$45/'L1'!$D$12,IF($K$46="Week",$F$45/'L1'!$D$16,IF($K$46="Month",$F$45/'L1'!$D$17,IF($K$46="Year",$F$45,0)))),B1958,$F$46,$Q$45),"")</f>
        <v/>
      </c>
      <c r="I1958" s="559"/>
      <c r="J1958" s="559" t="str">
        <f t="shared" si="119"/>
        <v/>
      </c>
      <c r="K1958" s="559"/>
      <c r="L1958" s="559"/>
      <c r="M1958" s="559"/>
      <c r="N1958" s="559"/>
      <c r="O1958" s="559" t="str">
        <f t="shared" si="120"/>
        <v/>
      </c>
      <c r="P1958" s="560"/>
    </row>
    <row r="1959" spans="2:16">
      <c r="B1959" s="557" t="str">
        <f t="shared" si="117"/>
        <v/>
      </c>
      <c r="C1959" s="558"/>
      <c r="D1959" s="559" t="str">
        <f t="shared" si="118"/>
        <v/>
      </c>
      <c r="E1959" s="559"/>
      <c r="F1959" s="559" t="str">
        <f>IFERROR(IF(OR(D1959=0,D1959=""),"",-PMT($F$45/IF($K$46="Day",'L1'!$D$12,IF($K$46="Week",'L1'!$D$16,IF($K$46="Month",'L1'!$D$17,1))),$F$46,$D$62)),"")</f>
        <v/>
      </c>
      <c r="G1959" s="559"/>
      <c r="H1959" s="559" t="str">
        <f>IFERROR(-PPMT(IF($K$46="Day",$F$45/'L1'!$D$12,IF($K$46="Week",$F$45/'L1'!$D$16,IF($K$46="Month",$F$45/'L1'!$D$17,IF($K$46="Year",$F$45,0)))),B1959,$F$46,$Q$45),"")</f>
        <v/>
      </c>
      <c r="I1959" s="559"/>
      <c r="J1959" s="559" t="str">
        <f t="shared" si="119"/>
        <v/>
      </c>
      <c r="K1959" s="559"/>
      <c r="L1959" s="559"/>
      <c r="M1959" s="559"/>
      <c r="N1959" s="559"/>
      <c r="O1959" s="559" t="str">
        <f t="shared" si="120"/>
        <v/>
      </c>
      <c r="P1959" s="560"/>
    </row>
    <row r="1960" spans="2:16">
      <c r="B1960" s="557" t="str">
        <f t="shared" si="117"/>
        <v/>
      </c>
      <c r="C1960" s="558"/>
      <c r="D1960" s="559" t="str">
        <f t="shared" si="118"/>
        <v/>
      </c>
      <c r="E1960" s="559"/>
      <c r="F1960" s="559" t="str">
        <f>IFERROR(IF(OR(D1960=0,D1960=""),"",-PMT($F$45/IF($K$46="Day",'L1'!$D$12,IF($K$46="Week",'L1'!$D$16,IF($K$46="Month",'L1'!$D$17,1))),$F$46,$D$62)),"")</f>
        <v/>
      </c>
      <c r="G1960" s="559"/>
      <c r="H1960" s="559" t="str">
        <f>IFERROR(-PPMT(IF($K$46="Day",$F$45/'L1'!$D$12,IF($K$46="Week",$F$45/'L1'!$D$16,IF($K$46="Month",$F$45/'L1'!$D$17,IF($K$46="Year",$F$45,0)))),B1960,$F$46,$Q$45),"")</f>
        <v/>
      </c>
      <c r="I1960" s="559"/>
      <c r="J1960" s="559" t="str">
        <f t="shared" si="119"/>
        <v/>
      </c>
      <c r="K1960" s="559"/>
      <c r="L1960" s="559"/>
      <c r="M1960" s="559"/>
      <c r="N1960" s="559"/>
      <c r="O1960" s="559" t="str">
        <f t="shared" si="120"/>
        <v/>
      </c>
      <c r="P1960" s="560"/>
    </row>
    <row r="1961" spans="2:16">
      <c r="B1961" s="557" t="str">
        <f t="shared" si="117"/>
        <v/>
      </c>
      <c r="C1961" s="558"/>
      <c r="D1961" s="559" t="str">
        <f t="shared" si="118"/>
        <v/>
      </c>
      <c r="E1961" s="559"/>
      <c r="F1961" s="559" t="str">
        <f>IFERROR(IF(OR(D1961=0,D1961=""),"",-PMT($F$45/IF($K$46="Day",'L1'!$D$12,IF($K$46="Week",'L1'!$D$16,IF($K$46="Month",'L1'!$D$17,1))),$F$46,$D$62)),"")</f>
        <v/>
      </c>
      <c r="G1961" s="559"/>
      <c r="H1961" s="559" t="str">
        <f>IFERROR(-PPMT(IF($K$46="Day",$F$45/'L1'!$D$12,IF($K$46="Week",$F$45/'L1'!$D$16,IF($K$46="Month",$F$45/'L1'!$D$17,IF($K$46="Year",$F$45,0)))),B1961,$F$46,$Q$45),"")</f>
        <v/>
      </c>
      <c r="I1961" s="559"/>
      <c r="J1961" s="559" t="str">
        <f t="shared" si="119"/>
        <v/>
      </c>
      <c r="K1961" s="559"/>
      <c r="L1961" s="559"/>
      <c r="M1961" s="559"/>
      <c r="N1961" s="559"/>
      <c r="O1961" s="559" t="str">
        <f t="shared" si="120"/>
        <v/>
      </c>
      <c r="P1961" s="560"/>
    </row>
    <row r="1962" spans="2:16">
      <c r="B1962" s="557" t="str">
        <f t="shared" si="117"/>
        <v/>
      </c>
      <c r="C1962" s="558"/>
      <c r="D1962" s="559" t="str">
        <f t="shared" si="118"/>
        <v/>
      </c>
      <c r="E1962" s="559"/>
      <c r="F1962" s="559" t="str">
        <f>IFERROR(IF(OR(D1962=0,D1962=""),"",-PMT($F$45/IF($K$46="Day",'L1'!$D$12,IF($K$46="Week",'L1'!$D$16,IF($K$46="Month",'L1'!$D$17,1))),$F$46,$D$62)),"")</f>
        <v/>
      </c>
      <c r="G1962" s="559"/>
      <c r="H1962" s="559" t="str">
        <f>IFERROR(-PPMT(IF($K$46="Day",$F$45/'L1'!$D$12,IF($K$46="Week",$F$45/'L1'!$D$16,IF($K$46="Month",$F$45/'L1'!$D$17,IF($K$46="Year",$F$45,0)))),B1962,$F$46,$Q$45),"")</f>
        <v/>
      </c>
      <c r="I1962" s="559"/>
      <c r="J1962" s="559" t="str">
        <f t="shared" si="119"/>
        <v/>
      </c>
      <c r="K1962" s="559"/>
      <c r="L1962" s="559"/>
      <c r="M1962" s="559"/>
      <c r="N1962" s="559"/>
      <c r="O1962" s="559" t="str">
        <f t="shared" si="120"/>
        <v/>
      </c>
      <c r="P1962" s="560"/>
    </row>
    <row r="1963" spans="2:16">
      <c r="B1963" s="557" t="str">
        <f t="shared" si="117"/>
        <v/>
      </c>
      <c r="C1963" s="558"/>
      <c r="D1963" s="559" t="str">
        <f t="shared" si="118"/>
        <v/>
      </c>
      <c r="E1963" s="559"/>
      <c r="F1963" s="559" t="str">
        <f>IFERROR(IF(OR(D1963=0,D1963=""),"",-PMT($F$45/IF($K$46="Day",'L1'!$D$12,IF($K$46="Week",'L1'!$D$16,IF($K$46="Month",'L1'!$D$17,1))),$F$46,$D$62)),"")</f>
        <v/>
      </c>
      <c r="G1963" s="559"/>
      <c r="H1963" s="559" t="str">
        <f>IFERROR(-PPMT(IF($K$46="Day",$F$45/'L1'!$D$12,IF($K$46="Week",$F$45/'L1'!$D$16,IF($K$46="Month",$F$45/'L1'!$D$17,IF($K$46="Year",$F$45,0)))),B1963,$F$46,$Q$45),"")</f>
        <v/>
      </c>
      <c r="I1963" s="559"/>
      <c r="J1963" s="559" t="str">
        <f t="shared" si="119"/>
        <v/>
      </c>
      <c r="K1963" s="559"/>
      <c r="L1963" s="559"/>
      <c r="M1963" s="559"/>
      <c r="N1963" s="559"/>
      <c r="O1963" s="559" t="str">
        <f t="shared" si="120"/>
        <v/>
      </c>
      <c r="P1963" s="560"/>
    </row>
    <row r="1964" spans="2:16">
      <c r="B1964" s="557" t="str">
        <f t="shared" si="117"/>
        <v/>
      </c>
      <c r="C1964" s="558"/>
      <c r="D1964" s="559" t="str">
        <f t="shared" si="118"/>
        <v/>
      </c>
      <c r="E1964" s="559"/>
      <c r="F1964" s="559" t="str">
        <f>IFERROR(IF(OR(D1964=0,D1964=""),"",-PMT($F$45/IF($K$46="Day",'L1'!$D$12,IF($K$46="Week",'L1'!$D$16,IF($K$46="Month",'L1'!$D$17,1))),$F$46,$D$62)),"")</f>
        <v/>
      </c>
      <c r="G1964" s="559"/>
      <c r="H1964" s="559" t="str">
        <f>IFERROR(-PPMT(IF($K$46="Day",$F$45/'L1'!$D$12,IF($K$46="Week",$F$45/'L1'!$D$16,IF($K$46="Month",$F$45/'L1'!$D$17,IF($K$46="Year",$F$45,0)))),B1964,$F$46,$Q$45),"")</f>
        <v/>
      </c>
      <c r="I1964" s="559"/>
      <c r="J1964" s="559" t="str">
        <f t="shared" si="119"/>
        <v/>
      </c>
      <c r="K1964" s="559"/>
      <c r="L1964" s="559"/>
      <c r="M1964" s="559"/>
      <c r="N1964" s="559"/>
      <c r="O1964" s="559" t="str">
        <f t="shared" si="120"/>
        <v/>
      </c>
      <c r="P1964" s="560"/>
    </row>
    <row r="1965" spans="2:16">
      <c r="B1965" s="557" t="str">
        <f t="shared" si="117"/>
        <v/>
      </c>
      <c r="C1965" s="558"/>
      <c r="D1965" s="559" t="str">
        <f t="shared" si="118"/>
        <v/>
      </c>
      <c r="E1965" s="559"/>
      <c r="F1965" s="559" t="str">
        <f>IFERROR(IF(OR(D1965=0,D1965=""),"",-PMT($F$45/IF($K$46="Day",'L1'!$D$12,IF($K$46="Week",'L1'!$D$16,IF($K$46="Month",'L1'!$D$17,1))),$F$46,$D$62)),"")</f>
        <v/>
      </c>
      <c r="G1965" s="559"/>
      <c r="H1965" s="559" t="str">
        <f>IFERROR(-PPMT(IF($K$46="Day",$F$45/'L1'!$D$12,IF($K$46="Week",$F$45/'L1'!$D$16,IF($K$46="Month",$F$45/'L1'!$D$17,IF($K$46="Year",$F$45,0)))),B1965,$F$46,$Q$45),"")</f>
        <v/>
      </c>
      <c r="I1965" s="559"/>
      <c r="J1965" s="559" t="str">
        <f t="shared" si="119"/>
        <v/>
      </c>
      <c r="K1965" s="559"/>
      <c r="L1965" s="559"/>
      <c r="M1965" s="559"/>
      <c r="N1965" s="559"/>
      <c r="O1965" s="559" t="str">
        <f t="shared" si="120"/>
        <v/>
      </c>
      <c r="P1965" s="560"/>
    </row>
    <row r="1966" spans="2:16">
      <c r="B1966" s="557" t="str">
        <f t="shared" si="117"/>
        <v/>
      </c>
      <c r="C1966" s="558"/>
      <c r="D1966" s="559" t="str">
        <f t="shared" si="118"/>
        <v/>
      </c>
      <c r="E1966" s="559"/>
      <c r="F1966" s="559" t="str">
        <f>IFERROR(IF(OR(D1966=0,D1966=""),"",-PMT($F$45/IF($K$46="Day",'L1'!$D$12,IF($K$46="Week",'L1'!$D$16,IF($K$46="Month",'L1'!$D$17,1))),$F$46,$D$62)),"")</f>
        <v/>
      </c>
      <c r="G1966" s="559"/>
      <c r="H1966" s="559" t="str">
        <f>IFERROR(-PPMT(IF($K$46="Day",$F$45/'L1'!$D$12,IF($K$46="Week",$F$45/'L1'!$D$16,IF($K$46="Month",$F$45/'L1'!$D$17,IF($K$46="Year",$F$45,0)))),B1966,$F$46,$Q$45),"")</f>
        <v/>
      </c>
      <c r="I1966" s="559"/>
      <c r="J1966" s="559" t="str">
        <f t="shared" si="119"/>
        <v/>
      </c>
      <c r="K1966" s="559"/>
      <c r="L1966" s="559"/>
      <c r="M1966" s="559"/>
      <c r="N1966" s="559"/>
      <c r="O1966" s="559" t="str">
        <f t="shared" si="120"/>
        <v/>
      </c>
      <c r="P1966" s="560"/>
    </row>
    <row r="1967" spans="2:16">
      <c r="B1967" s="557" t="str">
        <f t="shared" si="117"/>
        <v/>
      </c>
      <c r="C1967" s="558"/>
      <c r="D1967" s="559" t="str">
        <f t="shared" si="118"/>
        <v/>
      </c>
      <c r="E1967" s="559"/>
      <c r="F1967" s="559" t="str">
        <f>IFERROR(IF(OR(D1967=0,D1967=""),"",-PMT($F$45/IF($K$46="Day",'L1'!$D$12,IF($K$46="Week",'L1'!$D$16,IF($K$46="Month",'L1'!$D$17,1))),$F$46,$D$62)),"")</f>
        <v/>
      </c>
      <c r="G1967" s="559"/>
      <c r="H1967" s="559" t="str">
        <f>IFERROR(-PPMT(IF($K$46="Day",$F$45/'L1'!$D$12,IF($K$46="Week",$F$45/'L1'!$D$16,IF($K$46="Month",$F$45/'L1'!$D$17,IF($K$46="Year",$F$45,0)))),B1967,$F$46,$Q$45),"")</f>
        <v/>
      </c>
      <c r="I1967" s="559"/>
      <c r="J1967" s="559" t="str">
        <f t="shared" si="119"/>
        <v/>
      </c>
      <c r="K1967" s="559"/>
      <c r="L1967" s="559"/>
      <c r="M1967" s="559"/>
      <c r="N1967" s="559"/>
      <c r="O1967" s="559" t="str">
        <f t="shared" si="120"/>
        <v/>
      </c>
      <c r="P1967" s="560"/>
    </row>
    <row r="1968" spans="2:16">
      <c r="B1968" s="557" t="str">
        <f t="shared" si="117"/>
        <v/>
      </c>
      <c r="C1968" s="558"/>
      <c r="D1968" s="559" t="str">
        <f t="shared" si="118"/>
        <v/>
      </c>
      <c r="E1968" s="559"/>
      <c r="F1968" s="559" t="str">
        <f>IFERROR(IF(OR(D1968=0,D1968=""),"",-PMT($F$45/IF($K$46="Day",'L1'!$D$12,IF($K$46="Week",'L1'!$D$16,IF($K$46="Month",'L1'!$D$17,1))),$F$46,$D$62)),"")</f>
        <v/>
      </c>
      <c r="G1968" s="559"/>
      <c r="H1968" s="559" t="str">
        <f>IFERROR(-PPMT(IF($K$46="Day",$F$45/'L1'!$D$12,IF($K$46="Week",$F$45/'L1'!$D$16,IF($K$46="Month",$F$45/'L1'!$D$17,IF($K$46="Year",$F$45,0)))),B1968,$F$46,$Q$45),"")</f>
        <v/>
      </c>
      <c r="I1968" s="559"/>
      <c r="J1968" s="559" t="str">
        <f t="shared" si="119"/>
        <v/>
      </c>
      <c r="K1968" s="559"/>
      <c r="L1968" s="559"/>
      <c r="M1968" s="559"/>
      <c r="N1968" s="559"/>
      <c r="O1968" s="559" t="str">
        <f t="shared" si="120"/>
        <v/>
      </c>
      <c r="P1968" s="560"/>
    </row>
    <row r="1969" spans="2:16">
      <c r="B1969" s="557" t="str">
        <f t="shared" si="117"/>
        <v/>
      </c>
      <c r="C1969" s="558"/>
      <c r="D1969" s="559" t="str">
        <f t="shared" si="118"/>
        <v/>
      </c>
      <c r="E1969" s="559"/>
      <c r="F1969" s="559" t="str">
        <f>IFERROR(IF(OR(D1969=0,D1969=""),"",-PMT($F$45/IF($K$46="Day",'L1'!$D$12,IF($K$46="Week",'L1'!$D$16,IF($K$46="Month",'L1'!$D$17,1))),$F$46,$D$62)),"")</f>
        <v/>
      </c>
      <c r="G1969" s="559"/>
      <c r="H1969" s="559" t="str">
        <f>IFERROR(-PPMT(IF($K$46="Day",$F$45/'L1'!$D$12,IF($K$46="Week",$F$45/'L1'!$D$16,IF($K$46="Month",$F$45/'L1'!$D$17,IF($K$46="Year",$F$45,0)))),B1969,$F$46,$Q$45),"")</f>
        <v/>
      </c>
      <c r="I1969" s="559"/>
      <c r="J1969" s="559" t="str">
        <f t="shared" si="119"/>
        <v/>
      </c>
      <c r="K1969" s="559"/>
      <c r="L1969" s="559"/>
      <c r="M1969" s="559"/>
      <c r="N1969" s="559"/>
      <c r="O1969" s="559" t="str">
        <f t="shared" si="120"/>
        <v/>
      </c>
      <c r="P1969" s="560"/>
    </row>
    <row r="1970" spans="2:16">
      <c r="B1970" s="557" t="str">
        <f t="shared" si="117"/>
        <v/>
      </c>
      <c r="C1970" s="558"/>
      <c r="D1970" s="559" t="str">
        <f t="shared" si="118"/>
        <v/>
      </c>
      <c r="E1970" s="559"/>
      <c r="F1970" s="559" t="str">
        <f>IFERROR(IF(OR(D1970=0,D1970=""),"",-PMT($F$45/IF($K$46="Day",'L1'!$D$12,IF($K$46="Week",'L1'!$D$16,IF($K$46="Month",'L1'!$D$17,1))),$F$46,$D$62)),"")</f>
        <v/>
      </c>
      <c r="G1970" s="559"/>
      <c r="H1970" s="559" t="str">
        <f>IFERROR(-PPMT(IF($K$46="Day",$F$45/'L1'!$D$12,IF($K$46="Week",$F$45/'L1'!$D$16,IF($K$46="Month",$F$45/'L1'!$D$17,IF($K$46="Year",$F$45,0)))),B1970,$F$46,$Q$45),"")</f>
        <v/>
      </c>
      <c r="I1970" s="559"/>
      <c r="J1970" s="559" t="str">
        <f t="shared" si="119"/>
        <v/>
      </c>
      <c r="K1970" s="559"/>
      <c r="L1970" s="559"/>
      <c r="M1970" s="559"/>
      <c r="N1970" s="559"/>
      <c r="O1970" s="559" t="str">
        <f t="shared" si="120"/>
        <v/>
      </c>
      <c r="P1970" s="560"/>
    </row>
    <row r="1971" spans="2:16">
      <c r="B1971" s="557" t="str">
        <f t="shared" si="117"/>
        <v/>
      </c>
      <c r="C1971" s="558"/>
      <c r="D1971" s="559" t="str">
        <f t="shared" si="118"/>
        <v/>
      </c>
      <c r="E1971" s="559"/>
      <c r="F1971" s="559" t="str">
        <f>IFERROR(IF(OR(D1971=0,D1971=""),"",-PMT($F$45/IF($K$46="Day",'L1'!$D$12,IF($K$46="Week",'L1'!$D$16,IF($K$46="Month",'L1'!$D$17,1))),$F$46,$D$62)),"")</f>
        <v/>
      </c>
      <c r="G1971" s="559"/>
      <c r="H1971" s="559" t="str">
        <f>IFERROR(-PPMT(IF($K$46="Day",$F$45/'L1'!$D$12,IF($K$46="Week",$F$45/'L1'!$D$16,IF($K$46="Month",$F$45/'L1'!$D$17,IF($K$46="Year",$F$45,0)))),B1971,$F$46,$Q$45),"")</f>
        <v/>
      </c>
      <c r="I1971" s="559"/>
      <c r="J1971" s="559" t="str">
        <f t="shared" si="119"/>
        <v/>
      </c>
      <c r="K1971" s="559"/>
      <c r="L1971" s="559"/>
      <c r="M1971" s="559"/>
      <c r="N1971" s="559"/>
      <c r="O1971" s="559" t="str">
        <f t="shared" si="120"/>
        <v/>
      </c>
      <c r="P1971" s="560"/>
    </row>
    <row r="1972" spans="2:16">
      <c r="B1972" s="557" t="str">
        <f t="shared" si="117"/>
        <v/>
      </c>
      <c r="C1972" s="558"/>
      <c r="D1972" s="559" t="str">
        <f t="shared" si="118"/>
        <v/>
      </c>
      <c r="E1972" s="559"/>
      <c r="F1972" s="559" t="str">
        <f>IFERROR(IF(OR(D1972=0,D1972=""),"",-PMT($F$45/IF($K$46="Day",'L1'!$D$12,IF($K$46="Week",'L1'!$D$16,IF($K$46="Month",'L1'!$D$17,1))),$F$46,$D$62)),"")</f>
        <v/>
      </c>
      <c r="G1972" s="559"/>
      <c r="H1972" s="559" t="str">
        <f>IFERROR(-PPMT(IF($K$46="Day",$F$45/'L1'!$D$12,IF($K$46="Week",$F$45/'L1'!$D$16,IF($K$46="Month",$F$45/'L1'!$D$17,IF($K$46="Year",$F$45,0)))),B1972,$F$46,$Q$45),"")</f>
        <v/>
      </c>
      <c r="I1972" s="559"/>
      <c r="J1972" s="559" t="str">
        <f t="shared" si="119"/>
        <v/>
      </c>
      <c r="K1972" s="559"/>
      <c r="L1972" s="559"/>
      <c r="M1972" s="559"/>
      <c r="N1972" s="559"/>
      <c r="O1972" s="559" t="str">
        <f t="shared" si="120"/>
        <v/>
      </c>
      <c r="P1972" s="560"/>
    </row>
    <row r="1973" spans="2:16">
      <c r="B1973" s="557" t="str">
        <f t="shared" si="117"/>
        <v/>
      </c>
      <c r="C1973" s="558"/>
      <c r="D1973" s="559" t="str">
        <f t="shared" si="118"/>
        <v/>
      </c>
      <c r="E1973" s="559"/>
      <c r="F1973" s="559" t="str">
        <f>IFERROR(IF(OR(D1973=0,D1973=""),"",-PMT($F$45/IF($K$46="Day",'L1'!$D$12,IF($K$46="Week",'L1'!$D$16,IF($K$46="Month",'L1'!$D$17,1))),$F$46,$D$62)),"")</f>
        <v/>
      </c>
      <c r="G1973" s="559"/>
      <c r="H1973" s="559" t="str">
        <f>IFERROR(-PPMT(IF($K$46="Day",$F$45/'L1'!$D$12,IF($K$46="Week",$F$45/'L1'!$D$16,IF($K$46="Month",$F$45/'L1'!$D$17,IF($K$46="Year",$F$45,0)))),B1973,$F$46,$Q$45),"")</f>
        <v/>
      </c>
      <c r="I1973" s="559"/>
      <c r="J1973" s="559" t="str">
        <f t="shared" si="119"/>
        <v/>
      </c>
      <c r="K1973" s="559"/>
      <c r="L1973" s="559"/>
      <c r="M1973" s="559"/>
      <c r="N1973" s="559"/>
      <c r="O1973" s="559" t="str">
        <f t="shared" si="120"/>
        <v/>
      </c>
      <c r="P1973" s="560"/>
    </row>
    <row r="1974" spans="2:16">
      <c r="B1974" s="557" t="str">
        <f t="shared" si="117"/>
        <v/>
      </c>
      <c r="C1974" s="558"/>
      <c r="D1974" s="559" t="str">
        <f t="shared" si="118"/>
        <v/>
      </c>
      <c r="E1974" s="559"/>
      <c r="F1974" s="559" t="str">
        <f>IFERROR(IF(OR(D1974=0,D1974=""),"",-PMT($F$45/IF($K$46="Day",'L1'!$D$12,IF($K$46="Week",'L1'!$D$16,IF($K$46="Month",'L1'!$D$17,1))),$F$46,$D$62)),"")</f>
        <v/>
      </c>
      <c r="G1974" s="559"/>
      <c r="H1974" s="559" t="str">
        <f>IFERROR(-PPMT(IF($K$46="Day",$F$45/'L1'!$D$12,IF($K$46="Week",$F$45/'L1'!$D$16,IF($K$46="Month",$F$45/'L1'!$D$17,IF($K$46="Year",$F$45,0)))),B1974,$F$46,$Q$45),"")</f>
        <v/>
      </c>
      <c r="I1974" s="559"/>
      <c r="J1974" s="559" t="str">
        <f t="shared" si="119"/>
        <v/>
      </c>
      <c r="K1974" s="559"/>
      <c r="L1974" s="559"/>
      <c r="M1974" s="559"/>
      <c r="N1974" s="559"/>
      <c r="O1974" s="559" t="str">
        <f t="shared" si="120"/>
        <v/>
      </c>
      <c r="P1974" s="560"/>
    </row>
    <row r="1975" spans="2:16">
      <c r="B1975" s="557" t="str">
        <f t="shared" si="117"/>
        <v/>
      </c>
      <c r="C1975" s="558"/>
      <c r="D1975" s="559" t="str">
        <f t="shared" si="118"/>
        <v/>
      </c>
      <c r="E1975" s="559"/>
      <c r="F1975" s="559" t="str">
        <f>IFERROR(IF(OR(D1975=0,D1975=""),"",-PMT($F$45/IF($K$46="Day",'L1'!$D$12,IF($K$46="Week",'L1'!$D$16,IF($K$46="Month",'L1'!$D$17,1))),$F$46,$D$62)),"")</f>
        <v/>
      </c>
      <c r="G1975" s="559"/>
      <c r="H1975" s="559" t="str">
        <f>IFERROR(-PPMT(IF($K$46="Day",$F$45/'L1'!$D$12,IF($K$46="Week",$F$45/'L1'!$D$16,IF($K$46="Month",$F$45/'L1'!$D$17,IF($K$46="Year",$F$45,0)))),B1975,$F$46,$Q$45),"")</f>
        <v/>
      </c>
      <c r="I1975" s="559"/>
      <c r="J1975" s="559" t="str">
        <f t="shared" si="119"/>
        <v/>
      </c>
      <c r="K1975" s="559"/>
      <c r="L1975" s="559"/>
      <c r="M1975" s="559"/>
      <c r="N1975" s="559"/>
      <c r="O1975" s="559" t="str">
        <f t="shared" si="120"/>
        <v/>
      </c>
      <c r="P1975" s="560"/>
    </row>
    <row r="1976" spans="2:16">
      <c r="B1976" s="557" t="str">
        <f t="shared" si="117"/>
        <v/>
      </c>
      <c r="C1976" s="558"/>
      <c r="D1976" s="559" t="str">
        <f t="shared" si="118"/>
        <v/>
      </c>
      <c r="E1976" s="559"/>
      <c r="F1976" s="559" t="str">
        <f>IFERROR(IF(OR(D1976=0,D1976=""),"",-PMT($F$45/IF($K$46="Day",'L1'!$D$12,IF($K$46="Week",'L1'!$D$16,IF($K$46="Month",'L1'!$D$17,1))),$F$46,$D$62)),"")</f>
        <v/>
      </c>
      <c r="G1976" s="559"/>
      <c r="H1976" s="559" t="str">
        <f>IFERROR(-PPMT(IF($K$46="Day",$F$45/'L1'!$D$12,IF($K$46="Week",$F$45/'L1'!$D$16,IF($K$46="Month",$F$45/'L1'!$D$17,IF($K$46="Year",$F$45,0)))),B1976,$F$46,$Q$45),"")</f>
        <v/>
      </c>
      <c r="I1976" s="559"/>
      <c r="J1976" s="559" t="str">
        <f t="shared" si="119"/>
        <v/>
      </c>
      <c r="K1976" s="559"/>
      <c r="L1976" s="559"/>
      <c r="M1976" s="559"/>
      <c r="N1976" s="559"/>
      <c r="O1976" s="559" t="str">
        <f t="shared" si="120"/>
        <v/>
      </c>
      <c r="P1976" s="560"/>
    </row>
    <row r="1977" spans="2:16">
      <c r="B1977" s="557" t="str">
        <f t="shared" si="117"/>
        <v/>
      </c>
      <c r="C1977" s="558"/>
      <c r="D1977" s="559" t="str">
        <f t="shared" si="118"/>
        <v/>
      </c>
      <c r="E1977" s="559"/>
      <c r="F1977" s="559" t="str">
        <f>IFERROR(IF(OR(D1977=0,D1977=""),"",-PMT($F$45/IF($K$46="Day",'L1'!$D$12,IF($K$46="Week",'L1'!$D$16,IF($K$46="Month",'L1'!$D$17,1))),$F$46,$D$62)),"")</f>
        <v/>
      </c>
      <c r="G1977" s="559"/>
      <c r="H1977" s="559" t="str">
        <f>IFERROR(-PPMT(IF($K$46="Day",$F$45/'L1'!$D$12,IF($K$46="Week",$F$45/'L1'!$D$16,IF($K$46="Month",$F$45/'L1'!$D$17,IF($K$46="Year",$F$45,0)))),B1977,$F$46,$Q$45),"")</f>
        <v/>
      </c>
      <c r="I1977" s="559"/>
      <c r="J1977" s="559" t="str">
        <f t="shared" si="119"/>
        <v/>
      </c>
      <c r="K1977" s="559"/>
      <c r="L1977" s="559"/>
      <c r="M1977" s="559"/>
      <c r="N1977" s="559"/>
      <c r="O1977" s="559" t="str">
        <f t="shared" si="120"/>
        <v/>
      </c>
      <c r="P1977" s="560"/>
    </row>
    <row r="1978" spans="2:16">
      <c r="B1978" s="557" t="str">
        <f t="shared" si="117"/>
        <v/>
      </c>
      <c r="C1978" s="558"/>
      <c r="D1978" s="559" t="str">
        <f t="shared" si="118"/>
        <v/>
      </c>
      <c r="E1978" s="559"/>
      <c r="F1978" s="559" t="str">
        <f>IFERROR(IF(OR(D1978=0,D1978=""),"",-PMT($F$45/IF($K$46="Day",'L1'!$D$12,IF($K$46="Week",'L1'!$D$16,IF($K$46="Month",'L1'!$D$17,1))),$F$46,$D$62)),"")</f>
        <v/>
      </c>
      <c r="G1978" s="559"/>
      <c r="H1978" s="559" t="str">
        <f>IFERROR(-PPMT(IF($K$46="Day",$F$45/'L1'!$D$12,IF($K$46="Week",$F$45/'L1'!$D$16,IF($K$46="Month",$F$45/'L1'!$D$17,IF($K$46="Year",$F$45,0)))),B1978,$F$46,$Q$45),"")</f>
        <v/>
      </c>
      <c r="I1978" s="559"/>
      <c r="J1978" s="559" t="str">
        <f t="shared" si="119"/>
        <v/>
      </c>
      <c r="K1978" s="559"/>
      <c r="L1978" s="559"/>
      <c r="M1978" s="559"/>
      <c r="N1978" s="559"/>
      <c r="O1978" s="559" t="str">
        <f t="shared" si="120"/>
        <v/>
      </c>
      <c r="P1978" s="560"/>
    </row>
    <row r="1979" spans="2:16">
      <c r="B1979" s="557" t="str">
        <f t="shared" si="117"/>
        <v/>
      </c>
      <c r="C1979" s="558"/>
      <c r="D1979" s="559" t="str">
        <f t="shared" si="118"/>
        <v/>
      </c>
      <c r="E1979" s="559"/>
      <c r="F1979" s="559" t="str">
        <f>IFERROR(IF(OR(D1979=0,D1979=""),"",-PMT($F$45/IF($K$46="Day",'L1'!$D$12,IF($K$46="Week",'L1'!$D$16,IF($K$46="Month",'L1'!$D$17,1))),$F$46,$D$62)),"")</f>
        <v/>
      </c>
      <c r="G1979" s="559"/>
      <c r="H1979" s="559" t="str">
        <f>IFERROR(-PPMT(IF($K$46="Day",$F$45/'L1'!$D$12,IF($K$46="Week",$F$45/'L1'!$D$16,IF($K$46="Month",$F$45/'L1'!$D$17,IF($K$46="Year",$F$45,0)))),B1979,$F$46,$Q$45),"")</f>
        <v/>
      </c>
      <c r="I1979" s="559"/>
      <c r="J1979" s="559" t="str">
        <f t="shared" si="119"/>
        <v/>
      </c>
      <c r="K1979" s="559"/>
      <c r="L1979" s="559"/>
      <c r="M1979" s="559"/>
      <c r="N1979" s="559"/>
      <c r="O1979" s="559" t="str">
        <f t="shared" si="120"/>
        <v/>
      </c>
      <c r="P1979" s="560"/>
    </row>
    <row r="1980" spans="2:16">
      <c r="B1980" s="557" t="str">
        <f t="shared" si="117"/>
        <v/>
      </c>
      <c r="C1980" s="558"/>
      <c r="D1980" s="559" t="str">
        <f t="shared" si="118"/>
        <v/>
      </c>
      <c r="E1980" s="559"/>
      <c r="F1980" s="559" t="str">
        <f>IFERROR(IF(OR(D1980=0,D1980=""),"",-PMT($F$45/IF($K$46="Day",'L1'!$D$12,IF($K$46="Week",'L1'!$D$16,IF($K$46="Month",'L1'!$D$17,1))),$F$46,$D$62)),"")</f>
        <v/>
      </c>
      <c r="G1980" s="559"/>
      <c r="H1980" s="559" t="str">
        <f>IFERROR(-PPMT(IF($K$46="Day",$F$45/'L1'!$D$12,IF($K$46="Week",$F$45/'L1'!$D$16,IF($K$46="Month",$F$45/'L1'!$D$17,IF($K$46="Year",$F$45,0)))),B1980,$F$46,$Q$45),"")</f>
        <v/>
      </c>
      <c r="I1980" s="559"/>
      <c r="J1980" s="559" t="str">
        <f t="shared" si="119"/>
        <v/>
      </c>
      <c r="K1980" s="559"/>
      <c r="L1980" s="559"/>
      <c r="M1980" s="559"/>
      <c r="N1980" s="559"/>
      <c r="O1980" s="559" t="str">
        <f t="shared" si="120"/>
        <v/>
      </c>
      <c r="P1980" s="560"/>
    </row>
    <row r="1981" spans="2:16">
      <c r="B1981" s="557" t="str">
        <f t="shared" si="117"/>
        <v/>
      </c>
      <c r="C1981" s="558"/>
      <c r="D1981" s="559" t="str">
        <f t="shared" si="118"/>
        <v/>
      </c>
      <c r="E1981" s="559"/>
      <c r="F1981" s="559" t="str">
        <f>IFERROR(IF(OR(D1981=0,D1981=""),"",-PMT($F$45/IF($K$46="Day",'L1'!$D$12,IF($K$46="Week",'L1'!$D$16,IF($K$46="Month",'L1'!$D$17,1))),$F$46,$D$62)),"")</f>
        <v/>
      </c>
      <c r="G1981" s="559"/>
      <c r="H1981" s="559" t="str">
        <f>IFERROR(-PPMT(IF($K$46="Day",$F$45/'L1'!$D$12,IF($K$46="Week",$F$45/'L1'!$D$16,IF($K$46="Month",$F$45/'L1'!$D$17,IF($K$46="Year",$F$45,0)))),B1981,$F$46,$Q$45),"")</f>
        <v/>
      </c>
      <c r="I1981" s="559"/>
      <c r="J1981" s="559" t="str">
        <f t="shared" si="119"/>
        <v/>
      </c>
      <c r="K1981" s="559"/>
      <c r="L1981" s="559"/>
      <c r="M1981" s="559"/>
      <c r="N1981" s="559"/>
      <c r="O1981" s="559" t="str">
        <f t="shared" si="120"/>
        <v/>
      </c>
      <c r="P1981" s="560"/>
    </row>
    <row r="1982" spans="2:16">
      <c r="B1982" s="557" t="str">
        <f t="shared" si="117"/>
        <v/>
      </c>
      <c r="C1982" s="558"/>
      <c r="D1982" s="559" t="str">
        <f t="shared" si="118"/>
        <v/>
      </c>
      <c r="E1982" s="559"/>
      <c r="F1982" s="559" t="str">
        <f>IFERROR(IF(OR(D1982=0,D1982=""),"",-PMT($F$45/IF($K$46="Day",'L1'!$D$12,IF($K$46="Week",'L1'!$D$16,IF($K$46="Month",'L1'!$D$17,1))),$F$46,$D$62)),"")</f>
        <v/>
      </c>
      <c r="G1982" s="559"/>
      <c r="H1982" s="559" t="str">
        <f>IFERROR(-PPMT(IF($K$46="Day",$F$45/'L1'!$D$12,IF($K$46="Week",$F$45/'L1'!$D$16,IF($K$46="Month",$F$45/'L1'!$D$17,IF($K$46="Year",$F$45,0)))),B1982,$F$46,$Q$45),"")</f>
        <v/>
      </c>
      <c r="I1982" s="559"/>
      <c r="J1982" s="559" t="str">
        <f t="shared" si="119"/>
        <v/>
      </c>
      <c r="K1982" s="559"/>
      <c r="L1982" s="559"/>
      <c r="M1982" s="559"/>
      <c r="N1982" s="559"/>
      <c r="O1982" s="559" t="str">
        <f t="shared" si="120"/>
        <v/>
      </c>
      <c r="P1982" s="560"/>
    </row>
    <row r="1983" spans="2:16">
      <c r="B1983" s="557" t="str">
        <f t="shared" si="117"/>
        <v/>
      </c>
      <c r="C1983" s="558"/>
      <c r="D1983" s="559" t="str">
        <f t="shared" si="118"/>
        <v/>
      </c>
      <c r="E1983" s="559"/>
      <c r="F1983" s="559" t="str">
        <f>IFERROR(IF(OR(D1983=0,D1983=""),"",-PMT($F$45/IF($K$46="Day",'L1'!$D$12,IF($K$46="Week",'L1'!$D$16,IF($K$46="Month",'L1'!$D$17,1))),$F$46,$D$62)),"")</f>
        <v/>
      </c>
      <c r="G1983" s="559"/>
      <c r="H1983" s="559" t="str">
        <f>IFERROR(-PPMT(IF($K$46="Day",$F$45/'L1'!$D$12,IF($K$46="Week",$F$45/'L1'!$D$16,IF($K$46="Month",$F$45/'L1'!$D$17,IF($K$46="Year",$F$45,0)))),B1983,$F$46,$Q$45),"")</f>
        <v/>
      </c>
      <c r="I1983" s="559"/>
      <c r="J1983" s="559" t="str">
        <f t="shared" si="119"/>
        <v/>
      </c>
      <c r="K1983" s="559"/>
      <c r="L1983" s="559"/>
      <c r="M1983" s="559"/>
      <c r="N1983" s="559"/>
      <c r="O1983" s="559" t="str">
        <f t="shared" si="120"/>
        <v/>
      </c>
      <c r="P1983" s="560"/>
    </row>
    <row r="1984" spans="2:16">
      <c r="B1984" s="557" t="str">
        <f t="shared" ref="B1984:B2047" si="121">IF(OR(D1984=0,D1984=""),"",B1983+1)</f>
        <v/>
      </c>
      <c r="C1984" s="558"/>
      <c r="D1984" s="559" t="str">
        <f t="shared" ref="D1984:D2047" si="122">IFERROR(IF(D1983-H1983&lt;=0,"",D1983-H1983),"")</f>
        <v/>
      </c>
      <c r="E1984" s="559"/>
      <c r="F1984" s="559" t="str">
        <f>IFERROR(IF(OR(D1984=0,D1984=""),"",-PMT($F$45/IF($K$46="Day",'L1'!$D$12,IF($K$46="Week",'L1'!$D$16,IF($K$46="Month",'L1'!$D$17,1))),$F$46,$D$62)),"")</f>
        <v/>
      </c>
      <c r="G1984" s="559"/>
      <c r="H1984" s="559" t="str">
        <f>IFERROR(-PPMT(IF($K$46="Day",$F$45/'L1'!$D$12,IF($K$46="Week",$F$45/'L1'!$D$16,IF($K$46="Month",$F$45/'L1'!$D$17,IF($K$46="Year",$F$45,0)))),B1984,$F$46,$Q$45),"")</f>
        <v/>
      </c>
      <c r="I1984" s="559"/>
      <c r="J1984" s="559" t="str">
        <f t="shared" ref="J1984:J2047" si="123">IFERROR(F1984-H1984,"")</f>
        <v/>
      </c>
      <c r="K1984" s="559"/>
      <c r="L1984" s="559"/>
      <c r="M1984" s="559"/>
      <c r="N1984" s="559"/>
      <c r="O1984" s="559" t="str">
        <f t="shared" ref="O1984:O2047" si="124">IFERROR(D1984-H1984,"")</f>
        <v/>
      </c>
      <c r="P1984" s="560"/>
    </row>
    <row r="1985" spans="2:16">
      <c r="B1985" s="557" t="str">
        <f t="shared" si="121"/>
        <v/>
      </c>
      <c r="C1985" s="558"/>
      <c r="D1985" s="559" t="str">
        <f t="shared" si="122"/>
        <v/>
      </c>
      <c r="E1985" s="559"/>
      <c r="F1985" s="559" t="str">
        <f>IFERROR(IF(OR(D1985=0,D1985=""),"",-PMT($F$45/IF($K$46="Day",'L1'!$D$12,IF($K$46="Week",'L1'!$D$16,IF($K$46="Month",'L1'!$D$17,1))),$F$46,$D$62)),"")</f>
        <v/>
      </c>
      <c r="G1985" s="559"/>
      <c r="H1985" s="559" t="str">
        <f>IFERROR(-PPMT(IF($K$46="Day",$F$45/'L1'!$D$12,IF($K$46="Week",$F$45/'L1'!$D$16,IF($K$46="Month",$F$45/'L1'!$D$17,IF($K$46="Year",$F$45,0)))),B1985,$F$46,$Q$45),"")</f>
        <v/>
      </c>
      <c r="I1985" s="559"/>
      <c r="J1985" s="559" t="str">
        <f t="shared" si="123"/>
        <v/>
      </c>
      <c r="K1985" s="559"/>
      <c r="L1985" s="559"/>
      <c r="M1985" s="559"/>
      <c r="N1985" s="559"/>
      <c r="O1985" s="559" t="str">
        <f t="shared" si="124"/>
        <v/>
      </c>
      <c r="P1985" s="560"/>
    </row>
    <row r="1986" spans="2:16">
      <c r="B1986" s="557" t="str">
        <f t="shared" si="121"/>
        <v/>
      </c>
      <c r="C1986" s="558"/>
      <c r="D1986" s="559" t="str">
        <f t="shared" si="122"/>
        <v/>
      </c>
      <c r="E1986" s="559"/>
      <c r="F1986" s="559" t="str">
        <f>IFERROR(IF(OR(D1986=0,D1986=""),"",-PMT($F$45/IF($K$46="Day",'L1'!$D$12,IF($K$46="Week",'L1'!$D$16,IF($K$46="Month",'L1'!$D$17,1))),$F$46,$D$62)),"")</f>
        <v/>
      </c>
      <c r="G1986" s="559"/>
      <c r="H1986" s="559" t="str">
        <f>IFERROR(-PPMT(IF($K$46="Day",$F$45/'L1'!$D$12,IF($K$46="Week",$F$45/'L1'!$D$16,IF($K$46="Month",$F$45/'L1'!$D$17,IF($K$46="Year",$F$45,0)))),B1986,$F$46,$Q$45),"")</f>
        <v/>
      </c>
      <c r="I1986" s="559"/>
      <c r="J1986" s="559" t="str">
        <f t="shared" si="123"/>
        <v/>
      </c>
      <c r="K1986" s="559"/>
      <c r="L1986" s="559"/>
      <c r="M1986" s="559"/>
      <c r="N1986" s="559"/>
      <c r="O1986" s="559" t="str">
        <f t="shared" si="124"/>
        <v/>
      </c>
      <c r="P1986" s="560"/>
    </row>
    <row r="1987" spans="2:16">
      <c r="B1987" s="557" t="str">
        <f t="shared" si="121"/>
        <v/>
      </c>
      <c r="C1987" s="558"/>
      <c r="D1987" s="559" t="str">
        <f t="shared" si="122"/>
        <v/>
      </c>
      <c r="E1987" s="559"/>
      <c r="F1987" s="559" t="str">
        <f>IFERROR(IF(OR(D1987=0,D1987=""),"",-PMT($F$45/IF($K$46="Day",'L1'!$D$12,IF($K$46="Week",'L1'!$D$16,IF($K$46="Month",'L1'!$D$17,1))),$F$46,$D$62)),"")</f>
        <v/>
      </c>
      <c r="G1987" s="559"/>
      <c r="H1987" s="559" t="str">
        <f>IFERROR(-PPMT(IF($K$46="Day",$F$45/'L1'!$D$12,IF($K$46="Week",$F$45/'L1'!$D$16,IF($K$46="Month",$F$45/'L1'!$D$17,IF($K$46="Year",$F$45,0)))),B1987,$F$46,$Q$45),"")</f>
        <v/>
      </c>
      <c r="I1987" s="559"/>
      <c r="J1987" s="559" t="str">
        <f t="shared" si="123"/>
        <v/>
      </c>
      <c r="K1987" s="559"/>
      <c r="L1987" s="559"/>
      <c r="M1987" s="559"/>
      <c r="N1987" s="559"/>
      <c r="O1987" s="559" t="str">
        <f t="shared" si="124"/>
        <v/>
      </c>
      <c r="P1987" s="560"/>
    </row>
    <row r="1988" spans="2:16">
      <c r="B1988" s="557" t="str">
        <f t="shared" si="121"/>
        <v/>
      </c>
      <c r="C1988" s="558"/>
      <c r="D1988" s="559" t="str">
        <f t="shared" si="122"/>
        <v/>
      </c>
      <c r="E1988" s="559"/>
      <c r="F1988" s="559" t="str">
        <f>IFERROR(IF(OR(D1988=0,D1988=""),"",-PMT($F$45/IF($K$46="Day",'L1'!$D$12,IF($K$46="Week",'L1'!$D$16,IF($K$46="Month",'L1'!$D$17,1))),$F$46,$D$62)),"")</f>
        <v/>
      </c>
      <c r="G1988" s="559"/>
      <c r="H1988" s="559" t="str">
        <f>IFERROR(-PPMT(IF($K$46="Day",$F$45/'L1'!$D$12,IF($K$46="Week",$F$45/'L1'!$D$16,IF($K$46="Month",$F$45/'L1'!$D$17,IF($K$46="Year",$F$45,0)))),B1988,$F$46,$Q$45),"")</f>
        <v/>
      </c>
      <c r="I1988" s="559"/>
      <c r="J1988" s="559" t="str">
        <f t="shared" si="123"/>
        <v/>
      </c>
      <c r="K1988" s="559"/>
      <c r="L1988" s="559"/>
      <c r="M1988" s="559"/>
      <c r="N1988" s="559"/>
      <c r="O1988" s="559" t="str">
        <f t="shared" si="124"/>
        <v/>
      </c>
      <c r="P1988" s="560"/>
    </row>
    <row r="1989" spans="2:16">
      <c r="B1989" s="557" t="str">
        <f t="shared" si="121"/>
        <v/>
      </c>
      <c r="C1989" s="558"/>
      <c r="D1989" s="559" t="str">
        <f t="shared" si="122"/>
        <v/>
      </c>
      <c r="E1989" s="559"/>
      <c r="F1989" s="559" t="str">
        <f>IFERROR(IF(OR(D1989=0,D1989=""),"",-PMT($F$45/IF($K$46="Day",'L1'!$D$12,IF($K$46="Week",'L1'!$D$16,IF($K$46="Month",'L1'!$D$17,1))),$F$46,$D$62)),"")</f>
        <v/>
      </c>
      <c r="G1989" s="559"/>
      <c r="H1989" s="559" t="str">
        <f>IFERROR(-PPMT(IF($K$46="Day",$F$45/'L1'!$D$12,IF($K$46="Week",$F$45/'L1'!$D$16,IF($K$46="Month",$F$45/'L1'!$D$17,IF($K$46="Year",$F$45,0)))),B1989,$F$46,$Q$45),"")</f>
        <v/>
      </c>
      <c r="I1989" s="559"/>
      <c r="J1989" s="559" t="str">
        <f t="shared" si="123"/>
        <v/>
      </c>
      <c r="K1989" s="559"/>
      <c r="L1989" s="559"/>
      <c r="M1989" s="559"/>
      <c r="N1989" s="559"/>
      <c r="O1989" s="559" t="str">
        <f t="shared" si="124"/>
        <v/>
      </c>
      <c r="P1989" s="560"/>
    </row>
    <row r="1990" spans="2:16">
      <c r="B1990" s="557" t="str">
        <f t="shared" si="121"/>
        <v/>
      </c>
      <c r="C1990" s="558"/>
      <c r="D1990" s="559" t="str">
        <f t="shared" si="122"/>
        <v/>
      </c>
      <c r="E1990" s="559"/>
      <c r="F1990" s="559" t="str">
        <f>IFERROR(IF(OR(D1990=0,D1990=""),"",-PMT($F$45/IF($K$46="Day",'L1'!$D$12,IF($K$46="Week",'L1'!$D$16,IF($K$46="Month",'L1'!$D$17,1))),$F$46,$D$62)),"")</f>
        <v/>
      </c>
      <c r="G1990" s="559"/>
      <c r="H1990" s="559" t="str">
        <f>IFERROR(-PPMT(IF($K$46="Day",$F$45/'L1'!$D$12,IF($K$46="Week",$F$45/'L1'!$D$16,IF($K$46="Month",$F$45/'L1'!$D$17,IF($K$46="Year",$F$45,0)))),B1990,$F$46,$Q$45),"")</f>
        <v/>
      </c>
      <c r="I1990" s="559"/>
      <c r="J1990" s="559" t="str">
        <f t="shared" si="123"/>
        <v/>
      </c>
      <c r="K1990" s="559"/>
      <c r="L1990" s="559"/>
      <c r="M1990" s="559"/>
      <c r="N1990" s="559"/>
      <c r="O1990" s="559" t="str">
        <f t="shared" si="124"/>
        <v/>
      </c>
      <c r="P1990" s="560"/>
    </row>
    <row r="1991" spans="2:16">
      <c r="B1991" s="557" t="str">
        <f t="shared" si="121"/>
        <v/>
      </c>
      <c r="C1991" s="558"/>
      <c r="D1991" s="559" t="str">
        <f t="shared" si="122"/>
        <v/>
      </c>
      <c r="E1991" s="559"/>
      <c r="F1991" s="559" t="str">
        <f>IFERROR(IF(OR(D1991=0,D1991=""),"",-PMT($F$45/IF($K$46="Day",'L1'!$D$12,IF($K$46="Week",'L1'!$D$16,IF($K$46="Month",'L1'!$D$17,1))),$F$46,$D$62)),"")</f>
        <v/>
      </c>
      <c r="G1991" s="559"/>
      <c r="H1991" s="559" t="str">
        <f>IFERROR(-PPMT(IF($K$46="Day",$F$45/'L1'!$D$12,IF($K$46="Week",$F$45/'L1'!$D$16,IF($K$46="Month",$F$45/'L1'!$D$17,IF($K$46="Year",$F$45,0)))),B1991,$F$46,$Q$45),"")</f>
        <v/>
      </c>
      <c r="I1991" s="559"/>
      <c r="J1991" s="559" t="str">
        <f t="shared" si="123"/>
        <v/>
      </c>
      <c r="K1991" s="559"/>
      <c r="L1991" s="559"/>
      <c r="M1991" s="559"/>
      <c r="N1991" s="559"/>
      <c r="O1991" s="559" t="str">
        <f t="shared" si="124"/>
        <v/>
      </c>
      <c r="P1991" s="560"/>
    </row>
    <row r="1992" spans="2:16">
      <c r="B1992" s="557" t="str">
        <f t="shared" si="121"/>
        <v/>
      </c>
      <c r="C1992" s="558"/>
      <c r="D1992" s="559" t="str">
        <f t="shared" si="122"/>
        <v/>
      </c>
      <c r="E1992" s="559"/>
      <c r="F1992" s="559" t="str">
        <f>IFERROR(IF(OR(D1992=0,D1992=""),"",-PMT($F$45/IF($K$46="Day",'L1'!$D$12,IF($K$46="Week",'L1'!$D$16,IF($K$46="Month",'L1'!$D$17,1))),$F$46,$D$62)),"")</f>
        <v/>
      </c>
      <c r="G1992" s="559"/>
      <c r="H1992" s="559" t="str">
        <f>IFERROR(-PPMT(IF($K$46="Day",$F$45/'L1'!$D$12,IF($K$46="Week",$F$45/'L1'!$D$16,IF($K$46="Month",$F$45/'L1'!$D$17,IF($K$46="Year",$F$45,0)))),B1992,$F$46,$Q$45),"")</f>
        <v/>
      </c>
      <c r="I1992" s="559"/>
      <c r="J1992" s="559" t="str">
        <f t="shared" si="123"/>
        <v/>
      </c>
      <c r="K1992" s="559"/>
      <c r="L1992" s="559"/>
      <c r="M1992" s="559"/>
      <c r="N1992" s="559"/>
      <c r="O1992" s="559" t="str">
        <f t="shared" si="124"/>
        <v/>
      </c>
      <c r="P1992" s="560"/>
    </row>
    <row r="1993" spans="2:16">
      <c r="B1993" s="557" t="str">
        <f t="shared" si="121"/>
        <v/>
      </c>
      <c r="C1993" s="558"/>
      <c r="D1993" s="559" t="str">
        <f t="shared" si="122"/>
        <v/>
      </c>
      <c r="E1993" s="559"/>
      <c r="F1993" s="559" t="str">
        <f>IFERROR(IF(OR(D1993=0,D1993=""),"",-PMT($F$45/IF($K$46="Day",'L1'!$D$12,IF($K$46="Week",'L1'!$D$16,IF($K$46="Month",'L1'!$D$17,1))),$F$46,$D$62)),"")</f>
        <v/>
      </c>
      <c r="G1993" s="559"/>
      <c r="H1993" s="559" t="str">
        <f>IFERROR(-PPMT(IF($K$46="Day",$F$45/'L1'!$D$12,IF($K$46="Week",$F$45/'L1'!$D$16,IF($K$46="Month",$F$45/'L1'!$D$17,IF($K$46="Year",$F$45,0)))),B1993,$F$46,$Q$45),"")</f>
        <v/>
      </c>
      <c r="I1993" s="559"/>
      <c r="J1993" s="559" t="str">
        <f t="shared" si="123"/>
        <v/>
      </c>
      <c r="K1993" s="559"/>
      <c r="L1993" s="559"/>
      <c r="M1993" s="559"/>
      <c r="N1993" s="559"/>
      <c r="O1993" s="559" t="str">
        <f t="shared" si="124"/>
        <v/>
      </c>
      <c r="P1993" s="560"/>
    </row>
    <row r="1994" spans="2:16">
      <c r="B1994" s="557" t="str">
        <f t="shared" si="121"/>
        <v/>
      </c>
      <c r="C1994" s="558"/>
      <c r="D1994" s="559" t="str">
        <f t="shared" si="122"/>
        <v/>
      </c>
      <c r="E1994" s="559"/>
      <c r="F1994" s="559" t="str">
        <f>IFERROR(IF(OR(D1994=0,D1994=""),"",-PMT($F$45/IF($K$46="Day",'L1'!$D$12,IF($K$46="Week",'L1'!$D$16,IF($K$46="Month",'L1'!$D$17,1))),$F$46,$D$62)),"")</f>
        <v/>
      </c>
      <c r="G1994" s="559"/>
      <c r="H1994" s="559" t="str">
        <f>IFERROR(-PPMT(IF($K$46="Day",$F$45/'L1'!$D$12,IF($K$46="Week",$F$45/'L1'!$D$16,IF($K$46="Month",$F$45/'L1'!$D$17,IF($K$46="Year",$F$45,0)))),B1994,$F$46,$Q$45),"")</f>
        <v/>
      </c>
      <c r="I1994" s="559"/>
      <c r="J1994" s="559" t="str">
        <f t="shared" si="123"/>
        <v/>
      </c>
      <c r="K1994" s="559"/>
      <c r="L1994" s="559"/>
      <c r="M1994" s="559"/>
      <c r="N1994" s="559"/>
      <c r="O1994" s="559" t="str">
        <f t="shared" si="124"/>
        <v/>
      </c>
      <c r="P1994" s="560"/>
    </row>
    <row r="1995" spans="2:16">
      <c r="B1995" s="557" t="str">
        <f t="shared" si="121"/>
        <v/>
      </c>
      <c r="C1995" s="558"/>
      <c r="D1995" s="559" t="str">
        <f t="shared" si="122"/>
        <v/>
      </c>
      <c r="E1995" s="559"/>
      <c r="F1995" s="559" t="str">
        <f>IFERROR(IF(OR(D1995=0,D1995=""),"",-PMT($F$45/IF($K$46="Day",'L1'!$D$12,IF($K$46="Week",'L1'!$D$16,IF($K$46="Month",'L1'!$D$17,1))),$F$46,$D$62)),"")</f>
        <v/>
      </c>
      <c r="G1995" s="559"/>
      <c r="H1995" s="559" t="str">
        <f>IFERROR(-PPMT(IF($K$46="Day",$F$45/'L1'!$D$12,IF($K$46="Week",$F$45/'L1'!$D$16,IF($K$46="Month",$F$45/'L1'!$D$17,IF($K$46="Year",$F$45,0)))),B1995,$F$46,$Q$45),"")</f>
        <v/>
      </c>
      <c r="I1995" s="559"/>
      <c r="J1995" s="559" t="str">
        <f t="shared" si="123"/>
        <v/>
      </c>
      <c r="K1995" s="559"/>
      <c r="L1995" s="559"/>
      <c r="M1995" s="559"/>
      <c r="N1995" s="559"/>
      <c r="O1995" s="559" t="str">
        <f t="shared" si="124"/>
        <v/>
      </c>
      <c r="P1995" s="560"/>
    </row>
    <row r="1996" spans="2:16">
      <c r="B1996" s="557" t="str">
        <f t="shared" si="121"/>
        <v/>
      </c>
      <c r="C1996" s="558"/>
      <c r="D1996" s="559" t="str">
        <f t="shared" si="122"/>
        <v/>
      </c>
      <c r="E1996" s="559"/>
      <c r="F1996" s="559" t="str">
        <f>IFERROR(IF(OR(D1996=0,D1996=""),"",-PMT($F$45/IF($K$46="Day",'L1'!$D$12,IF($K$46="Week",'L1'!$D$16,IF($K$46="Month",'L1'!$D$17,1))),$F$46,$D$62)),"")</f>
        <v/>
      </c>
      <c r="G1996" s="559"/>
      <c r="H1996" s="559" t="str">
        <f>IFERROR(-PPMT(IF($K$46="Day",$F$45/'L1'!$D$12,IF($K$46="Week",$F$45/'L1'!$D$16,IF($K$46="Month",$F$45/'L1'!$D$17,IF($K$46="Year",$F$45,0)))),B1996,$F$46,$Q$45),"")</f>
        <v/>
      </c>
      <c r="I1996" s="559"/>
      <c r="J1996" s="559" t="str">
        <f t="shared" si="123"/>
        <v/>
      </c>
      <c r="K1996" s="559"/>
      <c r="L1996" s="559"/>
      <c r="M1996" s="559"/>
      <c r="N1996" s="559"/>
      <c r="O1996" s="559" t="str">
        <f t="shared" si="124"/>
        <v/>
      </c>
      <c r="P1996" s="560"/>
    </row>
    <row r="1997" spans="2:16">
      <c r="B1997" s="557" t="str">
        <f t="shared" si="121"/>
        <v/>
      </c>
      <c r="C1997" s="558"/>
      <c r="D1997" s="559" t="str">
        <f t="shared" si="122"/>
        <v/>
      </c>
      <c r="E1997" s="559"/>
      <c r="F1997" s="559" t="str">
        <f>IFERROR(IF(OR(D1997=0,D1997=""),"",-PMT($F$45/IF($K$46="Day",'L1'!$D$12,IF($K$46="Week",'L1'!$D$16,IF($K$46="Month",'L1'!$D$17,1))),$F$46,$D$62)),"")</f>
        <v/>
      </c>
      <c r="G1997" s="559"/>
      <c r="H1997" s="559" t="str">
        <f>IFERROR(-PPMT(IF($K$46="Day",$F$45/'L1'!$D$12,IF($K$46="Week",$F$45/'L1'!$D$16,IF($K$46="Month",$F$45/'L1'!$D$17,IF($K$46="Year",$F$45,0)))),B1997,$F$46,$Q$45),"")</f>
        <v/>
      </c>
      <c r="I1997" s="559"/>
      <c r="J1997" s="559" t="str">
        <f t="shared" si="123"/>
        <v/>
      </c>
      <c r="K1997" s="559"/>
      <c r="L1997" s="559"/>
      <c r="M1997" s="559"/>
      <c r="N1997" s="559"/>
      <c r="O1997" s="559" t="str">
        <f t="shared" si="124"/>
        <v/>
      </c>
      <c r="P1997" s="560"/>
    </row>
    <row r="1998" spans="2:16">
      <c r="B1998" s="557" t="str">
        <f t="shared" si="121"/>
        <v/>
      </c>
      <c r="C1998" s="558"/>
      <c r="D1998" s="559" t="str">
        <f t="shared" si="122"/>
        <v/>
      </c>
      <c r="E1998" s="559"/>
      <c r="F1998" s="559" t="str">
        <f>IFERROR(IF(OR(D1998=0,D1998=""),"",-PMT($F$45/IF($K$46="Day",'L1'!$D$12,IF($K$46="Week",'L1'!$D$16,IF($K$46="Month",'L1'!$D$17,1))),$F$46,$D$62)),"")</f>
        <v/>
      </c>
      <c r="G1998" s="559"/>
      <c r="H1998" s="559" t="str">
        <f>IFERROR(-PPMT(IF($K$46="Day",$F$45/'L1'!$D$12,IF($K$46="Week",$F$45/'L1'!$D$16,IF($K$46="Month",$F$45/'L1'!$D$17,IF($K$46="Year",$F$45,0)))),B1998,$F$46,$Q$45),"")</f>
        <v/>
      </c>
      <c r="I1998" s="559"/>
      <c r="J1998" s="559" t="str">
        <f t="shared" si="123"/>
        <v/>
      </c>
      <c r="K1998" s="559"/>
      <c r="L1998" s="559"/>
      <c r="M1998" s="559"/>
      <c r="N1998" s="559"/>
      <c r="O1998" s="559" t="str">
        <f t="shared" si="124"/>
        <v/>
      </c>
      <c r="P1998" s="560"/>
    </row>
    <row r="1999" spans="2:16">
      <c r="B1999" s="557" t="str">
        <f t="shared" si="121"/>
        <v/>
      </c>
      <c r="C1999" s="558"/>
      <c r="D1999" s="559" t="str">
        <f t="shared" si="122"/>
        <v/>
      </c>
      <c r="E1999" s="559"/>
      <c r="F1999" s="559" t="str">
        <f>IFERROR(IF(OR(D1999=0,D1999=""),"",-PMT($F$45/IF($K$46="Day",'L1'!$D$12,IF($K$46="Week",'L1'!$D$16,IF($K$46="Month",'L1'!$D$17,1))),$F$46,$D$62)),"")</f>
        <v/>
      </c>
      <c r="G1999" s="559"/>
      <c r="H1999" s="559" t="str">
        <f>IFERROR(-PPMT(IF($K$46="Day",$F$45/'L1'!$D$12,IF($K$46="Week",$F$45/'L1'!$D$16,IF($K$46="Month",$F$45/'L1'!$D$17,IF($K$46="Year",$F$45,0)))),B1999,$F$46,$Q$45),"")</f>
        <v/>
      </c>
      <c r="I1999" s="559"/>
      <c r="J1999" s="559" t="str">
        <f t="shared" si="123"/>
        <v/>
      </c>
      <c r="K1999" s="559"/>
      <c r="L1999" s="559"/>
      <c r="M1999" s="559"/>
      <c r="N1999" s="559"/>
      <c r="O1999" s="559" t="str">
        <f t="shared" si="124"/>
        <v/>
      </c>
      <c r="P1999" s="560"/>
    </row>
    <row r="2000" spans="2:16">
      <c r="B2000" s="557" t="str">
        <f t="shared" si="121"/>
        <v/>
      </c>
      <c r="C2000" s="558"/>
      <c r="D2000" s="559" t="str">
        <f t="shared" si="122"/>
        <v/>
      </c>
      <c r="E2000" s="559"/>
      <c r="F2000" s="559" t="str">
        <f>IFERROR(IF(OR(D2000=0,D2000=""),"",-PMT($F$45/IF($K$46="Day",'L1'!$D$12,IF($K$46="Week",'L1'!$D$16,IF($K$46="Month",'L1'!$D$17,1))),$F$46,$D$62)),"")</f>
        <v/>
      </c>
      <c r="G2000" s="559"/>
      <c r="H2000" s="559" t="str">
        <f>IFERROR(-PPMT(IF($K$46="Day",$F$45/'L1'!$D$12,IF($K$46="Week",$F$45/'L1'!$D$16,IF($K$46="Month",$F$45/'L1'!$D$17,IF($K$46="Year",$F$45,0)))),B2000,$F$46,$Q$45),"")</f>
        <v/>
      </c>
      <c r="I2000" s="559"/>
      <c r="J2000" s="559" t="str">
        <f t="shared" si="123"/>
        <v/>
      </c>
      <c r="K2000" s="559"/>
      <c r="L2000" s="559"/>
      <c r="M2000" s="559"/>
      <c r="N2000" s="559"/>
      <c r="O2000" s="559" t="str">
        <f t="shared" si="124"/>
        <v/>
      </c>
      <c r="P2000" s="560"/>
    </row>
    <row r="2001" spans="2:16">
      <c r="B2001" s="557" t="str">
        <f t="shared" si="121"/>
        <v/>
      </c>
      <c r="C2001" s="558"/>
      <c r="D2001" s="559" t="str">
        <f t="shared" si="122"/>
        <v/>
      </c>
      <c r="E2001" s="559"/>
      <c r="F2001" s="559" t="str">
        <f>IFERROR(IF(OR(D2001=0,D2001=""),"",-PMT($F$45/IF($K$46="Day",'L1'!$D$12,IF($K$46="Week",'L1'!$D$16,IF($K$46="Month",'L1'!$D$17,1))),$F$46,$D$62)),"")</f>
        <v/>
      </c>
      <c r="G2001" s="559"/>
      <c r="H2001" s="559" t="str">
        <f>IFERROR(-PPMT(IF($K$46="Day",$F$45/'L1'!$D$12,IF($K$46="Week",$F$45/'L1'!$D$16,IF($K$46="Month",$F$45/'L1'!$D$17,IF($K$46="Year",$F$45,0)))),B2001,$F$46,$Q$45),"")</f>
        <v/>
      </c>
      <c r="I2001" s="559"/>
      <c r="J2001" s="559" t="str">
        <f t="shared" si="123"/>
        <v/>
      </c>
      <c r="K2001" s="559"/>
      <c r="L2001" s="559"/>
      <c r="M2001" s="559"/>
      <c r="N2001" s="559"/>
      <c r="O2001" s="559" t="str">
        <f t="shared" si="124"/>
        <v/>
      </c>
      <c r="P2001" s="560"/>
    </row>
    <row r="2002" spans="2:16">
      <c r="B2002" s="557" t="str">
        <f t="shared" si="121"/>
        <v/>
      </c>
      <c r="C2002" s="558"/>
      <c r="D2002" s="559" t="str">
        <f t="shared" si="122"/>
        <v/>
      </c>
      <c r="E2002" s="559"/>
      <c r="F2002" s="559" t="str">
        <f>IFERROR(IF(OR(D2002=0,D2002=""),"",-PMT($F$45/IF($K$46="Day",'L1'!$D$12,IF($K$46="Week",'L1'!$D$16,IF($K$46="Month",'L1'!$D$17,1))),$F$46,$D$62)),"")</f>
        <v/>
      </c>
      <c r="G2002" s="559"/>
      <c r="H2002" s="559" t="str">
        <f>IFERROR(-PPMT(IF($K$46="Day",$F$45/'L1'!$D$12,IF($K$46="Week",$F$45/'L1'!$D$16,IF($K$46="Month",$F$45/'L1'!$D$17,IF($K$46="Year",$F$45,0)))),B2002,$F$46,$Q$45),"")</f>
        <v/>
      </c>
      <c r="I2002" s="559"/>
      <c r="J2002" s="559" t="str">
        <f t="shared" si="123"/>
        <v/>
      </c>
      <c r="K2002" s="559"/>
      <c r="L2002" s="559"/>
      <c r="M2002" s="559"/>
      <c r="N2002" s="559"/>
      <c r="O2002" s="559" t="str">
        <f t="shared" si="124"/>
        <v/>
      </c>
      <c r="P2002" s="560"/>
    </row>
    <row r="2003" spans="2:16">
      <c r="B2003" s="557" t="str">
        <f t="shared" si="121"/>
        <v/>
      </c>
      <c r="C2003" s="558"/>
      <c r="D2003" s="559" t="str">
        <f t="shared" si="122"/>
        <v/>
      </c>
      <c r="E2003" s="559"/>
      <c r="F2003" s="559" t="str">
        <f>IFERROR(IF(OR(D2003=0,D2003=""),"",-PMT($F$45/IF($K$46="Day",'L1'!$D$12,IF($K$46="Week",'L1'!$D$16,IF($K$46="Month",'L1'!$D$17,1))),$F$46,$D$62)),"")</f>
        <v/>
      </c>
      <c r="G2003" s="559"/>
      <c r="H2003" s="559" t="str">
        <f>IFERROR(-PPMT(IF($K$46="Day",$F$45/'L1'!$D$12,IF($K$46="Week",$F$45/'L1'!$D$16,IF($K$46="Month",$F$45/'L1'!$D$17,IF($K$46="Year",$F$45,0)))),B2003,$F$46,$Q$45),"")</f>
        <v/>
      </c>
      <c r="I2003" s="559"/>
      <c r="J2003" s="559" t="str">
        <f t="shared" si="123"/>
        <v/>
      </c>
      <c r="K2003" s="559"/>
      <c r="L2003" s="559"/>
      <c r="M2003" s="559"/>
      <c r="N2003" s="559"/>
      <c r="O2003" s="559" t="str">
        <f t="shared" si="124"/>
        <v/>
      </c>
      <c r="P2003" s="560"/>
    </row>
    <row r="2004" spans="2:16">
      <c r="B2004" s="557" t="str">
        <f t="shared" si="121"/>
        <v/>
      </c>
      <c r="C2004" s="558"/>
      <c r="D2004" s="559" t="str">
        <f t="shared" si="122"/>
        <v/>
      </c>
      <c r="E2004" s="559"/>
      <c r="F2004" s="559" t="str">
        <f>IFERROR(IF(OR(D2004=0,D2004=""),"",-PMT($F$45/IF($K$46="Day",'L1'!$D$12,IF($K$46="Week",'L1'!$D$16,IF($K$46="Month",'L1'!$D$17,1))),$F$46,$D$62)),"")</f>
        <v/>
      </c>
      <c r="G2004" s="559"/>
      <c r="H2004" s="559" t="str">
        <f>IFERROR(-PPMT(IF($K$46="Day",$F$45/'L1'!$D$12,IF($K$46="Week",$F$45/'L1'!$D$16,IF($K$46="Month",$F$45/'L1'!$D$17,IF($K$46="Year",$F$45,0)))),B2004,$F$46,$Q$45),"")</f>
        <v/>
      </c>
      <c r="I2004" s="559"/>
      <c r="J2004" s="559" t="str">
        <f t="shared" si="123"/>
        <v/>
      </c>
      <c r="K2004" s="559"/>
      <c r="L2004" s="559"/>
      <c r="M2004" s="559"/>
      <c r="N2004" s="559"/>
      <c r="O2004" s="559" t="str">
        <f t="shared" si="124"/>
        <v/>
      </c>
      <c r="P2004" s="560"/>
    </row>
    <row r="2005" spans="2:16">
      <c r="B2005" s="557" t="str">
        <f t="shared" si="121"/>
        <v/>
      </c>
      <c r="C2005" s="558"/>
      <c r="D2005" s="559" t="str">
        <f t="shared" si="122"/>
        <v/>
      </c>
      <c r="E2005" s="559"/>
      <c r="F2005" s="559" t="str">
        <f>IFERROR(IF(OR(D2005=0,D2005=""),"",-PMT($F$45/IF($K$46="Day",'L1'!$D$12,IF($K$46="Week",'L1'!$D$16,IF($K$46="Month",'L1'!$D$17,1))),$F$46,$D$62)),"")</f>
        <v/>
      </c>
      <c r="G2005" s="559"/>
      <c r="H2005" s="559" t="str">
        <f>IFERROR(-PPMT(IF($K$46="Day",$F$45/'L1'!$D$12,IF($K$46="Week",$F$45/'L1'!$D$16,IF($K$46="Month",$F$45/'L1'!$D$17,IF($K$46="Year",$F$45,0)))),B2005,$F$46,$Q$45),"")</f>
        <v/>
      </c>
      <c r="I2005" s="559"/>
      <c r="J2005" s="559" t="str">
        <f t="shared" si="123"/>
        <v/>
      </c>
      <c r="K2005" s="559"/>
      <c r="L2005" s="559"/>
      <c r="M2005" s="559"/>
      <c r="N2005" s="559"/>
      <c r="O2005" s="559" t="str">
        <f t="shared" si="124"/>
        <v/>
      </c>
      <c r="P2005" s="560"/>
    </row>
    <row r="2006" spans="2:16">
      <c r="B2006" s="557" t="str">
        <f t="shared" si="121"/>
        <v/>
      </c>
      <c r="C2006" s="558"/>
      <c r="D2006" s="559" t="str">
        <f t="shared" si="122"/>
        <v/>
      </c>
      <c r="E2006" s="559"/>
      <c r="F2006" s="559" t="str">
        <f>IFERROR(IF(OR(D2006=0,D2006=""),"",-PMT($F$45/IF($K$46="Day",'L1'!$D$12,IF($K$46="Week",'L1'!$D$16,IF($K$46="Month",'L1'!$D$17,1))),$F$46,$D$62)),"")</f>
        <v/>
      </c>
      <c r="G2006" s="559"/>
      <c r="H2006" s="559" t="str">
        <f>IFERROR(-PPMT(IF($K$46="Day",$F$45/'L1'!$D$12,IF($K$46="Week",$F$45/'L1'!$D$16,IF($K$46="Month",$F$45/'L1'!$D$17,IF($K$46="Year",$F$45,0)))),B2006,$F$46,$Q$45),"")</f>
        <v/>
      </c>
      <c r="I2006" s="559"/>
      <c r="J2006" s="559" t="str">
        <f t="shared" si="123"/>
        <v/>
      </c>
      <c r="K2006" s="559"/>
      <c r="L2006" s="559"/>
      <c r="M2006" s="559"/>
      <c r="N2006" s="559"/>
      <c r="O2006" s="559" t="str">
        <f t="shared" si="124"/>
        <v/>
      </c>
      <c r="P2006" s="560"/>
    </row>
    <row r="2007" spans="2:16">
      <c r="B2007" s="557" t="str">
        <f t="shared" si="121"/>
        <v/>
      </c>
      <c r="C2007" s="558"/>
      <c r="D2007" s="559" t="str">
        <f t="shared" si="122"/>
        <v/>
      </c>
      <c r="E2007" s="559"/>
      <c r="F2007" s="559" t="str">
        <f>IFERROR(IF(OR(D2007=0,D2007=""),"",-PMT($F$45/IF($K$46="Day",'L1'!$D$12,IF($K$46="Week",'L1'!$D$16,IF($K$46="Month",'L1'!$D$17,1))),$F$46,$D$62)),"")</f>
        <v/>
      </c>
      <c r="G2007" s="559"/>
      <c r="H2007" s="559" t="str">
        <f>IFERROR(-PPMT(IF($K$46="Day",$F$45/'L1'!$D$12,IF($K$46="Week",$F$45/'L1'!$D$16,IF($K$46="Month",$F$45/'L1'!$D$17,IF($K$46="Year",$F$45,0)))),B2007,$F$46,$Q$45),"")</f>
        <v/>
      </c>
      <c r="I2007" s="559"/>
      <c r="J2007" s="559" t="str">
        <f t="shared" si="123"/>
        <v/>
      </c>
      <c r="K2007" s="559"/>
      <c r="L2007" s="559"/>
      <c r="M2007" s="559"/>
      <c r="N2007" s="559"/>
      <c r="O2007" s="559" t="str">
        <f t="shared" si="124"/>
        <v/>
      </c>
      <c r="P2007" s="560"/>
    </row>
    <row r="2008" spans="2:16">
      <c r="B2008" s="557" t="str">
        <f t="shared" si="121"/>
        <v/>
      </c>
      <c r="C2008" s="558"/>
      <c r="D2008" s="559" t="str">
        <f t="shared" si="122"/>
        <v/>
      </c>
      <c r="E2008" s="559"/>
      <c r="F2008" s="559" t="str">
        <f>IFERROR(IF(OR(D2008=0,D2008=""),"",-PMT($F$45/IF($K$46="Day",'L1'!$D$12,IF($K$46="Week",'L1'!$D$16,IF($K$46="Month",'L1'!$D$17,1))),$F$46,$D$62)),"")</f>
        <v/>
      </c>
      <c r="G2008" s="559"/>
      <c r="H2008" s="559" t="str">
        <f>IFERROR(-PPMT(IF($K$46="Day",$F$45/'L1'!$D$12,IF($K$46="Week",$F$45/'L1'!$D$16,IF($K$46="Month",$F$45/'L1'!$D$17,IF($K$46="Year",$F$45,0)))),B2008,$F$46,$Q$45),"")</f>
        <v/>
      </c>
      <c r="I2008" s="559"/>
      <c r="J2008" s="559" t="str">
        <f t="shared" si="123"/>
        <v/>
      </c>
      <c r="K2008" s="559"/>
      <c r="L2008" s="559"/>
      <c r="M2008" s="559"/>
      <c r="N2008" s="559"/>
      <c r="O2008" s="559" t="str">
        <f t="shared" si="124"/>
        <v/>
      </c>
      <c r="P2008" s="560"/>
    </row>
    <row r="2009" spans="2:16">
      <c r="B2009" s="557" t="str">
        <f t="shared" si="121"/>
        <v/>
      </c>
      <c r="C2009" s="558"/>
      <c r="D2009" s="559" t="str">
        <f t="shared" si="122"/>
        <v/>
      </c>
      <c r="E2009" s="559"/>
      <c r="F2009" s="559" t="str">
        <f>IFERROR(IF(OR(D2009=0,D2009=""),"",-PMT($F$45/IF($K$46="Day",'L1'!$D$12,IF($K$46="Week",'L1'!$D$16,IF($K$46="Month",'L1'!$D$17,1))),$F$46,$D$62)),"")</f>
        <v/>
      </c>
      <c r="G2009" s="559"/>
      <c r="H2009" s="559" t="str">
        <f>IFERROR(-PPMT(IF($K$46="Day",$F$45/'L1'!$D$12,IF($K$46="Week",$F$45/'L1'!$D$16,IF($K$46="Month",$F$45/'L1'!$D$17,IF($K$46="Year",$F$45,0)))),B2009,$F$46,$Q$45),"")</f>
        <v/>
      </c>
      <c r="I2009" s="559"/>
      <c r="J2009" s="559" t="str">
        <f t="shared" si="123"/>
        <v/>
      </c>
      <c r="K2009" s="559"/>
      <c r="L2009" s="559"/>
      <c r="M2009" s="559"/>
      <c r="N2009" s="559"/>
      <c r="O2009" s="559" t="str">
        <f t="shared" si="124"/>
        <v/>
      </c>
      <c r="P2009" s="560"/>
    </row>
    <row r="2010" spans="2:16">
      <c r="B2010" s="557" t="str">
        <f t="shared" si="121"/>
        <v/>
      </c>
      <c r="C2010" s="558"/>
      <c r="D2010" s="559" t="str">
        <f t="shared" si="122"/>
        <v/>
      </c>
      <c r="E2010" s="559"/>
      <c r="F2010" s="559" t="str">
        <f>IFERROR(IF(OR(D2010=0,D2010=""),"",-PMT($F$45/IF($K$46="Day",'L1'!$D$12,IF($K$46="Week",'L1'!$D$16,IF($K$46="Month",'L1'!$D$17,1))),$F$46,$D$62)),"")</f>
        <v/>
      </c>
      <c r="G2010" s="559"/>
      <c r="H2010" s="559" t="str">
        <f>IFERROR(-PPMT(IF($K$46="Day",$F$45/'L1'!$D$12,IF($K$46="Week",$F$45/'L1'!$D$16,IF($K$46="Month",$F$45/'L1'!$D$17,IF($K$46="Year",$F$45,0)))),B2010,$F$46,$Q$45),"")</f>
        <v/>
      </c>
      <c r="I2010" s="559"/>
      <c r="J2010" s="559" t="str">
        <f t="shared" si="123"/>
        <v/>
      </c>
      <c r="K2010" s="559"/>
      <c r="L2010" s="559"/>
      <c r="M2010" s="559"/>
      <c r="N2010" s="559"/>
      <c r="O2010" s="559" t="str">
        <f t="shared" si="124"/>
        <v/>
      </c>
      <c r="P2010" s="560"/>
    </row>
    <row r="2011" spans="2:16">
      <c r="B2011" s="557" t="str">
        <f t="shared" si="121"/>
        <v/>
      </c>
      <c r="C2011" s="558"/>
      <c r="D2011" s="559" t="str">
        <f t="shared" si="122"/>
        <v/>
      </c>
      <c r="E2011" s="559"/>
      <c r="F2011" s="559" t="str">
        <f>IFERROR(IF(OR(D2011=0,D2011=""),"",-PMT($F$45/IF($K$46="Day",'L1'!$D$12,IF($K$46="Week",'L1'!$D$16,IF($K$46="Month",'L1'!$D$17,1))),$F$46,$D$62)),"")</f>
        <v/>
      </c>
      <c r="G2011" s="559"/>
      <c r="H2011" s="559" t="str">
        <f>IFERROR(-PPMT(IF($K$46="Day",$F$45/'L1'!$D$12,IF($K$46="Week",$F$45/'L1'!$D$16,IF($K$46="Month",$F$45/'L1'!$D$17,IF($K$46="Year",$F$45,0)))),B2011,$F$46,$Q$45),"")</f>
        <v/>
      </c>
      <c r="I2011" s="559"/>
      <c r="J2011" s="559" t="str">
        <f t="shared" si="123"/>
        <v/>
      </c>
      <c r="K2011" s="559"/>
      <c r="L2011" s="559"/>
      <c r="M2011" s="559"/>
      <c r="N2011" s="559"/>
      <c r="O2011" s="559" t="str">
        <f t="shared" si="124"/>
        <v/>
      </c>
      <c r="P2011" s="560"/>
    </row>
    <row r="2012" spans="2:16">
      <c r="B2012" s="557" t="str">
        <f t="shared" si="121"/>
        <v/>
      </c>
      <c r="C2012" s="558"/>
      <c r="D2012" s="559" t="str">
        <f t="shared" si="122"/>
        <v/>
      </c>
      <c r="E2012" s="559"/>
      <c r="F2012" s="559" t="str">
        <f>IFERROR(IF(OR(D2012=0,D2012=""),"",-PMT($F$45/IF($K$46="Day",'L1'!$D$12,IF($K$46="Week",'L1'!$D$16,IF($K$46="Month",'L1'!$D$17,1))),$F$46,$D$62)),"")</f>
        <v/>
      </c>
      <c r="G2012" s="559"/>
      <c r="H2012" s="559" t="str">
        <f>IFERROR(-PPMT(IF($K$46="Day",$F$45/'L1'!$D$12,IF($K$46="Week",$F$45/'L1'!$D$16,IF($K$46="Month",$F$45/'L1'!$D$17,IF($K$46="Year",$F$45,0)))),B2012,$F$46,$Q$45),"")</f>
        <v/>
      </c>
      <c r="I2012" s="559"/>
      <c r="J2012" s="559" t="str">
        <f t="shared" si="123"/>
        <v/>
      </c>
      <c r="K2012" s="559"/>
      <c r="L2012" s="559"/>
      <c r="M2012" s="559"/>
      <c r="N2012" s="559"/>
      <c r="O2012" s="559" t="str">
        <f t="shared" si="124"/>
        <v/>
      </c>
      <c r="P2012" s="560"/>
    </row>
    <row r="2013" spans="2:16">
      <c r="B2013" s="557" t="str">
        <f t="shared" si="121"/>
        <v/>
      </c>
      <c r="C2013" s="558"/>
      <c r="D2013" s="559" t="str">
        <f t="shared" si="122"/>
        <v/>
      </c>
      <c r="E2013" s="559"/>
      <c r="F2013" s="559" t="str">
        <f>IFERROR(IF(OR(D2013=0,D2013=""),"",-PMT($F$45/IF($K$46="Day",'L1'!$D$12,IF($K$46="Week",'L1'!$D$16,IF($K$46="Month",'L1'!$D$17,1))),$F$46,$D$62)),"")</f>
        <v/>
      </c>
      <c r="G2013" s="559"/>
      <c r="H2013" s="559" t="str">
        <f>IFERROR(-PPMT(IF($K$46="Day",$F$45/'L1'!$D$12,IF($K$46="Week",$F$45/'L1'!$D$16,IF($K$46="Month",$F$45/'L1'!$D$17,IF($K$46="Year",$F$45,0)))),B2013,$F$46,$Q$45),"")</f>
        <v/>
      </c>
      <c r="I2013" s="559"/>
      <c r="J2013" s="559" t="str">
        <f t="shared" si="123"/>
        <v/>
      </c>
      <c r="K2013" s="559"/>
      <c r="L2013" s="559"/>
      <c r="M2013" s="559"/>
      <c r="N2013" s="559"/>
      <c r="O2013" s="559" t="str">
        <f t="shared" si="124"/>
        <v/>
      </c>
      <c r="P2013" s="560"/>
    </row>
    <row r="2014" spans="2:16">
      <c r="B2014" s="557" t="str">
        <f t="shared" si="121"/>
        <v/>
      </c>
      <c r="C2014" s="558"/>
      <c r="D2014" s="559" t="str">
        <f t="shared" si="122"/>
        <v/>
      </c>
      <c r="E2014" s="559"/>
      <c r="F2014" s="559" t="str">
        <f>IFERROR(IF(OR(D2014=0,D2014=""),"",-PMT($F$45/IF($K$46="Day",'L1'!$D$12,IF($K$46="Week",'L1'!$D$16,IF($K$46="Month",'L1'!$D$17,1))),$F$46,$D$62)),"")</f>
        <v/>
      </c>
      <c r="G2014" s="559"/>
      <c r="H2014" s="559" t="str">
        <f>IFERROR(-PPMT(IF($K$46="Day",$F$45/'L1'!$D$12,IF($K$46="Week",$F$45/'L1'!$D$16,IF($K$46="Month",$F$45/'L1'!$D$17,IF($K$46="Year",$F$45,0)))),B2014,$F$46,$Q$45),"")</f>
        <v/>
      </c>
      <c r="I2014" s="559"/>
      <c r="J2014" s="559" t="str">
        <f t="shared" si="123"/>
        <v/>
      </c>
      <c r="K2014" s="559"/>
      <c r="L2014" s="559"/>
      <c r="M2014" s="559"/>
      <c r="N2014" s="559"/>
      <c r="O2014" s="559" t="str">
        <f t="shared" si="124"/>
        <v/>
      </c>
      <c r="P2014" s="560"/>
    </row>
    <row r="2015" spans="2:16">
      <c r="B2015" s="557" t="str">
        <f t="shared" si="121"/>
        <v/>
      </c>
      <c r="C2015" s="558"/>
      <c r="D2015" s="559" t="str">
        <f t="shared" si="122"/>
        <v/>
      </c>
      <c r="E2015" s="559"/>
      <c r="F2015" s="559" t="str">
        <f>IFERROR(IF(OR(D2015=0,D2015=""),"",-PMT($F$45/IF($K$46="Day",'L1'!$D$12,IF($K$46="Week",'L1'!$D$16,IF($K$46="Month",'L1'!$D$17,1))),$F$46,$D$62)),"")</f>
        <v/>
      </c>
      <c r="G2015" s="559"/>
      <c r="H2015" s="559" t="str">
        <f>IFERROR(-PPMT(IF($K$46="Day",$F$45/'L1'!$D$12,IF($K$46="Week",$F$45/'L1'!$D$16,IF($K$46="Month",$F$45/'L1'!$D$17,IF($K$46="Year",$F$45,0)))),B2015,$F$46,$Q$45),"")</f>
        <v/>
      </c>
      <c r="I2015" s="559"/>
      <c r="J2015" s="559" t="str">
        <f t="shared" si="123"/>
        <v/>
      </c>
      <c r="K2015" s="559"/>
      <c r="L2015" s="559"/>
      <c r="M2015" s="559"/>
      <c r="N2015" s="559"/>
      <c r="O2015" s="559" t="str">
        <f t="shared" si="124"/>
        <v/>
      </c>
      <c r="P2015" s="560"/>
    </row>
    <row r="2016" spans="2:16">
      <c r="B2016" s="557" t="str">
        <f t="shared" si="121"/>
        <v/>
      </c>
      <c r="C2016" s="558"/>
      <c r="D2016" s="559" t="str">
        <f t="shared" si="122"/>
        <v/>
      </c>
      <c r="E2016" s="559"/>
      <c r="F2016" s="559" t="str">
        <f>IFERROR(IF(OR(D2016=0,D2016=""),"",-PMT($F$45/IF($K$46="Day",'L1'!$D$12,IF($K$46="Week",'L1'!$D$16,IF($K$46="Month",'L1'!$D$17,1))),$F$46,$D$62)),"")</f>
        <v/>
      </c>
      <c r="G2016" s="559"/>
      <c r="H2016" s="559" t="str">
        <f>IFERROR(-PPMT(IF($K$46="Day",$F$45/'L1'!$D$12,IF($K$46="Week",$F$45/'L1'!$D$16,IF($K$46="Month",$F$45/'L1'!$D$17,IF($K$46="Year",$F$45,0)))),B2016,$F$46,$Q$45),"")</f>
        <v/>
      </c>
      <c r="I2016" s="559"/>
      <c r="J2016" s="559" t="str">
        <f t="shared" si="123"/>
        <v/>
      </c>
      <c r="K2016" s="559"/>
      <c r="L2016" s="559"/>
      <c r="M2016" s="559"/>
      <c r="N2016" s="559"/>
      <c r="O2016" s="559" t="str">
        <f t="shared" si="124"/>
        <v/>
      </c>
      <c r="P2016" s="560"/>
    </row>
    <row r="2017" spans="2:16">
      <c r="B2017" s="557" t="str">
        <f t="shared" si="121"/>
        <v/>
      </c>
      <c r="C2017" s="558"/>
      <c r="D2017" s="559" t="str">
        <f t="shared" si="122"/>
        <v/>
      </c>
      <c r="E2017" s="559"/>
      <c r="F2017" s="559" t="str">
        <f>IFERROR(IF(OR(D2017=0,D2017=""),"",-PMT($F$45/IF($K$46="Day",'L1'!$D$12,IF($K$46="Week",'L1'!$D$16,IF($K$46="Month",'L1'!$D$17,1))),$F$46,$D$62)),"")</f>
        <v/>
      </c>
      <c r="G2017" s="559"/>
      <c r="H2017" s="559" t="str">
        <f>IFERROR(-PPMT(IF($K$46="Day",$F$45/'L1'!$D$12,IF($K$46="Week",$F$45/'L1'!$D$16,IF($K$46="Month",$F$45/'L1'!$D$17,IF($K$46="Year",$F$45,0)))),B2017,$F$46,$Q$45),"")</f>
        <v/>
      </c>
      <c r="I2017" s="559"/>
      <c r="J2017" s="559" t="str">
        <f t="shared" si="123"/>
        <v/>
      </c>
      <c r="K2017" s="559"/>
      <c r="L2017" s="559"/>
      <c r="M2017" s="559"/>
      <c r="N2017" s="559"/>
      <c r="O2017" s="559" t="str">
        <f t="shared" si="124"/>
        <v/>
      </c>
      <c r="P2017" s="560"/>
    </row>
    <row r="2018" spans="2:16">
      <c r="B2018" s="557" t="str">
        <f t="shared" si="121"/>
        <v/>
      </c>
      <c r="C2018" s="558"/>
      <c r="D2018" s="559" t="str">
        <f t="shared" si="122"/>
        <v/>
      </c>
      <c r="E2018" s="559"/>
      <c r="F2018" s="559" t="str">
        <f>IFERROR(IF(OR(D2018=0,D2018=""),"",-PMT($F$45/IF($K$46="Day",'L1'!$D$12,IF($K$46="Week",'L1'!$D$16,IF($K$46="Month",'L1'!$D$17,1))),$F$46,$D$62)),"")</f>
        <v/>
      </c>
      <c r="G2018" s="559"/>
      <c r="H2018" s="559" t="str">
        <f>IFERROR(-PPMT(IF($K$46="Day",$F$45/'L1'!$D$12,IF($K$46="Week",$F$45/'L1'!$D$16,IF($K$46="Month",$F$45/'L1'!$D$17,IF($K$46="Year",$F$45,0)))),B2018,$F$46,$Q$45),"")</f>
        <v/>
      </c>
      <c r="I2018" s="559"/>
      <c r="J2018" s="559" t="str">
        <f t="shared" si="123"/>
        <v/>
      </c>
      <c r="K2018" s="559"/>
      <c r="L2018" s="559"/>
      <c r="M2018" s="559"/>
      <c r="N2018" s="559"/>
      <c r="O2018" s="559" t="str">
        <f t="shared" si="124"/>
        <v/>
      </c>
      <c r="P2018" s="560"/>
    </row>
    <row r="2019" spans="2:16">
      <c r="B2019" s="557" t="str">
        <f t="shared" si="121"/>
        <v/>
      </c>
      <c r="C2019" s="558"/>
      <c r="D2019" s="559" t="str">
        <f t="shared" si="122"/>
        <v/>
      </c>
      <c r="E2019" s="559"/>
      <c r="F2019" s="559" t="str">
        <f>IFERROR(IF(OR(D2019=0,D2019=""),"",-PMT($F$45/IF($K$46="Day",'L1'!$D$12,IF($K$46="Week",'L1'!$D$16,IF($K$46="Month",'L1'!$D$17,1))),$F$46,$D$62)),"")</f>
        <v/>
      </c>
      <c r="G2019" s="559"/>
      <c r="H2019" s="559" t="str">
        <f>IFERROR(-PPMT(IF($K$46="Day",$F$45/'L1'!$D$12,IF($K$46="Week",$F$45/'L1'!$D$16,IF($K$46="Month",$F$45/'L1'!$D$17,IF($K$46="Year",$F$45,0)))),B2019,$F$46,$Q$45),"")</f>
        <v/>
      </c>
      <c r="I2019" s="559"/>
      <c r="J2019" s="559" t="str">
        <f t="shared" si="123"/>
        <v/>
      </c>
      <c r="K2019" s="559"/>
      <c r="L2019" s="559"/>
      <c r="M2019" s="559"/>
      <c r="N2019" s="559"/>
      <c r="O2019" s="559" t="str">
        <f t="shared" si="124"/>
        <v/>
      </c>
      <c r="P2019" s="560"/>
    </row>
    <row r="2020" spans="2:16">
      <c r="B2020" s="557" t="str">
        <f t="shared" si="121"/>
        <v/>
      </c>
      <c r="C2020" s="558"/>
      <c r="D2020" s="559" t="str">
        <f t="shared" si="122"/>
        <v/>
      </c>
      <c r="E2020" s="559"/>
      <c r="F2020" s="559" t="str">
        <f>IFERROR(IF(OR(D2020=0,D2020=""),"",-PMT($F$45/IF($K$46="Day",'L1'!$D$12,IF($K$46="Week",'L1'!$D$16,IF($K$46="Month",'L1'!$D$17,1))),$F$46,$D$62)),"")</f>
        <v/>
      </c>
      <c r="G2020" s="559"/>
      <c r="H2020" s="559" t="str">
        <f>IFERROR(-PPMT(IF($K$46="Day",$F$45/'L1'!$D$12,IF($K$46="Week",$F$45/'L1'!$D$16,IF($K$46="Month",$F$45/'L1'!$D$17,IF($K$46="Year",$F$45,0)))),B2020,$F$46,$Q$45),"")</f>
        <v/>
      </c>
      <c r="I2020" s="559"/>
      <c r="J2020" s="559" t="str">
        <f t="shared" si="123"/>
        <v/>
      </c>
      <c r="K2020" s="559"/>
      <c r="L2020" s="559"/>
      <c r="M2020" s="559"/>
      <c r="N2020" s="559"/>
      <c r="O2020" s="559" t="str">
        <f t="shared" si="124"/>
        <v/>
      </c>
      <c r="P2020" s="560"/>
    </row>
    <row r="2021" spans="2:16">
      <c r="B2021" s="557" t="str">
        <f t="shared" si="121"/>
        <v/>
      </c>
      <c r="C2021" s="558"/>
      <c r="D2021" s="559" t="str">
        <f t="shared" si="122"/>
        <v/>
      </c>
      <c r="E2021" s="559"/>
      <c r="F2021" s="559" t="str">
        <f>IFERROR(IF(OR(D2021=0,D2021=""),"",-PMT($F$45/IF($K$46="Day",'L1'!$D$12,IF($K$46="Week",'L1'!$D$16,IF($K$46="Month",'L1'!$D$17,1))),$F$46,$D$62)),"")</f>
        <v/>
      </c>
      <c r="G2021" s="559"/>
      <c r="H2021" s="559" t="str">
        <f>IFERROR(-PPMT(IF($K$46="Day",$F$45/'L1'!$D$12,IF($K$46="Week",$F$45/'L1'!$D$16,IF($K$46="Month",$F$45/'L1'!$D$17,IF($K$46="Year",$F$45,0)))),B2021,$F$46,$Q$45),"")</f>
        <v/>
      </c>
      <c r="I2021" s="559"/>
      <c r="J2021" s="559" t="str">
        <f t="shared" si="123"/>
        <v/>
      </c>
      <c r="K2021" s="559"/>
      <c r="L2021" s="559"/>
      <c r="M2021" s="559"/>
      <c r="N2021" s="559"/>
      <c r="O2021" s="559" t="str">
        <f t="shared" si="124"/>
        <v/>
      </c>
      <c r="P2021" s="560"/>
    </row>
    <row r="2022" spans="2:16">
      <c r="B2022" s="557" t="str">
        <f t="shared" si="121"/>
        <v/>
      </c>
      <c r="C2022" s="558"/>
      <c r="D2022" s="559" t="str">
        <f t="shared" si="122"/>
        <v/>
      </c>
      <c r="E2022" s="559"/>
      <c r="F2022" s="559" t="str">
        <f>IFERROR(IF(OR(D2022=0,D2022=""),"",-PMT($F$45/IF($K$46="Day",'L1'!$D$12,IF($K$46="Week",'L1'!$D$16,IF($K$46="Month",'L1'!$D$17,1))),$F$46,$D$62)),"")</f>
        <v/>
      </c>
      <c r="G2022" s="559"/>
      <c r="H2022" s="559" t="str">
        <f>IFERROR(-PPMT(IF($K$46="Day",$F$45/'L1'!$D$12,IF($K$46="Week",$F$45/'L1'!$D$16,IF($K$46="Month",$F$45/'L1'!$D$17,IF($K$46="Year",$F$45,0)))),B2022,$F$46,$Q$45),"")</f>
        <v/>
      </c>
      <c r="I2022" s="559"/>
      <c r="J2022" s="559" t="str">
        <f t="shared" si="123"/>
        <v/>
      </c>
      <c r="K2022" s="559"/>
      <c r="L2022" s="559"/>
      <c r="M2022" s="559"/>
      <c r="N2022" s="559"/>
      <c r="O2022" s="559" t="str">
        <f t="shared" si="124"/>
        <v/>
      </c>
      <c r="P2022" s="560"/>
    </row>
    <row r="2023" spans="2:16">
      <c r="B2023" s="557" t="str">
        <f t="shared" si="121"/>
        <v/>
      </c>
      <c r="C2023" s="558"/>
      <c r="D2023" s="559" t="str">
        <f t="shared" si="122"/>
        <v/>
      </c>
      <c r="E2023" s="559"/>
      <c r="F2023" s="559" t="str">
        <f>IFERROR(IF(OR(D2023=0,D2023=""),"",-PMT($F$45/IF($K$46="Day",'L1'!$D$12,IF($K$46="Week",'L1'!$D$16,IF($K$46="Month",'L1'!$D$17,1))),$F$46,$D$62)),"")</f>
        <v/>
      </c>
      <c r="G2023" s="559"/>
      <c r="H2023" s="559" t="str">
        <f>IFERROR(-PPMT(IF($K$46="Day",$F$45/'L1'!$D$12,IF($K$46="Week",$F$45/'L1'!$D$16,IF($K$46="Month",$F$45/'L1'!$D$17,IF($K$46="Year",$F$45,0)))),B2023,$F$46,$Q$45),"")</f>
        <v/>
      </c>
      <c r="I2023" s="559"/>
      <c r="J2023" s="559" t="str">
        <f t="shared" si="123"/>
        <v/>
      </c>
      <c r="K2023" s="559"/>
      <c r="L2023" s="559"/>
      <c r="M2023" s="559"/>
      <c r="N2023" s="559"/>
      <c r="O2023" s="559" t="str">
        <f t="shared" si="124"/>
        <v/>
      </c>
      <c r="P2023" s="560"/>
    </row>
    <row r="2024" spans="2:16">
      <c r="B2024" s="557" t="str">
        <f t="shared" si="121"/>
        <v/>
      </c>
      <c r="C2024" s="558"/>
      <c r="D2024" s="559" t="str">
        <f t="shared" si="122"/>
        <v/>
      </c>
      <c r="E2024" s="559"/>
      <c r="F2024" s="559" t="str">
        <f>IFERROR(IF(OR(D2024=0,D2024=""),"",-PMT($F$45/IF($K$46="Day",'L1'!$D$12,IF($K$46="Week",'L1'!$D$16,IF($K$46="Month",'L1'!$D$17,1))),$F$46,$D$62)),"")</f>
        <v/>
      </c>
      <c r="G2024" s="559"/>
      <c r="H2024" s="559" t="str">
        <f>IFERROR(-PPMT(IF($K$46="Day",$F$45/'L1'!$D$12,IF($K$46="Week",$F$45/'L1'!$D$16,IF($K$46="Month",$F$45/'L1'!$D$17,IF($K$46="Year",$F$45,0)))),B2024,$F$46,$Q$45),"")</f>
        <v/>
      </c>
      <c r="I2024" s="559"/>
      <c r="J2024" s="559" t="str">
        <f t="shared" si="123"/>
        <v/>
      </c>
      <c r="K2024" s="559"/>
      <c r="L2024" s="559"/>
      <c r="M2024" s="559"/>
      <c r="N2024" s="559"/>
      <c r="O2024" s="559" t="str">
        <f t="shared" si="124"/>
        <v/>
      </c>
      <c r="P2024" s="560"/>
    </row>
    <row r="2025" spans="2:16">
      <c r="B2025" s="557" t="str">
        <f t="shared" si="121"/>
        <v/>
      </c>
      <c r="C2025" s="558"/>
      <c r="D2025" s="559" t="str">
        <f t="shared" si="122"/>
        <v/>
      </c>
      <c r="E2025" s="559"/>
      <c r="F2025" s="559" t="str">
        <f>IFERROR(IF(OR(D2025=0,D2025=""),"",-PMT($F$45/IF($K$46="Day",'L1'!$D$12,IF($K$46="Week",'L1'!$D$16,IF($K$46="Month",'L1'!$D$17,1))),$F$46,$D$62)),"")</f>
        <v/>
      </c>
      <c r="G2025" s="559"/>
      <c r="H2025" s="559" t="str">
        <f>IFERROR(-PPMT(IF($K$46="Day",$F$45/'L1'!$D$12,IF($K$46="Week",$F$45/'L1'!$D$16,IF($K$46="Month",$F$45/'L1'!$D$17,IF($K$46="Year",$F$45,0)))),B2025,$F$46,$Q$45),"")</f>
        <v/>
      </c>
      <c r="I2025" s="559"/>
      <c r="J2025" s="559" t="str">
        <f t="shared" si="123"/>
        <v/>
      </c>
      <c r="K2025" s="559"/>
      <c r="L2025" s="559"/>
      <c r="M2025" s="559"/>
      <c r="N2025" s="559"/>
      <c r="O2025" s="559" t="str">
        <f t="shared" si="124"/>
        <v/>
      </c>
      <c r="P2025" s="560"/>
    </row>
    <row r="2026" spans="2:16">
      <c r="B2026" s="557" t="str">
        <f t="shared" si="121"/>
        <v/>
      </c>
      <c r="C2026" s="558"/>
      <c r="D2026" s="559" t="str">
        <f t="shared" si="122"/>
        <v/>
      </c>
      <c r="E2026" s="559"/>
      <c r="F2026" s="559" t="str">
        <f>IFERROR(IF(OR(D2026=0,D2026=""),"",-PMT($F$45/IF($K$46="Day",'L1'!$D$12,IF($K$46="Week",'L1'!$D$16,IF($K$46="Month",'L1'!$D$17,1))),$F$46,$D$62)),"")</f>
        <v/>
      </c>
      <c r="G2026" s="559"/>
      <c r="H2026" s="559" t="str">
        <f>IFERROR(-PPMT(IF($K$46="Day",$F$45/'L1'!$D$12,IF($K$46="Week",$F$45/'L1'!$D$16,IF($K$46="Month",$F$45/'L1'!$D$17,IF($K$46="Year",$F$45,0)))),B2026,$F$46,$Q$45),"")</f>
        <v/>
      </c>
      <c r="I2026" s="559"/>
      <c r="J2026" s="559" t="str">
        <f t="shared" si="123"/>
        <v/>
      </c>
      <c r="K2026" s="559"/>
      <c r="L2026" s="559"/>
      <c r="M2026" s="559"/>
      <c r="N2026" s="559"/>
      <c r="O2026" s="559" t="str">
        <f t="shared" si="124"/>
        <v/>
      </c>
      <c r="P2026" s="560"/>
    </row>
    <row r="2027" spans="2:16">
      <c r="B2027" s="557" t="str">
        <f t="shared" si="121"/>
        <v/>
      </c>
      <c r="C2027" s="558"/>
      <c r="D2027" s="559" t="str">
        <f t="shared" si="122"/>
        <v/>
      </c>
      <c r="E2027" s="559"/>
      <c r="F2027" s="559" t="str">
        <f>IFERROR(IF(OR(D2027=0,D2027=""),"",-PMT($F$45/IF($K$46="Day",'L1'!$D$12,IF($K$46="Week",'L1'!$D$16,IF($K$46="Month",'L1'!$D$17,1))),$F$46,$D$62)),"")</f>
        <v/>
      </c>
      <c r="G2027" s="559"/>
      <c r="H2027" s="559" t="str">
        <f>IFERROR(-PPMT(IF($K$46="Day",$F$45/'L1'!$D$12,IF($K$46="Week",$F$45/'L1'!$D$16,IF($K$46="Month",$F$45/'L1'!$D$17,IF($K$46="Year",$F$45,0)))),B2027,$F$46,$Q$45),"")</f>
        <v/>
      </c>
      <c r="I2027" s="559"/>
      <c r="J2027" s="559" t="str">
        <f t="shared" si="123"/>
        <v/>
      </c>
      <c r="K2027" s="559"/>
      <c r="L2027" s="559"/>
      <c r="M2027" s="559"/>
      <c r="N2027" s="559"/>
      <c r="O2027" s="559" t="str">
        <f t="shared" si="124"/>
        <v/>
      </c>
      <c r="P2027" s="560"/>
    </row>
    <row r="2028" spans="2:16">
      <c r="B2028" s="557" t="str">
        <f t="shared" si="121"/>
        <v/>
      </c>
      <c r="C2028" s="558"/>
      <c r="D2028" s="559" t="str">
        <f t="shared" si="122"/>
        <v/>
      </c>
      <c r="E2028" s="559"/>
      <c r="F2028" s="559" t="str">
        <f>IFERROR(IF(OR(D2028=0,D2028=""),"",-PMT($F$45/IF($K$46="Day",'L1'!$D$12,IF($K$46="Week",'L1'!$D$16,IF($K$46="Month",'L1'!$D$17,1))),$F$46,$D$62)),"")</f>
        <v/>
      </c>
      <c r="G2028" s="559"/>
      <c r="H2028" s="559" t="str">
        <f>IFERROR(-PPMT(IF($K$46="Day",$F$45/'L1'!$D$12,IF($K$46="Week",$F$45/'L1'!$D$16,IF($K$46="Month",$F$45/'L1'!$D$17,IF($K$46="Year",$F$45,0)))),B2028,$F$46,$Q$45),"")</f>
        <v/>
      </c>
      <c r="I2028" s="559"/>
      <c r="J2028" s="559" t="str">
        <f t="shared" si="123"/>
        <v/>
      </c>
      <c r="K2028" s="559"/>
      <c r="L2028" s="559"/>
      <c r="M2028" s="559"/>
      <c r="N2028" s="559"/>
      <c r="O2028" s="559" t="str">
        <f t="shared" si="124"/>
        <v/>
      </c>
      <c r="P2028" s="560"/>
    </row>
    <row r="2029" spans="2:16">
      <c r="B2029" s="557" t="str">
        <f t="shared" si="121"/>
        <v/>
      </c>
      <c r="C2029" s="558"/>
      <c r="D2029" s="559" t="str">
        <f t="shared" si="122"/>
        <v/>
      </c>
      <c r="E2029" s="559"/>
      <c r="F2029" s="559" t="str">
        <f>IFERROR(IF(OR(D2029=0,D2029=""),"",-PMT($F$45/IF($K$46="Day",'L1'!$D$12,IF($K$46="Week",'L1'!$D$16,IF($K$46="Month",'L1'!$D$17,1))),$F$46,$D$62)),"")</f>
        <v/>
      </c>
      <c r="G2029" s="559"/>
      <c r="H2029" s="559" t="str">
        <f>IFERROR(-PPMT(IF($K$46="Day",$F$45/'L1'!$D$12,IF($K$46="Week",$F$45/'L1'!$D$16,IF($K$46="Month",$F$45/'L1'!$D$17,IF($K$46="Year",$F$45,0)))),B2029,$F$46,$Q$45),"")</f>
        <v/>
      </c>
      <c r="I2029" s="559"/>
      <c r="J2029" s="559" t="str">
        <f t="shared" si="123"/>
        <v/>
      </c>
      <c r="K2029" s="559"/>
      <c r="L2029" s="559"/>
      <c r="M2029" s="559"/>
      <c r="N2029" s="559"/>
      <c r="O2029" s="559" t="str">
        <f t="shared" si="124"/>
        <v/>
      </c>
      <c r="P2029" s="560"/>
    </row>
    <row r="2030" spans="2:16">
      <c r="B2030" s="557" t="str">
        <f t="shared" si="121"/>
        <v/>
      </c>
      <c r="C2030" s="558"/>
      <c r="D2030" s="559" t="str">
        <f t="shared" si="122"/>
        <v/>
      </c>
      <c r="E2030" s="559"/>
      <c r="F2030" s="559" t="str">
        <f>IFERROR(IF(OR(D2030=0,D2030=""),"",-PMT($F$45/IF($K$46="Day",'L1'!$D$12,IF($K$46="Week",'L1'!$D$16,IF($K$46="Month",'L1'!$D$17,1))),$F$46,$D$62)),"")</f>
        <v/>
      </c>
      <c r="G2030" s="559"/>
      <c r="H2030" s="559" t="str">
        <f>IFERROR(-PPMT(IF($K$46="Day",$F$45/'L1'!$D$12,IF($K$46="Week",$F$45/'L1'!$D$16,IF($K$46="Month",$F$45/'L1'!$D$17,IF($K$46="Year",$F$45,0)))),B2030,$F$46,$Q$45),"")</f>
        <v/>
      </c>
      <c r="I2030" s="559"/>
      <c r="J2030" s="559" t="str">
        <f t="shared" si="123"/>
        <v/>
      </c>
      <c r="K2030" s="559"/>
      <c r="L2030" s="559"/>
      <c r="M2030" s="559"/>
      <c r="N2030" s="559"/>
      <c r="O2030" s="559" t="str">
        <f t="shared" si="124"/>
        <v/>
      </c>
      <c r="P2030" s="560"/>
    </row>
    <row r="2031" spans="2:16">
      <c r="B2031" s="557" t="str">
        <f t="shared" si="121"/>
        <v/>
      </c>
      <c r="C2031" s="558"/>
      <c r="D2031" s="559" t="str">
        <f t="shared" si="122"/>
        <v/>
      </c>
      <c r="E2031" s="559"/>
      <c r="F2031" s="559" t="str">
        <f>IFERROR(IF(OR(D2031=0,D2031=""),"",-PMT($F$45/IF($K$46="Day",'L1'!$D$12,IF($K$46="Week",'L1'!$D$16,IF($K$46="Month",'L1'!$D$17,1))),$F$46,$D$62)),"")</f>
        <v/>
      </c>
      <c r="G2031" s="559"/>
      <c r="H2031" s="559" t="str">
        <f>IFERROR(-PPMT(IF($K$46="Day",$F$45/'L1'!$D$12,IF($K$46="Week",$F$45/'L1'!$D$16,IF($K$46="Month",$F$45/'L1'!$D$17,IF($K$46="Year",$F$45,0)))),B2031,$F$46,$Q$45),"")</f>
        <v/>
      </c>
      <c r="I2031" s="559"/>
      <c r="J2031" s="559" t="str">
        <f t="shared" si="123"/>
        <v/>
      </c>
      <c r="K2031" s="559"/>
      <c r="L2031" s="559"/>
      <c r="M2031" s="559"/>
      <c r="N2031" s="559"/>
      <c r="O2031" s="559" t="str">
        <f t="shared" si="124"/>
        <v/>
      </c>
      <c r="P2031" s="560"/>
    </row>
    <row r="2032" spans="2:16">
      <c r="B2032" s="557" t="str">
        <f t="shared" si="121"/>
        <v/>
      </c>
      <c r="C2032" s="558"/>
      <c r="D2032" s="559" t="str">
        <f t="shared" si="122"/>
        <v/>
      </c>
      <c r="E2032" s="559"/>
      <c r="F2032" s="559" t="str">
        <f>IFERROR(IF(OR(D2032=0,D2032=""),"",-PMT($F$45/IF($K$46="Day",'L1'!$D$12,IF($K$46="Week",'L1'!$D$16,IF($K$46="Month",'L1'!$D$17,1))),$F$46,$D$62)),"")</f>
        <v/>
      </c>
      <c r="G2032" s="559"/>
      <c r="H2032" s="559" t="str">
        <f>IFERROR(-PPMT(IF($K$46="Day",$F$45/'L1'!$D$12,IF($K$46="Week",$F$45/'L1'!$D$16,IF($K$46="Month",$F$45/'L1'!$D$17,IF($K$46="Year",$F$45,0)))),B2032,$F$46,$Q$45),"")</f>
        <v/>
      </c>
      <c r="I2032" s="559"/>
      <c r="J2032" s="559" t="str">
        <f t="shared" si="123"/>
        <v/>
      </c>
      <c r="K2032" s="559"/>
      <c r="L2032" s="559"/>
      <c r="M2032" s="559"/>
      <c r="N2032" s="559"/>
      <c r="O2032" s="559" t="str">
        <f t="shared" si="124"/>
        <v/>
      </c>
      <c r="P2032" s="560"/>
    </row>
    <row r="2033" spans="2:16">
      <c r="B2033" s="557" t="str">
        <f t="shared" si="121"/>
        <v/>
      </c>
      <c r="C2033" s="558"/>
      <c r="D2033" s="559" t="str">
        <f t="shared" si="122"/>
        <v/>
      </c>
      <c r="E2033" s="559"/>
      <c r="F2033" s="559" t="str">
        <f>IFERROR(IF(OR(D2033=0,D2033=""),"",-PMT($F$45/IF($K$46="Day",'L1'!$D$12,IF($K$46="Week",'L1'!$D$16,IF($K$46="Month",'L1'!$D$17,1))),$F$46,$D$62)),"")</f>
        <v/>
      </c>
      <c r="G2033" s="559"/>
      <c r="H2033" s="559" t="str">
        <f>IFERROR(-PPMT(IF($K$46="Day",$F$45/'L1'!$D$12,IF($K$46="Week",$F$45/'L1'!$D$16,IF($K$46="Month",$F$45/'L1'!$D$17,IF($K$46="Year",$F$45,0)))),B2033,$F$46,$Q$45),"")</f>
        <v/>
      </c>
      <c r="I2033" s="559"/>
      <c r="J2033" s="559" t="str">
        <f t="shared" si="123"/>
        <v/>
      </c>
      <c r="K2033" s="559"/>
      <c r="L2033" s="559"/>
      <c r="M2033" s="559"/>
      <c r="N2033" s="559"/>
      <c r="O2033" s="559" t="str">
        <f t="shared" si="124"/>
        <v/>
      </c>
      <c r="P2033" s="560"/>
    </row>
    <row r="2034" spans="2:16">
      <c r="B2034" s="557" t="str">
        <f t="shared" si="121"/>
        <v/>
      </c>
      <c r="C2034" s="558"/>
      <c r="D2034" s="559" t="str">
        <f t="shared" si="122"/>
        <v/>
      </c>
      <c r="E2034" s="559"/>
      <c r="F2034" s="559" t="str">
        <f>IFERROR(IF(OR(D2034=0,D2034=""),"",-PMT($F$45/IF($K$46="Day",'L1'!$D$12,IF($K$46="Week",'L1'!$D$16,IF($K$46="Month",'L1'!$D$17,1))),$F$46,$D$62)),"")</f>
        <v/>
      </c>
      <c r="G2034" s="559"/>
      <c r="H2034" s="559" t="str">
        <f>IFERROR(-PPMT(IF($K$46="Day",$F$45/'L1'!$D$12,IF($K$46="Week",$F$45/'L1'!$D$16,IF($K$46="Month",$F$45/'L1'!$D$17,IF($K$46="Year",$F$45,0)))),B2034,$F$46,$Q$45),"")</f>
        <v/>
      </c>
      <c r="I2034" s="559"/>
      <c r="J2034" s="559" t="str">
        <f t="shared" si="123"/>
        <v/>
      </c>
      <c r="K2034" s="559"/>
      <c r="L2034" s="559"/>
      <c r="M2034" s="559"/>
      <c r="N2034" s="559"/>
      <c r="O2034" s="559" t="str">
        <f t="shared" si="124"/>
        <v/>
      </c>
      <c r="P2034" s="560"/>
    </row>
    <row r="2035" spans="2:16">
      <c r="B2035" s="557" t="str">
        <f t="shared" si="121"/>
        <v/>
      </c>
      <c r="C2035" s="558"/>
      <c r="D2035" s="559" t="str">
        <f t="shared" si="122"/>
        <v/>
      </c>
      <c r="E2035" s="559"/>
      <c r="F2035" s="559" t="str">
        <f>IFERROR(IF(OR(D2035=0,D2035=""),"",-PMT($F$45/IF($K$46="Day",'L1'!$D$12,IF($K$46="Week",'L1'!$D$16,IF($K$46="Month",'L1'!$D$17,1))),$F$46,$D$62)),"")</f>
        <v/>
      </c>
      <c r="G2035" s="559"/>
      <c r="H2035" s="559" t="str">
        <f>IFERROR(-PPMT(IF($K$46="Day",$F$45/'L1'!$D$12,IF($K$46="Week",$F$45/'L1'!$D$16,IF($K$46="Month",$F$45/'L1'!$D$17,IF($K$46="Year",$F$45,0)))),B2035,$F$46,$Q$45),"")</f>
        <v/>
      </c>
      <c r="I2035" s="559"/>
      <c r="J2035" s="559" t="str">
        <f t="shared" si="123"/>
        <v/>
      </c>
      <c r="K2035" s="559"/>
      <c r="L2035" s="559"/>
      <c r="M2035" s="559"/>
      <c r="N2035" s="559"/>
      <c r="O2035" s="559" t="str">
        <f t="shared" si="124"/>
        <v/>
      </c>
      <c r="P2035" s="560"/>
    </row>
    <row r="2036" spans="2:16">
      <c r="B2036" s="557" t="str">
        <f t="shared" si="121"/>
        <v/>
      </c>
      <c r="C2036" s="558"/>
      <c r="D2036" s="559" t="str">
        <f t="shared" si="122"/>
        <v/>
      </c>
      <c r="E2036" s="559"/>
      <c r="F2036" s="559" t="str">
        <f>IFERROR(IF(OR(D2036=0,D2036=""),"",-PMT($F$45/IF($K$46="Day",'L1'!$D$12,IF($K$46="Week",'L1'!$D$16,IF($K$46="Month",'L1'!$D$17,1))),$F$46,$D$62)),"")</f>
        <v/>
      </c>
      <c r="G2036" s="559"/>
      <c r="H2036" s="559" t="str">
        <f>IFERROR(-PPMT(IF($K$46="Day",$F$45/'L1'!$D$12,IF($K$46="Week",$F$45/'L1'!$D$16,IF($K$46="Month",$F$45/'L1'!$D$17,IF($K$46="Year",$F$45,0)))),B2036,$F$46,$Q$45),"")</f>
        <v/>
      </c>
      <c r="I2036" s="559"/>
      <c r="J2036" s="559" t="str">
        <f t="shared" si="123"/>
        <v/>
      </c>
      <c r="K2036" s="559"/>
      <c r="L2036" s="559"/>
      <c r="M2036" s="559"/>
      <c r="N2036" s="559"/>
      <c r="O2036" s="559" t="str">
        <f t="shared" si="124"/>
        <v/>
      </c>
      <c r="P2036" s="560"/>
    </row>
    <row r="2037" spans="2:16">
      <c r="B2037" s="557" t="str">
        <f t="shared" si="121"/>
        <v/>
      </c>
      <c r="C2037" s="558"/>
      <c r="D2037" s="559" t="str">
        <f t="shared" si="122"/>
        <v/>
      </c>
      <c r="E2037" s="559"/>
      <c r="F2037" s="559" t="str">
        <f>IFERROR(IF(OR(D2037=0,D2037=""),"",-PMT($F$45/IF($K$46="Day",'L1'!$D$12,IF($K$46="Week",'L1'!$D$16,IF($K$46="Month",'L1'!$D$17,1))),$F$46,$D$62)),"")</f>
        <v/>
      </c>
      <c r="G2037" s="559"/>
      <c r="H2037" s="559" t="str">
        <f>IFERROR(-PPMT(IF($K$46="Day",$F$45/'L1'!$D$12,IF($K$46="Week",$F$45/'L1'!$D$16,IF($K$46="Month",$F$45/'L1'!$D$17,IF($K$46="Year",$F$45,0)))),B2037,$F$46,$Q$45),"")</f>
        <v/>
      </c>
      <c r="I2037" s="559"/>
      <c r="J2037" s="559" t="str">
        <f t="shared" si="123"/>
        <v/>
      </c>
      <c r="K2037" s="559"/>
      <c r="L2037" s="559"/>
      <c r="M2037" s="559"/>
      <c r="N2037" s="559"/>
      <c r="O2037" s="559" t="str">
        <f t="shared" si="124"/>
        <v/>
      </c>
      <c r="P2037" s="560"/>
    </row>
    <row r="2038" spans="2:16">
      <c r="B2038" s="557" t="str">
        <f t="shared" si="121"/>
        <v/>
      </c>
      <c r="C2038" s="558"/>
      <c r="D2038" s="559" t="str">
        <f t="shared" si="122"/>
        <v/>
      </c>
      <c r="E2038" s="559"/>
      <c r="F2038" s="559" t="str">
        <f>IFERROR(IF(OR(D2038=0,D2038=""),"",-PMT($F$45/IF($K$46="Day",'L1'!$D$12,IF($K$46="Week",'L1'!$D$16,IF($K$46="Month",'L1'!$D$17,1))),$F$46,$D$62)),"")</f>
        <v/>
      </c>
      <c r="G2038" s="559"/>
      <c r="H2038" s="559" t="str">
        <f>IFERROR(-PPMT(IF($K$46="Day",$F$45/'L1'!$D$12,IF($K$46="Week",$F$45/'L1'!$D$16,IF($K$46="Month",$F$45/'L1'!$D$17,IF($K$46="Year",$F$45,0)))),B2038,$F$46,$Q$45),"")</f>
        <v/>
      </c>
      <c r="I2038" s="559"/>
      <c r="J2038" s="559" t="str">
        <f t="shared" si="123"/>
        <v/>
      </c>
      <c r="K2038" s="559"/>
      <c r="L2038" s="559"/>
      <c r="M2038" s="559"/>
      <c r="N2038" s="559"/>
      <c r="O2038" s="559" t="str">
        <f t="shared" si="124"/>
        <v/>
      </c>
      <c r="P2038" s="560"/>
    </row>
    <row r="2039" spans="2:16">
      <c r="B2039" s="557" t="str">
        <f t="shared" si="121"/>
        <v/>
      </c>
      <c r="C2039" s="558"/>
      <c r="D2039" s="559" t="str">
        <f t="shared" si="122"/>
        <v/>
      </c>
      <c r="E2039" s="559"/>
      <c r="F2039" s="559" t="str">
        <f>IFERROR(IF(OR(D2039=0,D2039=""),"",-PMT($F$45/IF($K$46="Day",'L1'!$D$12,IF($K$46="Week",'L1'!$D$16,IF($K$46="Month",'L1'!$D$17,1))),$F$46,$D$62)),"")</f>
        <v/>
      </c>
      <c r="G2039" s="559"/>
      <c r="H2039" s="559" t="str">
        <f>IFERROR(-PPMT(IF($K$46="Day",$F$45/'L1'!$D$12,IF($K$46="Week",$F$45/'L1'!$D$16,IF($K$46="Month",$F$45/'L1'!$D$17,IF($K$46="Year",$F$45,0)))),B2039,$F$46,$Q$45),"")</f>
        <v/>
      </c>
      <c r="I2039" s="559"/>
      <c r="J2039" s="559" t="str">
        <f t="shared" si="123"/>
        <v/>
      </c>
      <c r="K2039" s="559"/>
      <c r="L2039" s="559"/>
      <c r="M2039" s="559"/>
      <c r="N2039" s="559"/>
      <c r="O2039" s="559" t="str">
        <f t="shared" si="124"/>
        <v/>
      </c>
      <c r="P2039" s="560"/>
    </row>
    <row r="2040" spans="2:16">
      <c r="B2040" s="557" t="str">
        <f t="shared" si="121"/>
        <v/>
      </c>
      <c r="C2040" s="558"/>
      <c r="D2040" s="559" t="str">
        <f t="shared" si="122"/>
        <v/>
      </c>
      <c r="E2040" s="559"/>
      <c r="F2040" s="559" t="str">
        <f>IFERROR(IF(OR(D2040=0,D2040=""),"",-PMT($F$45/IF($K$46="Day",'L1'!$D$12,IF($K$46="Week",'L1'!$D$16,IF($K$46="Month",'L1'!$D$17,1))),$F$46,$D$62)),"")</f>
        <v/>
      </c>
      <c r="G2040" s="559"/>
      <c r="H2040" s="559" t="str">
        <f>IFERROR(-PPMT(IF($K$46="Day",$F$45/'L1'!$D$12,IF($K$46="Week",$F$45/'L1'!$D$16,IF($K$46="Month",$F$45/'L1'!$D$17,IF($K$46="Year",$F$45,0)))),B2040,$F$46,$Q$45),"")</f>
        <v/>
      </c>
      <c r="I2040" s="559"/>
      <c r="J2040" s="559" t="str">
        <f t="shared" si="123"/>
        <v/>
      </c>
      <c r="K2040" s="559"/>
      <c r="L2040" s="559"/>
      <c r="M2040" s="559"/>
      <c r="N2040" s="559"/>
      <c r="O2040" s="559" t="str">
        <f t="shared" si="124"/>
        <v/>
      </c>
      <c r="P2040" s="560"/>
    </row>
    <row r="2041" spans="2:16">
      <c r="B2041" s="557" t="str">
        <f t="shared" si="121"/>
        <v/>
      </c>
      <c r="C2041" s="558"/>
      <c r="D2041" s="559" t="str">
        <f t="shared" si="122"/>
        <v/>
      </c>
      <c r="E2041" s="559"/>
      <c r="F2041" s="559" t="str">
        <f>IFERROR(IF(OR(D2041=0,D2041=""),"",-PMT($F$45/IF($K$46="Day",'L1'!$D$12,IF($K$46="Week",'L1'!$D$16,IF($K$46="Month",'L1'!$D$17,1))),$F$46,$D$62)),"")</f>
        <v/>
      </c>
      <c r="G2041" s="559"/>
      <c r="H2041" s="559" t="str">
        <f>IFERROR(-PPMT(IF($K$46="Day",$F$45/'L1'!$D$12,IF($K$46="Week",$F$45/'L1'!$D$16,IF($K$46="Month",$F$45/'L1'!$D$17,IF($K$46="Year",$F$45,0)))),B2041,$F$46,$Q$45),"")</f>
        <v/>
      </c>
      <c r="I2041" s="559"/>
      <c r="J2041" s="559" t="str">
        <f t="shared" si="123"/>
        <v/>
      </c>
      <c r="K2041" s="559"/>
      <c r="L2041" s="559"/>
      <c r="M2041" s="559"/>
      <c r="N2041" s="559"/>
      <c r="O2041" s="559" t="str">
        <f t="shared" si="124"/>
        <v/>
      </c>
      <c r="P2041" s="560"/>
    </row>
    <row r="2042" spans="2:16">
      <c r="B2042" s="557" t="str">
        <f t="shared" si="121"/>
        <v/>
      </c>
      <c r="C2042" s="558"/>
      <c r="D2042" s="559" t="str">
        <f t="shared" si="122"/>
        <v/>
      </c>
      <c r="E2042" s="559"/>
      <c r="F2042" s="559" t="str">
        <f>IFERROR(IF(OR(D2042=0,D2042=""),"",-PMT($F$45/IF($K$46="Day",'L1'!$D$12,IF($K$46="Week",'L1'!$D$16,IF($K$46="Month",'L1'!$D$17,1))),$F$46,$D$62)),"")</f>
        <v/>
      </c>
      <c r="G2042" s="559"/>
      <c r="H2042" s="559" t="str">
        <f>IFERROR(-PPMT(IF($K$46="Day",$F$45/'L1'!$D$12,IF($K$46="Week",$F$45/'L1'!$D$16,IF($K$46="Month",$F$45/'L1'!$D$17,IF($K$46="Year",$F$45,0)))),B2042,$F$46,$Q$45),"")</f>
        <v/>
      </c>
      <c r="I2042" s="559"/>
      <c r="J2042" s="559" t="str">
        <f t="shared" si="123"/>
        <v/>
      </c>
      <c r="K2042" s="559"/>
      <c r="L2042" s="559"/>
      <c r="M2042" s="559"/>
      <c r="N2042" s="559"/>
      <c r="O2042" s="559" t="str">
        <f t="shared" si="124"/>
        <v/>
      </c>
      <c r="P2042" s="560"/>
    </row>
    <row r="2043" spans="2:16">
      <c r="B2043" s="557" t="str">
        <f t="shared" si="121"/>
        <v/>
      </c>
      <c r="C2043" s="558"/>
      <c r="D2043" s="559" t="str">
        <f t="shared" si="122"/>
        <v/>
      </c>
      <c r="E2043" s="559"/>
      <c r="F2043" s="559" t="str">
        <f>IFERROR(IF(OR(D2043=0,D2043=""),"",-PMT($F$45/IF($K$46="Day",'L1'!$D$12,IF($K$46="Week",'L1'!$D$16,IF($K$46="Month",'L1'!$D$17,1))),$F$46,$D$62)),"")</f>
        <v/>
      </c>
      <c r="G2043" s="559"/>
      <c r="H2043" s="559" t="str">
        <f>IFERROR(-PPMT(IF($K$46="Day",$F$45/'L1'!$D$12,IF($K$46="Week",$F$45/'L1'!$D$16,IF($K$46="Month",$F$45/'L1'!$D$17,IF($K$46="Year",$F$45,0)))),B2043,$F$46,$Q$45),"")</f>
        <v/>
      </c>
      <c r="I2043" s="559"/>
      <c r="J2043" s="559" t="str">
        <f t="shared" si="123"/>
        <v/>
      </c>
      <c r="K2043" s="559"/>
      <c r="L2043" s="559"/>
      <c r="M2043" s="559"/>
      <c r="N2043" s="559"/>
      <c r="O2043" s="559" t="str">
        <f t="shared" si="124"/>
        <v/>
      </c>
      <c r="P2043" s="560"/>
    </row>
    <row r="2044" spans="2:16">
      <c r="B2044" s="557" t="str">
        <f t="shared" si="121"/>
        <v/>
      </c>
      <c r="C2044" s="558"/>
      <c r="D2044" s="559" t="str">
        <f t="shared" si="122"/>
        <v/>
      </c>
      <c r="E2044" s="559"/>
      <c r="F2044" s="559" t="str">
        <f>IFERROR(IF(OR(D2044=0,D2044=""),"",-PMT($F$45/IF($K$46="Day",'L1'!$D$12,IF($K$46="Week",'L1'!$D$16,IF($K$46="Month",'L1'!$D$17,1))),$F$46,$D$62)),"")</f>
        <v/>
      </c>
      <c r="G2044" s="559"/>
      <c r="H2044" s="559" t="str">
        <f>IFERROR(-PPMT(IF($K$46="Day",$F$45/'L1'!$D$12,IF($K$46="Week",$F$45/'L1'!$D$16,IF($K$46="Month",$F$45/'L1'!$D$17,IF($K$46="Year",$F$45,0)))),B2044,$F$46,$Q$45),"")</f>
        <v/>
      </c>
      <c r="I2044" s="559"/>
      <c r="J2044" s="559" t="str">
        <f t="shared" si="123"/>
        <v/>
      </c>
      <c r="K2044" s="559"/>
      <c r="L2044" s="559"/>
      <c r="M2044" s="559"/>
      <c r="N2044" s="559"/>
      <c r="O2044" s="559" t="str">
        <f t="shared" si="124"/>
        <v/>
      </c>
      <c r="P2044" s="560"/>
    </row>
    <row r="2045" spans="2:16">
      <c r="B2045" s="557" t="str">
        <f t="shared" si="121"/>
        <v/>
      </c>
      <c r="C2045" s="558"/>
      <c r="D2045" s="559" t="str">
        <f t="shared" si="122"/>
        <v/>
      </c>
      <c r="E2045" s="559"/>
      <c r="F2045" s="559" t="str">
        <f>IFERROR(IF(OR(D2045=0,D2045=""),"",-PMT($F$45/IF($K$46="Day",'L1'!$D$12,IF($K$46="Week",'L1'!$D$16,IF($K$46="Month",'L1'!$D$17,1))),$F$46,$D$62)),"")</f>
        <v/>
      </c>
      <c r="G2045" s="559"/>
      <c r="H2045" s="559" t="str">
        <f>IFERROR(-PPMT(IF($K$46="Day",$F$45/'L1'!$D$12,IF($K$46="Week",$F$45/'L1'!$D$16,IF($K$46="Month",$F$45/'L1'!$D$17,IF($K$46="Year",$F$45,0)))),B2045,$F$46,$Q$45),"")</f>
        <v/>
      </c>
      <c r="I2045" s="559"/>
      <c r="J2045" s="559" t="str">
        <f t="shared" si="123"/>
        <v/>
      </c>
      <c r="K2045" s="559"/>
      <c r="L2045" s="559"/>
      <c r="M2045" s="559"/>
      <c r="N2045" s="559"/>
      <c r="O2045" s="559" t="str">
        <f t="shared" si="124"/>
        <v/>
      </c>
      <c r="P2045" s="560"/>
    </row>
    <row r="2046" spans="2:16">
      <c r="B2046" s="557" t="str">
        <f t="shared" si="121"/>
        <v/>
      </c>
      <c r="C2046" s="558"/>
      <c r="D2046" s="559" t="str">
        <f t="shared" si="122"/>
        <v/>
      </c>
      <c r="E2046" s="559"/>
      <c r="F2046" s="559" t="str">
        <f>IFERROR(IF(OR(D2046=0,D2046=""),"",-PMT($F$45/IF($K$46="Day",'L1'!$D$12,IF($K$46="Week",'L1'!$D$16,IF($K$46="Month",'L1'!$D$17,1))),$F$46,$D$62)),"")</f>
        <v/>
      </c>
      <c r="G2046" s="559"/>
      <c r="H2046" s="559" t="str">
        <f>IFERROR(-PPMT(IF($K$46="Day",$F$45/'L1'!$D$12,IF($K$46="Week",$F$45/'L1'!$D$16,IF($K$46="Month",$F$45/'L1'!$D$17,IF($K$46="Year",$F$45,0)))),B2046,$F$46,$Q$45),"")</f>
        <v/>
      </c>
      <c r="I2046" s="559"/>
      <c r="J2046" s="559" t="str">
        <f t="shared" si="123"/>
        <v/>
      </c>
      <c r="K2046" s="559"/>
      <c r="L2046" s="559"/>
      <c r="M2046" s="559"/>
      <c r="N2046" s="559"/>
      <c r="O2046" s="559" t="str">
        <f t="shared" si="124"/>
        <v/>
      </c>
      <c r="P2046" s="560"/>
    </row>
    <row r="2047" spans="2:16">
      <c r="B2047" s="557" t="str">
        <f t="shared" si="121"/>
        <v/>
      </c>
      <c r="C2047" s="558"/>
      <c r="D2047" s="559" t="str">
        <f t="shared" si="122"/>
        <v/>
      </c>
      <c r="E2047" s="559"/>
      <c r="F2047" s="559" t="str">
        <f>IFERROR(IF(OR(D2047=0,D2047=""),"",-PMT($F$45/IF($K$46="Day",'L1'!$D$12,IF($K$46="Week",'L1'!$D$16,IF($K$46="Month",'L1'!$D$17,1))),$F$46,$D$62)),"")</f>
        <v/>
      </c>
      <c r="G2047" s="559"/>
      <c r="H2047" s="559" t="str">
        <f>IFERROR(-PPMT(IF($K$46="Day",$F$45/'L1'!$D$12,IF($K$46="Week",$F$45/'L1'!$D$16,IF($K$46="Month",$F$45/'L1'!$D$17,IF($K$46="Year",$F$45,0)))),B2047,$F$46,$Q$45),"")</f>
        <v/>
      </c>
      <c r="I2047" s="559"/>
      <c r="J2047" s="559" t="str">
        <f t="shared" si="123"/>
        <v/>
      </c>
      <c r="K2047" s="559"/>
      <c r="L2047" s="559"/>
      <c r="M2047" s="559"/>
      <c r="N2047" s="559"/>
      <c r="O2047" s="559" t="str">
        <f t="shared" si="124"/>
        <v/>
      </c>
      <c r="P2047" s="560"/>
    </row>
    <row r="2048" spans="2:16">
      <c r="B2048" s="557" t="str">
        <f t="shared" ref="B2048:B2061" si="125">IF(OR(D2048=0,D2048=""),"",B2047+1)</f>
        <v/>
      </c>
      <c r="C2048" s="558"/>
      <c r="D2048" s="559" t="str">
        <f t="shared" ref="D2048:D2061" si="126">IFERROR(IF(D2047-H2047&lt;=0,"",D2047-H2047),"")</f>
        <v/>
      </c>
      <c r="E2048" s="559"/>
      <c r="F2048" s="559" t="str">
        <f>IFERROR(IF(OR(D2048=0,D2048=""),"",-PMT($F$45/IF($K$46="Day",'L1'!$D$12,IF($K$46="Week",'L1'!$D$16,IF($K$46="Month",'L1'!$D$17,1))),$F$46,$D$62)),"")</f>
        <v/>
      </c>
      <c r="G2048" s="559"/>
      <c r="H2048" s="559" t="str">
        <f>IFERROR(-PPMT(IF($K$46="Day",$F$45/'L1'!$D$12,IF($K$46="Week",$F$45/'L1'!$D$16,IF($K$46="Month",$F$45/'L1'!$D$17,IF($K$46="Year",$F$45,0)))),B2048,$F$46,$Q$45),"")</f>
        <v/>
      </c>
      <c r="I2048" s="559"/>
      <c r="J2048" s="559" t="str">
        <f t="shared" ref="J2048:J2061" si="127">IFERROR(F2048-H2048,"")</f>
        <v/>
      </c>
      <c r="K2048" s="559"/>
      <c r="L2048" s="559"/>
      <c r="M2048" s="559"/>
      <c r="N2048" s="559"/>
      <c r="O2048" s="559" t="str">
        <f t="shared" ref="O2048:O2061" si="128">IFERROR(D2048-H2048,"")</f>
        <v/>
      </c>
      <c r="P2048" s="560"/>
    </row>
    <row r="2049" spans="2:16">
      <c r="B2049" s="557" t="str">
        <f t="shared" si="125"/>
        <v/>
      </c>
      <c r="C2049" s="558"/>
      <c r="D2049" s="559" t="str">
        <f t="shared" si="126"/>
        <v/>
      </c>
      <c r="E2049" s="559"/>
      <c r="F2049" s="559" t="str">
        <f>IFERROR(IF(OR(D2049=0,D2049=""),"",-PMT($F$45/IF($K$46="Day",'L1'!$D$12,IF($K$46="Week",'L1'!$D$16,IF($K$46="Month",'L1'!$D$17,1))),$F$46,$D$62)),"")</f>
        <v/>
      </c>
      <c r="G2049" s="559"/>
      <c r="H2049" s="559" t="str">
        <f>IFERROR(-PPMT(IF($K$46="Day",$F$45/'L1'!$D$12,IF($K$46="Week",$F$45/'L1'!$D$16,IF($K$46="Month",$F$45/'L1'!$D$17,IF($K$46="Year",$F$45,0)))),B2049,$F$46,$Q$45),"")</f>
        <v/>
      </c>
      <c r="I2049" s="559"/>
      <c r="J2049" s="559" t="str">
        <f t="shared" si="127"/>
        <v/>
      </c>
      <c r="K2049" s="559"/>
      <c r="L2049" s="559"/>
      <c r="M2049" s="559"/>
      <c r="N2049" s="559"/>
      <c r="O2049" s="559" t="str">
        <f t="shared" si="128"/>
        <v/>
      </c>
      <c r="P2049" s="560"/>
    </row>
    <row r="2050" spans="2:16">
      <c r="B2050" s="557" t="str">
        <f t="shared" si="125"/>
        <v/>
      </c>
      <c r="C2050" s="558"/>
      <c r="D2050" s="559" t="str">
        <f t="shared" si="126"/>
        <v/>
      </c>
      <c r="E2050" s="559"/>
      <c r="F2050" s="559" t="str">
        <f>IFERROR(IF(OR(D2050=0,D2050=""),"",-PMT($F$45/IF($K$46="Day",'L1'!$D$12,IF($K$46="Week",'L1'!$D$16,IF($K$46="Month",'L1'!$D$17,1))),$F$46,$D$62)),"")</f>
        <v/>
      </c>
      <c r="G2050" s="559"/>
      <c r="H2050" s="559" t="str">
        <f>IFERROR(-PPMT(IF($K$46="Day",$F$45/'L1'!$D$12,IF($K$46="Week",$F$45/'L1'!$D$16,IF($K$46="Month",$F$45/'L1'!$D$17,IF($K$46="Year",$F$45,0)))),B2050,$F$46,$Q$45),"")</f>
        <v/>
      </c>
      <c r="I2050" s="559"/>
      <c r="J2050" s="559" t="str">
        <f t="shared" si="127"/>
        <v/>
      </c>
      <c r="K2050" s="559"/>
      <c r="L2050" s="559"/>
      <c r="M2050" s="559"/>
      <c r="N2050" s="559"/>
      <c r="O2050" s="559" t="str">
        <f t="shared" si="128"/>
        <v/>
      </c>
      <c r="P2050" s="560"/>
    </row>
    <row r="2051" spans="2:16">
      <c r="B2051" s="557" t="str">
        <f t="shared" si="125"/>
        <v/>
      </c>
      <c r="C2051" s="558"/>
      <c r="D2051" s="559" t="str">
        <f t="shared" si="126"/>
        <v/>
      </c>
      <c r="E2051" s="559"/>
      <c r="F2051" s="559" t="str">
        <f>IFERROR(IF(OR(D2051=0,D2051=""),"",-PMT($F$45/IF($K$46="Day",'L1'!$D$12,IF($K$46="Week",'L1'!$D$16,IF($K$46="Month",'L1'!$D$17,1))),$F$46,$D$62)),"")</f>
        <v/>
      </c>
      <c r="G2051" s="559"/>
      <c r="H2051" s="559" t="str">
        <f>IFERROR(-PPMT(IF($K$46="Day",$F$45/'L1'!$D$12,IF($K$46="Week",$F$45/'L1'!$D$16,IF($K$46="Month",$F$45/'L1'!$D$17,IF($K$46="Year",$F$45,0)))),B2051,$F$46,$Q$45),"")</f>
        <v/>
      </c>
      <c r="I2051" s="559"/>
      <c r="J2051" s="559" t="str">
        <f t="shared" si="127"/>
        <v/>
      </c>
      <c r="K2051" s="559"/>
      <c r="L2051" s="559"/>
      <c r="M2051" s="559"/>
      <c r="N2051" s="559"/>
      <c r="O2051" s="559" t="str">
        <f t="shared" si="128"/>
        <v/>
      </c>
      <c r="P2051" s="560"/>
    </row>
    <row r="2052" spans="2:16">
      <c r="B2052" s="557" t="str">
        <f t="shared" si="125"/>
        <v/>
      </c>
      <c r="C2052" s="558"/>
      <c r="D2052" s="559" t="str">
        <f t="shared" si="126"/>
        <v/>
      </c>
      <c r="E2052" s="559"/>
      <c r="F2052" s="559" t="str">
        <f>IFERROR(IF(OR(D2052=0,D2052=""),"",-PMT($F$45/IF($K$46="Day",'L1'!$D$12,IF($K$46="Week",'L1'!$D$16,IF($K$46="Month",'L1'!$D$17,1))),$F$46,$D$62)),"")</f>
        <v/>
      </c>
      <c r="G2052" s="559"/>
      <c r="H2052" s="559" t="str">
        <f>IFERROR(-PPMT(IF($K$46="Day",$F$45/'L1'!$D$12,IF($K$46="Week",$F$45/'L1'!$D$16,IF($K$46="Month",$F$45/'L1'!$D$17,IF($K$46="Year",$F$45,0)))),B2052,$F$46,$Q$45),"")</f>
        <v/>
      </c>
      <c r="I2052" s="559"/>
      <c r="J2052" s="559" t="str">
        <f t="shared" si="127"/>
        <v/>
      </c>
      <c r="K2052" s="559"/>
      <c r="L2052" s="559"/>
      <c r="M2052" s="559"/>
      <c r="N2052" s="559"/>
      <c r="O2052" s="559" t="str">
        <f t="shared" si="128"/>
        <v/>
      </c>
      <c r="P2052" s="560"/>
    </row>
    <row r="2053" spans="2:16">
      <c r="B2053" s="557" t="str">
        <f t="shared" si="125"/>
        <v/>
      </c>
      <c r="C2053" s="558"/>
      <c r="D2053" s="559" t="str">
        <f t="shared" si="126"/>
        <v/>
      </c>
      <c r="E2053" s="559"/>
      <c r="F2053" s="559" t="str">
        <f>IFERROR(IF(OR(D2053=0,D2053=""),"",-PMT($F$45/IF($K$46="Day",'L1'!$D$12,IF($K$46="Week",'L1'!$D$16,IF($K$46="Month",'L1'!$D$17,1))),$F$46,$D$62)),"")</f>
        <v/>
      </c>
      <c r="G2053" s="559"/>
      <c r="H2053" s="559" t="str">
        <f>IFERROR(-PPMT(IF($K$46="Day",$F$45/'L1'!$D$12,IF($K$46="Week",$F$45/'L1'!$D$16,IF($K$46="Month",$F$45/'L1'!$D$17,IF($K$46="Year",$F$45,0)))),B2053,$F$46,$Q$45),"")</f>
        <v/>
      </c>
      <c r="I2053" s="559"/>
      <c r="J2053" s="559" t="str">
        <f t="shared" si="127"/>
        <v/>
      </c>
      <c r="K2053" s="559"/>
      <c r="L2053" s="559"/>
      <c r="M2053" s="559"/>
      <c r="N2053" s="559"/>
      <c r="O2053" s="559" t="str">
        <f t="shared" si="128"/>
        <v/>
      </c>
      <c r="P2053" s="560"/>
    </row>
    <row r="2054" spans="2:16">
      <c r="B2054" s="557" t="str">
        <f t="shared" si="125"/>
        <v/>
      </c>
      <c r="C2054" s="558"/>
      <c r="D2054" s="559" t="str">
        <f t="shared" si="126"/>
        <v/>
      </c>
      <c r="E2054" s="559"/>
      <c r="F2054" s="559" t="str">
        <f>IFERROR(IF(OR(D2054=0,D2054=""),"",-PMT($F$45/IF($K$46="Day",'L1'!$D$12,IF($K$46="Week",'L1'!$D$16,IF($K$46="Month",'L1'!$D$17,1))),$F$46,$D$62)),"")</f>
        <v/>
      </c>
      <c r="G2054" s="559"/>
      <c r="H2054" s="559" t="str">
        <f>IFERROR(-PPMT(IF($K$46="Day",$F$45/'L1'!$D$12,IF($K$46="Week",$F$45/'L1'!$D$16,IF($K$46="Month",$F$45/'L1'!$D$17,IF($K$46="Year",$F$45,0)))),B2054,$F$46,$Q$45),"")</f>
        <v/>
      </c>
      <c r="I2054" s="559"/>
      <c r="J2054" s="559" t="str">
        <f t="shared" si="127"/>
        <v/>
      </c>
      <c r="K2054" s="559"/>
      <c r="L2054" s="559"/>
      <c r="M2054" s="559"/>
      <c r="N2054" s="559"/>
      <c r="O2054" s="559" t="str">
        <f t="shared" si="128"/>
        <v/>
      </c>
      <c r="P2054" s="560"/>
    </row>
    <row r="2055" spans="2:16">
      <c r="B2055" s="557" t="str">
        <f t="shared" si="125"/>
        <v/>
      </c>
      <c r="C2055" s="558"/>
      <c r="D2055" s="559" t="str">
        <f t="shared" si="126"/>
        <v/>
      </c>
      <c r="E2055" s="559"/>
      <c r="F2055" s="559" t="str">
        <f>IFERROR(IF(OR(D2055=0,D2055=""),"",-PMT($F$45/IF($K$46="Day",'L1'!$D$12,IF($K$46="Week",'L1'!$D$16,IF($K$46="Month",'L1'!$D$17,1))),$F$46,$D$62)),"")</f>
        <v/>
      </c>
      <c r="G2055" s="559"/>
      <c r="H2055" s="559" t="str">
        <f>IFERROR(-PPMT(IF($K$46="Day",$F$45/'L1'!$D$12,IF($K$46="Week",$F$45/'L1'!$D$16,IF($K$46="Month",$F$45/'L1'!$D$17,IF($K$46="Year",$F$45,0)))),B2055,$F$46,$Q$45),"")</f>
        <v/>
      </c>
      <c r="I2055" s="559"/>
      <c r="J2055" s="559" t="str">
        <f t="shared" si="127"/>
        <v/>
      </c>
      <c r="K2055" s="559"/>
      <c r="L2055" s="559"/>
      <c r="M2055" s="559"/>
      <c r="N2055" s="559"/>
      <c r="O2055" s="559" t="str">
        <f t="shared" si="128"/>
        <v/>
      </c>
      <c r="P2055" s="560"/>
    </row>
    <row r="2056" spans="2:16">
      <c r="B2056" s="557" t="str">
        <f t="shared" si="125"/>
        <v/>
      </c>
      <c r="C2056" s="558"/>
      <c r="D2056" s="559" t="str">
        <f t="shared" si="126"/>
        <v/>
      </c>
      <c r="E2056" s="559"/>
      <c r="F2056" s="559" t="str">
        <f>IFERROR(IF(OR(D2056=0,D2056=""),"",-PMT($F$45/IF($K$46="Day",'L1'!$D$12,IF($K$46="Week",'L1'!$D$16,IF($K$46="Month",'L1'!$D$17,1))),$F$46,$D$62)),"")</f>
        <v/>
      </c>
      <c r="G2056" s="559"/>
      <c r="H2056" s="559" t="str">
        <f>IFERROR(-PPMT(IF($K$46="Day",$F$45/'L1'!$D$12,IF($K$46="Week",$F$45/'L1'!$D$16,IF($K$46="Month",$F$45/'L1'!$D$17,IF($K$46="Year",$F$45,0)))),B2056,$F$46,$Q$45),"")</f>
        <v/>
      </c>
      <c r="I2056" s="559"/>
      <c r="J2056" s="559" t="str">
        <f t="shared" si="127"/>
        <v/>
      </c>
      <c r="K2056" s="559"/>
      <c r="L2056" s="559"/>
      <c r="M2056" s="559"/>
      <c r="N2056" s="559"/>
      <c r="O2056" s="559" t="str">
        <f t="shared" si="128"/>
        <v/>
      </c>
      <c r="P2056" s="560"/>
    </row>
    <row r="2057" spans="2:16">
      <c r="B2057" s="557" t="str">
        <f t="shared" si="125"/>
        <v/>
      </c>
      <c r="C2057" s="558"/>
      <c r="D2057" s="559" t="str">
        <f t="shared" si="126"/>
        <v/>
      </c>
      <c r="E2057" s="559"/>
      <c r="F2057" s="559" t="str">
        <f>IFERROR(IF(OR(D2057=0,D2057=""),"",-PMT($F$45/IF($K$46="Day",'L1'!$D$12,IF($K$46="Week",'L1'!$D$16,IF($K$46="Month",'L1'!$D$17,1))),$F$46,$D$62)),"")</f>
        <v/>
      </c>
      <c r="G2057" s="559"/>
      <c r="H2057" s="559" t="str">
        <f>IFERROR(-PPMT(IF($K$46="Day",$F$45/'L1'!$D$12,IF($K$46="Week",$F$45/'L1'!$D$16,IF($K$46="Month",$F$45/'L1'!$D$17,IF($K$46="Year",$F$45,0)))),B2057,$F$46,$Q$45),"")</f>
        <v/>
      </c>
      <c r="I2057" s="559"/>
      <c r="J2057" s="559" t="str">
        <f t="shared" si="127"/>
        <v/>
      </c>
      <c r="K2057" s="559"/>
      <c r="L2057" s="559"/>
      <c r="M2057" s="559"/>
      <c r="N2057" s="559"/>
      <c r="O2057" s="559" t="str">
        <f t="shared" si="128"/>
        <v/>
      </c>
      <c r="P2057" s="560"/>
    </row>
    <row r="2058" spans="2:16">
      <c r="B2058" s="557" t="str">
        <f t="shared" si="125"/>
        <v/>
      </c>
      <c r="C2058" s="558"/>
      <c r="D2058" s="559" t="str">
        <f t="shared" si="126"/>
        <v/>
      </c>
      <c r="E2058" s="559"/>
      <c r="F2058" s="559" t="str">
        <f>IFERROR(IF(OR(D2058=0,D2058=""),"",-PMT($F$45/IF($K$46="Day",'L1'!$D$12,IF($K$46="Week",'L1'!$D$16,IF($K$46="Month",'L1'!$D$17,1))),$F$46,$D$62)),"")</f>
        <v/>
      </c>
      <c r="G2058" s="559"/>
      <c r="H2058" s="559" t="str">
        <f>IFERROR(-PPMT(IF($K$46="Day",$F$45/'L1'!$D$12,IF($K$46="Week",$F$45/'L1'!$D$16,IF($K$46="Month",$F$45/'L1'!$D$17,IF($K$46="Year",$F$45,0)))),B2058,$F$46,$Q$45),"")</f>
        <v/>
      </c>
      <c r="I2058" s="559"/>
      <c r="J2058" s="559" t="str">
        <f t="shared" si="127"/>
        <v/>
      </c>
      <c r="K2058" s="559"/>
      <c r="L2058" s="559"/>
      <c r="M2058" s="559"/>
      <c r="N2058" s="559"/>
      <c r="O2058" s="559" t="str">
        <f t="shared" si="128"/>
        <v/>
      </c>
      <c r="P2058" s="560"/>
    </row>
    <row r="2059" spans="2:16">
      <c r="B2059" s="557" t="str">
        <f t="shared" si="125"/>
        <v/>
      </c>
      <c r="C2059" s="558"/>
      <c r="D2059" s="559" t="str">
        <f t="shared" si="126"/>
        <v/>
      </c>
      <c r="E2059" s="559"/>
      <c r="F2059" s="559" t="str">
        <f>IFERROR(IF(OR(D2059=0,D2059=""),"",-PMT($F$45/IF($K$46="Day",'L1'!$D$12,IF($K$46="Week",'L1'!$D$16,IF($K$46="Month",'L1'!$D$17,1))),$F$46,$D$62)),"")</f>
        <v/>
      </c>
      <c r="G2059" s="559"/>
      <c r="H2059" s="559" t="str">
        <f>IFERROR(-PPMT(IF($K$46="Day",$F$45/'L1'!$D$12,IF($K$46="Week",$F$45/'L1'!$D$16,IF($K$46="Month",$F$45/'L1'!$D$17,IF($K$46="Year",$F$45,0)))),B2059,$F$46,$Q$45),"")</f>
        <v/>
      </c>
      <c r="I2059" s="559"/>
      <c r="J2059" s="559" t="str">
        <f t="shared" si="127"/>
        <v/>
      </c>
      <c r="K2059" s="559"/>
      <c r="L2059" s="559"/>
      <c r="M2059" s="559"/>
      <c r="N2059" s="559"/>
      <c r="O2059" s="559" t="str">
        <f t="shared" si="128"/>
        <v/>
      </c>
      <c r="P2059" s="560"/>
    </row>
    <row r="2060" spans="2:16">
      <c r="B2060" s="557" t="str">
        <f t="shared" si="125"/>
        <v/>
      </c>
      <c r="C2060" s="558"/>
      <c r="D2060" s="559" t="str">
        <f t="shared" si="126"/>
        <v/>
      </c>
      <c r="E2060" s="559"/>
      <c r="F2060" s="559" t="str">
        <f>IFERROR(IF(OR(D2060=0,D2060=""),"",-PMT($F$45/IF($K$46="Day",'L1'!$D$12,IF($K$46="Week",'L1'!$D$16,IF($K$46="Month",'L1'!$D$17,1))),$F$46,$D$62)),"")</f>
        <v/>
      </c>
      <c r="G2060" s="559"/>
      <c r="H2060" s="559" t="str">
        <f>IFERROR(-PPMT(IF($K$46="Day",$F$45/'L1'!$D$12,IF($K$46="Week",$F$45/'L1'!$D$16,IF($K$46="Month",$F$45/'L1'!$D$17,IF($K$46="Year",$F$45,0)))),B2060,$F$46,$Q$45),"")</f>
        <v/>
      </c>
      <c r="I2060" s="559"/>
      <c r="J2060" s="559" t="str">
        <f t="shared" si="127"/>
        <v/>
      </c>
      <c r="K2060" s="559"/>
      <c r="L2060" s="559"/>
      <c r="M2060" s="559"/>
      <c r="N2060" s="559"/>
      <c r="O2060" s="559" t="str">
        <f t="shared" si="128"/>
        <v/>
      </c>
      <c r="P2060" s="560"/>
    </row>
    <row r="2061" spans="2:16">
      <c r="B2061" s="561" t="str">
        <f t="shared" si="125"/>
        <v/>
      </c>
      <c r="C2061" s="562"/>
      <c r="D2061" s="563" t="str">
        <f t="shared" si="126"/>
        <v/>
      </c>
      <c r="E2061" s="563"/>
      <c r="F2061" s="563" t="str">
        <f>IFERROR(IF(OR(D2061=0,D2061=""),"",-PMT($F$45/IF($K$46="Day",'L1'!$D$12,IF($K$46="Week",'L1'!$D$16,IF($K$46="Month",'L1'!$D$17,1))),$F$46,$D$62)),"")</f>
        <v/>
      </c>
      <c r="G2061" s="563"/>
      <c r="H2061" s="563" t="str">
        <f>IFERROR(-PPMT(IF($K$46="Day",$F$45/'L1'!$D$12,IF($K$46="Week",$F$45/'L1'!$D$16,IF($K$46="Month",$F$45/'L1'!$D$17,IF($K$46="Year",$F$45,0)))),B2061,$F$46,$Q$45),"")</f>
        <v/>
      </c>
      <c r="I2061" s="563"/>
      <c r="J2061" s="563" t="str">
        <f t="shared" si="127"/>
        <v/>
      </c>
      <c r="K2061" s="563"/>
      <c r="L2061" s="563"/>
      <c r="M2061" s="563"/>
      <c r="N2061" s="563"/>
      <c r="O2061" s="563" t="str">
        <f t="shared" si="128"/>
        <v/>
      </c>
      <c r="P2061" s="564"/>
    </row>
  </sheetData>
  <sheetProtection sheet="1" objects="1" scenarios="1"/>
  <mergeCells count="12102">
    <mergeCell ref="B2061:C2061"/>
    <mergeCell ref="D2061:E2061"/>
    <mergeCell ref="F2061:G2061"/>
    <mergeCell ref="H2061:I2061"/>
    <mergeCell ref="J2061:N2061"/>
    <mergeCell ref="O2061:P2061"/>
    <mergeCell ref="B2060:C2060"/>
    <mergeCell ref="D2060:E2060"/>
    <mergeCell ref="F2060:G2060"/>
    <mergeCell ref="H2060:I2060"/>
    <mergeCell ref="J2060:N2060"/>
    <mergeCell ref="O2060:P2060"/>
    <mergeCell ref="B2059:C2059"/>
    <mergeCell ref="D2059:E2059"/>
    <mergeCell ref="F2059:G2059"/>
    <mergeCell ref="H2059:I2059"/>
    <mergeCell ref="J2059:N2059"/>
    <mergeCell ref="O2059:P2059"/>
    <mergeCell ref="B2058:C2058"/>
    <mergeCell ref="D2058:E2058"/>
    <mergeCell ref="F2058:G2058"/>
    <mergeCell ref="H2058:I2058"/>
    <mergeCell ref="J2058:N2058"/>
    <mergeCell ref="O2058:P2058"/>
    <mergeCell ref="B2057:C2057"/>
    <mergeCell ref="D2057:E2057"/>
    <mergeCell ref="F2057:G2057"/>
    <mergeCell ref="H2057:I2057"/>
    <mergeCell ref="J2057:N2057"/>
    <mergeCell ref="O2057:P2057"/>
    <mergeCell ref="B2056:C2056"/>
    <mergeCell ref="D2056:E2056"/>
    <mergeCell ref="F2056:G2056"/>
    <mergeCell ref="H2056:I2056"/>
    <mergeCell ref="J2056:N2056"/>
    <mergeCell ref="O2056:P2056"/>
    <mergeCell ref="B2055:C2055"/>
    <mergeCell ref="D2055:E2055"/>
    <mergeCell ref="F2055:G2055"/>
    <mergeCell ref="H2055:I2055"/>
    <mergeCell ref="J2055:N2055"/>
    <mergeCell ref="O2055:P2055"/>
    <mergeCell ref="B2054:C2054"/>
    <mergeCell ref="D2054:E2054"/>
    <mergeCell ref="F2054:G2054"/>
    <mergeCell ref="H2054:I2054"/>
    <mergeCell ref="J2054:N2054"/>
    <mergeCell ref="O2054:P2054"/>
    <mergeCell ref="B2053:C2053"/>
    <mergeCell ref="D2053:E2053"/>
    <mergeCell ref="F2053:G2053"/>
    <mergeCell ref="H2053:I2053"/>
    <mergeCell ref="J2053:N2053"/>
    <mergeCell ref="O2053:P2053"/>
    <mergeCell ref="B2052:C2052"/>
    <mergeCell ref="D2052:E2052"/>
    <mergeCell ref="F2052:G2052"/>
    <mergeCell ref="H2052:I2052"/>
    <mergeCell ref="J2052:N2052"/>
    <mergeCell ref="O2052:P2052"/>
    <mergeCell ref="B2051:C2051"/>
    <mergeCell ref="D2051:E2051"/>
    <mergeCell ref="F2051:G2051"/>
    <mergeCell ref="H2051:I2051"/>
    <mergeCell ref="J2051:N2051"/>
    <mergeCell ref="O2051:P2051"/>
    <mergeCell ref="B2050:C2050"/>
    <mergeCell ref="D2050:E2050"/>
    <mergeCell ref="F2050:G2050"/>
    <mergeCell ref="H2050:I2050"/>
    <mergeCell ref="J2050:N2050"/>
    <mergeCell ref="O2050:P2050"/>
    <mergeCell ref="B2049:C2049"/>
    <mergeCell ref="D2049:E2049"/>
    <mergeCell ref="F2049:G2049"/>
    <mergeCell ref="H2049:I2049"/>
    <mergeCell ref="J2049:N2049"/>
    <mergeCell ref="O2049:P2049"/>
    <mergeCell ref="B2048:C2048"/>
    <mergeCell ref="D2048:E2048"/>
    <mergeCell ref="F2048:G2048"/>
    <mergeCell ref="H2048:I2048"/>
    <mergeCell ref="J2048:N2048"/>
    <mergeCell ref="O2048:P2048"/>
    <mergeCell ref="B2047:C2047"/>
    <mergeCell ref="D2047:E2047"/>
    <mergeCell ref="F2047:G2047"/>
    <mergeCell ref="H2047:I2047"/>
    <mergeCell ref="J2047:N2047"/>
    <mergeCell ref="O2047:P2047"/>
    <mergeCell ref="B2046:C2046"/>
    <mergeCell ref="D2046:E2046"/>
    <mergeCell ref="F2046:G2046"/>
    <mergeCell ref="H2046:I2046"/>
    <mergeCell ref="J2046:N2046"/>
    <mergeCell ref="O2046:P2046"/>
    <mergeCell ref="B2045:C2045"/>
    <mergeCell ref="D2045:E2045"/>
    <mergeCell ref="F2045:G2045"/>
    <mergeCell ref="H2045:I2045"/>
    <mergeCell ref="J2045:N2045"/>
    <mergeCell ref="O2045:P2045"/>
    <mergeCell ref="B2044:C2044"/>
    <mergeCell ref="D2044:E2044"/>
    <mergeCell ref="F2044:G2044"/>
    <mergeCell ref="H2044:I2044"/>
    <mergeCell ref="J2044:N2044"/>
    <mergeCell ref="O2044:P2044"/>
    <mergeCell ref="B2043:C2043"/>
    <mergeCell ref="D2043:E2043"/>
    <mergeCell ref="F2043:G2043"/>
    <mergeCell ref="H2043:I2043"/>
    <mergeCell ref="J2043:N2043"/>
    <mergeCell ref="O2043:P2043"/>
    <mergeCell ref="B2042:C2042"/>
    <mergeCell ref="D2042:E2042"/>
    <mergeCell ref="F2042:G2042"/>
    <mergeCell ref="H2042:I2042"/>
    <mergeCell ref="J2042:N2042"/>
    <mergeCell ref="O2042:P2042"/>
    <mergeCell ref="B2041:C2041"/>
    <mergeCell ref="D2041:E2041"/>
    <mergeCell ref="F2041:G2041"/>
    <mergeCell ref="H2041:I2041"/>
    <mergeCell ref="J2041:N2041"/>
    <mergeCell ref="O2041:P2041"/>
    <mergeCell ref="B2040:C2040"/>
    <mergeCell ref="D2040:E2040"/>
    <mergeCell ref="F2040:G2040"/>
    <mergeCell ref="H2040:I2040"/>
    <mergeCell ref="J2040:N2040"/>
    <mergeCell ref="O2040:P2040"/>
    <mergeCell ref="B2039:C2039"/>
    <mergeCell ref="D2039:E2039"/>
    <mergeCell ref="F2039:G2039"/>
    <mergeCell ref="H2039:I2039"/>
    <mergeCell ref="J2039:N2039"/>
    <mergeCell ref="O2039:P2039"/>
    <mergeCell ref="B2038:C2038"/>
    <mergeCell ref="D2038:E2038"/>
    <mergeCell ref="F2038:G2038"/>
    <mergeCell ref="H2038:I2038"/>
    <mergeCell ref="J2038:N2038"/>
    <mergeCell ref="O2038:P2038"/>
    <mergeCell ref="B2037:C2037"/>
    <mergeCell ref="D2037:E2037"/>
    <mergeCell ref="F2037:G2037"/>
    <mergeCell ref="H2037:I2037"/>
    <mergeCell ref="J2037:N2037"/>
    <mergeCell ref="O2037:P2037"/>
    <mergeCell ref="B2036:C2036"/>
    <mergeCell ref="D2036:E2036"/>
    <mergeCell ref="F2036:G2036"/>
    <mergeCell ref="H2036:I2036"/>
    <mergeCell ref="J2036:N2036"/>
    <mergeCell ref="O2036:P2036"/>
    <mergeCell ref="B2035:C2035"/>
    <mergeCell ref="D2035:E2035"/>
    <mergeCell ref="F2035:G2035"/>
    <mergeCell ref="H2035:I2035"/>
    <mergeCell ref="J2035:N2035"/>
    <mergeCell ref="O2035:P2035"/>
    <mergeCell ref="B2034:C2034"/>
    <mergeCell ref="D2034:E2034"/>
    <mergeCell ref="F2034:G2034"/>
    <mergeCell ref="H2034:I2034"/>
    <mergeCell ref="J2034:N2034"/>
    <mergeCell ref="O2034:P2034"/>
    <mergeCell ref="B2033:C2033"/>
    <mergeCell ref="D2033:E2033"/>
    <mergeCell ref="F2033:G2033"/>
    <mergeCell ref="H2033:I2033"/>
    <mergeCell ref="J2033:N2033"/>
    <mergeCell ref="O2033:P2033"/>
    <mergeCell ref="B2032:C2032"/>
    <mergeCell ref="D2032:E2032"/>
    <mergeCell ref="F2032:G2032"/>
    <mergeCell ref="H2032:I2032"/>
    <mergeCell ref="J2032:N2032"/>
    <mergeCell ref="O2032:P2032"/>
    <mergeCell ref="B2031:C2031"/>
    <mergeCell ref="D2031:E2031"/>
    <mergeCell ref="F2031:G2031"/>
    <mergeCell ref="H2031:I2031"/>
    <mergeCell ref="J2031:N2031"/>
    <mergeCell ref="O2031:P2031"/>
    <mergeCell ref="B2030:C2030"/>
    <mergeCell ref="D2030:E2030"/>
    <mergeCell ref="F2030:G2030"/>
    <mergeCell ref="H2030:I2030"/>
    <mergeCell ref="J2030:N2030"/>
    <mergeCell ref="O2030:P2030"/>
    <mergeCell ref="B2029:C2029"/>
    <mergeCell ref="D2029:E2029"/>
    <mergeCell ref="F2029:G2029"/>
    <mergeCell ref="H2029:I2029"/>
    <mergeCell ref="J2029:N2029"/>
    <mergeCell ref="O2029:P2029"/>
    <mergeCell ref="B2028:C2028"/>
    <mergeCell ref="D2028:E2028"/>
    <mergeCell ref="F2028:G2028"/>
    <mergeCell ref="H2028:I2028"/>
    <mergeCell ref="J2028:N2028"/>
    <mergeCell ref="O2028:P2028"/>
    <mergeCell ref="B2027:C2027"/>
    <mergeCell ref="D2027:E2027"/>
    <mergeCell ref="F2027:G2027"/>
    <mergeCell ref="H2027:I2027"/>
    <mergeCell ref="J2027:N2027"/>
    <mergeCell ref="O2027:P2027"/>
    <mergeCell ref="B2026:C2026"/>
    <mergeCell ref="D2026:E2026"/>
    <mergeCell ref="F2026:G2026"/>
    <mergeCell ref="H2026:I2026"/>
    <mergeCell ref="J2026:N2026"/>
    <mergeCell ref="O2026:P2026"/>
    <mergeCell ref="B2025:C2025"/>
    <mergeCell ref="D2025:E2025"/>
    <mergeCell ref="F2025:G2025"/>
    <mergeCell ref="H2025:I2025"/>
    <mergeCell ref="J2025:N2025"/>
    <mergeCell ref="O2025:P2025"/>
    <mergeCell ref="B2024:C2024"/>
    <mergeCell ref="D2024:E2024"/>
    <mergeCell ref="F2024:G2024"/>
    <mergeCell ref="H2024:I2024"/>
    <mergeCell ref="J2024:N2024"/>
    <mergeCell ref="O2024:P2024"/>
    <mergeCell ref="B2023:C2023"/>
    <mergeCell ref="D2023:E2023"/>
    <mergeCell ref="F2023:G2023"/>
    <mergeCell ref="H2023:I2023"/>
    <mergeCell ref="J2023:N2023"/>
    <mergeCell ref="O2023:P2023"/>
    <mergeCell ref="B2022:C2022"/>
    <mergeCell ref="D2022:E2022"/>
    <mergeCell ref="F2022:G2022"/>
    <mergeCell ref="H2022:I2022"/>
    <mergeCell ref="J2022:N2022"/>
    <mergeCell ref="O2022:P2022"/>
    <mergeCell ref="B2021:C2021"/>
    <mergeCell ref="D2021:E2021"/>
    <mergeCell ref="F2021:G2021"/>
    <mergeCell ref="H2021:I2021"/>
    <mergeCell ref="J2021:N2021"/>
    <mergeCell ref="O2021:P2021"/>
    <mergeCell ref="B2020:C2020"/>
    <mergeCell ref="D2020:E2020"/>
    <mergeCell ref="F2020:G2020"/>
    <mergeCell ref="H2020:I2020"/>
    <mergeCell ref="J2020:N2020"/>
    <mergeCell ref="O2020:P2020"/>
    <mergeCell ref="B2019:C2019"/>
    <mergeCell ref="D2019:E2019"/>
    <mergeCell ref="F2019:G2019"/>
    <mergeCell ref="H2019:I2019"/>
    <mergeCell ref="J2019:N2019"/>
    <mergeCell ref="O2019:P2019"/>
    <mergeCell ref="B2018:C2018"/>
    <mergeCell ref="D2018:E2018"/>
    <mergeCell ref="F2018:G2018"/>
    <mergeCell ref="H2018:I2018"/>
    <mergeCell ref="J2018:N2018"/>
    <mergeCell ref="O2018:P2018"/>
    <mergeCell ref="B2017:C2017"/>
    <mergeCell ref="D2017:E2017"/>
    <mergeCell ref="F2017:G2017"/>
    <mergeCell ref="H2017:I2017"/>
    <mergeCell ref="J2017:N2017"/>
    <mergeCell ref="O2017:P2017"/>
    <mergeCell ref="B2016:C2016"/>
    <mergeCell ref="D2016:E2016"/>
    <mergeCell ref="F2016:G2016"/>
    <mergeCell ref="H2016:I2016"/>
    <mergeCell ref="J2016:N2016"/>
    <mergeCell ref="O2016:P2016"/>
    <mergeCell ref="B2015:C2015"/>
    <mergeCell ref="D2015:E2015"/>
    <mergeCell ref="F2015:G2015"/>
    <mergeCell ref="H2015:I2015"/>
    <mergeCell ref="J2015:N2015"/>
    <mergeCell ref="O2015:P2015"/>
    <mergeCell ref="B2014:C2014"/>
    <mergeCell ref="D2014:E2014"/>
    <mergeCell ref="F2014:G2014"/>
    <mergeCell ref="H2014:I2014"/>
    <mergeCell ref="J2014:N2014"/>
    <mergeCell ref="O2014:P2014"/>
    <mergeCell ref="B2013:C2013"/>
    <mergeCell ref="D2013:E2013"/>
    <mergeCell ref="F2013:G2013"/>
    <mergeCell ref="H2013:I2013"/>
    <mergeCell ref="J2013:N2013"/>
    <mergeCell ref="O2013:P2013"/>
    <mergeCell ref="B2012:C2012"/>
    <mergeCell ref="D2012:E2012"/>
    <mergeCell ref="F2012:G2012"/>
    <mergeCell ref="H2012:I2012"/>
    <mergeCell ref="J2012:N2012"/>
    <mergeCell ref="O2012:P2012"/>
    <mergeCell ref="B2011:C2011"/>
    <mergeCell ref="D2011:E2011"/>
    <mergeCell ref="F2011:G2011"/>
    <mergeCell ref="H2011:I2011"/>
    <mergeCell ref="J2011:N2011"/>
    <mergeCell ref="O2011:P2011"/>
    <mergeCell ref="B2010:C2010"/>
    <mergeCell ref="D2010:E2010"/>
    <mergeCell ref="F2010:G2010"/>
    <mergeCell ref="H2010:I2010"/>
    <mergeCell ref="J2010:N2010"/>
    <mergeCell ref="O2010:P2010"/>
    <mergeCell ref="B2009:C2009"/>
    <mergeCell ref="D2009:E2009"/>
    <mergeCell ref="F2009:G2009"/>
    <mergeCell ref="H2009:I2009"/>
    <mergeCell ref="J2009:N2009"/>
    <mergeCell ref="O2009:P2009"/>
    <mergeCell ref="B2008:C2008"/>
    <mergeCell ref="D2008:E2008"/>
    <mergeCell ref="F2008:G2008"/>
    <mergeCell ref="H2008:I2008"/>
    <mergeCell ref="J2008:N2008"/>
    <mergeCell ref="O2008:P2008"/>
    <mergeCell ref="B2007:C2007"/>
    <mergeCell ref="D2007:E2007"/>
    <mergeCell ref="F2007:G2007"/>
    <mergeCell ref="H2007:I2007"/>
    <mergeCell ref="J2007:N2007"/>
    <mergeCell ref="O2007:P2007"/>
    <mergeCell ref="B2006:C2006"/>
    <mergeCell ref="D2006:E2006"/>
    <mergeCell ref="F2006:G2006"/>
    <mergeCell ref="H2006:I2006"/>
    <mergeCell ref="J2006:N2006"/>
    <mergeCell ref="O2006:P2006"/>
    <mergeCell ref="B2005:C2005"/>
    <mergeCell ref="D2005:E2005"/>
    <mergeCell ref="F2005:G2005"/>
    <mergeCell ref="H2005:I2005"/>
    <mergeCell ref="J2005:N2005"/>
    <mergeCell ref="O2005:P2005"/>
    <mergeCell ref="B2004:C2004"/>
    <mergeCell ref="D2004:E2004"/>
    <mergeCell ref="F2004:G2004"/>
    <mergeCell ref="H2004:I2004"/>
    <mergeCell ref="J2004:N2004"/>
    <mergeCell ref="O2004:P2004"/>
    <mergeCell ref="B2003:C2003"/>
    <mergeCell ref="D2003:E2003"/>
    <mergeCell ref="F2003:G2003"/>
    <mergeCell ref="H2003:I2003"/>
    <mergeCell ref="J2003:N2003"/>
    <mergeCell ref="O2003:P2003"/>
    <mergeCell ref="B2002:C2002"/>
    <mergeCell ref="D2002:E2002"/>
    <mergeCell ref="F2002:G2002"/>
    <mergeCell ref="H2002:I2002"/>
    <mergeCell ref="J2002:N2002"/>
    <mergeCell ref="O2002:P2002"/>
    <mergeCell ref="B2001:C2001"/>
    <mergeCell ref="D2001:E2001"/>
    <mergeCell ref="F2001:G2001"/>
    <mergeCell ref="H2001:I2001"/>
    <mergeCell ref="J2001:N2001"/>
    <mergeCell ref="O2001:P2001"/>
    <mergeCell ref="B2000:C2000"/>
    <mergeCell ref="D2000:E2000"/>
    <mergeCell ref="F2000:G2000"/>
    <mergeCell ref="H2000:I2000"/>
    <mergeCell ref="J2000:N2000"/>
    <mergeCell ref="O2000:P2000"/>
    <mergeCell ref="B1999:C1999"/>
    <mergeCell ref="D1999:E1999"/>
    <mergeCell ref="F1999:G1999"/>
    <mergeCell ref="H1999:I1999"/>
    <mergeCell ref="J1999:N1999"/>
    <mergeCell ref="O1999:P1999"/>
    <mergeCell ref="B1998:C1998"/>
    <mergeCell ref="D1998:E1998"/>
    <mergeCell ref="F1998:G1998"/>
    <mergeCell ref="H1998:I1998"/>
    <mergeCell ref="J1998:N1998"/>
    <mergeCell ref="O1998:P1998"/>
    <mergeCell ref="B1997:C1997"/>
    <mergeCell ref="D1997:E1997"/>
    <mergeCell ref="F1997:G1997"/>
    <mergeCell ref="H1997:I1997"/>
    <mergeCell ref="J1997:N1997"/>
    <mergeCell ref="O1997:P1997"/>
    <mergeCell ref="B1996:C1996"/>
    <mergeCell ref="D1996:E1996"/>
    <mergeCell ref="F1996:G1996"/>
    <mergeCell ref="H1996:I1996"/>
    <mergeCell ref="J1996:N1996"/>
    <mergeCell ref="O1996:P1996"/>
    <mergeCell ref="B1995:C1995"/>
    <mergeCell ref="D1995:E1995"/>
    <mergeCell ref="F1995:G1995"/>
    <mergeCell ref="H1995:I1995"/>
    <mergeCell ref="J1995:N1995"/>
    <mergeCell ref="O1995:P1995"/>
    <mergeCell ref="B1994:C1994"/>
    <mergeCell ref="D1994:E1994"/>
    <mergeCell ref="F1994:G1994"/>
    <mergeCell ref="H1994:I1994"/>
    <mergeCell ref="J1994:N1994"/>
    <mergeCell ref="O1994:P1994"/>
    <mergeCell ref="B1993:C1993"/>
    <mergeCell ref="D1993:E1993"/>
    <mergeCell ref="F1993:G1993"/>
    <mergeCell ref="H1993:I1993"/>
    <mergeCell ref="J1993:N1993"/>
    <mergeCell ref="O1993:P1993"/>
    <mergeCell ref="B1992:C1992"/>
    <mergeCell ref="D1992:E1992"/>
    <mergeCell ref="F1992:G1992"/>
    <mergeCell ref="H1992:I1992"/>
    <mergeCell ref="J1992:N1992"/>
    <mergeCell ref="O1992:P1992"/>
    <mergeCell ref="B1991:C1991"/>
    <mergeCell ref="D1991:E1991"/>
    <mergeCell ref="F1991:G1991"/>
    <mergeCell ref="H1991:I1991"/>
    <mergeCell ref="J1991:N1991"/>
    <mergeCell ref="O1991:P1991"/>
    <mergeCell ref="B1990:C1990"/>
    <mergeCell ref="D1990:E1990"/>
    <mergeCell ref="F1990:G1990"/>
    <mergeCell ref="H1990:I1990"/>
    <mergeCell ref="J1990:N1990"/>
    <mergeCell ref="O1990:P1990"/>
    <mergeCell ref="B1989:C1989"/>
    <mergeCell ref="D1989:E1989"/>
    <mergeCell ref="F1989:G1989"/>
    <mergeCell ref="H1989:I1989"/>
    <mergeCell ref="J1989:N1989"/>
    <mergeCell ref="O1989:P1989"/>
    <mergeCell ref="B1988:C1988"/>
    <mergeCell ref="D1988:E1988"/>
    <mergeCell ref="F1988:G1988"/>
    <mergeCell ref="H1988:I1988"/>
    <mergeCell ref="J1988:N1988"/>
    <mergeCell ref="O1988:P1988"/>
    <mergeCell ref="B1987:C1987"/>
    <mergeCell ref="D1987:E1987"/>
    <mergeCell ref="F1987:G1987"/>
    <mergeCell ref="H1987:I1987"/>
    <mergeCell ref="J1987:N1987"/>
    <mergeCell ref="O1987:P1987"/>
    <mergeCell ref="B1986:C1986"/>
    <mergeCell ref="D1986:E1986"/>
    <mergeCell ref="F1986:G1986"/>
    <mergeCell ref="H1986:I1986"/>
    <mergeCell ref="J1986:N1986"/>
    <mergeCell ref="O1986:P1986"/>
    <mergeCell ref="B1985:C1985"/>
    <mergeCell ref="D1985:E1985"/>
    <mergeCell ref="F1985:G1985"/>
    <mergeCell ref="H1985:I1985"/>
    <mergeCell ref="J1985:N1985"/>
    <mergeCell ref="O1985:P1985"/>
    <mergeCell ref="B1984:C1984"/>
    <mergeCell ref="D1984:E1984"/>
    <mergeCell ref="F1984:G1984"/>
    <mergeCell ref="H1984:I1984"/>
    <mergeCell ref="J1984:N1984"/>
    <mergeCell ref="O1984:P1984"/>
    <mergeCell ref="B1983:C1983"/>
    <mergeCell ref="D1983:E1983"/>
    <mergeCell ref="F1983:G1983"/>
    <mergeCell ref="H1983:I1983"/>
    <mergeCell ref="J1983:N1983"/>
    <mergeCell ref="O1983:P1983"/>
    <mergeCell ref="B1982:C1982"/>
    <mergeCell ref="D1982:E1982"/>
    <mergeCell ref="F1982:G1982"/>
    <mergeCell ref="H1982:I1982"/>
    <mergeCell ref="J1982:N1982"/>
    <mergeCell ref="O1982:P1982"/>
    <mergeCell ref="B1981:C1981"/>
    <mergeCell ref="D1981:E1981"/>
    <mergeCell ref="F1981:G1981"/>
    <mergeCell ref="H1981:I1981"/>
    <mergeCell ref="J1981:N1981"/>
    <mergeCell ref="O1981:P1981"/>
    <mergeCell ref="B1980:C1980"/>
    <mergeCell ref="D1980:E1980"/>
    <mergeCell ref="F1980:G1980"/>
    <mergeCell ref="H1980:I1980"/>
    <mergeCell ref="J1980:N1980"/>
    <mergeCell ref="O1980:P1980"/>
    <mergeCell ref="B1979:C1979"/>
    <mergeCell ref="D1979:E1979"/>
    <mergeCell ref="F1979:G1979"/>
    <mergeCell ref="H1979:I1979"/>
    <mergeCell ref="J1979:N1979"/>
    <mergeCell ref="O1979:P1979"/>
    <mergeCell ref="B1978:C1978"/>
    <mergeCell ref="D1978:E1978"/>
    <mergeCell ref="F1978:G1978"/>
    <mergeCell ref="H1978:I1978"/>
    <mergeCell ref="J1978:N1978"/>
    <mergeCell ref="O1978:P1978"/>
    <mergeCell ref="B1977:C1977"/>
    <mergeCell ref="D1977:E1977"/>
    <mergeCell ref="F1977:G1977"/>
    <mergeCell ref="H1977:I1977"/>
    <mergeCell ref="J1977:N1977"/>
    <mergeCell ref="O1977:P1977"/>
    <mergeCell ref="B1976:C1976"/>
    <mergeCell ref="D1976:E1976"/>
    <mergeCell ref="F1976:G1976"/>
    <mergeCell ref="H1976:I1976"/>
    <mergeCell ref="J1976:N1976"/>
    <mergeCell ref="O1976:P1976"/>
    <mergeCell ref="B1975:C1975"/>
    <mergeCell ref="D1975:E1975"/>
    <mergeCell ref="F1975:G1975"/>
    <mergeCell ref="H1975:I1975"/>
    <mergeCell ref="J1975:N1975"/>
    <mergeCell ref="O1975:P1975"/>
    <mergeCell ref="B1974:C1974"/>
    <mergeCell ref="D1974:E1974"/>
    <mergeCell ref="F1974:G1974"/>
    <mergeCell ref="H1974:I1974"/>
    <mergeCell ref="J1974:N1974"/>
    <mergeCell ref="O1974:P1974"/>
    <mergeCell ref="B1973:C1973"/>
    <mergeCell ref="D1973:E1973"/>
    <mergeCell ref="F1973:G1973"/>
    <mergeCell ref="H1973:I1973"/>
    <mergeCell ref="J1973:N1973"/>
    <mergeCell ref="O1973:P1973"/>
    <mergeCell ref="B1972:C1972"/>
    <mergeCell ref="D1972:E1972"/>
    <mergeCell ref="F1972:G1972"/>
    <mergeCell ref="H1972:I1972"/>
    <mergeCell ref="J1972:N1972"/>
    <mergeCell ref="O1972:P1972"/>
    <mergeCell ref="B1971:C1971"/>
    <mergeCell ref="D1971:E1971"/>
    <mergeCell ref="F1971:G1971"/>
    <mergeCell ref="H1971:I1971"/>
    <mergeCell ref="J1971:N1971"/>
    <mergeCell ref="O1971:P1971"/>
    <mergeCell ref="B1970:C1970"/>
    <mergeCell ref="D1970:E1970"/>
    <mergeCell ref="F1970:G1970"/>
    <mergeCell ref="H1970:I1970"/>
    <mergeCell ref="J1970:N1970"/>
    <mergeCell ref="O1970:P1970"/>
    <mergeCell ref="B1969:C1969"/>
    <mergeCell ref="D1969:E1969"/>
    <mergeCell ref="F1969:G1969"/>
    <mergeCell ref="H1969:I1969"/>
    <mergeCell ref="J1969:N1969"/>
    <mergeCell ref="O1969:P1969"/>
    <mergeCell ref="B1968:C1968"/>
    <mergeCell ref="D1968:E1968"/>
    <mergeCell ref="F1968:G1968"/>
    <mergeCell ref="H1968:I1968"/>
    <mergeCell ref="J1968:N1968"/>
    <mergeCell ref="O1968:P1968"/>
    <mergeCell ref="B1967:C1967"/>
    <mergeCell ref="D1967:E1967"/>
    <mergeCell ref="F1967:G1967"/>
    <mergeCell ref="H1967:I1967"/>
    <mergeCell ref="J1967:N1967"/>
    <mergeCell ref="O1967:P1967"/>
    <mergeCell ref="B1966:C1966"/>
    <mergeCell ref="D1966:E1966"/>
    <mergeCell ref="F1966:G1966"/>
    <mergeCell ref="H1966:I1966"/>
    <mergeCell ref="J1966:N1966"/>
    <mergeCell ref="O1966:P1966"/>
    <mergeCell ref="B1965:C1965"/>
    <mergeCell ref="D1965:E1965"/>
    <mergeCell ref="F1965:G1965"/>
    <mergeCell ref="H1965:I1965"/>
    <mergeCell ref="J1965:N1965"/>
    <mergeCell ref="O1965:P1965"/>
    <mergeCell ref="B1964:C1964"/>
    <mergeCell ref="D1964:E1964"/>
    <mergeCell ref="F1964:G1964"/>
    <mergeCell ref="H1964:I1964"/>
    <mergeCell ref="J1964:N1964"/>
    <mergeCell ref="O1964:P1964"/>
    <mergeCell ref="B1963:C1963"/>
    <mergeCell ref="D1963:E1963"/>
    <mergeCell ref="F1963:G1963"/>
    <mergeCell ref="H1963:I1963"/>
    <mergeCell ref="J1963:N1963"/>
    <mergeCell ref="O1963:P1963"/>
    <mergeCell ref="B1962:C1962"/>
    <mergeCell ref="D1962:E1962"/>
    <mergeCell ref="F1962:G1962"/>
    <mergeCell ref="H1962:I1962"/>
    <mergeCell ref="J1962:N1962"/>
    <mergeCell ref="O1962:P1962"/>
    <mergeCell ref="B1961:C1961"/>
    <mergeCell ref="D1961:E1961"/>
    <mergeCell ref="F1961:G1961"/>
    <mergeCell ref="H1961:I1961"/>
    <mergeCell ref="J1961:N1961"/>
    <mergeCell ref="O1961:P1961"/>
    <mergeCell ref="B1960:C1960"/>
    <mergeCell ref="D1960:E1960"/>
    <mergeCell ref="F1960:G1960"/>
    <mergeCell ref="H1960:I1960"/>
    <mergeCell ref="J1960:N1960"/>
    <mergeCell ref="O1960:P1960"/>
    <mergeCell ref="B1959:C1959"/>
    <mergeCell ref="D1959:E1959"/>
    <mergeCell ref="F1959:G1959"/>
    <mergeCell ref="H1959:I1959"/>
    <mergeCell ref="J1959:N1959"/>
    <mergeCell ref="O1959:P1959"/>
    <mergeCell ref="B1958:C1958"/>
    <mergeCell ref="D1958:E1958"/>
    <mergeCell ref="F1958:G1958"/>
    <mergeCell ref="H1958:I1958"/>
    <mergeCell ref="J1958:N1958"/>
    <mergeCell ref="O1958:P1958"/>
    <mergeCell ref="B1957:C1957"/>
    <mergeCell ref="D1957:E1957"/>
    <mergeCell ref="F1957:G1957"/>
    <mergeCell ref="H1957:I1957"/>
    <mergeCell ref="J1957:N1957"/>
    <mergeCell ref="O1957:P1957"/>
    <mergeCell ref="B1956:C1956"/>
    <mergeCell ref="D1956:E1956"/>
    <mergeCell ref="F1956:G1956"/>
    <mergeCell ref="H1956:I1956"/>
    <mergeCell ref="J1956:N1956"/>
    <mergeCell ref="O1956:P1956"/>
    <mergeCell ref="B1955:C1955"/>
    <mergeCell ref="D1955:E1955"/>
    <mergeCell ref="F1955:G1955"/>
    <mergeCell ref="H1955:I1955"/>
    <mergeCell ref="J1955:N1955"/>
    <mergeCell ref="O1955:P1955"/>
    <mergeCell ref="B1954:C1954"/>
    <mergeCell ref="D1954:E1954"/>
    <mergeCell ref="F1954:G1954"/>
    <mergeCell ref="H1954:I1954"/>
    <mergeCell ref="J1954:N1954"/>
    <mergeCell ref="O1954:P1954"/>
    <mergeCell ref="B1953:C1953"/>
    <mergeCell ref="D1953:E1953"/>
    <mergeCell ref="F1953:G1953"/>
    <mergeCell ref="H1953:I1953"/>
    <mergeCell ref="J1953:N1953"/>
    <mergeCell ref="O1953:P1953"/>
    <mergeCell ref="B1952:C1952"/>
    <mergeCell ref="D1952:E1952"/>
    <mergeCell ref="F1952:G1952"/>
    <mergeCell ref="H1952:I1952"/>
    <mergeCell ref="J1952:N1952"/>
    <mergeCell ref="O1952:P1952"/>
    <mergeCell ref="B1951:C1951"/>
    <mergeCell ref="D1951:E1951"/>
    <mergeCell ref="F1951:G1951"/>
    <mergeCell ref="H1951:I1951"/>
    <mergeCell ref="J1951:N1951"/>
    <mergeCell ref="O1951:P1951"/>
    <mergeCell ref="B1950:C1950"/>
    <mergeCell ref="D1950:E1950"/>
    <mergeCell ref="F1950:G1950"/>
    <mergeCell ref="H1950:I1950"/>
    <mergeCell ref="J1950:N1950"/>
    <mergeCell ref="O1950:P1950"/>
    <mergeCell ref="B1949:C1949"/>
    <mergeCell ref="D1949:E1949"/>
    <mergeCell ref="F1949:G1949"/>
    <mergeCell ref="H1949:I1949"/>
    <mergeCell ref="J1949:N1949"/>
    <mergeCell ref="O1949:P1949"/>
    <mergeCell ref="B1948:C1948"/>
    <mergeCell ref="D1948:E1948"/>
    <mergeCell ref="F1948:G1948"/>
    <mergeCell ref="H1948:I1948"/>
    <mergeCell ref="J1948:N1948"/>
    <mergeCell ref="O1948:P1948"/>
    <mergeCell ref="B1947:C1947"/>
    <mergeCell ref="D1947:E1947"/>
    <mergeCell ref="F1947:G1947"/>
    <mergeCell ref="H1947:I1947"/>
    <mergeCell ref="J1947:N1947"/>
    <mergeCell ref="O1947:P1947"/>
    <mergeCell ref="B1946:C1946"/>
    <mergeCell ref="D1946:E1946"/>
    <mergeCell ref="F1946:G1946"/>
    <mergeCell ref="H1946:I1946"/>
    <mergeCell ref="J1946:N1946"/>
    <mergeCell ref="O1946:P1946"/>
    <mergeCell ref="B1945:C1945"/>
    <mergeCell ref="D1945:E1945"/>
    <mergeCell ref="F1945:G1945"/>
    <mergeCell ref="H1945:I1945"/>
    <mergeCell ref="J1945:N1945"/>
    <mergeCell ref="O1945:P1945"/>
    <mergeCell ref="B1944:C1944"/>
    <mergeCell ref="D1944:E1944"/>
    <mergeCell ref="F1944:G1944"/>
    <mergeCell ref="H1944:I1944"/>
    <mergeCell ref="J1944:N1944"/>
    <mergeCell ref="O1944:P1944"/>
    <mergeCell ref="B1943:C1943"/>
    <mergeCell ref="D1943:E1943"/>
    <mergeCell ref="F1943:G1943"/>
    <mergeCell ref="H1943:I1943"/>
    <mergeCell ref="J1943:N1943"/>
    <mergeCell ref="O1943:P1943"/>
    <mergeCell ref="B1942:C1942"/>
    <mergeCell ref="D1942:E1942"/>
    <mergeCell ref="F1942:G1942"/>
    <mergeCell ref="H1942:I1942"/>
    <mergeCell ref="J1942:N1942"/>
    <mergeCell ref="O1942:P1942"/>
    <mergeCell ref="B1941:C1941"/>
    <mergeCell ref="D1941:E1941"/>
    <mergeCell ref="F1941:G1941"/>
    <mergeCell ref="H1941:I1941"/>
    <mergeCell ref="J1941:N1941"/>
    <mergeCell ref="O1941:P1941"/>
    <mergeCell ref="B1940:C1940"/>
    <mergeCell ref="D1940:E1940"/>
    <mergeCell ref="F1940:G1940"/>
    <mergeCell ref="H1940:I1940"/>
    <mergeCell ref="J1940:N1940"/>
    <mergeCell ref="O1940:P1940"/>
    <mergeCell ref="B1939:C1939"/>
    <mergeCell ref="D1939:E1939"/>
    <mergeCell ref="F1939:G1939"/>
    <mergeCell ref="H1939:I1939"/>
    <mergeCell ref="J1939:N1939"/>
    <mergeCell ref="O1939:P1939"/>
    <mergeCell ref="B1938:C1938"/>
    <mergeCell ref="D1938:E1938"/>
    <mergeCell ref="F1938:G1938"/>
    <mergeCell ref="H1938:I1938"/>
    <mergeCell ref="J1938:N1938"/>
    <mergeCell ref="O1938:P1938"/>
    <mergeCell ref="B1937:C1937"/>
    <mergeCell ref="D1937:E1937"/>
    <mergeCell ref="F1937:G1937"/>
    <mergeCell ref="H1937:I1937"/>
    <mergeCell ref="J1937:N1937"/>
    <mergeCell ref="O1937:P1937"/>
    <mergeCell ref="B1936:C1936"/>
    <mergeCell ref="D1936:E1936"/>
    <mergeCell ref="F1936:G1936"/>
    <mergeCell ref="H1936:I1936"/>
    <mergeCell ref="J1936:N1936"/>
    <mergeCell ref="O1936:P1936"/>
    <mergeCell ref="B1935:C1935"/>
    <mergeCell ref="D1935:E1935"/>
    <mergeCell ref="F1935:G1935"/>
    <mergeCell ref="H1935:I1935"/>
    <mergeCell ref="J1935:N1935"/>
    <mergeCell ref="O1935:P1935"/>
    <mergeCell ref="B1934:C1934"/>
    <mergeCell ref="D1934:E1934"/>
    <mergeCell ref="F1934:G1934"/>
    <mergeCell ref="H1934:I1934"/>
    <mergeCell ref="J1934:N1934"/>
    <mergeCell ref="O1934:P1934"/>
    <mergeCell ref="B1933:C1933"/>
    <mergeCell ref="D1933:E1933"/>
    <mergeCell ref="F1933:G1933"/>
    <mergeCell ref="H1933:I1933"/>
    <mergeCell ref="J1933:N1933"/>
    <mergeCell ref="O1933:P1933"/>
    <mergeCell ref="B1932:C1932"/>
    <mergeCell ref="D1932:E1932"/>
    <mergeCell ref="F1932:G1932"/>
    <mergeCell ref="H1932:I1932"/>
    <mergeCell ref="J1932:N1932"/>
    <mergeCell ref="O1932:P1932"/>
    <mergeCell ref="B1931:C1931"/>
    <mergeCell ref="D1931:E1931"/>
    <mergeCell ref="F1931:G1931"/>
    <mergeCell ref="H1931:I1931"/>
    <mergeCell ref="J1931:N1931"/>
    <mergeCell ref="O1931:P1931"/>
    <mergeCell ref="B1930:C1930"/>
    <mergeCell ref="D1930:E1930"/>
    <mergeCell ref="F1930:G1930"/>
    <mergeCell ref="H1930:I1930"/>
    <mergeCell ref="J1930:N1930"/>
    <mergeCell ref="O1930:P1930"/>
    <mergeCell ref="B1929:C1929"/>
    <mergeCell ref="D1929:E1929"/>
    <mergeCell ref="F1929:G1929"/>
    <mergeCell ref="H1929:I1929"/>
    <mergeCell ref="J1929:N1929"/>
    <mergeCell ref="O1929:P1929"/>
    <mergeCell ref="B1928:C1928"/>
    <mergeCell ref="D1928:E1928"/>
    <mergeCell ref="F1928:G1928"/>
    <mergeCell ref="H1928:I1928"/>
    <mergeCell ref="J1928:N1928"/>
    <mergeCell ref="O1928:P1928"/>
    <mergeCell ref="B1927:C1927"/>
    <mergeCell ref="D1927:E1927"/>
    <mergeCell ref="F1927:G1927"/>
    <mergeCell ref="H1927:I1927"/>
    <mergeCell ref="J1927:N1927"/>
    <mergeCell ref="O1927:P1927"/>
    <mergeCell ref="B1926:C1926"/>
    <mergeCell ref="D1926:E1926"/>
    <mergeCell ref="F1926:G1926"/>
    <mergeCell ref="H1926:I1926"/>
    <mergeCell ref="J1926:N1926"/>
    <mergeCell ref="O1926:P1926"/>
    <mergeCell ref="B1925:C1925"/>
    <mergeCell ref="D1925:E1925"/>
    <mergeCell ref="F1925:G1925"/>
    <mergeCell ref="H1925:I1925"/>
    <mergeCell ref="J1925:N1925"/>
    <mergeCell ref="O1925:P1925"/>
    <mergeCell ref="B1924:C1924"/>
    <mergeCell ref="D1924:E1924"/>
    <mergeCell ref="F1924:G1924"/>
    <mergeCell ref="H1924:I1924"/>
    <mergeCell ref="J1924:N1924"/>
    <mergeCell ref="O1924:P1924"/>
    <mergeCell ref="B1923:C1923"/>
    <mergeCell ref="D1923:E1923"/>
    <mergeCell ref="F1923:G1923"/>
    <mergeCell ref="H1923:I1923"/>
    <mergeCell ref="J1923:N1923"/>
    <mergeCell ref="O1923:P1923"/>
    <mergeCell ref="B1922:C1922"/>
    <mergeCell ref="D1922:E1922"/>
    <mergeCell ref="F1922:G1922"/>
    <mergeCell ref="H1922:I1922"/>
    <mergeCell ref="J1922:N1922"/>
    <mergeCell ref="O1922:P1922"/>
    <mergeCell ref="B1921:C1921"/>
    <mergeCell ref="D1921:E1921"/>
    <mergeCell ref="F1921:G1921"/>
    <mergeCell ref="H1921:I1921"/>
    <mergeCell ref="J1921:N1921"/>
    <mergeCell ref="O1921:P1921"/>
    <mergeCell ref="B1920:C1920"/>
    <mergeCell ref="D1920:E1920"/>
    <mergeCell ref="F1920:G1920"/>
    <mergeCell ref="H1920:I1920"/>
    <mergeCell ref="J1920:N1920"/>
    <mergeCell ref="O1920:P1920"/>
    <mergeCell ref="B1919:C1919"/>
    <mergeCell ref="D1919:E1919"/>
    <mergeCell ref="F1919:G1919"/>
    <mergeCell ref="H1919:I1919"/>
    <mergeCell ref="J1919:N1919"/>
    <mergeCell ref="O1919:P1919"/>
    <mergeCell ref="B1918:C1918"/>
    <mergeCell ref="D1918:E1918"/>
    <mergeCell ref="F1918:G1918"/>
    <mergeCell ref="H1918:I1918"/>
    <mergeCell ref="J1918:N1918"/>
    <mergeCell ref="O1918:P1918"/>
    <mergeCell ref="B1917:C1917"/>
    <mergeCell ref="D1917:E1917"/>
    <mergeCell ref="F1917:G1917"/>
    <mergeCell ref="H1917:I1917"/>
    <mergeCell ref="J1917:N1917"/>
    <mergeCell ref="O1917:P1917"/>
    <mergeCell ref="B1916:C1916"/>
    <mergeCell ref="D1916:E1916"/>
    <mergeCell ref="F1916:G1916"/>
    <mergeCell ref="H1916:I1916"/>
    <mergeCell ref="J1916:N1916"/>
    <mergeCell ref="O1916:P1916"/>
    <mergeCell ref="B1915:C1915"/>
    <mergeCell ref="D1915:E1915"/>
    <mergeCell ref="F1915:G1915"/>
    <mergeCell ref="H1915:I1915"/>
    <mergeCell ref="J1915:N1915"/>
    <mergeCell ref="O1915:P1915"/>
    <mergeCell ref="B1914:C1914"/>
    <mergeCell ref="D1914:E1914"/>
    <mergeCell ref="F1914:G1914"/>
    <mergeCell ref="H1914:I1914"/>
    <mergeCell ref="J1914:N1914"/>
    <mergeCell ref="O1914:P1914"/>
    <mergeCell ref="B1913:C1913"/>
    <mergeCell ref="D1913:E1913"/>
    <mergeCell ref="F1913:G1913"/>
    <mergeCell ref="H1913:I1913"/>
    <mergeCell ref="J1913:N1913"/>
    <mergeCell ref="O1913:P1913"/>
    <mergeCell ref="B1912:C1912"/>
    <mergeCell ref="D1912:E1912"/>
    <mergeCell ref="F1912:G1912"/>
    <mergeCell ref="H1912:I1912"/>
    <mergeCell ref="J1912:N1912"/>
    <mergeCell ref="O1912:P1912"/>
    <mergeCell ref="B1911:C1911"/>
    <mergeCell ref="D1911:E1911"/>
    <mergeCell ref="F1911:G1911"/>
    <mergeCell ref="H1911:I1911"/>
    <mergeCell ref="J1911:N1911"/>
    <mergeCell ref="O1911:P1911"/>
    <mergeCell ref="B1910:C1910"/>
    <mergeCell ref="D1910:E1910"/>
    <mergeCell ref="F1910:G1910"/>
    <mergeCell ref="H1910:I1910"/>
    <mergeCell ref="J1910:N1910"/>
    <mergeCell ref="O1910:P1910"/>
    <mergeCell ref="B1909:C1909"/>
    <mergeCell ref="D1909:E1909"/>
    <mergeCell ref="F1909:G1909"/>
    <mergeCell ref="H1909:I1909"/>
    <mergeCell ref="J1909:N1909"/>
    <mergeCell ref="O1909:P1909"/>
    <mergeCell ref="B1908:C1908"/>
    <mergeCell ref="D1908:E1908"/>
    <mergeCell ref="F1908:G1908"/>
    <mergeCell ref="H1908:I1908"/>
    <mergeCell ref="J1908:N1908"/>
    <mergeCell ref="O1908:P1908"/>
    <mergeCell ref="B1907:C1907"/>
    <mergeCell ref="D1907:E1907"/>
    <mergeCell ref="F1907:G1907"/>
    <mergeCell ref="H1907:I1907"/>
    <mergeCell ref="J1907:N1907"/>
    <mergeCell ref="O1907:P1907"/>
    <mergeCell ref="B1906:C1906"/>
    <mergeCell ref="D1906:E1906"/>
    <mergeCell ref="F1906:G1906"/>
    <mergeCell ref="H1906:I1906"/>
    <mergeCell ref="J1906:N1906"/>
    <mergeCell ref="O1906:P1906"/>
    <mergeCell ref="B1905:C1905"/>
    <mergeCell ref="D1905:E1905"/>
    <mergeCell ref="F1905:G1905"/>
    <mergeCell ref="H1905:I1905"/>
    <mergeCell ref="J1905:N1905"/>
    <mergeCell ref="O1905:P1905"/>
    <mergeCell ref="B1904:C1904"/>
    <mergeCell ref="D1904:E1904"/>
    <mergeCell ref="F1904:G1904"/>
    <mergeCell ref="H1904:I1904"/>
    <mergeCell ref="J1904:N1904"/>
    <mergeCell ref="O1904:P1904"/>
    <mergeCell ref="B1903:C1903"/>
    <mergeCell ref="D1903:E1903"/>
    <mergeCell ref="F1903:G1903"/>
    <mergeCell ref="H1903:I1903"/>
    <mergeCell ref="J1903:N1903"/>
    <mergeCell ref="O1903:P1903"/>
    <mergeCell ref="B1902:C1902"/>
    <mergeCell ref="D1902:E1902"/>
    <mergeCell ref="F1902:G1902"/>
    <mergeCell ref="H1902:I1902"/>
    <mergeCell ref="J1902:N1902"/>
    <mergeCell ref="O1902:P1902"/>
    <mergeCell ref="B1901:C1901"/>
    <mergeCell ref="D1901:E1901"/>
    <mergeCell ref="F1901:G1901"/>
    <mergeCell ref="H1901:I1901"/>
    <mergeCell ref="J1901:N1901"/>
    <mergeCell ref="O1901:P1901"/>
    <mergeCell ref="B1900:C1900"/>
    <mergeCell ref="D1900:E1900"/>
    <mergeCell ref="F1900:G1900"/>
    <mergeCell ref="H1900:I1900"/>
    <mergeCell ref="J1900:N1900"/>
    <mergeCell ref="O1900:P1900"/>
    <mergeCell ref="B1899:C1899"/>
    <mergeCell ref="D1899:E1899"/>
    <mergeCell ref="F1899:G1899"/>
    <mergeCell ref="H1899:I1899"/>
    <mergeCell ref="J1899:N1899"/>
    <mergeCell ref="O1899:P1899"/>
    <mergeCell ref="B1898:C1898"/>
    <mergeCell ref="D1898:E1898"/>
    <mergeCell ref="F1898:G1898"/>
    <mergeCell ref="H1898:I1898"/>
    <mergeCell ref="J1898:N1898"/>
    <mergeCell ref="O1898:P1898"/>
    <mergeCell ref="B1897:C1897"/>
    <mergeCell ref="D1897:E1897"/>
    <mergeCell ref="F1897:G1897"/>
    <mergeCell ref="H1897:I1897"/>
    <mergeCell ref="J1897:N1897"/>
    <mergeCell ref="O1897:P1897"/>
    <mergeCell ref="B1896:C1896"/>
    <mergeCell ref="D1896:E1896"/>
    <mergeCell ref="F1896:G1896"/>
    <mergeCell ref="H1896:I1896"/>
    <mergeCell ref="J1896:N1896"/>
    <mergeCell ref="O1896:P1896"/>
    <mergeCell ref="B1895:C1895"/>
    <mergeCell ref="D1895:E1895"/>
    <mergeCell ref="F1895:G1895"/>
    <mergeCell ref="H1895:I1895"/>
    <mergeCell ref="J1895:N1895"/>
    <mergeCell ref="O1895:P1895"/>
    <mergeCell ref="B1894:C1894"/>
    <mergeCell ref="D1894:E1894"/>
    <mergeCell ref="F1894:G1894"/>
    <mergeCell ref="H1894:I1894"/>
    <mergeCell ref="J1894:N1894"/>
    <mergeCell ref="O1894:P1894"/>
    <mergeCell ref="B1893:C1893"/>
    <mergeCell ref="D1893:E1893"/>
    <mergeCell ref="F1893:G1893"/>
    <mergeCell ref="H1893:I1893"/>
    <mergeCell ref="J1893:N1893"/>
    <mergeCell ref="O1893:P1893"/>
    <mergeCell ref="B1892:C1892"/>
    <mergeCell ref="D1892:E1892"/>
    <mergeCell ref="F1892:G1892"/>
    <mergeCell ref="H1892:I1892"/>
    <mergeCell ref="J1892:N1892"/>
    <mergeCell ref="O1892:P1892"/>
    <mergeCell ref="B1891:C1891"/>
    <mergeCell ref="D1891:E1891"/>
    <mergeCell ref="F1891:G1891"/>
    <mergeCell ref="H1891:I1891"/>
    <mergeCell ref="J1891:N1891"/>
    <mergeCell ref="O1891:P1891"/>
    <mergeCell ref="B1890:C1890"/>
    <mergeCell ref="D1890:E1890"/>
    <mergeCell ref="F1890:G1890"/>
    <mergeCell ref="H1890:I1890"/>
    <mergeCell ref="J1890:N1890"/>
    <mergeCell ref="O1890:P1890"/>
    <mergeCell ref="B1889:C1889"/>
    <mergeCell ref="D1889:E1889"/>
    <mergeCell ref="F1889:G1889"/>
    <mergeCell ref="H1889:I1889"/>
    <mergeCell ref="J1889:N1889"/>
    <mergeCell ref="O1889:P1889"/>
    <mergeCell ref="B1888:C1888"/>
    <mergeCell ref="D1888:E1888"/>
    <mergeCell ref="F1888:G1888"/>
    <mergeCell ref="H1888:I1888"/>
    <mergeCell ref="J1888:N1888"/>
    <mergeCell ref="O1888:P1888"/>
    <mergeCell ref="B1887:C1887"/>
    <mergeCell ref="D1887:E1887"/>
    <mergeCell ref="F1887:G1887"/>
    <mergeCell ref="H1887:I1887"/>
    <mergeCell ref="J1887:N1887"/>
    <mergeCell ref="O1887:P1887"/>
    <mergeCell ref="B1886:C1886"/>
    <mergeCell ref="D1886:E1886"/>
    <mergeCell ref="F1886:G1886"/>
    <mergeCell ref="H1886:I1886"/>
    <mergeCell ref="J1886:N1886"/>
    <mergeCell ref="O1886:P1886"/>
    <mergeCell ref="B1885:C1885"/>
    <mergeCell ref="D1885:E1885"/>
    <mergeCell ref="F1885:G1885"/>
    <mergeCell ref="H1885:I1885"/>
    <mergeCell ref="J1885:N1885"/>
    <mergeCell ref="O1885:P1885"/>
    <mergeCell ref="B1884:C1884"/>
    <mergeCell ref="D1884:E1884"/>
    <mergeCell ref="F1884:G1884"/>
    <mergeCell ref="H1884:I1884"/>
    <mergeCell ref="J1884:N1884"/>
    <mergeCell ref="O1884:P1884"/>
    <mergeCell ref="B1883:C1883"/>
    <mergeCell ref="D1883:E1883"/>
    <mergeCell ref="F1883:G1883"/>
    <mergeCell ref="H1883:I1883"/>
    <mergeCell ref="J1883:N1883"/>
    <mergeCell ref="O1883:P1883"/>
    <mergeCell ref="B1882:C1882"/>
    <mergeCell ref="D1882:E1882"/>
    <mergeCell ref="F1882:G1882"/>
    <mergeCell ref="H1882:I1882"/>
    <mergeCell ref="J1882:N1882"/>
    <mergeCell ref="O1882:P1882"/>
    <mergeCell ref="B1881:C1881"/>
    <mergeCell ref="D1881:E1881"/>
    <mergeCell ref="F1881:G1881"/>
    <mergeCell ref="H1881:I1881"/>
    <mergeCell ref="J1881:N1881"/>
    <mergeCell ref="O1881:P1881"/>
    <mergeCell ref="B1880:C1880"/>
    <mergeCell ref="D1880:E1880"/>
    <mergeCell ref="F1880:G1880"/>
    <mergeCell ref="H1880:I1880"/>
    <mergeCell ref="J1880:N1880"/>
    <mergeCell ref="O1880:P1880"/>
    <mergeCell ref="B1879:C1879"/>
    <mergeCell ref="D1879:E1879"/>
    <mergeCell ref="F1879:G1879"/>
    <mergeCell ref="H1879:I1879"/>
    <mergeCell ref="J1879:N1879"/>
    <mergeCell ref="O1879:P1879"/>
    <mergeCell ref="B1878:C1878"/>
    <mergeCell ref="D1878:E1878"/>
    <mergeCell ref="F1878:G1878"/>
    <mergeCell ref="H1878:I1878"/>
    <mergeCell ref="J1878:N1878"/>
    <mergeCell ref="O1878:P1878"/>
    <mergeCell ref="B1877:C1877"/>
    <mergeCell ref="D1877:E1877"/>
    <mergeCell ref="F1877:G1877"/>
    <mergeCell ref="H1877:I1877"/>
    <mergeCell ref="J1877:N1877"/>
    <mergeCell ref="O1877:P1877"/>
    <mergeCell ref="B1876:C1876"/>
    <mergeCell ref="D1876:E1876"/>
    <mergeCell ref="F1876:G1876"/>
    <mergeCell ref="H1876:I1876"/>
    <mergeCell ref="J1876:N1876"/>
    <mergeCell ref="O1876:P1876"/>
    <mergeCell ref="B1875:C1875"/>
    <mergeCell ref="D1875:E1875"/>
    <mergeCell ref="F1875:G1875"/>
    <mergeCell ref="H1875:I1875"/>
    <mergeCell ref="J1875:N1875"/>
    <mergeCell ref="O1875:P1875"/>
    <mergeCell ref="B1874:C1874"/>
    <mergeCell ref="D1874:E1874"/>
    <mergeCell ref="F1874:G1874"/>
    <mergeCell ref="H1874:I1874"/>
    <mergeCell ref="J1874:N1874"/>
    <mergeCell ref="O1874:P1874"/>
    <mergeCell ref="B1873:C1873"/>
    <mergeCell ref="D1873:E1873"/>
    <mergeCell ref="F1873:G1873"/>
    <mergeCell ref="H1873:I1873"/>
    <mergeCell ref="J1873:N1873"/>
    <mergeCell ref="O1873:P1873"/>
    <mergeCell ref="B1872:C1872"/>
    <mergeCell ref="D1872:E1872"/>
    <mergeCell ref="F1872:G1872"/>
    <mergeCell ref="H1872:I1872"/>
    <mergeCell ref="J1872:N1872"/>
    <mergeCell ref="O1872:P1872"/>
    <mergeCell ref="B1871:C1871"/>
    <mergeCell ref="D1871:E1871"/>
    <mergeCell ref="F1871:G1871"/>
    <mergeCell ref="H1871:I1871"/>
    <mergeCell ref="J1871:N1871"/>
    <mergeCell ref="O1871:P1871"/>
    <mergeCell ref="B1870:C1870"/>
    <mergeCell ref="D1870:E1870"/>
    <mergeCell ref="F1870:G1870"/>
    <mergeCell ref="H1870:I1870"/>
    <mergeCell ref="J1870:N1870"/>
    <mergeCell ref="O1870:P1870"/>
    <mergeCell ref="B1869:C1869"/>
    <mergeCell ref="D1869:E1869"/>
    <mergeCell ref="F1869:G1869"/>
    <mergeCell ref="H1869:I1869"/>
    <mergeCell ref="J1869:N1869"/>
    <mergeCell ref="O1869:P1869"/>
    <mergeCell ref="B1868:C1868"/>
    <mergeCell ref="D1868:E1868"/>
    <mergeCell ref="F1868:G1868"/>
    <mergeCell ref="H1868:I1868"/>
    <mergeCell ref="J1868:N1868"/>
    <mergeCell ref="O1868:P1868"/>
    <mergeCell ref="B1867:C1867"/>
    <mergeCell ref="D1867:E1867"/>
    <mergeCell ref="F1867:G1867"/>
    <mergeCell ref="H1867:I1867"/>
    <mergeCell ref="J1867:N1867"/>
    <mergeCell ref="O1867:P1867"/>
    <mergeCell ref="B1866:C1866"/>
    <mergeCell ref="D1866:E1866"/>
    <mergeCell ref="F1866:G1866"/>
    <mergeCell ref="H1866:I1866"/>
    <mergeCell ref="J1866:N1866"/>
    <mergeCell ref="O1866:P1866"/>
    <mergeCell ref="B1865:C1865"/>
    <mergeCell ref="D1865:E1865"/>
    <mergeCell ref="F1865:G1865"/>
    <mergeCell ref="H1865:I1865"/>
    <mergeCell ref="J1865:N1865"/>
    <mergeCell ref="O1865:P1865"/>
    <mergeCell ref="B1864:C1864"/>
    <mergeCell ref="D1864:E1864"/>
    <mergeCell ref="F1864:G1864"/>
    <mergeCell ref="H1864:I1864"/>
    <mergeCell ref="J1864:N1864"/>
    <mergeCell ref="O1864:P1864"/>
    <mergeCell ref="B1863:C1863"/>
    <mergeCell ref="D1863:E1863"/>
    <mergeCell ref="F1863:G1863"/>
    <mergeCell ref="H1863:I1863"/>
    <mergeCell ref="J1863:N1863"/>
    <mergeCell ref="O1863:P1863"/>
    <mergeCell ref="B1862:C1862"/>
    <mergeCell ref="D1862:E1862"/>
    <mergeCell ref="F1862:G1862"/>
    <mergeCell ref="H1862:I1862"/>
    <mergeCell ref="J1862:N1862"/>
    <mergeCell ref="O1862:P1862"/>
    <mergeCell ref="B1861:C1861"/>
    <mergeCell ref="D1861:E1861"/>
    <mergeCell ref="F1861:G1861"/>
    <mergeCell ref="H1861:I1861"/>
    <mergeCell ref="J1861:N1861"/>
    <mergeCell ref="O1861:P1861"/>
    <mergeCell ref="B1860:C1860"/>
    <mergeCell ref="D1860:E1860"/>
    <mergeCell ref="F1860:G1860"/>
    <mergeCell ref="H1860:I1860"/>
    <mergeCell ref="J1860:N1860"/>
    <mergeCell ref="O1860:P1860"/>
    <mergeCell ref="B1859:C1859"/>
    <mergeCell ref="D1859:E1859"/>
    <mergeCell ref="F1859:G1859"/>
    <mergeCell ref="H1859:I1859"/>
    <mergeCell ref="J1859:N1859"/>
    <mergeCell ref="O1859:P1859"/>
    <mergeCell ref="B1858:C1858"/>
    <mergeCell ref="D1858:E1858"/>
    <mergeCell ref="F1858:G1858"/>
    <mergeCell ref="H1858:I1858"/>
    <mergeCell ref="J1858:N1858"/>
    <mergeCell ref="O1858:P1858"/>
    <mergeCell ref="B1857:C1857"/>
    <mergeCell ref="D1857:E1857"/>
    <mergeCell ref="F1857:G1857"/>
    <mergeCell ref="H1857:I1857"/>
    <mergeCell ref="J1857:N1857"/>
    <mergeCell ref="O1857:P1857"/>
    <mergeCell ref="B1856:C1856"/>
    <mergeCell ref="D1856:E1856"/>
    <mergeCell ref="F1856:G1856"/>
    <mergeCell ref="H1856:I1856"/>
    <mergeCell ref="J1856:N1856"/>
    <mergeCell ref="O1856:P1856"/>
    <mergeCell ref="B1855:C1855"/>
    <mergeCell ref="D1855:E1855"/>
    <mergeCell ref="F1855:G1855"/>
    <mergeCell ref="H1855:I1855"/>
    <mergeCell ref="J1855:N1855"/>
    <mergeCell ref="O1855:P1855"/>
    <mergeCell ref="B1854:C1854"/>
    <mergeCell ref="D1854:E1854"/>
    <mergeCell ref="F1854:G1854"/>
    <mergeCell ref="H1854:I1854"/>
    <mergeCell ref="J1854:N1854"/>
    <mergeCell ref="O1854:P1854"/>
    <mergeCell ref="B1853:C1853"/>
    <mergeCell ref="D1853:E1853"/>
    <mergeCell ref="F1853:G1853"/>
    <mergeCell ref="H1853:I1853"/>
    <mergeCell ref="J1853:N1853"/>
    <mergeCell ref="O1853:P1853"/>
    <mergeCell ref="B1852:C1852"/>
    <mergeCell ref="D1852:E1852"/>
    <mergeCell ref="F1852:G1852"/>
    <mergeCell ref="H1852:I1852"/>
    <mergeCell ref="J1852:N1852"/>
    <mergeCell ref="O1852:P1852"/>
    <mergeCell ref="B1851:C1851"/>
    <mergeCell ref="D1851:E1851"/>
    <mergeCell ref="F1851:G1851"/>
    <mergeCell ref="H1851:I1851"/>
    <mergeCell ref="J1851:N1851"/>
    <mergeCell ref="O1851:P1851"/>
    <mergeCell ref="B1850:C1850"/>
    <mergeCell ref="D1850:E1850"/>
    <mergeCell ref="F1850:G1850"/>
    <mergeCell ref="H1850:I1850"/>
    <mergeCell ref="J1850:N1850"/>
    <mergeCell ref="O1850:P1850"/>
    <mergeCell ref="B1849:C1849"/>
    <mergeCell ref="D1849:E1849"/>
    <mergeCell ref="F1849:G1849"/>
    <mergeCell ref="H1849:I1849"/>
    <mergeCell ref="J1849:N1849"/>
    <mergeCell ref="O1849:P1849"/>
    <mergeCell ref="B1848:C1848"/>
    <mergeCell ref="D1848:E1848"/>
    <mergeCell ref="F1848:G1848"/>
    <mergeCell ref="H1848:I1848"/>
    <mergeCell ref="J1848:N1848"/>
    <mergeCell ref="O1848:P1848"/>
    <mergeCell ref="B1847:C1847"/>
    <mergeCell ref="D1847:E1847"/>
    <mergeCell ref="F1847:G1847"/>
    <mergeCell ref="H1847:I1847"/>
    <mergeCell ref="J1847:N1847"/>
    <mergeCell ref="O1847:P1847"/>
    <mergeCell ref="B1846:C1846"/>
    <mergeCell ref="D1846:E1846"/>
    <mergeCell ref="F1846:G1846"/>
    <mergeCell ref="H1846:I1846"/>
    <mergeCell ref="J1846:N1846"/>
    <mergeCell ref="O1846:P1846"/>
    <mergeCell ref="B1845:C1845"/>
    <mergeCell ref="D1845:E1845"/>
    <mergeCell ref="F1845:G1845"/>
    <mergeCell ref="H1845:I1845"/>
    <mergeCell ref="J1845:N1845"/>
    <mergeCell ref="O1845:P1845"/>
    <mergeCell ref="B1844:C1844"/>
    <mergeCell ref="D1844:E1844"/>
    <mergeCell ref="F1844:G1844"/>
    <mergeCell ref="H1844:I1844"/>
    <mergeCell ref="J1844:N1844"/>
    <mergeCell ref="O1844:P1844"/>
    <mergeCell ref="B1843:C1843"/>
    <mergeCell ref="D1843:E1843"/>
    <mergeCell ref="F1843:G1843"/>
    <mergeCell ref="H1843:I1843"/>
    <mergeCell ref="J1843:N1843"/>
    <mergeCell ref="O1843:P1843"/>
    <mergeCell ref="B1842:C1842"/>
    <mergeCell ref="D1842:E1842"/>
    <mergeCell ref="F1842:G1842"/>
    <mergeCell ref="H1842:I1842"/>
    <mergeCell ref="J1842:N1842"/>
    <mergeCell ref="O1842:P1842"/>
    <mergeCell ref="B1841:C1841"/>
    <mergeCell ref="D1841:E1841"/>
    <mergeCell ref="F1841:G1841"/>
    <mergeCell ref="H1841:I1841"/>
    <mergeCell ref="J1841:N1841"/>
    <mergeCell ref="O1841:P1841"/>
    <mergeCell ref="B1840:C1840"/>
    <mergeCell ref="D1840:E1840"/>
    <mergeCell ref="F1840:G1840"/>
    <mergeCell ref="H1840:I1840"/>
    <mergeCell ref="J1840:N1840"/>
    <mergeCell ref="O1840:P1840"/>
    <mergeCell ref="B1839:C1839"/>
    <mergeCell ref="D1839:E1839"/>
    <mergeCell ref="F1839:G1839"/>
    <mergeCell ref="H1839:I1839"/>
    <mergeCell ref="J1839:N1839"/>
    <mergeCell ref="O1839:P1839"/>
    <mergeCell ref="B1838:C1838"/>
    <mergeCell ref="D1838:E1838"/>
    <mergeCell ref="F1838:G1838"/>
    <mergeCell ref="H1838:I1838"/>
    <mergeCell ref="J1838:N1838"/>
    <mergeCell ref="O1838:P1838"/>
    <mergeCell ref="B1837:C1837"/>
    <mergeCell ref="D1837:E1837"/>
    <mergeCell ref="F1837:G1837"/>
    <mergeCell ref="H1837:I1837"/>
    <mergeCell ref="J1837:N1837"/>
    <mergeCell ref="O1837:P1837"/>
    <mergeCell ref="B1836:C1836"/>
    <mergeCell ref="D1836:E1836"/>
    <mergeCell ref="F1836:G1836"/>
    <mergeCell ref="H1836:I1836"/>
    <mergeCell ref="J1836:N1836"/>
    <mergeCell ref="O1836:P1836"/>
    <mergeCell ref="B1835:C1835"/>
    <mergeCell ref="D1835:E1835"/>
    <mergeCell ref="F1835:G1835"/>
    <mergeCell ref="H1835:I1835"/>
    <mergeCell ref="J1835:N1835"/>
    <mergeCell ref="O1835:P1835"/>
    <mergeCell ref="B1834:C1834"/>
    <mergeCell ref="D1834:E1834"/>
    <mergeCell ref="F1834:G1834"/>
    <mergeCell ref="H1834:I1834"/>
    <mergeCell ref="J1834:N1834"/>
    <mergeCell ref="O1834:P1834"/>
    <mergeCell ref="B1833:C1833"/>
    <mergeCell ref="D1833:E1833"/>
    <mergeCell ref="F1833:G1833"/>
    <mergeCell ref="H1833:I1833"/>
    <mergeCell ref="J1833:N1833"/>
    <mergeCell ref="O1833:P1833"/>
    <mergeCell ref="B1832:C1832"/>
    <mergeCell ref="D1832:E1832"/>
    <mergeCell ref="F1832:G1832"/>
    <mergeCell ref="H1832:I1832"/>
    <mergeCell ref="J1832:N1832"/>
    <mergeCell ref="O1832:P1832"/>
    <mergeCell ref="B1831:C1831"/>
    <mergeCell ref="D1831:E1831"/>
    <mergeCell ref="F1831:G1831"/>
    <mergeCell ref="H1831:I1831"/>
    <mergeCell ref="J1831:N1831"/>
    <mergeCell ref="O1831:P1831"/>
    <mergeCell ref="B1830:C1830"/>
    <mergeCell ref="D1830:E1830"/>
    <mergeCell ref="F1830:G1830"/>
    <mergeCell ref="H1830:I1830"/>
    <mergeCell ref="J1830:N1830"/>
    <mergeCell ref="O1830:P1830"/>
    <mergeCell ref="B1829:C1829"/>
    <mergeCell ref="D1829:E1829"/>
    <mergeCell ref="F1829:G1829"/>
    <mergeCell ref="H1829:I1829"/>
    <mergeCell ref="J1829:N1829"/>
    <mergeCell ref="O1829:P1829"/>
    <mergeCell ref="B1828:C1828"/>
    <mergeCell ref="D1828:E1828"/>
    <mergeCell ref="F1828:G1828"/>
    <mergeCell ref="H1828:I1828"/>
    <mergeCell ref="J1828:N1828"/>
    <mergeCell ref="O1828:P1828"/>
    <mergeCell ref="B1827:C1827"/>
    <mergeCell ref="D1827:E1827"/>
    <mergeCell ref="F1827:G1827"/>
    <mergeCell ref="H1827:I1827"/>
    <mergeCell ref="J1827:N1827"/>
    <mergeCell ref="O1827:P1827"/>
    <mergeCell ref="B1826:C1826"/>
    <mergeCell ref="D1826:E1826"/>
    <mergeCell ref="F1826:G1826"/>
    <mergeCell ref="H1826:I1826"/>
    <mergeCell ref="J1826:N1826"/>
    <mergeCell ref="O1826:P1826"/>
    <mergeCell ref="B1825:C1825"/>
    <mergeCell ref="D1825:E1825"/>
    <mergeCell ref="F1825:G1825"/>
    <mergeCell ref="H1825:I1825"/>
    <mergeCell ref="J1825:N1825"/>
    <mergeCell ref="O1825:P1825"/>
    <mergeCell ref="B1824:C1824"/>
    <mergeCell ref="D1824:E1824"/>
    <mergeCell ref="F1824:G1824"/>
    <mergeCell ref="H1824:I1824"/>
    <mergeCell ref="J1824:N1824"/>
    <mergeCell ref="O1824:P1824"/>
    <mergeCell ref="B1823:C1823"/>
    <mergeCell ref="D1823:E1823"/>
    <mergeCell ref="F1823:G1823"/>
    <mergeCell ref="H1823:I1823"/>
    <mergeCell ref="J1823:N1823"/>
    <mergeCell ref="O1823:P1823"/>
    <mergeCell ref="B1822:C1822"/>
    <mergeCell ref="D1822:E1822"/>
    <mergeCell ref="F1822:G1822"/>
    <mergeCell ref="H1822:I1822"/>
    <mergeCell ref="J1822:N1822"/>
    <mergeCell ref="O1822:P1822"/>
    <mergeCell ref="B1821:C1821"/>
    <mergeCell ref="D1821:E1821"/>
    <mergeCell ref="F1821:G1821"/>
    <mergeCell ref="H1821:I1821"/>
    <mergeCell ref="J1821:N1821"/>
    <mergeCell ref="O1821:P1821"/>
    <mergeCell ref="B1820:C1820"/>
    <mergeCell ref="D1820:E1820"/>
    <mergeCell ref="F1820:G1820"/>
    <mergeCell ref="H1820:I1820"/>
    <mergeCell ref="J1820:N1820"/>
    <mergeCell ref="O1820:P1820"/>
    <mergeCell ref="B1819:C1819"/>
    <mergeCell ref="D1819:E1819"/>
    <mergeCell ref="F1819:G1819"/>
    <mergeCell ref="H1819:I1819"/>
    <mergeCell ref="J1819:N1819"/>
    <mergeCell ref="O1819:P1819"/>
    <mergeCell ref="B1818:C1818"/>
    <mergeCell ref="D1818:E1818"/>
    <mergeCell ref="F1818:G1818"/>
    <mergeCell ref="H1818:I1818"/>
    <mergeCell ref="J1818:N1818"/>
    <mergeCell ref="O1818:P1818"/>
    <mergeCell ref="B1817:C1817"/>
    <mergeCell ref="D1817:E1817"/>
    <mergeCell ref="F1817:G1817"/>
    <mergeCell ref="H1817:I1817"/>
    <mergeCell ref="J1817:N1817"/>
    <mergeCell ref="O1817:P1817"/>
    <mergeCell ref="B1816:C1816"/>
    <mergeCell ref="D1816:E1816"/>
    <mergeCell ref="F1816:G1816"/>
    <mergeCell ref="H1816:I1816"/>
    <mergeCell ref="J1816:N1816"/>
    <mergeCell ref="O1816:P1816"/>
    <mergeCell ref="B1815:C1815"/>
    <mergeCell ref="D1815:E1815"/>
    <mergeCell ref="F1815:G1815"/>
    <mergeCell ref="H1815:I1815"/>
    <mergeCell ref="J1815:N1815"/>
    <mergeCell ref="O1815:P1815"/>
    <mergeCell ref="B1814:C1814"/>
    <mergeCell ref="D1814:E1814"/>
    <mergeCell ref="F1814:G1814"/>
    <mergeCell ref="H1814:I1814"/>
    <mergeCell ref="J1814:N1814"/>
    <mergeCell ref="O1814:P1814"/>
    <mergeCell ref="B1813:C1813"/>
    <mergeCell ref="D1813:E1813"/>
    <mergeCell ref="F1813:G1813"/>
    <mergeCell ref="H1813:I1813"/>
    <mergeCell ref="J1813:N1813"/>
    <mergeCell ref="O1813:P1813"/>
    <mergeCell ref="B1812:C1812"/>
    <mergeCell ref="D1812:E1812"/>
    <mergeCell ref="F1812:G1812"/>
    <mergeCell ref="H1812:I1812"/>
    <mergeCell ref="J1812:N1812"/>
    <mergeCell ref="O1812:P1812"/>
    <mergeCell ref="B1811:C1811"/>
    <mergeCell ref="D1811:E1811"/>
    <mergeCell ref="F1811:G1811"/>
    <mergeCell ref="H1811:I1811"/>
    <mergeCell ref="J1811:N1811"/>
    <mergeCell ref="O1811:P1811"/>
    <mergeCell ref="B1810:C1810"/>
    <mergeCell ref="D1810:E1810"/>
    <mergeCell ref="F1810:G1810"/>
    <mergeCell ref="H1810:I1810"/>
    <mergeCell ref="J1810:N1810"/>
    <mergeCell ref="O1810:P1810"/>
    <mergeCell ref="B1809:C1809"/>
    <mergeCell ref="D1809:E1809"/>
    <mergeCell ref="F1809:G1809"/>
    <mergeCell ref="H1809:I1809"/>
    <mergeCell ref="J1809:N1809"/>
    <mergeCell ref="O1809:P1809"/>
    <mergeCell ref="B1808:C1808"/>
    <mergeCell ref="D1808:E1808"/>
    <mergeCell ref="F1808:G1808"/>
    <mergeCell ref="H1808:I1808"/>
    <mergeCell ref="J1808:N1808"/>
    <mergeCell ref="O1808:P1808"/>
    <mergeCell ref="B1807:C1807"/>
    <mergeCell ref="D1807:E1807"/>
    <mergeCell ref="F1807:G1807"/>
    <mergeCell ref="H1807:I1807"/>
    <mergeCell ref="J1807:N1807"/>
    <mergeCell ref="O1807:P1807"/>
    <mergeCell ref="B1806:C1806"/>
    <mergeCell ref="D1806:E1806"/>
    <mergeCell ref="F1806:G1806"/>
    <mergeCell ref="H1806:I1806"/>
    <mergeCell ref="J1806:N1806"/>
    <mergeCell ref="O1806:P1806"/>
    <mergeCell ref="B1805:C1805"/>
    <mergeCell ref="D1805:E1805"/>
    <mergeCell ref="F1805:G1805"/>
    <mergeCell ref="H1805:I1805"/>
    <mergeCell ref="J1805:N1805"/>
    <mergeCell ref="O1805:P1805"/>
    <mergeCell ref="B1804:C1804"/>
    <mergeCell ref="D1804:E1804"/>
    <mergeCell ref="F1804:G1804"/>
    <mergeCell ref="H1804:I1804"/>
    <mergeCell ref="J1804:N1804"/>
    <mergeCell ref="O1804:P1804"/>
    <mergeCell ref="B1803:C1803"/>
    <mergeCell ref="D1803:E1803"/>
    <mergeCell ref="F1803:G1803"/>
    <mergeCell ref="H1803:I1803"/>
    <mergeCell ref="J1803:N1803"/>
    <mergeCell ref="O1803:P1803"/>
    <mergeCell ref="B1802:C1802"/>
    <mergeCell ref="D1802:E1802"/>
    <mergeCell ref="F1802:G1802"/>
    <mergeCell ref="H1802:I1802"/>
    <mergeCell ref="J1802:N1802"/>
    <mergeCell ref="O1802:P1802"/>
    <mergeCell ref="B1801:C1801"/>
    <mergeCell ref="D1801:E1801"/>
    <mergeCell ref="F1801:G1801"/>
    <mergeCell ref="H1801:I1801"/>
    <mergeCell ref="J1801:N1801"/>
    <mergeCell ref="O1801:P1801"/>
    <mergeCell ref="B1800:C1800"/>
    <mergeCell ref="D1800:E1800"/>
    <mergeCell ref="F1800:G1800"/>
    <mergeCell ref="H1800:I1800"/>
    <mergeCell ref="J1800:N1800"/>
    <mergeCell ref="O1800:P1800"/>
    <mergeCell ref="B1799:C1799"/>
    <mergeCell ref="D1799:E1799"/>
    <mergeCell ref="F1799:G1799"/>
    <mergeCell ref="H1799:I1799"/>
    <mergeCell ref="J1799:N1799"/>
    <mergeCell ref="O1799:P1799"/>
    <mergeCell ref="B1798:C1798"/>
    <mergeCell ref="D1798:E1798"/>
    <mergeCell ref="F1798:G1798"/>
    <mergeCell ref="H1798:I1798"/>
    <mergeCell ref="J1798:N1798"/>
    <mergeCell ref="O1798:P1798"/>
    <mergeCell ref="B1797:C1797"/>
    <mergeCell ref="D1797:E1797"/>
    <mergeCell ref="F1797:G1797"/>
    <mergeCell ref="H1797:I1797"/>
    <mergeCell ref="J1797:N1797"/>
    <mergeCell ref="O1797:P1797"/>
    <mergeCell ref="B1796:C1796"/>
    <mergeCell ref="D1796:E1796"/>
    <mergeCell ref="F1796:G1796"/>
    <mergeCell ref="H1796:I1796"/>
    <mergeCell ref="J1796:N1796"/>
    <mergeCell ref="O1796:P1796"/>
    <mergeCell ref="B1795:C1795"/>
    <mergeCell ref="D1795:E1795"/>
    <mergeCell ref="F1795:G1795"/>
    <mergeCell ref="H1795:I1795"/>
    <mergeCell ref="J1795:N1795"/>
    <mergeCell ref="O1795:P1795"/>
    <mergeCell ref="B1794:C1794"/>
    <mergeCell ref="D1794:E1794"/>
    <mergeCell ref="F1794:G1794"/>
    <mergeCell ref="H1794:I1794"/>
    <mergeCell ref="J1794:N1794"/>
    <mergeCell ref="O1794:P1794"/>
    <mergeCell ref="B1793:C1793"/>
    <mergeCell ref="D1793:E1793"/>
    <mergeCell ref="F1793:G1793"/>
    <mergeCell ref="H1793:I1793"/>
    <mergeCell ref="J1793:N1793"/>
    <mergeCell ref="O1793:P1793"/>
    <mergeCell ref="B1792:C1792"/>
    <mergeCell ref="D1792:E1792"/>
    <mergeCell ref="F1792:G1792"/>
    <mergeCell ref="H1792:I1792"/>
    <mergeCell ref="J1792:N1792"/>
    <mergeCell ref="O1792:P1792"/>
    <mergeCell ref="B1791:C1791"/>
    <mergeCell ref="D1791:E1791"/>
    <mergeCell ref="F1791:G1791"/>
    <mergeCell ref="H1791:I1791"/>
    <mergeCell ref="J1791:N1791"/>
    <mergeCell ref="O1791:P1791"/>
    <mergeCell ref="B1790:C1790"/>
    <mergeCell ref="D1790:E1790"/>
    <mergeCell ref="F1790:G1790"/>
    <mergeCell ref="H1790:I1790"/>
    <mergeCell ref="J1790:N1790"/>
    <mergeCell ref="O1790:P1790"/>
    <mergeCell ref="B1789:C1789"/>
    <mergeCell ref="D1789:E1789"/>
    <mergeCell ref="F1789:G1789"/>
    <mergeCell ref="H1789:I1789"/>
    <mergeCell ref="J1789:N1789"/>
    <mergeCell ref="O1789:P1789"/>
    <mergeCell ref="B1788:C1788"/>
    <mergeCell ref="D1788:E1788"/>
    <mergeCell ref="F1788:G1788"/>
    <mergeCell ref="H1788:I1788"/>
    <mergeCell ref="J1788:N1788"/>
    <mergeCell ref="O1788:P1788"/>
    <mergeCell ref="B1787:C1787"/>
    <mergeCell ref="D1787:E1787"/>
    <mergeCell ref="F1787:G1787"/>
    <mergeCell ref="H1787:I1787"/>
    <mergeCell ref="J1787:N1787"/>
    <mergeCell ref="O1787:P1787"/>
    <mergeCell ref="B1786:C1786"/>
    <mergeCell ref="D1786:E1786"/>
    <mergeCell ref="F1786:G1786"/>
    <mergeCell ref="H1786:I1786"/>
    <mergeCell ref="J1786:N1786"/>
    <mergeCell ref="O1786:P1786"/>
    <mergeCell ref="B1785:C1785"/>
    <mergeCell ref="D1785:E1785"/>
    <mergeCell ref="F1785:G1785"/>
    <mergeCell ref="H1785:I1785"/>
    <mergeCell ref="J1785:N1785"/>
    <mergeCell ref="O1785:P1785"/>
    <mergeCell ref="B1784:C1784"/>
    <mergeCell ref="D1784:E1784"/>
    <mergeCell ref="F1784:G1784"/>
    <mergeCell ref="H1784:I1784"/>
    <mergeCell ref="J1784:N1784"/>
    <mergeCell ref="O1784:P1784"/>
    <mergeCell ref="B1783:C1783"/>
    <mergeCell ref="D1783:E1783"/>
    <mergeCell ref="F1783:G1783"/>
    <mergeCell ref="H1783:I1783"/>
    <mergeCell ref="J1783:N1783"/>
    <mergeCell ref="O1783:P1783"/>
    <mergeCell ref="B1782:C1782"/>
    <mergeCell ref="D1782:E1782"/>
    <mergeCell ref="F1782:G1782"/>
    <mergeCell ref="H1782:I1782"/>
    <mergeCell ref="J1782:N1782"/>
    <mergeCell ref="O1782:P1782"/>
    <mergeCell ref="B1781:C1781"/>
    <mergeCell ref="D1781:E1781"/>
    <mergeCell ref="F1781:G1781"/>
    <mergeCell ref="H1781:I1781"/>
    <mergeCell ref="J1781:N1781"/>
    <mergeCell ref="O1781:P1781"/>
    <mergeCell ref="B1780:C1780"/>
    <mergeCell ref="D1780:E1780"/>
    <mergeCell ref="F1780:G1780"/>
    <mergeCell ref="H1780:I1780"/>
    <mergeCell ref="J1780:N1780"/>
    <mergeCell ref="O1780:P1780"/>
    <mergeCell ref="B1779:C1779"/>
    <mergeCell ref="D1779:E1779"/>
    <mergeCell ref="F1779:G1779"/>
    <mergeCell ref="H1779:I1779"/>
    <mergeCell ref="J1779:N1779"/>
    <mergeCell ref="O1779:P1779"/>
    <mergeCell ref="B1778:C1778"/>
    <mergeCell ref="D1778:E1778"/>
    <mergeCell ref="F1778:G1778"/>
    <mergeCell ref="H1778:I1778"/>
    <mergeCell ref="J1778:N1778"/>
    <mergeCell ref="O1778:P1778"/>
    <mergeCell ref="B1777:C1777"/>
    <mergeCell ref="D1777:E1777"/>
    <mergeCell ref="F1777:G1777"/>
    <mergeCell ref="H1777:I1777"/>
    <mergeCell ref="J1777:N1777"/>
    <mergeCell ref="O1777:P1777"/>
    <mergeCell ref="B1776:C1776"/>
    <mergeCell ref="D1776:E1776"/>
    <mergeCell ref="F1776:G1776"/>
    <mergeCell ref="H1776:I1776"/>
    <mergeCell ref="J1776:N1776"/>
    <mergeCell ref="O1776:P1776"/>
    <mergeCell ref="B1775:C1775"/>
    <mergeCell ref="D1775:E1775"/>
    <mergeCell ref="F1775:G1775"/>
    <mergeCell ref="H1775:I1775"/>
    <mergeCell ref="J1775:N1775"/>
    <mergeCell ref="O1775:P1775"/>
    <mergeCell ref="B1774:C1774"/>
    <mergeCell ref="D1774:E1774"/>
    <mergeCell ref="F1774:G1774"/>
    <mergeCell ref="H1774:I1774"/>
    <mergeCell ref="J1774:N1774"/>
    <mergeCell ref="O1774:P1774"/>
    <mergeCell ref="B1773:C1773"/>
    <mergeCell ref="D1773:E1773"/>
    <mergeCell ref="F1773:G1773"/>
    <mergeCell ref="H1773:I1773"/>
    <mergeCell ref="J1773:N1773"/>
    <mergeCell ref="O1773:P1773"/>
    <mergeCell ref="B1772:C1772"/>
    <mergeCell ref="D1772:E1772"/>
    <mergeCell ref="F1772:G1772"/>
    <mergeCell ref="H1772:I1772"/>
    <mergeCell ref="J1772:N1772"/>
    <mergeCell ref="O1772:P1772"/>
    <mergeCell ref="B1771:C1771"/>
    <mergeCell ref="D1771:E1771"/>
    <mergeCell ref="F1771:G1771"/>
    <mergeCell ref="H1771:I1771"/>
    <mergeCell ref="J1771:N1771"/>
    <mergeCell ref="O1771:P1771"/>
    <mergeCell ref="B1770:C1770"/>
    <mergeCell ref="D1770:E1770"/>
    <mergeCell ref="F1770:G1770"/>
    <mergeCell ref="H1770:I1770"/>
    <mergeCell ref="J1770:N1770"/>
    <mergeCell ref="O1770:P1770"/>
    <mergeCell ref="B1769:C1769"/>
    <mergeCell ref="D1769:E1769"/>
    <mergeCell ref="F1769:G1769"/>
    <mergeCell ref="H1769:I1769"/>
    <mergeCell ref="J1769:N1769"/>
    <mergeCell ref="O1769:P1769"/>
    <mergeCell ref="B1768:C1768"/>
    <mergeCell ref="D1768:E1768"/>
    <mergeCell ref="F1768:G1768"/>
    <mergeCell ref="H1768:I1768"/>
    <mergeCell ref="J1768:N1768"/>
    <mergeCell ref="O1768:P1768"/>
    <mergeCell ref="B1767:C1767"/>
    <mergeCell ref="D1767:E1767"/>
    <mergeCell ref="F1767:G1767"/>
    <mergeCell ref="H1767:I1767"/>
    <mergeCell ref="J1767:N1767"/>
    <mergeCell ref="O1767:P1767"/>
    <mergeCell ref="B1766:C1766"/>
    <mergeCell ref="D1766:E1766"/>
    <mergeCell ref="F1766:G1766"/>
    <mergeCell ref="H1766:I1766"/>
    <mergeCell ref="J1766:N1766"/>
    <mergeCell ref="O1766:P1766"/>
    <mergeCell ref="B1765:C1765"/>
    <mergeCell ref="D1765:E1765"/>
    <mergeCell ref="F1765:G1765"/>
    <mergeCell ref="H1765:I1765"/>
    <mergeCell ref="J1765:N1765"/>
    <mergeCell ref="O1765:P1765"/>
    <mergeCell ref="B1764:C1764"/>
    <mergeCell ref="D1764:E1764"/>
    <mergeCell ref="F1764:G1764"/>
    <mergeCell ref="H1764:I1764"/>
    <mergeCell ref="J1764:N1764"/>
    <mergeCell ref="O1764:P1764"/>
    <mergeCell ref="B1763:C1763"/>
    <mergeCell ref="D1763:E1763"/>
    <mergeCell ref="F1763:G1763"/>
    <mergeCell ref="H1763:I1763"/>
    <mergeCell ref="J1763:N1763"/>
    <mergeCell ref="O1763:P1763"/>
    <mergeCell ref="B1762:C1762"/>
    <mergeCell ref="D1762:E1762"/>
    <mergeCell ref="F1762:G1762"/>
    <mergeCell ref="H1762:I1762"/>
    <mergeCell ref="J1762:N1762"/>
    <mergeCell ref="O1762:P1762"/>
    <mergeCell ref="B1761:C1761"/>
    <mergeCell ref="D1761:E1761"/>
    <mergeCell ref="F1761:G1761"/>
    <mergeCell ref="H1761:I1761"/>
    <mergeCell ref="J1761:N1761"/>
    <mergeCell ref="O1761:P1761"/>
    <mergeCell ref="B1760:C1760"/>
    <mergeCell ref="D1760:E1760"/>
    <mergeCell ref="F1760:G1760"/>
    <mergeCell ref="H1760:I1760"/>
    <mergeCell ref="J1760:N1760"/>
    <mergeCell ref="O1760:P1760"/>
    <mergeCell ref="B1759:C1759"/>
    <mergeCell ref="D1759:E1759"/>
    <mergeCell ref="F1759:G1759"/>
    <mergeCell ref="H1759:I1759"/>
    <mergeCell ref="J1759:N1759"/>
    <mergeCell ref="O1759:P1759"/>
    <mergeCell ref="B1758:C1758"/>
    <mergeCell ref="D1758:E1758"/>
    <mergeCell ref="F1758:G1758"/>
    <mergeCell ref="H1758:I1758"/>
    <mergeCell ref="J1758:N1758"/>
    <mergeCell ref="O1758:P1758"/>
    <mergeCell ref="B1757:C1757"/>
    <mergeCell ref="D1757:E1757"/>
    <mergeCell ref="F1757:G1757"/>
    <mergeCell ref="H1757:I1757"/>
    <mergeCell ref="J1757:N1757"/>
    <mergeCell ref="O1757:P1757"/>
    <mergeCell ref="B1756:C1756"/>
    <mergeCell ref="D1756:E1756"/>
    <mergeCell ref="F1756:G1756"/>
    <mergeCell ref="H1756:I1756"/>
    <mergeCell ref="J1756:N1756"/>
    <mergeCell ref="O1756:P1756"/>
    <mergeCell ref="B1755:C1755"/>
    <mergeCell ref="D1755:E1755"/>
    <mergeCell ref="F1755:G1755"/>
    <mergeCell ref="H1755:I1755"/>
    <mergeCell ref="J1755:N1755"/>
    <mergeCell ref="O1755:P1755"/>
    <mergeCell ref="B1754:C1754"/>
    <mergeCell ref="D1754:E1754"/>
    <mergeCell ref="F1754:G1754"/>
    <mergeCell ref="H1754:I1754"/>
    <mergeCell ref="J1754:N1754"/>
    <mergeCell ref="O1754:P1754"/>
    <mergeCell ref="B1753:C1753"/>
    <mergeCell ref="D1753:E1753"/>
    <mergeCell ref="F1753:G1753"/>
    <mergeCell ref="H1753:I1753"/>
    <mergeCell ref="J1753:N1753"/>
    <mergeCell ref="O1753:P1753"/>
    <mergeCell ref="B1752:C1752"/>
    <mergeCell ref="D1752:E1752"/>
    <mergeCell ref="F1752:G1752"/>
    <mergeCell ref="H1752:I1752"/>
    <mergeCell ref="J1752:N1752"/>
    <mergeCell ref="O1752:P1752"/>
    <mergeCell ref="B1751:C1751"/>
    <mergeCell ref="D1751:E1751"/>
    <mergeCell ref="F1751:G1751"/>
    <mergeCell ref="H1751:I1751"/>
    <mergeCell ref="J1751:N1751"/>
    <mergeCell ref="O1751:P1751"/>
    <mergeCell ref="B1750:C1750"/>
    <mergeCell ref="D1750:E1750"/>
    <mergeCell ref="F1750:G1750"/>
    <mergeCell ref="H1750:I1750"/>
    <mergeCell ref="J1750:N1750"/>
    <mergeCell ref="O1750:P1750"/>
    <mergeCell ref="B1749:C1749"/>
    <mergeCell ref="D1749:E1749"/>
    <mergeCell ref="F1749:G1749"/>
    <mergeCell ref="H1749:I1749"/>
    <mergeCell ref="J1749:N1749"/>
    <mergeCell ref="O1749:P1749"/>
    <mergeCell ref="B1748:C1748"/>
    <mergeCell ref="D1748:E1748"/>
    <mergeCell ref="F1748:G1748"/>
    <mergeCell ref="H1748:I1748"/>
    <mergeCell ref="J1748:N1748"/>
    <mergeCell ref="O1748:P1748"/>
    <mergeCell ref="B1747:C1747"/>
    <mergeCell ref="D1747:E1747"/>
    <mergeCell ref="F1747:G1747"/>
    <mergeCell ref="H1747:I1747"/>
    <mergeCell ref="J1747:N1747"/>
    <mergeCell ref="O1747:P1747"/>
    <mergeCell ref="B1746:C1746"/>
    <mergeCell ref="D1746:E1746"/>
    <mergeCell ref="F1746:G1746"/>
    <mergeCell ref="H1746:I1746"/>
    <mergeCell ref="J1746:N1746"/>
    <mergeCell ref="O1746:P1746"/>
    <mergeCell ref="B1745:C1745"/>
    <mergeCell ref="D1745:E1745"/>
    <mergeCell ref="F1745:G1745"/>
    <mergeCell ref="H1745:I1745"/>
    <mergeCell ref="J1745:N1745"/>
    <mergeCell ref="O1745:P1745"/>
    <mergeCell ref="B1744:C1744"/>
    <mergeCell ref="D1744:E1744"/>
    <mergeCell ref="F1744:G1744"/>
    <mergeCell ref="H1744:I1744"/>
    <mergeCell ref="J1744:N1744"/>
    <mergeCell ref="O1744:P1744"/>
    <mergeCell ref="B1743:C1743"/>
    <mergeCell ref="D1743:E1743"/>
    <mergeCell ref="F1743:G1743"/>
    <mergeCell ref="H1743:I1743"/>
    <mergeCell ref="J1743:N1743"/>
    <mergeCell ref="O1743:P1743"/>
    <mergeCell ref="B1742:C1742"/>
    <mergeCell ref="D1742:E1742"/>
    <mergeCell ref="F1742:G1742"/>
    <mergeCell ref="H1742:I1742"/>
    <mergeCell ref="J1742:N1742"/>
    <mergeCell ref="O1742:P1742"/>
    <mergeCell ref="B1741:C1741"/>
    <mergeCell ref="D1741:E1741"/>
    <mergeCell ref="F1741:G1741"/>
    <mergeCell ref="H1741:I1741"/>
    <mergeCell ref="J1741:N1741"/>
    <mergeCell ref="O1741:P1741"/>
    <mergeCell ref="B1740:C1740"/>
    <mergeCell ref="D1740:E1740"/>
    <mergeCell ref="F1740:G1740"/>
    <mergeCell ref="H1740:I1740"/>
    <mergeCell ref="J1740:N1740"/>
    <mergeCell ref="O1740:P1740"/>
    <mergeCell ref="B1739:C1739"/>
    <mergeCell ref="D1739:E1739"/>
    <mergeCell ref="F1739:G1739"/>
    <mergeCell ref="H1739:I1739"/>
    <mergeCell ref="J1739:N1739"/>
    <mergeCell ref="O1739:P1739"/>
    <mergeCell ref="B1738:C1738"/>
    <mergeCell ref="D1738:E1738"/>
    <mergeCell ref="F1738:G1738"/>
    <mergeCell ref="H1738:I1738"/>
    <mergeCell ref="J1738:N1738"/>
    <mergeCell ref="O1738:P1738"/>
    <mergeCell ref="B1737:C1737"/>
    <mergeCell ref="D1737:E1737"/>
    <mergeCell ref="F1737:G1737"/>
    <mergeCell ref="H1737:I1737"/>
    <mergeCell ref="J1737:N1737"/>
    <mergeCell ref="O1737:P1737"/>
    <mergeCell ref="B1736:C1736"/>
    <mergeCell ref="D1736:E1736"/>
    <mergeCell ref="F1736:G1736"/>
    <mergeCell ref="H1736:I1736"/>
    <mergeCell ref="J1736:N1736"/>
    <mergeCell ref="O1736:P1736"/>
    <mergeCell ref="B1735:C1735"/>
    <mergeCell ref="D1735:E1735"/>
    <mergeCell ref="F1735:G1735"/>
    <mergeCell ref="H1735:I1735"/>
    <mergeCell ref="J1735:N1735"/>
    <mergeCell ref="O1735:P1735"/>
    <mergeCell ref="B1734:C1734"/>
    <mergeCell ref="D1734:E1734"/>
    <mergeCell ref="F1734:G1734"/>
    <mergeCell ref="H1734:I1734"/>
    <mergeCell ref="J1734:N1734"/>
    <mergeCell ref="O1734:P1734"/>
    <mergeCell ref="B1733:C1733"/>
    <mergeCell ref="D1733:E1733"/>
    <mergeCell ref="F1733:G1733"/>
    <mergeCell ref="H1733:I1733"/>
    <mergeCell ref="J1733:N1733"/>
    <mergeCell ref="O1733:P1733"/>
    <mergeCell ref="B1732:C1732"/>
    <mergeCell ref="D1732:E1732"/>
    <mergeCell ref="F1732:G1732"/>
    <mergeCell ref="H1732:I1732"/>
    <mergeCell ref="J1732:N1732"/>
    <mergeCell ref="O1732:P1732"/>
    <mergeCell ref="B1731:C1731"/>
    <mergeCell ref="D1731:E1731"/>
    <mergeCell ref="F1731:G1731"/>
    <mergeCell ref="H1731:I1731"/>
    <mergeCell ref="J1731:N1731"/>
    <mergeCell ref="O1731:P1731"/>
    <mergeCell ref="B1730:C1730"/>
    <mergeCell ref="D1730:E1730"/>
    <mergeCell ref="F1730:G1730"/>
    <mergeCell ref="H1730:I1730"/>
    <mergeCell ref="J1730:N1730"/>
    <mergeCell ref="O1730:P1730"/>
    <mergeCell ref="B1729:C1729"/>
    <mergeCell ref="D1729:E1729"/>
    <mergeCell ref="F1729:G1729"/>
    <mergeCell ref="H1729:I1729"/>
    <mergeCell ref="J1729:N1729"/>
    <mergeCell ref="O1729:P1729"/>
    <mergeCell ref="B1728:C1728"/>
    <mergeCell ref="D1728:E1728"/>
    <mergeCell ref="F1728:G1728"/>
    <mergeCell ref="H1728:I1728"/>
    <mergeCell ref="J1728:N1728"/>
    <mergeCell ref="O1728:P1728"/>
    <mergeCell ref="B1727:C1727"/>
    <mergeCell ref="D1727:E1727"/>
    <mergeCell ref="F1727:G1727"/>
    <mergeCell ref="H1727:I1727"/>
    <mergeCell ref="J1727:N1727"/>
    <mergeCell ref="O1727:P1727"/>
    <mergeCell ref="B1726:C1726"/>
    <mergeCell ref="D1726:E1726"/>
    <mergeCell ref="F1726:G1726"/>
    <mergeCell ref="H1726:I1726"/>
    <mergeCell ref="J1726:N1726"/>
    <mergeCell ref="O1726:P1726"/>
    <mergeCell ref="B1725:C1725"/>
    <mergeCell ref="D1725:E1725"/>
    <mergeCell ref="F1725:G1725"/>
    <mergeCell ref="H1725:I1725"/>
    <mergeCell ref="J1725:N1725"/>
    <mergeCell ref="O1725:P1725"/>
    <mergeCell ref="B1724:C1724"/>
    <mergeCell ref="D1724:E1724"/>
    <mergeCell ref="F1724:G1724"/>
    <mergeCell ref="H1724:I1724"/>
    <mergeCell ref="J1724:N1724"/>
    <mergeCell ref="O1724:P1724"/>
    <mergeCell ref="B1723:C1723"/>
    <mergeCell ref="D1723:E1723"/>
    <mergeCell ref="F1723:G1723"/>
    <mergeCell ref="H1723:I1723"/>
    <mergeCell ref="J1723:N1723"/>
    <mergeCell ref="O1723:P1723"/>
    <mergeCell ref="B1722:C1722"/>
    <mergeCell ref="D1722:E1722"/>
    <mergeCell ref="F1722:G1722"/>
    <mergeCell ref="H1722:I1722"/>
    <mergeCell ref="J1722:N1722"/>
    <mergeCell ref="O1722:P1722"/>
    <mergeCell ref="B1721:C1721"/>
    <mergeCell ref="D1721:E1721"/>
    <mergeCell ref="F1721:G1721"/>
    <mergeCell ref="H1721:I1721"/>
    <mergeCell ref="J1721:N1721"/>
    <mergeCell ref="O1721:P1721"/>
    <mergeCell ref="B1720:C1720"/>
    <mergeCell ref="D1720:E1720"/>
    <mergeCell ref="F1720:G1720"/>
    <mergeCell ref="H1720:I1720"/>
    <mergeCell ref="J1720:N1720"/>
    <mergeCell ref="O1720:P1720"/>
    <mergeCell ref="B1719:C1719"/>
    <mergeCell ref="D1719:E1719"/>
    <mergeCell ref="F1719:G1719"/>
    <mergeCell ref="H1719:I1719"/>
    <mergeCell ref="J1719:N1719"/>
    <mergeCell ref="O1719:P1719"/>
    <mergeCell ref="B1718:C1718"/>
    <mergeCell ref="D1718:E1718"/>
    <mergeCell ref="F1718:G1718"/>
    <mergeCell ref="H1718:I1718"/>
    <mergeCell ref="J1718:N1718"/>
    <mergeCell ref="O1718:P1718"/>
    <mergeCell ref="B1717:C1717"/>
    <mergeCell ref="D1717:E1717"/>
    <mergeCell ref="F1717:G1717"/>
    <mergeCell ref="H1717:I1717"/>
    <mergeCell ref="J1717:N1717"/>
    <mergeCell ref="O1717:P1717"/>
    <mergeCell ref="B1716:C1716"/>
    <mergeCell ref="D1716:E1716"/>
    <mergeCell ref="F1716:G1716"/>
    <mergeCell ref="H1716:I1716"/>
    <mergeCell ref="J1716:N1716"/>
    <mergeCell ref="O1716:P1716"/>
    <mergeCell ref="B1715:C1715"/>
    <mergeCell ref="D1715:E1715"/>
    <mergeCell ref="F1715:G1715"/>
    <mergeCell ref="H1715:I1715"/>
    <mergeCell ref="J1715:N1715"/>
    <mergeCell ref="O1715:P1715"/>
    <mergeCell ref="B1714:C1714"/>
    <mergeCell ref="D1714:E1714"/>
    <mergeCell ref="F1714:G1714"/>
    <mergeCell ref="H1714:I1714"/>
    <mergeCell ref="J1714:N1714"/>
    <mergeCell ref="O1714:P1714"/>
    <mergeCell ref="B1713:C1713"/>
    <mergeCell ref="D1713:E1713"/>
    <mergeCell ref="F1713:G1713"/>
    <mergeCell ref="H1713:I1713"/>
    <mergeCell ref="J1713:N1713"/>
    <mergeCell ref="O1713:P1713"/>
    <mergeCell ref="B1712:C1712"/>
    <mergeCell ref="D1712:E1712"/>
    <mergeCell ref="F1712:G1712"/>
    <mergeCell ref="H1712:I1712"/>
    <mergeCell ref="J1712:N1712"/>
    <mergeCell ref="O1712:P1712"/>
    <mergeCell ref="B1711:C1711"/>
    <mergeCell ref="D1711:E1711"/>
    <mergeCell ref="F1711:G1711"/>
    <mergeCell ref="H1711:I1711"/>
    <mergeCell ref="J1711:N1711"/>
    <mergeCell ref="O1711:P1711"/>
    <mergeCell ref="B1710:C1710"/>
    <mergeCell ref="D1710:E1710"/>
    <mergeCell ref="F1710:G1710"/>
    <mergeCell ref="H1710:I1710"/>
    <mergeCell ref="J1710:N1710"/>
    <mergeCell ref="O1710:P1710"/>
    <mergeCell ref="B1709:C1709"/>
    <mergeCell ref="D1709:E1709"/>
    <mergeCell ref="F1709:G1709"/>
    <mergeCell ref="H1709:I1709"/>
    <mergeCell ref="J1709:N1709"/>
    <mergeCell ref="O1709:P1709"/>
    <mergeCell ref="B1708:C1708"/>
    <mergeCell ref="D1708:E1708"/>
    <mergeCell ref="F1708:G1708"/>
    <mergeCell ref="H1708:I1708"/>
    <mergeCell ref="J1708:N1708"/>
    <mergeCell ref="O1708:P1708"/>
    <mergeCell ref="B1707:C1707"/>
    <mergeCell ref="D1707:E1707"/>
    <mergeCell ref="F1707:G1707"/>
    <mergeCell ref="H1707:I1707"/>
    <mergeCell ref="J1707:N1707"/>
    <mergeCell ref="O1707:P1707"/>
    <mergeCell ref="B1706:C1706"/>
    <mergeCell ref="D1706:E1706"/>
    <mergeCell ref="F1706:G1706"/>
    <mergeCell ref="H1706:I1706"/>
    <mergeCell ref="J1706:N1706"/>
    <mergeCell ref="O1706:P1706"/>
    <mergeCell ref="B1705:C1705"/>
    <mergeCell ref="D1705:E1705"/>
    <mergeCell ref="F1705:G1705"/>
    <mergeCell ref="H1705:I1705"/>
    <mergeCell ref="J1705:N1705"/>
    <mergeCell ref="O1705:P1705"/>
    <mergeCell ref="B1704:C1704"/>
    <mergeCell ref="D1704:E1704"/>
    <mergeCell ref="F1704:G1704"/>
    <mergeCell ref="H1704:I1704"/>
    <mergeCell ref="J1704:N1704"/>
    <mergeCell ref="O1704:P1704"/>
    <mergeCell ref="B1703:C1703"/>
    <mergeCell ref="D1703:E1703"/>
    <mergeCell ref="F1703:G1703"/>
    <mergeCell ref="H1703:I1703"/>
    <mergeCell ref="J1703:N1703"/>
    <mergeCell ref="O1703:P1703"/>
    <mergeCell ref="B1702:C1702"/>
    <mergeCell ref="D1702:E1702"/>
    <mergeCell ref="F1702:G1702"/>
    <mergeCell ref="H1702:I1702"/>
    <mergeCell ref="J1702:N1702"/>
    <mergeCell ref="O1702:P1702"/>
    <mergeCell ref="B1701:C1701"/>
    <mergeCell ref="D1701:E1701"/>
    <mergeCell ref="F1701:G1701"/>
    <mergeCell ref="H1701:I1701"/>
    <mergeCell ref="J1701:N1701"/>
    <mergeCell ref="O1701:P1701"/>
    <mergeCell ref="B1700:C1700"/>
    <mergeCell ref="D1700:E1700"/>
    <mergeCell ref="F1700:G1700"/>
    <mergeCell ref="H1700:I1700"/>
    <mergeCell ref="J1700:N1700"/>
    <mergeCell ref="O1700:P1700"/>
    <mergeCell ref="B1699:C1699"/>
    <mergeCell ref="D1699:E1699"/>
    <mergeCell ref="F1699:G1699"/>
    <mergeCell ref="H1699:I1699"/>
    <mergeCell ref="J1699:N1699"/>
    <mergeCell ref="O1699:P1699"/>
    <mergeCell ref="B1698:C1698"/>
    <mergeCell ref="D1698:E1698"/>
    <mergeCell ref="F1698:G1698"/>
    <mergeCell ref="H1698:I1698"/>
    <mergeCell ref="J1698:N1698"/>
    <mergeCell ref="O1698:P1698"/>
    <mergeCell ref="B1697:C1697"/>
    <mergeCell ref="D1697:E1697"/>
    <mergeCell ref="F1697:G1697"/>
    <mergeCell ref="H1697:I1697"/>
    <mergeCell ref="J1697:N1697"/>
    <mergeCell ref="O1697:P1697"/>
    <mergeCell ref="B1696:C1696"/>
    <mergeCell ref="D1696:E1696"/>
    <mergeCell ref="F1696:G1696"/>
    <mergeCell ref="H1696:I1696"/>
    <mergeCell ref="J1696:N1696"/>
    <mergeCell ref="O1696:P1696"/>
    <mergeCell ref="B1695:C1695"/>
    <mergeCell ref="D1695:E1695"/>
    <mergeCell ref="F1695:G1695"/>
    <mergeCell ref="H1695:I1695"/>
    <mergeCell ref="J1695:N1695"/>
    <mergeCell ref="O1695:P1695"/>
    <mergeCell ref="B1694:C1694"/>
    <mergeCell ref="D1694:E1694"/>
    <mergeCell ref="F1694:G1694"/>
    <mergeCell ref="H1694:I1694"/>
    <mergeCell ref="J1694:N1694"/>
    <mergeCell ref="O1694:P1694"/>
    <mergeCell ref="B1693:C1693"/>
    <mergeCell ref="D1693:E1693"/>
    <mergeCell ref="F1693:G1693"/>
    <mergeCell ref="H1693:I1693"/>
    <mergeCell ref="J1693:N1693"/>
    <mergeCell ref="O1693:P1693"/>
    <mergeCell ref="B1692:C1692"/>
    <mergeCell ref="D1692:E1692"/>
    <mergeCell ref="F1692:G1692"/>
    <mergeCell ref="H1692:I1692"/>
    <mergeCell ref="J1692:N1692"/>
    <mergeCell ref="O1692:P1692"/>
    <mergeCell ref="B1691:C1691"/>
    <mergeCell ref="D1691:E1691"/>
    <mergeCell ref="F1691:G1691"/>
    <mergeCell ref="H1691:I1691"/>
    <mergeCell ref="J1691:N1691"/>
    <mergeCell ref="O1691:P1691"/>
    <mergeCell ref="B1690:C1690"/>
    <mergeCell ref="D1690:E1690"/>
    <mergeCell ref="F1690:G1690"/>
    <mergeCell ref="H1690:I1690"/>
    <mergeCell ref="J1690:N1690"/>
    <mergeCell ref="O1690:P1690"/>
    <mergeCell ref="B1689:C1689"/>
    <mergeCell ref="D1689:E1689"/>
    <mergeCell ref="F1689:G1689"/>
    <mergeCell ref="H1689:I1689"/>
    <mergeCell ref="J1689:N1689"/>
    <mergeCell ref="O1689:P1689"/>
    <mergeCell ref="B1688:C1688"/>
    <mergeCell ref="D1688:E1688"/>
    <mergeCell ref="F1688:G1688"/>
    <mergeCell ref="H1688:I1688"/>
    <mergeCell ref="J1688:N1688"/>
    <mergeCell ref="O1688:P1688"/>
    <mergeCell ref="B1687:C1687"/>
    <mergeCell ref="D1687:E1687"/>
    <mergeCell ref="F1687:G1687"/>
    <mergeCell ref="H1687:I1687"/>
    <mergeCell ref="J1687:N1687"/>
    <mergeCell ref="O1687:P1687"/>
    <mergeCell ref="B1686:C1686"/>
    <mergeCell ref="D1686:E1686"/>
    <mergeCell ref="F1686:G1686"/>
    <mergeCell ref="H1686:I1686"/>
    <mergeCell ref="J1686:N1686"/>
    <mergeCell ref="O1686:P1686"/>
    <mergeCell ref="B1685:C1685"/>
    <mergeCell ref="D1685:E1685"/>
    <mergeCell ref="F1685:G1685"/>
    <mergeCell ref="H1685:I1685"/>
    <mergeCell ref="J1685:N1685"/>
    <mergeCell ref="O1685:P1685"/>
    <mergeCell ref="B1684:C1684"/>
    <mergeCell ref="D1684:E1684"/>
    <mergeCell ref="F1684:G1684"/>
    <mergeCell ref="H1684:I1684"/>
    <mergeCell ref="J1684:N1684"/>
    <mergeCell ref="O1684:P1684"/>
    <mergeCell ref="B1683:C1683"/>
    <mergeCell ref="D1683:E1683"/>
    <mergeCell ref="F1683:G1683"/>
    <mergeCell ref="H1683:I1683"/>
    <mergeCell ref="J1683:N1683"/>
    <mergeCell ref="O1683:P1683"/>
    <mergeCell ref="B1682:C1682"/>
    <mergeCell ref="D1682:E1682"/>
    <mergeCell ref="F1682:G1682"/>
    <mergeCell ref="H1682:I1682"/>
    <mergeCell ref="J1682:N1682"/>
    <mergeCell ref="O1682:P1682"/>
    <mergeCell ref="B1681:C1681"/>
    <mergeCell ref="D1681:E1681"/>
    <mergeCell ref="F1681:G1681"/>
    <mergeCell ref="H1681:I1681"/>
    <mergeCell ref="J1681:N1681"/>
    <mergeCell ref="O1681:P1681"/>
    <mergeCell ref="B1680:C1680"/>
    <mergeCell ref="D1680:E1680"/>
    <mergeCell ref="F1680:G1680"/>
    <mergeCell ref="H1680:I1680"/>
    <mergeCell ref="J1680:N1680"/>
    <mergeCell ref="O1680:P1680"/>
    <mergeCell ref="B1679:C1679"/>
    <mergeCell ref="D1679:E1679"/>
    <mergeCell ref="F1679:G1679"/>
    <mergeCell ref="H1679:I1679"/>
    <mergeCell ref="J1679:N1679"/>
    <mergeCell ref="O1679:P1679"/>
    <mergeCell ref="B1678:C1678"/>
    <mergeCell ref="D1678:E1678"/>
    <mergeCell ref="F1678:G1678"/>
    <mergeCell ref="H1678:I1678"/>
    <mergeCell ref="J1678:N1678"/>
    <mergeCell ref="O1678:P1678"/>
    <mergeCell ref="B1677:C1677"/>
    <mergeCell ref="D1677:E1677"/>
    <mergeCell ref="F1677:G1677"/>
    <mergeCell ref="H1677:I1677"/>
    <mergeCell ref="J1677:N1677"/>
    <mergeCell ref="O1677:P1677"/>
    <mergeCell ref="B1676:C1676"/>
    <mergeCell ref="D1676:E1676"/>
    <mergeCell ref="F1676:G1676"/>
    <mergeCell ref="H1676:I1676"/>
    <mergeCell ref="J1676:N1676"/>
    <mergeCell ref="O1676:P1676"/>
    <mergeCell ref="B1675:C1675"/>
    <mergeCell ref="D1675:E1675"/>
    <mergeCell ref="F1675:G1675"/>
    <mergeCell ref="H1675:I1675"/>
    <mergeCell ref="J1675:N1675"/>
    <mergeCell ref="O1675:P1675"/>
    <mergeCell ref="B1674:C1674"/>
    <mergeCell ref="D1674:E1674"/>
    <mergeCell ref="F1674:G1674"/>
    <mergeCell ref="H1674:I1674"/>
    <mergeCell ref="J1674:N1674"/>
    <mergeCell ref="O1674:P1674"/>
    <mergeCell ref="B1673:C1673"/>
    <mergeCell ref="D1673:E1673"/>
    <mergeCell ref="F1673:G1673"/>
    <mergeCell ref="H1673:I1673"/>
    <mergeCell ref="J1673:N1673"/>
    <mergeCell ref="O1673:P1673"/>
    <mergeCell ref="B1672:C1672"/>
    <mergeCell ref="D1672:E1672"/>
    <mergeCell ref="F1672:G1672"/>
    <mergeCell ref="H1672:I1672"/>
    <mergeCell ref="J1672:N1672"/>
    <mergeCell ref="O1672:P1672"/>
    <mergeCell ref="B1671:C1671"/>
    <mergeCell ref="D1671:E1671"/>
    <mergeCell ref="F1671:G1671"/>
    <mergeCell ref="H1671:I1671"/>
    <mergeCell ref="J1671:N1671"/>
    <mergeCell ref="O1671:P1671"/>
    <mergeCell ref="B1670:C1670"/>
    <mergeCell ref="D1670:E1670"/>
    <mergeCell ref="F1670:G1670"/>
    <mergeCell ref="H1670:I1670"/>
    <mergeCell ref="J1670:N1670"/>
    <mergeCell ref="O1670:P1670"/>
    <mergeCell ref="B1669:C1669"/>
    <mergeCell ref="D1669:E1669"/>
    <mergeCell ref="F1669:G1669"/>
    <mergeCell ref="H1669:I1669"/>
    <mergeCell ref="J1669:N1669"/>
    <mergeCell ref="O1669:P1669"/>
    <mergeCell ref="B1668:C1668"/>
    <mergeCell ref="D1668:E1668"/>
    <mergeCell ref="F1668:G1668"/>
    <mergeCell ref="H1668:I1668"/>
    <mergeCell ref="J1668:N1668"/>
    <mergeCell ref="O1668:P1668"/>
    <mergeCell ref="B1667:C1667"/>
    <mergeCell ref="D1667:E1667"/>
    <mergeCell ref="F1667:G1667"/>
    <mergeCell ref="H1667:I1667"/>
    <mergeCell ref="J1667:N1667"/>
    <mergeCell ref="O1667:P1667"/>
    <mergeCell ref="B1666:C1666"/>
    <mergeCell ref="D1666:E1666"/>
    <mergeCell ref="F1666:G1666"/>
    <mergeCell ref="H1666:I1666"/>
    <mergeCell ref="J1666:N1666"/>
    <mergeCell ref="O1666:P1666"/>
    <mergeCell ref="B1665:C1665"/>
    <mergeCell ref="D1665:E1665"/>
    <mergeCell ref="F1665:G1665"/>
    <mergeCell ref="H1665:I1665"/>
    <mergeCell ref="J1665:N1665"/>
    <mergeCell ref="O1665:P1665"/>
    <mergeCell ref="B1664:C1664"/>
    <mergeCell ref="D1664:E1664"/>
    <mergeCell ref="F1664:G1664"/>
    <mergeCell ref="H1664:I1664"/>
    <mergeCell ref="J1664:N1664"/>
    <mergeCell ref="O1664:P1664"/>
    <mergeCell ref="B1663:C1663"/>
    <mergeCell ref="D1663:E1663"/>
    <mergeCell ref="F1663:G1663"/>
    <mergeCell ref="H1663:I1663"/>
    <mergeCell ref="J1663:N1663"/>
    <mergeCell ref="O1663:P1663"/>
    <mergeCell ref="B1662:C1662"/>
    <mergeCell ref="D1662:E1662"/>
    <mergeCell ref="F1662:G1662"/>
    <mergeCell ref="H1662:I1662"/>
    <mergeCell ref="J1662:N1662"/>
    <mergeCell ref="O1662:P1662"/>
    <mergeCell ref="B1661:C1661"/>
    <mergeCell ref="D1661:E1661"/>
    <mergeCell ref="F1661:G1661"/>
    <mergeCell ref="H1661:I1661"/>
    <mergeCell ref="J1661:N1661"/>
    <mergeCell ref="O1661:P1661"/>
    <mergeCell ref="B1660:C1660"/>
    <mergeCell ref="D1660:E1660"/>
    <mergeCell ref="F1660:G1660"/>
    <mergeCell ref="H1660:I1660"/>
    <mergeCell ref="J1660:N1660"/>
    <mergeCell ref="O1660:P1660"/>
    <mergeCell ref="B1659:C1659"/>
    <mergeCell ref="D1659:E1659"/>
    <mergeCell ref="F1659:G1659"/>
    <mergeCell ref="H1659:I1659"/>
    <mergeCell ref="J1659:N1659"/>
    <mergeCell ref="O1659:P1659"/>
    <mergeCell ref="B1658:C1658"/>
    <mergeCell ref="D1658:E1658"/>
    <mergeCell ref="F1658:G1658"/>
    <mergeCell ref="H1658:I1658"/>
    <mergeCell ref="J1658:N1658"/>
    <mergeCell ref="O1658:P1658"/>
    <mergeCell ref="B1657:C1657"/>
    <mergeCell ref="D1657:E1657"/>
    <mergeCell ref="F1657:G1657"/>
    <mergeCell ref="H1657:I1657"/>
    <mergeCell ref="J1657:N1657"/>
    <mergeCell ref="O1657:P1657"/>
    <mergeCell ref="B1656:C1656"/>
    <mergeCell ref="D1656:E1656"/>
    <mergeCell ref="F1656:G1656"/>
    <mergeCell ref="H1656:I1656"/>
    <mergeCell ref="J1656:N1656"/>
    <mergeCell ref="O1656:P1656"/>
    <mergeCell ref="B1655:C1655"/>
    <mergeCell ref="D1655:E1655"/>
    <mergeCell ref="F1655:G1655"/>
    <mergeCell ref="H1655:I1655"/>
    <mergeCell ref="J1655:N1655"/>
    <mergeCell ref="O1655:P1655"/>
    <mergeCell ref="B1654:C1654"/>
    <mergeCell ref="D1654:E1654"/>
    <mergeCell ref="F1654:G1654"/>
    <mergeCell ref="H1654:I1654"/>
    <mergeCell ref="J1654:N1654"/>
    <mergeCell ref="O1654:P1654"/>
    <mergeCell ref="B1653:C1653"/>
    <mergeCell ref="D1653:E1653"/>
    <mergeCell ref="F1653:G1653"/>
    <mergeCell ref="H1653:I1653"/>
    <mergeCell ref="J1653:N1653"/>
    <mergeCell ref="O1653:P1653"/>
    <mergeCell ref="B1652:C1652"/>
    <mergeCell ref="D1652:E1652"/>
    <mergeCell ref="F1652:G1652"/>
    <mergeCell ref="H1652:I1652"/>
    <mergeCell ref="J1652:N1652"/>
    <mergeCell ref="O1652:P1652"/>
    <mergeCell ref="B1651:C1651"/>
    <mergeCell ref="D1651:E1651"/>
    <mergeCell ref="F1651:G1651"/>
    <mergeCell ref="H1651:I1651"/>
    <mergeCell ref="J1651:N1651"/>
    <mergeCell ref="O1651:P1651"/>
    <mergeCell ref="B1650:C1650"/>
    <mergeCell ref="D1650:E1650"/>
    <mergeCell ref="F1650:G1650"/>
    <mergeCell ref="H1650:I1650"/>
    <mergeCell ref="J1650:N1650"/>
    <mergeCell ref="O1650:P1650"/>
    <mergeCell ref="B1649:C1649"/>
    <mergeCell ref="D1649:E1649"/>
    <mergeCell ref="F1649:G1649"/>
    <mergeCell ref="H1649:I1649"/>
    <mergeCell ref="J1649:N1649"/>
    <mergeCell ref="O1649:P1649"/>
    <mergeCell ref="B1648:C1648"/>
    <mergeCell ref="D1648:E1648"/>
    <mergeCell ref="F1648:G1648"/>
    <mergeCell ref="H1648:I1648"/>
    <mergeCell ref="J1648:N1648"/>
    <mergeCell ref="O1648:P1648"/>
    <mergeCell ref="B1647:C1647"/>
    <mergeCell ref="D1647:E1647"/>
    <mergeCell ref="F1647:G1647"/>
    <mergeCell ref="H1647:I1647"/>
    <mergeCell ref="J1647:N1647"/>
    <mergeCell ref="O1647:P1647"/>
    <mergeCell ref="B1646:C1646"/>
    <mergeCell ref="D1646:E1646"/>
    <mergeCell ref="F1646:G1646"/>
    <mergeCell ref="H1646:I1646"/>
    <mergeCell ref="J1646:N1646"/>
    <mergeCell ref="O1646:P1646"/>
    <mergeCell ref="B1645:C1645"/>
    <mergeCell ref="D1645:E1645"/>
    <mergeCell ref="F1645:G1645"/>
    <mergeCell ref="H1645:I1645"/>
    <mergeCell ref="J1645:N1645"/>
    <mergeCell ref="O1645:P1645"/>
    <mergeCell ref="B1644:C1644"/>
    <mergeCell ref="D1644:E1644"/>
    <mergeCell ref="F1644:G1644"/>
    <mergeCell ref="H1644:I1644"/>
    <mergeCell ref="J1644:N1644"/>
    <mergeCell ref="O1644:P1644"/>
    <mergeCell ref="B1643:C1643"/>
    <mergeCell ref="D1643:E1643"/>
    <mergeCell ref="F1643:G1643"/>
    <mergeCell ref="H1643:I1643"/>
    <mergeCell ref="J1643:N1643"/>
    <mergeCell ref="O1643:P1643"/>
    <mergeCell ref="B1642:C1642"/>
    <mergeCell ref="D1642:E1642"/>
    <mergeCell ref="F1642:G1642"/>
    <mergeCell ref="H1642:I1642"/>
    <mergeCell ref="J1642:N1642"/>
    <mergeCell ref="O1642:P1642"/>
    <mergeCell ref="B1641:C1641"/>
    <mergeCell ref="D1641:E1641"/>
    <mergeCell ref="F1641:G1641"/>
    <mergeCell ref="H1641:I1641"/>
    <mergeCell ref="J1641:N1641"/>
    <mergeCell ref="O1641:P1641"/>
    <mergeCell ref="B1640:C1640"/>
    <mergeCell ref="D1640:E1640"/>
    <mergeCell ref="F1640:G1640"/>
    <mergeCell ref="H1640:I1640"/>
    <mergeCell ref="J1640:N1640"/>
    <mergeCell ref="O1640:P1640"/>
    <mergeCell ref="B1639:C1639"/>
    <mergeCell ref="D1639:E1639"/>
    <mergeCell ref="F1639:G1639"/>
    <mergeCell ref="H1639:I1639"/>
    <mergeCell ref="J1639:N1639"/>
    <mergeCell ref="O1639:P1639"/>
    <mergeCell ref="B1638:C1638"/>
    <mergeCell ref="D1638:E1638"/>
    <mergeCell ref="F1638:G1638"/>
    <mergeCell ref="H1638:I1638"/>
    <mergeCell ref="J1638:N1638"/>
    <mergeCell ref="O1638:P1638"/>
    <mergeCell ref="B1637:C1637"/>
    <mergeCell ref="D1637:E1637"/>
    <mergeCell ref="F1637:G1637"/>
    <mergeCell ref="H1637:I1637"/>
    <mergeCell ref="J1637:N1637"/>
    <mergeCell ref="O1637:P1637"/>
    <mergeCell ref="B1636:C1636"/>
    <mergeCell ref="D1636:E1636"/>
    <mergeCell ref="F1636:G1636"/>
    <mergeCell ref="H1636:I1636"/>
    <mergeCell ref="J1636:N1636"/>
    <mergeCell ref="O1636:P1636"/>
    <mergeCell ref="B1635:C1635"/>
    <mergeCell ref="D1635:E1635"/>
    <mergeCell ref="F1635:G1635"/>
    <mergeCell ref="H1635:I1635"/>
    <mergeCell ref="J1635:N1635"/>
    <mergeCell ref="O1635:P1635"/>
    <mergeCell ref="B1634:C1634"/>
    <mergeCell ref="D1634:E1634"/>
    <mergeCell ref="F1634:G1634"/>
    <mergeCell ref="H1634:I1634"/>
    <mergeCell ref="J1634:N1634"/>
    <mergeCell ref="O1634:P1634"/>
    <mergeCell ref="B1633:C1633"/>
    <mergeCell ref="D1633:E1633"/>
    <mergeCell ref="F1633:G1633"/>
    <mergeCell ref="H1633:I1633"/>
    <mergeCell ref="J1633:N1633"/>
    <mergeCell ref="O1633:P1633"/>
    <mergeCell ref="B1632:C1632"/>
    <mergeCell ref="D1632:E1632"/>
    <mergeCell ref="F1632:G1632"/>
    <mergeCell ref="H1632:I1632"/>
    <mergeCell ref="J1632:N1632"/>
    <mergeCell ref="O1632:P1632"/>
    <mergeCell ref="B1631:C1631"/>
    <mergeCell ref="D1631:E1631"/>
    <mergeCell ref="F1631:G1631"/>
    <mergeCell ref="H1631:I1631"/>
    <mergeCell ref="J1631:N1631"/>
    <mergeCell ref="O1631:P1631"/>
    <mergeCell ref="B1630:C1630"/>
    <mergeCell ref="D1630:E1630"/>
    <mergeCell ref="F1630:G1630"/>
    <mergeCell ref="H1630:I1630"/>
    <mergeCell ref="J1630:N1630"/>
    <mergeCell ref="O1630:P1630"/>
    <mergeCell ref="B1629:C1629"/>
    <mergeCell ref="D1629:E1629"/>
    <mergeCell ref="F1629:G1629"/>
    <mergeCell ref="H1629:I1629"/>
    <mergeCell ref="J1629:N1629"/>
    <mergeCell ref="O1629:P1629"/>
    <mergeCell ref="B1628:C1628"/>
    <mergeCell ref="D1628:E1628"/>
    <mergeCell ref="F1628:G1628"/>
    <mergeCell ref="H1628:I1628"/>
    <mergeCell ref="J1628:N1628"/>
    <mergeCell ref="O1628:P1628"/>
    <mergeCell ref="B1627:C1627"/>
    <mergeCell ref="D1627:E1627"/>
    <mergeCell ref="F1627:G1627"/>
    <mergeCell ref="H1627:I1627"/>
    <mergeCell ref="J1627:N1627"/>
    <mergeCell ref="O1627:P1627"/>
    <mergeCell ref="B1626:C1626"/>
    <mergeCell ref="D1626:E1626"/>
    <mergeCell ref="F1626:G1626"/>
    <mergeCell ref="H1626:I1626"/>
    <mergeCell ref="J1626:N1626"/>
    <mergeCell ref="O1626:P1626"/>
    <mergeCell ref="B1625:C1625"/>
    <mergeCell ref="D1625:E1625"/>
    <mergeCell ref="F1625:G1625"/>
    <mergeCell ref="H1625:I1625"/>
    <mergeCell ref="J1625:N1625"/>
    <mergeCell ref="O1625:P1625"/>
    <mergeCell ref="B1624:C1624"/>
    <mergeCell ref="D1624:E1624"/>
    <mergeCell ref="F1624:G1624"/>
    <mergeCell ref="H1624:I1624"/>
    <mergeCell ref="J1624:N1624"/>
    <mergeCell ref="O1624:P1624"/>
    <mergeCell ref="B1623:C1623"/>
    <mergeCell ref="D1623:E1623"/>
    <mergeCell ref="F1623:G1623"/>
    <mergeCell ref="H1623:I1623"/>
    <mergeCell ref="J1623:N1623"/>
    <mergeCell ref="O1623:P1623"/>
    <mergeCell ref="B1622:C1622"/>
    <mergeCell ref="D1622:E1622"/>
    <mergeCell ref="F1622:G1622"/>
    <mergeCell ref="H1622:I1622"/>
    <mergeCell ref="J1622:N1622"/>
    <mergeCell ref="O1622:P1622"/>
    <mergeCell ref="B1621:C1621"/>
    <mergeCell ref="D1621:E1621"/>
    <mergeCell ref="F1621:G1621"/>
    <mergeCell ref="H1621:I1621"/>
    <mergeCell ref="J1621:N1621"/>
    <mergeCell ref="O1621:P1621"/>
    <mergeCell ref="B1620:C1620"/>
    <mergeCell ref="D1620:E1620"/>
    <mergeCell ref="F1620:G1620"/>
    <mergeCell ref="H1620:I1620"/>
    <mergeCell ref="J1620:N1620"/>
    <mergeCell ref="O1620:P1620"/>
    <mergeCell ref="B1619:C1619"/>
    <mergeCell ref="D1619:E1619"/>
    <mergeCell ref="F1619:G1619"/>
    <mergeCell ref="H1619:I1619"/>
    <mergeCell ref="J1619:N1619"/>
    <mergeCell ref="O1619:P1619"/>
    <mergeCell ref="B1618:C1618"/>
    <mergeCell ref="D1618:E1618"/>
    <mergeCell ref="F1618:G1618"/>
    <mergeCell ref="H1618:I1618"/>
    <mergeCell ref="J1618:N1618"/>
    <mergeCell ref="O1618:P1618"/>
    <mergeCell ref="B1617:C1617"/>
    <mergeCell ref="D1617:E1617"/>
    <mergeCell ref="F1617:G1617"/>
    <mergeCell ref="H1617:I1617"/>
    <mergeCell ref="J1617:N1617"/>
    <mergeCell ref="O1617:P1617"/>
    <mergeCell ref="B1616:C1616"/>
    <mergeCell ref="D1616:E1616"/>
    <mergeCell ref="F1616:G1616"/>
    <mergeCell ref="H1616:I1616"/>
    <mergeCell ref="J1616:N1616"/>
    <mergeCell ref="O1616:P1616"/>
    <mergeCell ref="B1615:C1615"/>
    <mergeCell ref="D1615:E1615"/>
    <mergeCell ref="F1615:G1615"/>
    <mergeCell ref="H1615:I1615"/>
    <mergeCell ref="J1615:N1615"/>
    <mergeCell ref="O1615:P1615"/>
    <mergeCell ref="B1614:C1614"/>
    <mergeCell ref="D1614:E1614"/>
    <mergeCell ref="F1614:G1614"/>
    <mergeCell ref="H1614:I1614"/>
    <mergeCell ref="J1614:N1614"/>
    <mergeCell ref="O1614:P1614"/>
    <mergeCell ref="B1613:C1613"/>
    <mergeCell ref="D1613:E1613"/>
    <mergeCell ref="F1613:G1613"/>
    <mergeCell ref="H1613:I1613"/>
    <mergeCell ref="J1613:N1613"/>
    <mergeCell ref="O1613:P1613"/>
    <mergeCell ref="B1612:C1612"/>
    <mergeCell ref="D1612:E1612"/>
    <mergeCell ref="F1612:G1612"/>
    <mergeCell ref="H1612:I1612"/>
    <mergeCell ref="J1612:N1612"/>
    <mergeCell ref="O1612:P1612"/>
    <mergeCell ref="B1611:C1611"/>
    <mergeCell ref="D1611:E1611"/>
    <mergeCell ref="F1611:G1611"/>
    <mergeCell ref="H1611:I1611"/>
    <mergeCell ref="J1611:N1611"/>
    <mergeCell ref="O1611:P1611"/>
    <mergeCell ref="B1610:C1610"/>
    <mergeCell ref="D1610:E1610"/>
    <mergeCell ref="F1610:G1610"/>
    <mergeCell ref="H1610:I1610"/>
    <mergeCell ref="J1610:N1610"/>
    <mergeCell ref="O1610:P1610"/>
    <mergeCell ref="B1609:C1609"/>
    <mergeCell ref="D1609:E1609"/>
    <mergeCell ref="F1609:G1609"/>
    <mergeCell ref="H1609:I1609"/>
    <mergeCell ref="J1609:N1609"/>
    <mergeCell ref="O1609:P1609"/>
    <mergeCell ref="B1608:C1608"/>
    <mergeCell ref="D1608:E1608"/>
    <mergeCell ref="F1608:G1608"/>
    <mergeCell ref="H1608:I1608"/>
    <mergeCell ref="J1608:N1608"/>
    <mergeCell ref="O1608:P1608"/>
    <mergeCell ref="B1607:C1607"/>
    <mergeCell ref="D1607:E1607"/>
    <mergeCell ref="F1607:G1607"/>
    <mergeCell ref="H1607:I1607"/>
    <mergeCell ref="J1607:N1607"/>
    <mergeCell ref="O1607:P1607"/>
    <mergeCell ref="B1606:C1606"/>
    <mergeCell ref="D1606:E1606"/>
    <mergeCell ref="F1606:G1606"/>
    <mergeCell ref="H1606:I1606"/>
    <mergeCell ref="J1606:N1606"/>
    <mergeCell ref="O1606:P1606"/>
    <mergeCell ref="B1605:C1605"/>
    <mergeCell ref="D1605:E1605"/>
    <mergeCell ref="F1605:G1605"/>
    <mergeCell ref="H1605:I1605"/>
    <mergeCell ref="J1605:N1605"/>
    <mergeCell ref="O1605:P1605"/>
    <mergeCell ref="B1604:C1604"/>
    <mergeCell ref="D1604:E1604"/>
    <mergeCell ref="F1604:G1604"/>
    <mergeCell ref="H1604:I1604"/>
    <mergeCell ref="J1604:N1604"/>
    <mergeCell ref="O1604:P1604"/>
    <mergeCell ref="B1603:C1603"/>
    <mergeCell ref="D1603:E1603"/>
    <mergeCell ref="F1603:G1603"/>
    <mergeCell ref="H1603:I1603"/>
    <mergeCell ref="J1603:N1603"/>
    <mergeCell ref="O1603:P1603"/>
    <mergeCell ref="B1602:C1602"/>
    <mergeCell ref="D1602:E1602"/>
    <mergeCell ref="F1602:G1602"/>
    <mergeCell ref="H1602:I1602"/>
    <mergeCell ref="J1602:N1602"/>
    <mergeCell ref="O1602:P1602"/>
    <mergeCell ref="B1601:C1601"/>
    <mergeCell ref="D1601:E1601"/>
    <mergeCell ref="F1601:G1601"/>
    <mergeCell ref="H1601:I1601"/>
    <mergeCell ref="J1601:N1601"/>
    <mergeCell ref="O1601:P1601"/>
    <mergeCell ref="B1600:C1600"/>
    <mergeCell ref="D1600:E1600"/>
    <mergeCell ref="F1600:G1600"/>
    <mergeCell ref="H1600:I1600"/>
    <mergeCell ref="J1600:N1600"/>
    <mergeCell ref="O1600:P1600"/>
    <mergeCell ref="B1599:C1599"/>
    <mergeCell ref="D1599:E1599"/>
    <mergeCell ref="F1599:G1599"/>
    <mergeCell ref="H1599:I1599"/>
    <mergeCell ref="J1599:N1599"/>
    <mergeCell ref="O1599:P1599"/>
    <mergeCell ref="B1598:C1598"/>
    <mergeCell ref="D1598:E1598"/>
    <mergeCell ref="F1598:G1598"/>
    <mergeCell ref="H1598:I1598"/>
    <mergeCell ref="J1598:N1598"/>
    <mergeCell ref="O1598:P1598"/>
    <mergeCell ref="B1597:C1597"/>
    <mergeCell ref="D1597:E1597"/>
    <mergeCell ref="F1597:G1597"/>
    <mergeCell ref="H1597:I1597"/>
    <mergeCell ref="J1597:N1597"/>
    <mergeCell ref="O1597:P1597"/>
    <mergeCell ref="B1596:C1596"/>
    <mergeCell ref="D1596:E1596"/>
    <mergeCell ref="F1596:G1596"/>
    <mergeCell ref="H1596:I1596"/>
    <mergeCell ref="J1596:N1596"/>
    <mergeCell ref="O1596:P1596"/>
    <mergeCell ref="B1595:C1595"/>
    <mergeCell ref="D1595:E1595"/>
    <mergeCell ref="F1595:G1595"/>
    <mergeCell ref="H1595:I1595"/>
    <mergeCell ref="J1595:N1595"/>
    <mergeCell ref="O1595:P1595"/>
    <mergeCell ref="B1594:C1594"/>
    <mergeCell ref="D1594:E1594"/>
    <mergeCell ref="F1594:G1594"/>
    <mergeCell ref="H1594:I1594"/>
    <mergeCell ref="J1594:N1594"/>
    <mergeCell ref="O1594:P1594"/>
    <mergeCell ref="B1593:C1593"/>
    <mergeCell ref="D1593:E1593"/>
    <mergeCell ref="F1593:G1593"/>
    <mergeCell ref="H1593:I1593"/>
    <mergeCell ref="J1593:N1593"/>
    <mergeCell ref="O1593:P1593"/>
    <mergeCell ref="B1592:C1592"/>
    <mergeCell ref="D1592:E1592"/>
    <mergeCell ref="F1592:G1592"/>
    <mergeCell ref="H1592:I1592"/>
    <mergeCell ref="J1592:N1592"/>
    <mergeCell ref="O1592:P1592"/>
    <mergeCell ref="B1591:C1591"/>
    <mergeCell ref="D1591:E1591"/>
    <mergeCell ref="F1591:G1591"/>
    <mergeCell ref="H1591:I1591"/>
    <mergeCell ref="J1591:N1591"/>
    <mergeCell ref="O1591:P1591"/>
    <mergeCell ref="B1590:C1590"/>
    <mergeCell ref="D1590:E1590"/>
    <mergeCell ref="F1590:G1590"/>
    <mergeCell ref="H1590:I1590"/>
    <mergeCell ref="J1590:N1590"/>
    <mergeCell ref="O1590:P1590"/>
    <mergeCell ref="B1589:C1589"/>
    <mergeCell ref="D1589:E1589"/>
    <mergeCell ref="F1589:G1589"/>
    <mergeCell ref="H1589:I1589"/>
    <mergeCell ref="J1589:N1589"/>
    <mergeCell ref="O1589:P1589"/>
    <mergeCell ref="B1588:C1588"/>
    <mergeCell ref="D1588:E1588"/>
    <mergeCell ref="F1588:G1588"/>
    <mergeCell ref="H1588:I1588"/>
    <mergeCell ref="J1588:N1588"/>
    <mergeCell ref="O1588:P1588"/>
    <mergeCell ref="B1587:C1587"/>
    <mergeCell ref="D1587:E1587"/>
    <mergeCell ref="F1587:G1587"/>
    <mergeCell ref="H1587:I1587"/>
    <mergeCell ref="J1587:N1587"/>
    <mergeCell ref="O1587:P1587"/>
    <mergeCell ref="B1586:C1586"/>
    <mergeCell ref="D1586:E1586"/>
    <mergeCell ref="F1586:G1586"/>
    <mergeCell ref="H1586:I1586"/>
    <mergeCell ref="J1586:N1586"/>
    <mergeCell ref="O1586:P1586"/>
    <mergeCell ref="B1585:C1585"/>
    <mergeCell ref="D1585:E1585"/>
    <mergeCell ref="F1585:G1585"/>
    <mergeCell ref="H1585:I1585"/>
    <mergeCell ref="J1585:N1585"/>
    <mergeCell ref="O1585:P1585"/>
    <mergeCell ref="B1584:C1584"/>
    <mergeCell ref="D1584:E1584"/>
    <mergeCell ref="F1584:G1584"/>
    <mergeCell ref="H1584:I1584"/>
    <mergeCell ref="J1584:N1584"/>
    <mergeCell ref="O1584:P1584"/>
    <mergeCell ref="B1583:C1583"/>
    <mergeCell ref="D1583:E1583"/>
    <mergeCell ref="F1583:G1583"/>
    <mergeCell ref="H1583:I1583"/>
    <mergeCell ref="J1583:N1583"/>
    <mergeCell ref="O1583:P1583"/>
    <mergeCell ref="B1582:C1582"/>
    <mergeCell ref="D1582:E1582"/>
    <mergeCell ref="F1582:G1582"/>
    <mergeCell ref="H1582:I1582"/>
    <mergeCell ref="J1582:N1582"/>
    <mergeCell ref="O1582:P1582"/>
    <mergeCell ref="B1581:C1581"/>
    <mergeCell ref="D1581:E1581"/>
    <mergeCell ref="F1581:G1581"/>
    <mergeCell ref="H1581:I1581"/>
    <mergeCell ref="J1581:N1581"/>
    <mergeCell ref="O1581:P1581"/>
    <mergeCell ref="B1580:C1580"/>
    <mergeCell ref="D1580:E1580"/>
    <mergeCell ref="F1580:G1580"/>
    <mergeCell ref="H1580:I1580"/>
    <mergeCell ref="J1580:N1580"/>
    <mergeCell ref="O1580:P1580"/>
    <mergeCell ref="B1579:C1579"/>
    <mergeCell ref="D1579:E1579"/>
    <mergeCell ref="F1579:G1579"/>
    <mergeCell ref="H1579:I1579"/>
    <mergeCell ref="J1579:N1579"/>
    <mergeCell ref="O1579:P1579"/>
    <mergeCell ref="B1578:C1578"/>
    <mergeCell ref="D1578:E1578"/>
    <mergeCell ref="F1578:G1578"/>
    <mergeCell ref="H1578:I1578"/>
    <mergeCell ref="J1578:N1578"/>
    <mergeCell ref="O1578:P1578"/>
    <mergeCell ref="B1577:C1577"/>
    <mergeCell ref="D1577:E1577"/>
    <mergeCell ref="F1577:G1577"/>
    <mergeCell ref="H1577:I1577"/>
    <mergeCell ref="J1577:N1577"/>
    <mergeCell ref="O1577:P1577"/>
    <mergeCell ref="B1576:C1576"/>
    <mergeCell ref="D1576:E1576"/>
    <mergeCell ref="F1576:G1576"/>
    <mergeCell ref="H1576:I1576"/>
    <mergeCell ref="J1576:N1576"/>
    <mergeCell ref="O1576:P1576"/>
    <mergeCell ref="B1575:C1575"/>
    <mergeCell ref="D1575:E1575"/>
    <mergeCell ref="F1575:G1575"/>
    <mergeCell ref="H1575:I1575"/>
    <mergeCell ref="J1575:N1575"/>
    <mergeCell ref="O1575:P1575"/>
    <mergeCell ref="B1574:C1574"/>
    <mergeCell ref="D1574:E1574"/>
    <mergeCell ref="F1574:G1574"/>
    <mergeCell ref="H1574:I1574"/>
    <mergeCell ref="J1574:N1574"/>
    <mergeCell ref="O1574:P1574"/>
    <mergeCell ref="B1573:C1573"/>
    <mergeCell ref="D1573:E1573"/>
    <mergeCell ref="F1573:G1573"/>
    <mergeCell ref="H1573:I1573"/>
    <mergeCell ref="J1573:N1573"/>
    <mergeCell ref="O1573:P1573"/>
    <mergeCell ref="B1572:C1572"/>
    <mergeCell ref="D1572:E1572"/>
    <mergeCell ref="F1572:G1572"/>
    <mergeCell ref="H1572:I1572"/>
    <mergeCell ref="J1572:N1572"/>
    <mergeCell ref="O1572:P1572"/>
    <mergeCell ref="B1571:C1571"/>
    <mergeCell ref="D1571:E1571"/>
    <mergeCell ref="F1571:G1571"/>
    <mergeCell ref="H1571:I1571"/>
    <mergeCell ref="J1571:N1571"/>
    <mergeCell ref="O1571:P1571"/>
    <mergeCell ref="B1570:C1570"/>
    <mergeCell ref="D1570:E1570"/>
    <mergeCell ref="F1570:G1570"/>
    <mergeCell ref="H1570:I1570"/>
    <mergeCell ref="J1570:N1570"/>
    <mergeCell ref="O1570:P1570"/>
    <mergeCell ref="B1569:C1569"/>
    <mergeCell ref="D1569:E1569"/>
    <mergeCell ref="F1569:G1569"/>
    <mergeCell ref="H1569:I1569"/>
    <mergeCell ref="J1569:N1569"/>
    <mergeCell ref="O1569:P1569"/>
    <mergeCell ref="B1568:C1568"/>
    <mergeCell ref="D1568:E1568"/>
    <mergeCell ref="F1568:G1568"/>
    <mergeCell ref="H1568:I1568"/>
    <mergeCell ref="J1568:N1568"/>
    <mergeCell ref="O1568:P1568"/>
    <mergeCell ref="B1567:C1567"/>
    <mergeCell ref="D1567:E1567"/>
    <mergeCell ref="F1567:G1567"/>
    <mergeCell ref="H1567:I1567"/>
    <mergeCell ref="J1567:N1567"/>
    <mergeCell ref="O1567:P1567"/>
    <mergeCell ref="B1566:C1566"/>
    <mergeCell ref="D1566:E1566"/>
    <mergeCell ref="F1566:G1566"/>
    <mergeCell ref="H1566:I1566"/>
    <mergeCell ref="J1566:N1566"/>
    <mergeCell ref="O1566:P1566"/>
    <mergeCell ref="B1565:C1565"/>
    <mergeCell ref="D1565:E1565"/>
    <mergeCell ref="F1565:G1565"/>
    <mergeCell ref="H1565:I1565"/>
    <mergeCell ref="J1565:N1565"/>
    <mergeCell ref="O1565:P1565"/>
    <mergeCell ref="B1564:C1564"/>
    <mergeCell ref="D1564:E1564"/>
    <mergeCell ref="F1564:G1564"/>
    <mergeCell ref="H1564:I1564"/>
    <mergeCell ref="J1564:N1564"/>
    <mergeCell ref="O1564:P1564"/>
    <mergeCell ref="B1563:C1563"/>
    <mergeCell ref="D1563:E1563"/>
    <mergeCell ref="F1563:G1563"/>
    <mergeCell ref="H1563:I1563"/>
    <mergeCell ref="J1563:N1563"/>
    <mergeCell ref="O1563:P1563"/>
    <mergeCell ref="B1562:C1562"/>
    <mergeCell ref="D1562:E1562"/>
    <mergeCell ref="F1562:G1562"/>
    <mergeCell ref="H1562:I1562"/>
    <mergeCell ref="J1562:N1562"/>
    <mergeCell ref="O1562:P1562"/>
    <mergeCell ref="B1561:C1561"/>
    <mergeCell ref="D1561:E1561"/>
    <mergeCell ref="F1561:G1561"/>
    <mergeCell ref="H1561:I1561"/>
    <mergeCell ref="J1561:N1561"/>
    <mergeCell ref="O1561:P1561"/>
    <mergeCell ref="B1560:C1560"/>
    <mergeCell ref="D1560:E1560"/>
    <mergeCell ref="F1560:G1560"/>
    <mergeCell ref="H1560:I1560"/>
    <mergeCell ref="J1560:N1560"/>
    <mergeCell ref="O1560:P1560"/>
    <mergeCell ref="B1559:C1559"/>
    <mergeCell ref="D1559:E1559"/>
    <mergeCell ref="F1559:G1559"/>
    <mergeCell ref="H1559:I1559"/>
    <mergeCell ref="J1559:N1559"/>
    <mergeCell ref="O1559:P1559"/>
    <mergeCell ref="B1558:C1558"/>
    <mergeCell ref="D1558:E1558"/>
    <mergeCell ref="F1558:G1558"/>
    <mergeCell ref="H1558:I1558"/>
    <mergeCell ref="J1558:N1558"/>
    <mergeCell ref="O1558:P1558"/>
    <mergeCell ref="B1557:C1557"/>
    <mergeCell ref="D1557:E1557"/>
    <mergeCell ref="F1557:G1557"/>
    <mergeCell ref="H1557:I1557"/>
    <mergeCell ref="J1557:N1557"/>
    <mergeCell ref="O1557:P1557"/>
    <mergeCell ref="B1556:C1556"/>
    <mergeCell ref="D1556:E1556"/>
    <mergeCell ref="F1556:G1556"/>
    <mergeCell ref="H1556:I1556"/>
    <mergeCell ref="J1556:N1556"/>
    <mergeCell ref="O1556:P1556"/>
    <mergeCell ref="B1555:C1555"/>
    <mergeCell ref="D1555:E1555"/>
    <mergeCell ref="F1555:G1555"/>
    <mergeCell ref="H1555:I1555"/>
    <mergeCell ref="J1555:N1555"/>
    <mergeCell ref="O1555:P1555"/>
    <mergeCell ref="B1554:C1554"/>
    <mergeCell ref="D1554:E1554"/>
    <mergeCell ref="F1554:G1554"/>
    <mergeCell ref="H1554:I1554"/>
    <mergeCell ref="J1554:N1554"/>
    <mergeCell ref="O1554:P1554"/>
    <mergeCell ref="B1553:C1553"/>
    <mergeCell ref="D1553:E1553"/>
    <mergeCell ref="F1553:G1553"/>
    <mergeCell ref="H1553:I1553"/>
    <mergeCell ref="J1553:N1553"/>
    <mergeCell ref="O1553:P1553"/>
    <mergeCell ref="B1552:C1552"/>
    <mergeCell ref="D1552:E1552"/>
    <mergeCell ref="F1552:G1552"/>
    <mergeCell ref="H1552:I1552"/>
    <mergeCell ref="J1552:N1552"/>
    <mergeCell ref="O1552:P1552"/>
    <mergeCell ref="B1551:C1551"/>
    <mergeCell ref="D1551:E1551"/>
    <mergeCell ref="F1551:G1551"/>
    <mergeCell ref="H1551:I1551"/>
    <mergeCell ref="J1551:N1551"/>
    <mergeCell ref="O1551:P1551"/>
    <mergeCell ref="B1550:C1550"/>
    <mergeCell ref="D1550:E1550"/>
    <mergeCell ref="F1550:G1550"/>
    <mergeCell ref="H1550:I1550"/>
    <mergeCell ref="J1550:N1550"/>
    <mergeCell ref="O1550:P1550"/>
    <mergeCell ref="B1549:C1549"/>
    <mergeCell ref="D1549:E1549"/>
    <mergeCell ref="F1549:G1549"/>
    <mergeCell ref="H1549:I1549"/>
    <mergeCell ref="J1549:N1549"/>
    <mergeCell ref="O1549:P1549"/>
    <mergeCell ref="B1548:C1548"/>
    <mergeCell ref="D1548:E1548"/>
    <mergeCell ref="F1548:G1548"/>
    <mergeCell ref="H1548:I1548"/>
    <mergeCell ref="J1548:N1548"/>
    <mergeCell ref="O1548:P1548"/>
    <mergeCell ref="B1547:C1547"/>
    <mergeCell ref="D1547:E1547"/>
    <mergeCell ref="F1547:G1547"/>
    <mergeCell ref="H1547:I1547"/>
    <mergeCell ref="J1547:N1547"/>
    <mergeCell ref="O1547:P1547"/>
    <mergeCell ref="B1546:C1546"/>
    <mergeCell ref="D1546:E1546"/>
    <mergeCell ref="F1546:G1546"/>
    <mergeCell ref="H1546:I1546"/>
    <mergeCell ref="J1546:N1546"/>
    <mergeCell ref="O1546:P1546"/>
    <mergeCell ref="B1545:C1545"/>
    <mergeCell ref="D1545:E1545"/>
    <mergeCell ref="F1545:G1545"/>
    <mergeCell ref="H1545:I1545"/>
    <mergeCell ref="J1545:N1545"/>
    <mergeCell ref="O1545:P1545"/>
    <mergeCell ref="B1544:C1544"/>
    <mergeCell ref="D1544:E1544"/>
    <mergeCell ref="F1544:G1544"/>
    <mergeCell ref="H1544:I1544"/>
    <mergeCell ref="J1544:N1544"/>
    <mergeCell ref="O1544:P1544"/>
    <mergeCell ref="B1543:C1543"/>
    <mergeCell ref="D1543:E1543"/>
    <mergeCell ref="F1543:G1543"/>
    <mergeCell ref="H1543:I1543"/>
    <mergeCell ref="J1543:N1543"/>
    <mergeCell ref="O1543:P1543"/>
    <mergeCell ref="B1542:C1542"/>
    <mergeCell ref="D1542:E1542"/>
    <mergeCell ref="F1542:G1542"/>
    <mergeCell ref="H1542:I1542"/>
    <mergeCell ref="J1542:N1542"/>
    <mergeCell ref="O1542:P1542"/>
    <mergeCell ref="B1541:C1541"/>
    <mergeCell ref="D1541:E1541"/>
    <mergeCell ref="F1541:G1541"/>
    <mergeCell ref="H1541:I1541"/>
    <mergeCell ref="J1541:N1541"/>
    <mergeCell ref="O1541:P1541"/>
    <mergeCell ref="B1540:C1540"/>
    <mergeCell ref="D1540:E1540"/>
    <mergeCell ref="F1540:G1540"/>
    <mergeCell ref="H1540:I1540"/>
    <mergeCell ref="J1540:N1540"/>
    <mergeCell ref="O1540:P1540"/>
    <mergeCell ref="B1539:C1539"/>
    <mergeCell ref="D1539:E1539"/>
    <mergeCell ref="F1539:G1539"/>
    <mergeCell ref="H1539:I1539"/>
    <mergeCell ref="J1539:N1539"/>
    <mergeCell ref="O1539:P1539"/>
    <mergeCell ref="B1538:C1538"/>
    <mergeCell ref="D1538:E1538"/>
    <mergeCell ref="F1538:G1538"/>
    <mergeCell ref="H1538:I1538"/>
    <mergeCell ref="J1538:N1538"/>
    <mergeCell ref="O1538:P1538"/>
    <mergeCell ref="B1537:C1537"/>
    <mergeCell ref="D1537:E1537"/>
    <mergeCell ref="F1537:G1537"/>
    <mergeCell ref="H1537:I1537"/>
    <mergeCell ref="J1537:N1537"/>
    <mergeCell ref="O1537:P1537"/>
    <mergeCell ref="B1536:C1536"/>
    <mergeCell ref="D1536:E1536"/>
    <mergeCell ref="F1536:G1536"/>
    <mergeCell ref="H1536:I1536"/>
    <mergeCell ref="J1536:N1536"/>
    <mergeCell ref="O1536:P1536"/>
    <mergeCell ref="B1535:C1535"/>
    <mergeCell ref="D1535:E1535"/>
    <mergeCell ref="F1535:G1535"/>
    <mergeCell ref="H1535:I1535"/>
    <mergeCell ref="J1535:N1535"/>
    <mergeCell ref="O1535:P1535"/>
    <mergeCell ref="B1534:C1534"/>
    <mergeCell ref="D1534:E1534"/>
    <mergeCell ref="F1534:G1534"/>
    <mergeCell ref="H1534:I1534"/>
    <mergeCell ref="J1534:N1534"/>
    <mergeCell ref="O1534:P1534"/>
    <mergeCell ref="B1533:C1533"/>
    <mergeCell ref="D1533:E1533"/>
    <mergeCell ref="F1533:G1533"/>
    <mergeCell ref="H1533:I1533"/>
    <mergeCell ref="J1533:N1533"/>
    <mergeCell ref="O1533:P1533"/>
    <mergeCell ref="B1532:C1532"/>
    <mergeCell ref="D1532:E1532"/>
    <mergeCell ref="F1532:G1532"/>
    <mergeCell ref="H1532:I1532"/>
    <mergeCell ref="J1532:N1532"/>
    <mergeCell ref="O1532:P1532"/>
    <mergeCell ref="B1531:C1531"/>
    <mergeCell ref="D1531:E1531"/>
    <mergeCell ref="F1531:G1531"/>
    <mergeCell ref="H1531:I1531"/>
    <mergeCell ref="J1531:N1531"/>
    <mergeCell ref="O1531:P1531"/>
    <mergeCell ref="B1530:C1530"/>
    <mergeCell ref="D1530:E1530"/>
    <mergeCell ref="F1530:G1530"/>
    <mergeCell ref="H1530:I1530"/>
    <mergeCell ref="J1530:N1530"/>
    <mergeCell ref="O1530:P1530"/>
    <mergeCell ref="B1529:C1529"/>
    <mergeCell ref="D1529:E1529"/>
    <mergeCell ref="F1529:G1529"/>
    <mergeCell ref="H1529:I1529"/>
    <mergeCell ref="J1529:N1529"/>
    <mergeCell ref="O1529:P1529"/>
    <mergeCell ref="B1528:C1528"/>
    <mergeCell ref="D1528:E1528"/>
    <mergeCell ref="F1528:G1528"/>
    <mergeCell ref="H1528:I1528"/>
    <mergeCell ref="J1528:N1528"/>
    <mergeCell ref="O1528:P1528"/>
    <mergeCell ref="B1527:C1527"/>
    <mergeCell ref="D1527:E1527"/>
    <mergeCell ref="F1527:G1527"/>
    <mergeCell ref="H1527:I1527"/>
    <mergeCell ref="J1527:N1527"/>
    <mergeCell ref="O1527:P1527"/>
    <mergeCell ref="B1526:C1526"/>
    <mergeCell ref="D1526:E1526"/>
    <mergeCell ref="F1526:G1526"/>
    <mergeCell ref="H1526:I1526"/>
    <mergeCell ref="J1526:N1526"/>
    <mergeCell ref="O1526:P1526"/>
    <mergeCell ref="B1525:C1525"/>
    <mergeCell ref="D1525:E1525"/>
    <mergeCell ref="F1525:G1525"/>
    <mergeCell ref="H1525:I1525"/>
    <mergeCell ref="J1525:N1525"/>
    <mergeCell ref="O1525:P1525"/>
    <mergeCell ref="B1524:C1524"/>
    <mergeCell ref="D1524:E1524"/>
    <mergeCell ref="F1524:G1524"/>
    <mergeCell ref="H1524:I1524"/>
    <mergeCell ref="J1524:N1524"/>
    <mergeCell ref="O1524:P1524"/>
    <mergeCell ref="B1523:C1523"/>
    <mergeCell ref="D1523:E1523"/>
    <mergeCell ref="F1523:G1523"/>
    <mergeCell ref="H1523:I1523"/>
    <mergeCell ref="J1523:N1523"/>
    <mergeCell ref="O1523:P1523"/>
    <mergeCell ref="B1522:C1522"/>
    <mergeCell ref="D1522:E1522"/>
    <mergeCell ref="F1522:G1522"/>
    <mergeCell ref="H1522:I1522"/>
    <mergeCell ref="J1522:N1522"/>
    <mergeCell ref="O1522:P1522"/>
    <mergeCell ref="B1521:C1521"/>
    <mergeCell ref="D1521:E1521"/>
    <mergeCell ref="F1521:G1521"/>
    <mergeCell ref="H1521:I1521"/>
    <mergeCell ref="J1521:N1521"/>
    <mergeCell ref="O1521:P1521"/>
    <mergeCell ref="B1520:C1520"/>
    <mergeCell ref="D1520:E1520"/>
    <mergeCell ref="F1520:G1520"/>
    <mergeCell ref="H1520:I1520"/>
    <mergeCell ref="J1520:N1520"/>
    <mergeCell ref="O1520:P1520"/>
    <mergeCell ref="B1519:C1519"/>
    <mergeCell ref="D1519:E1519"/>
    <mergeCell ref="F1519:G1519"/>
    <mergeCell ref="H1519:I1519"/>
    <mergeCell ref="J1519:N1519"/>
    <mergeCell ref="O1519:P1519"/>
    <mergeCell ref="B1518:C1518"/>
    <mergeCell ref="D1518:E1518"/>
    <mergeCell ref="F1518:G1518"/>
    <mergeCell ref="H1518:I1518"/>
    <mergeCell ref="J1518:N1518"/>
    <mergeCell ref="O1518:P1518"/>
    <mergeCell ref="B1517:C1517"/>
    <mergeCell ref="D1517:E1517"/>
    <mergeCell ref="F1517:G1517"/>
    <mergeCell ref="H1517:I1517"/>
    <mergeCell ref="J1517:N1517"/>
    <mergeCell ref="O1517:P1517"/>
    <mergeCell ref="B1516:C1516"/>
    <mergeCell ref="D1516:E1516"/>
    <mergeCell ref="F1516:G1516"/>
    <mergeCell ref="H1516:I1516"/>
    <mergeCell ref="J1516:N1516"/>
    <mergeCell ref="O1516:P1516"/>
    <mergeCell ref="B1515:C1515"/>
    <mergeCell ref="D1515:E1515"/>
    <mergeCell ref="F1515:G1515"/>
    <mergeCell ref="H1515:I1515"/>
    <mergeCell ref="J1515:N1515"/>
    <mergeCell ref="O1515:P1515"/>
    <mergeCell ref="B1514:C1514"/>
    <mergeCell ref="D1514:E1514"/>
    <mergeCell ref="F1514:G1514"/>
    <mergeCell ref="H1514:I1514"/>
    <mergeCell ref="J1514:N1514"/>
    <mergeCell ref="O1514:P1514"/>
    <mergeCell ref="B1513:C1513"/>
    <mergeCell ref="D1513:E1513"/>
    <mergeCell ref="F1513:G1513"/>
    <mergeCell ref="H1513:I1513"/>
    <mergeCell ref="J1513:N1513"/>
    <mergeCell ref="O1513:P1513"/>
    <mergeCell ref="B1512:C1512"/>
    <mergeCell ref="D1512:E1512"/>
    <mergeCell ref="F1512:G1512"/>
    <mergeCell ref="H1512:I1512"/>
    <mergeCell ref="J1512:N1512"/>
    <mergeCell ref="O1512:P1512"/>
    <mergeCell ref="B1511:C1511"/>
    <mergeCell ref="D1511:E1511"/>
    <mergeCell ref="F1511:G1511"/>
    <mergeCell ref="H1511:I1511"/>
    <mergeCell ref="J1511:N1511"/>
    <mergeCell ref="O1511:P1511"/>
    <mergeCell ref="B1510:C1510"/>
    <mergeCell ref="D1510:E1510"/>
    <mergeCell ref="F1510:G1510"/>
    <mergeCell ref="H1510:I1510"/>
    <mergeCell ref="J1510:N1510"/>
    <mergeCell ref="O1510:P1510"/>
    <mergeCell ref="B1509:C1509"/>
    <mergeCell ref="D1509:E1509"/>
    <mergeCell ref="F1509:G1509"/>
    <mergeCell ref="H1509:I1509"/>
    <mergeCell ref="J1509:N1509"/>
    <mergeCell ref="O1509:P1509"/>
    <mergeCell ref="B1508:C1508"/>
    <mergeCell ref="D1508:E1508"/>
    <mergeCell ref="F1508:G1508"/>
    <mergeCell ref="H1508:I1508"/>
    <mergeCell ref="J1508:N1508"/>
    <mergeCell ref="O1508:P1508"/>
    <mergeCell ref="B1507:C1507"/>
    <mergeCell ref="D1507:E1507"/>
    <mergeCell ref="F1507:G1507"/>
    <mergeCell ref="H1507:I1507"/>
    <mergeCell ref="J1507:N1507"/>
    <mergeCell ref="O1507:P1507"/>
    <mergeCell ref="B1506:C1506"/>
    <mergeCell ref="D1506:E1506"/>
    <mergeCell ref="F1506:G1506"/>
    <mergeCell ref="H1506:I1506"/>
    <mergeCell ref="J1506:N1506"/>
    <mergeCell ref="O1506:P1506"/>
    <mergeCell ref="B1505:C1505"/>
    <mergeCell ref="D1505:E1505"/>
    <mergeCell ref="F1505:G1505"/>
    <mergeCell ref="H1505:I1505"/>
    <mergeCell ref="J1505:N1505"/>
    <mergeCell ref="O1505:P1505"/>
    <mergeCell ref="B1504:C1504"/>
    <mergeCell ref="D1504:E1504"/>
    <mergeCell ref="F1504:G1504"/>
    <mergeCell ref="H1504:I1504"/>
    <mergeCell ref="J1504:N1504"/>
    <mergeCell ref="O1504:P1504"/>
    <mergeCell ref="B1503:C1503"/>
    <mergeCell ref="D1503:E1503"/>
    <mergeCell ref="F1503:G1503"/>
    <mergeCell ref="H1503:I1503"/>
    <mergeCell ref="J1503:N1503"/>
    <mergeCell ref="O1503:P1503"/>
    <mergeCell ref="B1502:C1502"/>
    <mergeCell ref="D1502:E1502"/>
    <mergeCell ref="F1502:G1502"/>
    <mergeCell ref="H1502:I1502"/>
    <mergeCell ref="J1502:N1502"/>
    <mergeCell ref="O1502:P1502"/>
    <mergeCell ref="B1501:C1501"/>
    <mergeCell ref="D1501:E1501"/>
    <mergeCell ref="F1501:G1501"/>
    <mergeCell ref="H1501:I1501"/>
    <mergeCell ref="J1501:N1501"/>
    <mergeCell ref="O1501:P1501"/>
    <mergeCell ref="B1500:C1500"/>
    <mergeCell ref="D1500:E1500"/>
    <mergeCell ref="F1500:G1500"/>
    <mergeCell ref="H1500:I1500"/>
    <mergeCell ref="J1500:N1500"/>
    <mergeCell ref="O1500:P1500"/>
    <mergeCell ref="B1499:C1499"/>
    <mergeCell ref="D1499:E1499"/>
    <mergeCell ref="F1499:G1499"/>
    <mergeCell ref="H1499:I1499"/>
    <mergeCell ref="J1499:N1499"/>
    <mergeCell ref="O1499:P1499"/>
    <mergeCell ref="B1498:C1498"/>
    <mergeCell ref="D1498:E1498"/>
    <mergeCell ref="F1498:G1498"/>
    <mergeCell ref="H1498:I1498"/>
    <mergeCell ref="J1498:N1498"/>
    <mergeCell ref="O1498:P1498"/>
    <mergeCell ref="B1497:C1497"/>
    <mergeCell ref="D1497:E1497"/>
    <mergeCell ref="F1497:G1497"/>
    <mergeCell ref="H1497:I1497"/>
    <mergeCell ref="J1497:N1497"/>
    <mergeCell ref="O1497:P1497"/>
    <mergeCell ref="B1496:C1496"/>
    <mergeCell ref="D1496:E1496"/>
    <mergeCell ref="F1496:G1496"/>
    <mergeCell ref="H1496:I1496"/>
    <mergeCell ref="J1496:N1496"/>
    <mergeCell ref="O1496:P1496"/>
    <mergeCell ref="B1495:C1495"/>
    <mergeCell ref="D1495:E1495"/>
    <mergeCell ref="F1495:G1495"/>
    <mergeCell ref="H1495:I1495"/>
    <mergeCell ref="J1495:N1495"/>
    <mergeCell ref="O1495:P1495"/>
    <mergeCell ref="B1494:C1494"/>
    <mergeCell ref="D1494:E1494"/>
    <mergeCell ref="F1494:G1494"/>
    <mergeCell ref="H1494:I1494"/>
    <mergeCell ref="J1494:N1494"/>
    <mergeCell ref="O1494:P1494"/>
    <mergeCell ref="B1493:C1493"/>
    <mergeCell ref="D1493:E1493"/>
    <mergeCell ref="F1493:G1493"/>
    <mergeCell ref="H1493:I1493"/>
    <mergeCell ref="J1493:N1493"/>
    <mergeCell ref="O1493:P1493"/>
    <mergeCell ref="B1492:C1492"/>
    <mergeCell ref="D1492:E1492"/>
    <mergeCell ref="F1492:G1492"/>
    <mergeCell ref="H1492:I1492"/>
    <mergeCell ref="J1492:N1492"/>
    <mergeCell ref="O1492:P1492"/>
    <mergeCell ref="B1491:C1491"/>
    <mergeCell ref="D1491:E1491"/>
    <mergeCell ref="F1491:G1491"/>
    <mergeCell ref="H1491:I1491"/>
    <mergeCell ref="J1491:N1491"/>
    <mergeCell ref="O1491:P1491"/>
    <mergeCell ref="B1490:C1490"/>
    <mergeCell ref="D1490:E1490"/>
    <mergeCell ref="F1490:G1490"/>
    <mergeCell ref="H1490:I1490"/>
    <mergeCell ref="J1490:N1490"/>
    <mergeCell ref="O1490:P1490"/>
    <mergeCell ref="B1489:C1489"/>
    <mergeCell ref="D1489:E1489"/>
    <mergeCell ref="F1489:G1489"/>
    <mergeCell ref="H1489:I1489"/>
    <mergeCell ref="J1489:N1489"/>
    <mergeCell ref="O1489:P1489"/>
    <mergeCell ref="B1488:C1488"/>
    <mergeCell ref="D1488:E1488"/>
    <mergeCell ref="F1488:G1488"/>
    <mergeCell ref="H1488:I1488"/>
    <mergeCell ref="J1488:N1488"/>
    <mergeCell ref="O1488:P1488"/>
    <mergeCell ref="B1487:C1487"/>
    <mergeCell ref="D1487:E1487"/>
    <mergeCell ref="F1487:G1487"/>
    <mergeCell ref="H1487:I1487"/>
    <mergeCell ref="J1487:N1487"/>
    <mergeCell ref="O1487:P1487"/>
    <mergeCell ref="B1486:C1486"/>
    <mergeCell ref="D1486:E1486"/>
    <mergeCell ref="F1486:G1486"/>
    <mergeCell ref="H1486:I1486"/>
    <mergeCell ref="J1486:N1486"/>
    <mergeCell ref="O1486:P1486"/>
    <mergeCell ref="B1485:C1485"/>
    <mergeCell ref="D1485:E1485"/>
    <mergeCell ref="F1485:G1485"/>
    <mergeCell ref="H1485:I1485"/>
    <mergeCell ref="J1485:N1485"/>
    <mergeCell ref="O1485:P1485"/>
    <mergeCell ref="B1484:C1484"/>
    <mergeCell ref="D1484:E1484"/>
    <mergeCell ref="F1484:G1484"/>
    <mergeCell ref="H1484:I1484"/>
    <mergeCell ref="J1484:N1484"/>
    <mergeCell ref="O1484:P1484"/>
    <mergeCell ref="B1483:C1483"/>
    <mergeCell ref="D1483:E1483"/>
    <mergeCell ref="F1483:G1483"/>
    <mergeCell ref="H1483:I1483"/>
    <mergeCell ref="J1483:N1483"/>
    <mergeCell ref="O1483:P1483"/>
    <mergeCell ref="B1482:C1482"/>
    <mergeCell ref="D1482:E1482"/>
    <mergeCell ref="F1482:G1482"/>
    <mergeCell ref="H1482:I1482"/>
    <mergeCell ref="J1482:N1482"/>
    <mergeCell ref="O1482:P1482"/>
    <mergeCell ref="B1481:C1481"/>
    <mergeCell ref="D1481:E1481"/>
    <mergeCell ref="F1481:G1481"/>
    <mergeCell ref="H1481:I1481"/>
    <mergeCell ref="J1481:N1481"/>
    <mergeCell ref="O1481:P1481"/>
    <mergeCell ref="B1480:C1480"/>
    <mergeCell ref="D1480:E1480"/>
    <mergeCell ref="F1480:G1480"/>
    <mergeCell ref="H1480:I1480"/>
    <mergeCell ref="J1480:N1480"/>
    <mergeCell ref="O1480:P1480"/>
    <mergeCell ref="B1479:C1479"/>
    <mergeCell ref="D1479:E1479"/>
    <mergeCell ref="F1479:G1479"/>
    <mergeCell ref="H1479:I1479"/>
    <mergeCell ref="J1479:N1479"/>
    <mergeCell ref="O1479:P1479"/>
    <mergeCell ref="B1478:C1478"/>
    <mergeCell ref="D1478:E1478"/>
    <mergeCell ref="F1478:G1478"/>
    <mergeCell ref="H1478:I1478"/>
    <mergeCell ref="J1478:N1478"/>
    <mergeCell ref="O1478:P1478"/>
    <mergeCell ref="B1477:C1477"/>
    <mergeCell ref="D1477:E1477"/>
    <mergeCell ref="F1477:G1477"/>
    <mergeCell ref="H1477:I1477"/>
    <mergeCell ref="J1477:N1477"/>
    <mergeCell ref="O1477:P1477"/>
    <mergeCell ref="B1476:C1476"/>
    <mergeCell ref="D1476:E1476"/>
    <mergeCell ref="F1476:G1476"/>
    <mergeCell ref="H1476:I1476"/>
    <mergeCell ref="J1476:N1476"/>
    <mergeCell ref="O1476:P1476"/>
    <mergeCell ref="B1475:C1475"/>
    <mergeCell ref="D1475:E1475"/>
    <mergeCell ref="F1475:G1475"/>
    <mergeCell ref="H1475:I1475"/>
    <mergeCell ref="J1475:N1475"/>
    <mergeCell ref="O1475:P1475"/>
    <mergeCell ref="B1474:C1474"/>
    <mergeCell ref="D1474:E1474"/>
    <mergeCell ref="F1474:G1474"/>
    <mergeCell ref="H1474:I1474"/>
    <mergeCell ref="J1474:N1474"/>
    <mergeCell ref="O1474:P1474"/>
    <mergeCell ref="B1473:C1473"/>
    <mergeCell ref="D1473:E1473"/>
    <mergeCell ref="F1473:G1473"/>
    <mergeCell ref="H1473:I1473"/>
    <mergeCell ref="J1473:N1473"/>
    <mergeCell ref="O1473:P1473"/>
    <mergeCell ref="B1472:C1472"/>
    <mergeCell ref="D1472:E1472"/>
    <mergeCell ref="F1472:G1472"/>
    <mergeCell ref="H1472:I1472"/>
    <mergeCell ref="J1472:N1472"/>
    <mergeCell ref="O1472:P1472"/>
    <mergeCell ref="B1471:C1471"/>
    <mergeCell ref="D1471:E1471"/>
    <mergeCell ref="F1471:G1471"/>
    <mergeCell ref="H1471:I1471"/>
    <mergeCell ref="J1471:N1471"/>
    <mergeCell ref="O1471:P1471"/>
    <mergeCell ref="B1470:C1470"/>
    <mergeCell ref="D1470:E1470"/>
    <mergeCell ref="F1470:G1470"/>
    <mergeCell ref="H1470:I1470"/>
    <mergeCell ref="J1470:N1470"/>
    <mergeCell ref="O1470:P1470"/>
    <mergeCell ref="B1469:C1469"/>
    <mergeCell ref="D1469:E1469"/>
    <mergeCell ref="F1469:G1469"/>
    <mergeCell ref="H1469:I1469"/>
    <mergeCell ref="J1469:N1469"/>
    <mergeCell ref="O1469:P1469"/>
    <mergeCell ref="B1468:C1468"/>
    <mergeCell ref="D1468:E1468"/>
    <mergeCell ref="F1468:G1468"/>
    <mergeCell ref="H1468:I1468"/>
    <mergeCell ref="J1468:N1468"/>
    <mergeCell ref="O1468:P1468"/>
    <mergeCell ref="B1467:C1467"/>
    <mergeCell ref="D1467:E1467"/>
    <mergeCell ref="F1467:G1467"/>
    <mergeCell ref="H1467:I1467"/>
    <mergeCell ref="J1467:N1467"/>
    <mergeCell ref="O1467:P1467"/>
    <mergeCell ref="B1466:C1466"/>
    <mergeCell ref="D1466:E1466"/>
    <mergeCell ref="F1466:G1466"/>
    <mergeCell ref="H1466:I1466"/>
    <mergeCell ref="J1466:N1466"/>
    <mergeCell ref="O1466:P1466"/>
    <mergeCell ref="B1465:C1465"/>
    <mergeCell ref="D1465:E1465"/>
    <mergeCell ref="F1465:G1465"/>
    <mergeCell ref="H1465:I1465"/>
    <mergeCell ref="J1465:N1465"/>
    <mergeCell ref="O1465:P1465"/>
    <mergeCell ref="B1464:C1464"/>
    <mergeCell ref="D1464:E1464"/>
    <mergeCell ref="F1464:G1464"/>
    <mergeCell ref="H1464:I1464"/>
    <mergeCell ref="J1464:N1464"/>
    <mergeCell ref="O1464:P1464"/>
    <mergeCell ref="B1463:C1463"/>
    <mergeCell ref="D1463:E1463"/>
    <mergeCell ref="F1463:G1463"/>
    <mergeCell ref="H1463:I1463"/>
    <mergeCell ref="J1463:N1463"/>
    <mergeCell ref="O1463:P1463"/>
    <mergeCell ref="B1462:C1462"/>
    <mergeCell ref="D1462:E1462"/>
    <mergeCell ref="F1462:G1462"/>
    <mergeCell ref="H1462:I1462"/>
    <mergeCell ref="J1462:N1462"/>
    <mergeCell ref="O1462:P1462"/>
    <mergeCell ref="B1461:C1461"/>
    <mergeCell ref="D1461:E1461"/>
    <mergeCell ref="F1461:G1461"/>
    <mergeCell ref="H1461:I1461"/>
    <mergeCell ref="J1461:N1461"/>
    <mergeCell ref="O1461:P1461"/>
    <mergeCell ref="B1460:C1460"/>
    <mergeCell ref="D1460:E1460"/>
    <mergeCell ref="F1460:G1460"/>
    <mergeCell ref="H1460:I1460"/>
    <mergeCell ref="J1460:N1460"/>
    <mergeCell ref="O1460:P1460"/>
    <mergeCell ref="B1459:C1459"/>
    <mergeCell ref="D1459:E1459"/>
    <mergeCell ref="F1459:G1459"/>
    <mergeCell ref="H1459:I1459"/>
    <mergeCell ref="J1459:N1459"/>
    <mergeCell ref="O1459:P1459"/>
    <mergeCell ref="B1458:C1458"/>
    <mergeCell ref="D1458:E1458"/>
    <mergeCell ref="F1458:G1458"/>
    <mergeCell ref="H1458:I1458"/>
    <mergeCell ref="J1458:N1458"/>
    <mergeCell ref="O1458:P1458"/>
    <mergeCell ref="B1457:C1457"/>
    <mergeCell ref="D1457:E1457"/>
    <mergeCell ref="F1457:G1457"/>
    <mergeCell ref="H1457:I1457"/>
    <mergeCell ref="J1457:N1457"/>
    <mergeCell ref="O1457:P1457"/>
    <mergeCell ref="B1456:C1456"/>
    <mergeCell ref="D1456:E1456"/>
    <mergeCell ref="F1456:G1456"/>
    <mergeCell ref="H1456:I1456"/>
    <mergeCell ref="J1456:N1456"/>
    <mergeCell ref="O1456:P1456"/>
    <mergeCell ref="B1455:C1455"/>
    <mergeCell ref="D1455:E1455"/>
    <mergeCell ref="F1455:G1455"/>
    <mergeCell ref="H1455:I1455"/>
    <mergeCell ref="J1455:N1455"/>
    <mergeCell ref="O1455:P1455"/>
    <mergeCell ref="B1454:C1454"/>
    <mergeCell ref="D1454:E1454"/>
    <mergeCell ref="F1454:G1454"/>
    <mergeCell ref="H1454:I1454"/>
    <mergeCell ref="J1454:N1454"/>
    <mergeCell ref="O1454:P1454"/>
    <mergeCell ref="B1453:C1453"/>
    <mergeCell ref="D1453:E1453"/>
    <mergeCell ref="F1453:G1453"/>
    <mergeCell ref="H1453:I1453"/>
    <mergeCell ref="J1453:N1453"/>
    <mergeCell ref="O1453:P1453"/>
    <mergeCell ref="B1452:C1452"/>
    <mergeCell ref="D1452:E1452"/>
    <mergeCell ref="F1452:G1452"/>
    <mergeCell ref="H1452:I1452"/>
    <mergeCell ref="J1452:N1452"/>
    <mergeCell ref="O1452:P1452"/>
    <mergeCell ref="B1451:C1451"/>
    <mergeCell ref="D1451:E1451"/>
    <mergeCell ref="F1451:G1451"/>
    <mergeCell ref="H1451:I1451"/>
    <mergeCell ref="J1451:N1451"/>
    <mergeCell ref="O1451:P1451"/>
    <mergeCell ref="B1450:C1450"/>
    <mergeCell ref="D1450:E1450"/>
    <mergeCell ref="F1450:G1450"/>
    <mergeCell ref="H1450:I1450"/>
    <mergeCell ref="J1450:N1450"/>
    <mergeCell ref="O1450:P1450"/>
    <mergeCell ref="B1449:C1449"/>
    <mergeCell ref="D1449:E1449"/>
    <mergeCell ref="F1449:G1449"/>
    <mergeCell ref="H1449:I1449"/>
    <mergeCell ref="J1449:N1449"/>
    <mergeCell ref="O1449:P1449"/>
    <mergeCell ref="B1448:C1448"/>
    <mergeCell ref="D1448:E1448"/>
    <mergeCell ref="F1448:G1448"/>
    <mergeCell ref="H1448:I1448"/>
    <mergeCell ref="J1448:N1448"/>
    <mergeCell ref="O1448:P1448"/>
    <mergeCell ref="B1447:C1447"/>
    <mergeCell ref="D1447:E1447"/>
    <mergeCell ref="F1447:G1447"/>
    <mergeCell ref="H1447:I1447"/>
    <mergeCell ref="J1447:N1447"/>
    <mergeCell ref="O1447:P1447"/>
    <mergeCell ref="B1446:C1446"/>
    <mergeCell ref="D1446:E1446"/>
    <mergeCell ref="F1446:G1446"/>
    <mergeCell ref="H1446:I1446"/>
    <mergeCell ref="J1446:N1446"/>
    <mergeCell ref="O1446:P1446"/>
    <mergeCell ref="B1445:C1445"/>
    <mergeCell ref="D1445:E1445"/>
    <mergeCell ref="F1445:G1445"/>
    <mergeCell ref="H1445:I1445"/>
    <mergeCell ref="J1445:N1445"/>
    <mergeCell ref="O1445:P1445"/>
    <mergeCell ref="B1444:C1444"/>
    <mergeCell ref="D1444:E1444"/>
    <mergeCell ref="F1444:G1444"/>
    <mergeCell ref="H1444:I1444"/>
    <mergeCell ref="J1444:N1444"/>
    <mergeCell ref="O1444:P1444"/>
    <mergeCell ref="B1443:C1443"/>
    <mergeCell ref="D1443:E1443"/>
    <mergeCell ref="F1443:G1443"/>
    <mergeCell ref="H1443:I1443"/>
    <mergeCell ref="J1443:N1443"/>
    <mergeCell ref="O1443:P1443"/>
    <mergeCell ref="B1442:C1442"/>
    <mergeCell ref="D1442:E1442"/>
    <mergeCell ref="F1442:G1442"/>
    <mergeCell ref="H1442:I1442"/>
    <mergeCell ref="J1442:N1442"/>
    <mergeCell ref="O1442:P1442"/>
    <mergeCell ref="B1441:C1441"/>
    <mergeCell ref="D1441:E1441"/>
    <mergeCell ref="F1441:G1441"/>
    <mergeCell ref="H1441:I1441"/>
    <mergeCell ref="J1441:N1441"/>
    <mergeCell ref="O1441:P1441"/>
    <mergeCell ref="B1440:C1440"/>
    <mergeCell ref="D1440:E1440"/>
    <mergeCell ref="F1440:G1440"/>
    <mergeCell ref="H1440:I1440"/>
    <mergeCell ref="J1440:N1440"/>
    <mergeCell ref="O1440:P1440"/>
    <mergeCell ref="B1439:C1439"/>
    <mergeCell ref="D1439:E1439"/>
    <mergeCell ref="F1439:G1439"/>
    <mergeCell ref="H1439:I1439"/>
    <mergeCell ref="J1439:N1439"/>
    <mergeCell ref="O1439:P1439"/>
    <mergeCell ref="B1438:C1438"/>
    <mergeCell ref="D1438:E1438"/>
    <mergeCell ref="F1438:G1438"/>
    <mergeCell ref="H1438:I1438"/>
    <mergeCell ref="J1438:N1438"/>
    <mergeCell ref="O1438:P1438"/>
    <mergeCell ref="B1437:C1437"/>
    <mergeCell ref="D1437:E1437"/>
    <mergeCell ref="F1437:G1437"/>
    <mergeCell ref="H1437:I1437"/>
    <mergeCell ref="J1437:N1437"/>
    <mergeCell ref="O1437:P1437"/>
    <mergeCell ref="B1436:C1436"/>
    <mergeCell ref="D1436:E1436"/>
    <mergeCell ref="F1436:G1436"/>
    <mergeCell ref="H1436:I1436"/>
    <mergeCell ref="J1436:N1436"/>
    <mergeCell ref="O1436:P1436"/>
    <mergeCell ref="B1435:C1435"/>
    <mergeCell ref="D1435:E1435"/>
    <mergeCell ref="F1435:G1435"/>
    <mergeCell ref="H1435:I1435"/>
    <mergeCell ref="J1435:N1435"/>
    <mergeCell ref="O1435:P1435"/>
    <mergeCell ref="B1434:C1434"/>
    <mergeCell ref="D1434:E1434"/>
    <mergeCell ref="F1434:G1434"/>
    <mergeCell ref="H1434:I1434"/>
    <mergeCell ref="J1434:N1434"/>
    <mergeCell ref="O1434:P1434"/>
    <mergeCell ref="B1433:C1433"/>
    <mergeCell ref="D1433:E1433"/>
    <mergeCell ref="F1433:G1433"/>
    <mergeCell ref="H1433:I1433"/>
    <mergeCell ref="J1433:N1433"/>
    <mergeCell ref="O1433:P1433"/>
    <mergeCell ref="B1432:C1432"/>
    <mergeCell ref="D1432:E1432"/>
    <mergeCell ref="F1432:G1432"/>
    <mergeCell ref="H1432:I1432"/>
    <mergeCell ref="J1432:N1432"/>
    <mergeCell ref="O1432:P1432"/>
    <mergeCell ref="B1431:C1431"/>
    <mergeCell ref="D1431:E1431"/>
    <mergeCell ref="F1431:G1431"/>
    <mergeCell ref="H1431:I1431"/>
    <mergeCell ref="J1431:N1431"/>
    <mergeCell ref="O1431:P1431"/>
    <mergeCell ref="B1430:C1430"/>
    <mergeCell ref="D1430:E1430"/>
    <mergeCell ref="F1430:G1430"/>
    <mergeCell ref="H1430:I1430"/>
    <mergeCell ref="J1430:N1430"/>
    <mergeCell ref="O1430:P1430"/>
    <mergeCell ref="B1429:C1429"/>
    <mergeCell ref="D1429:E1429"/>
    <mergeCell ref="F1429:G1429"/>
    <mergeCell ref="H1429:I1429"/>
    <mergeCell ref="J1429:N1429"/>
    <mergeCell ref="O1429:P1429"/>
    <mergeCell ref="B1428:C1428"/>
    <mergeCell ref="D1428:E1428"/>
    <mergeCell ref="F1428:G1428"/>
    <mergeCell ref="H1428:I1428"/>
    <mergeCell ref="J1428:N1428"/>
    <mergeCell ref="O1428:P1428"/>
    <mergeCell ref="B1427:C1427"/>
    <mergeCell ref="D1427:E1427"/>
    <mergeCell ref="F1427:G1427"/>
    <mergeCell ref="H1427:I1427"/>
    <mergeCell ref="J1427:N1427"/>
    <mergeCell ref="O1427:P1427"/>
    <mergeCell ref="B1426:C1426"/>
    <mergeCell ref="D1426:E1426"/>
    <mergeCell ref="F1426:G1426"/>
    <mergeCell ref="H1426:I1426"/>
    <mergeCell ref="J1426:N1426"/>
    <mergeCell ref="O1426:P1426"/>
    <mergeCell ref="B1425:C1425"/>
    <mergeCell ref="D1425:E1425"/>
    <mergeCell ref="F1425:G1425"/>
    <mergeCell ref="H1425:I1425"/>
    <mergeCell ref="J1425:N1425"/>
    <mergeCell ref="O1425:P1425"/>
    <mergeCell ref="B1424:C1424"/>
    <mergeCell ref="D1424:E1424"/>
    <mergeCell ref="F1424:G1424"/>
    <mergeCell ref="H1424:I1424"/>
    <mergeCell ref="J1424:N1424"/>
    <mergeCell ref="O1424:P1424"/>
    <mergeCell ref="B1423:C1423"/>
    <mergeCell ref="D1423:E1423"/>
    <mergeCell ref="F1423:G1423"/>
    <mergeCell ref="H1423:I1423"/>
    <mergeCell ref="J1423:N1423"/>
    <mergeCell ref="O1423:P1423"/>
    <mergeCell ref="B1422:C1422"/>
    <mergeCell ref="D1422:E1422"/>
    <mergeCell ref="F1422:G1422"/>
    <mergeCell ref="H1422:I1422"/>
    <mergeCell ref="J1422:N1422"/>
    <mergeCell ref="O1422:P1422"/>
    <mergeCell ref="B1421:C1421"/>
    <mergeCell ref="D1421:E1421"/>
    <mergeCell ref="F1421:G1421"/>
    <mergeCell ref="H1421:I1421"/>
    <mergeCell ref="J1421:N1421"/>
    <mergeCell ref="O1421:P1421"/>
    <mergeCell ref="B1420:C1420"/>
    <mergeCell ref="D1420:E1420"/>
    <mergeCell ref="F1420:G1420"/>
    <mergeCell ref="H1420:I1420"/>
    <mergeCell ref="J1420:N1420"/>
    <mergeCell ref="O1420:P1420"/>
    <mergeCell ref="B1419:C1419"/>
    <mergeCell ref="D1419:E1419"/>
    <mergeCell ref="F1419:G1419"/>
    <mergeCell ref="H1419:I1419"/>
    <mergeCell ref="J1419:N1419"/>
    <mergeCell ref="O1419:P1419"/>
    <mergeCell ref="B1418:C1418"/>
    <mergeCell ref="D1418:E1418"/>
    <mergeCell ref="F1418:G1418"/>
    <mergeCell ref="H1418:I1418"/>
    <mergeCell ref="J1418:N1418"/>
    <mergeCell ref="O1418:P1418"/>
    <mergeCell ref="B1417:C1417"/>
    <mergeCell ref="D1417:E1417"/>
    <mergeCell ref="F1417:G1417"/>
    <mergeCell ref="H1417:I1417"/>
    <mergeCell ref="J1417:N1417"/>
    <mergeCell ref="O1417:P1417"/>
    <mergeCell ref="B1416:C1416"/>
    <mergeCell ref="D1416:E1416"/>
    <mergeCell ref="F1416:G1416"/>
    <mergeCell ref="H1416:I1416"/>
    <mergeCell ref="J1416:N1416"/>
    <mergeCell ref="O1416:P1416"/>
    <mergeCell ref="B1415:C1415"/>
    <mergeCell ref="D1415:E1415"/>
    <mergeCell ref="F1415:G1415"/>
    <mergeCell ref="H1415:I1415"/>
    <mergeCell ref="J1415:N1415"/>
    <mergeCell ref="O1415:P1415"/>
    <mergeCell ref="B1414:C1414"/>
    <mergeCell ref="D1414:E1414"/>
    <mergeCell ref="F1414:G1414"/>
    <mergeCell ref="H1414:I1414"/>
    <mergeCell ref="J1414:N1414"/>
    <mergeCell ref="O1414:P1414"/>
    <mergeCell ref="B1413:C1413"/>
    <mergeCell ref="D1413:E1413"/>
    <mergeCell ref="F1413:G1413"/>
    <mergeCell ref="H1413:I1413"/>
    <mergeCell ref="J1413:N1413"/>
    <mergeCell ref="O1413:P1413"/>
    <mergeCell ref="B1412:C1412"/>
    <mergeCell ref="D1412:E1412"/>
    <mergeCell ref="F1412:G1412"/>
    <mergeCell ref="H1412:I1412"/>
    <mergeCell ref="J1412:N1412"/>
    <mergeCell ref="O1412:P1412"/>
    <mergeCell ref="B1411:C1411"/>
    <mergeCell ref="D1411:E1411"/>
    <mergeCell ref="F1411:G1411"/>
    <mergeCell ref="H1411:I1411"/>
    <mergeCell ref="J1411:N1411"/>
    <mergeCell ref="O1411:P1411"/>
    <mergeCell ref="B1410:C1410"/>
    <mergeCell ref="D1410:E1410"/>
    <mergeCell ref="F1410:G1410"/>
    <mergeCell ref="H1410:I1410"/>
    <mergeCell ref="J1410:N1410"/>
    <mergeCell ref="O1410:P1410"/>
    <mergeCell ref="B1409:C1409"/>
    <mergeCell ref="D1409:E1409"/>
    <mergeCell ref="F1409:G1409"/>
    <mergeCell ref="H1409:I1409"/>
    <mergeCell ref="J1409:N1409"/>
    <mergeCell ref="O1409:P1409"/>
    <mergeCell ref="B1408:C1408"/>
    <mergeCell ref="D1408:E1408"/>
    <mergeCell ref="F1408:G1408"/>
    <mergeCell ref="H1408:I1408"/>
    <mergeCell ref="J1408:N1408"/>
    <mergeCell ref="O1408:P1408"/>
    <mergeCell ref="B1407:C1407"/>
    <mergeCell ref="D1407:E1407"/>
    <mergeCell ref="F1407:G1407"/>
    <mergeCell ref="H1407:I1407"/>
    <mergeCell ref="J1407:N1407"/>
    <mergeCell ref="O1407:P1407"/>
    <mergeCell ref="B1406:C1406"/>
    <mergeCell ref="D1406:E1406"/>
    <mergeCell ref="F1406:G1406"/>
    <mergeCell ref="H1406:I1406"/>
    <mergeCell ref="J1406:N1406"/>
    <mergeCell ref="O1406:P1406"/>
    <mergeCell ref="B1405:C1405"/>
    <mergeCell ref="D1405:E1405"/>
    <mergeCell ref="F1405:G1405"/>
    <mergeCell ref="H1405:I1405"/>
    <mergeCell ref="J1405:N1405"/>
    <mergeCell ref="O1405:P1405"/>
    <mergeCell ref="B1404:C1404"/>
    <mergeCell ref="D1404:E1404"/>
    <mergeCell ref="F1404:G1404"/>
    <mergeCell ref="H1404:I1404"/>
    <mergeCell ref="J1404:N1404"/>
    <mergeCell ref="O1404:P1404"/>
    <mergeCell ref="B1403:C1403"/>
    <mergeCell ref="D1403:E1403"/>
    <mergeCell ref="F1403:G1403"/>
    <mergeCell ref="H1403:I1403"/>
    <mergeCell ref="J1403:N1403"/>
    <mergeCell ref="O1403:P1403"/>
    <mergeCell ref="B1402:C1402"/>
    <mergeCell ref="D1402:E1402"/>
    <mergeCell ref="F1402:G1402"/>
    <mergeCell ref="H1402:I1402"/>
    <mergeCell ref="J1402:N1402"/>
    <mergeCell ref="O1402:P1402"/>
    <mergeCell ref="B1401:C1401"/>
    <mergeCell ref="D1401:E1401"/>
    <mergeCell ref="F1401:G1401"/>
    <mergeCell ref="H1401:I1401"/>
    <mergeCell ref="J1401:N1401"/>
    <mergeCell ref="O1401:P1401"/>
    <mergeCell ref="B1400:C1400"/>
    <mergeCell ref="D1400:E1400"/>
    <mergeCell ref="F1400:G1400"/>
    <mergeCell ref="H1400:I1400"/>
    <mergeCell ref="J1400:N1400"/>
    <mergeCell ref="O1400:P1400"/>
    <mergeCell ref="B1399:C1399"/>
    <mergeCell ref="D1399:E1399"/>
    <mergeCell ref="F1399:G1399"/>
    <mergeCell ref="H1399:I1399"/>
    <mergeCell ref="J1399:N1399"/>
    <mergeCell ref="O1399:P1399"/>
    <mergeCell ref="B1398:C1398"/>
    <mergeCell ref="D1398:E1398"/>
    <mergeCell ref="F1398:G1398"/>
    <mergeCell ref="H1398:I1398"/>
    <mergeCell ref="J1398:N1398"/>
    <mergeCell ref="O1398:P1398"/>
    <mergeCell ref="B1397:C1397"/>
    <mergeCell ref="D1397:E1397"/>
    <mergeCell ref="F1397:G1397"/>
    <mergeCell ref="H1397:I1397"/>
    <mergeCell ref="J1397:N1397"/>
    <mergeCell ref="O1397:P1397"/>
    <mergeCell ref="B1396:C1396"/>
    <mergeCell ref="D1396:E1396"/>
    <mergeCell ref="F1396:G1396"/>
    <mergeCell ref="H1396:I1396"/>
    <mergeCell ref="J1396:N1396"/>
    <mergeCell ref="O1396:P1396"/>
    <mergeCell ref="B1395:C1395"/>
    <mergeCell ref="D1395:E1395"/>
    <mergeCell ref="F1395:G1395"/>
    <mergeCell ref="H1395:I1395"/>
    <mergeCell ref="J1395:N1395"/>
    <mergeCell ref="O1395:P1395"/>
    <mergeCell ref="B1394:C1394"/>
    <mergeCell ref="D1394:E1394"/>
    <mergeCell ref="F1394:G1394"/>
    <mergeCell ref="H1394:I1394"/>
    <mergeCell ref="J1394:N1394"/>
    <mergeCell ref="O1394:P1394"/>
    <mergeCell ref="B1393:C1393"/>
    <mergeCell ref="D1393:E1393"/>
    <mergeCell ref="F1393:G1393"/>
    <mergeCell ref="H1393:I1393"/>
    <mergeCell ref="J1393:N1393"/>
    <mergeCell ref="O1393:P1393"/>
    <mergeCell ref="B1392:C1392"/>
    <mergeCell ref="D1392:E1392"/>
    <mergeCell ref="F1392:G1392"/>
    <mergeCell ref="H1392:I1392"/>
    <mergeCell ref="J1392:N1392"/>
    <mergeCell ref="O1392:P1392"/>
    <mergeCell ref="B1391:C1391"/>
    <mergeCell ref="D1391:E1391"/>
    <mergeCell ref="F1391:G1391"/>
    <mergeCell ref="H1391:I1391"/>
    <mergeCell ref="J1391:N1391"/>
    <mergeCell ref="O1391:P1391"/>
    <mergeCell ref="B1390:C1390"/>
    <mergeCell ref="D1390:E1390"/>
    <mergeCell ref="F1390:G1390"/>
    <mergeCell ref="H1390:I1390"/>
    <mergeCell ref="J1390:N1390"/>
    <mergeCell ref="O1390:P1390"/>
    <mergeCell ref="B1389:C1389"/>
    <mergeCell ref="D1389:E1389"/>
    <mergeCell ref="F1389:G1389"/>
    <mergeCell ref="H1389:I1389"/>
    <mergeCell ref="J1389:N1389"/>
    <mergeCell ref="O1389:P1389"/>
    <mergeCell ref="B1388:C1388"/>
    <mergeCell ref="D1388:E1388"/>
    <mergeCell ref="F1388:G1388"/>
    <mergeCell ref="H1388:I1388"/>
    <mergeCell ref="J1388:N1388"/>
    <mergeCell ref="O1388:P1388"/>
    <mergeCell ref="B1387:C1387"/>
    <mergeCell ref="D1387:E1387"/>
    <mergeCell ref="F1387:G1387"/>
    <mergeCell ref="H1387:I1387"/>
    <mergeCell ref="J1387:N1387"/>
    <mergeCell ref="O1387:P1387"/>
    <mergeCell ref="B1386:C1386"/>
    <mergeCell ref="D1386:E1386"/>
    <mergeCell ref="F1386:G1386"/>
    <mergeCell ref="H1386:I1386"/>
    <mergeCell ref="J1386:N1386"/>
    <mergeCell ref="O1386:P1386"/>
    <mergeCell ref="B1385:C1385"/>
    <mergeCell ref="D1385:E1385"/>
    <mergeCell ref="F1385:G1385"/>
    <mergeCell ref="H1385:I1385"/>
    <mergeCell ref="J1385:N1385"/>
    <mergeCell ref="O1385:P1385"/>
    <mergeCell ref="B1384:C1384"/>
    <mergeCell ref="D1384:E1384"/>
    <mergeCell ref="F1384:G1384"/>
    <mergeCell ref="H1384:I1384"/>
    <mergeCell ref="J1384:N1384"/>
    <mergeCell ref="O1384:P1384"/>
    <mergeCell ref="B1383:C1383"/>
    <mergeCell ref="D1383:E1383"/>
    <mergeCell ref="F1383:G1383"/>
    <mergeCell ref="H1383:I1383"/>
    <mergeCell ref="J1383:N1383"/>
    <mergeCell ref="O1383:P1383"/>
    <mergeCell ref="B1382:C1382"/>
    <mergeCell ref="D1382:E1382"/>
    <mergeCell ref="F1382:G1382"/>
    <mergeCell ref="H1382:I1382"/>
    <mergeCell ref="J1382:N1382"/>
    <mergeCell ref="O1382:P1382"/>
    <mergeCell ref="B1381:C1381"/>
    <mergeCell ref="D1381:E1381"/>
    <mergeCell ref="F1381:G1381"/>
    <mergeCell ref="H1381:I1381"/>
    <mergeCell ref="J1381:N1381"/>
    <mergeCell ref="O1381:P1381"/>
    <mergeCell ref="B1380:C1380"/>
    <mergeCell ref="D1380:E1380"/>
    <mergeCell ref="F1380:G1380"/>
    <mergeCell ref="H1380:I1380"/>
    <mergeCell ref="J1380:N1380"/>
    <mergeCell ref="O1380:P1380"/>
    <mergeCell ref="B1379:C1379"/>
    <mergeCell ref="D1379:E1379"/>
    <mergeCell ref="F1379:G1379"/>
    <mergeCell ref="H1379:I1379"/>
    <mergeCell ref="J1379:N1379"/>
    <mergeCell ref="O1379:P1379"/>
    <mergeCell ref="B1378:C1378"/>
    <mergeCell ref="D1378:E1378"/>
    <mergeCell ref="F1378:G1378"/>
    <mergeCell ref="H1378:I1378"/>
    <mergeCell ref="J1378:N1378"/>
    <mergeCell ref="O1378:P1378"/>
    <mergeCell ref="B1377:C1377"/>
    <mergeCell ref="D1377:E1377"/>
    <mergeCell ref="F1377:G1377"/>
    <mergeCell ref="H1377:I1377"/>
    <mergeCell ref="J1377:N1377"/>
    <mergeCell ref="O1377:P1377"/>
    <mergeCell ref="B1376:C1376"/>
    <mergeCell ref="D1376:E1376"/>
    <mergeCell ref="F1376:G1376"/>
    <mergeCell ref="H1376:I1376"/>
    <mergeCell ref="J1376:N1376"/>
    <mergeCell ref="O1376:P1376"/>
    <mergeCell ref="B1375:C1375"/>
    <mergeCell ref="D1375:E1375"/>
    <mergeCell ref="F1375:G1375"/>
    <mergeCell ref="H1375:I1375"/>
    <mergeCell ref="J1375:N1375"/>
    <mergeCell ref="O1375:P1375"/>
    <mergeCell ref="B1374:C1374"/>
    <mergeCell ref="D1374:E1374"/>
    <mergeCell ref="F1374:G1374"/>
    <mergeCell ref="H1374:I1374"/>
    <mergeCell ref="J1374:N1374"/>
    <mergeCell ref="O1374:P1374"/>
    <mergeCell ref="B1373:C1373"/>
    <mergeCell ref="D1373:E1373"/>
    <mergeCell ref="F1373:G1373"/>
    <mergeCell ref="H1373:I1373"/>
    <mergeCell ref="J1373:N1373"/>
    <mergeCell ref="O1373:P1373"/>
    <mergeCell ref="B1372:C1372"/>
    <mergeCell ref="D1372:E1372"/>
    <mergeCell ref="F1372:G1372"/>
    <mergeCell ref="H1372:I1372"/>
    <mergeCell ref="J1372:N1372"/>
    <mergeCell ref="O1372:P1372"/>
    <mergeCell ref="B1371:C1371"/>
    <mergeCell ref="D1371:E1371"/>
    <mergeCell ref="F1371:G1371"/>
    <mergeCell ref="H1371:I1371"/>
    <mergeCell ref="J1371:N1371"/>
    <mergeCell ref="O1371:P1371"/>
    <mergeCell ref="B1370:C1370"/>
    <mergeCell ref="D1370:E1370"/>
    <mergeCell ref="F1370:G1370"/>
    <mergeCell ref="H1370:I1370"/>
    <mergeCell ref="J1370:N1370"/>
    <mergeCell ref="O1370:P1370"/>
    <mergeCell ref="B1369:C1369"/>
    <mergeCell ref="D1369:E1369"/>
    <mergeCell ref="F1369:G1369"/>
    <mergeCell ref="H1369:I1369"/>
    <mergeCell ref="J1369:N1369"/>
    <mergeCell ref="O1369:P1369"/>
    <mergeCell ref="B1368:C1368"/>
    <mergeCell ref="D1368:E1368"/>
    <mergeCell ref="F1368:G1368"/>
    <mergeCell ref="H1368:I1368"/>
    <mergeCell ref="J1368:N1368"/>
    <mergeCell ref="O1368:P1368"/>
    <mergeCell ref="B1367:C1367"/>
    <mergeCell ref="D1367:E1367"/>
    <mergeCell ref="F1367:G1367"/>
    <mergeCell ref="H1367:I1367"/>
    <mergeCell ref="J1367:N1367"/>
    <mergeCell ref="O1367:P1367"/>
    <mergeCell ref="B1366:C1366"/>
    <mergeCell ref="D1366:E1366"/>
    <mergeCell ref="F1366:G1366"/>
    <mergeCell ref="H1366:I1366"/>
    <mergeCell ref="J1366:N1366"/>
    <mergeCell ref="O1366:P1366"/>
    <mergeCell ref="B1365:C1365"/>
    <mergeCell ref="D1365:E1365"/>
    <mergeCell ref="F1365:G1365"/>
    <mergeCell ref="H1365:I1365"/>
    <mergeCell ref="J1365:N1365"/>
    <mergeCell ref="O1365:P1365"/>
    <mergeCell ref="B1364:C1364"/>
    <mergeCell ref="D1364:E1364"/>
    <mergeCell ref="F1364:G1364"/>
    <mergeCell ref="H1364:I1364"/>
    <mergeCell ref="J1364:N1364"/>
    <mergeCell ref="O1364:P1364"/>
    <mergeCell ref="B1363:C1363"/>
    <mergeCell ref="D1363:E1363"/>
    <mergeCell ref="F1363:G1363"/>
    <mergeCell ref="H1363:I1363"/>
    <mergeCell ref="J1363:N1363"/>
    <mergeCell ref="O1363:P1363"/>
    <mergeCell ref="B1362:C1362"/>
    <mergeCell ref="D1362:E1362"/>
    <mergeCell ref="F1362:G1362"/>
    <mergeCell ref="H1362:I1362"/>
    <mergeCell ref="J1362:N1362"/>
    <mergeCell ref="O1362:P1362"/>
    <mergeCell ref="B1361:C1361"/>
    <mergeCell ref="D1361:E1361"/>
    <mergeCell ref="F1361:G1361"/>
    <mergeCell ref="H1361:I1361"/>
    <mergeCell ref="J1361:N1361"/>
    <mergeCell ref="O1361:P1361"/>
    <mergeCell ref="B1360:C1360"/>
    <mergeCell ref="D1360:E1360"/>
    <mergeCell ref="F1360:G1360"/>
    <mergeCell ref="H1360:I1360"/>
    <mergeCell ref="J1360:N1360"/>
    <mergeCell ref="O1360:P1360"/>
    <mergeCell ref="B1359:C1359"/>
    <mergeCell ref="D1359:E1359"/>
    <mergeCell ref="F1359:G1359"/>
    <mergeCell ref="H1359:I1359"/>
    <mergeCell ref="J1359:N1359"/>
    <mergeCell ref="O1359:P1359"/>
    <mergeCell ref="B1358:C1358"/>
    <mergeCell ref="D1358:E1358"/>
    <mergeCell ref="F1358:G1358"/>
    <mergeCell ref="H1358:I1358"/>
    <mergeCell ref="J1358:N1358"/>
    <mergeCell ref="O1358:P1358"/>
    <mergeCell ref="B1357:C1357"/>
    <mergeCell ref="D1357:E1357"/>
    <mergeCell ref="F1357:G1357"/>
    <mergeCell ref="H1357:I1357"/>
    <mergeCell ref="J1357:N1357"/>
    <mergeCell ref="O1357:P1357"/>
    <mergeCell ref="B1356:C1356"/>
    <mergeCell ref="D1356:E1356"/>
    <mergeCell ref="F1356:G1356"/>
    <mergeCell ref="H1356:I1356"/>
    <mergeCell ref="J1356:N1356"/>
    <mergeCell ref="O1356:P1356"/>
    <mergeCell ref="B1355:C1355"/>
    <mergeCell ref="D1355:E1355"/>
    <mergeCell ref="F1355:G1355"/>
    <mergeCell ref="H1355:I1355"/>
    <mergeCell ref="J1355:N1355"/>
    <mergeCell ref="O1355:P1355"/>
    <mergeCell ref="B1354:C1354"/>
    <mergeCell ref="D1354:E1354"/>
    <mergeCell ref="F1354:G1354"/>
    <mergeCell ref="H1354:I1354"/>
    <mergeCell ref="J1354:N1354"/>
    <mergeCell ref="O1354:P1354"/>
    <mergeCell ref="B1353:C1353"/>
    <mergeCell ref="D1353:E1353"/>
    <mergeCell ref="F1353:G1353"/>
    <mergeCell ref="H1353:I1353"/>
    <mergeCell ref="J1353:N1353"/>
    <mergeCell ref="O1353:P1353"/>
    <mergeCell ref="B1352:C1352"/>
    <mergeCell ref="D1352:E1352"/>
    <mergeCell ref="F1352:G1352"/>
    <mergeCell ref="H1352:I1352"/>
    <mergeCell ref="J1352:N1352"/>
    <mergeCell ref="O1352:P1352"/>
    <mergeCell ref="B1351:C1351"/>
    <mergeCell ref="D1351:E1351"/>
    <mergeCell ref="F1351:G1351"/>
    <mergeCell ref="H1351:I1351"/>
    <mergeCell ref="J1351:N1351"/>
    <mergeCell ref="O1351:P1351"/>
    <mergeCell ref="B1350:C1350"/>
    <mergeCell ref="D1350:E1350"/>
    <mergeCell ref="F1350:G1350"/>
    <mergeCell ref="H1350:I1350"/>
    <mergeCell ref="J1350:N1350"/>
    <mergeCell ref="O1350:P1350"/>
    <mergeCell ref="B1349:C1349"/>
    <mergeCell ref="D1349:E1349"/>
    <mergeCell ref="F1349:G1349"/>
    <mergeCell ref="H1349:I1349"/>
    <mergeCell ref="J1349:N1349"/>
    <mergeCell ref="O1349:P1349"/>
    <mergeCell ref="B1348:C1348"/>
    <mergeCell ref="D1348:E1348"/>
    <mergeCell ref="F1348:G1348"/>
    <mergeCell ref="H1348:I1348"/>
    <mergeCell ref="J1348:N1348"/>
    <mergeCell ref="O1348:P1348"/>
    <mergeCell ref="B1347:C1347"/>
    <mergeCell ref="D1347:E1347"/>
    <mergeCell ref="F1347:G1347"/>
    <mergeCell ref="H1347:I1347"/>
    <mergeCell ref="J1347:N1347"/>
    <mergeCell ref="O1347:P1347"/>
    <mergeCell ref="B1346:C1346"/>
    <mergeCell ref="D1346:E1346"/>
    <mergeCell ref="F1346:G1346"/>
    <mergeCell ref="H1346:I1346"/>
    <mergeCell ref="J1346:N1346"/>
    <mergeCell ref="O1346:P1346"/>
    <mergeCell ref="B1345:C1345"/>
    <mergeCell ref="D1345:E1345"/>
    <mergeCell ref="F1345:G1345"/>
    <mergeCell ref="H1345:I1345"/>
    <mergeCell ref="J1345:N1345"/>
    <mergeCell ref="O1345:P1345"/>
    <mergeCell ref="B1344:C1344"/>
    <mergeCell ref="D1344:E1344"/>
    <mergeCell ref="F1344:G1344"/>
    <mergeCell ref="H1344:I1344"/>
    <mergeCell ref="J1344:N1344"/>
    <mergeCell ref="O1344:P1344"/>
    <mergeCell ref="B1343:C1343"/>
    <mergeCell ref="D1343:E1343"/>
    <mergeCell ref="F1343:G1343"/>
    <mergeCell ref="H1343:I1343"/>
    <mergeCell ref="J1343:N1343"/>
    <mergeCell ref="O1343:P1343"/>
    <mergeCell ref="B1342:C1342"/>
    <mergeCell ref="D1342:E1342"/>
    <mergeCell ref="F1342:G1342"/>
    <mergeCell ref="H1342:I1342"/>
    <mergeCell ref="J1342:N1342"/>
    <mergeCell ref="O1342:P1342"/>
    <mergeCell ref="B1341:C1341"/>
    <mergeCell ref="D1341:E1341"/>
    <mergeCell ref="F1341:G1341"/>
    <mergeCell ref="H1341:I1341"/>
    <mergeCell ref="J1341:N1341"/>
    <mergeCell ref="O1341:P1341"/>
    <mergeCell ref="B1340:C1340"/>
    <mergeCell ref="D1340:E1340"/>
    <mergeCell ref="F1340:G1340"/>
    <mergeCell ref="H1340:I1340"/>
    <mergeCell ref="J1340:N1340"/>
    <mergeCell ref="O1340:P1340"/>
    <mergeCell ref="B1339:C1339"/>
    <mergeCell ref="D1339:E1339"/>
    <mergeCell ref="F1339:G1339"/>
    <mergeCell ref="H1339:I1339"/>
    <mergeCell ref="J1339:N1339"/>
    <mergeCell ref="O1339:P1339"/>
    <mergeCell ref="B1338:C1338"/>
    <mergeCell ref="D1338:E1338"/>
    <mergeCell ref="F1338:G1338"/>
    <mergeCell ref="H1338:I1338"/>
    <mergeCell ref="J1338:N1338"/>
    <mergeCell ref="O1338:P1338"/>
    <mergeCell ref="B1337:C1337"/>
    <mergeCell ref="D1337:E1337"/>
    <mergeCell ref="F1337:G1337"/>
    <mergeCell ref="H1337:I1337"/>
    <mergeCell ref="J1337:N1337"/>
    <mergeCell ref="O1337:P1337"/>
    <mergeCell ref="B1336:C1336"/>
    <mergeCell ref="D1336:E1336"/>
    <mergeCell ref="F1336:G1336"/>
    <mergeCell ref="H1336:I1336"/>
    <mergeCell ref="J1336:N1336"/>
    <mergeCell ref="O1336:P1336"/>
    <mergeCell ref="B1335:C1335"/>
    <mergeCell ref="D1335:E1335"/>
    <mergeCell ref="F1335:G1335"/>
    <mergeCell ref="H1335:I1335"/>
    <mergeCell ref="J1335:N1335"/>
    <mergeCell ref="O1335:P1335"/>
    <mergeCell ref="B1334:C1334"/>
    <mergeCell ref="D1334:E1334"/>
    <mergeCell ref="F1334:G1334"/>
    <mergeCell ref="H1334:I1334"/>
    <mergeCell ref="J1334:N1334"/>
    <mergeCell ref="O1334:P1334"/>
    <mergeCell ref="B1333:C1333"/>
    <mergeCell ref="D1333:E1333"/>
    <mergeCell ref="F1333:G1333"/>
    <mergeCell ref="H1333:I1333"/>
    <mergeCell ref="J1333:N1333"/>
    <mergeCell ref="O1333:P1333"/>
    <mergeCell ref="B1332:C1332"/>
    <mergeCell ref="D1332:E1332"/>
    <mergeCell ref="F1332:G1332"/>
    <mergeCell ref="H1332:I1332"/>
    <mergeCell ref="J1332:N1332"/>
    <mergeCell ref="O1332:P1332"/>
    <mergeCell ref="B1331:C1331"/>
    <mergeCell ref="D1331:E1331"/>
    <mergeCell ref="F1331:G1331"/>
    <mergeCell ref="H1331:I1331"/>
    <mergeCell ref="J1331:N1331"/>
    <mergeCell ref="O1331:P1331"/>
    <mergeCell ref="B1330:C1330"/>
    <mergeCell ref="D1330:E1330"/>
    <mergeCell ref="F1330:G1330"/>
    <mergeCell ref="H1330:I1330"/>
    <mergeCell ref="J1330:N1330"/>
    <mergeCell ref="O1330:P1330"/>
    <mergeCell ref="B1329:C1329"/>
    <mergeCell ref="D1329:E1329"/>
    <mergeCell ref="F1329:G1329"/>
    <mergeCell ref="H1329:I1329"/>
    <mergeCell ref="J1329:N1329"/>
    <mergeCell ref="O1329:P1329"/>
    <mergeCell ref="B1328:C1328"/>
    <mergeCell ref="D1328:E1328"/>
    <mergeCell ref="F1328:G1328"/>
    <mergeCell ref="H1328:I1328"/>
    <mergeCell ref="J1328:N1328"/>
    <mergeCell ref="O1328:P1328"/>
    <mergeCell ref="B1327:C1327"/>
    <mergeCell ref="D1327:E1327"/>
    <mergeCell ref="F1327:G1327"/>
    <mergeCell ref="H1327:I1327"/>
    <mergeCell ref="J1327:N1327"/>
    <mergeCell ref="O1327:P1327"/>
    <mergeCell ref="B1326:C1326"/>
    <mergeCell ref="D1326:E1326"/>
    <mergeCell ref="F1326:G1326"/>
    <mergeCell ref="H1326:I1326"/>
    <mergeCell ref="J1326:N1326"/>
    <mergeCell ref="O1326:P1326"/>
    <mergeCell ref="B1325:C1325"/>
    <mergeCell ref="D1325:E1325"/>
    <mergeCell ref="F1325:G1325"/>
    <mergeCell ref="H1325:I1325"/>
    <mergeCell ref="J1325:N1325"/>
    <mergeCell ref="O1325:P1325"/>
    <mergeCell ref="B1324:C1324"/>
    <mergeCell ref="D1324:E1324"/>
    <mergeCell ref="F1324:G1324"/>
    <mergeCell ref="H1324:I1324"/>
    <mergeCell ref="J1324:N1324"/>
    <mergeCell ref="O1324:P1324"/>
    <mergeCell ref="B1323:C1323"/>
    <mergeCell ref="D1323:E1323"/>
    <mergeCell ref="F1323:G1323"/>
    <mergeCell ref="H1323:I1323"/>
    <mergeCell ref="J1323:N1323"/>
    <mergeCell ref="O1323:P1323"/>
    <mergeCell ref="B1322:C1322"/>
    <mergeCell ref="D1322:E1322"/>
    <mergeCell ref="F1322:G1322"/>
    <mergeCell ref="H1322:I1322"/>
    <mergeCell ref="J1322:N1322"/>
    <mergeCell ref="O1322:P1322"/>
    <mergeCell ref="B1321:C1321"/>
    <mergeCell ref="D1321:E1321"/>
    <mergeCell ref="F1321:G1321"/>
    <mergeCell ref="H1321:I1321"/>
    <mergeCell ref="J1321:N1321"/>
    <mergeCell ref="O1321:P1321"/>
    <mergeCell ref="B1320:C1320"/>
    <mergeCell ref="D1320:E1320"/>
    <mergeCell ref="F1320:G1320"/>
    <mergeCell ref="H1320:I1320"/>
    <mergeCell ref="J1320:N1320"/>
    <mergeCell ref="O1320:P1320"/>
    <mergeCell ref="B1319:C1319"/>
    <mergeCell ref="D1319:E1319"/>
    <mergeCell ref="F1319:G1319"/>
    <mergeCell ref="H1319:I1319"/>
    <mergeCell ref="J1319:N1319"/>
    <mergeCell ref="O1319:P1319"/>
    <mergeCell ref="B1318:C1318"/>
    <mergeCell ref="D1318:E1318"/>
    <mergeCell ref="F1318:G1318"/>
    <mergeCell ref="H1318:I1318"/>
    <mergeCell ref="J1318:N1318"/>
    <mergeCell ref="O1318:P1318"/>
    <mergeCell ref="B1317:C1317"/>
    <mergeCell ref="D1317:E1317"/>
    <mergeCell ref="F1317:G1317"/>
    <mergeCell ref="H1317:I1317"/>
    <mergeCell ref="J1317:N1317"/>
    <mergeCell ref="O1317:P1317"/>
    <mergeCell ref="B1316:C1316"/>
    <mergeCell ref="D1316:E1316"/>
    <mergeCell ref="F1316:G1316"/>
    <mergeCell ref="H1316:I1316"/>
    <mergeCell ref="J1316:N1316"/>
    <mergeCell ref="O1316:P1316"/>
    <mergeCell ref="B1315:C1315"/>
    <mergeCell ref="D1315:E1315"/>
    <mergeCell ref="F1315:G1315"/>
    <mergeCell ref="H1315:I1315"/>
    <mergeCell ref="J1315:N1315"/>
    <mergeCell ref="O1315:P1315"/>
    <mergeCell ref="B1314:C1314"/>
    <mergeCell ref="D1314:E1314"/>
    <mergeCell ref="F1314:G1314"/>
    <mergeCell ref="H1314:I1314"/>
    <mergeCell ref="J1314:N1314"/>
    <mergeCell ref="O1314:P1314"/>
    <mergeCell ref="B1313:C1313"/>
    <mergeCell ref="D1313:E1313"/>
    <mergeCell ref="F1313:G1313"/>
    <mergeCell ref="H1313:I1313"/>
    <mergeCell ref="J1313:N1313"/>
    <mergeCell ref="O1313:P1313"/>
    <mergeCell ref="B1312:C1312"/>
    <mergeCell ref="D1312:E1312"/>
    <mergeCell ref="F1312:G1312"/>
    <mergeCell ref="H1312:I1312"/>
    <mergeCell ref="J1312:N1312"/>
    <mergeCell ref="O1312:P1312"/>
    <mergeCell ref="B1311:C1311"/>
    <mergeCell ref="D1311:E1311"/>
    <mergeCell ref="F1311:G1311"/>
    <mergeCell ref="H1311:I1311"/>
    <mergeCell ref="J1311:N1311"/>
    <mergeCell ref="O1311:P1311"/>
    <mergeCell ref="B1310:C1310"/>
    <mergeCell ref="D1310:E1310"/>
    <mergeCell ref="F1310:G1310"/>
    <mergeCell ref="H1310:I1310"/>
    <mergeCell ref="J1310:N1310"/>
    <mergeCell ref="O1310:P1310"/>
    <mergeCell ref="B1309:C1309"/>
    <mergeCell ref="D1309:E1309"/>
    <mergeCell ref="F1309:G1309"/>
    <mergeCell ref="H1309:I1309"/>
    <mergeCell ref="J1309:N1309"/>
    <mergeCell ref="O1309:P1309"/>
    <mergeCell ref="B1308:C1308"/>
    <mergeCell ref="D1308:E1308"/>
    <mergeCell ref="F1308:G1308"/>
    <mergeCell ref="H1308:I1308"/>
    <mergeCell ref="J1308:N1308"/>
    <mergeCell ref="O1308:P1308"/>
    <mergeCell ref="B1307:C1307"/>
    <mergeCell ref="D1307:E1307"/>
    <mergeCell ref="F1307:G1307"/>
    <mergeCell ref="H1307:I1307"/>
    <mergeCell ref="J1307:N1307"/>
    <mergeCell ref="O1307:P1307"/>
    <mergeCell ref="B1306:C1306"/>
    <mergeCell ref="D1306:E1306"/>
    <mergeCell ref="F1306:G1306"/>
    <mergeCell ref="H1306:I1306"/>
    <mergeCell ref="J1306:N1306"/>
    <mergeCell ref="O1306:P1306"/>
    <mergeCell ref="B1305:C1305"/>
    <mergeCell ref="D1305:E1305"/>
    <mergeCell ref="F1305:G1305"/>
    <mergeCell ref="H1305:I1305"/>
    <mergeCell ref="J1305:N1305"/>
    <mergeCell ref="O1305:P1305"/>
    <mergeCell ref="B1304:C1304"/>
    <mergeCell ref="D1304:E1304"/>
    <mergeCell ref="F1304:G1304"/>
    <mergeCell ref="H1304:I1304"/>
    <mergeCell ref="J1304:N1304"/>
    <mergeCell ref="O1304:P1304"/>
    <mergeCell ref="B1303:C1303"/>
    <mergeCell ref="D1303:E1303"/>
    <mergeCell ref="F1303:G1303"/>
    <mergeCell ref="H1303:I1303"/>
    <mergeCell ref="J1303:N1303"/>
    <mergeCell ref="O1303:P1303"/>
    <mergeCell ref="B1302:C1302"/>
    <mergeCell ref="D1302:E1302"/>
    <mergeCell ref="F1302:G1302"/>
    <mergeCell ref="H1302:I1302"/>
    <mergeCell ref="J1302:N1302"/>
    <mergeCell ref="O1302:P1302"/>
    <mergeCell ref="B1301:C1301"/>
    <mergeCell ref="D1301:E1301"/>
    <mergeCell ref="F1301:G1301"/>
    <mergeCell ref="H1301:I1301"/>
    <mergeCell ref="J1301:N1301"/>
    <mergeCell ref="O1301:P1301"/>
    <mergeCell ref="B1300:C1300"/>
    <mergeCell ref="D1300:E1300"/>
    <mergeCell ref="F1300:G1300"/>
    <mergeCell ref="H1300:I1300"/>
    <mergeCell ref="J1300:N1300"/>
    <mergeCell ref="O1300:P1300"/>
    <mergeCell ref="B1299:C1299"/>
    <mergeCell ref="D1299:E1299"/>
    <mergeCell ref="F1299:G1299"/>
    <mergeCell ref="H1299:I1299"/>
    <mergeCell ref="J1299:N1299"/>
    <mergeCell ref="O1299:P1299"/>
    <mergeCell ref="B1298:C1298"/>
    <mergeCell ref="D1298:E1298"/>
    <mergeCell ref="F1298:G1298"/>
    <mergeCell ref="H1298:I1298"/>
    <mergeCell ref="J1298:N1298"/>
    <mergeCell ref="O1298:P1298"/>
    <mergeCell ref="B1297:C1297"/>
    <mergeCell ref="D1297:E1297"/>
    <mergeCell ref="F1297:G1297"/>
    <mergeCell ref="H1297:I1297"/>
    <mergeCell ref="J1297:N1297"/>
    <mergeCell ref="O1297:P1297"/>
    <mergeCell ref="B1296:C1296"/>
    <mergeCell ref="D1296:E1296"/>
    <mergeCell ref="F1296:G1296"/>
    <mergeCell ref="H1296:I1296"/>
    <mergeCell ref="J1296:N1296"/>
    <mergeCell ref="O1296:P1296"/>
    <mergeCell ref="B1295:C1295"/>
    <mergeCell ref="D1295:E1295"/>
    <mergeCell ref="F1295:G1295"/>
    <mergeCell ref="H1295:I1295"/>
    <mergeCell ref="J1295:N1295"/>
    <mergeCell ref="O1295:P1295"/>
    <mergeCell ref="B1294:C1294"/>
    <mergeCell ref="D1294:E1294"/>
    <mergeCell ref="F1294:G1294"/>
    <mergeCell ref="H1294:I1294"/>
    <mergeCell ref="J1294:N1294"/>
    <mergeCell ref="O1294:P1294"/>
    <mergeCell ref="B1293:C1293"/>
    <mergeCell ref="D1293:E1293"/>
    <mergeCell ref="F1293:G1293"/>
    <mergeCell ref="H1293:I1293"/>
    <mergeCell ref="J1293:N1293"/>
    <mergeCell ref="O1293:P1293"/>
    <mergeCell ref="B1292:C1292"/>
    <mergeCell ref="D1292:E1292"/>
    <mergeCell ref="F1292:G1292"/>
    <mergeCell ref="H1292:I1292"/>
    <mergeCell ref="J1292:N1292"/>
    <mergeCell ref="O1292:P1292"/>
    <mergeCell ref="B1291:C1291"/>
    <mergeCell ref="D1291:E1291"/>
    <mergeCell ref="F1291:G1291"/>
    <mergeCell ref="H1291:I1291"/>
    <mergeCell ref="J1291:N1291"/>
    <mergeCell ref="O1291:P1291"/>
    <mergeCell ref="B1290:C1290"/>
    <mergeCell ref="D1290:E1290"/>
    <mergeCell ref="F1290:G1290"/>
    <mergeCell ref="H1290:I1290"/>
    <mergeCell ref="J1290:N1290"/>
    <mergeCell ref="O1290:P1290"/>
    <mergeCell ref="B1289:C1289"/>
    <mergeCell ref="D1289:E1289"/>
    <mergeCell ref="F1289:G1289"/>
    <mergeCell ref="H1289:I1289"/>
    <mergeCell ref="J1289:N1289"/>
    <mergeCell ref="O1289:P1289"/>
    <mergeCell ref="B1288:C1288"/>
    <mergeCell ref="D1288:E1288"/>
    <mergeCell ref="F1288:G1288"/>
    <mergeCell ref="H1288:I1288"/>
    <mergeCell ref="J1288:N1288"/>
    <mergeCell ref="O1288:P1288"/>
    <mergeCell ref="B1287:C1287"/>
    <mergeCell ref="D1287:E1287"/>
    <mergeCell ref="F1287:G1287"/>
    <mergeCell ref="H1287:I1287"/>
    <mergeCell ref="J1287:N1287"/>
    <mergeCell ref="O1287:P1287"/>
    <mergeCell ref="B1286:C1286"/>
    <mergeCell ref="D1286:E1286"/>
    <mergeCell ref="F1286:G1286"/>
    <mergeCell ref="H1286:I1286"/>
    <mergeCell ref="J1286:N1286"/>
    <mergeCell ref="O1286:P1286"/>
    <mergeCell ref="B1285:C1285"/>
    <mergeCell ref="D1285:E1285"/>
    <mergeCell ref="F1285:G1285"/>
    <mergeCell ref="H1285:I1285"/>
    <mergeCell ref="J1285:N1285"/>
    <mergeCell ref="O1285:P1285"/>
    <mergeCell ref="B1284:C1284"/>
    <mergeCell ref="D1284:E1284"/>
    <mergeCell ref="F1284:G1284"/>
    <mergeCell ref="H1284:I1284"/>
    <mergeCell ref="J1284:N1284"/>
    <mergeCell ref="O1284:P1284"/>
    <mergeCell ref="B1283:C1283"/>
    <mergeCell ref="D1283:E1283"/>
    <mergeCell ref="F1283:G1283"/>
    <mergeCell ref="H1283:I1283"/>
    <mergeCell ref="J1283:N1283"/>
    <mergeCell ref="O1283:P1283"/>
    <mergeCell ref="B1282:C1282"/>
    <mergeCell ref="D1282:E1282"/>
    <mergeCell ref="F1282:G1282"/>
    <mergeCell ref="H1282:I1282"/>
    <mergeCell ref="J1282:N1282"/>
    <mergeCell ref="O1282:P1282"/>
    <mergeCell ref="B1281:C1281"/>
    <mergeCell ref="D1281:E1281"/>
    <mergeCell ref="F1281:G1281"/>
    <mergeCell ref="H1281:I1281"/>
    <mergeCell ref="J1281:N1281"/>
    <mergeCell ref="O1281:P1281"/>
    <mergeCell ref="B1280:C1280"/>
    <mergeCell ref="D1280:E1280"/>
    <mergeCell ref="F1280:G1280"/>
    <mergeCell ref="H1280:I1280"/>
    <mergeCell ref="J1280:N1280"/>
    <mergeCell ref="O1280:P1280"/>
    <mergeCell ref="B1279:C1279"/>
    <mergeCell ref="D1279:E1279"/>
    <mergeCell ref="F1279:G1279"/>
    <mergeCell ref="H1279:I1279"/>
    <mergeCell ref="J1279:N1279"/>
    <mergeCell ref="O1279:P1279"/>
    <mergeCell ref="B1278:C1278"/>
    <mergeCell ref="D1278:E1278"/>
    <mergeCell ref="F1278:G1278"/>
    <mergeCell ref="H1278:I1278"/>
    <mergeCell ref="J1278:N1278"/>
    <mergeCell ref="O1278:P1278"/>
    <mergeCell ref="B1277:C1277"/>
    <mergeCell ref="D1277:E1277"/>
    <mergeCell ref="F1277:G1277"/>
    <mergeCell ref="H1277:I1277"/>
    <mergeCell ref="J1277:N1277"/>
    <mergeCell ref="O1277:P1277"/>
    <mergeCell ref="B1276:C1276"/>
    <mergeCell ref="D1276:E1276"/>
    <mergeCell ref="F1276:G1276"/>
    <mergeCell ref="H1276:I1276"/>
    <mergeCell ref="J1276:N1276"/>
    <mergeCell ref="O1276:P1276"/>
    <mergeCell ref="B1275:C1275"/>
    <mergeCell ref="D1275:E1275"/>
    <mergeCell ref="F1275:G1275"/>
    <mergeCell ref="H1275:I1275"/>
    <mergeCell ref="J1275:N1275"/>
    <mergeCell ref="O1275:P1275"/>
    <mergeCell ref="B1274:C1274"/>
    <mergeCell ref="D1274:E1274"/>
    <mergeCell ref="F1274:G1274"/>
    <mergeCell ref="H1274:I1274"/>
    <mergeCell ref="J1274:N1274"/>
    <mergeCell ref="O1274:P1274"/>
    <mergeCell ref="B1273:C1273"/>
    <mergeCell ref="D1273:E1273"/>
    <mergeCell ref="F1273:G1273"/>
    <mergeCell ref="H1273:I1273"/>
    <mergeCell ref="J1273:N1273"/>
    <mergeCell ref="O1273:P1273"/>
    <mergeCell ref="B1272:C1272"/>
    <mergeCell ref="D1272:E1272"/>
    <mergeCell ref="F1272:G1272"/>
    <mergeCell ref="H1272:I1272"/>
    <mergeCell ref="J1272:N1272"/>
    <mergeCell ref="O1272:P1272"/>
    <mergeCell ref="B1271:C1271"/>
    <mergeCell ref="D1271:E1271"/>
    <mergeCell ref="F1271:G1271"/>
    <mergeCell ref="H1271:I1271"/>
    <mergeCell ref="J1271:N1271"/>
    <mergeCell ref="O1271:P1271"/>
    <mergeCell ref="B1270:C1270"/>
    <mergeCell ref="D1270:E1270"/>
    <mergeCell ref="F1270:G1270"/>
    <mergeCell ref="H1270:I1270"/>
    <mergeCell ref="J1270:N1270"/>
    <mergeCell ref="O1270:P1270"/>
    <mergeCell ref="B1269:C1269"/>
    <mergeCell ref="D1269:E1269"/>
    <mergeCell ref="F1269:G1269"/>
    <mergeCell ref="H1269:I1269"/>
    <mergeCell ref="J1269:N1269"/>
    <mergeCell ref="O1269:P1269"/>
    <mergeCell ref="B1268:C1268"/>
    <mergeCell ref="D1268:E1268"/>
    <mergeCell ref="F1268:G1268"/>
    <mergeCell ref="H1268:I1268"/>
    <mergeCell ref="J1268:N1268"/>
    <mergeCell ref="O1268:P1268"/>
    <mergeCell ref="B1267:C1267"/>
    <mergeCell ref="D1267:E1267"/>
    <mergeCell ref="F1267:G1267"/>
    <mergeCell ref="H1267:I1267"/>
    <mergeCell ref="J1267:N1267"/>
    <mergeCell ref="O1267:P1267"/>
    <mergeCell ref="B1266:C1266"/>
    <mergeCell ref="D1266:E1266"/>
    <mergeCell ref="F1266:G1266"/>
    <mergeCell ref="H1266:I1266"/>
    <mergeCell ref="J1266:N1266"/>
    <mergeCell ref="O1266:P1266"/>
    <mergeCell ref="B1265:C1265"/>
    <mergeCell ref="D1265:E1265"/>
    <mergeCell ref="F1265:G1265"/>
    <mergeCell ref="H1265:I1265"/>
    <mergeCell ref="J1265:N1265"/>
    <mergeCell ref="O1265:P1265"/>
    <mergeCell ref="B1264:C1264"/>
    <mergeCell ref="D1264:E1264"/>
    <mergeCell ref="F1264:G1264"/>
    <mergeCell ref="H1264:I1264"/>
    <mergeCell ref="J1264:N1264"/>
    <mergeCell ref="O1264:P1264"/>
    <mergeCell ref="B1263:C1263"/>
    <mergeCell ref="D1263:E1263"/>
    <mergeCell ref="F1263:G1263"/>
    <mergeCell ref="H1263:I1263"/>
    <mergeCell ref="J1263:N1263"/>
    <mergeCell ref="O1263:P1263"/>
    <mergeCell ref="B1262:C1262"/>
    <mergeCell ref="D1262:E1262"/>
    <mergeCell ref="F1262:G1262"/>
    <mergeCell ref="H1262:I1262"/>
    <mergeCell ref="J1262:N1262"/>
    <mergeCell ref="O1262:P1262"/>
    <mergeCell ref="B1261:C1261"/>
    <mergeCell ref="D1261:E1261"/>
    <mergeCell ref="F1261:G1261"/>
    <mergeCell ref="H1261:I1261"/>
    <mergeCell ref="J1261:N1261"/>
    <mergeCell ref="O1261:P1261"/>
    <mergeCell ref="B1260:C1260"/>
    <mergeCell ref="D1260:E1260"/>
    <mergeCell ref="F1260:G1260"/>
    <mergeCell ref="H1260:I1260"/>
    <mergeCell ref="J1260:N1260"/>
    <mergeCell ref="O1260:P1260"/>
    <mergeCell ref="B1259:C1259"/>
    <mergeCell ref="D1259:E1259"/>
    <mergeCell ref="F1259:G1259"/>
    <mergeCell ref="H1259:I1259"/>
    <mergeCell ref="J1259:N1259"/>
    <mergeCell ref="O1259:P1259"/>
    <mergeCell ref="B1258:C1258"/>
    <mergeCell ref="D1258:E1258"/>
    <mergeCell ref="F1258:G1258"/>
    <mergeCell ref="H1258:I1258"/>
    <mergeCell ref="J1258:N1258"/>
    <mergeCell ref="O1258:P1258"/>
    <mergeCell ref="B1257:C1257"/>
    <mergeCell ref="D1257:E1257"/>
    <mergeCell ref="F1257:G1257"/>
    <mergeCell ref="H1257:I1257"/>
    <mergeCell ref="J1257:N1257"/>
    <mergeCell ref="O1257:P1257"/>
    <mergeCell ref="B1256:C1256"/>
    <mergeCell ref="D1256:E1256"/>
    <mergeCell ref="F1256:G1256"/>
    <mergeCell ref="H1256:I1256"/>
    <mergeCell ref="J1256:N1256"/>
    <mergeCell ref="O1256:P1256"/>
    <mergeCell ref="B1255:C1255"/>
    <mergeCell ref="D1255:E1255"/>
    <mergeCell ref="F1255:G1255"/>
    <mergeCell ref="H1255:I1255"/>
    <mergeCell ref="J1255:N1255"/>
    <mergeCell ref="O1255:P1255"/>
    <mergeCell ref="B1254:C1254"/>
    <mergeCell ref="D1254:E1254"/>
    <mergeCell ref="F1254:G1254"/>
    <mergeCell ref="H1254:I1254"/>
    <mergeCell ref="J1254:N1254"/>
    <mergeCell ref="O1254:P1254"/>
    <mergeCell ref="B1253:C1253"/>
    <mergeCell ref="D1253:E1253"/>
    <mergeCell ref="F1253:G1253"/>
    <mergeCell ref="H1253:I1253"/>
    <mergeCell ref="J1253:N1253"/>
    <mergeCell ref="O1253:P1253"/>
    <mergeCell ref="B1252:C1252"/>
    <mergeCell ref="D1252:E1252"/>
    <mergeCell ref="F1252:G1252"/>
    <mergeCell ref="H1252:I1252"/>
    <mergeCell ref="J1252:N1252"/>
    <mergeCell ref="O1252:P1252"/>
    <mergeCell ref="B1251:C1251"/>
    <mergeCell ref="D1251:E1251"/>
    <mergeCell ref="F1251:G1251"/>
    <mergeCell ref="H1251:I1251"/>
    <mergeCell ref="J1251:N1251"/>
    <mergeCell ref="O1251:P1251"/>
    <mergeCell ref="B1250:C1250"/>
    <mergeCell ref="D1250:E1250"/>
    <mergeCell ref="F1250:G1250"/>
    <mergeCell ref="H1250:I1250"/>
    <mergeCell ref="J1250:N1250"/>
    <mergeCell ref="O1250:P1250"/>
    <mergeCell ref="B1249:C1249"/>
    <mergeCell ref="D1249:E1249"/>
    <mergeCell ref="F1249:G1249"/>
    <mergeCell ref="H1249:I1249"/>
    <mergeCell ref="J1249:N1249"/>
    <mergeCell ref="O1249:P1249"/>
    <mergeCell ref="B1248:C1248"/>
    <mergeCell ref="D1248:E1248"/>
    <mergeCell ref="F1248:G1248"/>
    <mergeCell ref="H1248:I1248"/>
    <mergeCell ref="J1248:N1248"/>
    <mergeCell ref="O1248:P1248"/>
    <mergeCell ref="B1247:C1247"/>
    <mergeCell ref="D1247:E1247"/>
    <mergeCell ref="F1247:G1247"/>
    <mergeCell ref="H1247:I1247"/>
    <mergeCell ref="J1247:N1247"/>
    <mergeCell ref="O1247:P1247"/>
    <mergeCell ref="B1246:C1246"/>
    <mergeCell ref="D1246:E1246"/>
    <mergeCell ref="F1246:G1246"/>
    <mergeCell ref="H1246:I1246"/>
    <mergeCell ref="J1246:N1246"/>
    <mergeCell ref="O1246:P1246"/>
    <mergeCell ref="B1245:C1245"/>
    <mergeCell ref="D1245:E1245"/>
    <mergeCell ref="F1245:G1245"/>
    <mergeCell ref="H1245:I1245"/>
    <mergeCell ref="J1245:N1245"/>
    <mergeCell ref="O1245:P1245"/>
    <mergeCell ref="B1244:C1244"/>
    <mergeCell ref="D1244:E1244"/>
    <mergeCell ref="F1244:G1244"/>
    <mergeCell ref="H1244:I1244"/>
    <mergeCell ref="J1244:N1244"/>
    <mergeCell ref="O1244:P1244"/>
    <mergeCell ref="B1243:C1243"/>
    <mergeCell ref="D1243:E1243"/>
    <mergeCell ref="F1243:G1243"/>
    <mergeCell ref="H1243:I1243"/>
    <mergeCell ref="J1243:N1243"/>
    <mergeCell ref="O1243:P1243"/>
    <mergeCell ref="B1242:C1242"/>
    <mergeCell ref="D1242:E1242"/>
    <mergeCell ref="F1242:G1242"/>
    <mergeCell ref="H1242:I1242"/>
    <mergeCell ref="J1242:N1242"/>
    <mergeCell ref="O1242:P1242"/>
    <mergeCell ref="B1241:C1241"/>
    <mergeCell ref="D1241:E1241"/>
    <mergeCell ref="F1241:G1241"/>
    <mergeCell ref="H1241:I1241"/>
    <mergeCell ref="J1241:N1241"/>
    <mergeCell ref="O1241:P1241"/>
    <mergeCell ref="B1240:C1240"/>
    <mergeCell ref="D1240:E1240"/>
    <mergeCell ref="F1240:G1240"/>
    <mergeCell ref="H1240:I1240"/>
    <mergeCell ref="J1240:N1240"/>
    <mergeCell ref="O1240:P1240"/>
    <mergeCell ref="B1239:C1239"/>
    <mergeCell ref="D1239:E1239"/>
    <mergeCell ref="F1239:G1239"/>
    <mergeCell ref="H1239:I1239"/>
    <mergeCell ref="J1239:N1239"/>
    <mergeCell ref="O1239:P1239"/>
    <mergeCell ref="B1238:C1238"/>
    <mergeCell ref="D1238:E1238"/>
    <mergeCell ref="F1238:G1238"/>
    <mergeCell ref="H1238:I1238"/>
    <mergeCell ref="J1238:N1238"/>
    <mergeCell ref="O1238:P1238"/>
    <mergeCell ref="B1237:C1237"/>
    <mergeCell ref="D1237:E1237"/>
    <mergeCell ref="F1237:G1237"/>
    <mergeCell ref="H1237:I1237"/>
    <mergeCell ref="J1237:N1237"/>
    <mergeCell ref="O1237:P1237"/>
    <mergeCell ref="B1236:C1236"/>
    <mergeCell ref="D1236:E1236"/>
    <mergeCell ref="F1236:G1236"/>
    <mergeCell ref="H1236:I1236"/>
    <mergeCell ref="J1236:N1236"/>
    <mergeCell ref="O1236:P1236"/>
    <mergeCell ref="B1235:C1235"/>
    <mergeCell ref="D1235:E1235"/>
    <mergeCell ref="F1235:G1235"/>
    <mergeCell ref="H1235:I1235"/>
    <mergeCell ref="J1235:N1235"/>
    <mergeCell ref="O1235:P1235"/>
    <mergeCell ref="B1234:C1234"/>
    <mergeCell ref="D1234:E1234"/>
    <mergeCell ref="F1234:G1234"/>
    <mergeCell ref="H1234:I1234"/>
    <mergeCell ref="J1234:N1234"/>
    <mergeCell ref="O1234:P1234"/>
    <mergeCell ref="B1233:C1233"/>
    <mergeCell ref="D1233:E1233"/>
    <mergeCell ref="F1233:G1233"/>
    <mergeCell ref="H1233:I1233"/>
    <mergeCell ref="J1233:N1233"/>
    <mergeCell ref="O1233:P1233"/>
    <mergeCell ref="B1232:C1232"/>
    <mergeCell ref="D1232:E1232"/>
    <mergeCell ref="F1232:G1232"/>
    <mergeCell ref="H1232:I1232"/>
    <mergeCell ref="J1232:N1232"/>
    <mergeCell ref="O1232:P1232"/>
    <mergeCell ref="B1231:C1231"/>
    <mergeCell ref="D1231:E1231"/>
    <mergeCell ref="F1231:G1231"/>
    <mergeCell ref="H1231:I1231"/>
    <mergeCell ref="J1231:N1231"/>
    <mergeCell ref="O1231:P1231"/>
    <mergeCell ref="B1230:C1230"/>
    <mergeCell ref="D1230:E1230"/>
    <mergeCell ref="F1230:G1230"/>
    <mergeCell ref="H1230:I1230"/>
    <mergeCell ref="J1230:N1230"/>
    <mergeCell ref="O1230:P1230"/>
    <mergeCell ref="B1229:C1229"/>
    <mergeCell ref="D1229:E1229"/>
    <mergeCell ref="F1229:G1229"/>
    <mergeCell ref="H1229:I1229"/>
    <mergeCell ref="J1229:N1229"/>
    <mergeCell ref="O1229:P1229"/>
    <mergeCell ref="B1228:C1228"/>
    <mergeCell ref="D1228:E1228"/>
    <mergeCell ref="F1228:G1228"/>
    <mergeCell ref="H1228:I1228"/>
    <mergeCell ref="J1228:N1228"/>
    <mergeCell ref="O1228:P1228"/>
    <mergeCell ref="B1227:C1227"/>
    <mergeCell ref="D1227:E1227"/>
    <mergeCell ref="F1227:G1227"/>
    <mergeCell ref="H1227:I1227"/>
    <mergeCell ref="J1227:N1227"/>
    <mergeCell ref="O1227:P1227"/>
    <mergeCell ref="B1226:C1226"/>
    <mergeCell ref="D1226:E1226"/>
    <mergeCell ref="F1226:G1226"/>
    <mergeCell ref="H1226:I1226"/>
    <mergeCell ref="J1226:N1226"/>
    <mergeCell ref="O1226:P1226"/>
    <mergeCell ref="B1225:C1225"/>
    <mergeCell ref="D1225:E1225"/>
    <mergeCell ref="F1225:G1225"/>
    <mergeCell ref="H1225:I1225"/>
    <mergeCell ref="J1225:N1225"/>
    <mergeCell ref="O1225:P1225"/>
    <mergeCell ref="B1224:C1224"/>
    <mergeCell ref="D1224:E1224"/>
    <mergeCell ref="F1224:G1224"/>
    <mergeCell ref="H1224:I1224"/>
    <mergeCell ref="J1224:N1224"/>
    <mergeCell ref="O1224:P1224"/>
    <mergeCell ref="B1223:C1223"/>
    <mergeCell ref="D1223:E1223"/>
    <mergeCell ref="F1223:G1223"/>
    <mergeCell ref="H1223:I1223"/>
    <mergeCell ref="J1223:N1223"/>
    <mergeCell ref="O1223:P1223"/>
    <mergeCell ref="B1222:C1222"/>
    <mergeCell ref="D1222:E1222"/>
    <mergeCell ref="F1222:G1222"/>
    <mergeCell ref="H1222:I1222"/>
    <mergeCell ref="J1222:N1222"/>
    <mergeCell ref="O1222:P1222"/>
    <mergeCell ref="B1221:C1221"/>
    <mergeCell ref="D1221:E1221"/>
    <mergeCell ref="F1221:G1221"/>
    <mergeCell ref="H1221:I1221"/>
    <mergeCell ref="J1221:N1221"/>
    <mergeCell ref="O1221:P1221"/>
    <mergeCell ref="B1220:C1220"/>
    <mergeCell ref="D1220:E1220"/>
    <mergeCell ref="F1220:G1220"/>
    <mergeCell ref="H1220:I1220"/>
    <mergeCell ref="J1220:N1220"/>
    <mergeCell ref="O1220:P1220"/>
    <mergeCell ref="B1219:C1219"/>
    <mergeCell ref="D1219:E1219"/>
    <mergeCell ref="F1219:G1219"/>
    <mergeCell ref="H1219:I1219"/>
    <mergeCell ref="J1219:N1219"/>
    <mergeCell ref="O1219:P1219"/>
    <mergeCell ref="B1218:C1218"/>
    <mergeCell ref="D1218:E1218"/>
    <mergeCell ref="F1218:G1218"/>
    <mergeCell ref="H1218:I1218"/>
    <mergeCell ref="J1218:N1218"/>
    <mergeCell ref="O1218:P1218"/>
    <mergeCell ref="B1217:C1217"/>
    <mergeCell ref="D1217:E1217"/>
    <mergeCell ref="F1217:G1217"/>
    <mergeCell ref="H1217:I1217"/>
    <mergeCell ref="J1217:N1217"/>
    <mergeCell ref="O1217:P1217"/>
    <mergeCell ref="B1216:C1216"/>
    <mergeCell ref="D1216:E1216"/>
    <mergeCell ref="F1216:G1216"/>
    <mergeCell ref="H1216:I1216"/>
    <mergeCell ref="J1216:N1216"/>
    <mergeCell ref="O1216:P1216"/>
    <mergeCell ref="B1215:C1215"/>
    <mergeCell ref="D1215:E1215"/>
    <mergeCell ref="F1215:G1215"/>
    <mergeCell ref="H1215:I1215"/>
    <mergeCell ref="J1215:N1215"/>
    <mergeCell ref="O1215:P1215"/>
    <mergeCell ref="B1214:C1214"/>
    <mergeCell ref="D1214:E1214"/>
    <mergeCell ref="F1214:G1214"/>
    <mergeCell ref="H1214:I1214"/>
    <mergeCell ref="J1214:N1214"/>
    <mergeCell ref="O1214:P1214"/>
    <mergeCell ref="B1213:C1213"/>
    <mergeCell ref="D1213:E1213"/>
    <mergeCell ref="F1213:G1213"/>
    <mergeCell ref="H1213:I1213"/>
    <mergeCell ref="J1213:N1213"/>
    <mergeCell ref="O1213:P1213"/>
    <mergeCell ref="B1212:C1212"/>
    <mergeCell ref="D1212:E1212"/>
    <mergeCell ref="F1212:G1212"/>
    <mergeCell ref="H1212:I1212"/>
    <mergeCell ref="J1212:N1212"/>
    <mergeCell ref="O1212:P1212"/>
    <mergeCell ref="B1211:C1211"/>
    <mergeCell ref="D1211:E1211"/>
    <mergeCell ref="F1211:G1211"/>
    <mergeCell ref="H1211:I1211"/>
    <mergeCell ref="J1211:N1211"/>
    <mergeCell ref="O1211:P1211"/>
    <mergeCell ref="B1210:C1210"/>
    <mergeCell ref="D1210:E1210"/>
    <mergeCell ref="F1210:G1210"/>
    <mergeCell ref="H1210:I1210"/>
    <mergeCell ref="J1210:N1210"/>
    <mergeCell ref="O1210:P1210"/>
    <mergeCell ref="B1209:C1209"/>
    <mergeCell ref="D1209:E1209"/>
    <mergeCell ref="F1209:G1209"/>
    <mergeCell ref="H1209:I1209"/>
    <mergeCell ref="J1209:N1209"/>
    <mergeCell ref="O1209:P1209"/>
    <mergeCell ref="B1208:C1208"/>
    <mergeCell ref="D1208:E1208"/>
    <mergeCell ref="F1208:G1208"/>
    <mergeCell ref="H1208:I1208"/>
    <mergeCell ref="J1208:N1208"/>
    <mergeCell ref="O1208:P1208"/>
    <mergeCell ref="B1207:C1207"/>
    <mergeCell ref="D1207:E1207"/>
    <mergeCell ref="F1207:G1207"/>
    <mergeCell ref="H1207:I1207"/>
    <mergeCell ref="J1207:N1207"/>
    <mergeCell ref="O1207:P1207"/>
    <mergeCell ref="B1206:C1206"/>
    <mergeCell ref="D1206:E1206"/>
    <mergeCell ref="F1206:G1206"/>
    <mergeCell ref="H1206:I1206"/>
    <mergeCell ref="J1206:N1206"/>
    <mergeCell ref="O1206:P1206"/>
    <mergeCell ref="B1205:C1205"/>
    <mergeCell ref="D1205:E1205"/>
    <mergeCell ref="F1205:G1205"/>
    <mergeCell ref="H1205:I1205"/>
    <mergeCell ref="J1205:N1205"/>
    <mergeCell ref="O1205:P1205"/>
    <mergeCell ref="B1204:C1204"/>
    <mergeCell ref="D1204:E1204"/>
    <mergeCell ref="F1204:G1204"/>
    <mergeCell ref="H1204:I1204"/>
    <mergeCell ref="J1204:N1204"/>
    <mergeCell ref="O1204:P1204"/>
    <mergeCell ref="B1203:C1203"/>
    <mergeCell ref="D1203:E1203"/>
    <mergeCell ref="F1203:G1203"/>
    <mergeCell ref="H1203:I1203"/>
    <mergeCell ref="J1203:N1203"/>
    <mergeCell ref="O1203:P1203"/>
    <mergeCell ref="B1202:C1202"/>
    <mergeCell ref="D1202:E1202"/>
    <mergeCell ref="F1202:G1202"/>
    <mergeCell ref="H1202:I1202"/>
    <mergeCell ref="J1202:N1202"/>
    <mergeCell ref="O1202:P1202"/>
    <mergeCell ref="B1201:C1201"/>
    <mergeCell ref="D1201:E1201"/>
    <mergeCell ref="F1201:G1201"/>
    <mergeCell ref="H1201:I1201"/>
    <mergeCell ref="J1201:N1201"/>
    <mergeCell ref="O1201:P1201"/>
    <mergeCell ref="B1200:C1200"/>
    <mergeCell ref="D1200:E1200"/>
    <mergeCell ref="F1200:G1200"/>
    <mergeCell ref="H1200:I1200"/>
    <mergeCell ref="J1200:N1200"/>
    <mergeCell ref="O1200:P1200"/>
    <mergeCell ref="B1199:C1199"/>
    <mergeCell ref="D1199:E1199"/>
    <mergeCell ref="F1199:G1199"/>
    <mergeCell ref="H1199:I1199"/>
    <mergeCell ref="J1199:N1199"/>
    <mergeCell ref="O1199:P1199"/>
    <mergeCell ref="B1198:C1198"/>
    <mergeCell ref="D1198:E1198"/>
    <mergeCell ref="F1198:G1198"/>
    <mergeCell ref="H1198:I1198"/>
    <mergeCell ref="J1198:N1198"/>
    <mergeCell ref="O1198:P1198"/>
    <mergeCell ref="B1197:C1197"/>
    <mergeCell ref="D1197:E1197"/>
    <mergeCell ref="F1197:G1197"/>
    <mergeCell ref="H1197:I1197"/>
    <mergeCell ref="J1197:N1197"/>
    <mergeCell ref="O1197:P1197"/>
    <mergeCell ref="B1196:C1196"/>
    <mergeCell ref="D1196:E1196"/>
    <mergeCell ref="F1196:G1196"/>
    <mergeCell ref="H1196:I1196"/>
    <mergeCell ref="J1196:N1196"/>
    <mergeCell ref="O1196:P1196"/>
    <mergeCell ref="B1195:C1195"/>
    <mergeCell ref="D1195:E1195"/>
    <mergeCell ref="F1195:G1195"/>
    <mergeCell ref="H1195:I1195"/>
    <mergeCell ref="J1195:N1195"/>
    <mergeCell ref="O1195:P1195"/>
    <mergeCell ref="B1194:C1194"/>
    <mergeCell ref="D1194:E1194"/>
    <mergeCell ref="F1194:G1194"/>
    <mergeCell ref="H1194:I1194"/>
    <mergeCell ref="J1194:N1194"/>
    <mergeCell ref="O1194:P1194"/>
    <mergeCell ref="B1193:C1193"/>
    <mergeCell ref="D1193:E1193"/>
    <mergeCell ref="F1193:G1193"/>
    <mergeCell ref="H1193:I1193"/>
    <mergeCell ref="J1193:N1193"/>
    <mergeCell ref="O1193:P1193"/>
    <mergeCell ref="B1192:C1192"/>
    <mergeCell ref="D1192:E1192"/>
    <mergeCell ref="F1192:G1192"/>
    <mergeCell ref="H1192:I1192"/>
    <mergeCell ref="J1192:N1192"/>
    <mergeCell ref="O1192:P1192"/>
    <mergeCell ref="B1191:C1191"/>
    <mergeCell ref="D1191:E1191"/>
    <mergeCell ref="F1191:G1191"/>
    <mergeCell ref="H1191:I1191"/>
    <mergeCell ref="J1191:N1191"/>
    <mergeCell ref="O1191:P1191"/>
    <mergeCell ref="B1190:C1190"/>
    <mergeCell ref="D1190:E1190"/>
    <mergeCell ref="F1190:G1190"/>
    <mergeCell ref="H1190:I1190"/>
    <mergeCell ref="J1190:N1190"/>
    <mergeCell ref="O1190:P1190"/>
    <mergeCell ref="B1189:C1189"/>
    <mergeCell ref="D1189:E1189"/>
    <mergeCell ref="F1189:G1189"/>
    <mergeCell ref="H1189:I1189"/>
    <mergeCell ref="J1189:N1189"/>
    <mergeCell ref="O1189:P1189"/>
    <mergeCell ref="B1188:C1188"/>
    <mergeCell ref="D1188:E1188"/>
    <mergeCell ref="F1188:G1188"/>
    <mergeCell ref="H1188:I1188"/>
    <mergeCell ref="J1188:N1188"/>
    <mergeCell ref="O1188:P1188"/>
    <mergeCell ref="B1187:C1187"/>
    <mergeCell ref="D1187:E1187"/>
    <mergeCell ref="F1187:G1187"/>
    <mergeCell ref="H1187:I1187"/>
    <mergeCell ref="J1187:N1187"/>
    <mergeCell ref="O1187:P1187"/>
    <mergeCell ref="B1186:C1186"/>
    <mergeCell ref="D1186:E1186"/>
    <mergeCell ref="F1186:G1186"/>
    <mergeCell ref="H1186:I1186"/>
    <mergeCell ref="J1186:N1186"/>
    <mergeCell ref="O1186:P1186"/>
    <mergeCell ref="B1185:C1185"/>
    <mergeCell ref="D1185:E1185"/>
    <mergeCell ref="F1185:G1185"/>
    <mergeCell ref="H1185:I1185"/>
    <mergeCell ref="J1185:N1185"/>
    <mergeCell ref="O1185:P1185"/>
    <mergeCell ref="B1184:C1184"/>
    <mergeCell ref="D1184:E1184"/>
    <mergeCell ref="F1184:G1184"/>
    <mergeCell ref="H1184:I1184"/>
    <mergeCell ref="J1184:N1184"/>
    <mergeCell ref="O1184:P1184"/>
    <mergeCell ref="B1183:C1183"/>
    <mergeCell ref="D1183:E1183"/>
    <mergeCell ref="F1183:G1183"/>
    <mergeCell ref="H1183:I1183"/>
    <mergeCell ref="J1183:N1183"/>
    <mergeCell ref="O1183:P1183"/>
    <mergeCell ref="B1182:C1182"/>
    <mergeCell ref="D1182:E1182"/>
    <mergeCell ref="F1182:G1182"/>
    <mergeCell ref="H1182:I1182"/>
    <mergeCell ref="J1182:N1182"/>
    <mergeCell ref="O1182:P1182"/>
    <mergeCell ref="B1181:C1181"/>
    <mergeCell ref="D1181:E1181"/>
    <mergeCell ref="F1181:G1181"/>
    <mergeCell ref="H1181:I1181"/>
    <mergeCell ref="J1181:N1181"/>
    <mergeCell ref="O1181:P1181"/>
    <mergeCell ref="B1180:C1180"/>
    <mergeCell ref="D1180:E1180"/>
    <mergeCell ref="F1180:G1180"/>
    <mergeCell ref="H1180:I1180"/>
    <mergeCell ref="J1180:N1180"/>
    <mergeCell ref="O1180:P1180"/>
    <mergeCell ref="B1179:C1179"/>
    <mergeCell ref="D1179:E1179"/>
    <mergeCell ref="F1179:G1179"/>
    <mergeCell ref="H1179:I1179"/>
    <mergeCell ref="J1179:N1179"/>
    <mergeCell ref="O1179:P1179"/>
    <mergeCell ref="B1178:C1178"/>
    <mergeCell ref="D1178:E1178"/>
    <mergeCell ref="F1178:G1178"/>
    <mergeCell ref="H1178:I1178"/>
    <mergeCell ref="J1178:N1178"/>
    <mergeCell ref="O1178:P1178"/>
    <mergeCell ref="B1177:C1177"/>
    <mergeCell ref="D1177:E1177"/>
    <mergeCell ref="F1177:G1177"/>
    <mergeCell ref="H1177:I1177"/>
    <mergeCell ref="J1177:N1177"/>
    <mergeCell ref="O1177:P1177"/>
    <mergeCell ref="B1176:C1176"/>
    <mergeCell ref="D1176:E1176"/>
    <mergeCell ref="F1176:G1176"/>
    <mergeCell ref="H1176:I1176"/>
    <mergeCell ref="J1176:N1176"/>
    <mergeCell ref="O1176:P1176"/>
    <mergeCell ref="B1175:C1175"/>
    <mergeCell ref="D1175:E1175"/>
    <mergeCell ref="F1175:G1175"/>
    <mergeCell ref="H1175:I1175"/>
    <mergeCell ref="J1175:N1175"/>
    <mergeCell ref="O1175:P1175"/>
    <mergeCell ref="B1174:C1174"/>
    <mergeCell ref="D1174:E1174"/>
    <mergeCell ref="F1174:G1174"/>
    <mergeCell ref="H1174:I1174"/>
    <mergeCell ref="J1174:N1174"/>
    <mergeCell ref="O1174:P1174"/>
    <mergeCell ref="B1173:C1173"/>
    <mergeCell ref="D1173:E1173"/>
    <mergeCell ref="F1173:G1173"/>
    <mergeCell ref="H1173:I1173"/>
    <mergeCell ref="J1173:N1173"/>
    <mergeCell ref="O1173:P1173"/>
    <mergeCell ref="B1172:C1172"/>
    <mergeCell ref="D1172:E1172"/>
    <mergeCell ref="F1172:G1172"/>
    <mergeCell ref="H1172:I1172"/>
    <mergeCell ref="J1172:N1172"/>
    <mergeCell ref="O1172:P1172"/>
    <mergeCell ref="B1171:C1171"/>
    <mergeCell ref="D1171:E1171"/>
    <mergeCell ref="F1171:G1171"/>
    <mergeCell ref="H1171:I1171"/>
    <mergeCell ref="J1171:N1171"/>
    <mergeCell ref="O1171:P1171"/>
    <mergeCell ref="B1170:C1170"/>
    <mergeCell ref="D1170:E1170"/>
    <mergeCell ref="F1170:G1170"/>
    <mergeCell ref="H1170:I1170"/>
    <mergeCell ref="J1170:N1170"/>
    <mergeCell ref="O1170:P1170"/>
    <mergeCell ref="B1169:C1169"/>
    <mergeCell ref="D1169:E1169"/>
    <mergeCell ref="F1169:G1169"/>
    <mergeCell ref="H1169:I1169"/>
    <mergeCell ref="J1169:N1169"/>
    <mergeCell ref="O1169:P1169"/>
    <mergeCell ref="B1168:C1168"/>
    <mergeCell ref="D1168:E1168"/>
    <mergeCell ref="F1168:G1168"/>
    <mergeCell ref="H1168:I1168"/>
    <mergeCell ref="J1168:N1168"/>
    <mergeCell ref="O1168:P1168"/>
    <mergeCell ref="B1167:C1167"/>
    <mergeCell ref="D1167:E1167"/>
    <mergeCell ref="F1167:G1167"/>
    <mergeCell ref="H1167:I1167"/>
    <mergeCell ref="J1167:N1167"/>
    <mergeCell ref="O1167:P1167"/>
    <mergeCell ref="B1166:C1166"/>
    <mergeCell ref="D1166:E1166"/>
    <mergeCell ref="F1166:G1166"/>
    <mergeCell ref="H1166:I1166"/>
    <mergeCell ref="J1166:N1166"/>
    <mergeCell ref="O1166:P1166"/>
    <mergeCell ref="B1165:C1165"/>
    <mergeCell ref="D1165:E1165"/>
    <mergeCell ref="F1165:G1165"/>
    <mergeCell ref="H1165:I1165"/>
    <mergeCell ref="J1165:N1165"/>
    <mergeCell ref="O1165:P1165"/>
    <mergeCell ref="B1164:C1164"/>
    <mergeCell ref="D1164:E1164"/>
    <mergeCell ref="F1164:G1164"/>
    <mergeCell ref="H1164:I1164"/>
    <mergeCell ref="J1164:N1164"/>
    <mergeCell ref="O1164:P1164"/>
    <mergeCell ref="B1163:C1163"/>
    <mergeCell ref="D1163:E1163"/>
    <mergeCell ref="F1163:G1163"/>
    <mergeCell ref="H1163:I1163"/>
    <mergeCell ref="J1163:N1163"/>
    <mergeCell ref="O1163:P1163"/>
    <mergeCell ref="B1162:C1162"/>
    <mergeCell ref="D1162:E1162"/>
    <mergeCell ref="F1162:G1162"/>
    <mergeCell ref="H1162:I1162"/>
    <mergeCell ref="J1162:N1162"/>
    <mergeCell ref="O1162:P1162"/>
    <mergeCell ref="B1161:C1161"/>
    <mergeCell ref="D1161:E1161"/>
    <mergeCell ref="F1161:G1161"/>
    <mergeCell ref="H1161:I1161"/>
    <mergeCell ref="J1161:N1161"/>
    <mergeCell ref="O1161:P1161"/>
    <mergeCell ref="B1160:C1160"/>
    <mergeCell ref="D1160:E1160"/>
    <mergeCell ref="F1160:G1160"/>
    <mergeCell ref="H1160:I1160"/>
    <mergeCell ref="J1160:N1160"/>
    <mergeCell ref="O1160:P1160"/>
    <mergeCell ref="B1159:C1159"/>
    <mergeCell ref="D1159:E1159"/>
    <mergeCell ref="F1159:G1159"/>
    <mergeCell ref="H1159:I1159"/>
    <mergeCell ref="J1159:N1159"/>
    <mergeCell ref="O1159:P1159"/>
    <mergeCell ref="B1158:C1158"/>
    <mergeCell ref="D1158:E1158"/>
    <mergeCell ref="F1158:G1158"/>
    <mergeCell ref="H1158:I1158"/>
    <mergeCell ref="J1158:N1158"/>
    <mergeCell ref="O1158:P1158"/>
    <mergeCell ref="B1157:C1157"/>
    <mergeCell ref="D1157:E1157"/>
    <mergeCell ref="F1157:G1157"/>
    <mergeCell ref="H1157:I1157"/>
    <mergeCell ref="J1157:N1157"/>
    <mergeCell ref="O1157:P1157"/>
    <mergeCell ref="B1156:C1156"/>
    <mergeCell ref="D1156:E1156"/>
    <mergeCell ref="F1156:G1156"/>
    <mergeCell ref="H1156:I1156"/>
    <mergeCell ref="J1156:N1156"/>
    <mergeCell ref="O1156:P1156"/>
    <mergeCell ref="B1155:C1155"/>
    <mergeCell ref="D1155:E1155"/>
    <mergeCell ref="F1155:G1155"/>
    <mergeCell ref="H1155:I1155"/>
    <mergeCell ref="J1155:N1155"/>
    <mergeCell ref="O1155:P1155"/>
    <mergeCell ref="B1154:C1154"/>
    <mergeCell ref="D1154:E1154"/>
    <mergeCell ref="F1154:G1154"/>
    <mergeCell ref="H1154:I1154"/>
    <mergeCell ref="J1154:N1154"/>
    <mergeCell ref="O1154:P1154"/>
    <mergeCell ref="B1153:C1153"/>
    <mergeCell ref="D1153:E1153"/>
    <mergeCell ref="F1153:G1153"/>
    <mergeCell ref="H1153:I1153"/>
    <mergeCell ref="J1153:N1153"/>
    <mergeCell ref="O1153:P1153"/>
    <mergeCell ref="B1152:C1152"/>
    <mergeCell ref="D1152:E1152"/>
    <mergeCell ref="F1152:G1152"/>
    <mergeCell ref="H1152:I1152"/>
    <mergeCell ref="J1152:N1152"/>
    <mergeCell ref="O1152:P1152"/>
    <mergeCell ref="B1151:C1151"/>
    <mergeCell ref="D1151:E1151"/>
    <mergeCell ref="F1151:G1151"/>
    <mergeCell ref="H1151:I1151"/>
    <mergeCell ref="J1151:N1151"/>
    <mergeCell ref="O1151:P1151"/>
    <mergeCell ref="B1150:C1150"/>
    <mergeCell ref="D1150:E1150"/>
    <mergeCell ref="F1150:G1150"/>
    <mergeCell ref="H1150:I1150"/>
    <mergeCell ref="J1150:N1150"/>
    <mergeCell ref="O1150:P1150"/>
    <mergeCell ref="B1149:C1149"/>
    <mergeCell ref="D1149:E1149"/>
    <mergeCell ref="F1149:G1149"/>
    <mergeCell ref="H1149:I1149"/>
    <mergeCell ref="J1149:N1149"/>
    <mergeCell ref="O1149:P1149"/>
    <mergeCell ref="B1148:C1148"/>
    <mergeCell ref="D1148:E1148"/>
    <mergeCell ref="F1148:G1148"/>
    <mergeCell ref="H1148:I1148"/>
    <mergeCell ref="J1148:N1148"/>
    <mergeCell ref="O1148:P1148"/>
    <mergeCell ref="B1147:C1147"/>
    <mergeCell ref="D1147:E1147"/>
    <mergeCell ref="F1147:G1147"/>
    <mergeCell ref="H1147:I1147"/>
    <mergeCell ref="J1147:N1147"/>
    <mergeCell ref="O1147:P1147"/>
    <mergeCell ref="B1146:C1146"/>
    <mergeCell ref="D1146:E1146"/>
    <mergeCell ref="F1146:G1146"/>
    <mergeCell ref="H1146:I1146"/>
    <mergeCell ref="J1146:N1146"/>
    <mergeCell ref="O1146:P1146"/>
    <mergeCell ref="B1145:C1145"/>
    <mergeCell ref="D1145:E1145"/>
    <mergeCell ref="F1145:G1145"/>
    <mergeCell ref="H1145:I1145"/>
    <mergeCell ref="J1145:N1145"/>
    <mergeCell ref="O1145:P1145"/>
    <mergeCell ref="B1144:C1144"/>
    <mergeCell ref="D1144:E1144"/>
    <mergeCell ref="F1144:G1144"/>
    <mergeCell ref="H1144:I1144"/>
    <mergeCell ref="J1144:N1144"/>
    <mergeCell ref="O1144:P1144"/>
    <mergeCell ref="B1143:C1143"/>
    <mergeCell ref="D1143:E1143"/>
    <mergeCell ref="F1143:G1143"/>
    <mergeCell ref="H1143:I1143"/>
    <mergeCell ref="J1143:N1143"/>
    <mergeCell ref="O1143:P1143"/>
    <mergeCell ref="B1142:C1142"/>
    <mergeCell ref="D1142:E1142"/>
    <mergeCell ref="F1142:G1142"/>
    <mergeCell ref="H1142:I1142"/>
    <mergeCell ref="J1142:N1142"/>
    <mergeCell ref="O1142:P1142"/>
    <mergeCell ref="B1141:C1141"/>
    <mergeCell ref="D1141:E1141"/>
    <mergeCell ref="F1141:G1141"/>
    <mergeCell ref="H1141:I1141"/>
    <mergeCell ref="J1141:N1141"/>
    <mergeCell ref="O1141:P1141"/>
    <mergeCell ref="B1140:C1140"/>
    <mergeCell ref="D1140:E1140"/>
    <mergeCell ref="F1140:G1140"/>
    <mergeCell ref="H1140:I1140"/>
    <mergeCell ref="J1140:N1140"/>
    <mergeCell ref="O1140:P1140"/>
    <mergeCell ref="B1139:C1139"/>
    <mergeCell ref="D1139:E1139"/>
    <mergeCell ref="F1139:G1139"/>
    <mergeCell ref="H1139:I1139"/>
    <mergeCell ref="J1139:N1139"/>
    <mergeCell ref="O1139:P1139"/>
    <mergeCell ref="B1138:C1138"/>
    <mergeCell ref="D1138:E1138"/>
    <mergeCell ref="F1138:G1138"/>
    <mergeCell ref="H1138:I1138"/>
    <mergeCell ref="J1138:N1138"/>
    <mergeCell ref="O1138:P1138"/>
    <mergeCell ref="B1137:C1137"/>
    <mergeCell ref="D1137:E1137"/>
    <mergeCell ref="F1137:G1137"/>
    <mergeCell ref="H1137:I1137"/>
    <mergeCell ref="J1137:N1137"/>
    <mergeCell ref="O1137:P1137"/>
    <mergeCell ref="B1136:C1136"/>
    <mergeCell ref="D1136:E1136"/>
    <mergeCell ref="F1136:G1136"/>
    <mergeCell ref="H1136:I1136"/>
    <mergeCell ref="J1136:N1136"/>
    <mergeCell ref="O1136:P1136"/>
    <mergeCell ref="B1135:C1135"/>
    <mergeCell ref="D1135:E1135"/>
    <mergeCell ref="F1135:G1135"/>
    <mergeCell ref="H1135:I1135"/>
    <mergeCell ref="J1135:N1135"/>
    <mergeCell ref="O1135:P1135"/>
    <mergeCell ref="B1134:C1134"/>
    <mergeCell ref="D1134:E1134"/>
    <mergeCell ref="F1134:G1134"/>
    <mergeCell ref="H1134:I1134"/>
    <mergeCell ref="J1134:N1134"/>
    <mergeCell ref="O1134:P1134"/>
    <mergeCell ref="B1133:C1133"/>
    <mergeCell ref="D1133:E1133"/>
    <mergeCell ref="F1133:G1133"/>
    <mergeCell ref="H1133:I1133"/>
    <mergeCell ref="J1133:N1133"/>
    <mergeCell ref="O1133:P1133"/>
    <mergeCell ref="B1132:C1132"/>
    <mergeCell ref="D1132:E1132"/>
    <mergeCell ref="F1132:G1132"/>
    <mergeCell ref="H1132:I1132"/>
    <mergeCell ref="J1132:N1132"/>
    <mergeCell ref="O1132:P1132"/>
    <mergeCell ref="B1131:C1131"/>
    <mergeCell ref="D1131:E1131"/>
    <mergeCell ref="F1131:G1131"/>
    <mergeCell ref="H1131:I1131"/>
    <mergeCell ref="J1131:N1131"/>
    <mergeCell ref="O1131:P1131"/>
    <mergeCell ref="B1130:C1130"/>
    <mergeCell ref="D1130:E1130"/>
    <mergeCell ref="F1130:G1130"/>
    <mergeCell ref="H1130:I1130"/>
    <mergeCell ref="J1130:N1130"/>
    <mergeCell ref="O1130:P1130"/>
    <mergeCell ref="B1129:C1129"/>
    <mergeCell ref="D1129:E1129"/>
    <mergeCell ref="F1129:G1129"/>
    <mergeCell ref="H1129:I1129"/>
    <mergeCell ref="J1129:N1129"/>
    <mergeCell ref="O1129:P1129"/>
    <mergeCell ref="B1128:C1128"/>
    <mergeCell ref="D1128:E1128"/>
    <mergeCell ref="F1128:G1128"/>
    <mergeCell ref="H1128:I1128"/>
    <mergeCell ref="J1128:N1128"/>
    <mergeCell ref="O1128:P1128"/>
    <mergeCell ref="B1127:C1127"/>
    <mergeCell ref="D1127:E1127"/>
    <mergeCell ref="F1127:G1127"/>
    <mergeCell ref="H1127:I1127"/>
    <mergeCell ref="J1127:N1127"/>
    <mergeCell ref="O1127:P1127"/>
    <mergeCell ref="B1126:C1126"/>
    <mergeCell ref="D1126:E1126"/>
    <mergeCell ref="F1126:G1126"/>
    <mergeCell ref="H1126:I1126"/>
    <mergeCell ref="J1126:N1126"/>
    <mergeCell ref="O1126:P1126"/>
    <mergeCell ref="B1125:C1125"/>
    <mergeCell ref="D1125:E1125"/>
    <mergeCell ref="F1125:G1125"/>
    <mergeCell ref="H1125:I1125"/>
    <mergeCell ref="J1125:N1125"/>
    <mergeCell ref="O1125:P1125"/>
    <mergeCell ref="B1124:C1124"/>
    <mergeCell ref="D1124:E1124"/>
    <mergeCell ref="F1124:G1124"/>
    <mergeCell ref="H1124:I1124"/>
    <mergeCell ref="J1124:N1124"/>
    <mergeCell ref="O1124:P1124"/>
    <mergeCell ref="B1123:C1123"/>
    <mergeCell ref="D1123:E1123"/>
    <mergeCell ref="F1123:G1123"/>
    <mergeCell ref="H1123:I1123"/>
    <mergeCell ref="J1123:N1123"/>
    <mergeCell ref="O1123:P1123"/>
    <mergeCell ref="B1122:C1122"/>
    <mergeCell ref="D1122:E1122"/>
    <mergeCell ref="F1122:G1122"/>
    <mergeCell ref="H1122:I1122"/>
    <mergeCell ref="J1122:N1122"/>
    <mergeCell ref="O1122:P1122"/>
    <mergeCell ref="B1121:C1121"/>
    <mergeCell ref="D1121:E1121"/>
    <mergeCell ref="F1121:G1121"/>
    <mergeCell ref="H1121:I1121"/>
    <mergeCell ref="J1121:N1121"/>
    <mergeCell ref="O1121:P1121"/>
    <mergeCell ref="B1120:C1120"/>
    <mergeCell ref="D1120:E1120"/>
    <mergeCell ref="F1120:G1120"/>
    <mergeCell ref="H1120:I1120"/>
    <mergeCell ref="J1120:N1120"/>
    <mergeCell ref="O1120:P1120"/>
    <mergeCell ref="B1119:C1119"/>
    <mergeCell ref="D1119:E1119"/>
    <mergeCell ref="F1119:G1119"/>
    <mergeCell ref="H1119:I1119"/>
    <mergeCell ref="J1119:N1119"/>
    <mergeCell ref="O1119:P1119"/>
    <mergeCell ref="B1118:C1118"/>
    <mergeCell ref="D1118:E1118"/>
    <mergeCell ref="F1118:G1118"/>
    <mergeCell ref="H1118:I1118"/>
    <mergeCell ref="J1118:N1118"/>
    <mergeCell ref="O1118:P1118"/>
    <mergeCell ref="B1117:C1117"/>
    <mergeCell ref="D1117:E1117"/>
    <mergeCell ref="F1117:G1117"/>
    <mergeCell ref="H1117:I1117"/>
    <mergeCell ref="J1117:N1117"/>
    <mergeCell ref="O1117:P1117"/>
    <mergeCell ref="B1116:C1116"/>
    <mergeCell ref="D1116:E1116"/>
    <mergeCell ref="F1116:G1116"/>
    <mergeCell ref="H1116:I1116"/>
    <mergeCell ref="J1116:N1116"/>
    <mergeCell ref="O1116:P1116"/>
    <mergeCell ref="B1115:C1115"/>
    <mergeCell ref="D1115:E1115"/>
    <mergeCell ref="F1115:G1115"/>
    <mergeCell ref="H1115:I1115"/>
    <mergeCell ref="J1115:N1115"/>
    <mergeCell ref="O1115:P1115"/>
    <mergeCell ref="B1114:C1114"/>
    <mergeCell ref="D1114:E1114"/>
    <mergeCell ref="F1114:G1114"/>
    <mergeCell ref="H1114:I1114"/>
    <mergeCell ref="J1114:N1114"/>
    <mergeCell ref="O1114:P1114"/>
    <mergeCell ref="B1113:C1113"/>
    <mergeCell ref="D1113:E1113"/>
    <mergeCell ref="F1113:G1113"/>
    <mergeCell ref="H1113:I1113"/>
    <mergeCell ref="J1113:N1113"/>
    <mergeCell ref="O1113:P1113"/>
    <mergeCell ref="B1112:C1112"/>
    <mergeCell ref="D1112:E1112"/>
    <mergeCell ref="F1112:G1112"/>
    <mergeCell ref="H1112:I1112"/>
    <mergeCell ref="J1112:N1112"/>
    <mergeCell ref="O1112:P1112"/>
    <mergeCell ref="B1111:C1111"/>
    <mergeCell ref="D1111:E1111"/>
    <mergeCell ref="F1111:G1111"/>
    <mergeCell ref="H1111:I1111"/>
    <mergeCell ref="J1111:N1111"/>
    <mergeCell ref="O1111:P1111"/>
    <mergeCell ref="B1110:C1110"/>
    <mergeCell ref="D1110:E1110"/>
    <mergeCell ref="F1110:G1110"/>
    <mergeCell ref="H1110:I1110"/>
    <mergeCell ref="J1110:N1110"/>
    <mergeCell ref="O1110:P1110"/>
    <mergeCell ref="B1109:C1109"/>
    <mergeCell ref="D1109:E1109"/>
    <mergeCell ref="F1109:G1109"/>
    <mergeCell ref="H1109:I1109"/>
    <mergeCell ref="J1109:N1109"/>
    <mergeCell ref="O1109:P1109"/>
    <mergeCell ref="B1108:C1108"/>
    <mergeCell ref="D1108:E1108"/>
    <mergeCell ref="F1108:G1108"/>
    <mergeCell ref="H1108:I1108"/>
    <mergeCell ref="J1108:N1108"/>
    <mergeCell ref="O1108:P1108"/>
    <mergeCell ref="B1107:C1107"/>
    <mergeCell ref="D1107:E1107"/>
    <mergeCell ref="F1107:G1107"/>
    <mergeCell ref="H1107:I1107"/>
    <mergeCell ref="J1107:N1107"/>
    <mergeCell ref="O1107:P1107"/>
    <mergeCell ref="B1106:C1106"/>
    <mergeCell ref="D1106:E1106"/>
    <mergeCell ref="F1106:G1106"/>
    <mergeCell ref="H1106:I1106"/>
    <mergeCell ref="J1106:N1106"/>
    <mergeCell ref="O1106:P1106"/>
    <mergeCell ref="B1105:C1105"/>
    <mergeCell ref="D1105:E1105"/>
    <mergeCell ref="F1105:G1105"/>
    <mergeCell ref="H1105:I1105"/>
    <mergeCell ref="J1105:N1105"/>
    <mergeCell ref="O1105:P1105"/>
    <mergeCell ref="B1104:C1104"/>
    <mergeCell ref="D1104:E1104"/>
    <mergeCell ref="F1104:G1104"/>
    <mergeCell ref="H1104:I1104"/>
    <mergeCell ref="J1104:N1104"/>
    <mergeCell ref="O1104:P1104"/>
    <mergeCell ref="B1103:C1103"/>
    <mergeCell ref="D1103:E1103"/>
    <mergeCell ref="F1103:G1103"/>
    <mergeCell ref="H1103:I1103"/>
    <mergeCell ref="J1103:N1103"/>
    <mergeCell ref="O1103:P1103"/>
    <mergeCell ref="B1102:C1102"/>
    <mergeCell ref="D1102:E1102"/>
    <mergeCell ref="F1102:G1102"/>
    <mergeCell ref="H1102:I1102"/>
    <mergeCell ref="J1102:N1102"/>
    <mergeCell ref="O1102:P1102"/>
    <mergeCell ref="B1101:C1101"/>
    <mergeCell ref="D1101:E1101"/>
    <mergeCell ref="F1101:G1101"/>
    <mergeCell ref="H1101:I1101"/>
    <mergeCell ref="J1101:N1101"/>
    <mergeCell ref="O1101:P1101"/>
    <mergeCell ref="B1100:C1100"/>
    <mergeCell ref="D1100:E1100"/>
    <mergeCell ref="F1100:G1100"/>
    <mergeCell ref="H1100:I1100"/>
    <mergeCell ref="J1100:N1100"/>
    <mergeCell ref="O1100:P1100"/>
    <mergeCell ref="B1099:C1099"/>
    <mergeCell ref="D1099:E1099"/>
    <mergeCell ref="F1099:G1099"/>
    <mergeCell ref="H1099:I1099"/>
    <mergeCell ref="J1099:N1099"/>
    <mergeCell ref="O1099:P1099"/>
    <mergeCell ref="B1098:C1098"/>
    <mergeCell ref="D1098:E1098"/>
    <mergeCell ref="F1098:G1098"/>
    <mergeCell ref="H1098:I1098"/>
    <mergeCell ref="J1098:N1098"/>
    <mergeCell ref="O1098:P1098"/>
    <mergeCell ref="B1097:C1097"/>
    <mergeCell ref="D1097:E1097"/>
    <mergeCell ref="F1097:G1097"/>
    <mergeCell ref="H1097:I1097"/>
    <mergeCell ref="J1097:N1097"/>
    <mergeCell ref="O1097:P1097"/>
    <mergeCell ref="B1096:C1096"/>
    <mergeCell ref="D1096:E1096"/>
    <mergeCell ref="F1096:G1096"/>
    <mergeCell ref="H1096:I1096"/>
    <mergeCell ref="J1096:N1096"/>
    <mergeCell ref="O1096:P1096"/>
    <mergeCell ref="B1095:C1095"/>
    <mergeCell ref="D1095:E1095"/>
    <mergeCell ref="F1095:G1095"/>
    <mergeCell ref="H1095:I1095"/>
    <mergeCell ref="J1095:N1095"/>
    <mergeCell ref="O1095:P1095"/>
    <mergeCell ref="B1094:C1094"/>
    <mergeCell ref="D1094:E1094"/>
    <mergeCell ref="F1094:G1094"/>
    <mergeCell ref="H1094:I1094"/>
    <mergeCell ref="J1094:N1094"/>
    <mergeCell ref="O1094:P1094"/>
    <mergeCell ref="B1093:C1093"/>
    <mergeCell ref="D1093:E1093"/>
    <mergeCell ref="F1093:G1093"/>
    <mergeCell ref="H1093:I1093"/>
    <mergeCell ref="J1093:N1093"/>
    <mergeCell ref="O1093:P1093"/>
    <mergeCell ref="B1092:C1092"/>
    <mergeCell ref="D1092:E1092"/>
    <mergeCell ref="F1092:G1092"/>
    <mergeCell ref="H1092:I1092"/>
    <mergeCell ref="J1092:N1092"/>
    <mergeCell ref="O1092:P1092"/>
    <mergeCell ref="B1091:C1091"/>
    <mergeCell ref="D1091:E1091"/>
    <mergeCell ref="F1091:G1091"/>
    <mergeCell ref="H1091:I1091"/>
    <mergeCell ref="J1091:N1091"/>
    <mergeCell ref="O1091:P1091"/>
    <mergeCell ref="B1090:C1090"/>
    <mergeCell ref="D1090:E1090"/>
    <mergeCell ref="F1090:G1090"/>
    <mergeCell ref="H1090:I1090"/>
    <mergeCell ref="J1090:N1090"/>
    <mergeCell ref="O1090:P1090"/>
    <mergeCell ref="B1089:C1089"/>
    <mergeCell ref="D1089:E1089"/>
    <mergeCell ref="F1089:G1089"/>
    <mergeCell ref="H1089:I1089"/>
    <mergeCell ref="J1089:N1089"/>
    <mergeCell ref="O1089:P1089"/>
    <mergeCell ref="B1088:C1088"/>
    <mergeCell ref="D1088:E1088"/>
    <mergeCell ref="F1088:G1088"/>
    <mergeCell ref="H1088:I1088"/>
    <mergeCell ref="J1088:N1088"/>
    <mergeCell ref="O1088:P1088"/>
    <mergeCell ref="B1087:C1087"/>
    <mergeCell ref="D1087:E1087"/>
    <mergeCell ref="F1087:G1087"/>
    <mergeCell ref="H1087:I1087"/>
    <mergeCell ref="J1087:N1087"/>
    <mergeCell ref="O1087:P1087"/>
    <mergeCell ref="B1086:C1086"/>
    <mergeCell ref="D1086:E1086"/>
    <mergeCell ref="F1086:G1086"/>
    <mergeCell ref="H1086:I1086"/>
    <mergeCell ref="J1086:N1086"/>
    <mergeCell ref="O1086:P1086"/>
    <mergeCell ref="B1085:C1085"/>
    <mergeCell ref="D1085:E1085"/>
    <mergeCell ref="F1085:G1085"/>
    <mergeCell ref="H1085:I1085"/>
    <mergeCell ref="J1085:N1085"/>
    <mergeCell ref="O1085:P1085"/>
    <mergeCell ref="B1084:C1084"/>
    <mergeCell ref="D1084:E1084"/>
    <mergeCell ref="F1084:G1084"/>
    <mergeCell ref="H1084:I1084"/>
    <mergeCell ref="J1084:N1084"/>
    <mergeCell ref="O1084:P1084"/>
    <mergeCell ref="B1083:C1083"/>
    <mergeCell ref="D1083:E1083"/>
    <mergeCell ref="F1083:G1083"/>
    <mergeCell ref="H1083:I1083"/>
    <mergeCell ref="J1083:N1083"/>
    <mergeCell ref="O1083:P1083"/>
    <mergeCell ref="B1082:C1082"/>
    <mergeCell ref="D1082:E1082"/>
    <mergeCell ref="F1082:G1082"/>
    <mergeCell ref="H1082:I1082"/>
    <mergeCell ref="J1082:N1082"/>
    <mergeCell ref="O1082:P1082"/>
    <mergeCell ref="B1081:C1081"/>
    <mergeCell ref="D1081:E1081"/>
    <mergeCell ref="F1081:G1081"/>
    <mergeCell ref="H1081:I1081"/>
    <mergeCell ref="J1081:N1081"/>
    <mergeCell ref="O1081:P1081"/>
    <mergeCell ref="B1080:C1080"/>
    <mergeCell ref="D1080:E1080"/>
    <mergeCell ref="F1080:G1080"/>
    <mergeCell ref="H1080:I1080"/>
    <mergeCell ref="J1080:N1080"/>
    <mergeCell ref="O1080:P1080"/>
    <mergeCell ref="B1079:C1079"/>
    <mergeCell ref="D1079:E1079"/>
    <mergeCell ref="F1079:G1079"/>
    <mergeCell ref="H1079:I1079"/>
    <mergeCell ref="J1079:N1079"/>
    <mergeCell ref="O1079:P1079"/>
    <mergeCell ref="B1078:C1078"/>
    <mergeCell ref="D1078:E1078"/>
    <mergeCell ref="F1078:G1078"/>
    <mergeCell ref="H1078:I1078"/>
    <mergeCell ref="J1078:N1078"/>
    <mergeCell ref="O1078:P1078"/>
    <mergeCell ref="B1077:C1077"/>
    <mergeCell ref="D1077:E1077"/>
    <mergeCell ref="F1077:G1077"/>
    <mergeCell ref="H1077:I1077"/>
    <mergeCell ref="J1077:N1077"/>
    <mergeCell ref="O1077:P1077"/>
    <mergeCell ref="B1076:C1076"/>
    <mergeCell ref="D1076:E1076"/>
    <mergeCell ref="F1076:G1076"/>
    <mergeCell ref="H1076:I1076"/>
    <mergeCell ref="J1076:N1076"/>
    <mergeCell ref="O1076:P1076"/>
    <mergeCell ref="B1075:C1075"/>
    <mergeCell ref="D1075:E1075"/>
    <mergeCell ref="F1075:G1075"/>
    <mergeCell ref="H1075:I1075"/>
    <mergeCell ref="J1075:N1075"/>
    <mergeCell ref="O1075:P1075"/>
    <mergeCell ref="B1074:C1074"/>
    <mergeCell ref="D1074:E1074"/>
    <mergeCell ref="F1074:G1074"/>
    <mergeCell ref="H1074:I1074"/>
    <mergeCell ref="J1074:N1074"/>
    <mergeCell ref="O1074:P1074"/>
    <mergeCell ref="B1073:C1073"/>
    <mergeCell ref="D1073:E1073"/>
    <mergeCell ref="F1073:G1073"/>
    <mergeCell ref="H1073:I1073"/>
    <mergeCell ref="J1073:N1073"/>
    <mergeCell ref="O1073:P1073"/>
    <mergeCell ref="B1072:C1072"/>
    <mergeCell ref="D1072:E1072"/>
    <mergeCell ref="F1072:G1072"/>
    <mergeCell ref="H1072:I1072"/>
    <mergeCell ref="J1072:N1072"/>
    <mergeCell ref="O1072:P1072"/>
    <mergeCell ref="B1071:C1071"/>
    <mergeCell ref="D1071:E1071"/>
    <mergeCell ref="F1071:G1071"/>
    <mergeCell ref="H1071:I1071"/>
    <mergeCell ref="J1071:N1071"/>
    <mergeCell ref="O1071:P1071"/>
    <mergeCell ref="B1070:C1070"/>
    <mergeCell ref="D1070:E1070"/>
    <mergeCell ref="F1070:G1070"/>
    <mergeCell ref="H1070:I1070"/>
    <mergeCell ref="J1070:N1070"/>
    <mergeCell ref="O1070:P1070"/>
    <mergeCell ref="B1069:C1069"/>
    <mergeCell ref="D1069:E1069"/>
    <mergeCell ref="F1069:G1069"/>
    <mergeCell ref="H1069:I1069"/>
    <mergeCell ref="J1069:N1069"/>
    <mergeCell ref="O1069:P1069"/>
    <mergeCell ref="B1068:C1068"/>
    <mergeCell ref="D1068:E1068"/>
    <mergeCell ref="F1068:G1068"/>
    <mergeCell ref="H1068:I1068"/>
    <mergeCell ref="J1068:N1068"/>
    <mergeCell ref="O1068:P1068"/>
    <mergeCell ref="B1067:C1067"/>
    <mergeCell ref="D1067:E1067"/>
    <mergeCell ref="F1067:G1067"/>
    <mergeCell ref="H1067:I1067"/>
    <mergeCell ref="J1067:N1067"/>
    <mergeCell ref="O1067:P1067"/>
    <mergeCell ref="B1066:C1066"/>
    <mergeCell ref="D1066:E1066"/>
    <mergeCell ref="F1066:G1066"/>
    <mergeCell ref="H1066:I1066"/>
    <mergeCell ref="J1066:N1066"/>
    <mergeCell ref="O1066:P1066"/>
    <mergeCell ref="B1065:C1065"/>
    <mergeCell ref="D1065:E1065"/>
    <mergeCell ref="F1065:G1065"/>
    <mergeCell ref="H1065:I1065"/>
    <mergeCell ref="J1065:N1065"/>
    <mergeCell ref="O1065:P1065"/>
    <mergeCell ref="B1064:C1064"/>
    <mergeCell ref="D1064:E1064"/>
    <mergeCell ref="F1064:G1064"/>
    <mergeCell ref="H1064:I1064"/>
    <mergeCell ref="J1064:N1064"/>
    <mergeCell ref="O1064:P1064"/>
    <mergeCell ref="B1063:C1063"/>
    <mergeCell ref="D1063:E1063"/>
    <mergeCell ref="F1063:G1063"/>
    <mergeCell ref="H1063:I1063"/>
    <mergeCell ref="J1063:N1063"/>
    <mergeCell ref="O1063:P1063"/>
    <mergeCell ref="B1062:C1062"/>
    <mergeCell ref="D1062:E1062"/>
    <mergeCell ref="F1062:G1062"/>
    <mergeCell ref="H1062:I1062"/>
    <mergeCell ref="J1062:N1062"/>
    <mergeCell ref="O1062:P1062"/>
    <mergeCell ref="B1061:C1061"/>
    <mergeCell ref="D1061:E1061"/>
    <mergeCell ref="F1061:G1061"/>
    <mergeCell ref="H1061:I1061"/>
    <mergeCell ref="J1061:N1061"/>
    <mergeCell ref="O1061:P1061"/>
    <mergeCell ref="B1060:C1060"/>
    <mergeCell ref="D1060:E1060"/>
    <mergeCell ref="F1060:G1060"/>
    <mergeCell ref="H1060:I1060"/>
    <mergeCell ref="J1060:N1060"/>
    <mergeCell ref="O1060:P1060"/>
    <mergeCell ref="B1059:C1059"/>
    <mergeCell ref="D1059:E1059"/>
    <mergeCell ref="F1059:G1059"/>
    <mergeCell ref="H1059:I1059"/>
    <mergeCell ref="J1059:N1059"/>
    <mergeCell ref="O1059:P1059"/>
    <mergeCell ref="B1058:C1058"/>
    <mergeCell ref="D1058:E1058"/>
    <mergeCell ref="F1058:G1058"/>
    <mergeCell ref="H1058:I1058"/>
    <mergeCell ref="J1058:N1058"/>
    <mergeCell ref="O1058:P1058"/>
    <mergeCell ref="B1057:C1057"/>
    <mergeCell ref="D1057:E1057"/>
    <mergeCell ref="F1057:G1057"/>
    <mergeCell ref="H1057:I1057"/>
    <mergeCell ref="J1057:N1057"/>
    <mergeCell ref="O1057:P1057"/>
    <mergeCell ref="B1056:C1056"/>
    <mergeCell ref="D1056:E1056"/>
    <mergeCell ref="F1056:G1056"/>
    <mergeCell ref="H1056:I1056"/>
    <mergeCell ref="J1056:N1056"/>
    <mergeCell ref="O1056:P1056"/>
    <mergeCell ref="B1055:C1055"/>
    <mergeCell ref="D1055:E1055"/>
    <mergeCell ref="F1055:G1055"/>
    <mergeCell ref="H1055:I1055"/>
    <mergeCell ref="J1055:N1055"/>
    <mergeCell ref="O1055:P1055"/>
    <mergeCell ref="B1054:C1054"/>
    <mergeCell ref="D1054:E1054"/>
    <mergeCell ref="F1054:G1054"/>
    <mergeCell ref="H1054:I1054"/>
    <mergeCell ref="J1054:N1054"/>
    <mergeCell ref="O1054:P1054"/>
    <mergeCell ref="B1053:C1053"/>
    <mergeCell ref="D1053:E1053"/>
    <mergeCell ref="F1053:G1053"/>
    <mergeCell ref="H1053:I1053"/>
    <mergeCell ref="J1053:N1053"/>
    <mergeCell ref="O1053:P1053"/>
    <mergeCell ref="B1052:C1052"/>
    <mergeCell ref="D1052:E1052"/>
    <mergeCell ref="F1052:G1052"/>
    <mergeCell ref="H1052:I1052"/>
    <mergeCell ref="J1052:N1052"/>
    <mergeCell ref="O1052:P1052"/>
    <mergeCell ref="B1051:C1051"/>
    <mergeCell ref="D1051:E1051"/>
    <mergeCell ref="F1051:G1051"/>
    <mergeCell ref="H1051:I1051"/>
    <mergeCell ref="J1051:N1051"/>
    <mergeCell ref="O1051:P1051"/>
    <mergeCell ref="B1050:C1050"/>
    <mergeCell ref="D1050:E1050"/>
    <mergeCell ref="F1050:G1050"/>
    <mergeCell ref="H1050:I1050"/>
    <mergeCell ref="J1050:N1050"/>
    <mergeCell ref="O1050:P1050"/>
    <mergeCell ref="B1049:C1049"/>
    <mergeCell ref="D1049:E1049"/>
    <mergeCell ref="F1049:G1049"/>
    <mergeCell ref="H1049:I1049"/>
    <mergeCell ref="J1049:N1049"/>
    <mergeCell ref="O1049:P1049"/>
    <mergeCell ref="B1048:C1048"/>
    <mergeCell ref="D1048:E1048"/>
    <mergeCell ref="F1048:G1048"/>
    <mergeCell ref="H1048:I1048"/>
    <mergeCell ref="J1048:N1048"/>
    <mergeCell ref="O1048:P1048"/>
    <mergeCell ref="B1047:C1047"/>
    <mergeCell ref="D1047:E1047"/>
    <mergeCell ref="F1047:G1047"/>
    <mergeCell ref="H1047:I1047"/>
    <mergeCell ref="J1047:N1047"/>
    <mergeCell ref="O1047:P1047"/>
    <mergeCell ref="B1046:C1046"/>
    <mergeCell ref="D1046:E1046"/>
    <mergeCell ref="F1046:G1046"/>
    <mergeCell ref="H1046:I1046"/>
    <mergeCell ref="J1046:N1046"/>
    <mergeCell ref="O1046:P1046"/>
    <mergeCell ref="B1045:C1045"/>
    <mergeCell ref="D1045:E1045"/>
    <mergeCell ref="F1045:G1045"/>
    <mergeCell ref="H1045:I1045"/>
    <mergeCell ref="J1045:N1045"/>
    <mergeCell ref="O1045:P1045"/>
    <mergeCell ref="B1044:C1044"/>
    <mergeCell ref="D1044:E1044"/>
    <mergeCell ref="F1044:G1044"/>
    <mergeCell ref="H1044:I1044"/>
    <mergeCell ref="J1044:N1044"/>
    <mergeCell ref="O1044:P1044"/>
    <mergeCell ref="B1043:C1043"/>
    <mergeCell ref="D1043:E1043"/>
    <mergeCell ref="F1043:G1043"/>
    <mergeCell ref="H1043:I1043"/>
    <mergeCell ref="J1043:N1043"/>
    <mergeCell ref="O1043:P1043"/>
    <mergeCell ref="B1042:C1042"/>
    <mergeCell ref="D1042:E1042"/>
    <mergeCell ref="F1042:G1042"/>
    <mergeCell ref="H1042:I1042"/>
    <mergeCell ref="J1042:N1042"/>
    <mergeCell ref="O1042:P1042"/>
    <mergeCell ref="B1041:C1041"/>
    <mergeCell ref="D1041:E1041"/>
    <mergeCell ref="F1041:G1041"/>
    <mergeCell ref="H1041:I1041"/>
    <mergeCell ref="J1041:N1041"/>
    <mergeCell ref="O1041:P1041"/>
    <mergeCell ref="B1040:C1040"/>
    <mergeCell ref="D1040:E1040"/>
    <mergeCell ref="F1040:G1040"/>
    <mergeCell ref="H1040:I1040"/>
    <mergeCell ref="J1040:N1040"/>
    <mergeCell ref="O1040:P1040"/>
    <mergeCell ref="B1039:C1039"/>
    <mergeCell ref="D1039:E1039"/>
    <mergeCell ref="F1039:G1039"/>
    <mergeCell ref="H1039:I1039"/>
    <mergeCell ref="J1039:N1039"/>
    <mergeCell ref="O1039:P1039"/>
    <mergeCell ref="B1038:C1038"/>
    <mergeCell ref="D1038:E1038"/>
    <mergeCell ref="F1038:G1038"/>
    <mergeCell ref="H1038:I1038"/>
    <mergeCell ref="J1038:N1038"/>
    <mergeCell ref="O1038:P1038"/>
    <mergeCell ref="B1037:C1037"/>
    <mergeCell ref="D1037:E1037"/>
    <mergeCell ref="F1037:G1037"/>
    <mergeCell ref="H1037:I1037"/>
    <mergeCell ref="J1037:N1037"/>
    <mergeCell ref="O1037:P1037"/>
    <mergeCell ref="B1036:C1036"/>
    <mergeCell ref="D1036:E1036"/>
    <mergeCell ref="F1036:G1036"/>
    <mergeCell ref="H1036:I1036"/>
    <mergeCell ref="J1036:N1036"/>
    <mergeCell ref="O1036:P1036"/>
    <mergeCell ref="B1035:C1035"/>
    <mergeCell ref="D1035:E1035"/>
    <mergeCell ref="F1035:G1035"/>
    <mergeCell ref="H1035:I1035"/>
    <mergeCell ref="J1035:N1035"/>
    <mergeCell ref="O1035:P1035"/>
    <mergeCell ref="B1034:C1034"/>
    <mergeCell ref="D1034:E1034"/>
    <mergeCell ref="F1034:G1034"/>
    <mergeCell ref="H1034:I1034"/>
    <mergeCell ref="J1034:N1034"/>
    <mergeCell ref="O1034:P1034"/>
    <mergeCell ref="B1033:C1033"/>
    <mergeCell ref="D1033:E1033"/>
    <mergeCell ref="F1033:G1033"/>
    <mergeCell ref="H1033:I1033"/>
    <mergeCell ref="J1033:N1033"/>
    <mergeCell ref="O1033:P1033"/>
    <mergeCell ref="B1032:C1032"/>
    <mergeCell ref="D1032:E1032"/>
    <mergeCell ref="F1032:G1032"/>
    <mergeCell ref="H1032:I1032"/>
    <mergeCell ref="J1032:N1032"/>
    <mergeCell ref="O1032:P1032"/>
    <mergeCell ref="B1031:C1031"/>
    <mergeCell ref="D1031:E1031"/>
    <mergeCell ref="F1031:G1031"/>
    <mergeCell ref="H1031:I1031"/>
    <mergeCell ref="J1031:N1031"/>
    <mergeCell ref="O1031:P1031"/>
    <mergeCell ref="B1030:C1030"/>
    <mergeCell ref="D1030:E1030"/>
    <mergeCell ref="F1030:G1030"/>
    <mergeCell ref="H1030:I1030"/>
    <mergeCell ref="J1030:N1030"/>
    <mergeCell ref="O1030:P1030"/>
    <mergeCell ref="B1029:C1029"/>
    <mergeCell ref="D1029:E1029"/>
    <mergeCell ref="F1029:G1029"/>
    <mergeCell ref="H1029:I1029"/>
    <mergeCell ref="J1029:N1029"/>
    <mergeCell ref="O1029:P1029"/>
    <mergeCell ref="B1028:C1028"/>
    <mergeCell ref="D1028:E1028"/>
    <mergeCell ref="F1028:G1028"/>
    <mergeCell ref="H1028:I1028"/>
    <mergeCell ref="J1028:N1028"/>
    <mergeCell ref="O1028:P1028"/>
    <mergeCell ref="B1027:C1027"/>
    <mergeCell ref="D1027:E1027"/>
    <mergeCell ref="F1027:G1027"/>
    <mergeCell ref="H1027:I1027"/>
    <mergeCell ref="J1027:N1027"/>
    <mergeCell ref="O1027:P1027"/>
    <mergeCell ref="B1026:C1026"/>
    <mergeCell ref="D1026:E1026"/>
    <mergeCell ref="F1026:G1026"/>
    <mergeCell ref="H1026:I1026"/>
    <mergeCell ref="J1026:N1026"/>
    <mergeCell ref="O1026:P1026"/>
    <mergeCell ref="B1025:C1025"/>
    <mergeCell ref="D1025:E1025"/>
    <mergeCell ref="F1025:G1025"/>
    <mergeCell ref="H1025:I1025"/>
    <mergeCell ref="J1025:N1025"/>
    <mergeCell ref="O1025:P1025"/>
    <mergeCell ref="B1024:C1024"/>
    <mergeCell ref="D1024:E1024"/>
    <mergeCell ref="F1024:G1024"/>
    <mergeCell ref="H1024:I1024"/>
    <mergeCell ref="J1024:N1024"/>
    <mergeCell ref="O1024:P1024"/>
    <mergeCell ref="B1023:C1023"/>
    <mergeCell ref="D1023:E1023"/>
    <mergeCell ref="F1023:G1023"/>
    <mergeCell ref="H1023:I1023"/>
    <mergeCell ref="J1023:N1023"/>
    <mergeCell ref="O1023:P1023"/>
    <mergeCell ref="B1022:C1022"/>
    <mergeCell ref="D1022:E1022"/>
    <mergeCell ref="F1022:G1022"/>
    <mergeCell ref="H1022:I1022"/>
    <mergeCell ref="J1022:N1022"/>
    <mergeCell ref="O1022:P1022"/>
    <mergeCell ref="B1021:C1021"/>
    <mergeCell ref="D1021:E1021"/>
    <mergeCell ref="F1021:G1021"/>
    <mergeCell ref="H1021:I1021"/>
    <mergeCell ref="J1021:N1021"/>
    <mergeCell ref="O1021:P1021"/>
    <mergeCell ref="B1020:C1020"/>
    <mergeCell ref="D1020:E1020"/>
    <mergeCell ref="F1020:G1020"/>
    <mergeCell ref="H1020:I1020"/>
    <mergeCell ref="J1020:N1020"/>
    <mergeCell ref="O1020:P1020"/>
    <mergeCell ref="B1019:C1019"/>
    <mergeCell ref="D1019:E1019"/>
    <mergeCell ref="F1019:G1019"/>
    <mergeCell ref="H1019:I1019"/>
    <mergeCell ref="J1019:N1019"/>
    <mergeCell ref="O1019:P1019"/>
    <mergeCell ref="B1018:C1018"/>
    <mergeCell ref="D1018:E1018"/>
    <mergeCell ref="F1018:G1018"/>
    <mergeCell ref="H1018:I1018"/>
    <mergeCell ref="J1018:N1018"/>
    <mergeCell ref="O1018:P1018"/>
    <mergeCell ref="B1017:C1017"/>
    <mergeCell ref="D1017:E1017"/>
    <mergeCell ref="F1017:G1017"/>
    <mergeCell ref="H1017:I1017"/>
    <mergeCell ref="J1017:N1017"/>
    <mergeCell ref="O1017:P1017"/>
    <mergeCell ref="B1016:C1016"/>
    <mergeCell ref="D1016:E1016"/>
    <mergeCell ref="F1016:G1016"/>
    <mergeCell ref="H1016:I1016"/>
    <mergeCell ref="J1016:N1016"/>
    <mergeCell ref="O1016:P1016"/>
    <mergeCell ref="B1015:C1015"/>
    <mergeCell ref="D1015:E1015"/>
    <mergeCell ref="F1015:G1015"/>
    <mergeCell ref="H1015:I1015"/>
    <mergeCell ref="J1015:N1015"/>
    <mergeCell ref="O1015:P1015"/>
    <mergeCell ref="B1014:C1014"/>
    <mergeCell ref="D1014:E1014"/>
    <mergeCell ref="F1014:G1014"/>
    <mergeCell ref="H1014:I1014"/>
    <mergeCell ref="J1014:N1014"/>
    <mergeCell ref="O1014:P1014"/>
    <mergeCell ref="B1013:C1013"/>
    <mergeCell ref="D1013:E1013"/>
    <mergeCell ref="F1013:G1013"/>
    <mergeCell ref="H1013:I1013"/>
    <mergeCell ref="J1013:N1013"/>
    <mergeCell ref="O1013:P1013"/>
    <mergeCell ref="B1012:C1012"/>
    <mergeCell ref="D1012:E1012"/>
    <mergeCell ref="F1012:G1012"/>
    <mergeCell ref="H1012:I1012"/>
    <mergeCell ref="J1012:N1012"/>
    <mergeCell ref="O1012:P1012"/>
    <mergeCell ref="B1011:C1011"/>
    <mergeCell ref="D1011:E1011"/>
    <mergeCell ref="F1011:G1011"/>
    <mergeCell ref="H1011:I1011"/>
    <mergeCell ref="J1011:N1011"/>
    <mergeCell ref="O1011:P1011"/>
    <mergeCell ref="B1010:C1010"/>
    <mergeCell ref="D1010:E1010"/>
    <mergeCell ref="F1010:G1010"/>
    <mergeCell ref="H1010:I1010"/>
    <mergeCell ref="J1010:N1010"/>
    <mergeCell ref="O1010:P1010"/>
    <mergeCell ref="B1009:C1009"/>
    <mergeCell ref="D1009:E1009"/>
    <mergeCell ref="F1009:G1009"/>
    <mergeCell ref="H1009:I1009"/>
    <mergeCell ref="J1009:N1009"/>
    <mergeCell ref="O1009:P1009"/>
    <mergeCell ref="B1008:C1008"/>
    <mergeCell ref="D1008:E1008"/>
    <mergeCell ref="F1008:G1008"/>
    <mergeCell ref="H1008:I1008"/>
    <mergeCell ref="J1008:N1008"/>
    <mergeCell ref="O1008:P1008"/>
    <mergeCell ref="B1007:C1007"/>
    <mergeCell ref="D1007:E1007"/>
    <mergeCell ref="F1007:G1007"/>
    <mergeCell ref="H1007:I1007"/>
    <mergeCell ref="J1007:N1007"/>
    <mergeCell ref="O1007:P1007"/>
    <mergeCell ref="B1006:C1006"/>
    <mergeCell ref="D1006:E1006"/>
    <mergeCell ref="F1006:G1006"/>
    <mergeCell ref="H1006:I1006"/>
    <mergeCell ref="J1006:N1006"/>
    <mergeCell ref="O1006:P1006"/>
    <mergeCell ref="B1005:C1005"/>
    <mergeCell ref="D1005:E1005"/>
    <mergeCell ref="F1005:G1005"/>
    <mergeCell ref="H1005:I1005"/>
    <mergeCell ref="J1005:N1005"/>
    <mergeCell ref="O1005:P1005"/>
    <mergeCell ref="B1004:C1004"/>
    <mergeCell ref="D1004:E1004"/>
    <mergeCell ref="F1004:G1004"/>
    <mergeCell ref="H1004:I1004"/>
    <mergeCell ref="J1004:N1004"/>
    <mergeCell ref="O1004:P1004"/>
    <mergeCell ref="B1003:C1003"/>
    <mergeCell ref="D1003:E1003"/>
    <mergeCell ref="F1003:G1003"/>
    <mergeCell ref="H1003:I1003"/>
    <mergeCell ref="J1003:N1003"/>
    <mergeCell ref="O1003:P1003"/>
    <mergeCell ref="B1002:C1002"/>
    <mergeCell ref="D1002:E1002"/>
    <mergeCell ref="F1002:G1002"/>
    <mergeCell ref="H1002:I1002"/>
    <mergeCell ref="J1002:N1002"/>
    <mergeCell ref="O1002:P1002"/>
    <mergeCell ref="B1001:C1001"/>
    <mergeCell ref="D1001:E1001"/>
    <mergeCell ref="F1001:G1001"/>
    <mergeCell ref="H1001:I1001"/>
    <mergeCell ref="J1001:N1001"/>
    <mergeCell ref="O1001:P1001"/>
    <mergeCell ref="B1000:C1000"/>
    <mergeCell ref="D1000:E1000"/>
    <mergeCell ref="F1000:G1000"/>
    <mergeCell ref="H1000:I1000"/>
    <mergeCell ref="J1000:N1000"/>
    <mergeCell ref="O1000:P1000"/>
    <mergeCell ref="B999:C999"/>
    <mergeCell ref="D999:E999"/>
    <mergeCell ref="F999:G999"/>
    <mergeCell ref="H999:I999"/>
    <mergeCell ref="J999:N999"/>
    <mergeCell ref="O999:P999"/>
    <mergeCell ref="B998:C998"/>
    <mergeCell ref="D998:E998"/>
    <mergeCell ref="F998:G998"/>
    <mergeCell ref="H998:I998"/>
    <mergeCell ref="J998:N998"/>
    <mergeCell ref="O998:P998"/>
    <mergeCell ref="B997:C997"/>
    <mergeCell ref="D997:E997"/>
    <mergeCell ref="F997:G997"/>
    <mergeCell ref="H997:I997"/>
    <mergeCell ref="J997:N997"/>
    <mergeCell ref="O997:P997"/>
    <mergeCell ref="B996:C996"/>
    <mergeCell ref="D996:E996"/>
    <mergeCell ref="F996:G996"/>
    <mergeCell ref="H996:I996"/>
    <mergeCell ref="J996:N996"/>
    <mergeCell ref="O996:P996"/>
    <mergeCell ref="B995:C995"/>
    <mergeCell ref="D995:E995"/>
    <mergeCell ref="F995:G995"/>
    <mergeCell ref="H995:I995"/>
    <mergeCell ref="J995:N995"/>
    <mergeCell ref="O995:P995"/>
    <mergeCell ref="B994:C994"/>
    <mergeCell ref="D994:E994"/>
    <mergeCell ref="F994:G994"/>
    <mergeCell ref="H994:I994"/>
    <mergeCell ref="J994:N994"/>
    <mergeCell ref="O994:P994"/>
    <mergeCell ref="B993:C993"/>
    <mergeCell ref="D993:E993"/>
    <mergeCell ref="F993:G993"/>
    <mergeCell ref="H993:I993"/>
    <mergeCell ref="J993:N993"/>
    <mergeCell ref="O993:P993"/>
    <mergeCell ref="B992:C992"/>
    <mergeCell ref="D992:E992"/>
    <mergeCell ref="F992:G992"/>
    <mergeCell ref="H992:I992"/>
    <mergeCell ref="J992:N992"/>
    <mergeCell ref="O992:P992"/>
    <mergeCell ref="B991:C991"/>
    <mergeCell ref="D991:E991"/>
    <mergeCell ref="F991:G991"/>
    <mergeCell ref="H991:I991"/>
    <mergeCell ref="J991:N991"/>
    <mergeCell ref="O991:P991"/>
    <mergeCell ref="B990:C990"/>
    <mergeCell ref="D990:E990"/>
    <mergeCell ref="F990:G990"/>
    <mergeCell ref="H990:I990"/>
    <mergeCell ref="J990:N990"/>
    <mergeCell ref="O990:P990"/>
    <mergeCell ref="B989:C989"/>
    <mergeCell ref="D989:E989"/>
    <mergeCell ref="F989:G989"/>
    <mergeCell ref="H989:I989"/>
    <mergeCell ref="J989:N989"/>
    <mergeCell ref="O989:P989"/>
    <mergeCell ref="B988:C988"/>
    <mergeCell ref="D988:E988"/>
    <mergeCell ref="F988:G988"/>
    <mergeCell ref="H988:I988"/>
    <mergeCell ref="J988:N988"/>
    <mergeCell ref="O988:P988"/>
    <mergeCell ref="B987:C987"/>
    <mergeCell ref="D987:E987"/>
    <mergeCell ref="F987:G987"/>
    <mergeCell ref="H987:I987"/>
    <mergeCell ref="J987:N987"/>
    <mergeCell ref="O987:P987"/>
    <mergeCell ref="B986:C986"/>
    <mergeCell ref="D986:E986"/>
    <mergeCell ref="F986:G986"/>
    <mergeCell ref="H986:I986"/>
    <mergeCell ref="J986:N986"/>
    <mergeCell ref="O986:P986"/>
    <mergeCell ref="B985:C985"/>
    <mergeCell ref="D985:E985"/>
    <mergeCell ref="F985:G985"/>
    <mergeCell ref="H985:I985"/>
    <mergeCell ref="J985:N985"/>
    <mergeCell ref="O985:P985"/>
    <mergeCell ref="B984:C984"/>
    <mergeCell ref="D984:E984"/>
    <mergeCell ref="F984:G984"/>
    <mergeCell ref="H984:I984"/>
    <mergeCell ref="J984:N984"/>
    <mergeCell ref="O984:P984"/>
    <mergeCell ref="B983:C983"/>
    <mergeCell ref="D983:E983"/>
    <mergeCell ref="F983:G983"/>
    <mergeCell ref="H983:I983"/>
    <mergeCell ref="J983:N983"/>
    <mergeCell ref="O983:P983"/>
    <mergeCell ref="B982:C982"/>
    <mergeCell ref="D982:E982"/>
    <mergeCell ref="F982:G982"/>
    <mergeCell ref="H982:I982"/>
    <mergeCell ref="J982:N982"/>
    <mergeCell ref="O982:P982"/>
    <mergeCell ref="B981:C981"/>
    <mergeCell ref="D981:E981"/>
    <mergeCell ref="F981:G981"/>
    <mergeCell ref="H981:I981"/>
    <mergeCell ref="J981:N981"/>
    <mergeCell ref="O981:P981"/>
    <mergeCell ref="B980:C980"/>
    <mergeCell ref="D980:E980"/>
    <mergeCell ref="F980:G980"/>
    <mergeCell ref="H980:I980"/>
    <mergeCell ref="J980:N980"/>
    <mergeCell ref="O980:P980"/>
    <mergeCell ref="B979:C979"/>
    <mergeCell ref="D979:E979"/>
    <mergeCell ref="F979:G979"/>
    <mergeCell ref="H979:I979"/>
    <mergeCell ref="J979:N979"/>
    <mergeCell ref="O979:P979"/>
    <mergeCell ref="B978:C978"/>
    <mergeCell ref="D978:E978"/>
    <mergeCell ref="F978:G978"/>
    <mergeCell ref="H978:I978"/>
    <mergeCell ref="J978:N978"/>
    <mergeCell ref="O978:P978"/>
    <mergeCell ref="B977:C977"/>
    <mergeCell ref="D977:E977"/>
    <mergeCell ref="F977:G977"/>
    <mergeCell ref="H977:I977"/>
    <mergeCell ref="J977:N977"/>
    <mergeCell ref="O977:P977"/>
    <mergeCell ref="B976:C976"/>
    <mergeCell ref="D976:E976"/>
    <mergeCell ref="F976:G976"/>
    <mergeCell ref="H976:I976"/>
    <mergeCell ref="J976:N976"/>
    <mergeCell ref="O976:P976"/>
    <mergeCell ref="B975:C975"/>
    <mergeCell ref="D975:E975"/>
    <mergeCell ref="F975:G975"/>
    <mergeCell ref="H975:I975"/>
    <mergeCell ref="J975:N975"/>
    <mergeCell ref="O975:P975"/>
    <mergeCell ref="B974:C974"/>
    <mergeCell ref="D974:E974"/>
    <mergeCell ref="F974:G974"/>
    <mergeCell ref="H974:I974"/>
    <mergeCell ref="J974:N974"/>
    <mergeCell ref="O974:P974"/>
    <mergeCell ref="B973:C973"/>
    <mergeCell ref="D973:E973"/>
    <mergeCell ref="F973:G973"/>
    <mergeCell ref="H973:I973"/>
    <mergeCell ref="J973:N973"/>
    <mergeCell ref="O973:P973"/>
    <mergeCell ref="B972:C972"/>
    <mergeCell ref="D972:E972"/>
    <mergeCell ref="F972:G972"/>
    <mergeCell ref="H972:I972"/>
    <mergeCell ref="J972:N972"/>
    <mergeCell ref="O972:P972"/>
    <mergeCell ref="B971:C971"/>
    <mergeCell ref="D971:E971"/>
    <mergeCell ref="F971:G971"/>
    <mergeCell ref="H971:I971"/>
    <mergeCell ref="J971:N971"/>
    <mergeCell ref="O971:P971"/>
    <mergeCell ref="B970:C970"/>
    <mergeCell ref="D970:E970"/>
    <mergeCell ref="F970:G970"/>
    <mergeCell ref="H970:I970"/>
    <mergeCell ref="J970:N970"/>
    <mergeCell ref="O970:P970"/>
    <mergeCell ref="B969:C969"/>
    <mergeCell ref="D969:E969"/>
    <mergeCell ref="F969:G969"/>
    <mergeCell ref="H969:I969"/>
    <mergeCell ref="J969:N969"/>
    <mergeCell ref="O969:P969"/>
    <mergeCell ref="B968:C968"/>
    <mergeCell ref="D968:E968"/>
    <mergeCell ref="F968:G968"/>
    <mergeCell ref="H968:I968"/>
    <mergeCell ref="J968:N968"/>
    <mergeCell ref="O968:P968"/>
    <mergeCell ref="B967:C967"/>
    <mergeCell ref="D967:E967"/>
    <mergeCell ref="F967:G967"/>
    <mergeCell ref="H967:I967"/>
    <mergeCell ref="J967:N967"/>
    <mergeCell ref="O967:P967"/>
    <mergeCell ref="B966:C966"/>
    <mergeCell ref="D966:E966"/>
    <mergeCell ref="F966:G966"/>
    <mergeCell ref="H966:I966"/>
    <mergeCell ref="J966:N966"/>
    <mergeCell ref="O966:P966"/>
    <mergeCell ref="B965:C965"/>
    <mergeCell ref="D965:E965"/>
    <mergeCell ref="F965:G965"/>
    <mergeCell ref="H965:I965"/>
    <mergeCell ref="J965:N965"/>
    <mergeCell ref="O965:P965"/>
    <mergeCell ref="B964:C964"/>
    <mergeCell ref="D964:E964"/>
    <mergeCell ref="F964:G964"/>
    <mergeCell ref="H964:I964"/>
    <mergeCell ref="J964:N964"/>
    <mergeCell ref="O964:P964"/>
    <mergeCell ref="B963:C963"/>
    <mergeCell ref="D963:E963"/>
    <mergeCell ref="F963:G963"/>
    <mergeCell ref="H963:I963"/>
    <mergeCell ref="J963:N963"/>
    <mergeCell ref="O963:P963"/>
    <mergeCell ref="B962:C962"/>
    <mergeCell ref="D962:E962"/>
    <mergeCell ref="F962:G962"/>
    <mergeCell ref="H962:I962"/>
    <mergeCell ref="J962:N962"/>
    <mergeCell ref="O962:P962"/>
    <mergeCell ref="B961:C961"/>
    <mergeCell ref="D961:E961"/>
    <mergeCell ref="F961:G961"/>
    <mergeCell ref="H961:I961"/>
    <mergeCell ref="J961:N961"/>
    <mergeCell ref="O961:P961"/>
    <mergeCell ref="B960:C960"/>
    <mergeCell ref="D960:E960"/>
    <mergeCell ref="F960:G960"/>
    <mergeCell ref="H960:I960"/>
    <mergeCell ref="J960:N960"/>
    <mergeCell ref="O960:P960"/>
    <mergeCell ref="B959:C959"/>
    <mergeCell ref="D959:E959"/>
    <mergeCell ref="F959:G959"/>
    <mergeCell ref="H959:I959"/>
    <mergeCell ref="J959:N959"/>
    <mergeCell ref="O959:P959"/>
    <mergeCell ref="B958:C958"/>
    <mergeCell ref="D958:E958"/>
    <mergeCell ref="F958:G958"/>
    <mergeCell ref="H958:I958"/>
    <mergeCell ref="J958:N958"/>
    <mergeCell ref="O958:P958"/>
    <mergeCell ref="B957:C957"/>
    <mergeCell ref="D957:E957"/>
    <mergeCell ref="F957:G957"/>
    <mergeCell ref="H957:I957"/>
    <mergeCell ref="J957:N957"/>
    <mergeCell ref="O957:P957"/>
    <mergeCell ref="B956:C956"/>
    <mergeCell ref="D956:E956"/>
    <mergeCell ref="F956:G956"/>
    <mergeCell ref="H956:I956"/>
    <mergeCell ref="J956:N956"/>
    <mergeCell ref="O956:P956"/>
    <mergeCell ref="B955:C955"/>
    <mergeCell ref="D955:E955"/>
    <mergeCell ref="F955:G955"/>
    <mergeCell ref="H955:I955"/>
    <mergeCell ref="J955:N955"/>
    <mergeCell ref="O955:P955"/>
    <mergeCell ref="B954:C954"/>
    <mergeCell ref="D954:E954"/>
    <mergeCell ref="F954:G954"/>
    <mergeCell ref="H954:I954"/>
    <mergeCell ref="J954:N954"/>
    <mergeCell ref="O954:P954"/>
    <mergeCell ref="B953:C953"/>
    <mergeCell ref="D953:E953"/>
    <mergeCell ref="F953:G953"/>
    <mergeCell ref="H953:I953"/>
    <mergeCell ref="J953:N953"/>
    <mergeCell ref="O953:P953"/>
    <mergeCell ref="B952:C952"/>
    <mergeCell ref="D952:E952"/>
    <mergeCell ref="F952:G952"/>
    <mergeCell ref="H952:I952"/>
    <mergeCell ref="J952:N952"/>
    <mergeCell ref="O952:P952"/>
    <mergeCell ref="B951:C951"/>
    <mergeCell ref="D951:E951"/>
    <mergeCell ref="F951:G951"/>
    <mergeCell ref="H951:I951"/>
    <mergeCell ref="J951:N951"/>
    <mergeCell ref="O951:P951"/>
    <mergeCell ref="B950:C950"/>
    <mergeCell ref="D950:E950"/>
    <mergeCell ref="F950:G950"/>
    <mergeCell ref="H950:I950"/>
    <mergeCell ref="J950:N950"/>
    <mergeCell ref="O950:P950"/>
    <mergeCell ref="B949:C949"/>
    <mergeCell ref="D949:E949"/>
    <mergeCell ref="F949:G949"/>
    <mergeCell ref="H949:I949"/>
    <mergeCell ref="J949:N949"/>
    <mergeCell ref="O949:P949"/>
    <mergeCell ref="B948:C948"/>
    <mergeCell ref="D948:E948"/>
    <mergeCell ref="F948:G948"/>
    <mergeCell ref="H948:I948"/>
    <mergeCell ref="J948:N948"/>
    <mergeCell ref="O948:P948"/>
    <mergeCell ref="B947:C947"/>
    <mergeCell ref="D947:E947"/>
    <mergeCell ref="F947:G947"/>
    <mergeCell ref="H947:I947"/>
    <mergeCell ref="J947:N947"/>
    <mergeCell ref="O947:P947"/>
    <mergeCell ref="B946:C946"/>
    <mergeCell ref="D946:E946"/>
    <mergeCell ref="F946:G946"/>
    <mergeCell ref="H946:I946"/>
    <mergeCell ref="J946:N946"/>
    <mergeCell ref="O946:P946"/>
    <mergeCell ref="B945:C945"/>
    <mergeCell ref="D945:E945"/>
    <mergeCell ref="F945:G945"/>
    <mergeCell ref="H945:I945"/>
    <mergeCell ref="J945:N945"/>
    <mergeCell ref="O945:P945"/>
    <mergeCell ref="B944:C944"/>
    <mergeCell ref="D944:E944"/>
    <mergeCell ref="F944:G944"/>
    <mergeCell ref="H944:I944"/>
    <mergeCell ref="J944:N944"/>
    <mergeCell ref="O944:P944"/>
    <mergeCell ref="B943:C943"/>
    <mergeCell ref="D943:E943"/>
    <mergeCell ref="F943:G943"/>
    <mergeCell ref="H943:I943"/>
    <mergeCell ref="J943:N943"/>
    <mergeCell ref="O943:P943"/>
    <mergeCell ref="B942:C942"/>
    <mergeCell ref="D942:E942"/>
    <mergeCell ref="F942:G942"/>
    <mergeCell ref="H942:I942"/>
    <mergeCell ref="J942:N942"/>
    <mergeCell ref="O942:P942"/>
    <mergeCell ref="B941:C941"/>
    <mergeCell ref="D941:E941"/>
    <mergeCell ref="F941:G941"/>
    <mergeCell ref="H941:I941"/>
    <mergeCell ref="J941:N941"/>
    <mergeCell ref="O941:P941"/>
    <mergeCell ref="B940:C940"/>
    <mergeCell ref="D940:E940"/>
    <mergeCell ref="F940:G940"/>
    <mergeCell ref="H940:I940"/>
    <mergeCell ref="J940:N940"/>
    <mergeCell ref="O940:P940"/>
    <mergeCell ref="B939:C939"/>
    <mergeCell ref="D939:E939"/>
    <mergeCell ref="F939:G939"/>
    <mergeCell ref="H939:I939"/>
    <mergeCell ref="J939:N939"/>
    <mergeCell ref="O939:P939"/>
    <mergeCell ref="B938:C938"/>
    <mergeCell ref="D938:E938"/>
    <mergeCell ref="F938:G938"/>
    <mergeCell ref="H938:I938"/>
    <mergeCell ref="J938:N938"/>
    <mergeCell ref="O938:P938"/>
    <mergeCell ref="B937:C937"/>
    <mergeCell ref="D937:E937"/>
    <mergeCell ref="F937:G937"/>
    <mergeCell ref="H937:I937"/>
    <mergeCell ref="J937:N937"/>
    <mergeCell ref="O937:P937"/>
    <mergeCell ref="B936:C936"/>
    <mergeCell ref="D936:E936"/>
    <mergeCell ref="F936:G936"/>
    <mergeCell ref="H936:I936"/>
    <mergeCell ref="J936:N936"/>
    <mergeCell ref="O936:P936"/>
    <mergeCell ref="B935:C935"/>
    <mergeCell ref="D935:E935"/>
    <mergeCell ref="F935:G935"/>
    <mergeCell ref="H935:I935"/>
    <mergeCell ref="J935:N935"/>
    <mergeCell ref="O935:P935"/>
    <mergeCell ref="B934:C934"/>
    <mergeCell ref="D934:E934"/>
    <mergeCell ref="F934:G934"/>
    <mergeCell ref="H934:I934"/>
    <mergeCell ref="J934:N934"/>
    <mergeCell ref="O934:P934"/>
    <mergeCell ref="B933:C933"/>
    <mergeCell ref="D933:E933"/>
    <mergeCell ref="F933:G933"/>
    <mergeCell ref="H933:I933"/>
    <mergeCell ref="J933:N933"/>
    <mergeCell ref="O933:P933"/>
    <mergeCell ref="B932:C932"/>
    <mergeCell ref="D932:E932"/>
    <mergeCell ref="F932:G932"/>
    <mergeCell ref="H932:I932"/>
    <mergeCell ref="J932:N932"/>
    <mergeCell ref="O932:P932"/>
    <mergeCell ref="B931:C931"/>
    <mergeCell ref="D931:E931"/>
    <mergeCell ref="F931:G931"/>
    <mergeCell ref="H931:I931"/>
    <mergeCell ref="J931:N931"/>
    <mergeCell ref="O931:P931"/>
    <mergeCell ref="B930:C930"/>
    <mergeCell ref="D930:E930"/>
    <mergeCell ref="F930:G930"/>
    <mergeCell ref="H930:I930"/>
    <mergeCell ref="J930:N930"/>
    <mergeCell ref="O930:P930"/>
    <mergeCell ref="B929:C929"/>
    <mergeCell ref="D929:E929"/>
    <mergeCell ref="F929:G929"/>
    <mergeCell ref="H929:I929"/>
    <mergeCell ref="J929:N929"/>
    <mergeCell ref="O929:P929"/>
    <mergeCell ref="B928:C928"/>
    <mergeCell ref="D928:E928"/>
    <mergeCell ref="F928:G928"/>
    <mergeCell ref="H928:I928"/>
    <mergeCell ref="J928:N928"/>
    <mergeCell ref="O928:P928"/>
    <mergeCell ref="B927:C927"/>
    <mergeCell ref="D927:E927"/>
    <mergeCell ref="F927:G927"/>
    <mergeCell ref="H927:I927"/>
    <mergeCell ref="J927:N927"/>
    <mergeCell ref="O927:P927"/>
    <mergeCell ref="B926:C926"/>
    <mergeCell ref="D926:E926"/>
    <mergeCell ref="F926:G926"/>
    <mergeCell ref="H926:I926"/>
    <mergeCell ref="J926:N926"/>
    <mergeCell ref="O926:P926"/>
    <mergeCell ref="B925:C925"/>
    <mergeCell ref="D925:E925"/>
    <mergeCell ref="F925:G925"/>
    <mergeCell ref="H925:I925"/>
    <mergeCell ref="J925:N925"/>
    <mergeCell ref="O925:P925"/>
    <mergeCell ref="B924:C924"/>
    <mergeCell ref="D924:E924"/>
    <mergeCell ref="F924:G924"/>
    <mergeCell ref="H924:I924"/>
    <mergeCell ref="J924:N924"/>
    <mergeCell ref="O924:P924"/>
    <mergeCell ref="B923:C923"/>
    <mergeCell ref="D923:E923"/>
    <mergeCell ref="F923:G923"/>
    <mergeCell ref="H923:I923"/>
    <mergeCell ref="J923:N923"/>
    <mergeCell ref="O923:P923"/>
    <mergeCell ref="B922:C922"/>
    <mergeCell ref="D922:E922"/>
    <mergeCell ref="F922:G922"/>
    <mergeCell ref="H922:I922"/>
    <mergeCell ref="J922:N922"/>
    <mergeCell ref="O922:P922"/>
    <mergeCell ref="B921:C921"/>
    <mergeCell ref="D921:E921"/>
    <mergeCell ref="F921:G921"/>
    <mergeCell ref="H921:I921"/>
    <mergeCell ref="J921:N921"/>
    <mergeCell ref="O921:P921"/>
    <mergeCell ref="B920:C920"/>
    <mergeCell ref="D920:E920"/>
    <mergeCell ref="F920:G920"/>
    <mergeCell ref="H920:I920"/>
    <mergeCell ref="J920:N920"/>
    <mergeCell ref="O920:P920"/>
    <mergeCell ref="B919:C919"/>
    <mergeCell ref="D919:E919"/>
    <mergeCell ref="F919:G919"/>
    <mergeCell ref="H919:I919"/>
    <mergeCell ref="J919:N919"/>
    <mergeCell ref="O919:P919"/>
    <mergeCell ref="B918:C918"/>
    <mergeCell ref="D918:E918"/>
    <mergeCell ref="F918:G918"/>
    <mergeCell ref="H918:I918"/>
    <mergeCell ref="J918:N918"/>
    <mergeCell ref="O918:P918"/>
    <mergeCell ref="B917:C917"/>
    <mergeCell ref="D917:E917"/>
    <mergeCell ref="F917:G917"/>
    <mergeCell ref="H917:I917"/>
    <mergeCell ref="J917:N917"/>
    <mergeCell ref="O917:P917"/>
    <mergeCell ref="B916:C916"/>
    <mergeCell ref="D916:E916"/>
    <mergeCell ref="F916:G916"/>
    <mergeCell ref="H916:I916"/>
    <mergeCell ref="J916:N916"/>
    <mergeCell ref="O916:P916"/>
    <mergeCell ref="B915:C915"/>
    <mergeCell ref="D915:E915"/>
    <mergeCell ref="F915:G915"/>
    <mergeCell ref="H915:I915"/>
    <mergeCell ref="J915:N915"/>
    <mergeCell ref="O915:P915"/>
    <mergeCell ref="B914:C914"/>
    <mergeCell ref="D914:E914"/>
    <mergeCell ref="F914:G914"/>
    <mergeCell ref="H914:I914"/>
    <mergeCell ref="J914:N914"/>
    <mergeCell ref="O914:P914"/>
    <mergeCell ref="B913:C913"/>
    <mergeCell ref="D913:E913"/>
    <mergeCell ref="F913:G913"/>
    <mergeCell ref="H913:I913"/>
    <mergeCell ref="J913:N913"/>
    <mergeCell ref="O913:P913"/>
    <mergeCell ref="B912:C912"/>
    <mergeCell ref="D912:E912"/>
    <mergeCell ref="F912:G912"/>
    <mergeCell ref="H912:I912"/>
    <mergeCell ref="J912:N912"/>
    <mergeCell ref="O912:P912"/>
    <mergeCell ref="B911:C911"/>
    <mergeCell ref="D911:E911"/>
    <mergeCell ref="F911:G911"/>
    <mergeCell ref="H911:I911"/>
    <mergeCell ref="J911:N911"/>
    <mergeCell ref="O911:P911"/>
    <mergeCell ref="B910:C910"/>
    <mergeCell ref="D910:E910"/>
    <mergeCell ref="F910:G910"/>
    <mergeCell ref="H910:I910"/>
    <mergeCell ref="J910:N910"/>
    <mergeCell ref="O910:P910"/>
    <mergeCell ref="B909:C909"/>
    <mergeCell ref="D909:E909"/>
    <mergeCell ref="F909:G909"/>
    <mergeCell ref="H909:I909"/>
    <mergeCell ref="J909:N909"/>
    <mergeCell ref="O909:P909"/>
    <mergeCell ref="B908:C908"/>
    <mergeCell ref="D908:E908"/>
    <mergeCell ref="F908:G908"/>
    <mergeCell ref="H908:I908"/>
    <mergeCell ref="J908:N908"/>
    <mergeCell ref="O908:P908"/>
    <mergeCell ref="B907:C907"/>
    <mergeCell ref="D907:E907"/>
    <mergeCell ref="F907:G907"/>
    <mergeCell ref="H907:I907"/>
    <mergeCell ref="J907:N907"/>
    <mergeCell ref="O907:P907"/>
    <mergeCell ref="B906:C906"/>
    <mergeCell ref="D906:E906"/>
    <mergeCell ref="F906:G906"/>
    <mergeCell ref="H906:I906"/>
    <mergeCell ref="J906:N906"/>
    <mergeCell ref="O906:P906"/>
    <mergeCell ref="B905:C905"/>
    <mergeCell ref="D905:E905"/>
    <mergeCell ref="F905:G905"/>
    <mergeCell ref="H905:I905"/>
    <mergeCell ref="J905:N905"/>
    <mergeCell ref="O905:P905"/>
    <mergeCell ref="B904:C904"/>
    <mergeCell ref="D904:E904"/>
    <mergeCell ref="F904:G904"/>
    <mergeCell ref="H904:I904"/>
    <mergeCell ref="J904:N904"/>
    <mergeCell ref="O904:P904"/>
    <mergeCell ref="B903:C903"/>
    <mergeCell ref="D903:E903"/>
    <mergeCell ref="F903:G903"/>
    <mergeCell ref="H903:I903"/>
    <mergeCell ref="J903:N903"/>
    <mergeCell ref="O903:P903"/>
    <mergeCell ref="B902:C902"/>
    <mergeCell ref="D902:E902"/>
    <mergeCell ref="F902:G902"/>
    <mergeCell ref="H902:I902"/>
    <mergeCell ref="J902:N902"/>
    <mergeCell ref="O902:P902"/>
    <mergeCell ref="B901:C901"/>
    <mergeCell ref="D901:E901"/>
    <mergeCell ref="F901:G901"/>
    <mergeCell ref="H901:I901"/>
    <mergeCell ref="J901:N901"/>
    <mergeCell ref="O901:P901"/>
    <mergeCell ref="B900:C900"/>
    <mergeCell ref="D900:E900"/>
    <mergeCell ref="F900:G900"/>
    <mergeCell ref="H900:I900"/>
    <mergeCell ref="J900:N900"/>
    <mergeCell ref="O900:P900"/>
    <mergeCell ref="B899:C899"/>
    <mergeCell ref="D899:E899"/>
    <mergeCell ref="F899:G899"/>
    <mergeCell ref="H899:I899"/>
    <mergeCell ref="J899:N899"/>
    <mergeCell ref="O899:P899"/>
    <mergeCell ref="B898:C898"/>
    <mergeCell ref="D898:E898"/>
    <mergeCell ref="F898:G898"/>
    <mergeCell ref="H898:I898"/>
    <mergeCell ref="J898:N898"/>
    <mergeCell ref="O898:P898"/>
    <mergeCell ref="B897:C897"/>
    <mergeCell ref="D897:E897"/>
    <mergeCell ref="F897:G897"/>
    <mergeCell ref="H897:I897"/>
    <mergeCell ref="J897:N897"/>
    <mergeCell ref="O897:P897"/>
    <mergeCell ref="B896:C896"/>
    <mergeCell ref="D896:E896"/>
    <mergeCell ref="F896:G896"/>
    <mergeCell ref="H896:I896"/>
    <mergeCell ref="J896:N896"/>
    <mergeCell ref="O896:P896"/>
    <mergeCell ref="B895:C895"/>
    <mergeCell ref="D895:E895"/>
    <mergeCell ref="F895:G895"/>
    <mergeCell ref="H895:I895"/>
    <mergeCell ref="J895:N895"/>
    <mergeCell ref="O895:P895"/>
    <mergeCell ref="B894:C894"/>
    <mergeCell ref="D894:E894"/>
    <mergeCell ref="F894:G894"/>
    <mergeCell ref="H894:I894"/>
    <mergeCell ref="J894:N894"/>
    <mergeCell ref="O894:P894"/>
    <mergeCell ref="B893:C893"/>
    <mergeCell ref="D893:E893"/>
    <mergeCell ref="F893:G893"/>
    <mergeCell ref="H893:I893"/>
    <mergeCell ref="J893:N893"/>
    <mergeCell ref="O893:P893"/>
    <mergeCell ref="B892:C892"/>
    <mergeCell ref="D892:E892"/>
    <mergeCell ref="F892:G892"/>
    <mergeCell ref="H892:I892"/>
    <mergeCell ref="J892:N892"/>
    <mergeCell ref="O892:P892"/>
    <mergeCell ref="B891:C891"/>
    <mergeCell ref="D891:E891"/>
    <mergeCell ref="F891:G891"/>
    <mergeCell ref="H891:I891"/>
    <mergeCell ref="J891:N891"/>
    <mergeCell ref="O891:P891"/>
    <mergeCell ref="B890:C890"/>
    <mergeCell ref="D890:E890"/>
    <mergeCell ref="F890:G890"/>
    <mergeCell ref="H890:I890"/>
    <mergeCell ref="J890:N890"/>
    <mergeCell ref="O890:P890"/>
    <mergeCell ref="B889:C889"/>
    <mergeCell ref="D889:E889"/>
    <mergeCell ref="F889:G889"/>
    <mergeCell ref="H889:I889"/>
    <mergeCell ref="J889:N889"/>
    <mergeCell ref="O889:P889"/>
    <mergeCell ref="B888:C888"/>
    <mergeCell ref="D888:E888"/>
    <mergeCell ref="F888:G888"/>
    <mergeCell ref="H888:I888"/>
    <mergeCell ref="J888:N888"/>
    <mergeCell ref="O888:P888"/>
    <mergeCell ref="B887:C887"/>
    <mergeCell ref="D887:E887"/>
    <mergeCell ref="F887:G887"/>
    <mergeCell ref="H887:I887"/>
    <mergeCell ref="J887:N887"/>
    <mergeCell ref="O887:P887"/>
    <mergeCell ref="B886:C886"/>
    <mergeCell ref="D886:E886"/>
    <mergeCell ref="F886:G886"/>
    <mergeCell ref="H886:I886"/>
    <mergeCell ref="J886:N886"/>
    <mergeCell ref="O886:P886"/>
    <mergeCell ref="B885:C885"/>
    <mergeCell ref="D885:E885"/>
    <mergeCell ref="F885:G885"/>
    <mergeCell ref="H885:I885"/>
    <mergeCell ref="J885:N885"/>
    <mergeCell ref="O885:P885"/>
    <mergeCell ref="B884:C884"/>
    <mergeCell ref="D884:E884"/>
    <mergeCell ref="F884:G884"/>
    <mergeCell ref="H884:I884"/>
    <mergeCell ref="J884:N884"/>
    <mergeCell ref="O884:P884"/>
    <mergeCell ref="B883:C883"/>
    <mergeCell ref="D883:E883"/>
    <mergeCell ref="F883:G883"/>
    <mergeCell ref="H883:I883"/>
    <mergeCell ref="J883:N883"/>
    <mergeCell ref="O883:P883"/>
    <mergeCell ref="B882:C882"/>
    <mergeCell ref="D882:E882"/>
    <mergeCell ref="F882:G882"/>
    <mergeCell ref="H882:I882"/>
    <mergeCell ref="J882:N882"/>
    <mergeCell ref="O882:P882"/>
    <mergeCell ref="B881:C881"/>
    <mergeCell ref="D881:E881"/>
    <mergeCell ref="F881:G881"/>
    <mergeCell ref="H881:I881"/>
    <mergeCell ref="J881:N881"/>
    <mergeCell ref="O881:P881"/>
    <mergeCell ref="B880:C880"/>
    <mergeCell ref="D880:E880"/>
    <mergeCell ref="F880:G880"/>
    <mergeCell ref="H880:I880"/>
    <mergeCell ref="J880:N880"/>
    <mergeCell ref="O880:P880"/>
    <mergeCell ref="B879:C879"/>
    <mergeCell ref="D879:E879"/>
    <mergeCell ref="F879:G879"/>
    <mergeCell ref="H879:I879"/>
    <mergeCell ref="J879:N879"/>
    <mergeCell ref="O879:P879"/>
    <mergeCell ref="B878:C878"/>
    <mergeCell ref="D878:E878"/>
    <mergeCell ref="F878:G878"/>
    <mergeCell ref="H878:I878"/>
    <mergeCell ref="J878:N878"/>
    <mergeCell ref="O878:P878"/>
    <mergeCell ref="B877:C877"/>
    <mergeCell ref="D877:E877"/>
    <mergeCell ref="F877:G877"/>
    <mergeCell ref="H877:I877"/>
    <mergeCell ref="J877:N877"/>
    <mergeCell ref="O877:P877"/>
    <mergeCell ref="B876:C876"/>
    <mergeCell ref="D876:E876"/>
    <mergeCell ref="F876:G876"/>
    <mergeCell ref="H876:I876"/>
    <mergeCell ref="J876:N876"/>
    <mergeCell ref="O876:P876"/>
    <mergeCell ref="B875:C875"/>
    <mergeCell ref="D875:E875"/>
    <mergeCell ref="F875:G875"/>
    <mergeCell ref="H875:I875"/>
    <mergeCell ref="J875:N875"/>
    <mergeCell ref="O875:P875"/>
    <mergeCell ref="B874:C874"/>
    <mergeCell ref="D874:E874"/>
    <mergeCell ref="F874:G874"/>
    <mergeCell ref="H874:I874"/>
    <mergeCell ref="J874:N874"/>
    <mergeCell ref="O874:P874"/>
    <mergeCell ref="B873:C873"/>
    <mergeCell ref="D873:E873"/>
    <mergeCell ref="F873:G873"/>
    <mergeCell ref="H873:I873"/>
    <mergeCell ref="J873:N873"/>
    <mergeCell ref="O873:P873"/>
    <mergeCell ref="B872:C872"/>
    <mergeCell ref="D872:E872"/>
    <mergeCell ref="F872:G872"/>
    <mergeCell ref="H872:I872"/>
    <mergeCell ref="J872:N872"/>
    <mergeCell ref="O872:P872"/>
    <mergeCell ref="B871:C871"/>
    <mergeCell ref="D871:E871"/>
    <mergeCell ref="F871:G871"/>
    <mergeCell ref="H871:I871"/>
    <mergeCell ref="J871:N871"/>
    <mergeCell ref="O871:P871"/>
    <mergeCell ref="B870:C870"/>
    <mergeCell ref="D870:E870"/>
    <mergeCell ref="F870:G870"/>
    <mergeCell ref="H870:I870"/>
    <mergeCell ref="J870:N870"/>
    <mergeCell ref="O870:P870"/>
    <mergeCell ref="B869:C869"/>
    <mergeCell ref="D869:E869"/>
    <mergeCell ref="F869:G869"/>
    <mergeCell ref="H869:I869"/>
    <mergeCell ref="J869:N869"/>
    <mergeCell ref="O869:P869"/>
    <mergeCell ref="B868:C868"/>
    <mergeCell ref="D868:E868"/>
    <mergeCell ref="F868:G868"/>
    <mergeCell ref="H868:I868"/>
    <mergeCell ref="J868:N868"/>
    <mergeCell ref="O868:P868"/>
    <mergeCell ref="B867:C867"/>
    <mergeCell ref="D867:E867"/>
    <mergeCell ref="F867:G867"/>
    <mergeCell ref="H867:I867"/>
    <mergeCell ref="J867:N867"/>
    <mergeCell ref="O867:P867"/>
    <mergeCell ref="B866:C866"/>
    <mergeCell ref="D866:E866"/>
    <mergeCell ref="F866:G866"/>
    <mergeCell ref="H866:I866"/>
    <mergeCell ref="J866:N866"/>
    <mergeCell ref="O866:P866"/>
    <mergeCell ref="B865:C865"/>
    <mergeCell ref="D865:E865"/>
    <mergeCell ref="F865:G865"/>
    <mergeCell ref="H865:I865"/>
    <mergeCell ref="J865:N865"/>
    <mergeCell ref="O865:P865"/>
    <mergeCell ref="B864:C864"/>
    <mergeCell ref="D864:E864"/>
    <mergeCell ref="F864:G864"/>
    <mergeCell ref="H864:I864"/>
    <mergeCell ref="J864:N864"/>
    <mergeCell ref="O864:P864"/>
    <mergeCell ref="B863:C863"/>
    <mergeCell ref="D863:E863"/>
    <mergeCell ref="F863:G863"/>
    <mergeCell ref="H863:I863"/>
    <mergeCell ref="J863:N863"/>
    <mergeCell ref="O863:P863"/>
    <mergeCell ref="B862:C862"/>
    <mergeCell ref="D862:E862"/>
    <mergeCell ref="F862:G862"/>
    <mergeCell ref="H862:I862"/>
    <mergeCell ref="J862:N862"/>
    <mergeCell ref="O862:P862"/>
    <mergeCell ref="B861:C861"/>
    <mergeCell ref="D861:E861"/>
    <mergeCell ref="F861:G861"/>
    <mergeCell ref="H861:I861"/>
    <mergeCell ref="J861:N861"/>
    <mergeCell ref="O861:P861"/>
    <mergeCell ref="B860:C860"/>
    <mergeCell ref="D860:E860"/>
    <mergeCell ref="F860:G860"/>
    <mergeCell ref="H860:I860"/>
    <mergeCell ref="J860:N860"/>
    <mergeCell ref="O860:P860"/>
    <mergeCell ref="B859:C859"/>
    <mergeCell ref="D859:E859"/>
    <mergeCell ref="F859:G859"/>
    <mergeCell ref="H859:I859"/>
    <mergeCell ref="J859:N859"/>
    <mergeCell ref="O859:P859"/>
    <mergeCell ref="B858:C858"/>
    <mergeCell ref="D858:E858"/>
    <mergeCell ref="F858:G858"/>
    <mergeCell ref="H858:I858"/>
    <mergeCell ref="J858:N858"/>
    <mergeCell ref="O858:P858"/>
    <mergeCell ref="B857:C857"/>
    <mergeCell ref="D857:E857"/>
    <mergeCell ref="F857:G857"/>
    <mergeCell ref="H857:I857"/>
    <mergeCell ref="J857:N857"/>
    <mergeCell ref="O857:P857"/>
    <mergeCell ref="B856:C856"/>
    <mergeCell ref="D856:E856"/>
    <mergeCell ref="F856:G856"/>
    <mergeCell ref="H856:I856"/>
    <mergeCell ref="J856:N856"/>
    <mergeCell ref="O856:P856"/>
    <mergeCell ref="B855:C855"/>
    <mergeCell ref="D855:E855"/>
    <mergeCell ref="F855:G855"/>
    <mergeCell ref="H855:I855"/>
    <mergeCell ref="J855:N855"/>
    <mergeCell ref="O855:P855"/>
    <mergeCell ref="B854:C854"/>
    <mergeCell ref="D854:E854"/>
    <mergeCell ref="F854:G854"/>
    <mergeCell ref="H854:I854"/>
    <mergeCell ref="J854:N854"/>
    <mergeCell ref="O854:P854"/>
    <mergeCell ref="B853:C853"/>
    <mergeCell ref="D853:E853"/>
    <mergeCell ref="F853:G853"/>
    <mergeCell ref="H853:I853"/>
    <mergeCell ref="J853:N853"/>
    <mergeCell ref="O853:P853"/>
    <mergeCell ref="B852:C852"/>
    <mergeCell ref="D852:E852"/>
    <mergeCell ref="F852:G852"/>
    <mergeCell ref="H852:I852"/>
    <mergeCell ref="J852:N852"/>
    <mergeCell ref="O852:P852"/>
    <mergeCell ref="B851:C851"/>
    <mergeCell ref="D851:E851"/>
    <mergeCell ref="F851:G851"/>
    <mergeCell ref="H851:I851"/>
    <mergeCell ref="J851:N851"/>
    <mergeCell ref="O851:P851"/>
    <mergeCell ref="B850:C850"/>
    <mergeCell ref="D850:E850"/>
    <mergeCell ref="F850:G850"/>
    <mergeCell ref="H850:I850"/>
    <mergeCell ref="J850:N850"/>
    <mergeCell ref="O850:P850"/>
    <mergeCell ref="B849:C849"/>
    <mergeCell ref="D849:E849"/>
    <mergeCell ref="F849:G849"/>
    <mergeCell ref="H849:I849"/>
    <mergeCell ref="J849:N849"/>
    <mergeCell ref="O849:P849"/>
    <mergeCell ref="B848:C848"/>
    <mergeCell ref="D848:E848"/>
    <mergeCell ref="F848:G848"/>
    <mergeCell ref="H848:I848"/>
    <mergeCell ref="J848:N848"/>
    <mergeCell ref="O848:P848"/>
    <mergeCell ref="B847:C847"/>
    <mergeCell ref="D847:E847"/>
    <mergeCell ref="F847:G847"/>
    <mergeCell ref="H847:I847"/>
    <mergeCell ref="J847:N847"/>
    <mergeCell ref="O847:P847"/>
    <mergeCell ref="B846:C846"/>
    <mergeCell ref="D846:E846"/>
    <mergeCell ref="F846:G846"/>
    <mergeCell ref="H846:I846"/>
    <mergeCell ref="J846:N846"/>
    <mergeCell ref="O846:P846"/>
    <mergeCell ref="B845:C845"/>
    <mergeCell ref="D845:E845"/>
    <mergeCell ref="F845:G845"/>
    <mergeCell ref="H845:I845"/>
    <mergeCell ref="J845:N845"/>
    <mergeCell ref="O845:P845"/>
    <mergeCell ref="B844:C844"/>
    <mergeCell ref="D844:E844"/>
    <mergeCell ref="F844:G844"/>
    <mergeCell ref="H844:I844"/>
    <mergeCell ref="J844:N844"/>
    <mergeCell ref="O844:P844"/>
    <mergeCell ref="B843:C843"/>
    <mergeCell ref="D843:E843"/>
    <mergeCell ref="F843:G843"/>
    <mergeCell ref="H843:I843"/>
    <mergeCell ref="J843:N843"/>
    <mergeCell ref="O843:P843"/>
    <mergeCell ref="B842:C842"/>
    <mergeCell ref="D842:E842"/>
    <mergeCell ref="F842:G842"/>
    <mergeCell ref="H842:I842"/>
    <mergeCell ref="J842:N842"/>
    <mergeCell ref="O842:P842"/>
    <mergeCell ref="B841:C841"/>
    <mergeCell ref="D841:E841"/>
    <mergeCell ref="F841:G841"/>
    <mergeCell ref="H841:I841"/>
    <mergeCell ref="J841:N841"/>
    <mergeCell ref="O841:P841"/>
    <mergeCell ref="B840:C840"/>
    <mergeCell ref="D840:E840"/>
    <mergeCell ref="F840:G840"/>
    <mergeCell ref="H840:I840"/>
    <mergeCell ref="J840:N840"/>
    <mergeCell ref="O840:P840"/>
    <mergeCell ref="B839:C839"/>
    <mergeCell ref="D839:E839"/>
    <mergeCell ref="F839:G839"/>
    <mergeCell ref="H839:I839"/>
    <mergeCell ref="J839:N839"/>
    <mergeCell ref="O839:P839"/>
    <mergeCell ref="B838:C838"/>
    <mergeCell ref="D838:E838"/>
    <mergeCell ref="F838:G838"/>
    <mergeCell ref="H838:I838"/>
    <mergeCell ref="J838:N838"/>
    <mergeCell ref="O838:P838"/>
    <mergeCell ref="B837:C837"/>
    <mergeCell ref="D837:E837"/>
    <mergeCell ref="F837:G837"/>
    <mergeCell ref="H837:I837"/>
    <mergeCell ref="J837:N837"/>
    <mergeCell ref="O837:P837"/>
    <mergeCell ref="B836:C836"/>
    <mergeCell ref="D836:E836"/>
    <mergeCell ref="F836:G836"/>
    <mergeCell ref="H836:I836"/>
    <mergeCell ref="J836:N836"/>
    <mergeCell ref="O836:P836"/>
    <mergeCell ref="B835:C835"/>
    <mergeCell ref="D835:E835"/>
    <mergeCell ref="F835:G835"/>
    <mergeCell ref="H835:I835"/>
    <mergeCell ref="J835:N835"/>
    <mergeCell ref="O835:P835"/>
    <mergeCell ref="B834:C834"/>
    <mergeCell ref="D834:E834"/>
    <mergeCell ref="F834:G834"/>
    <mergeCell ref="H834:I834"/>
    <mergeCell ref="J834:N834"/>
    <mergeCell ref="O834:P834"/>
    <mergeCell ref="B833:C833"/>
    <mergeCell ref="D833:E833"/>
    <mergeCell ref="F833:G833"/>
    <mergeCell ref="H833:I833"/>
    <mergeCell ref="J833:N833"/>
    <mergeCell ref="O833:P833"/>
    <mergeCell ref="B832:C832"/>
    <mergeCell ref="D832:E832"/>
    <mergeCell ref="F832:G832"/>
    <mergeCell ref="H832:I832"/>
    <mergeCell ref="J832:N832"/>
    <mergeCell ref="O832:P832"/>
    <mergeCell ref="B831:C831"/>
    <mergeCell ref="D831:E831"/>
    <mergeCell ref="F831:G831"/>
    <mergeCell ref="H831:I831"/>
    <mergeCell ref="J831:N831"/>
    <mergeCell ref="O831:P831"/>
    <mergeCell ref="B830:C830"/>
    <mergeCell ref="D830:E830"/>
    <mergeCell ref="F830:G830"/>
    <mergeCell ref="H830:I830"/>
    <mergeCell ref="J830:N830"/>
    <mergeCell ref="O830:P830"/>
    <mergeCell ref="B829:C829"/>
    <mergeCell ref="D829:E829"/>
    <mergeCell ref="F829:G829"/>
    <mergeCell ref="H829:I829"/>
    <mergeCell ref="J829:N829"/>
    <mergeCell ref="O829:P829"/>
    <mergeCell ref="B828:C828"/>
    <mergeCell ref="D828:E828"/>
    <mergeCell ref="F828:G828"/>
    <mergeCell ref="H828:I828"/>
    <mergeCell ref="J828:N828"/>
    <mergeCell ref="O828:P828"/>
    <mergeCell ref="B827:C827"/>
    <mergeCell ref="D827:E827"/>
    <mergeCell ref="F827:G827"/>
    <mergeCell ref="H827:I827"/>
    <mergeCell ref="J827:N827"/>
    <mergeCell ref="O827:P827"/>
    <mergeCell ref="B826:C826"/>
    <mergeCell ref="D826:E826"/>
    <mergeCell ref="F826:G826"/>
    <mergeCell ref="H826:I826"/>
    <mergeCell ref="J826:N826"/>
    <mergeCell ref="O826:P826"/>
    <mergeCell ref="B825:C825"/>
    <mergeCell ref="D825:E825"/>
    <mergeCell ref="F825:G825"/>
    <mergeCell ref="H825:I825"/>
    <mergeCell ref="J825:N825"/>
    <mergeCell ref="O825:P825"/>
    <mergeCell ref="B824:C824"/>
    <mergeCell ref="D824:E824"/>
    <mergeCell ref="F824:G824"/>
    <mergeCell ref="H824:I824"/>
    <mergeCell ref="J824:N824"/>
    <mergeCell ref="O824:P824"/>
    <mergeCell ref="B823:C823"/>
    <mergeCell ref="D823:E823"/>
    <mergeCell ref="F823:G823"/>
    <mergeCell ref="H823:I823"/>
    <mergeCell ref="J823:N823"/>
    <mergeCell ref="O823:P823"/>
    <mergeCell ref="B822:C822"/>
    <mergeCell ref="D822:E822"/>
    <mergeCell ref="F822:G822"/>
    <mergeCell ref="H822:I822"/>
    <mergeCell ref="J822:N822"/>
    <mergeCell ref="O822:P822"/>
    <mergeCell ref="B821:C821"/>
    <mergeCell ref="D821:E821"/>
    <mergeCell ref="F821:G821"/>
    <mergeCell ref="H821:I821"/>
    <mergeCell ref="J821:N821"/>
    <mergeCell ref="O821:P821"/>
    <mergeCell ref="B820:C820"/>
    <mergeCell ref="D820:E820"/>
    <mergeCell ref="F820:G820"/>
    <mergeCell ref="H820:I820"/>
    <mergeCell ref="J820:N820"/>
    <mergeCell ref="O820:P820"/>
    <mergeCell ref="B819:C819"/>
    <mergeCell ref="D819:E819"/>
    <mergeCell ref="F819:G819"/>
    <mergeCell ref="H819:I819"/>
    <mergeCell ref="J819:N819"/>
    <mergeCell ref="O819:P819"/>
    <mergeCell ref="B818:C818"/>
    <mergeCell ref="D818:E818"/>
    <mergeCell ref="F818:G818"/>
    <mergeCell ref="H818:I818"/>
    <mergeCell ref="J818:N818"/>
    <mergeCell ref="O818:P818"/>
    <mergeCell ref="B817:C817"/>
    <mergeCell ref="D817:E817"/>
    <mergeCell ref="F817:G817"/>
    <mergeCell ref="H817:I817"/>
    <mergeCell ref="J817:N817"/>
    <mergeCell ref="O817:P817"/>
    <mergeCell ref="B816:C816"/>
    <mergeCell ref="D816:E816"/>
    <mergeCell ref="F816:G816"/>
    <mergeCell ref="H816:I816"/>
    <mergeCell ref="J816:N816"/>
    <mergeCell ref="O816:P816"/>
    <mergeCell ref="B815:C815"/>
    <mergeCell ref="D815:E815"/>
    <mergeCell ref="F815:G815"/>
    <mergeCell ref="H815:I815"/>
    <mergeCell ref="J815:N815"/>
    <mergeCell ref="O815:P815"/>
    <mergeCell ref="B814:C814"/>
    <mergeCell ref="D814:E814"/>
    <mergeCell ref="F814:G814"/>
    <mergeCell ref="H814:I814"/>
    <mergeCell ref="J814:N814"/>
    <mergeCell ref="O814:P814"/>
    <mergeCell ref="B813:C813"/>
    <mergeCell ref="D813:E813"/>
    <mergeCell ref="F813:G813"/>
    <mergeCell ref="H813:I813"/>
    <mergeCell ref="J813:N813"/>
    <mergeCell ref="O813:P813"/>
    <mergeCell ref="B812:C812"/>
    <mergeCell ref="D812:E812"/>
    <mergeCell ref="F812:G812"/>
    <mergeCell ref="H812:I812"/>
    <mergeCell ref="J812:N812"/>
    <mergeCell ref="O812:P812"/>
    <mergeCell ref="B811:C811"/>
    <mergeCell ref="D811:E811"/>
    <mergeCell ref="F811:G811"/>
    <mergeCell ref="H811:I811"/>
    <mergeCell ref="J811:N811"/>
    <mergeCell ref="O811:P811"/>
    <mergeCell ref="B810:C810"/>
    <mergeCell ref="D810:E810"/>
    <mergeCell ref="F810:G810"/>
    <mergeCell ref="H810:I810"/>
    <mergeCell ref="J810:N810"/>
    <mergeCell ref="O810:P810"/>
    <mergeCell ref="B809:C809"/>
    <mergeCell ref="D809:E809"/>
    <mergeCell ref="F809:G809"/>
    <mergeCell ref="H809:I809"/>
    <mergeCell ref="J809:N809"/>
    <mergeCell ref="O809:P809"/>
    <mergeCell ref="B808:C808"/>
    <mergeCell ref="D808:E808"/>
    <mergeCell ref="F808:G808"/>
    <mergeCell ref="H808:I808"/>
    <mergeCell ref="J808:N808"/>
    <mergeCell ref="O808:P808"/>
    <mergeCell ref="B807:C807"/>
    <mergeCell ref="D807:E807"/>
    <mergeCell ref="F807:G807"/>
    <mergeCell ref="H807:I807"/>
    <mergeCell ref="J807:N807"/>
    <mergeCell ref="O807:P807"/>
    <mergeCell ref="B806:C806"/>
    <mergeCell ref="D806:E806"/>
    <mergeCell ref="F806:G806"/>
    <mergeCell ref="H806:I806"/>
    <mergeCell ref="J806:N806"/>
    <mergeCell ref="O806:P806"/>
    <mergeCell ref="B805:C805"/>
    <mergeCell ref="D805:E805"/>
    <mergeCell ref="F805:G805"/>
    <mergeCell ref="H805:I805"/>
    <mergeCell ref="J805:N805"/>
    <mergeCell ref="O805:P805"/>
    <mergeCell ref="B804:C804"/>
    <mergeCell ref="D804:E804"/>
    <mergeCell ref="F804:G804"/>
    <mergeCell ref="H804:I804"/>
    <mergeCell ref="J804:N804"/>
    <mergeCell ref="O804:P804"/>
    <mergeCell ref="B803:C803"/>
    <mergeCell ref="D803:E803"/>
    <mergeCell ref="F803:G803"/>
    <mergeCell ref="H803:I803"/>
    <mergeCell ref="J803:N803"/>
    <mergeCell ref="O803:P803"/>
    <mergeCell ref="B802:C802"/>
    <mergeCell ref="D802:E802"/>
    <mergeCell ref="F802:G802"/>
    <mergeCell ref="H802:I802"/>
    <mergeCell ref="J802:N802"/>
    <mergeCell ref="O802:P802"/>
    <mergeCell ref="B801:C801"/>
    <mergeCell ref="D801:E801"/>
    <mergeCell ref="F801:G801"/>
    <mergeCell ref="H801:I801"/>
    <mergeCell ref="J801:N801"/>
    <mergeCell ref="O801:P801"/>
    <mergeCell ref="B800:C800"/>
    <mergeCell ref="D800:E800"/>
    <mergeCell ref="F800:G800"/>
    <mergeCell ref="H800:I800"/>
    <mergeCell ref="J800:N800"/>
    <mergeCell ref="O800:P800"/>
    <mergeCell ref="B799:C799"/>
    <mergeCell ref="D799:E799"/>
    <mergeCell ref="F799:G799"/>
    <mergeCell ref="H799:I799"/>
    <mergeCell ref="J799:N799"/>
    <mergeCell ref="O799:P799"/>
    <mergeCell ref="B798:C798"/>
    <mergeCell ref="D798:E798"/>
    <mergeCell ref="F798:G798"/>
    <mergeCell ref="H798:I798"/>
    <mergeCell ref="J798:N798"/>
    <mergeCell ref="O798:P798"/>
    <mergeCell ref="B797:C797"/>
    <mergeCell ref="D797:E797"/>
    <mergeCell ref="F797:G797"/>
    <mergeCell ref="H797:I797"/>
    <mergeCell ref="J797:N797"/>
    <mergeCell ref="O797:P797"/>
    <mergeCell ref="B796:C796"/>
    <mergeCell ref="D796:E796"/>
    <mergeCell ref="F796:G796"/>
    <mergeCell ref="H796:I796"/>
    <mergeCell ref="J796:N796"/>
    <mergeCell ref="O796:P796"/>
    <mergeCell ref="B795:C795"/>
    <mergeCell ref="D795:E795"/>
    <mergeCell ref="F795:G795"/>
    <mergeCell ref="H795:I795"/>
    <mergeCell ref="J795:N795"/>
    <mergeCell ref="O795:P795"/>
    <mergeCell ref="B794:C794"/>
    <mergeCell ref="D794:E794"/>
    <mergeCell ref="F794:G794"/>
    <mergeCell ref="H794:I794"/>
    <mergeCell ref="J794:N794"/>
    <mergeCell ref="O794:P794"/>
    <mergeCell ref="B793:C793"/>
    <mergeCell ref="D793:E793"/>
    <mergeCell ref="F793:G793"/>
    <mergeCell ref="H793:I793"/>
    <mergeCell ref="J793:N793"/>
    <mergeCell ref="O793:P793"/>
    <mergeCell ref="B792:C792"/>
    <mergeCell ref="D792:E792"/>
    <mergeCell ref="F792:G792"/>
    <mergeCell ref="H792:I792"/>
    <mergeCell ref="J792:N792"/>
    <mergeCell ref="O792:P792"/>
    <mergeCell ref="B791:C791"/>
    <mergeCell ref="D791:E791"/>
    <mergeCell ref="F791:G791"/>
    <mergeCell ref="H791:I791"/>
    <mergeCell ref="J791:N791"/>
    <mergeCell ref="O791:P791"/>
    <mergeCell ref="B790:C790"/>
    <mergeCell ref="D790:E790"/>
    <mergeCell ref="F790:G790"/>
    <mergeCell ref="H790:I790"/>
    <mergeCell ref="J790:N790"/>
    <mergeCell ref="O790:P790"/>
    <mergeCell ref="B789:C789"/>
    <mergeCell ref="D789:E789"/>
    <mergeCell ref="F789:G789"/>
    <mergeCell ref="H789:I789"/>
    <mergeCell ref="J789:N789"/>
    <mergeCell ref="O789:P789"/>
    <mergeCell ref="B788:C788"/>
    <mergeCell ref="D788:E788"/>
    <mergeCell ref="F788:G788"/>
    <mergeCell ref="H788:I788"/>
    <mergeCell ref="J788:N788"/>
    <mergeCell ref="O788:P788"/>
    <mergeCell ref="B787:C787"/>
    <mergeCell ref="D787:E787"/>
    <mergeCell ref="F787:G787"/>
    <mergeCell ref="H787:I787"/>
    <mergeCell ref="J787:N787"/>
    <mergeCell ref="O787:P787"/>
    <mergeCell ref="B786:C786"/>
    <mergeCell ref="D786:E786"/>
    <mergeCell ref="F786:G786"/>
    <mergeCell ref="H786:I786"/>
    <mergeCell ref="J786:N786"/>
    <mergeCell ref="O786:P786"/>
    <mergeCell ref="B785:C785"/>
    <mergeCell ref="D785:E785"/>
    <mergeCell ref="F785:G785"/>
    <mergeCell ref="H785:I785"/>
    <mergeCell ref="J785:N785"/>
    <mergeCell ref="O785:P785"/>
    <mergeCell ref="B784:C784"/>
    <mergeCell ref="D784:E784"/>
    <mergeCell ref="F784:G784"/>
    <mergeCell ref="H784:I784"/>
    <mergeCell ref="J784:N784"/>
    <mergeCell ref="O784:P784"/>
    <mergeCell ref="B783:C783"/>
    <mergeCell ref="D783:E783"/>
    <mergeCell ref="F783:G783"/>
    <mergeCell ref="H783:I783"/>
    <mergeCell ref="J783:N783"/>
    <mergeCell ref="O783:P783"/>
    <mergeCell ref="B782:C782"/>
    <mergeCell ref="D782:E782"/>
    <mergeCell ref="F782:G782"/>
    <mergeCell ref="H782:I782"/>
    <mergeCell ref="J782:N782"/>
    <mergeCell ref="O782:P782"/>
    <mergeCell ref="B781:C781"/>
    <mergeCell ref="D781:E781"/>
    <mergeCell ref="F781:G781"/>
    <mergeCell ref="H781:I781"/>
    <mergeCell ref="J781:N781"/>
    <mergeCell ref="O781:P781"/>
    <mergeCell ref="B780:C780"/>
    <mergeCell ref="D780:E780"/>
    <mergeCell ref="F780:G780"/>
    <mergeCell ref="H780:I780"/>
    <mergeCell ref="J780:N780"/>
    <mergeCell ref="O780:P780"/>
    <mergeCell ref="B779:C779"/>
    <mergeCell ref="D779:E779"/>
    <mergeCell ref="F779:G779"/>
    <mergeCell ref="H779:I779"/>
    <mergeCell ref="J779:N779"/>
    <mergeCell ref="O779:P779"/>
    <mergeCell ref="B778:C778"/>
    <mergeCell ref="D778:E778"/>
    <mergeCell ref="F778:G778"/>
    <mergeCell ref="H778:I778"/>
    <mergeCell ref="J778:N778"/>
    <mergeCell ref="O778:P778"/>
    <mergeCell ref="B777:C777"/>
    <mergeCell ref="D777:E777"/>
    <mergeCell ref="F777:G777"/>
    <mergeCell ref="H777:I777"/>
    <mergeCell ref="J777:N777"/>
    <mergeCell ref="O777:P777"/>
    <mergeCell ref="B776:C776"/>
    <mergeCell ref="D776:E776"/>
    <mergeCell ref="F776:G776"/>
    <mergeCell ref="H776:I776"/>
    <mergeCell ref="J776:N776"/>
    <mergeCell ref="O776:P776"/>
    <mergeCell ref="B775:C775"/>
    <mergeCell ref="D775:E775"/>
    <mergeCell ref="F775:G775"/>
    <mergeCell ref="H775:I775"/>
    <mergeCell ref="J775:N775"/>
    <mergeCell ref="O775:P775"/>
    <mergeCell ref="B774:C774"/>
    <mergeCell ref="D774:E774"/>
    <mergeCell ref="F774:G774"/>
    <mergeCell ref="H774:I774"/>
    <mergeCell ref="J774:N774"/>
    <mergeCell ref="O774:P774"/>
    <mergeCell ref="B773:C773"/>
    <mergeCell ref="D773:E773"/>
    <mergeCell ref="F773:G773"/>
    <mergeCell ref="H773:I773"/>
    <mergeCell ref="J773:N773"/>
    <mergeCell ref="O773:P773"/>
    <mergeCell ref="B772:C772"/>
    <mergeCell ref="D772:E772"/>
    <mergeCell ref="F772:G772"/>
    <mergeCell ref="H772:I772"/>
    <mergeCell ref="J772:N772"/>
    <mergeCell ref="O772:P772"/>
    <mergeCell ref="B771:C771"/>
    <mergeCell ref="D771:E771"/>
    <mergeCell ref="F771:G771"/>
    <mergeCell ref="H771:I771"/>
    <mergeCell ref="J771:N771"/>
    <mergeCell ref="O771:P771"/>
    <mergeCell ref="B770:C770"/>
    <mergeCell ref="D770:E770"/>
    <mergeCell ref="F770:G770"/>
    <mergeCell ref="H770:I770"/>
    <mergeCell ref="J770:N770"/>
    <mergeCell ref="O770:P770"/>
    <mergeCell ref="B769:C769"/>
    <mergeCell ref="D769:E769"/>
    <mergeCell ref="F769:G769"/>
    <mergeCell ref="H769:I769"/>
    <mergeCell ref="J769:N769"/>
    <mergeCell ref="O769:P769"/>
    <mergeCell ref="B768:C768"/>
    <mergeCell ref="D768:E768"/>
    <mergeCell ref="F768:G768"/>
    <mergeCell ref="H768:I768"/>
    <mergeCell ref="J768:N768"/>
    <mergeCell ref="O768:P768"/>
    <mergeCell ref="B767:C767"/>
    <mergeCell ref="D767:E767"/>
    <mergeCell ref="F767:G767"/>
    <mergeCell ref="H767:I767"/>
    <mergeCell ref="J767:N767"/>
    <mergeCell ref="O767:P767"/>
    <mergeCell ref="B766:C766"/>
    <mergeCell ref="D766:E766"/>
    <mergeCell ref="F766:G766"/>
    <mergeCell ref="H766:I766"/>
    <mergeCell ref="J766:N766"/>
    <mergeCell ref="O766:P766"/>
    <mergeCell ref="B765:C765"/>
    <mergeCell ref="D765:E765"/>
    <mergeCell ref="F765:G765"/>
    <mergeCell ref="H765:I765"/>
    <mergeCell ref="J765:N765"/>
    <mergeCell ref="O765:P765"/>
    <mergeCell ref="B764:C764"/>
    <mergeCell ref="D764:E764"/>
    <mergeCell ref="F764:G764"/>
    <mergeCell ref="H764:I764"/>
    <mergeCell ref="J764:N764"/>
    <mergeCell ref="O764:P764"/>
    <mergeCell ref="B763:C763"/>
    <mergeCell ref="D763:E763"/>
    <mergeCell ref="F763:G763"/>
    <mergeCell ref="H763:I763"/>
    <mergeCell ref="J763:N763"/>
    <mergeCell ref="O763:P763"/>
    <mergeCell ref="B762:C762"/>
    <mergeCell ref="D762:E762"/>
    <mergeCell ref="F762:G762"/>
    <mergeCell ref="H762:I762"/>
    <mergeCell ref="J762:N762"/>
    <mergeCell ref="O762:P762"/>
    <mergeCell ref="B761:C761"/>
    <mergeCell ref="D761:E761"/>
    <mergeCell ref="F761:G761"/>
    <mergeCell ref="H761:I761"/>
    <mergeCell ref="J761:N761"/>
    <mergeCell ref="O761:P761"/>
    <mergeCell ref="B760:C760"/>
    <mergeCell ref="D760:E760"/>
    <mergeCell ref="F760:G760"/>
    <mergeCell ref="H760:I760"/>
    <mergeCell ref="J760:N760"/>
    <mergeCell ref="O760:P760"/>
    <mergeCell ref="B759:C759"/>
    <mergeCell ref="D759:E759"/>
    <mergeCell ref="F759:G759"/>
    <mergeCell ref="H759:I759"/>
    <mergeCell ref="J759:N759"/>
    <mergeCell ref="O759:P759"/>
    <mergeCell ref="B758:C758"/>
    <mergeCell ref="D758:E758"/>
    <mergeCell ref="F758:G758"/>
    <mergeCell ref="H758:I758"/>
    <mergeCell ref="J758:N758"/>
    <mergeCell ref="O758:P758"/>
    <mergeCell ref="B757:C757"/>
    <mergeCell ref="D757:E757"/>
    <mergeCell ref="F757:G757"/>
    <mergeCell ref="H757:I757"/>
    <mergeCell ref="J757:N757"/>
    <mergeCell ref="O757:P757"/>
    <mergeCell ref="B756:C756"/>
    <mergeCell ref="D756:E756"/>
    <mergeCell ref="F756:G756"/>
    <mergeCell ref="H756:I756"/>
    <mergeCell ref="J756:N756"/>
    <mergeCell ref="O756:P756"/>
    <mergeCell ref="B755:C755"/>
    <mergeCell ref="D755:E755"/>
    <mergeCell ref="F755:G755"/>
    <mergeCell ref="H755:I755"/>
    <mergeCell ref="J755:N755"/>
    <mergeCell ref="O755:P755"/>
    <mergeCell ref="B754:C754"/>
    <mergeCell ref="D754:E754"/>
    <mergeCell ref="F754:G754"/>
    <mergeCell ref="H754:I754"/>
    <mergeCell ref="J754:N754"/>
    <mergeCell ref="O754:P754"/>
    <mergeCell ref="B753:C753"/>
    <mergeCell ref="D753:E753"/>
    <mergeCell ref="F753:G753"/>
    <mergeCell ref="H753:I753"/>
    <mergeCell ref="J753:N753"/>
    <mergeCell ref="O753:P753"/>
    <mergeCell ref="B752:C752"/>
    <mergeCell ref="D752:E752"/>
    <mergeCell ref="F752:G752"/>
    <mergeCell ref="H752:I752"/>
    <mergeCell ref="J752:N752"/>
    <mergeCell ref="O752:P752"/>
    <mergeCell ref="B751:C751"/>
    <mergeCell ref="D751:E751"/>
    <mergeCell ref="F751:G751"/>
    <mergeCell ref="H751:I751"/>
    <mergeCell ref="J751:N751"/>
    <mergeCell ref="O751:P751"/>
    <mergeCell ref="B750:C750"/>
    <mergeCell ref="D750:E750"/>
    <mergeCell ref="F750:G750"/>
    <mergeCell ref="H750:I750"/>
    <mergeCell ref="J750:N750"/>
    <mergeCell ref="O750:P750"/>
    <mergeCell ref="B749:C749"/>
    <mergeCell ref="D749:E749"/>
    <mergeCell ref="F749:G749"/>
    <mergeCell ref="H749:I749"/>
    <mergeCell ref="J749:N749"/>
    <mergeCell ref="O749:P749"/>
    <mergeCell ref="B748:C748"/>
    <mergeCell ref="D748:E748"/>
    <mergeCell ref="F748:G748"/>
    <mergeCell ref="H748:I748"/>
    <mergeCell ref="J748:N748"/>
    <mergeCell ref="O748:P748"/>
    <mergeCell ref="B747:C747"/>
    <mergeCell ref="D747:E747"/>
    <mergeCell ref="F747:G747"/>
    <mergeCell ref="H747:I747"/>
    <mergeCell ref="J747:N747"/>
    <mergeCell ref="O747:P747"/>
    <mergeCell ref="B746:C746"/>
    <mergeCell ref="D746:E746"/>
    <mergeCell ref="F746:G746"/>
    <mergeCell ref="H746:I746"/>
    <mergeCell ref="J746:N746"/>
    <mergeCell ref="O746:P746"/>
    <mergeCell ref="B745:C745"/>
    <mergeCell ref="D745:E745"/>
    <mergeCell ref="F745:G745"/>
    <mergeCell ref="H745:I745"/>
    <mergeCell ref="J745:N745"/>
    <mergeCell ref="O745:P745"/>
    <mergeCell ref="B744:C744"/>
    <mergeCell ref="D744:E744"/>
    <mergeCell ref="F744:G744"/>
    <mergeCell ref="H744:I744"/>
    <mergeCell ref="J744:N744"/>
    <mergeCell ref="O744:P744"/>
    <mergeCell ref="B743:C743"/>
    <mergeCell ref="D743:E743"/>
    <mergeCell ref="F743:G743"/>
    <mergeCell ref="H743:I743"/>
    <mergeCell ref="J743:N743"/>
    <mergeCell ref="O743:P743"/>
    <mergeCell ref="B742:C742"/>
    <mergeCell ref="D742:E742"/>
    <mergeCell ref="F742:G742"/>
    <mergeCell ref="H742:I742"/>
    <mergeCell ref="J742:N742"/>
    <mergeCell ref="O742:P742"/>
    <mergeCell ref="B741:C741"/>
    <mergeCell ref="D741:E741"/>
    <mergeCell ref="F741:G741"/>
    <mergeCell ref="H741:I741"/>
    <mergeCell ref="J741:N741"/>
    <mergeCell ref="O741:P741"/>
    <mergeCell ref="B740:C740"/>
    <mergeCell ref="D740:E740"/>
    <mergeCell ref="F740:G740"/>
    <mergeCell ref="H740:I740"/>
    <mergeCell ref="J740:N740"/>
    <mergeCell ref="O740:P740"/>
    <mergeCell ref="B739:C739"/>
    <mergeCell ref="D739:E739"/>
    <mergeCell ref="F739:G739"/>
    <mergeCell ref="H739:I739"/>
    <mergeCell ref="J739:N739"/>
    <mergeCell ref="O739:P739"/>
    <mergeCell ref="B738:C738"/>
    <mergeCell ref="D738:E738"/>
    <mergeCell ref="F738:G738"/>
    <mergeCell ref="H738:I738"/>
    <mergeCell ref="J738:N738"/>
    <mergeCell ref="O738:P738"/>
    <mergeCell ref="B737:C737"/>
    <mergeCell ref="D737:E737"/>
    <mergeCell ref="F737:G737"/>
    <mergeCell ref="H737:I737"/>
    <mergeCell ref="J737:N737"/>
    <mergeCell ref="O737:P737"/>
    <mergeCell ref="B736:C736"/>
    <mergeCell ref="D736:E736"/>
    <mergeCell ref="F736:G736"/>
    <mergeCell ref="H736:I736"/>
    <mergeCell ref="J736:N736"/>
    <mergeCell ref="O736:P736"/>
    <mergeCell ref="B735:C735"/>
    <mergeCell ref="D735:E735"/>
    <mergeCell ref="F735:G735"/>
    <mergeCell ref="H735:I735"/>
    <mergeCell ref="J735:N735"/>
    <mergeCell ref="O735:P735"/>
    <mergeCell ref="B734:C734"/>
    <mergeCell ref="D734:E734"/>
    <mergeCell ref="F734:G734"/>
    <mergeCell ref="H734:I734"/>
    <mergeCell ref="J734:N734"/>
    <mergeCell ref="O734:P734"/>
    <mergeCell ref="B733:C733"/>
    <mergeCell ref="D733:E733"/>
    <mergeCell ref="F733:G733"/>
    <mergeCell ref="H733:I733"/>
    <mergeCell ref="J733:N733"/>
    <mergeCell ref="O733:P733"/>
    <mergeCell ref="B732:C732"/>
    <mergeCell ref="D732:E732"/>
    <mergeCell ref="F732:G732"/>
    <mergeCell ref="H732:I732"/>
    <mergeCell ref="J732:N732"/>
    <mergeCell ref="O732:P732"/>
    <mergeCell ref="B731:C731"/>
    <mergeCell ref="D731:E731"/>
    <mergeCell ref="F731:G731"/>
    <mergeCell ref="H731:I731"/>
    <mergeCell ref="J731:N731"/>
    <mergeCell ref="O731:P731"/>
    <mergeCell ref="B730:C730"/>
    <mergeCell ref="D730:E730"/>
    <mergeCell ref="F730:G730"/>
    <mergeCell ref="H730:I730"/>
    <mergeCell ref="J730:N730"/>
    <mergeCell ref="O730:P730"/>
    <mergeCell ref="B729:C729"/>
    <mergeCell ref="D729:E729"/>
    <mergeCell ref="F729:G729"/>
    <mergeCell ref="H729:I729"/>
    <mergeCell ref="J729:N729"/>
    <mergeCell ref="O729:P729"/>
    <mergeCell ref="B728:C728"/>
    <mergeCell ref="D728:E728"/>
    <mergeCell ref="F728:G728"/>
    <mergeCell ref="H728:I728"/>
    <mergeCell ref="J728:N728"/>
    <mergeCell ref="O728:P728"/>
    <mergeCell ref="B727:C727"/>
    <mergeCell ref="D727:E727"/>
    <mergeCell ref="F727:G727"/>
    <mergeCell ref="H727:I727"/>
    <mergeCell ref="J727:N727"/>
    <mergeCell ref="O727:P727"/>
    <mergeCell ref="B726:C726"/>
    <mergeCell ref="D726:E726"/>
    <mergeCell ref="F726:G726"/>
    <mergeCell ref="H726:I726"/>
    <mergeCell ref="J726:N726"/>
    <mergeCell ref="O726:P726"/>
    <mergeCell ref="B725:C725"/>
    <mergeCell ref="D725:E725"/>
    <mergeCell ref="F725:G725"/>
    <mergeCell ref="H725:I725"/>
    <mergeCell ref="J725:N725"/>
    <mergeCell ref="O725:P725"/>
    <mergeCell ref="B724:C724"/>
    <mergeCell ref="D724:E724"/>
    <mergeCell ref="F724:G724"/>
    <mergeCell ref="H724:I724"/>
    <mergeCell ref="J724:N724"/>
    <mergeCell ref="O724:P724"/>
    <mergeCell ref="B723:C723"/>
    <mergeCell ref="D723:E723"/>
    <mergeCell ref="F723:G723"/>
    <mergeCell ref="H723:I723"/>
    <mergeCell ref="J723:N723"/>
    <mergeCell ref="O723:P723"/>
    <mergeCell ref="B722:C722"/>
    <mergeCell ref="D722:E722"/>
    <mergeCell ref="F722:G722"/>
    <mergeCell ref="H722:I722"/>
    <mergeCell ref="J722:N722"/>
    <mergeCell ref="O722:P722"/>
    <mergeCell ref="B721:C721"/>
    <mergeCell ref="D721:E721"/>
    <mergeCell ref="F721:G721"/>
    <mergeCell ref="H721:I721"/>
    <mergeCell ref="J721:N721"/>
    <mergeCell ref="O721:P721"/>
    <mergeCell ref="B720:C720"/>
    <mergeCell ref="D720:E720"/>
    <mergeCell ref="F720:G720"/>
    <mergeCell ref="H720:I720"/>
    <mergeCell ref="J720:N720"/>
    <mergeCell ref="O720:P720"/>
    <mergeCell ref="B719:C719"/>
    <mergeCell ref="D719:E719"/>
    <mergeCell ref="F719:G719"/>
    <mergeCell ref="H719:I719"/>
    <mergeCell ref="J719:N719"/>
    <mergeCell ref="O719:P719"/>
    <mergeCell ref="B718:C718"/>
    <mergeCell ref="D718:E718"/>
    <mergeCell ref="F718:G718"/>
    <mergeCell ref="H718:I718"/>
    <mergeCell ref="J718:N718"/>
    <mergeCell ref="O718:P718"/>
    <mergeCell ref="B717:C717"/>
    <mergeCell ref="D717:E717"/>
    <mergeCell ref="F717:G717"/>
    <mergeCell ref="H717:I717"/>
    <mergeCell ref="J717:N717"/>
    <mergeCell ref="O717:P717"/>
    <mergeCell ref="B716:C716"/>
    <mergeCell ref="D716:E716"/>
    <mergeCell ref="F716:G716"/>
    <mergeCell ref="H716:I716"/>
    <mergeCell ref="J716:N716"/>
    <mergeCell ref="O716:P716"/>
    <mergeCell ref="B715:C715"/>
    <mergeCell ref="D715:E715"/>
    <mergeCell ref="F715:G715"/>
    <mergeCell ref="H715:I715"/>
    <mergeCell ref="J715:N715"/>
    <mergeCell ref="O715:P715"/>
    <mergeCell ref="B714:C714"/>
    <mergeCell ref="D714:E714"/>
    <mergeCell ref="F714:G714"/>
    <mergeCell ref="H714:I714"/>
    <mergeCell ref="J714:N714"/>
    <mergeCell ref="O714:P714"/>
    <mergeCell ref="B713:C713"/>
    <mergeCell ref="D713:E713"/>
    <mergeCell ref="F713:G713"/>
    <mergeCell ref="H713:I713"/>
    <mergeCell ref="J713:N713"/>
    <mergeCell ref="O713:P713"/>
    <mergeCell ref="B712:C712"/>
    <mergeCell ref="D712:E712"/>
    <mergeCell ref="F712:G712"/>
    <mergeCell ref="H712:I712"/>
    <mergeCell ref="J712:N712"/>
    <mergeCell ref="O712:P712"/>
    <mergeCell ref="B711:C711"/>
    <mergeCell ref="D711:E711"/>
    <mergeCell ref="F711:G711"/>
    <mergeCell ref="H711:I711"/>
    <mergeCell ref="J711:N711"/>
    <mergeCell ref="O711:P711"/>
    <mergeCell ref="B710:C710"/>
    <mergeCell ref="D710:E710"/>
    <mergeCell ref="F710:G710"/>
    <mergeCell ref="H710:I710"/>
    <mergeCell ref="J710:N710"/>
    <mergeCell ref="O710:P710"/>
    <mergeCell ref="B709:C709"/>
    <mergeCell ref="D709:E709"/>
    <mergeCell ref="F709:G709"/>
    <mergeCell ref="H709:I709"/>
    <mergeCell ref="J709:N709"/>
    <mergeCell ref="O709:P709"/>
    <mergeCell ref="B708:C708"/>
    <mergeCell ref="D708:E708"/>
    <mergeCell ref="F708:G708"/>
    <mergeCell ref="H708:I708"/>
    <mergeCell ref="J708:N708"/>
    <mergeCell ref="O708:P708"/>
    <mergeCell ref="B707:C707"/>
    <mergeCell ref="D707:E707"/>
    <mergeCell ref="F707:G707"/>
    <mergeCell ref="H707:I707"/>
    <mergeCell ref="J707:N707"/>
    <mergeCell ref="O707:P707"/>
    <mergeCell ref="B706:C706"/>
    <mergeCell ref="D706:E706"/>
    <mergeCell ref="F706:G706"/>
    <mergeCell ref="H706:I706"/>
    <mergeCell ref="J706:N706"/>
    <mergeCell ref="O706:P706"/>
    <mergeCell ref="B705:C705"/>
    <mergeCell ref="D705:E705"/>
    <mergeCell ref="F705:G705"/>
    <mergeCell ref="H705:I705"/>
    <mergeCell ref="J705:N705"/>
    <mergeCell ref="O705:P705"/>
    <mergeCell ref="B704:C704"/>
    <mergeCell ref="D704:E704"/>
    <mergeCell ref="F704:G704"/>
    <mergeCell ref="H704:I704"/>
    <mergeCell ref="J704:N704"/>
    <mergeCell ref="O704:P704"/>
    <mergeCell ref="B703:C703"/>
    <mergeCell ref="D703:E703"/>
    <mergeCell ref="F703:G703"/>
    <mergeCell ref="H703:I703"/>
    <mergeCell ref="J703:N703"/>
    <mergeCell ref="O703:P703"/>
    <mergeCell ref="B702:C702"/>
    <mergeCell ref="D702:E702"/>
    <mergeCell ref="F702:G702"/>
    <mergeCell ref="H702:I702"/>
    <mergeCell ref="J702:N702"/>
    <mergeCell ref="O702:P702"/>
    <mergeCell ref="B701:C701"/>
    <mergeCell ref="D701:E701"/>
    <mergeCell ref="F701:G701"/>
    <mergeCell ref="H701:I701"/>
    <mergeCell ref="J701:N701"/>
    <mergeCell ref="O701:P701"/>
    <mergeCell ref="B700:C700"/>
    <mergeCell ref="D700:E700"/>
    <mergeCell ref="F700:G700"/>
    <mergeCell ref="H700:I700"/>
    <mergeCell ref="J700:N700"/>
    <mergeCell ref="O700:P700"/>
    <mergeCell ref="B699:C699"/>
    <mergeCell ref="D699:E699"/>
    <mergeCell ref="F699:G699"/>
    <mergeCell ref="H699:I699"/>
    <mergeCell ref="J699:N699"/>
    <mergeCell ref="O699:P699"/>
    <mergeCell ref="B698:C698"/>
    <mergeCell ref="D698:E698"/>
    <mergeCell ref="F698:G698"/>
    <mergeCell ref="H698:I698"/>
    <mergeCell ref="J698:N698"/>
    <mergeCell ref="O698:P698"/>
    <mergeCell ref="B697:C697"/>
    <mergeCell ref="D697:E697"/>
    <mergeCell ref="F697:G697"/>
    <mergeCell ref="H697:I697"/>
    <mergeCell ref="J697:N697"/>
    <mergeCell ref="O697:P697"/>
    <mergeCell ref="B696:C696"/>
    <mergeCell ref="D696:E696"/>
    <mergeCell ref="F696:G696"/>
    <mergeCell ref="H696:I696"/>
    <mergeCell ref="J696:N696"/>
    <mergeCell ref="O696:P696"/>
    <mergeCell ref="B695:C695"/>
    <mergeCell ref="D695:E695"/>
    <mergeCell ref="F695:G695"/>
    <mergeCell ref="H695:I695"/>
    <mergeCell ref="J695:N695"/>
    <mergeCell ref="O695:P695"/>
    <mergeCell ref="B694:C694"/>
    <mergeCell ref="D694:E694"/>
    <mergeCell ref="F694:G694"/>
    <mergeCell ref="H694:I694"/>
    <mergeCell ref="J694:N694"/>
    <mergeCell ref="O694:P694"/>
    <mergeCell ref="B693:C693"/>
    <mergeCell ref="D693:E693"/>
    <mergeCell ref="F693:G693"/>
    <mergeCell ref="H693:I693"/>
    <mergeCell ref="J693:N693"/>
    <mergeCell ref="O693:P693"/>
    <mergeCell ref="B692:C692"/>
    <mergeCell ref="D692:E692"/>
    <mergeCell ref="F692:G692"/>
    <mergeCell ref="H692:I692"/>
    <mergeCell ref="J692:N692"/>
    <mergeCell ref="O692:P692"/>
    <mergeCell ref="B691:C691"/>
    <mergeCell ref="D691:E691"/>
    <mergeCell ref="F691:G691"/>
    <mergeCell ref="H691:I691"/>
    <mergeCell ref="J691:N691"/>
    <mergeCell ref="O691:P691"/>
    <mergeCell ref="B690:C690"/>
    <mergeCell ref="D690:E690"/>
    <mergeCell ref="F690:G690"/>
    <mergeCell ref="H690:I690"/>
    <mergeCell ref="J690:N690"/>
    <mergeCell ref="O690:P690"/>
    <mergeCell ref="B689:C689"/>
    <mergeCell ref="D689:E689"/>
    <mergeCell ref="F689:G689"/>
    <mergeCell ref="H689:I689"/>
    <mergeCell ref="J689:N689"/>
    <mergeCell ref="O689:P689"/>
    <mergeCell ref="B688:C688"/>
    <mergeCell ref="D688:E688"/>
    <mergeCell ref="F688:G688"/>
    <mergeCell ref="H688:I688"/>
    <mergeCell ref="J688:N688"/>
    <mergeCell ref="O688:P688"/>
    <mergeCell ref="B687:C687"/>
    <mergeCell ref="D687:E687"/>
    <mergeCell ref="F687:G687"/>
    <mergeCell ref="H687:I687"/>
    <mergeCell ref="J687:N687"/>
    <mergeCell ref="O687:P687"/>
    <mergeCell ref="B686:C686"/>
    <mergeCell ref="D686:E686"/>
    <mergeCell ref="F686:G686"/>
    <mergeCell ref="H686:I686"/>
    <mergeCell ref="J686:N686"/>
    <mergeCell ref="O686:P686"/>
    <mergeCell ref="B685:C685"/>
    <mergeCell ref="D685:E685"/>
    <mergeCell ref="F685:G685"/>
    <mergeCell ref="H685:I685"/>
    <mergeCell ref="J685:N685"/>
    <mergeCell ref="O685:P685"/>
    <mergeCell ref="B684:C684"/>
    <mergeCell ref="D684:E684"/>
    <mergeCell ref="F684:G684"/>
    <mergeCell ref="H684:I684"/>
    <mergeCell ref="J684:N684"/>
    <mergeCell ref="O684:P684"/>
    <mergeCell ref="B683:C683"/>
    <mergeCell ref="D683:E683"/>
    <mergeCell ref="F683:G683"/>
    <mergeCell ref="H683:I683"/>
    <mergeCell ref="J683:N683"/>
    <mergeCell ref="O683:P683"/>
    <mergeCell ref="B682:C682"/>
    <mergeCell ref="D682:E682"/>
    <mergeCell ref="F682:G682"/>
    <mergeCell ref="H682:I682"/>
    <mergeCell ref="J682:N682"/>
    <mergeCell ref="O682:P682"/>
    <mergeCell ref="B681:C681"/>
    <mergeCell ref="D681:E681"/>
    <mergeCell ref="F681:G681"/>
    <mergeCell ref="H681:I681"/>
    <mergeCell ref="J681:N681"/>
    <mergeCell ref="O681:P681"/>
    <mergeCell ref="B680:C680"/>
    <mergeCell ref="D680:E680"/>
    <mergeCell ref="F680:G680"/>
    <mergeCell ref="H680:I680"/>
    <mergeCell ref="J680:N680"/>
    <mergeCell ref="O680:P680"/>
    <mergeCell ref="B679:C679"/>
    <mergeCell ref="D679:E679"/>
    <mergeCell ref="F679:G679"/>
    <mergeCell ref="H679:I679"/>
    <mergeCell ref="J679:N679"/>
    <mergeCell ref="O679:P679"/>
    <mergeCell ref="B678:C678"/>
    <mergeCell ref="D678:E678"/>
    <mergeCell ref="F678:G678"/>
    <mergeCell ref="H678:I678"/>
    <mergeCell ref="J678:N678"/>
    <mergeCell ref="O678:P678"/>
    <mergeCell ref="B677:C677"/>
    <mergeCell ref="D677:E677"/>
    <mergeCell ref="F677:G677"/>
    <mergeCell ref="H677:I677"/>
    <mergeCell ref="J677:N677"/>
    <mergeCell ref="O677:P677"/>
    <mergeCell ref="B676:C676"/>
    <mergeCell ref="D676:E676"/>
    <mergeCell ref="F676:G676"/>
    <mergeCell ref="H676:I676"/>
    <mergeCell ref="J676:N676"/>
    <mergeCell ref="O676:P676"/>
    <mergeCell ref="B675:C675"/>
    <mergeCell ref="D675:E675"/>
    <mergeCell ref="F675:G675"/>
    <mergeCell ref="H675:I675"/>
    <mergeCell ref="J675:N675"/>
    <mergeCell ref="O675:P675"/>
    <mergeCell ref="B674:C674"/>
    <mergeCell ref="D674:E674"/>
    <mergeCell ref="F674:G674"/>
    <mergeCell ref="H674:I674"/>
    <mergeCell ref="J674:N674"/>
    <mergeCell ref="O674:P674"/>
    <mergeCell ref="B673:C673"/>
    <mergeCell ref="D673:E673"/>
    <mergeCell ref="F673:G673"/>
    <mergeCell ref="H673:I673"/>
    <mergeCell ref="J673:N673"/>
    <mergeCell ref="O673:P673"/>
    <mergeCell ref="B672:C672"/>
    <mergeCell ref="D672:E672"/>
    <mergeCell ref="F672:G672"/>
    <mergeCell ref="H672:I672"/>
    <mergeCell ref="J672:N672"/>
    <mergeCell ref="O672:P672"/>
    <mergeCell ref="B671:C671"/>
    <mergeCell ref="D671:E671"/>
    <mergeCell ref="F671:G671"/>
    <mergeCell ref="H671:I671"/>
    <mergeCell ref="J671:N671"/>
    <mergeCell ref="O671:P671"/>
    <mergeCell ref="B670:C670"/>
    <mergeCell ref="D670:E670"/>
    <mergeCell ref="F670:G670"/>
    <mergeCell ref="H670:I670"/>
    <mergeCell ref="J670:N670"/>
    <mergeCell ref="O670:P670"/>
    <mergeCell ref="B669:C669"/>
    <mergeCell ref="D669:E669"/>
    <mergeCell ref="F669:G669"/>
    <mergeCell ref="H669:I669"/>
    <mergeCell ref="J669:N669"/>
    <mergeCell ref="O669:P669"/>
    <mergeCell ref="B668:C668"/>
    <mergeCell ref="D668:E668"/>
    <mergeCell ref="F668:G668"/>
    <mergeCell ref="H668:I668"/>
    <mergeCell ref="J668:N668"/>
    <mergeCell ref="O668:P668"/>
    <mergeCell ref="B667:C667"/>
    <mergeCell ref="D667:E667"/>
    <mergeCell ref="F667:G667"/>
    <mergeCell ref="H667:I667"/>
    <mergeCell ref="J667:N667"/>
    <mergeCell ref="O667:P667"/>
    <mergeCell ref="B666:C666"/>
    <mergeCell ref="D666:E666"/>
    <mergeCell ref="F666:G666"/>
    <mergeCell ref="H666:I666"/>
    <mergeCell ref="J666:N666"/>
    <mergeCell ref="O666:P666"/>
    <mergeCell ref="B665:C665"/>
    <mergeCell ref="D665:E665"/>
    <mergeCell ref="F665:G665"/>
    <mergeCell ref="H665:I665"/>
    <mergeCell ref="J665:N665"/>
    <mergeCell ref="O665:P665"/>
    <mergeCell ref="B664:C664"/>
    <mergeCell ref="D664:E664"/>
    <mergeCell ref="F664:G664"/>
    <mergeCell ref="H664:I664"/>
    <mergeCell ref="J664:N664"/>
    <mergeCell ref="O664:P664"/>
    <mergeCell ref="B663:C663"/>
    <mergeCell ref="D663:E663"/>
    <mergeCell ref="F663:G663"/>
    <mergeCell ref="H663:I663"/>
    <mergeCell ref="J663:N663"/>
    <mergeCell ref="O663:P663"/>
    <mergeCell ref="B662:C662"/>
    <mergeCell ref="D662:E662"/>
    <mergeCell ref="F662:G662"/>
    <mergeCell ref="H662:I662"/>
    <mergeCell ref="J662:N662"/>
    <mergeCell ref="O662:P662"/>
    <mergeCell ref="B661:C661"/>
    <mergeCell ref="D661:E661"/>
    <mergeCell ref="F661:G661"/>
    <mergeCell ref="H661:I661"/>
    <mergeCell ref="J661:N661"/>
    <mergeCell ref="O661:P661"/>
    <mergeCell ref="B660:C660"/>
    <mergeCell ref="D660:E660"/>
    <mergeCell ref="F660:G660"/>
    <mergeCell ref="H660:I660"/>
    <mergeCell ref="J660:N660"/>
    <mergeCell ref="O660:P660"/>
    <mergeCell ref="B659:C659"/>
    <mergeCell ref="D659:E659"/>
    <mergeCell ref="F659:G659"/>
    <mergeCell ref="H659:I659"/>
    <mergeCell ref="J659:N659"/>
    <mergeCell ref="O659:P659"/>
    <mergeCell ref="B658:C658"/>
    <mergeCell ref="D658:E658"/>
    <mergeCell ref="F658:G658"/>
    <mergeCell ref="H658:I658"/>
    <mergeCell ref="J658:N658"/>
    <mergeCell ref="O658:P658"/>
    <mergeCell ref="B657:C657"/>
    <mergeCell ref="D657:E657"/>
    <mergeCell ref="F657:G657"/>
    <mergeCell ref="H657:I657"/>
    <mergeCell ref="J657:N657"/>
    <mergeCell ref="O657:P657"/>
    <mergeCell ref="B656:C656"/>
    <mergeCell ref="D656:E656"/>
    <mergeCell ref="F656:G656"/>
    <mergeCell ref="H656:I656"/>
    <mergeCell ref="J656:N656"/>
    <mergeCell ref="O656:P656"/>
    <mergeCell ref="B655:C655"/>
    <mergeCell ref="D655:E655"/>
    <mergeCell ref="F655:G655"/>
    <mergeCell ref="H655:I655"/>
    <mergeCell ref="J655:N655"/>
    <mergeCell ref="O655:P655"/>
    <mergeCell ref="B654:C654"/>
    <mergeCell ref="D654:E654"/>
    <mergeCell ref="F654:G654"/>
    <mergeCell ref="H654:I654"/>
    <mergeCell ref="J654:N654"/>
    <mergeCell ref="O654:P654"/>
    <mergeCell ref="B653:C653"/>
    <mergeCell ref="D653:E653"/>
    <mergeCell ref="F653:G653"/>
    <mergeCell ref="H653:I653"/>
    <mergeCell ref="J653:N653"/>
    <mergeCell ref="O653:P653"/>
    <mergeCell ref="B652:C652"/>
    <mergeCell ref="D652:E652"/>
    <mergeCell ref="F652:G652"/>
    <mergeCell ref="H652:I652"/>
    <mergeCell ref="J652:N652"/>
    <mergeCell ref="O652:P652"/>
    <mergeCell ref="B651:C651"/>
    <mergeCell ref="D651:E651"/>
    <mergeCell ref="F651:G651"/>
    <mergeCell ref="H651:I651"/>
    <mergeCell ref="J651:N651"/>
    <mergeCell ref="O651:P651"/>
    <mergeCell ref="B650:C650"/>
    <mergeCell ref="D650:E650"/>
    <mergeCell ref="F650:G650"/>
    <mergeCell ref="H650:I650"/>
    <mergeCell ref="J650:N650"/>
    <mergeCell ref="O650:P650"/>
    <mergeCell ref="B649:C649"/>
    <mergeCell ref="D649:E649"/>
    <mergeCell ref="F649:G649"/>
    <mergeCell ref="H649:I649"/>
    <mergeCell ref="J649:N649"/>
    <mergeCell ref="O649:P649"/>
    <mergeCell ref="B648:C648"/>
    <mergeCell ref="D648:E648"/>
    <mergeCell ref="F648:G648"/>
    <mergeCell ref="H648:I648"/>
    <mergeCell ref="J648:N648"/>
    <mergeCell ref="O648:P648"/>
    <mergeCell ref="B647:C647"/>
    <mergeCell ref="D647:E647"/>
    <mergeCell ref="F647:G647"/>
    <mergeCell ref="H647:I647"/>
    <mergeCell ref="J647:N647"/>
    <mergeCell ref="O647:P647"/>
    <mergeCell ref="B646:C646"/>
    <mergeCell ref="D646:E646"/>
    <mergeCell ref="F646:G646"/>
    <mergeCell ref="H646:I646"/>
    <mergeCell ref="J646:N646"/>
    <mergeCell ref="O646:P646"/>
    <mergeCell ref="B645:C645"/>
    <mergeCell ref="D645:E645"/>
    <mergeCell ref="F645:G645"/>
    <mergeCell ref="H645:I645"/>
    <mergeCell ref="J645:N645"/>
    <mergeCell ref="O645:P645"/>
    <mergeCell ref="B644:C644"/>
    <mergeCell ref="D644:E644"/>
    <mergeCell ref="F644:G644"/>
    <mergeCell ref="H644:I644"/>
    <mergeCell ref="J644:N644"/>
    <mergeCell ref="O644:P644"/>
    <mergeCell ref="B643:C643"/>
    <mergeCell ref="D643:E643"/>
    <mergeCell ref="F643:G643"/>
    <mergeCell ref="H643:I643"/>
    <mergeCell ref="J643:N643"/>
    <mergeCell ref="O643:P643"/>
    <mergeCell ref="B642:C642"/>
    <mergeCell ref="D642:E642"/>
    <mergeCell ref="F642:G642"/>
    <mergeCell ref="H642:I642"/>
    <mergeCell ref="J642:N642"/>
    <mergeCell ref="O642:P642"/>
    <mergeCell ref="B641:C641"/>
    <mergeCell ref="D641:E641"/>
    <mergeCell ref="F641:G641"/>
    <mergeCell ref="H641:I641"/>
    <mergeCell ref="J641:N641"/>
    <mergeCell ref="O641:P641"/>
    <mergeCell ref="B640:C640"/>
    <mergeCell ref="D640:E640"/>
    <mergeCell ref="F640:G640"/>
    <mergeCell ref="H640:I640"/>
    <mergeCell ref="J640:N640"/>
    <mergeCell ref="O640:P640"/>
    <mergeCell ref="B639:C639"/>
    <mergeCell ref="D639:E639"/>
    <mergeCell ref="F639:G639"/>
    <mergeCell ref="H639:I639"/>
    <mergeCell ref="J639:N639"/>
    <mergeCell ref="O639:P639"/>
    <mergeCell ref="B638:C638"/>
    <mergeCell ref="D638:E638"/>
    <mergeCell ref="F638:G638"/>
    <mergeCell ref="H638:I638"/>
    <mergeCell ref="J638:N638"/>
    <mergeCell ref="O638:P638"/>
    <mergeCell ref="B637:C637"/>
    <mergeCell ref="D637:E637"/>
    <mergeCell ref="F637:G637"/>
    <mergeCell ref="H637:I637"/>
    <mergeCell ref="J637:N637"/>
    <mergeCell ref="O637:P637"/>
    <mergeCell ref="B636:C636"/>
    <mergeCell ref="D636:E636"/>
    <mergeCell ref="F636:G636"/>
    <mergeCell ref="H636:I636"/>
    <mergeCell ref="J636:N636"/>
    <mergeCell ref="O636:P636"/>
    <mergeCell ref="B635:C635"/>
    <mergeCell ref="D635:E635"/>
    <mergeCell ref="F635:G635"/>
    <mergeCell ref="H635:I635"/>
    <mergeCell ref="J635:N635"/>
    <mergeCell ref="O635:P635"/>
    <mergeCell ref="B634:C634"/>
    <mergeCell ref="D634:E634"/>
    <mergeCell ref="F634:G634"/>
    <mergeCell ref="H634:I634"/>
    <mergeCell ref="J634:N634"/>
    <mergeCell ref="O634:P634"/>
    <mergeCell ref="B633:C633"/>
    <mergeCell ref="D633:E633"/>
    <mergeCell ref="F633:G633"/>
    <mergeCell ref="H633:I633"/>
    <mergeCell ref="J633:N633"/>
    <mergeCell ref="O633:P633"/>
    <mergeCell ref="B632:C632"/>
    <mergeCell ref="D632:E632"/>
    <mergeCell ref="F632:G632"/>
    <mergeCell ref="H632:I632"/>
    <mergeCell ref="J632:N632"/>
    <mergeCell ref="O632:P632"/>
    <mergeCell ref="B631:C631"/>
    <mergeCell ref="D631:E631"/>
    <mergeCell ref="F631:G631"/>
    <mergeCell ref="H631:I631"/>
    <mergeCell ref="J631:N631"/>
    <mergeCell ref="O631:P631"/>
    <mergeCell ref="B630:C630"/>
    <mergeCell ref="D630:E630"/>
    <mergeCell ref="F630:G630"/>
    <mergeCell ref="H630:I630"/>
    <mergeCell ref="J630:N630"/>
    <mergeCell ref="O630:P630"/>
    <mergeCell ref="B629:C629"/>
    <mergeCell ref="D629:E629"/>
    <mergeCell ref="F629:G629"/>
    <mergeCell ref="H629:I629"/>
    <mergeCell ref="J629:N629"/>
    <mergeCell ref="O629:P629"/>
    <mergeCell ref="B628:C628"/>
    <mergeCell ref="D628:E628"/>
    <mergeCell ref="F628:G628"/>
    <mergeCell ref="H628:I628"/>
    <mergeCell ref="J628:N628"/>
    <mergeCell ref="O628:P628"/>
    <mergeCell ref="B627:C627"/>
    <mergeCell ref="D627:E627"/>
    <mergeCell ref="F627:G627"/>
    <mergeCell ref="H627:I627"/>
    <mergeCell ref="J627:N627"/>
    <mergeCell ref="O627:P627"/>
    <mergeCell ref="B626:C626"/>
    <mergeCell ref="D626:E626"/>
    <mergeCell ref="F626:G626"/>
    <mergeCell ref="H626:I626"/>
    <mergeCell ref="J626:N626"/>
    <mergeCell ref="O626:P626"/>
    <mergeCell ref="B625:C625"/>
    <mergeCell ref="D625:E625"/>
    <mergeCell ref="F625:G625"/>
    <mergeCell ref="H625:I625"/>
    <mergeCell ref="J625:N625"/>
    <mergeCell ref="O625:P625"/>
    <mergeCell ref="B624:C624"/>
    <mergeCell ref="D624:E624"/>
    <mergeCell ref="F624:G624"/>
    <mergeCell ref="H624:I624"/>
    <mergeCell ref="J624:N624"/>
    <mergeCell ref="O624:P624"/>
    <mergeCell ref="B623:C623"/>
    <mergeCell ref="D623:E623"/>
    <mergeCell ref="F623:G623"/>
    <mergeCell ref="H623:I623"/>
    <mergeCell ref="J623:N623"/>
    <mergeCell ref="O623:P623"/>
    <mergeCell ref="B622:C622"/>
    <mergeCell ref="D622:E622"/>
    <mergeCell ref="F622:G622"/>
    <mergeCell ref="H622:I622"/>
    <mergeCell ref="J622:N622"/>
    <mergeCell ref="O622:P622"/>
    <mergeCell ref="B621:C621"/>
    <mergeCell ref="D621:E621"/>
    <mergeCell ref="F621:G621"/>
    <mergeCell ref="H621:I621"/>
    <mergeCell ref="J621:N621"/>
    <mergeCell ref="O621:P621"/>
    <mergeCell ref="B620:C620"/>
    <mergeCell ref="D620:E620"/>
    <mergeCell ref="F620:G620"/>
    <mergeCell ref="H620:I620"/>
    <mergeCell ref="J620:N620"/>
    <mergeCell ref="O620:P620"/>
    <mergeCell ref="B619:C619"/>
    <mergeCell ref="D619:E619"/>
    <mergeCell ref="F619:G619"/>
    <mergeCell ref="H619:I619"/>
    <mergeCell ref="J619:N619"/>
    <mergeCell ref="O619:P619"/>
    <mergeCell ref="B618:C618"/>
    <mergeCell ref="D618:E618"/>
    <mergeCell ref="F618:G618"/>
    <mergeCell ref="H618:I618"/>
    <mergeCell ref="J618:N618"/>
    <mergeCell ref="O618:P618"/>
    <mergeCell ref="B617:C617"/>
    <mergeCell ref="D617:E617"/>
    <mergeCell ref="F617:G617"/>
    <mergeCell ref="H617:I617"/>
    <mergeCell ref="J617:N617"/>
    <mergeCell ref="O617:P617"/>
    <mergeCell ref="B616:C616"/>
    <mergeCell ref="D616:E616"/>
    <mergeCell ref="F616:G616"/>
    <mergeCell ref="H616:I616"/>
    <mergeCell ref="J616:N616"/>
    <mergeCell ref="O616:P616"/>
    <mergeCell ref="B615:C615"/>
    <mergeCell ref="D615:E615"/>
    <mergeCell ref="F615:G615"/>
    <mergeCell ref="H615:I615"/>
    <mergeCell ref="J615:N615"/>
    <mergeCell ref="O615:P615"/>
    <mergeCell ref="B614:C614"/>
    <mergeCell ref="D614:E614"/>
    <mergeCell ref="F614:G614"/>
    <mergeCell ref="H614:I614"/>
    <mergeCell ref="J614:N614"/>
    <mergeCell ref="O614:P614"/>
    <mergeCell ref="B613:C613"/>
    <mergeCell ref="D613:E613"/>
    <mergeCell ref="F613:G613"/>
    <mergeCell ref="H613:I613"/>
    <mergeCell ref="J613:N613"/>
    <mergeCell ref="O613:P613"/>
    <mergeCell ref="B612:C612"/>
    <mergeCell ref="D612:E612"/>
    <mergeCell ref="F612:G612"/>
    <mergeCell ref="H612:I612"/>
    <mergeCell ref="J612:N612"/>
    <mergeCell ref="O612:P612"/>
    <mergeCell ref="B611:C611"/>
    <mergeCell ref="D611:E611"/>
    <mergeCell ref="F611:G611"/>
    <mergeCell ref="H611:I611"/>
    <mergeCell ref="J611:N611"/>
    <mergeCell ref="O611:P611"/>
    <mergeCell ref="B610:C610"/>
    <mergeCell ref="D610:E610"/>
    <mergeCell ref="F610:G610"/>
    <mergeCell ref="H610:I610"/>
    <mergeCell ref="J610:N610"/>
    <mergeCell ref="O610:P610"/>
    <mergeCell ref="B609:C609"/>
    <mergeCell ref="D609:E609"/>
    <mergeCell ref="F609:G609"/>
    <mergeCell ref="H609:I609"/>
    <mergeCell ref="J609:N609"/>
    <mergeCell ref="O609:P609"/>
    <mergeCell ref="B608:C608"/>
    <mergeCell ref="D608:E608"/>
    <mergeCell ref="F608:G608"/>
    <mergeCell ref="H608:I608"/>
    <mergeCell ref="J608:N608"/>
    <mergeCell ref="O608:P608"/>
    <mergeCell ref="B607:C607"/>
    <mergeCell ref="D607:E607"/>
    <mergeCell ref="F607:G607"/>
    <mergeCell ref="H607:I607"/>
    <mergeCell ref="J607:N607"/>
    <mergeCell ref="O607:P607"/>
    <mergeCell ref="B606:C606"/>
    <mergeCell ref="D606:E606"/>
    <mergeCell ref="F606:G606"/>
    <mergeCell ref="H606:I606"/>
    <mergeCell ref="J606:N606"/>
    <mergeCell ref="O606:P606"/>
    <mergeCell ref="B605:C605"/>
    <mergeCell ref="D605:E605"/>
    <mergeCell ref="F605:G605"/>
    <mergeCell ref="H605:I605"/>
    <mergeCell ref="J605:N605"/>
    <mergeCell ref="O605:P605"/>
    <mergeCell ref="B604:C604"/>
    <mergeCell ref="D604:E604"/>
    <mergeCell ref="F604:G604"/>
    <mergeCell ref="H604:I604"/>
    <mergeCell ref="J604:N604"/>
    <mergeCell ref="O604:P604"/>
    <mergeCell ref="B603:C603"/>
    <mergeCell ref="D603:E603"/>
    <mergeCell ref="F603:G603"/>
    <mergeCell ref="H603:I603"/>
    <mergeCell ref="J603:N603"/>
    <mergeCell ref="O603:P603"/>
    <mergeCell ref="B602:C602"/>
    <mergeCell ref="D602:E602"/>
    <mergeCell ref="F602:G602"/>
    <mergeCell ref="H602:I602"/>
    <mergeCell ref="J602:N602"/>
    <mergeCell ref="O602:P602"/>
    <mergeCell ref="B601:C601"/>
    <mergeCell ref="D601:E601"/>
    <mergeCell ref="F601:G601"/>
    <mergeCell ref="H601:I601"/>
    <mergeCell ref="J601:N601"/>
    <mergeCell ref="O601:P601"/>
    <mergeCell ref="B600:C600"/>
    <mergeCell ref="D600:E600"/>
    <mergeCell ref="F600:G600"/>
    <mergeCell ref="H600:I600"/>
    <mergeCell ref="J600:N600"/>
    <mergeCell ref="O600:P600"/>
    <mergeCell ref="B599:C599"/>
    <mergeCell ref="D599:E599"/>
    <mergeCell ref="F599:G599"/>
    <mergeCell ref="H599:I599"/>
    <mergeCell ref="J599:N599"/>
    <mergeCell ref="O599:P599"/>
    <mergeCell ref="B598:C598"/>
    <mergeCell ref="D598:E598"/>
    <mergeCell ref="F598:G598"/>
    <mergeCell ref="H598:I598"/>
    <mergeCell ref="J598:N598"/>
    <mergeCell ref="O598:P598"/>
    <mergeCell ref="B597:C597"/>
    <mergeCell ref="D597:E597"/>
    <mergeCell ref="F597:G597"/>
    <mergeCell ref="H597:I597"/>
    <mergeCell ref="J597:N597"/>
    <mergeCell ref="O597:P597"/>
    <mergeCell ref="B596:C596"/>
    <mergeCell ref="D596:E596"/>
    <mergeCell ref="F596:G596"/>
    <mergeCell ref="H596:I596"/>
    <mergeCell ref="J596:N596"/>
    <mergeCell ref="O596:P596"/>
    <mergeCell ref="B595:C595"/>
    <mergeCell ref="D595:E595"/>
    <mergeCell ref="F595:G595"/>
    <mergeCell ref="H595:I595"/>
    <mergeCell ref="J595:N595"/>
    <mergeCell ref="O595:P595"/>
    <mergeCell ref="B594:C594"/>
    <mergeCell ref="D594:E594"/>
    <mergeCell ref="F594:G594"/>
    <mergeCell ref="H594:I594"/>
    <mergeCell ref="J594:N594"/>
    <mergeCell ref="O594:P594"/>
    <mergeCell ref="B593:C593"/>
    <mergeCell ref="D593:E593"/>
    <mergeCell ref="F593:G593"/>
    <mergeCell ref="H593:I593"/>
    <mergeCell ref="J593:N593"/>
    <mergeCell ref="O593:P593"/>
    <mergeCell ref="B592:C592"/>
    <mergeCell ref="D592:E592"/>
    <mergeCell ref="F592:G592"/>
    <mergeCell ref="H592:I592"/>
    <mergeCell ref="J592:N592"/>
    <mergeCell ref="O592:P592"/>
    <mergeCell ref="B591:C591"/>
    <mergeCell ref="D591:E591"/>
    <mergeCell ref="F591:G591"/>
    <mergeCell ref="H591:I591"/>
    <mergeCell ref="J591:N591"/>
    <mergeCell ref="O591:P591"/>
    <mergeCell ref="B590:C590"/>
    <mergeCell ref="D590:E590"/>
    <mergeCell ref="F590:G590"/>
    <mergeCell ref="H590:I590"/>
    <mergeCell ref="J590:N590"/>
    <mergeCell ref="O590:P590"/>
    <mergeCell ref="B589:C589"/>
    <mergeCell ref="D589:E589"/>
    <mergeCell ref="F589:G589"/>
    <mergeCell ref="H589:I589"/>
    <mergeCell ref="J589:N589"/>
    <mergeCell ref="O589:P589"/>
    <mergeCell ref="B588:C588"/>
    <mergeCell ref="D588:E588"/>
    <mergeCell ref="F588:G588"/>
    <mergeCell ref="H588:I588"/>
    <mergeCell ref="J588:N588"/>
    <mergeCell ref="O588:P588"/>
    <mergeCell ref="B587:C587"/>
    <mergeCell ref="D587:E587"/>
    <mergeCell ref="F587:G587"/>
    <mergeCell ref="H587:I587"/>
    <mergeCell ref="J587:N587"/>
    <mergeCell ref="O587:P587"/>
    <mergeCell ref="B586:C586"/>
    <mergeCell ref="D586:E586"/>
    <mergeCell ref="F586:G586"/>
    <mergeCell ref="H586:I586"/>
    <mergeCell ref="J586:N586"/>
    <mergeCell ref="O586:P586"/>
    <mergeCell ref="B585:C585"/>
    <mergeCell ref="D585:E585"/>
    <mergeCell ref="F585:G585"/>
    <mergeCell ref="H585:I585"/>
    <mergeCell ref="J585:N585"/>
    <mergeCell ref="O585:P585"/>
    <mergeCell ref="B584:C584"/>
    <mergeCell ref="D584:E584"/>
    <mergeCell ref="F584:G584"/>
    <mergeCell ref="H584:I584"/>
    <mergeCell ref="J584:N584"/>
    <mergeCell ref="O584:P584"/>
    <mergeCell ref="B583:C583"/>
    <mergeCell ref="D583:E583"/>
    <mergeCell ref="F583:G583"/>
    <mergeCell ref="H583:I583"/>
    <mergeCell ref="J583:N583"/>
    <mergeCell ref="O583:P583"/>
    <mergeCell ref="B582:C582"/>
    <mergeCell ref="D582:E582"/>
    <mergeCell ref="F582:G582"/>
    <mergeCell ref="H582:I582"/>
    <mergeCell ref="J582:N582"/>
    <mergeCell ref="O582:P582"/>
    <mergeCell ref="B581:C581"/>
    <mergeCell ref="D581:E581"/>
    <mergeCell ref="F581:G581"/>
    <mergeCell ref="H581:I581"/>
    <mergeCell ref="J581:N581"/>
    <mergeCell ref="O581:P581"/>
    <mergeCell ref="B580:C580"/>
    <mergeCell ref="D580:E580"/>
    <mergeCell ref="F580:G580"/>
    <mergeCell ref="H580:I580"/>
    <mergeCell ref="J580:N580"/>
    <mergeCell ref="O580:P580"/>
    <mergeCell ref="B579:C579"/>
    <mergeCell ref="D579:E579"/>
    <mergeCell ref="F579:G579"/>
    <mergeCell ref="H579:I579"/>
    <mergeCell ref="J579:N579"/>
    <mergeCell ref="O579:P579"/>
    <mergeCell ref="B578:C578"/>
    <mergeCell ref="D578:E578"/>
    <mergeCell ref="F578:G578"/>
    <mergeCell ref="H578:I578"/>
    <mergeCell ref="J578:N578"/>
    <mergeCell ref="O578:P578"/>
    <mergeCell ref="B577:C577"/>
    <mergeCell ref="D577:E577"/>
    <mergeCell ref="F577:G577"/>
    <mergeCell ref="H577:I577"/>
    <mergeCell ref="J577:N577"/>
    <mergeCell ref="O577:P577"/>
    <mergeCell ref="B576:C576"/>
    <mergeCell ref="D576:E576"/>
    <mergeCell ref="F576:G576"/>
    <mergeCell ref="H576:I576"/>
    <mergeCell ref="J576:N576"/>
    <mergeCell ref="O576:P576"/>
    <mergeCell ref="B575:C575"/>
    <mergeCell ref="D575:E575"/>
    <mergeCell ref="F575:G575"/>
    <mergeCell ref="H575:I575"/>
    <mergeCell ref="J575:N575"/>
    <mergeCell ref="O575:P575"/>
    <mergeCell ref="B574:C574"/>
    <mergeCell ref="D574:E574"/>
    <mergeCell ref="F574:G574"/>
    <mergeCell ref="H574:I574"/>
    <mergeCell ref="J574:N574"/>
    <mergeCell ref="O574:P574"/>
    <mergeCell ref="B573:C573"/>
    <mergeCell ref="D573:E573"/>
    <mergeCell ref="F573:G573"/>
    <mergeCell ref="H573:I573"/>
    <mergeCell ref="J573:N573"/>
    <mergeCell ref="O573:P573"/>
    <mergeCell ref="B572:C572"/>
    <mergeCell ref="D572:E572"/>
    <mergeCell ref="F572:G572"/>
    <mergeCell ref="H572:I572"/>
    <mergeCell ref="J572:N572"/>
    <mergeCell ref="O572:P572"/>
    <mergeCell ref="B571:C571"/>
    <mergeCell ref="D571:E571"/>
    <mergeCell ref="F571:G571"/>
    <mergeCell ref="H571:I571"/>
    <mergeCell ref="J571:N571"/>
    <mergeCell ref="O571:P571"/>
    <mergeCell ref="B570:C570"/>
    <mergeCell ref="D570:E570"/>
    <mergeCell ref="F570:G570"/>
    <mergeCell ref="H570:I570"/>
    <mergeCell ref="J570:N570"/>
    <mergeCell ref="O570:P570"/>
    <mergeCell ref="B569:C569"/>
    <mergeCell ref="D569:E569"/>
    <mergeCell ref="F569:G569"/>
    <mergeCell ref="H569:I569"/>
    <mergeCell ref="J569:N569"/>
    <mergeCell ref="O569:P569"/>
    <mergeCell ref="B568:C568"/>
    <mergeCell ref="D568:E568"/>
    <mergeCell ref="F568:G568"/>
    <mergeCell ref="H568:I568"/>
    <mergeCell ref="J568:N568"/>
    <mergeCell ref="O568:P568"/>
    <mergeCell ref="B567:C567"/>
    <mergeCell ref="D567:E567"/>
    <mergeCell ref="F567:G567"/>
    <mergeCell ref="H567:I567"/>
    <mergeCell ref="J567:N567"/>
    <mergeCell ref="O567:P567"/>
    <mergeCell ref="B566:C566"/>
    <mergeCell ref="D566:E566"/>
    <mergeCell ref="F566:G566"/>
    <mergeCell ref="H566:I566"/>
    <mergeCell ref="J566:N566"/>
    <mergeCell ref="O566:P566"/>
    <mergeCell ref="B565:C565"/>
    <mergeCell ref="D565:E565"/>
    <mergeCell ref="F565:G565"/>
    <mergeCell ref="H565:I565"/>
    <mergeCell ref="J565:N565"/>
    <mergeCell ref="O565:P565"/>
    <mergeCell ref="B564:C564"/>
    <mergeCell ref="D564:E564"/>
    <mergeCell ref="F564:G564"/>
    <mergeCell ref="H564:I564"/>
    <mergeCell ref="J564:N564"/>
    <mergeCell ref="O564:P564"/>
    <mergeCell ref="B563:C563"/>
    <mergeCell ref="D563:E563"/>
    <mergeCell ref="F563:G563"/>
    <mergeCell ref="H563:I563"/>
    <mergeCell ref="J563:N563"/>
    <mergeCell ref="O563:P563"/>
    <mergeCell ref="B562:C562"/>
    <mergeCell ref="D562:E562"/>
    <mergeCell ref="F562:G562"/>
    <mergeCell ref="H562:I562"/>
    <mergeCell ref="J562:N562"/>
    <mergeCell ref="O562:P562"/>
    <mergeCell ref="B561:C561"/>
    <mergeCell ref="D561:E561"/>
    <mergeCell ref="F561:G561"/>
    <mergeCell ref="H561:I561"/>
    <mergeCell ref="J561:N561"/>
    <mergeCell ref="O561:P561"/>
    <mergeCell ref="B560:C560"/>
    <mergeCell ref="D560:E560"/>
    <mergeCell ref="F560:G560"/>
    <mergeCell ref="H560:I560"/>
    <mergeCell ref="J560:N560"/>
    <mergeCell ref="O560:P560"/>
    <mergeCell ref="B559:C559"/>
    <mergeCell ref="D559:E559"/>
    <mergeCell ref="F559:G559"/>
    <mergeCell ref="H559:I559"/>
    <mergeCell ref="J559:N559"/>
    <mergeCell ref="O559:P559"/>
    <mergeCell ref="B558:C558"/>
    <mergeCell ref="D558:E558"/>
    <mergeCell ref="F558:G558"/>
    <mergeCell ref="H558:I558"/>
    <mergeCell ref="J558:N558"/>
    <mergeCell ref="O558:P558"/>
    <mergeCell ref="B557:C557"/>
    <mergeCell ref="D557:E557"/>
    <mergeCell ref="F557:G557"/>
    <mergeCell ref="H557:I557"/>
    <mergeCell ref="J557:N557"/>
    <mergeCell ref="O557:P557"/>
    <mergeCell ref="B556:C556"/>
    <mergeCell ref="D556:E556"/>
    <mergeCell ref="F556:G556"/>
    <mergeCell ref="H556:I556"/>
    <mergeCell ref="J556:N556"/>
    <mergeCell ref="O556:P556"/>
    <mergeCell ref="B555:C555"/>
    <mergeCell ref="D555:E555"/>
    <mergeCell ref="F555:G555"/>
    <mergeCell ref="H555:I555"/>
    <mergeCell ref="J555:N555"/>
    <mergeCell ref="O555:P555"/>
    <mergeCell ref="B554:C554"/>
    <mergeCell ref="D554:E554"/>
    <mergeCell ref="F554:G554"/>
    <mergeCell ref="H554:I554"/>
    <mergeCell ref="J554:N554"/>
    <mergeCell ref="O554:P554"/>
    <mergeCell ref="B553:C553"/>
    <mergeCell ref="D553:E553"/>
    <mergeCell ref="F553:G553"/>
    <mergeCell ref="H553:I553"/>
    <mergeCell ref="J553:N553"/>
    <mergeCell ref="O553:P553"/>
    <mergeCell ref="B552:C552"/>
    <mergeCell ref="D552:E552"/>
    <mergeCell ref="F552:G552"/>
    <mergeCell ref="H552:I552"/>
    <mergeCell ref="J552:N552"/>
    <mergeCell ref="O552:P552"/>
    <mergeCell ref="B551:C551"/>
    <mergeCell ref="D551:E551"/>
    <mergeCell ref="F551:G551"/>
    <mergeCell ref="H551:I551"/>
    <mergeCell ref="J551:N551"/>
    <mergeCell ref="O551:P551"/>
    <mergeCell ref="B550:C550"/>
    <mergeCell ref="D550:E550"/>
    <mergeCell ref="F550:G550"/>
    <mergeCell ref="H550:I550"/>
    <mergeCell ref="J550:N550"/>
    <mergeCell ref="O550:P550"/>
    <mergeCell ref="B549:C549"/>
    <mergeCell ref="D549:E549"/>
    <mergeCell ref="F549:G549"/>
    <mergeCell ref="H549:I549"/>
    <mergeCell ref="J549:N549"/>
    <mergeCell ref="O549:P549"/>
    <mergeCell ref="B548:C548"/>
    <mergeCell ref="D548:E548"/>
    <mergeCell ref="F548:G548"/>
    <mergeCell ref="H548:I548"/>
    <mergeCell ref="J548:N548"/>
    <mergeCell ref="O548:P548"/>
    <mergeCell ref="B547:C547"/>
    <mergeCell ref="D547:E547"/>
    <mergeCell ref="F547:G547"/>
    <mergeCell ref="H547:I547"/>
    <mergeCell ref="J547:N547"/>
    <mergeCell ref="O547:P547"/>
    <mergeCell ref="B546:C546"/>
    <mergeCell ref="D546:E546"/>
    <mergeCell ref="F546:G546"/>
    <mergeCell ref="H546:I546"/>
    <mergeCell ref="J546:N546"/>
    <mergeCell ref="O546:P546"/>
    <mergeCell ref="B545:C545"/>
    <mergeCell ref="D545:E545"/>
    <mergeCell ref="F545:G545"/>
    <mergeCell ref="H545:I545"/>
    <mergeCell ref="J545:N545"/>
    <mergeCell ref="O545:P545"/>
    <mergeCell ref="B544:C544"/>
    <mergeCell ref="D544:E544"/>
    <mergeCell ref="F544:G544"/>
    <mergeCell ref="H544:I544"/>
    <mergeCell ref="J544:N544"/>
    <mergeCell ref="O544:P544"/>
    <mergeCell ref="B543:C543"/>
    <mergeCell ref="D543:E543"/>
    <mergeCell ref="F543:G543"/>
    <mergeCell ref="H543:I543"/>
    <mergeCell ref="J543:N543"/>
    <mergeCell ref="O543:P543"/>
    <mergeCell ref="B542:C542"/>
    <mergeCell ref="D542:E542"/>
    <mergeCell ref="F542:G542"/>
    <mergeCell ref="H542:I542"/>
    <mergeCell ref="J542:N542"/>
    <mergeCell ref="O542:P542"/>
    <mergeCell ref="B541:C541"/>
    <mergeCell ref="D541:E541"/>
    <mergeCell ref="F541:G541"/>
    <mergeCell ref="H541:I541"/>
    <mergeCell ref="J541:N541"/>
    <mergeCell ref="O541:P541"/>
    <mergeCell ref="B540:C540"/>
    <mergeCell ref="D540:E540"/>
    <mergeCell ref="F540:G540"/>
    <mergeCell ref="H540:I540"/>
    <mergeCell ref="J540:N540"/>
    <mergeCell ref="O540:P540"/>
    <mergeCell ref="B539:C539"/>
    <mergeCell ref="D539:E539"/>
    <mergeCell ref="F539:G539"/>
    <mergeCell ref="H539:I539"/>
    <mergeCell ref="J539:N539"/>
    <mergeCell ref="O539:P539"/>
    <mergeCell ref="B538:C538"/>
    <mergeCell ref="D538:E538"/>
    <mergeCell ref="F538:G538"/>
    <mergeCell ref="H538:I538"/>
    <mergeCell ref="J538:N538"/>
    <mergeCell ref="O538:P538"/>
    <mergeCell ref="B537:C537"/>
    <mergeCell ref="D537:E537"/>
    <mergeCell ref="F537:G537"/>
    <mergeCell ref="H537:I537"/>
    <mergeCell ref="J537:N537"/>
    <mergeCell ref="O537:P537"/>
    <mergeCell ref="B536:C536"/>
    <mergeCell ref="D536:E536"/>
    <mergeCell ref="F536:G536"/>
    <mergeCell ref="H536:I536"/>
    <mergeCell ref="J536:N536"/>
    <mergeCell ref="O536:P536"/>
    <mergeCell ref="B535:C535"/>
    <mergeCell ref="D535:E535"/>
    <mergeCell ref="F535:G535"/>
    <mergeCell ref="H535:I535"/>
    <mergeCell ref="J535:N535"/>
    <mergeCell ref="O535:P535"/>
    <mergeCell ref="B534:C534"/>
    <mergeCell ref="D534:E534"/>
    <mergeCell ref="F534:G534"/>
    <mergeCell ref="H534:I534"/>
    <mergeCell ref="J534:N534"/>
    <mergeCell ref="O534:P534"/>
    <mergeCell ref="B533:C533"/>
    <mergeCell ref="D533:E533"/>
    <mergeCell ref="F533:G533"/>
    <mergeCell ref="H533:I533"/>
    <mergeCell ref="J533:N533"/>
    <mergeCell ref="O533:P533"/>
    <mergeCell ref="B532:C532"/>
    <mergeCell ref="D532:E532"/>
    <mergeCell ref="F532:G532"/>
    <mergeCell ref="H532:I532"/>
    <mergeCell ref="J532:N532"/>
    <mergeCell ref="O532:P532"/>
    <mergeCell ref="B531:C531"/>
    <mergeCell ref="D531:E531"/>
    <mergeCell ref="F531:G531"/>
    <mergeCell ref="H531:I531"/>
    <mergeCell ref="J531:N531"/>
    <mergeCell ref="O531:P531"/>
    <mergeCell ref="B530:C530"/>
    <mergeCell ref="D530:E530"/>
    <mergeCell ref="F530:G530"/>
    <mergeCell ref="H530:I530"/>
    <mergeCell ref="J530:N530"/>
    <mergeCell ref="O530:P530"/>
    <mergeCell ref="B529:C529"/>
    <mergeCell ref="D529:E529"/>
    <mergeCell ref="F529:G529"/>
    <mergeCell ref="H529:I529"/>
    <mergeCell ref="J529:N529"/>
    <mergeCell ref="O529:P529"/>
    <mergeCell ref="B528:C528"/>
    <mergeCell ref="D528:E528"/>
    <mergeCell ref="F528:G528"/>
    <mergeCell ref="H528:I528"/>
    <mergeCell ref="J528:N528"/>
    <mergeCell ref="O528:P528"/>
    <mergeCell ref="B527:C527"/>
    <mergeCell ref="D527:E527"/>
    <mergeCell ref="F527:G527"/>
    <mergeCell ref="H527:I527"/>
    <mergeCell ref="J527:N527"/>
    <mergeCell ref="O527:P527"/>
    <mergeCell ref="B526:C526"/>
    <mergeCell ref="D526:E526"/>
    <mergeCell ref="F526:G526"/>
    <mergeCell ref="H526:I526"/>
    <mergeCell ref="J526:N526"/>
    <mergeCell ref="O526:P526"/>
    <mergeCell ref="B525:C525"/>
    <mergeCell ref="D525:E525"/>
    <mergeCell ref="F525:G525"/>
    <mergeCell ref="H525:I525"/>
    <mergeCell ref="J525:N525"/>
    <mergeCell ref="O525:P525"/>
    <mergeCell ref="B524:C524"/>
    <mergeCell ref="D524:E524"/>
    <mergeCell ref="F524:G524"/>
    <mergeCell ref="H524:I524"/>
    <mergeCell ref="J524:N524"/>
    <mergeCell ref="O524:P524"/>
    <mergeCell ref="B523:C523"/>
    <mergeCell ref="D523:E523"/>
    <mergeCell ref="F523:G523"/>
    <mergeCell ref="H523:I523"/>
    <mergeCell ref="J523:N523"/>
    <mergeCell ref="O523:P523"/>
    <mergeCell ref="B522:C522"/>
    <mergeCell ref="D522:E522"/>
    <mergeCell ref="F522:G522"/>
    <mergeCell ref="H522:I522"/>
    <mergeCell ref="J522:N522"/>
    <mergeCell ref="O522:P522"/>
    <mergeCell ref="B521:C521"/>
    <mergeCell ref="D521:E521"/>
    <mergeCell ref="F521:G521"/>
    <mergeCell ref="H521:I521"/>
    <mergeCell ref="J521:N521"/>
    <mergeCell ref="O521:P521"/>
    <mergeCell ref="B520:C520"/>
    <mergeCell ref="D520:E520"/>
    <mergeCell ref="F520:G520"/>
    <mergeCell ref="H520:I520"/>
    <mergeCell ref="J520:N520"/>
    <mergeCell ref="O520:P520"/>
    <mergeCell ref="B519:C519"/>
    <mergeCell ref="D519:E519"/>
    <mergeCell ref="F519:G519"/>
    <mergeCell ref="H519:I519"/>
    <mergeCell ref="J519:N519"/>
    <mergeCell ref="O519:P519"/>
    <mergeCell ref="B518:C518"/>
    <mergeCell ref="D518:E518"/>
    <mergeCell ref="F518:G518"/>
    <mergeCell ref="H518:I518"/>
    <mergeCell ref="J518:N518"/>
    <mergeCell ref="O518:P518"/>
    <mergeCell ref="B517:C517"/>
    <mergeCell ref="D517:E517"/>
    <mergeCell ref="F517:G517"/>
    <mergeCell ref="H517:I517"/>
    <mergeCell ref="J517:N517"/>
    <mergeCell ref="O517:P517"/>
    <mergeCell ref="B516:C516"/>
    <mergeCell ref="D516:E516"/>
    <mergeCell ref="F516:G516"/>
    <mergeCell ref="H516:I516"/>
    <mergeCell ref="J516:N516"/>
    <mergeCell ref="O516:P516"/>
    <mergeCell ref="B515:C515"/>
    <mergeCell ref="D515:E515"/>
    <mergeCell ref="F515:G515"/>
    <mergeCell ref="H515:I515"/>
    <mergeCell ref="J515:N515"/>
    <mergeCell ref="O515:P515"/>
    <mergeCell ref="B514:C514"/>
    <mergeCell ref="D514:E514"/>
    <mergeCell ref="F514:G514"/>
    <mergeCell ref="H514:I514"/>
    <mergeCell ref="J514:N514"/>
    <mergeCell ref="O514:P514"/>
    <mergeCell ref="B513:C513"/>
    <mergeCell ref="D513:E513"/>
    <mergeCell ref="F513:G513"/>
    <mergeCell ref="H513:I513"/>
    <mergeCell ref="J513:N513"/>
    <mergeCell ref="O513:P513"/>
    <mergeCell ref="B512:C512"/>
    <mergeCell ref="D512:E512"/>
    <mergeCell ref="F512:G512"/>
    <mergeCell ref="H512:I512"/>
    <mergeCell ref="J512:N512"/>
    <mergeCell ref="O512:P512"/>
    <mergeCell ref="B511:C511"/>
    <mergeCell ref="D511:E511"/>
    <mergeCell ref="F511:G511"/>
    <mergeCell ref="H511:I511"/>
    <mergeCell ref="J511:N511"/>
    <mergeCell ref="O511:P511"/>
    <mergeCell ref="B510:C510"/>
    <mergeCell ref="D510:E510"/>
    <mergeCell ref="F510:G510"/>
    <mergeCell ref="H510:I510"/>
    <mergeCell ref="J510:N510"/>
    <mergeCell ref="O510:P510"/>
    <mergeCell ref="B509:C509"/>
    <mergeCell ref="D509:E509"/>
    <mergeCell ref="F509:G509"/>
    <mergeCell ref="H509:I509"/>
    <mergeCell ref="J509:N509"/>
    <mergeCell ref="O509:P509"/>
    <mergeCell ref="B508:C508"/>
    <mergeCell ref="D508:E508"/>
    <mergeCell ref="F508:G508"/>
    <mergeCell ref="H508:I508"/>
    <mergeCell ref="J508:N508"/>
    <mergeCell ref="O508:P508"/>
    <mergeCell ref="B507:C507"/>
    <mergeCell ref="D507:E507"/>
    <mergeCell ref="F507:G507"/>
    <mergeCell ref="H507:I507"/>
    <mergeCell ref="J507:N507"/>
    <mergeCell ref="O507:P507"/>
    <mergeCell ref="B506:C506"/>
    <mergeCell ref="D506:E506"/>
    <mergeCell ref="F506:G506"/>
    <mergeCell ref="H506:I506"/>
    <mergeCell ref="J506:N506"/>
    <mergeCell ref="O506:P506"/>
    <mergeCell ref="B505:C505"/>
    <mergeCell ref="D505:E505"/>
    <mergeCell ref="F505:G505"/>
    <mergeCell ref="H505:I505"/>
    <mergeCell ref="J505:N505"/>
    <mergeCell ref="O505:P505"/>
    <mergeCell ref="B504:C504"/>
    <mergeCell ref="D504:E504"/>
    <mergeCell ref="F504:G504"/>
    <mergeCell ref="H504:I504"/>
    <mergeCell ref="J504:N504"/>
    <mergeCell ref="O504:P504"/>
    <mergeCell ref="B503:C503"/>
    <mergeCell ref="D503:E503"/>
    <mergeCell ref="F503:G503"/>
    <mergeCell ref="H503:I503"/>
    <mergeCell ref="J503:N503"/>
    <mergeCell ref="O503:P503"/>
    <mergeCell ref="B502:C502"/>
    <mergeCell ref="D502:E502"/>
    <mergeCell ref="F502:G502"/>
    <mergeCell ref="H502:I502"/>
    <mergeCell ref="J502:N502"/>
    <mergeCell ref="O502:P502"/>
    <mergeCell ref="B501:C501"/>
    <mergeCell ref="D501:E501"/>
    <mergeCell ref="F501:G501"/>
    <mergeCell ref="H501:I501"/>
    <mergeCell ref="J501:N501"/>
    <mergeCell ref="O501:P501"/>
    <mergeCell ref="B500:C500"/>
    <mergeCell ref="D500:E500"/>
    <mergeCell ref="F500:G500"/>
    <mergeCell ref="H500:I500"/>
    <mergeCell ref="J500:N500"/>
    <mergeCell ref="O500:P500"/>
    <mergeCell ref="B499:C499"/>
    <mergeCell ref="D499:E499"/>
    <mergeCell ref="F499:G499"/>
    <mergeCell ref="H499:I499"/>
    <mergeCell ref="J499:N499"/>
    <mergeCell ref="O499:P499"/>
    <mergeCell ref="B498:C498"/>
    <mergeCell ref="D498:E498"/>
    <mergeCell ref="F498:G498"/>
    <mergeCell ref="H498:I498"/>
    <mergeCell ref="J498:N498"/>
    <mergeCell ref="O498:P498"/>
    <mergeCell ref="B497:C497"/>
    <mergeCell ref="D497:E497"/>
    <mergeCell ref="F497:G497"/>
    <mergeCell ref="H497:I497"/>
    <mergeCell ref="J497:N497"/>
    <mergeCell ref="O497:P497"/>
    <mergeCell ref="B496:C496"/>
    <mergeCell ref="D496:E496"/>
    <mergeCell ref="F496:G496"/>
    <mergeCell ref="H496:I496"/>
    <mergeCell ref="J496:N496"/>
    <mergeCell ref="O496:P496"/>
    <mergeCell ref="B495:C495"/>
    <mergeCell ref="D495:E495"/>
    <mergeCell ref="F495:G495"/>
    <mergeCell ref="H495:I495"/>
    <mergeCell ref="J495:N495"/>
    <mergeCell ref="O495:P495"/>
    <mergeCell ref="B494:C494"/>
    <mergeCell ref="D494:E494"/>
    <mergeCell ref="F494:G494"/>
    <mergeCell ref="H494:I494"/>
    <mergeCell ref="J494:N494"/>
    <mergeCell ref="O494:P494"/>
    <mergeCell ref="B493:C493"/>
    <mergeCell ref="D493:E493"/>
    <mergeCell ref="F493:G493"/>
    <mergeCell ref="H493:I493"/>
    <mergeCell ref="J493:N493"/>
    <mergeCell ref="O493:P493"/>
    <mergeCell ref="B492:C492"/>
    <mergeCell ref="D492:E492"/>
    <mergeCell ref="F492:G492"/>
    <mergeCell ref="H492:I492"/>
    <mergeCell ref="J492:N492"/>
    <mergeCell ref="O492:P492"/>
    <mergeCell ref="B491:C491"/>
    <mergeCell ref="D491:E491"/>
    <mergeCell ref="F491:G491"/>
    <mergeCell ref="H491:I491"/>
    <mergeCell ref="J491:N491"/>
    <mergeCell ref="O491:P491"/>
    <mergeCell ref="B490:C490"/>
    <mergeCell ref="D490:E490"/>
    <mergeCell ref="F490:G490"/>
    <mergeCell ref="H490:I490"/>
    <mergeCell ref="J490:N490"/>
    <mergeCell ref="O490:P490"/>
    <mergeCell ref="B489:C489"/>
    <mergeCell ref="D489:E489"/>
    <mergeCell ref="F489:G489"/>
    <mergeCell ref="H489:I489"/>
    <mergeCell ref="J489:N489"/>
    <mergeCell ref="O489:P489"/>
    <mergeCell ref="B488:C488"/>
    <mergeCell ref="D488:E488"/>
    <mergeCell ref="F488:G488"/>
    <mergeCell ref="H488:I488"/>
    <mergeCell ref="J488:N488"/>
    <mergeCell ref="O488:P488"/>
    <mergeCell ref="B487:C487"/>
    <mergeCell ref="D487:E487"/>
    <mergeCell ref="F487:G487"/>
    <mergeCell ref="H487:I487"/>
    <mergeCell ref="J487:N487"/>
    <mergeCell ref="O487:P487"/>
    <mergeCell ref="B486:C486"/>
    <mergeCell ref="D486:E486"/>
    <mergeCell ref="F486:G486"/>
    <mergeCell ref="H486:I486"/>
    <mergeCell ref="J486:N486"/>
    <mergeCell ref="O486:P486"/>
    <mergeCell ref="B485:C485"/>
    <mergeCell ref="D485:E485"/>
    <mergeCell ref="F485:G485"/>
    <mergeCell ref="H485:I485"/>
    <mergeCell ref="J485:N485"/>
    <mergeCell ref="O485:P485"/>
    <mergeCell ref="B484:C484"/>
    <mergeCell ref="D484:E484"/>
    <mergeCell ref="F484:G484"/>
    <mergeCell ref="H484:I484"/>
    <mergeCell ref="J484:N484"/>
    <mergeCell ref="O484:P484"/>
    <mergeCell ref="B483:C483"/>
    <mergeCell ref="D483:E483"/>
    <mergeCell ref="F483:G483"/>
    <mergeCell ref="H483:I483"/>
    <mergeCell ref="J483:N483"/>
    <mergeCell ref="O483:P483"/>
    <mergeCell ref="B482:C482"/>
    <mergeCell ref="D482:E482"/>
    <mergeCell ref="F482:G482"/>
    <mergeCell ref="H482:I482"/>
    <mergeCell ref="J482:N482"/>
    <mergeCell ref="O482:P482"/>
    <mergeCell ref="B481:C481"/>
    <mergeCell ref="D481:E481"/>
    <mergeCell ref="F481:G481"/>
    <mergeCell ref="H481:I481"/>
    <mergeCell ref="J481:N481"/>
    <mergeCell ref="O481:P481"/>
    <mergeCell ref="B480:C480"/>
    <mergeCell ref="D480:E480"/>
    <mergeCell ref="F480:G480"/>
    <mergeCell ref="H480:I480"/>
    <mergeCell ref="J480:N480"/>
    <mergeCell ref="O480:P480"/>
    <mergeCell ref="B479:C479"/>
    <mergeCell ref="D479:E479"/>
    <mergeCell ref="F479:G479"/>
    <mergeCell ref="H479:I479"/>
    <mergeCell ref="J479:N479"/>
    <mergeCell ref="O479:P479"/>
    <mergeCell ref="B478:C478"/>
    <mergeCell ref="D478:E478"/>
    <mergeCell ref="F478:G478"/>
    <mergeCell ref="H478:I478"/>
    <mergeCell ref="J478:N478"/>
    <mergeCell ref="O478:P478"/>
    <mergeCell ref="B477:C477"/>
    <mergeCell ref="D477:E477"/>
    <mergeCell ref="F477:G477"/>
    <mergeCell ref="H477:I477"/>
    <mergeCell ref="J477:N477"/>
    <mergeCell ref="O477:P477"/>
    <mergeCell ref="B476:C476"/>
    <mergeCell ref="D476:E476"/>
    <mergeCell ref="F476:G476"/>
    <mergeCell ref="H476:I476"/>
    <mergeCell ref="J476:N476"/>
    <mergeCell ref="O476:P476"/>
    <mergeCell ref="B475:C475"/>
    <mergeCell ref="D475:E475"/>
    <mergeCell ref="F475:G475"/>
    <mergeCell ref="H475:I475"/>
    <mergeCell ref="J475:N475"/>
    <mergeCell ref="O475:P475"/>
    <mergeCell ref="B474:C474"/>
    <mergeCell ref="D474:E474"/>
    <mergeCell ref="F474:G474"/>
    <mergeCell ref="H474:I474"/>
    <mergeCell ref="J474:N474"/>
    <mergeCell ref="O474:P474"/>
    <mergeCell ref="B473:C473"/>
    <mergeCell ref="D473:E473"/>
    <mergeCell ref="F473:G473"/>
    <mergeCell ref="H473:I473"/>
    <mergeCell ref="J473:N473"/>
    <mergeCell ref="O473:P473"/>
    <mergeCell ref="B472:C472"/>
    <mergeCell ref="D472:E472"/>
    <mergeCell ref="F472:G472"/>
    <mergeCell ref="H472:I472"/>
    <mergeCell ref="J472:N472"/>
    <mergeCell ref="O472:P472"/>
    <mergeCell ref="B471:C471"/>
    <mergeCell ref="D471:E471"/>
    <mergeCell ref="F471:G471"/>
    <mergeCell ref="H471:I471"/>
    <mergeCell ref="J471:N471"/>
    <mergeCell ref="O471:P471"/>
    <mergeCell ref="B470:C470"/>
    <mergeCell ref="D470:E470"/>
    <mergeCell ref="F470:G470"/>
    <mergeCell ref="H470:I470"/>
    <mergeCell ref="J470:N470"/>
    <mergeCell ref="O470:P470"/>
    <mergeCell ref="B469:C469"/>
    <mergeCell ref="D469:E469"/>
    <mergeCell ref="F469:G469"/>
    <mergeCell ref="H469:I469"/>
    <mergeCell ref="J469:N469"/>
    <mergeCell ref="O469:P469"/>
    <mergeCell ref="B468:C468"/>
    <mergeCell ref="D468:E468"/>
    <mergeCell ref="F468:G468"/>
    <mergeCell ref="H468:I468"/>
    <mergeCell ref="J468:N468"/>
    <mergeCell ref="O468:P468"/>
    <mergeCell ref="B467:C467"/>
    <mergeCell ref="D467:E467"/>
    <mergeCell ref="F467:G467"/>
    <mergeCell ref="H467:I467"/>
    <mergeCell ref="J467:N467"/>
    <mergeCell ref="O467:P467"/>
    <mergeCell ref="B466:C466"/>
    <mergeCell ref="D466:E466"/>
    <mergeCell ref="F466:G466"/>
    <mergeCell ref="H466:I466"/>
    <mergeCell ref="J466:N466"/>
    <mergeCell ref="O466:P466"/>
    <mergeCell ref="B465:C465"/>
    <mergeCell ref="D465:E465"/>
    <mergeCell ref="F465:G465"/>
    <mergeCell ref="H465:I465"/>
    <mergeCell ref="J465:N465"/>
    <mergeCell ref="O465:P465"/>
    <mergeCell ref="B464:C464"/>
    <mergeCell ref="D464:E464"/>
    <mergeCell ref="F464:G464"/>
    <mergeCell ref="H464:I464"/>
    <mergeCell ref="J464:N464"/>
    <mergeCell ref="O464:P464"/>
    <mergeCell ref="B463:C463"/>
    <mergeCell ref="D463:E463"/>
    <mergeCell ref="F463:G463"/>
    <mergeCell ref="H463:I463"/>
    <mergeCell ref="J463:N463"/>
    <mergeCell ref="O463:P463"/>
    <mergeCell ref="B462:C462"/>
    <mergeCell ref="D462:E462"/>
    <mergeCell ref="F462:G462"/>
    <mergeCell ref="H462:I462"/>
    <mergeCell ref="J462:N462"/>
    <mergeCell ref="O462:P462"/>
    <mergeCell ref="B461:C461"/>
    <mergeCell ref="D461:E461"/>
    <mergeCell ref="F461:G461"/>
    <mergeCell ref="H461:I461"/>
    <mergeCell ref="J461:N461"/>
    <mergeCell ref="O461:P461"/>
    <mergeCell ref="B460:C460"/>
    <mergeCell ref="D460:E460"/>
    <mergeCell ref="F460:G460"/>
    <mergeCell ref="H460:I460"/>
    <mergeCell ref="J460:N460"/>
    <mergeCell ref="O460:P460"/>
    <mergeCell ref="B459:C459"/>
    <mergeCell ref="D459:E459"/>
    <mergeCell ref="F459:G459"/>
    <mergeCell ref="H459:I459"/>
    <mergeCell ref="J459:N459"/>
    <mergeCell ref="O459:P459"/>
    <mergeCell ref="B458:C458"/>
    <mergeCell ref="D458:E458"/>
    <mergeCell ref="F458:G458"/>
    <mergeCell ref="H458:I458"/>
    <mergeCell ref="J458:N458"/>
    <mergeCell ref="O458:P458"/>
    <mergeCell ref="B457:C457"/>
    <mergeCell ref="D457:E457"/>
    <mergeCell ref="F457:G457"/>
    <mergeCell ref="H457:I457"/>
    <mergeCell ref="J457:N457"/>
    <mergeCell ref="O457:P457"/>
    <mergeCell ref="B456:C456"/>
    <mergeCell ref="D456:E456"/>
    <mergeCell ref="F456:G456"/>
    <mergeCell ref="H456:I456"/>
    <mergeCell ref="J456:N456"/>
    <mergeCell ref="O456:P456"/>
    <mergeCell ref="B455:C455"/>
    <mergeCell ref="D455:E455"/>
    <mergeCell ref="F455:G455"/>
    <mergeCell ref="H455:I455"/>
    <mergeCell ref="J455:N455"/>
    <mergeCell ref="O455:P455"/>
    <mergeCell ref="B454:C454"/>
    <mergeCell ref="D454:E454"/>
    <mergeCell ref="F454:G454"/>
    <mergeCell ref="H454:I454"/>
    <mergeCell ref="J454:N454"/>
    <mergeCell ref="O454:P454"/>
    <mergeCell ref="B453:C453"/>
    <mergeCell ref="D453:E453"/>
    <mergeCell ref="F453:G453"/>
    <mergeCell ref="H453:I453"/>
    <mergeCell ref="J453:N453"/>
    <mergeCell ref="O453:P453"/>
    <mergeCell ref="B452:C452"/>
    <mergeCell ref="D452:E452"/>
    <mergeCell ref="F452:G452"/>
    <mergeCell ref="H452:I452"/>
    <mergeCell ref="J452:N452"/>
    <mergeCell ref="O452:P452"/>
    <mergeCell ref="B451:C451"/>
    <mergeCell ref="D451:E451"/>
    <mergeCell ref="F451:G451"/>
    <mergeCell ref="H451:I451"/>
    <mergeCell ref="J451:N451"/>
    <mergeCell ref="O451:P451"/>
    <mergeCell ref="B450:C450"/>
    <mergeCell ref="D450:E450"/>
    <mergeCell ref="F450:G450"/>
    <mergeCell ref="H450:I450"/>
    <mergeCell ref="J450:N450"/>
    <mergeCell ref="O450:P450"/>
    <mergeCell ref="B449:C449"/>
    <mergeCell ref="D449:E449"/>
    <mergeCell ref="F449:G449"/>
    <mergeCell ref="H449:I449"/>
    <mergeCell ref="J449:N449"/>
    <mergeCell ref="O449:P449"/>
    <mergeCell ref="B448:C448"/>
    <mergeCell ref="D448:E448"/>
    <mergeCell ref="F448:G448"/>
    <mergeCell ref="H448:I448"/>
    <mergeCell ref="J448:N448"/>
    <mergeCell ref="O448:P448"/>
    <mergeCell ref="B447:C447"/>
    <mergeCell ref="D447:E447"/>
    <mergeCell ref="F447:G447"/>
    <mergeCell ref="H447:I447"/>
    <mergeCell ref="J447:N447"/>
    <mergeCell ref="O447:P447"/>
    <mergeCell ref="B446:C446"/>
    <mergeCell ref="D446:E446"/>
    <mergeCell ref="F446:G446"/>
    <mergeCell ref="H446:I446"/>
    <mergeCell ref="J446:N446"/>
    <mergeCell ref="O446:P446"/>
    <mergeCell ref="B445:C445"/>
    <mergeCell ref="D445:E445"/>
    <mergeCell ref="F445:G445"/>
    <mergeCell ref="H445:I445"/>
    <mergeCell ref="J445:N445"/>
    <mergeCell ref="O445:P445"/>
    <mergeCell ref="B444:C444"/>
    <mergeCell ref="D444:E444"/>
    <mergeCell ref="F444:G444"/>
    <mergeCell ref="H444:I444"/>
    <mergeCell ref="J444:N444"/>
    <mergeCell ref="O444:P444"/>
    <mergeCell ref="B443:C443"/>
    <mergeCell ref="D443:E443"/>
    <mergeCell ref="F443:G443"/>
    <mergeCell ref="H443:I443"/>
    <mergeCell ref="J443:N443"/>
    <mergeCell ref="O443:P443"/>
    <mergeCell ref="B442:C442"/>
    <mergeCell ref="D442:E442"/>
    <mergeCell ref="F442:G442"/>
    <mergeCell ref="H442:I442"/>
    <mergeCell ref="J442:N442"/>
    <mergeCell ref="O442:P442"/>
    <mergeCell ref="B441:C441"/>
    <mergeCell ref="D441:E441"/>
    <mergeCell ref="F441:G441"/>
    <mergeCell ref="H441:I441"/>
    <mergeCell ref="J441:N441"/>
    <mergeCell ref="O441:P441"/>
    <mergeCell ref="B440:C440"/>
    <mergeCell ref="D440:E440"/>
    <mergeCell ref="F440:G440"/>
    <mergeCell ref="H440:I440"/>
    <mergeCell ref="J440:N440"/>
    <mergeCell ref="O440:P440"/>
    <mergeCell ref="B439:C439"/>
    <mergeCell ref="D439:E439"/>
    <mergeCell ref="F439:G439"/>
    <mergeCell ref="H439:I439"/>
    <mergeCell ref="J439:N439"/>
    <mergeCell ref="O439:P439"/>
    <mergeCell ref="B438:C438"/>
    <mergeCell ref="D438:E438"/>
    <mergeCell ref="F438:G438"/>
    <mergeCell ref="H438:I438"/>
    <mergeCell ref="J438:N438"/>
    <mergeCell ref="O438:P438"/>
    <mergeCell ref="B437:C437"/>
    <mergeCell ref="D437:E437"/>
    <mergeCell ref="F437:G437"/>
    <mergeCell ref="H437:I437"/>
    <mergeCell ref="J437:N437"/>
    <mergeCell ref="O437:P437"/>
    <mergeCell ref="B436:C436"/>
    <mergeCell ref="D436:E436"/>
    <mergeCell ref="F436:G436"/>
    <mergeCell ref="H436:I436"/>
    <mergeCell ref="J436:N436"/>
    <mergeCell ref="O436:P436"/>
    <mergeCell ref="B435:C435"/>
    <mergeCell ref="D435:E435"/>
    <mergeCell ref="F435:G435"/>
    <mergeCell ref="H435:I435"/>
    <mergeCell ref="J435:N435"/>
    <mergeCell ref="O435:P435"/>
    <mergeCell ref="B434:C434"/>
    <mergeCell ref="D434:E434"/>
    <mergeCell ref="F434:G434"/>
    <mergeCell ref="H434:I434"/>
    <mergeCell ref="J434:N434"/>
    <mergeCell ref="O434:P434"/>
    <mergeCell ref="B433:C433"/>
    <mergeCell ref="D433:E433"/>
    <mergeCell ref="F433:G433"/>
    <mergeCell ref="H433:I433"/>
    <mergeCell ref="J433:N433"/>
    <mergeCell ref="O433:P433"/>
    <mergeCell ref="B432:C432"/>
    <mergeCell ref="D432:E432"/>
    <mergeCell ref="F432:G432"/>
    <mergeCell ref="H432:I432"/>
    <mergeCell ref="J432:N432"/>
    <mergeCell ref="O432:P432"/>
    <mergeCell ref="B431:C431"/>
    <mergeCell ref="D431:E431"/>
    <mergeCell ref="F431:G431"/>
    <mergeCell ref="H431:I431"/>
    <mergeCell ref="J431:N431"/>
    <mergeCell ref="O431:P431"/>
    <mergeCell ref="B430:C430"/>
    <mergeCell ref="D430:E430"/>
    <mergeCell ref="F430:G430"/>
    <mergeCell ref="H430:I430"/>
    <mergeCell ref="J430:N430"/>
    <mergeCell ref="O430:P430"/>
    <mergeCell ref="B429:C429"/>
    <mergeCell ref="D429:E429"/>
    <mergeCell ref="F429:G429"/>
    <mergeCell ref="H429:I429"/>
    <mergeCell ref="J429:N429"/>
    <mergeCell ref="O429:P429"/>
    <mergeCell ref="B428:C428"/>
    <mergeCell ref="D428:E428"/>
    <mergeCell ref="F428:G428"/>
    <mergeCell ref="H428:I428"/>
    <mergeCell ref="J428:N428"/>
    <mergeCell ref="O428:P428"/>
    <mergeCell ref="B427:C427"/>
    <mergeCell ref="D427:E427"/>
    <mergeCell ref="F427:G427"/>
    <mergeCell ref="H427:I427"/>
    <mergeCell ref="J427:N427"/>
    <mergeCell ref="O427:P427"/>
    <mergeCell ref="B426:C426"/>
    <mergeCell ref="D426:E426"/>
    <mergeCell ref="F426:G426"/>
    <mergeCell ref="H426:I426"/>
    <mergeCell ref="J426:N426"/>
    <mergeCell ref="O426:P426"/>
    <mergeCell ref="B425:C425"/>
    <mergeCell ref="D425:E425"/>
    <mergeCell ref="F425:G425"/>
    <mergeCell ref="H425:I425"/>
    <mergeCell ref="J425:N425"/>
    <mergeCell ref="O425:P425"/>
    <mergeCell ref="B424:C424"/>
    <mergeCell ref="D424:E424"/>
    <mergeCell ref="F424:G424"/>
    <mergeCell ref="H424:I424"/>
    <mergeCell ref="J424:N424"/>
    <mergeCell ref="O424:P424"/>
    <mergeCell ref="B423:C423"/>
    <mergeCell ref="D423:E423"/>
    <mergeCell ref="F423:G423"/>
    <mergeCell ref="H423:I423"/>
    <mergeCell ref="J423:N423"/>
    <mergeCell ref="O423:P423"/>
    <mergeCell ref="B422:C422"/>
    <mergeCell ref="D422:E422"/>
    <mergeCell ref="F422:G422"/>
    <mergeCell ref="H422:I422"/>
    <mergeCell ref="J422:N422"/>
    <mergeCell ref="O422:P422"/>
    <mergeCell ref="B421:C421"/>
    <mergeCell ref="D421:E421"/>
    <mergeCell ref="F421:G421"/>
    <mergeCell ref="H421:I421"/>
    <mergeCell ref="J421:N421"/>
    <mergeCell ref="O421:P421"/>
    <mergeCell ref="B420:C420"/>
    <mergeCell ref="D420:E420"/>
    <mergeCell ref="F420:G420"/>
    <mergeCell ref="H420:I420"/>
    <mergeCell ref="J420:N420"/>
    <mergeCell ref="O420:P420"/>
    <mergeCell ref="B419:C419"/>
    <mergeCell ref="D419:E419"/>
    <mergeCell ref="F419:G419"/>
    <mergeCell ref="H419:I419"/>
    <mergeCell ref="J419:N419"/>
    <mergeCell ref="O419:P419"/>
    <mergeCell ref="B418:C418"/>
    <mergeCell ref="D418:E418"/>
    <mergeCell ref="F418:G418"/>
    <mergeCell ref="H418:I418"/>
    <mergeCell ref="J418:N418"/>
    <mergeCell ref="O418:P418"/>
    <mergeCell ref="B417:C417"/>
    <mergeCell ref="D417:E417"/>
    <mergeCell ref="F417:G417"/>
    <mergeCell ref="H417:I417"/>
    <mergeCell ref="J417:N417"/>
    <mergeCell ref="O417:P417"/>
    <mergeCell ref="B416:C416"/>
    <mergeCell ref="D416:E416"/>
    <mergeCell ref="F416:G416"/>
    <mergeCell ref="H416:I416"/>
    <mergeCell ref="J416:N416"/>
    <mergeCell ref="O416:P416"/>
    <mergeCell ref="B415:C415"/>
    <mergeCell ref="D415:E415"/>
    <mergeCell ref="F415:G415"/>
    <mergeCell ref="H415:I415"/>
    <mergeCell ref="J415:N415"/>
    <mergeCell ref="O415:P415"/>
    <mergeCell ref="B414:C414"/>
    <mergeCell ref="D414:E414"/>
    <mergeCell ref="F414:G414"/>
    <mergeCell ref="H414:I414"/>
    <mergeCell ref="J414:N414"/>
    <mergeCell ref="O414:P414"/>
    <mergeCell ref="B413:C413"/>
    <mergeCell ref="D413:E413"/>
    <mergeCell ref="F413:G413"/>
    <mergeCell ref="H413:I413"/>
    <mergeCell ref="J413:N413"/>
    <mergeCell ref="O413:P413"/>
    <mergeCell ref="B412:C412"/>
    <mergeCell ref="D412:E412"/>
    <mergeCell ref="F412:G412"/>
    <mergeCell ref="H412:I412"/>
    <mergeCell ref="J412:N412"/>
    <mergeCell ref="O412:P412"/>
    <mergeCell ref="B411:C411"/>
    <mergeCell ref="D411:E411"/>
    <mergeCell ref="F411:G411"/>
    <mergeCell ref="H411:I411"/>
    <mergeCell ref="J411:N411"/>
    <mergeCell ref="O411:P411"/>
    <mergeCell ref="B410:C410"/>
    <mergeCell ref="D410:E410"/>
    <mergeCell ref="F410:G410"/>
    <mergeCell ref="H410:I410"/>
    <mergeCell ref="J410:N410"/>
    <mergeCell ref="O410:P410"/>
    <mergeCell ref="B409:C409"/>
    <mergeCell ref="D409:E409"/>
    <mergeCell ref="F409:G409"/>
    <mergeCell ref="H409:I409"/>
    <mergeCell ref="J409:N409"/>
    <mergeCell ref="O409:P409"/>
    <mergeCell ref="B408:C408"/>
    <mergeCell ref="D408:E408"/>
    <mergeCell ref="F408:G408"/>
    <mergeCell ref="H408:I408"/>
    <mergeCell ref="J408:N408"/>
    <mergeCell ref="O408:P408"/>
    <mergeCell ref="B407:C407"/>
    <mergeCell ref="D407:E407"/>
    <mergeCell ref="F407:G407"/>
    <mergeCell ref="H407:I407"/>
    <mergeCell ref="J407:N407"/>
    <mergeCell ref="O407:P407"/>
    <mergeCell ref="B406:C406"/>
    <mergeCell ref="D406:E406"/>
    <mergeCell ref="F406:G406"/>
    <mergeCell ref="H406:I406"/>
    <mergeCell ref="J406:N406"/>
    <mergeCell ref="O406:P406"/>
    <mergeCell ref="B405:C405"/>
    <mergeCell ref="D405:E405"/>
    <mergeCell ref="F405:G405"/>
    <mergeCell ref="H405:I405"/>
    <mergeCell ref="J405:N405"/>
    <mergeCell ref="O405:P405"/>
    <mergeCell ref="B404:C404"/>
    <mergeCell ref="D404:E404"/>
    <mergeCell ref="F404:G404"/>
    <mergeCell ref="H404:I404"/>
    <mergeCell ref="J404:N404"/>
    <mergeCell ref="O404:P404"/>
    <mergeCell ref="B403:C403"/>
    <mergeCell ref="D403:E403"/>
    <mergeCell ref="F403:G403"/>
    <mergeCell ref="H403:I403"/>
    <mergeCell ref="J403:N403"/>
    <mergeCell ref="O403:P403"/>
    <mergeCell ref="B402:C402"/>
    <mergeCell ref="D402:E402"/>
    <mergeCell ref="F402:G402"/>
    <mergeCell ref="H402:I402"/>
    <mergeCell ref="J402:N402"/>
    <mergeCell ref="O402:P402"/>
    <mergeCell ref="B401:C401"/>
    <mergeCell ref="D401:E401"/>
    <mergeCell ref="F401:G401"/>
    <mergeCell ref="H401:I401"/>
    <mergeCell ref="J401:N401"/>
    <mergeCell ref="O401:P401"/>
    <mergeCell ref="B400:C400"/>
    <mergeCell ref="D400:E400"/>
    <mergeCell ref="F400:G400"/>
    <mergeCell ref="H400:I400"/>
    <mergeCell ref="J400:N400"/>
    <mergeCell ref="O400:P400"/>
    <mergeCell ref="B399:C399"/>
    <mergeCell ref="D399:E399"/>
    <mergeCell ref="F399:G399"/>
    <mergeCell ref="H399:I399"/>
    <mergeCell ref="J399:N399"/>
    <mergeCell ref="O399:P399"/>
    <mergeCell ref="B398:C398"/>
    <mergeCell ref="D398:E398"/>
    <mergeCell ref="F398:G398"/>
    <mergeCell ref="H398:I398"/>
    <mergeCell ref="J398:N398"/>
    <mergeCell ref="O398:P398"/>
    <mergeCell ref="B397:C397"/>
    <mergeCell ref="D397:E397"/>
    <mergeCell ref="F397:G397"/>
    <mergeCell ref="H397:I397"/>
    <mergeCell ref="J397:N397"/>
    <mergeCell ref="O397:P397"/>
    <mergeCell ref="B396:C396"/>
    <mergeCell ref="D396:E396"/>
    <mergeCell ref="F396:G396"/>
    <mergeCell ref="H396:I396"/>
    <mergeCell ref="J396:N396"/>
    <mergeCell ref="O396:P396"/>
    <mergeCell ref="B395:C395"/>
    <mergeCell ref="D395:E395"/>
    <mergeCell ref="F395:G395"/>
    <mergeCell ref="H395:I395"/>
    <mergeCell ref="J395:N395"/>
    <mergeCell ref="O395:P395"/>
    <mergeCell ref="B394:C394"/>
    <mergeCell ref="D394:E394"/>
    <mergeCell ref="F394:G394"/>
    <mergeCell ref="H394:I394"/>
    <mergeCell ref="J394:N394"/>
    <mergeCell ref="O394:P394"/>
    <mergeCell ref="B393:C393"/>
    <mergeCell ref="D393:E393"/>
    <mergeCell ref="F393:G393"/>
    <mergeCell ref="H393:I393"/>
    <mergeCell ref="J393:N393"/>
    <mergeCell ref="O393:P393"/>
    <mergeCell ref="B392:C392"/>
    <mergeCell ref="D392:E392"/>
    <mergeCell ref="F392:G392"/>
    <mergeCell ref="H392:I392"/>
    <mergeCell ref="J392:N392"/>
    <mergeCell ref="O392:P392"/>
    <mergeCell ref="B391:C391"/>
    <mergeCell ref="D391:E391"/>
    <mergeCell ref="F391:G391"/>
    <mergeCell ref="H391:I391"/>
    <mergeCell ref="J391:N391"/>
    <mergeCell ref="O391:P391"/>
    <mergeCell ref="B390:C390"/>
    <mergeCell ref="D390:E390"/>
    <mergeCell ref="F390:G390"/>
    <mergeCell ref="H390:I390"/>
    <mergeCell ref="J390:N390"/>
    <mergeCell ref="O390:P390"/>
    <mergeCell ref="B389:C389"/>
    <mergeCell ref="D389:E389"/>
    <mergeCell ref="F389:G389"/>
    <mergeCell ref="H389:I389"/>
    <mergeCell ref="J389:N389"/>
    <mergeCell ref="O389:P389"/>
    <mergeCell ref="B388:C388"/>
    <mergeCell ref="D388:E388"/>
    <mergeCell ref="F388:G388"/>
    <mergeCell ref="H388:I388"/>
    <mergeCell ref="J388:N388"/>
    <mergeCell ref="O388:P388"/>
    <mergeCell ref="B387:C387"/>
    <mergeCell ref="D387:E387"/>
    <mergeCell ref="F387:G387"/>
    <mergeCell ref="H387:I387"/>
    <mergeCell ref="J387:N387"/>
    <mergeCell ref="O387:P387"/>
    <mergeCell ref="B386:C386"/>
    <mergeCell ref="D386:E386"/>
    <mergeCell ref="F386:G386"/>
    <mergeCell ref="H386:I386"/>
    <mergeCell ref="J386:N386"/>
    <mergeCell ref="O386:P386"/>
    <mergeCell ref="B385:C385"/>
    <mergeCell ref="D385:E385"/>
    <mergeCell ref="F385:G385"/>
    <mergeCell ref="H385:I385"/>
    <mergeCell ref="J385:N385"/>
    <mergeCell ref="O385:P385"/>
    <mergeCell ref="B384:C384"/>
    <mergeCell ref="D384:E384"/>
    <mergeCell ref="F384:G384"/>
    <mergeCell ref="H384:I384"/>
    <mergeCell ref="J384:N384"/>
    <mergeCell ref="O384:P384"/>
    <mergeCell ref="B383:C383"/>
    <mergeCell ref="D383:E383"/>
    <mergeCell ref="F383:G383"/>
    <mergeCell ref="H383:I383"/>
    <mergeCell ref="J383:N383"/>
    <mergeCell ref="O383:P383"/>
    <mergeCell ref="B382:C382"/>
    <mergeCell ref="D382:E382"/>
    <mergeCell ref="F382:G382"/>
    <mergeCell ref="H382:I382"/>
    <mergeCell ref="J382:N382"/>
    <mergeCell ref="O382:P382"/>
    <mergeCell ref="B381:C381"/>
    <mergeCell ref="D381:E381"/>
    <mergeCell ref="F381:G381"/>
    <mergeCell ref="H381:I381"/>
    <mergeCell ref="J381:N381"/>
    <mergeCell ref="O381:P381"/>
    <mergeCell ref="B380:C380"/>
    <mergeCell ref="D380:E380"/>
    <mergeCell ref="F380:G380"/>
    <mergeCell ref="H380:I380"/>
    <mergeCell ref="J380:N380"/>
    <mergeCell ref="O380:P380"/>
    <mergeCell ref="B379:C379"/>
    <mergeCell ref="D379:E379"/>
    <mergeCell ref="F379:G379"/>
    <mergeCell ref="H379:I379"/>
    <mergeCell ref="J379:N379"/>
    <mergeCell ref="O379:P379"/>
    <mergeCell ref="B378:C378"/>
    <mergeCell ref="D378:E378"/>
    <mergeCell ref="F378:G378"/>
    <mergeCell ref="H378:I378"/>
    <mergeCell ref="J378:N378"/>
    <mergeCell ref="O378:P378"/>
    <mergeCell ref="B377:C377"/>
    <mergeCell ref="D377:E377"/>
    <mergeCell ref="F377:G377"/>
    <mergeCell ref="H377:I377"/>
    <mergeCell ref="J377:N377"/>
    <mergeCell ref="O377:P377"/>
    <mergeCell ref="B376:C376"/>
    <mergeCell ref="D376:E376"/>
    <mergeCell ref="F376:G376"/>
    <mergeCell ref="H376:I376"/>
    <mergeCell ref="J376:N376"/>
    <mergeCell ref="O376:P376"/>
    <mergeCell ref="B375:C375"/>
    <mergeCell ref="D375:E375"/>
    <mergeCell ref="F375:G375"/>
    <mergeCell ref="H375:I375"/>
    <mergeCell ref="J375:N375"/>
    <mergeCell ref="O375:P375"/>
    <mergeCell ref="B374:C374"/>
    <mergeCell ref="D374:E374"/>
    <mergeCell ref="F374:G374"/>
    <mergeCell ref="H374:I374"/>
    <mergeCell ref="J374:N374"/>
    <mergeCell ref="O374:P374"/>
    <mergeCell ref="B373:C373"/>
    <mergeCell ref="D373:E373"/>
    <mergeCell ref="F373:G373"/>
    <mergeCell ref="H373:I373"/>
    <mergeCell ref="J373:N373"/>
    <mergeCell ref="O373:P373"/>
    <mergeCell ref="B372:C372"/>
    <mergeCell ref="D372:E372"/>
    <mergeCell ref="F372:G372"/>
    <mergeCell ref="H372:I372"/>
    <mergeCell ref="J372:N372"/>
    <mergeCell ref="O372:P372"/>
    <mergeCell ref="B371:C371"/>
    <mergeCell ref="D371:E371"/>
    <mergeCell ref="F371:G371"/>
    <mergeCell ref="H371:I371"/>
    <mergeCell ref="J371:N371"/>
    <mergeCell ref="O371:P371"/>
    <mergeCell ref="B370:C370"/>
    <mergeCell ref="D370:E370"/>
    <mergeCell ref="F370:G370"/>
    <mergeCell ref="H370:I370"/>
    <mergeCell ref="J370:N370"/>
    <mergeCell ref="O370:P370"/>
    <mergeCell ref="B369:C369"/>
    <mergeCell ref="D369:E369"/>
    <mergeCell ref="F369:G369"/>
    <mergeCell ref="H369:I369"/>
    <mergeCell ref="J369:N369"/>
    <mergeCell ref="O369:P369"/>
    <mergeCell ref="B368:C368"/>
    <mergeCell ref="D368:E368"/>
    <mergeCell ref="F368:G368"/>
    <mergeCell ref="H368:I368"/>
    <mergeCell ref="J368:N368"/>
    <mergeCell ref="O368:P368"/>
    <mergeCell ref="B367:C367"/>
    <mergeCell ref="D367:E367"/>
    <mergeCell ref="F367:G367"/>
    <mergeCell ref="H367:I367"/>
    <mergeCell ref="J367:N367"/>
    <mergeCell ref="O367:P367"/>
    <mergeCell ref="B366:C366"/>
    <mergeCell ref="D366:E366"/>
    <mergeCell ref="F366:G366"/>
    <mergeCell ref="H366:I366"/>
    <mergeCell ref="J366:N366"/>
    <mergeCell ref="O366:P366"/>
    <mergeCell ref="B365:C365"/>
    <mergeCell ref="D365:E365"/>
    <mergeCell ref="F365:G365"/>
    <mergeCell ref="H365:I365"/>
    <mergeCell ref="J365:N365"/>
    <mergeCell ref="O365:P365"/>
    <mergeCell ref="B364:C364"/>
    <mergeCell ref="D364:E364"/>
    <mergeCell ref="F364:G364"/>
    <mergeCell ref="H364:I364"/>
    <mergeCell ref="J364:N364"/>
    <mergeCell ref="O364:P364"/>
    <mergeCell ref="B363:C363"/>
    <mergeCell ref="D363:E363"/>
    <mergeCell ref="F363:G363"/>
    <mergeCell ref="H363:I363"/>
    <mergeCell ref="J363:N363"/>
    <mergeCell ref="O363:P363"/>
    <mergeCell ref="B362:C362"/>
    <mergeCell ref="D362:E362"/>
    <mergeCell ref="F362:G362"/>
    <mergeCell ref="H362:I362"/>
    <mergeCell ref="J362:N362"/>
    <mergeCell ref="O362:P362"/>
    <mergeCell ref="B361:C361"/>
    <mergeCell ref="D361:E361"/>
    <mergeCell ref="F361:G361"/>
    <mergeCell ref="H361:I361"/>
    <mergeCell ref="J361:N361"/>
    <mergeCell ref="O361:P361"/>
    <mergeCell ref="B360:C360"/>
    <mergeCell ref="D360:E360"/>
    <mergeCell ref="F360:G360"/>
    <mergeCell ref="H360:I360"/>
    <mergeCell ref="J360:N360"/>
    <mergeCell ref="O360:P360"/>
    <mergeCell ref="B359:C359"/>
    <mergeCell ref="D359:E359"/>
    <mergeCell ref="F359:G359"/>
    <mergeCell ref="H359:I359"/>
    <mergeCell ref="J359:N359"/>
    <mergeCell ref="O359:P359"/>
    <mergeCell ref="B358:C358"/>
    <mergeCell ref="D358:E358"/>
    <mergeCell ref="F358:G358"/>
    <mergeCell ref="H358:I358"/>
    <mergeCell ref="J358:N358"/>
    <mergeCell ref="O358:P358"/>
    <mergeCell ref="B357:C357"/>
    <mergeCell ref="D357:E357"/>
    <mergeCell ref="F357:G357"/>
    <mergeCell ref="H357:I357"/>
    <mergeCell ref="J357:N357"/>
    <mergeCell ref="O357:P357"/>
    <mergeCell ref="B356:C356"/>
    <mergeCell ref="D356:E356"/>
    <mergeCell ref="F356:G356"/>
    <mergeCell ref="H356:I356"/>
    <mergeCell ref="J356:N356"/>
    <mergeCell ref="O356:P356"/>
    <mergeCell ref="B355:C355"/>
    <mergeCell ref="D355:E355"/>
    <mergeCell ref="F355:G355"/>
    <mergeCell ref="H355:I355"/>
    <mergeCell ref="J355:N355"/>
    <mergeCell ref="O355:P355"/>
    <mergeCell ref="B354:C354"/>
    <mergeCell ref="D354:E354"/>
    <mergeCell ref="F354:G354"/>
    <mergeCell ref="H354:I354"/>
    <mergeCell ref="J354:N354"/>
    <mergeCell ref="O354:P354"/>
    <mergeCell ref="B353:C353"/>
    <mergeCell ref="D353:E353"/>
    <mergeCell ref="F353:G353"/>
    <mergeCell ref="H353:I353"/>
    <mergeCell ref="J353:N353"/>
    <mergeCell ref="O353:P353"/>
    <mergeCell ref="B352:C352"/>
    <mergeCell ref="D352:E352"/>
    <mergeCell ref="F352:G352"/>
    <mergeCell ref="H352:I352"/>
    <mergeCell ref="J352:N352"/>
    <mergeCell ref="O352:P352"/>
    <mergeCell ref="B351:C351"/>
    <mergeCell ref="D351:E351"/>
    <mergeCell ref="F351:G351"/>
    <mergeCell ref="H351:I351"/>
    <mergeCell ref="J351:N351"/>
    <mergeCell ref="O351:P351"/>
    <mergeCell ref="B350:C350"/>
    <mergeCell ref="D350:E350"/>
    <mergeCell ref="F350:G350"/>
    <mergeCell ref="H350:I350"/>
    <mergeCell ref="J350:N350"/>
    <mergeCell ref="O350:P350"/>
    <mergeCell ref="B349:C349"/>
    <mergeCell ref="D349:E349"/>
    <mergeCell ref="F349:G349"/>
    <mergeCell ref="H349:I349"/>
    <mergeCell ref="J349:N349"/>
    <mergeCell ref="O349:P349"/>
    <mergeCell ref="B348:C348"/>
    <mergeCell ref="D348:E348"/>
    <mergeCell ref="F348:G348"/>
    <mergeCell ref="H348:I348"/>
    <mergeCell ref="J348:N348"/>
    <mergeCell ref="O348:P348"/>
    <mergeCell ref="B347:C347"/>
    <mergeCell ref="D347:E347"/>
    <mergeCell ref="F347:G347"/>
    <mergeCell ref="H347:I347"/>
    <mergeCell ref="J347:N347"/>
    <mergeCell ref="O347:P347"/>
    <mergeCell ref="B346:C346"/>
    <mergeCell ref="D346:E346"/>
    <mergeCell ref="F346:G346"/>
    <mergeCell ref="H346:I346"/>
    <mergeCell ref="J346:N346"/>
    <mergeCell ref="O346:P346"/>
    <mergeCell ref="B345:C345"/>
    <mergeCell ref="D345:E345"/>
    <mergeCell ref="F345:G345"/>
    <mergeCell ref="H345:I345"/>
    <mergeCell ref="J345:N345"/>
    <mergeCell ref="O345:P345"/>
    <mergeCell ref="B344:C344"/>
    <mergeCell ref="D344:E344"/>
    <mergeCell ref="F344:G344"/>
    <mergeCell ref="H344:I344"/>
    <mergeCell ref="J344:N344"/>
    <mergeCell ref="O344:P344"/>
    <mergeCell ref="B343:C343"/>
    <mergeCell ref="D343:E343"/>
    <mergeCell ref="F343:G343"/>
    <mergeCell ref="H343:I343"/>
    <mergeCell ref="J343:N343"/>
    <mergeCell ref="O343:P343"/>
    <mergeCell ref="B342:C342"/>
    <mergeCell ref="D342:E342"/>
    <mergeCell ref="F342:G342"/>
    <mergeCell ref="H342:I342"/>
    <mergeCell ref="J342:N342"/>
    <mergeCell ref="O342:P342"/>
    <mergeCell ref="B341:C341"/>
    <mergeCell ref="D341:E341"/>
    <mergeCell ref="F341:G341"/>
    <mergeCell ref="H341:I341"/>
    <mergeCell ref="J341:N341"/>
    <mergeCell ref="O341:P341"/>
    <mergeCell ref="B340:C340"/>
    <mergeCell ref="D340:E340"/>
    <mergeCell ref="F340:G340"/>
    <mergeCell ref="H340:I340"/>
    <mergeCell ref="J340:N340"/>
    <mergeCell ref="O340:P340"/>
    <mergeCell ref="B339:C339"/>
    <mergeCell ref="D339:E339"/>
    <mergeCell ref="F339:G339"/>
    <mergeCell ref="H339:I339"/>
    <mergeCell ref="J339:N339"/>
    <mergeCell ref="O339:P339"/>
    <mergeCell ref="B338:C338"/>
    <mergeCell ref="D338:E338"/>
    <mergeCell ref="F338:G338"/>
    <mergeCell ref="H338:I338"/>
    <mergeCell ref="J338:N338"/>
    <mergeCell ref="O338:P338"/>
    <mergeCell ref="B337:C337"/>
    <mergeCell ref="D337:E337"/>
    <mergeCell ref="F337:G337"/>
    <mergeCell ref="H337:I337"/>
    <mergeCell ref="J337:N337"/>
    <mergeCell ref="O337:P337"/>
    <mergeCell ref="B336:C336"/>
    <mergeCell ref="D336:E336"/>
    <mergeCell ref="F336:G336"/>
    <mergeCell ref="H336:I336"/>
    <mergeCell ref="J336:N336"/>
    <mergeCell ref="O336:P336"/>
    <mergeCell ref="B335:C335"/>
    <mergeCell ref="D335:E335"/>
    <mergeCell ref="F335:G335"/>
    <mergeCell ref="H335:I335"/>
    <mergeCell ref="J335:N335"/>
    <mergeCell ref="O335:P335"/>
    <mergeCell ref="B334:C334"/>
    <mergeCell ref="D334:E334"/>
    <mergeCell ref="F334:G334"/>
    <mergeCell ref="H334:I334"/>
    <mergeCell ref="J334:N334"/>
    <mergeCell ref="O334:P334"/>
    <mergeCell ref="B333:C333"/>
    <mergeCell ref="D333:E333"/>
    <mergeCell ref="F333:G333"/>
    <mergeCell ref="H333:I333"/>
    <mergeCell ref="J333:N333"/>
    <mergeCell ref="O333:P333"/>
    <mergeCell ref="B332:C332"/>
    <mergeCell ref="D332:E332"/>
    <mergeCell ref="F332:G332"/>
    <mergeCell ref="H332:I332"/>
    <mergeCell ref="J332:N332"/>
    <mergeCell ref="O332:P332"/>
    <mergeCell ref="B331:C331"/>
    <mergeCell ref="D331:E331"/>
    <mergeCell ref="F331:G331"/>
    <mergeCell ref="H331:I331"/>
    <mergeCell ref="J331:N331"/>
    <mergeCell ref="O331:P331"/>
    <mergeCell ref="B330:C330"/>
    <mergeCell ref="D330:E330"/>
    <mergeCell ref="F330:G330"/>
    <mergeCell ref="H330:I330"/>
    <mergeCell ref="J330:N330"/>
    <mergeCell ref="O330:P330"/>
    <mergeCell ref="B329:C329"/>
    <mergeCell ref="D329:E329"/>
    <mergeCell ref="F329:G329"/>
    <mergeCell ref="H329:I329"/>
    <mergeCell ref="J329:N329"/>
    <mergeCell ref="O329:P329"/>
    <mergeCell ref="B328:C328"/>
    <mergeCell ref="D328:E328"/>
    <mergeCell ref="F328:G328"/>
    <mergeCell ref="H328:I328"/>
    <mergeCell ref="J328:N328"/>
    <mergeCell ref="O328:P328"/>
    <mergeCell ref="B327:C327"/>
    <mergeCell ref="D327:E327"/>
    <mergeCell ref="F327:G327"/>
    <mergeCell ref="H327:I327"/>
    <mergeCell ref="J327:N327"/>
    <mergeCell ref="O327:P327"/>
    <mergeCell ref="B326:C326"/>
    <mergeCell ref="D326:E326"/>
    <mergeCell ref="F326:G326"/>
    <mergeCell ref="H326:I326"/>
    <mergeCell ref="J326:N326"/>
    <mergeCell ref="O326:P326"/>
    <mergeCell ref="B325:C325"/>
    <mergeCell ref="D325:E325"/>
    <mergeCell ref="F325:G325"/>
    <mergeCell ref="H325:I325"/>
    <mergeCell ref="J325:N325"/>
    <mergeCell ref="O325:P325"/>
    <mergeCell ref="B324:C324"/>
    <mergeCell ref="D324:E324"/>
    <mergeCell ref="F324:G324"/>
    <mergeCell ref="H324:I324"/>
    <mergeCell ref="J324:N324"/>
    <mergeCell ref="O324:P324"/>
    <mergeCell ref="B323:C323"/>
    <mergeCell ref="D323:E323"/>
    <mergeCell ref="F323:G323"/>
    <mergeCell ref="H323:I323"/>
    <mergeCell ref="J323:N323"/>
    <mergeCell ref="O323:P323"/>
    <mergeCell ref="B322:C322"/>
    <mergeCell ref="D322:E322"/>
    <mergeCell ref="F322:G322"/>
    <mergeCell ref="H322:I322"/>
    <mergeCell ref="J322:N322"/>
    <mergeCell ref="O322:P322"/>
    <mergeCell ref="B321:C321"/>
    <mergeCell ref="D321:E321"/>
    <mergeCell ref="F321:G321"/>
    <mergeCell ref="H321:I321"/>
    <mergeCell ref="J321:N321"/>
    <mergeCell ref="O321:P321"/>
    <mergeCell ref="B320:C320"/>
    <mergeCell ref="D320:E320"/>
    <mergeCell ref="F320:G320"/>
    <mergeCell ref="H320:I320"/>
    <mergeCell ref="J320:N320"/>
    <mergeCell ref="O320:P320"/>
    <mergeCell ref="B319:C319"/>
    <mergeCell ref="D319:E319"/>
    <mergeCell ref="F319:G319"/>
    <mergeCell ref="H319:I319"/>
    <mergeCell ref="J319:N319"/>
    <mergeCell ref="O319:P319"/>
    <mergeCell ref="B318:C318"/>
    <mergeCell ref="D318:E318"/>
    <mergeCell ref="F318:G318"/>
    <mergeCell ref="H318:I318"/>
    <mergeCell ref="J318:N318"/>
    <mergeCell ref="O318:P318"/>
    <mergeCell ref="B317:C317"/>
    <mergeCell ref="D317:E317"/>
    <mergeCell ref="F317:G317"/>
    <mergeCell ref="H317:I317"/>
    <mergeCell ref="J317:N317"/>
    <mergeCell ref="O317:P317"/>
    <mergeCell ref="B316:C316"/>
    <mergeCell ref="D316:E316"/>
    <mergeCell ref="F316:G316"/>
    <mergeCell ref="H316:I316"/>
    <mergeCell ref="J316:N316"/>
    <mergeCell ref="O316:P316"/>
    <mergeCell ref="B315:C315"/>
    <mergeCell ref="D315:E315"/>
    <mergeCell ref="F315:G315"/>
    <mergeCell ref="H315:I315"/>
    <mergeCell ref="J315:N315"/>
    <mergeCell ref="O315:P315"/>
    <mergeCell ref="B314:C314"/>
    <mergeCell ref="D314:E314"/>
    <mergeCell ref="F314:G314"/>
    <mergeCell ref="H314:I314"/>
    <mergeCell ref="J314:N314"/>
    <mergeCell ref="O314:P314"/>
    <mergeCell ref="B313:C313"/>
    <mergeCell ref="D313:E313"/>
    <mergeCell ref="F313:G313"/>
    <mergeCell ref="H313:I313"/>
    <mergeCell ref="J313:N313"/>
    <mergeCell ref="O313:P313"/>
    <mergeCell ref="B312:C312"/>
    <mergeCell ref="D312:E312"/>
    <mergeCell ref="F312:G312"/>
    <mergeCell ref="H312:I312"/>
    <mergeCell ref="J312:N312"/>
    <mergeCell ref="O312:P312"/>
    <mergeCell ref="B311:C311"/>
    <mergeCell ref="D311:E311"/>
    <mergeCell ref="F311:G311"/>
    <mergeCell ref="H311:I311"/>
    <mergeCell ref="J311:N311"/>
    <mergeCell ref="O311:P311"/>
    <mergeCell ref="B310:C310"/>
    <mergeCell ref="D310:E310"/>
    <mergeCell ref="F310:G310"/>
    <mergeCell ref="H310:I310"/>
    <mergeCell ref="J310:N310"/>
    <mergeCell ref="O310:P310"/>
    <mergeCell ref="B309:C309"/>
    <mergeCell ref="D309:E309"/>
    <mergeCell ref="F309:G309"/>
    <mergeCell ref="H309:I309"/>
    <mergeCell ref="J309:N309"/>
    <mergeCell ref="O309:P309"/>
    <mergeCell ref="B308:C308"/>
    <mergeCell ref="D308:E308"/>
    <mergeCell ref="F308:G308"/>
    <mergeCell ref="H308:I308"/>
    <mergeCell ref="J308:N308"/>
    <mergeCell ref="O308:P308"/>
    <mergeCell ref="B307:C307"/>
    <mergeCell ref="D307:E307"/>
    <mergeCell ref="F307:G307"/>
    <mergeCell ref="H307:I307"/>
    <mergeCell ref="J307:N307"/>
    <mergeCell ref="O307:P307"/>
    <mergeCell ref="B306:C306"/>
    <mergeCell ref="D306:E306"/>
    <mergeCell ref="F306:G306"/>
    <mergeCell ref="H306:I306"/>
    <mergeCell ref="J306:N306"/>
    <mergeCell ref="O306:P306"/>
    <mergeCell ref="B305:C305"/>
    <mergeCell ref="D305:E305"/>
    <mergeCell ref="F305:G305"/>
    <mergeCell ref="H305:I305"/>
    <mergeCell ref="J305:N305"/>
    <mergeCell ref="O305:P305"/>
    <mergeCell ref="B304:C304"/>
    <mergeCell ref="D304:E304"/>
    <mergeCell ref="F304:G304"/>
    <mergeCell ref="H304:I304"/>
    <mergeCell ref="J304:N304"/>
    <mergeCell ref="O304:P304"/>
    <mergeCell ref="B303:C303"/>
    <mergeCell ref="D303:E303"/>
    <mergeCell ref="F303:G303"/>
    <mergeCell ref="H303:I303"/>
    <mergeCell ref="J303:N303"/>
    <mergeCell ref="O303:P303"/>
    <mergeCell ref="B302:C302"/>
    <mergeCell ref="D302:E302"/>
    <mergeCell ref="F302:G302"/>
    <mergeCell ref="H302:I302"/>
    <mergeCell ref="J302:N302"/>
    <mergeCell ref="O302:P302"/>
    <mergeCell ref="B301:C301"/>
    <mergeCell ref="D301:E301"/>
    <mergeCell ref="F301:G301"/>
    <mergeCell ref="H301:I301"/>
    <mergeCell ref="J301:N301"/>
    <mergeCell ref="O301:P301"/>
    <mergeCell ref="B300:C300"/>
    <mergeCell ref="D300:E300"/>
    <mergeCell ref="F300:G300"/>
    <mergeCell ref="H300:I300"/>
    <mergeCell ref="J300:N300"/>
    <mergeCell ref="O300:P300"/>
    <mergeCell ref="B299:C299"/>
    <mergeCell ref="D299:E299"/>
    <mergeCell ref="F299:G299"/>
    <mergeCell ref="H299:I299"/>
    <mergeCell ref="J299:N299"/>
    <mergeCell ref="O299:P299"/>
    <mergeCell ref="B298:C298"/>
    <mergeCell ref="D298:E298"/>
    <mergeCell ref="F298:G298"/>
    <mergeCell ref="H298:I298"/>
    <mergeCell ref="J298:N298"/>
    <mergeCell ref="O298:P298"/>
    <mergeCell ref="B297:C297"/>
    <mergeCell ref="D297:E297"/>
    <mergeCell ref="F297:G297"/>
    <mergeCell ref="H297:I297"/>
    <mergeCell ref="J297:N297"/>
    <mergeCell ref="O297:P297"/>
    <mergeCell ref="B296:C296"/>
    <mergeCell ref="D296:E296"/>
    <mergeCell ref="F296:G296"/>
    <mergeCell ref="H296:I296"/>
    <mergeCell ref="J296:N296"/>
    <mergeCell ref="O296:P296"/>
    <mergeCell ref="B295:C295"/>
    <mergeCell ref="D295:E295"/>
    <mergeCell ref="F295:G295"/>
    <mergeCell ref="H295:I295"/>
    <mergeCell ref="J295:N295"/>
    <mergeCell ref="O295:P295"/>
    <mergeCell ref="B294:C294"/>
    <mergeCell ref="D294:E294"/>
    <mergeCell ref="F294:G294"/>
    <mergeCell ref="H294:I294"/>
    <mergeCell ref="J294:N294"/>
    <mergeCell ref="O294:P294"/>
    <mergeCell ref="B293:C293"/>
    <mergeCell ref="D293:E293"/>
    <mergeCell ref="F293:G293"/>
    <mergeCell ref="H293:I293"/>
    <mergeCell ref="J293:N293"/>
    <mergeCell ref="O293:P293"/>
    <mergeCell ref="B292:C292"/>
    <mergeCell ref="D292:E292"/>
    <mergeCell ref="F292:G292"/>
    <mergeCell ref="H292:I292"/>
    <mergeCell ref="J292:N292"/>
    <mergeCell ref="O292:P292"/>
    <mergeCell ref="B291:C291"/>
    <mergeCell ref="D291:E291"/>
    <mergeCell ref="F291:G291"/>
    <mergeCell ref="H291:I291"/>
    <mergeCell ref="J291:N291"/>
    <mergeCell ref="O291:P291"/>
    <mergeCell ref="B290:C290"/>
    <mergeCell ref="D290:E290"/>
    <mergeCell ref="F290:G290"/>
    <mergeCell ref="H290:I290"/>
    <mergeCell ref="J290:N290"/>
    <mergeCell ref="O290:P290"/>
    <mergeCell ref="B289:C289"/>
    <mergeCell ref="D289:E289"/>
    <mergeCell ref="F289:G289"/>
    <mergeCell ref="H289:I289"/>
    <mergeCell ref="J289:N289"/>
    <mergeCell ref="O289:P289"/>
    <mergeCell ref="B288:C288"/>
    <mergeCell ref="D288:E288"/>
    <mergeCell ref="F288:G288"/>
    <mergeCell ref="H288:I288"/>
    <mergeCell ref="J288:N288"/>
    <mergeCell ref="O288:P288"/>
    <mergeCell ref="B287:C287"/>
    <mergeCell ref="D287:E287"/>
    <mergeCell ref="F287:G287"/>
    <mergeCell ref="H287:I287"/>
    <mergeCell ref="J287:N287"/>
    <mergeCell ref="O287:P287"/>
    <mergeCell ref="B286:C286"/>
    <mergeCell ref="D286:E286"/>
    <mergeCell ref="F286:G286"/>
    <mergeCell ref="H286:I286"/>
    <mergeCell ref="J286:N286"/>
    <mergeCell ref="O286:P286"/>
    <mergeCell ref="B285:C285"/>
    <mergeCell ref="D285:E285"/>
    <mergeCell ref="F285:G285"/>
    <mergeCell ref="H285:I285"/>
    <mergeCell ref="J285:N285"/>
    <mergeCell ref="O285:P285"/>
    <mergeCell ref="B284:C284"/>
    <mergeCell ref="D284:E284"/>
    <mergeCell ref="F284:G284"/>
    <mergeCell ref="H284:I284"/>
    <mergeCell ref="J284:N284"/>
    <mergeCell ref="O284:P284"/>
    <mergeCell ref="B283:C283"/>
    <mergeCell ref="D283:E283"/>
    <mergeCell ref="F283:G283"/>
    <mergeCell ref="H283:I283"/>
    <mergeCell ref="J283:N283"/>
    <mergeCell ref="O283:P283"/>
    <mergeCell ref="B282:C282"/>
    <mergeCell ref="D282:E282"/>
    <mergeCell ref="F282:G282"/>
    <mergeCell ref="H282:I282"/>
    <mergeCell ref="J282:N282"/>
    <mergeCell ref="O282:P282"/>
    <mergeCell ref="B281:C281"/>
    <mergeCell ref="D281:E281"/>
    <mergeCell ref="F281:G281"/>
    <mergeCell ref="H281:I281"/>
    <mergeCell ref="J281:N281"/>
    <mergeCell ref="O281:P281"/>
    <mergeCell ref="B280:C280"/>
    <mergeCell ref="D280:E280"/>
    <mergeCell ref="F280:G280"/>
    <mergeCell ref="H280:I280"/>
    <mergeCell ref="J280:N280"/>
    <mergeCell ref="O280:P280"/>
    <mergeCell ref="B279:C279"/>
    <mergeCell ref="D279:E279"/>
    <mergeCell ref="F279:G279"/>
    <mergeCell ref="H279:I279"/>
    <mergeCell ref="J279:N279"/>
    <mergeCell ref="O279:P279"/>
    <mergeCell ref="B278:C278"/>
    <mergeCell ref="D278:E278"/>
    <mergeCell ref="F278:G278"/>
    <mergeCell ref="H278:I278"/>
    <mergeCell ref="J278:N278"/>
    <mergeCell ref="O278:P278"/>
    <mergeCell ref="B277:C277"/>
    <mergeCell ref="D277:E277"/>
    <mergeCell ref="F277:G277"/>
    <mergeCell ref="H277:I277"/>
    <mergeCell ref="J277:N277"/>
    <mergeCell ref="O277:P277"/>
    <mergeCell ref="B276:C276"/>
    <mergeCell ref="D276:E276"/>
    <mergeCell ref="F276:G276"/>
    <mergeCell ref="H276:I276"/>
    <mergeCell ref="J276:N276"/>
    <mergeCell ref="O276:P276"/>
    <mergeCell ref="B275:C275"/>
    <mergeCell ref="D275:E275"/>
    <mergeCell ref="F275:G275"/>
    <mergeCell ref="H275:I275"/>
    <mergeCell ref="J275:N275"/>
    <mergeCell ref="O275:P275"/>
    <mergeCell ref="B274:C274"/>
    <mergeCell ref="D274:E274"/>
    <mergeCell ref="F274:G274"/>
    <mergeCell ref="H274:I274"/>
    <mergeCell ref="J274:N274"/>
    <mergeCell ref="O274:P274"/>
    <mergeCell ref="B273:C273"/>
    <mergeCell ref="D273:E273"/>
    <mergeCell ref="F273:G273"/>
    <mergeCell ref="H273:I273"/>
    <mergeCell ref="J273:N273"/>
    <mergeCell ref="O273:P273"/>
    <mergeCell ref="B272:C272"/>
    <mergeCell ref="D272:E272"/>
    <mergeCell ref="F272:G272"/>
    <mergeCell ref="H272:I272"/>
    <mergeCell ref="J272:N272"/>
    <mergeCell ref="O272:P272"/>
    <mergeCell ref="B271:C271"/>
    <mergeCell ref="D271:E271"/>
    <mergeCell ref="F271:G271"/>
    <mergeCell ref="H271:I271"/>
    <mergeCell ref="J271:N271"/>
    <mergeCell ref="O271:P271"/>
    <mergeCell ref="B270:C270"/>
    <mergeCell ref="D270:E270"/>
    <mergeCell ref="F270:G270"/>
    <mergeCell ref="H270:I270"/>
    <mergeCell ref="J270:N270"/>
    <mergeCell ref="O270:P270"/>
    <mergeCell ref="B269:C269"/>
    <mergeCell ref="D269:E269"/>
    <mergeCell ref="F269:G269"/>
    <mergeCell ref="H269:I269"/>
    <mergeCell ref="J269:N269"/>
    <mergeCell ref="O269:P269"/>
    <mergeCell ref="B268:C268"/>
    <mergeCell ref="D268:E268"/>
    <mergeCell ref="F268:G268"/>
    <mergeCell ref="H268:I268"/>
    <mergeCell ref="J268:N268"/>
    <mergeCell ref="O268:P268"/>
    <mergeCell ref="B267:C267"/>
    <mergeCell ref="D267:E267"/>
    <mergeCell ref="F267:G267"/>
    <mergeCell ref="H267:I267"/>
    <mergeCell ref="J267:N267"/>
    <mergeCell ref="O267:P267"/>
    <mergeCell ref="B266:C266"/>
    <mergeCell ref="D266:E266"/>
    <mergeCell ref="F266:G266"/>
    <mergeCell ref="H266:I266"/>
    <mergeCell ref="J266:N266"/>
    <mergeCell ref="O266:P266"/>
    <mergeCell ref="B265:C265"/>
    <mergeCell ref="D265:E265"/>
    <mergeCell ref="F265:G265"/>
    <mergeCell ref="H265:I265"/>
    <mergeCell ref="J265:N265"/>
    <mergeCell ref="O265:P265"/>
    <mergeCell ref="B264:C264"/>
    <mergeCell ref="D264:E264"/>
    <mergeCell ref="F264:G264"/>
    <mergeCell ref="H264:I264"/>
    <mergeCell ref="J264:N264"/>
    <mergeCell ref="O264:P264"/>
    <mergeCell ref="B263:C263"/>
    <mergeCell ref="D263:E263"/>
    <mergeCell ref="F263:G263"/>
    <mergeCell ref="H263:I263"/>
    <mergeCell ref="J263:N263"/>
    <mergeCell ref="O263:P263"/>
    <mergeCell ref="B262:C262"/>
    <mergeCell ref="D262:E262"/>
    <mergeCell ref="F262:G262"/>
    <mergeCell ref="H262:I262"/>
    <mergeCell ref="J262:N262"/>
    <mergeCell ref="O262:P262"/>
    <mergeCell ref="B261:C261"/>
    <mergeCell ref="D261:E261"/>
    <mergeCell ref="F261:G261"/>
    <mergeCell ref="H261:I261"/>
    <mergeCell ref="J261:N261"/>
    <mergeCell ref="O261:P261"/>
    <mergeCell ref="B260:C260"/>
    <mergeCell ref="D260:E260"/>
    <mergeCell ref="F260:G260"/>
    <mergeCell ref="H260:I260"/>
    <mergeCell ref="J260:N260"/>
    <mergeCell ref="O260:P260"/>
    <mergeCell ref="B259:C259"/>
    <mergeCell ref="D259:E259"/>
    <mergeCell ref="F259:G259"/>
    <mergeCell ref="H259:I259"/>
    <mergeCell ref="J259:N259"/>
    <mergeCell ref="O259:P259"/>
    <mergeCell ref="B258:C258"/>
    <mergeCell ref="D258:E258"/>
    <mergeCell ref="F258:G258"/>
    <mergeCell ref="H258:I258"/>
    <mergeCell ref="J258:N258"/>
    <mergeCell ref="O258:P258"/>
    <mergeCell ref="B257:C257"/>
    <mergeCell ref="D257:E257"/>
    <mergeCell ref="F257:G257"/>
    <mergeCell ref="H257:I257"/>
    <mergeCell ref="J257:N257"/>
    <mergeCell ref="O257:P257"/>
    <mergeCell ref="B256:C256"/>
    <mergeCell ref="D256:E256"/>
    <mergeCell ref="F256:G256"/>
    <mergeCell ref="H256:I256"/>
    <mergeCell ref="J256:N256"/>
    <mergeCell ref="O256:P256"/>
    <mergeCell ref="B255:C255"/>
    <mergeCell ref="D255:E255"/>
    <mergeCell ref="F255:G255"/>
    <mergeCell ref="H255:I255"/>
    <mergeCell ref="J255:N255"/>
    <mergeCell ref="O255:P255"/>
    <mergeCell ref="B254:C254"/>
    <mergeCell ref="D254:E254"/>
    <mergeCell ref="F254:G254"/>
    <mergeCell ref="H254:I254"/>
    <mergeCell ref="J254:N254"/>
    <mergeCell ref="O254:P254"/>
    <mergeCell ref="B253:C253"/>
    <mergeCell ref="D253:E253"/>
    <mergeCell ref="F253:G253"/>
    <mergeCell ref="H253:I253"/>
    <mergeCell ref="J253:N253"/>
    <mergeCell ref="O253:P253"/>
    <mergeCell ref="B252:C252"/>
    <mergeCell ref="D252:E252"/>
    <mergeCell ref="F252:G252"/>
    <mergeCell ref="H252:I252"/>
    <mergeCell ref="J252:N252"/>
    <mergeCell ref="O252:P252"/>
    <mergeCell ref="B251:C251"/>
    <mergeCell ref="D251:E251"/>
    <mergeCell ref="F251:G251"/>
    <mergeCell ref="H251:I251"/>
    <mergeCell ref="J251:N251"/>
    <mergeCell ref="O251:P251"/>
    <mergeCell ref="B250:C250"/>
    <mergeCell ref="D250:E250"/>
    <mergeCell ref="F250:G250"/>
    <mergeCell ref="H250:I250"/>
    <mergeCell ref="J250:N250"/>
    <mergeCell ref="O250:P250"/>
    <mergeCell ref="B249:C249"/>
    <mergeCell ref="D249:E249"/>
    <mergeCell ref="F249:G249"/>
    <mergeCell ref="H249:I249"/>
    <mergeCell ref="J249:N249"/>
    <mergeCell ref="O249:P249"/>
    <mergeCell ref="B248:C248"/>
    <mergeCell ref="D248:E248"/>
    <mergeCell ref="F248:G248"/>
    <mergeCell ref="H248:I248"/>
    <mergeCell ref="J248:N248"/>
    <mergeCell ref="O248:P248"/>
    <mergeCell ref="B247:C247"/>
    <mergeCell ref="D247:E247"/>
    <mergeCell ref="F247:G247"/>
    <mergeCell ref="H247:I247"/>
    <mergeCell ref="J247:N247"/>
    <mergeCell ref="O247:P247"/>
    <mergeCell ref="B246:C246"/>
    <mergeCell ref="D246:E246"/>
    <mergeCell ref="F246:G246"/>
    <mergeCell ref="H246:I246"/>
    <mergeCell ref="J246:N246"/>
    <mergeCell ref="O246:P246"/>
    <mergeCell ref="B245:C245"/>
    <mergeCell ref="D245:E245"/>
    <mergeCell ref="F245:G245"/>
    <mergeCell ref="H245:I245"/>
    <mergeCell ref="J245:N245"/>
    <mergeCell ref="O245:P245"/>
    <mergeCell ref="B244:C244"/>
    <mergeCell ref="D244:E244"/>
    <mergeCell ref="F244:G244"/>
    <mergeCell ref="H244:I244"/>
    <mergeCell ref="J244:N244"/>
    <mergeCell ref="O244:P244"/>
    <mergeCell ref="B243:C243"/>
    <mergeCell ref="D243:E243"/>
    <mergeCell ref="F243:G243"/>
    <mergeCell ref="H243:I243"/>
    <mergeCell ref="J243:N243"/>
    <mergeCell ref="O243:P243"/>
    <mergeCell ref="B242:C242"/>
    <mergeCell ref="D242:E242"/>
    <mergeCell ref="F242:G242"/>
    <mergeCell ref="H242:I242"/>
    <mergeCell ref="J242:N242"/>
    <mergeCell ref="O242:P242"/>
    <mergeCell ref="B241:C241"/>
    <mergeCell ref="D241:E241"/>
    <mergeCell ref="F241:G241"/>
    <mergeCell ref="H241:I241"/>
    <mergeCell ref="J241:N241"/>
    <mergeCell ref="O241:P241"/>
    <mergeCell ref="B240:C240"/>
    <mergeCell ref="D240:E240"/>
    <mergeCell ref="F240:G240"/>
    <mergeCell ref="H240:I240"/>
    <mergeCell ref="J240:N240"/>
    <mergeCell ref="O240:P240"/>
    <mergeCell ref="B239:C239"/>
    <mergeCell ref="D239:E239"/>
    <mergeCell ref="F239:G239"/>
    <mergeCell ref="H239:I239"/>
    <mergeCell ref="J239:N239"/>
    <mergeCell ref="O239:P239"/>
    <mergeCell ref="B238:C238"/>
    <mergeCell ref="D238:E238"/>
    <mergeCell ref="F238:G238"/>
    <mergeCell ref="H238:I238"/>
    <mergeCell ref="J238:N238"/>
    <mergeCell ref="O238:P238"/>
    <mergeCell ref="B237:C237"/>
    <mergeCell ref="D237:E237"/>
    <mergeCell ref="F237:G237"/>
    <mergeCell ref="H237:I237"/>
    <mergeCell ref="J237:N237"/>
    <mergeCell ref="O237:P237"/>
    <mergeCell ref="B236:C236"/>
    <mergeCell ref="D236:E236"/>
    <mergeCell ref="F236:G236"/>
    <mergeCell ref="H236:I236"/>
    <mergeCell ref="J236:N236"/>
    <mergeCell ref="O236:P236"/>
    <mergeCell ref="B235:C235"/>
    <mergeCell ref="D235:E235"/>
    <mergeCell ref="F235:G235"/>
    <mergeCell ref="H235:I235"/>
    <mergeCell ref="J235:N235"/>
    <mergeCell ref="O235:P235"/>
    <mergeCell ref="B234:C234"/>
    <mergeCell ref="D234:E234"/>
    <mergeCell ref="F234:G234"/>
    <mergeCell ref="H234:I234"/>
    <mergeCell ref="J234:N234"/>
    <mergeCell ref="O234:P234"/>
    <mergeCell ref="B233:C233"/>
    <mergeCell ref="D233:E233"/>
    <mergeCell ref="F233:G233"/>
    <mergeCell ref="H233:I233"/>
    <mergeCell ref="J233:N233"/>
    <mergeCell ref="O233:P233"/>
    <mergeCell ref="B232:C232"/>
    <mergeCell ref="D232:E232"/>
    <mergeCell ref="F232:G232"/>
    <mergeCell ref="H232:I232"/>
    <mergeCell ref="J232:N232"/>
    <mergeCell ref="O232:P232"/>
    <mergeCell ref="B231:C231"/>
    <mergeCell ref="D231:E231"/>
    <mergeCell ref="F231:G231"/>
    <mergeCell ref="H231:I231"/>
    <mergeCell ref="J231:N231"/>
    <mergeCell ref="O231:P231"/>
    <mergeCell ref="B230:C230"/>
    <mergeCell ref="D230:E230"/>
    <mergeCell ref="F230:G230"/>
    <mergeCell ref="H230:I230"/>
    <mergeCell ref="J230:N230"/>
    <mergeCell ref="O230:P230"/>
    <mergeCell ref="B229:C229"/>
    <mergeCell ref="D229:E229"/>
    <mergeCell ref="F229:G229"/>
    <mergeCell ref="H229:I229"/>
    <mergeCell ref="J229:N229"/>
    <mergeCell ref="O229:P229"/>
    <mergeCell ref="B228:C228"/>
    <mergeCell ref="D228:E228"/>
    <mergeCell ref="F228:G228"/>
    <mergeCell ref="H228:I228"/>
    <mergeCell ref="J228:N228"/>
    <mergeCell ref="O228:P228"/>
    <mergeCell ref="B227:C227"/>
    <mergeCell ref="D227:E227"/>
    <mergeCell ref="F227:G227"/>
    <mergeCell ref="H227:I227"/>
    <mergeCell ref="J227:N227"/>
    <mergeCell ref="O227:P227"/>
    <mergeCell ref="B226:C226"/>
    <mergeCell ref="D226:E226"/>
    <mergeCell ref="F226:G226"/>
    <mergeCell ref="H226:I226"/>
    <mergeCell ref="J226:N226"/>
    <mergeCell ref="O226:P226"/>
    <mergeCell ref="B225:C225"/>
    <mergeCell ref="D225:E225"/>
    <mergeCell ref="F225:G225"/>
    <mergeCell ref="H225:I225"/>
    <mergeCell ref="J225:N225"/>
    <mergeCell ref="O225:P225"/>
    <mergeCell ref="B224:C224"/>
    <mergeCell ref="D224:E224"/>
    <mergeCell ref="F224:G224"/>
    <mergeCell ref="H224:I224"/>
    <mergeCell ref="J224:N224"/>
    <mergeCell ref="O224:P224"/>
    <mergeCell ref="B223:C223"/>
    <mergeCell ref="D223:E223"/>
    <mergeCell ref="F223:G223"/>
    <mergeCell ref="H223:I223"/>
    <mergeCell ref="J223:N223"/>
    <mergeCell ref="O223:P223"/>
    <mergeCell ref="B222:C222"/>
    <mergeCell ref="D222:E222"/>
    <mergeCell ref="F222:G222"/>
    <mergeCell ref="H222:I222"/>
    <mergeCell ref="J222:N222"/>
    <mergeCell ref="O222:P222"/>
    <mergeCell ref="B221:C221"/>
    <mergeCell ref="D221:E221"/>
    <mergeCell ref="F221:G221"/>
    <mergeCell ref="H221:I221"/>
    <mergeCell ref="J221:N221"/>
    <mergeCell ref="O221:P221"/>
    <mergeCell ref="B220:C220"/>
    <mergeCell ref="D220:E220"/>
    <mergeCell ref="F220:G220"/>
    <mergeCell ref="H220:I220"/>
    <mergeCell ref="J220:N220"/>
    <mergeCell ref="O220:P220"/>
    <mergeCell ref="B219:C219"/>
    <mergeCell ref="D219:E219"/>
    <mergeCell ref="F219:G219"/>
    <mergeCell ref="H219:I219"/>
    <mergeCell ref="J219:N219"/>
    <mergeCell ref="O219:P219"/>
    <mergeCell ref="B218:C218"/>
    <mergeCell ref="D218:E218"/>
    <mergeCell ref="F218:G218"/>
    <mergeCell ref="H218:I218"/>
    <mergeCell ref="J218:N218"/>
    <mergeCell ref="O218:P218"/>
    <mergeCell ref="B217:C217"/>
    <mergeCell ref="D217:E217"/>
    <mergeCell ref="F217:G217"/>
    <mergeCell ref="H217:I217"/>
    <mergeCell ref="J217:N217"/>
    <mergeCell ref="O217:P217"/>
    <mergeCell ref="B216:C216"/>
    <mergeCell ref="D216:E216"/>
    <mergeCell ref="F216:G216"/>
    <mergeCell ref="H216:I216"/>
    <mergeCell ref="J216:N216"/>
    <mergeCell ref="O216:P216"/>
    <mergeCell ref="B215:C215"/>
    <mergeCell ref="D215:E215"/>
    <mergeCell ref="F215:G215"/>
    <mergeCell ref="H215:I215"/>
    <mergeCell ref="J215:N215"/>
    <mergeCell ref="O215:P215"/>
    <mergeCell ref="B214:C214"/>
    <mergeCell ref="D214:E214"/>
    <mergeCell ref="F214:G214"/>
    <mergeCell ref="H214:I214"/>
    <mergeCell ref="J214:N214"/>
    <mergeCell ref="O214:P214"/>
    <mergeCell ref="B213:C213"/>
    <mergeCell ref="D213:E213"/>
    <mergeCell ref="F213:G213"/>
    <mergeCell ref="H213:I213"/>
    <mergeCell ref="J213:N213"/>
    <mergeCell ref="O213:P213"/>
    <mergeCell ref="B212:C212"/>
    <mergeCell ref="D212:E212"/>
    <mergeCell ref="F212:G212"/>
    <mergeCell ref="H212:I212"/>
    <mergeCell ref="J212:N212"/>
    <mergeCell ref="O212:P212"/>
    <mergeCell ref="B211:C211"/>
    <mergeCell ref="D211:E211"/>
    <mergeCell ref="F211:G211"/>
    <mergeCell ref="H211:I211"/>
    <mergeCell ref="J211:N211"/>
    <mergeCell ref="O211:P211"/>
    <mergeCell ref="B210:C210"/>
    <mergeCell ref="D210:E210"/>
    <mergeCell ref="F210:G210"/>
    <mergeCell ref="H210:I210"/>
    <mergeCell ref="J210:N210"/>
    <mergeCell ref="O210:P210"/>
    <mergeCell ref="B209:C209"/>
    <mergeCell ref="D209:E209"/>
    <mergeCell ref="F209:G209"/>
    <mergeCell ref="H209:I209"/>
    <mergeCell ref="J209:N209"/>
    <mergeCell ref="O209:P209"/>
    <mergeCell ref="B208:C208"/>
    <mergeCell ref="D208:E208"/>
    <mergeCell ref="F208:G208"/>
    <mergeCell ref="H208:I208"/>
    <mergeCell ref="J208:N208"/>
    <mergeCell ref="O208:P208"/>
    <mergeCell ref="B207:C207"/>
    <mergeCell ref="D207:E207"/>
    <mergeCell ref="F207:G207"/>
    <mergeCell ref="H207:I207"/>
    <mergeCell ref="J207:N207"/>
    <mergeCell ref="O207:P207"/>
    <mergeCell ref="B206:C206"/>
    <mergeCell ref="D206:E206"/>
    <mergeCell ref="F206:G206"/>
    <mergeCell ref="H206:I206"/>
    <mergeCell ref="J206:N206"/>
    <mergeCell ref="O206:P206"/>
    <mergeCell ref="B205:C205"/>
    <mergeCell ref="D205:E205"/>
    <mergeCell ref="F205:G205"/>
    <mergeCell ref="H205:I205"/>
    <mergeCell ref="J205:N205"/>
    <mergeCell ref="O205:P205"/>
    <mergeCell ref="B204:C204"/>
    <mergeCell ref="D204:E204"/>
    <mergeCell ref="F204:G204"/>
    <mergeCell ref="H204:I204"/>
    <mergeCell ref="J204:N204"/>
    <mergeCell ref="O204:P204"/>
    <mergeCell ref="B203:C203"/>
    <mergeCell ref="D203:E203"/>
    <mergeCell ref="F203:G203"/>
    <mergeCell ref="H203:I203"/>
    <mergeCell ref="J203:N203"/>
    <mergeCell ref="O203:P203"/>
    <mergeCell ref="B202:C202"/>
    <mergeCell ref="D202:E202"/>
    <mergeCell ref="F202:G202"/>
    <mergeCell ref="H202:I202"/>
    <mergeCell ref="J202:N202"/>
    <mergeCell ref="O202:P202"/>
    <mergeCell ref="B201:C201"/>
    <mergeCell ref="D201:E201"/>
    <mergeCell ref="F201:G201"/>
    <mergeCell ref="H201:I201"/>
    <mergeCell ref="J201:N201"/>
    <mergeCell ref="O201:P201"/>
    <mergeCell ref="B200:C200"/>
    <mergeCell ref="D200:E200"/>
    <mergeCell ref="F200:G200"/>
    <mergeCell ref="H200:I200"/>
    <mergeCell ref="J200:N200"/>
    <mergeCell ref="O200:P200"/>
    <mergeCell ref="B199:C199"/>
    <mergeCell ref="D199:E199"/>
    <mergeCell ref="F199:G199"/>
    <mergeCell ref="H199:I199"/>
    <mergeCell ref="J199:N199"/>
    <mergeCell ref="O199:P199"/>
    <mergeCell ref="B198:C198"/>
    <mergeCell ref="D198:E198"/>
    <mergeCell ref="F198:G198"/>
    <mergeCell ref="H198:I198"/>
    <mergeCell ref="J198:N198"/>
    <mergeCell ref="O198:P198"/>
    <mergeCell ref="B197:C197"/>
    <mergeCell ref="D197:E197"/>
    <mergeCell ref="F197:G197"/>
    <mergeCell ref="H197:I197"/>
    <mergeCell ref="J197:N197"/>
    <mergeCell ref="O197:P197"/>
    <mergeCell ref="B196:C196"/>
    <mergeCell ref="D196:E196"/>
    <mergeCell ref="F196:G196"/>
    <mergeCell ref="H196:I196"/>
    <mergeCell ref="J196:N196"/>
    <mergeCell ref="O196:P196"/>
    <mergeCell ref="B195:C195"/>
    <mergeCell ref="D195:E195"/>
    <mergeCell ref="F195:G195"/>
    <mergeCell ref="H195:I195"/>
    <mergeCell ref="J195:N195"/>
    <mergeCell ref="O195:P195"/>
    <mergeCell ref="B194:C194"/>
    <mergeCell ref="D194:E194"/>
    <mergeCell ref="F194:G194"/>
    <mergeCell ref="H194:I194"/>
    <mergeCell ref="J194:N194"/>
    <mergeCell ref="O194:P194"/>
    <mergeCell ref="B193:C193"/>
    <mergeCell ref="D193:E193"/>
    <mergeCell ref="F193:G193"/>
    <mergeCell ref="H193:I193"/>
    <mergeCell ref="J193:N193"/>
    <mergeCell ref="O193:P193"/>
    <mergeCell ref="B192:C192"/>
    <mergeCell ref="D192:E192"/>
    <mergeCell ref="F192:G192"/>
    <mergeCell ref="H192:I192"/>
    <mergeCell ref="J192:N192"/>
    <mergeCell ref="O192:P192"/>
    <mergeCell ref="B191:C191"/>
    <mergeCell ref="D191:E191"/>
    <mergeCell ref="F191:G191"/>
    <mergeCell ref="H191:I191"/>
    <mergeCell ref="J191:N191"/>
    <mergeCell ref="O191:P191"/>
    <mergeCell ref="B190:C190"/>
    <mergeCell ref="D190:E190"/>
    <mergeCell ref="F190:G190"/>
    <mergeCell ref="H190:I190"/>
    <mergeCell ref="J190:N190"/>
    <mergeCell ref="O190:P190"/>
    <mergeCell ref="B189:C189"/>
    <mergeCell ref="D189:E189"/>
    <mergeCell ref="F189:G189"/>
    <mergeCell ref="H189:I189"/>
    <mergeCell ref="J189:N189"/>
    <mergeCell ref="O189:P189"/>
    <mergeCell ref="B188:C188"/>
    <mergeCell ref="D188:E188"/>
    <mergeCell ref="F188:G188"/>
    <mergeCell ref="H188:I188"/>
    <mergeCell ref="J188:N188"/>
    <mergeCell ref="O188:P188"/>
    <mergeCell ref="B187:C187"/>
    <mergeCell ref="D187:E187"/>
    <mergeCell ref="F187:G187"/>
    <mergeCell ref="H187:I187"/>
    <mergeCell ref="J187:N187"/>
    <mergeCell ref="O187:P187"/>
    <mergeCell ref="B186:C186"/>
    <mergeCell ref="D186:E186"/>
    <mergeCell ref="F186:G186"/>
    <mergeCell ref="H186:I186"/>
    <mergeCell ref="J186:N186"/>
    <mergeCell ref="O186:P186"/>
    <mergeCell ref="B185:C185"/>
    <mergeCell ref="D185:E185"/>
    <mergeCell ref="F185:G185"/>
    <mergeCell ref="H185:I185"/>
    <mergeCell ref="J185:N185"/>
    <mergeCell ref="O185:P185"/>
    <mergeCell ref="B184:C184"/>
    <mergeCell ref="D184:E184"/>
    <mergeCell ref="F184:G184"/>
    <mergeCell ref="H184:I184"/>
    <mergeCell ref="J184:N184"/>
    <mergeCell ref="O184:P184"/>
    <mergeCell ref="B183:C183"/>
    <mergeCell ref="D183:E183"/>
    <mergeCell ref="F183:G183"/>
    <mergeCell ref="H183:I183"/>
    <mergeCell ref="J183:N183"/>
    <mergeCell ref="O183:P183"/>
    <mergeCell ref="B182:C182"/>
    <mergeCell ref="D182:E182"/>
    <mergeCell ref="F182:G182"/>
    <mergeCell ref="H182:I182"/>
    <mergeCell ref="J182:N182"/>
    <mergeCell ref="O182:P182"/>
    <mergeCell ref="B181:C181"/>
    <mergeCell ref="D181:E181"/>
    <mergeCell ref="F181:G181"/>
    <mergeCell ref="H181:I181"/>
    <mergeCell ref="J181:N181"/>
    <mergeCell ref="O181:P181"/>
    <mergeCell ref="B180:C180"/>
    <mergeCell ref="D180:E180"/>
    <mergeCell ref="F180:G180"/>
    <mergeCell ref="H180:I180"/>
    <mergeCell ref="J180:N180"/>
    <mergeCell ref="O180:P180"/>
    <mergeCell ref="B179:C179"/>
    <mergeCell ref="D179:E179"/>
    <mergeCell ref="F179:G179"/>
    <mergeCell ref="H179:I179"/>
    <mergeCell ref="J179:N179"/>
    <mergeCell ref="O179:P179"/>
    <mergeCell ref="B178:C178"/>
    <mergeCell ref="D178:E178"/>
    <mergeCell ref="F178:G178"/>
    <mergeCell ref="H178:I178"/>
    <mergeCell ref="J178:N178"/>
    <mergeCell ref="O178:P178"/>
    <mergeCell ref="B177:C177"/>
    <mergeCell ref="D177:E177"/>
    <mergeCell ref="F177:G177"/>
    <mergeCell ref="H177:I177"/>
    <mergeCell ref="J177:N177"/>
    <mergeCell ref="O177:P177"/>
    <mergeCell ref="B176:C176"/>
    <mergeCell ref="D176:E176"/>
    <mergeCell ref="F176:G176"/>
    <mergeCell ref="H176:I176"/>
    <mergeCell ref="J176:N176"/>
    <mergeCell ref="O176:P176"/>
    <mergeCell ref="B175:C175"/>
    <mergeCell ref="D175:E175"/>
    <mergeCell ref="F175:G175"/>
    <mergeCell ref="H175:I175"/>
    <mergeCell ref="J175:N175"/>
    <mergeCell ref="O175:P175"/>
    <mergeCell ref="B174:C174"/>
    <mergeCell ref="D174:E174"/>
    <mergeCell ref="F174:G174"/>
    <mergeCell ref="H174:I174"/>
    <mergeCell ref="J174:N174"/>
    <mergeCell ref="O174:P174"/>
    <mergeCell ref="B173:C173"/>
    <mergeCell ref="D173:E173"/>
    <mergeCell ref="F173:G173"/>
    <mergeCell ref="H173:I173"/>
    <mergeCell ref="J173:N173"/>
    <mergeCell ref="O173:P173"/>
    <mergeCell ref="B172:C172"/>
    <mergeCell ref="D172:E172"/>
    <mergeCell ref="F172:G172"/>
    <mergeCell ref="H172:I172"/>
    <mergeCell ref="J172:N172"/>
    <mergeCell ref="O172:P172"/>
    <mergeCell ref="B171:C171"/>
    <mergeCell ref="D171:E171"/>
    <mergeCell ref="F171:G171"/>
    <mergeCell ref="H171:I171"/>
    <mergeCell ref="J171:N171"/>
    <mergeCell ref="O171:P171"/>
    <mergeCell ref="B170:C170"/>
    <mergeCell ref="D170:E170"/>
    <mergeCell ref="F170:G170"/>
    <mergeCell ref="H170:I170"/>
    <mergeCell ref="J170:N170"/>
    <mergeCell ref="O170:P170"/>
    <mergeCell ref="B169:C169"/>
    <mergeCell ref="D169:E169"/>
    <mergeCell ref="F169:G169"/>
    <mergeCell ref="H169:I169"/>
    <mergeCell ref="J169:N169"/>
    <mergeCell ref="O169:P169"/>
    <mergeCell ref="B168:C168"/>
    <mergeCell ref="D168:E168"/>
    <mergeCell ref="F168:G168"/>
    <mergeCell ref="H168:I168"/>
    <mergeCell ref="J168:N168"/>
    <mergeCell ref="O168:P168"/>
    <mergeCell ref="B167:C167"/>
    <mergeCell ref="D167:E167"/>
    <mergeCell ref="F167:G167"/>
    <mergeCell ref="H167:I167"/>
    <mergeCell ref="J167:N167"/>
    <mergeCell ref="O167:P167"/>
    <mergeCell ref="B166:C166"/>
    <mergeCell ref="D166:E166"/>
    <mergeCell ref="F166:G166"/>
    <mergeCell ref="H166:I166"/>
    <mergeCell ref="J166:N166"/>
    <mergeCell ref="O166:P166"/>
    <mergeCell ref="B165:C165"/>
    <mergeCell ref="D165:E165"/>
    <mergeCell ref="F165:G165"/>
    <mergeCell ref="H165:I165"/>
    <mergeCell ref="J165:N165"/>
    <mergeCell ref="O165:P165"/>
    <mergeCell ref="B164:C164"/>
    <mergeCell ref="D164:E164"/>
    <mergeCell ref="F164:G164"/>
    <mergeCell ref="H164:I164"/>
    <mergeCell ref="J164:N164"/>
    <mergeCell ref="O164:P164"/>
    <mergeCell ref="B163:C163"/>
    <mergeCell ref="D163:E163"/>
    <mergeCell ref="F163:G163"/>
    <mergeCell ref="H163:I163"/>
    <mergeCell ref="J163:N163"/>
    <mergeCell ref="O163:P163"/>
    <mergeCell ref="B162:C162"/>
    <mergeCell ref="D162:E162"/>
    <mergeCell ref="F162:G162"/>
    <mergeCell ref="H162:I162"/>
    <mergeCell ref="J162:N162"/>
    <mergeCell ref="O162:P162"/>
    <mergeCell ref="B161:C161"/>
    <mergeCell ref="D161:E161"/>
    <mergeCell ref="F161:G161"/>
    <mergeCell ref="H161:I161"/>
    <mergeCell ref="J161:N161"/>
    <mergeCell ref="O161:P161"/>
    <mergeCell ref="B160:C160"/>
    <mergeCell ref="D160:E160"/>
    <mergeCell ref="F160:G160"/>
    <mergeCell ref="H160:I160"/>
    <mergeCell ref="J160:N160"/>
    <mergeCell ref="O160:P160"/>
    <mergeCell ref="B159:C159"/>
    <mergeCell ref="D159:E159"/>
    <mergeCell ref="F159:G159"/>
    <mergeCell ref="H159:I159"/>
    <mergeCell ref="J159:N159"/>
    <mergeCell ref="O159:P159"/>
    <mergeCell ref="B158:C158"/>
    <mergeCell ref="D158:E158"/>
    <mergeCell ref="F158:G158"/>
    <mergeCell ref="H158:I158"/>
    <mergeCell ref="J158:N158"/>
    <mergeCell ref="O158:P158"/>
    <mergeCell ref="B157:C157"/>
    <mergeCell ref="D157:E157"/>
    <mergeCell ref="F157:G157"/>
    <mergeCell ref="H157:I157"/>
    <mergeCell ref="J157:N157"/>
    <mergeCell ref="O157:P157"/>
    <mergeCell ref="B156:C156"/>
    <mergeCell ref="D156:E156"/>
    <mergeCell ref="F156:G156"/>
    <mergeCell ref="H156:I156"/>
    <mergeCell ref="J156:N156"/>
    <mergeCell ref="O156:P156"/>
    <mergeCell ref="B155:C155"/>
    <mergeCell ref="D155:E155"/>
    <mergeCell ref="F155:G155"/>
    <mergeCell ref="H155:I155"/>
    <mergeCell ref="J155:N155"/>
    <mergeCell ref="O155:P155"/>
    <mergeCell ref="B154:C154"/>
    <mergeCell ref="D154:E154"/>
    <mergeCell ref="F154:G154"/>
    <mergeCell ref="H154:I154"/>
    <mergeCell ref="J154:N154"/>
    <mergeCell ref="O154:P154"/>
    <mergeCell ref="B153:C153"/>
    <mergeCell ref="D153:E153"/>
    <mergeCell ref="F153:G153"/>
    <mergeCell ref="H153:I153"/>
    <mergeCell ref="J153:N153"/>
    <mergeCell ref="O153:P153"/>
    <mergeCell ref="B152:C152"/>
    <mergeCell ref="D152:E152"/>
    <mergeCell ref="F152:G152"/>
    <mergeCell ref="H152:I152"/>
    <mergeCell ref="J152:N152"/>
    <mergeCell ref="O152:P152"/>
    <mergeCell ref="B151:C151"/>
    <mergeCell ref="D151:E151"/>
    <mergeCell ref="F151:G151"/>
    <mergeCell ref="H151:I151"/>
    <mergeCell ref="J151:N151"/>
    <mergeCell ref="O151:P151"/>
    <mergeCell ref="B150:C150"/>
    <mergeCell ref="D150:E150"/>
    <mergeCell ref="F150:G150"/>
    <mergeCell ref="H150:I150"/>
    <mergeCell ref="J150:N150"/>
    <mergeCell ref="O150:P150"/>
    <mergeCell ref="B149:C149"/>
    <mergeCell ref="D149:E149"/>
    <mergeCell ref="F149:G149"/>
    <mergeCell ref="H149:I149"/>
    <mergeCell ref="J149:N149"/>
    <mergeCell ref="O149:P149"/>
    <mergeCell ref="B148:C148"/>
    <mergeCell ref="D148:E148"/>
    <mergeCell ref="F148:G148"/>
    <mergeCell ref="H148:I148"/>
    <mergeCell ref="J148:N148"/>
    <mergeCell ref="O148:P148"/>
    <mergeCell ref="B147:C147"/>
    <mergeCell ref="D147:E147"/>
    <mergeCell ref="F147:G147"/>
    <mergeCell ref="H147:I147"/>
    <mergeCell ref="J147:N147"/>
    <mergeCell ref="O147:P147"/>
    <mergeCell ref="B146:C146"/>
    <mergeCell ref="D146:E146"/>
    <mergeCell ref="F146:G146"/>
    <mergeCell ref="H146:I146"/>
    <mergeCell ref="J146:N146"/>
    <mergeCell ref="O146:P146"/>
    <mergeCell ref="B145:C145"/>
    <mergeCell ref="D145:E145"/>
    <mergeCell ref="F145:G145"/>
    <mergeCell ref="H145:I145"/>
    <mergeCell ref="J145:N145"/>
    <mergeCell ref="O145:P145"/>
    <mergeCell ref="B144:C144"/>
    <mergeCell ref="D144:E144"/>
    <mergeCell ref="F144:G144"/>
    <mergeCell ref="H144:I144"/>
    <mergeCell ref="J144:N144"/>
    <mergeCell ref="O144:P144"/>
    <mergeCell ref="B143:C143"/>
    <mergeCell ref="D143:E143"/>
    <mergeCell ref="F143:G143"/>
    <mergeCell ref="H143:I143"/>
    <mergeCell ref="J143:N143"/>
    <mergeCell ref="O143:P143"/>
    <mergeCell ref="B142:C142"/>
    <mergeCell ref="D142:E142"/>
    <mergeCell ref="F142:G142"/>
    <mergeCell ref="H142:I142"/>
    <mergeCell ref="J142:N142"/>
    <mergeCell ref="O142:P142"/>
    <mergeCell ref="B141:C141"/>
    <mergeCell ref="D141:E141"/>
    <mergeCell ref="F141:G141"/>
    <mergeCell ref="H141:I141"/>
    <mergeCell ref="J141:N141"/>
    <mergeCell ref="O141:P141"/>
    <mergeCell ref="B140:C140"/>
    <mergeCell ref="D140:E140"/>
    <mergeCell ref="F140:G140"/>
    <mergeCell ref="H140:I140"/>
    <mergeCell ref="J140:N140"/>
    <mergeCell ref="O140:P140"/>
    <mergeCell ref="B139:C139"/>
    <mergeCell ref="D139:E139"/>
    <mergeCell ref="F139:G139"/>
    <mergeCell ref="H139:I139"/>
    <mergeCell ref="J139:N139"/>
    <mergeCell ref="O139:P139"/>
    <mergeCell ref="B138:C138"/>
    <mergeCell ref="D138:E138"/>
    <mergeCell ref="F138:G138"/>
    <mergeCell ref="H138:I138"/>
    <mergeCell ref="J138:N138"/>
    <mergeCell ref="O138:P138"/>
    <mergeCell ref="B137:C137"/>
    <mergeCell ref="D137:E137"/>
    <mergeCell ref="F137:G137"/>
    <mergeCell ref="H137:I137"/>
    <mergeCell ref="J137:N137"/>
    <mergeCell ref="O137:P137"/>
    <mergeCell ref="B136:C136"/>
    <mergeCell ref="D136:E136"/>
    <mergeCell ref="F136:G136"/>
    <mergeCell ref="H136:I136"/>
    <mergeCell ref="J136:N136"/>
    <mergeCell ref="O136:P136"/>
    <mergeCell ref="B135:C135"/>
    <mergeCell ref="D135:E135"/>
    <mergeCell ref="F135:G135"/>
    <mergeCell ref="H135:I135"/>
    <mergeCell ref="J135:N135"/>
    <mergeCell ref="O135:P135"/>
    <mergeCell ref="B134:C134"/>
    <mergeCell ref="D134:E134"/>
    <mergeCell ref="F134:G134"/>
    <mergeCell ref="H134:I134"/>
    <mergeCell ref="J134:N134"/>
    <mergeCell ref="O134:P134"/>
    <mergeCell ref="B133:C133"/>
    <mergeCell ref="D133:E133"/>
    <mergeCell ref="F133:G133"/>
    <mergeCell ref="H133:I133"/>
    <mergeCell ref="J133:N133"/>
    <mergeCell ref="O133:P133"/>
    <mergeCell ref="B132:C132"/>
    <mergeCell ref="D132:E132"/>
    <mergeCell ref="F132:G132"/>
    <mergeCell ref="H132:I132"/>
    <mergeCell ref="J132:N132"/>
    <mergeCell ref="O132:P132"/>
    <mergeCell ref="B131:C131"/>
    <mergeCell ref="D131:E131"/>
    <mergeCell ref="F131:G131"/>
    <mergeCell ref="H131:I131"/>
    <mergeCell ref="J131:N131"/>
    <mergeCell ref="O131:P131"/>
    <mergeCell ref="B130:C130"/>
    <mergeCell ref="D130:E130"/>
    <mergeCell ref="F130:G130"/>
    <mergeCell ref="H130:I130"/>
    <mergeCell ref="J130:N130"/>
    <mergeCell ref="O130:P130"/>
    <mergeCell ref="B129:C129"/>
    <mergeCell ref="D129:E129"/>
    <mergeCell ref="F129:G129"/>
    <mergeCell ref="H129:I129"/>
    <mergeCell ref="J129:N129"/>
    <mergeCell ref="O129:P129"/>
    <mergeCell ref="B128:C128"/>
    <mergeCell ref="D128:E128"/>
    <mergeCell ref="F128:G128"/>
    <mergeCell ref="H128:I128"/>
    <mergeCell ref="J128:N128"/>
    <mergeCell ref="O128:P128"/>
    <mergeCell ref="B127:C127"/>
    <mergeCell ref="D127:E127"/>
    <mergeCell ref="F127:G127"/>
    <mergeCell ref="H127:I127"/>
    <mergeCell ref="J127:N127"/>
    <mergeCell ref="O127:P127"/>
    <mergeCell ref="B126:C126"/>
    <mergeCell ref="D126:E126"/>
    <mergeCell ref="F126:G126"/>
    <mergeCell ref="H126:I126"/>
    <mergeCell ref="J126:N126"/>
    <mergeCell ref="O126:P126"/>
    <mergeCell ref="B125:C125"/>
    <mergeCell ref="D125:E125"/>
    <mergeCell ref="F125:G125"/>
    <mergeCell ref="H125:I125"/>
    <mergeCell ref="J125:N125"/>
    <mergeCell ref="O125:P125"/>
    <mergeCell ref="B124:C124"/>
    <mergeCell ref="D124:E124"/>
    <mergeCell ref="F124:G124"/>
    <mergeCell ref="H124:I124"/>
    <mergeCell ref="J124:N124"/>
    <mergeCell ref="O124:P124"/>
    <mergeCell ref="B123:C123"/>
    <mergeCell ref="D123:E123"/>
    <mergeCell ref="F123:G123"/>
    <mergeCell ref="H123:I123"/>
    <mergeCell ref="J123:N123"/>
    <mergeCell ref="O123:P123"/>
    <mergeCell ref="B122:C122"/>
    <mergeCell ref="D122:E122"/>
    <mergeCell ref="F122:G122"/>
    <mergeCell ref="H122:I122"/>
    <mergeCell ref="J122:N122"/>
    <mergeCell ref="O122:P122"/>
    <mergeCell ref="B121:C121"/>
    <mergeCell ref="D121:E121"/>
    <mergeCell ref="F121:G121"/>
    <mergeCell ref="H121:I121"/>
    <mergeCell ref="J121:N121"/>
    <mergeCell ref="O121:P121"/>
    <mergeCell ref="B120:C120"/>
    <mergeCell ref="D120:E120"/>
    <mergeCell ref="F120:G120"/>
    <mergeCell ref="H120:I120"/>
    <mergeCell ref="J120:N120"/>
    <mergeCell ref="O120:P120"/>
    <mergeCell ref="B119:C119"/>
    <mergeCell ref="D119:E119"/>
    <mergeCell ref="F119:G119"/>
    <mergeCell ref="H119:I119"/>
    <mergeCell ref="J119:N119"/>
    <mergeCell ref="O119:P119"/>
    <mergeCell ref="B118:C118"/>
    <mergeCell ref="D118:E118"/>
    <mergeCell ref="F118:G118"/>
    <mergeCell ref="H118:I118"/>
    <mergeCell ref="J118:N118"/>
    <mergeCell ref="O118:P118"/>
    <mergeCell ref="B117:C117"/>
    <mergeCell ref="D117:E117"/>
    <mergeCell ref="F117:G117"/>
    <mergeCell ref="H117:I117"/>
    <mergeCell ref="J117:N117"/>
    <mergeCell ref="O117:P117"/>
    <mergeCell ref="B116:C116"/>
    <mergeCell ref="D116:E116"/>
    <mergeCell ref="F116:G116"/>
    <mergeCell ref="H116:I116"/>
    <mergeCell ref="J116:N116"/>
    <mergeCell ref="O116:P116"/>
    <mergeCell ref="B115:C115"/>
    <mergeCell ref="D115:E115"/>
    <mergeCell ref="F115:G115"/>
    <mergeCell ref="H115:I115"/>
    <mergeCell ref="J115:N115"/>
    <mergeCell ref="O115:P115"/>
    <mergeCell ref="B114:C114"/>
    <mergeCell ref="D114:E114"/>
    <mergeCell ref="F114:G114"/>
    <mergeCell ref="H114:I114"/>
    <mergeCell ref="J114:N114"/>
    <mergeCell ref="O114:P114"/>
    <mergeCell ref="B113:C113"/>
    <mergeCell ref="D113:E113"/>
    <mergeCell ref="F113:G113"/>
    <mergeCell ref="H113:I113"/>
    <mergeCell ref="J113:N113"/>
    <mergeCell ref="O113:P113"/>
    <mergeCell ref="B112:C112"/>
    <mergeCell ref="D112:E112"/>
    <mergeCell ref="F112:G112"/>
    <mergeCell ref="H112:I112"/>
    <mergeCell ref="J112:N112"/>
    <mergeCell ref="O112:P112"/>
    <mergeCell ref="B111:C111"/>
    <mergeCell ref="D111:E111"/>
    <mergeCell ref="F111:G111"/>
    <mergeCell ref="H111:I111"/>
    <mergeCell ref="J111:N111"/>
    <mergeCell ref="O111:P111"/>
    <mergeCell ref="B110:C110"/>
    <mergeCell ref="D110:E110"/>
    <mergeCell ref="F110:G110"/>
    <mergeCell ref="H110:I110"/>
    <mergeCell ref="J110:N110"/>
    <mergeCell ref="O110:P110"/>
    <mergeCell ref="B109:C109"/>
    <mergeCell ref="D109:E109"/>
    <mergeCell ref="F109:G109"/>
    <mergeCell ref="H109:I109"/>
    <mergeCell ref="J109:N109"/>
    <mergeCell ref="O109:P109"/>
    <mergeCell ref="B108:C108"/>
    <mergeCell ref="D108:E108"/>
    <mergeCell ref="F108:G108"/>
    <mergeCell ref="H108:I108"/>
    <mergeCell ref="J108:N108"/>
    <mergeCell ref="O108:P108"/>
    <mergeCell ref="B107:C107"/>
    <mergeCell ref="D107:E107"/>
    <mergeCell ref="F107:G107"/>
    <mergeCell ref="H107:I107"/>
    <mergeCell ref="J107:N107"/>
    <mergeCell ref="O107:P107"/>
    <mergeCell ref="B106:C106"/>
    <mergeCell ref="D106:E106"/>
    <mergeCell ref="F106:G106"/>
    <mergeCell ref="H106:I106"/>
    <mergeCell ref="J106:N106"/>
    <mergeCell ref="O106:P106"/>
    <mergeCell ref="B105:C105"/>
    <mergeCell ref="D105:E105"/>
    <mergeCell ref="F105:G105"/>
    <mergeCell ref="H105:I105"/>
    <mergeCell ref="J105:N105"/>
    <mergeCell ref="O105:P105"/>
    <mergeCell ref="B104:C104"/>
    <mergeCell ref="D104:E104"/>
    <mergeCell ref="F104:G104"/>
    <mergeCell ref="H104:I104"/>
    <mergeCell ref="J104:N104"/>
    <mergeCell ref="O104:P104"/>
    <mergeCell ref="B103:C103"/>
    <mergeCell ref="D103:E103"/>
    <mergeCell ref="F103:G103"/>
    <mergeCell ref="H103:I103"/>
    <mergeCell ref="J103:N103"/>
    <mergeCell ref="O103:P103"/>
    <mergeCell ref="B102:C102"/>
    <mergeCell ref="D102:E102"/>
    <mergeCell ref="F102:G102"/>
    <mergeCell ref="H102:I102"/>
    <mergeCell ref="J102:N102"/>
    <mergeCell ref="O102:P102"/>
    <mergeCell ref="B101:C101"/>
    <mergeCell ref="D101:E101"/>
    <mergeCell ref="F101:G101"/>
    <mergeCell ref="H101:I101"/>
    <mergeCell ref="J101:N101"/>
    <mergeCell ref="O101:P101"/>
    <mergeCell ref="B100:C100"/>
    <mergeCell ref="D100:E100"/>
    <mergeCell ref="F100:G100"/>
    <mergeCell ref="H100:I100"/>
    <mergeCell ref="J100:N100"/>
    <mergeCell ref="O100:P100"/>
    <mergeCell ref="B99:C99"/>
    <mergeCell ref="D99:E99"/>
    <mergeCell ref="F99:G99"/>
    <mergeCell ref="H99:I99"/>
    <mergeCell ref="J99:N99"/>
    <mergeCell ref="O99:P99"/>
    <mergeCell ref="B98:C98"/>
    <mergeCell ref="D98:E98"/>
    <mergeCell ref="F98:G98"/>
    <mergeCell ref="H98:I98"/>
    <mergeCell ref="J98:N98"/>
    <mergeCell ref="O98:P98"/>
    <mergeCell ref="B97:C97"/>
    <mergeCell ref="D97:E97"/>
    <mergeCell ref="F97:G97"/>
    <mergeCell ref="H97:I97"/>
    <mergeCell ref="J97:N97"/>
    <mergeCell ref="O97:P97"/>
    <mergeCell ref="B96:C96"/>
    <mergeCell ref="D96:E96"/>
    <mergeCell ref="F96:G96"/>
    <mergeCell ref="H96:I96"/>
    <mergeCell ref="J96:N96"/>
    <mergeCell ref="O96:P96"/>
    <mergeCell ref="B95:C95"/>
    <mergeCell ref="D95:E95"/>
    <mergeCell ref="F95:G95"/>
    <mergeCell ref="H95:I95"/>
    <mergeCell ref="J95:N95"/>
    <mergeCell ref="O95:P95"/>
    <mergeCell ref="B94:C94"/>
    <mergeCell ref="D94:E94"/>
    <mergeCell ref="F94:G94"/>
    <mergeCell ref="H94:I94"/>
    <mergeCell ref="J94:N94"/>
    <mergeCell ref="O94:P94"/>
    <mergeCell ref="B93:C93"/>
    <mergeCell ref="D93:E93"/>
    <mergeCell ref="F93:G93"/>
    <mergeCell ref="H93:I93"/>
    <mergeCell ref="J93:N93"/>
    <mergeCell ref="O93:P93"/>
    <mergeCell ref="B92:C92"/>
    <mergeCell ref="D92:E92"/>
    <mergeCell ref="F92:G92"/>
    <mergeCell ref="H92:I92"/>
    <mergeCell ref="J92:N92"/>
    <mergeCell ref="O92:P92"/>
    <mergeCell ref="B91:C91"/>
    <mergeCell ref="D91:E91"/>
    <mergeCell ref="F91:G91"/>
    <mergeCell ref="H91:I91"/>
    <mergeCell ref="J91:N91"/>
    <mergeCell ref="O91:P91"/>
    <mergeCell ref="B90:C90"/>
    <mergeCell ref="D90:E90"/>
    <mergeCell ref="F90:G90"/>
    <mergeCell ref="H90:I90"/>
    <mergeCell ref="J90:N90"/>
    <mergeCell ref="O90:P90"/>
    <mergeCell ref="B89:C89"/>
    <mergeCell ref="D89:E89"/>
    <mergeCell ref="F89:G89"/>
    <mergeCell ref="H89:I89"/>
    <mergeCell ref="J89:N89"/>
    <mergeCell ref="O89:P89"/>
    <mergeCell ref="B88:C88"/>
    <mergeCell ref="D88:E88"/>
    <mergeCell ref="F88:G88"/>
    <mergeCell ref="H88:I88"/>
    <mergeCell ref="J88:N88"/>
    <mergeCell ref="O88:P88"/>
    <mergeCell ref="B87:C87"/>
    <mergeCell ref="D87:E87"/>
    <mergeCell ref="F87:G87"/>
    <mergeCell ref="H87:I87"/>
    <mergeCell ref="J87:N87"/>
    <mergeCell ref="O87:P87"/>
    <mergeCell ref="B86:C86"/>
    <mergeCell ref="D86:E86"/>
    <mergeCell ref="F86:G86"/>
    <mergeCell ref="H86:I86"/>
    <mergeCell ref="J86:N86"/>
    <mergeCell ref="O86:P86"/>
    <mergeCell ref="B85:C85"/>
    <mergeCell ref="D85:E85"/>
    <mergeCell ref="F85:G85"/>
    <mergeCell ref="H85:I85"/>
    <mergeCell ref="J85:N85"/>
    <mergeCell ref="O85:P85"/>
    <mergeCell ref="B84:C84"/>
    <mergeCell ref="D84:E84"/>
    <mergeCell ref="F84:G84"/>
    <mergeCell ref="H84:I84"/>
    <mergeCell ref="J84:N84"/>
    <mergeCell ref="O84:P84"/>
    <mergeCell ref="B83:C83"/>
    <mergeCell ref="D83:E83"/>
    <mergeCell ref="F83:G83"/>
    <mergeCell ref="H83:I83"/>
    <mergeCell ref="J83:N83"/>
    <mergeCell ref="O83:P83"/>
    <mergeCell ref="B82:C82"/>
    <mergeCell ref="D82:E82"/>
    <mergeCell ref="F82:G82"/>
    <mergeCell ref="H82:I82"/>
    <mergeCell ref="J82:N82"/>
    <mergeCell ref="O82:P82"/>
    <mergeCell ref="B81:C81"/>
    <mergeCell ref="D81:E81"/>
    <mergeCell ref="F81:G81"/>
    <mergeCell ref="H81:I81"/>
    <mergeCell ref="J81:N81"/>
    <mergeCell ref="O81:P81"/>
    <mergeCell ref="B80:C80"/>
    <mergeCell ref="D80:E80"/>
    <mergeCell ref="F80:G80"/>
    <mergeCell ref="H80:I80"/>
    <mergeCell ref="J80:N80"/>
    <mergeCell ref="O80:P80"/>
    <mergeCell ref="B79:C79"/>
    <mergeCell ref="D79:E79"/>
    <mergeCell ref="F79:G79"/>
    <mergeCell ref="H79:I79"/>
    <mergeCell ref="J79:N79"/>
    <mergeCell ref="O79:P79"/>
    <mergeCell ref="B78:C78"/>
    <mergeCell ref="D78:E78"/>
    <mergeCell ref="F78:G78"/>
    <mergeCell ref="H78:I78"/>
    <mergeCell ref="J78:N78"/>
    <mergeCell ref="O78:P78"/>
    <mergeCell ref="B77:C77"/>
    <mergeCell ref="D77:E77"/>
    <mergeCell ref="F77:G77"/>
    <mergeCell ref="H77:I77"/>
    <mergeCell ref="J77:N77"/>
    <mergeCell ref="O77:P77"/>
    <mergeCell ref="B76:C76"/>
    <mergeCell ref="D76:E76"/>
    <mergeCell ref="F76:G76"/>
    <mergeCell ref="H76:I76"/>
    <mergeCell ref="J76:N76"/>
    <mergeCell ref="O76:P76"/>
    <mergeCell ref="B75:C75"/>
    <mergeCell ref="D75:E75"/>
    <mergeCell ref="F75:G75"/>
    <mergeCell ref="H75:I75"/>
    <mergeCell ref="J75:N75"/>
    <mergeCell ref="O75:P75"/>
    <mergeCell ref="B74:C74"/>
    <mergeCell ref="D74:E74"/>
    <mergeCell ref="F74:G74"/>
    <mergeCell ref="H74:I74"/>
    <mergeCell ref="J74:N74"/>
    <mergeCell ref="O74:P74"/>
    <mergeCell ref="B73:C73"/>
    <mergeCell ref="D73:E73"/>
    <mergeCell ref="F73:G73"/>
    <mergeCell ref="H73:I73"/>
    <mergeCell ref="J73:N73"/>
    <mergeCell ref="O73:P73"/>
    <mergeCell ref="B72:C72"/>
    <mergeCell ref="D72:E72"/>
    <mergeCell ref="F72:G72"/>
    <mergeCell ref="H72:I72"/>
    <mergeCell ref="J72:N72"/>
    <mergeCell ref="O72:P72"/>
    <mergeCell ref="B71:C71"/>
    <mergeCell ref="D71:E71"/>
    <mergeCell ref="F71:G71"/>
    <mergeCell ref="H71:I71"/>
    <mergeCell ref="J71:N71"/>
    <mergeCell ref="O71:P71"/>
    <mergeCell ref="B70:C70"/>
    <mergeCell ref="D70:E70"/>
    <mergeCell ref="F70:G70"/>
    <mergeCell ref="H70:I70"/>
    <mergeCell ref="J70:N70"/>
    <mergeCell ref="O70:P70"/>
    <mergeCell ref="B69:C69"/>
    <mergeCell ref="D69:E69"/>
    <mergeCell ref="F69:G69"/>
    <mergeCell ref="H69:I69"/>
    <mergeCell ref="J69:N69"/>
    <mergeCell ref="O69:P69"/>
    <mergeCell ref="B68:C68"/>
    <mergeCell ref="D68:E68"/>
    <mergeCell ref="F68:G68"/>
    <mergeCell ref="H68:I68"/>
    <mergeCell ref="J68:N68"/>
    <mergeCell ref="O68:P68"/>
    <mergeCell ref="B67:C67"/>
    <mergeCell ref="D67:E67"/>
    <mergeCell ref="F67:G67"/>
    <mergeCell ref="H67:I67"/>
    <mergeCell ref="J67:N67"/>
    <mergeCell ref="O67:P67"/>
    <mergeCell ref="B66:C66"/>
    <mergeCell ref="D66:E66"/>
    <mergeCell ref="F66:G66"/>
    <mergeCell ref="H66:I66"/>
    <mergeCell ref="J66:N66"/>
    <mergeCell ref="O66:P66"/>
    <mergeCell ref="B65:C65"/>
    <mergeCell ref="D65:E65"/>
    <mergeCell ref="F65:G65"/>
    <mergeCell ref="H65:I65"/>
    <mergeCell ref="J65:N65"/>
    <mergeCell ref="O65:P65"/>
    <mergeCell ref="B64:C64"/>
    <mergeCell ref="D64:E64"/>
    <mergeCell ref="F64:G64"/>
    <mergeCell ref="H64:I64"/>
    <mergeCell ref="J64:N64"/>
    <mergeCell ref="O64:P64"/>
    <mergeCell ref="B63:C63"/>
    <mergeCell ref="D63:E63"/>
    <mergeCell ref="F63:G63"/>
    <mergeCell ref="H63:I63"/>
    <mergeCell ref="J63:N63"/>
    <mergeCell ref="O63:P63"/>
    <mergeCell ref="O61:P61"/>
    <mergeCell ref="B62:C62"/>
    <mergeCell ref="D62:E62"/>
    <mergeCell ref="F62:G62"/>
    <mergeCell ref="H62:I62"/>
    <mergeCell ref="J62:N62"/>
    <mergeCell ref="O62:P62"/>
    <mergeCell ref="S56:U56"/>
    <mergeCell ref="D57:E57"/>
    <mergeCell ref="H57:I57"/>
    <mergeCell ref="H58:I58"/>
    <mergeCell ref="B60:P60"/>
    <mergeCell ref="B61:C61"/>
    <mergeCell ref="D61:E61"/>
    <mergeCell ref="F61:G61"/>
    <mergeCell ref="H61:I61"/>
    <mergeCell ref="J61:N61"/>
    <mergeCell ref="I51:J51"/>
    <mergeCell ref="G52:I52"/>
    <mergeCell ref="S52:T52"/>
    <mergeCell ref="G53:H53"/>
    <mergeCell ref="I53:J53"/>
    <mergeCell ref="H54:I54"/>
    <mergeCell ref="S54:U55"/>
    <mergeCell ref="H55:I55"/>
    <mergeCell ref="D48:E48"/>
    <mergeCell ref="H48:I48"/>
    <mergeCell ref="S48:T48"/>
    <mergeCell ref="I49:J49"/>
    <mergeCell ref="S49:T49"/>
    <mergeCell ref="S50:T50"/>
    <mergeCell ref="N36:P36"/>
    <mergeCell ref="C40:V40"/>
    <mergeCell ref="C41:K41"/>
    <mergeCell ref="D42:E42"/>
    <mergeCell ref="H42:I42"/>
    <mergeCell ref="D44:K44"/>
    <mergeCell ref="N44:U44"/>
    <mergeCell ref="I31:J31"/>
    <mergeCell ref="H32:I32"/>
    <mergeCell ref="N32:P32"/>
    <mergeCell ref="S32:T32"/>
    <mergeCell ref="T33:U33"/>
    <mergeCell ref="C34:E34"/>
    <mergeCell ref="S34:T34"/>
    <mergeCell ref="H28:I28"/>
    <mergeCell ref="N29:P29"/>
    <mergeCell ref="S29:T29"/>
    <mergeCell ref="C30:E30"/>
    <mergeCell ref="H30:I30"/>
    <mergeCell ref="T30:U30"/>
    <mergeCell ref="C26:E26"/>
    <mergeCell ref="H26:I26"/>
    <mergeCell ref="N26:P26"/>
    <mergeCell ref="S26:T26"/>
    <mergeCell ref="I27:J27"/>
    <mergeCell ref="T27:U27"/>
    <mergeCell ref="C23:E23"/>
    <mergeCell ref="H23:I23"/>
    <mergeCell ref="N23:P23"/>
    <mergeCell ref="S23:T23"/>
    <mergeCell ref="I24:J24"/>
    <mergeCell ref="T24:U24"/>
    <mergeCell ref="S16:T16"/>
    <mergeCell ref="S17:T17"/>
    <mergeCell ref="C18:E18"/>
    <mergeCell ref="S18:T18"/>
    <mergeCell ref="S19:T19"/>
    <mergeCell ref="C22:I22"/>
    <mergeCell ref="J22:K22"/>
    <mergeCell ref="N22:V22"/>
    <mergeCell ref="J17:K17"/>
    <mergeCell ref="J18:K18"/>
    <mergeCell ref="J19:K19"/>
    <mergeCell ref="J20:K20"/>
    <mergeCell ref="D13:G13"/>
    <mergeCell ref="H13:I13"/>
    <mergeCell ref="S13:T13"/>
    <mergeCell ref="D14:G14"/>
    <mergeCell ref="H14:I14"/>
    <mergeCell ref="D15:G15"/>
    <mergeCell ref="H15:I15"/>
    <mergeCell ref="N15:P15"/>
    <mergeCell ref="S15:T15"/>
    <mergeCell ref="C10:E10"/>
    <mergeCell ref="F10:I10"/>
    <mergeCell ref="N10:P10"/>
    <mergeCell ref="S10:T10"/>
    <mergeCell ref="D12:G12"/>
    <mergeCell ref="H12:I12"/>
    <mergeCell ref="N12:P12"/>
    <mergeCell ref="S12:T12"/>
    <mergeCell ref="C8:H8"/>
    <mergeCell ref="I8:K8"/>
    <mergeCell ref="N8:P8"/>
    <mergeCell ref="S8:T8"/>
    <mergeCell ref="C9:E9"/>
    <mergeCell ref="F9:I9"/>
    <mergeCell ref="B4:C4"/>
    <mergeCell ref="D4:H4"/>
    <mergeCell ref="I4:K4"/>
    <mergeCell ref="N4:V4"/>
    <mergeCell ref="B5:C6"/>
    <mergeCell ref="D5:H6"/>
    <mergeCell ref="I5:K6"/>
    <mergeCell ref="N5:P5"/>
    <mergeCell ref="S5:T5"/>
    <mergeCell ref="S6:T6"/>
  </mergeCells>
  <dataValidations count="5">
    <dataValidation type="list" allowBlank="1" showInputMessage="1" showErrorMessage="1" sqref="J15 G54" xr:uid="{1C683704-6BBA-49E4-A208-8FF269535443}">
      <formula1>"2A, 2B, 2C, 2D"</formula1>
    </dataValidation>
    <dataValidation type="list" allowBlank="1" showInputMessage="1" showErrorMessage="1" sqref="J14 G55" xr:uid="{415D21B6-548D-40C9-8471-27BD0845A8E5}">
      <formula1>"4A, 4B, 4C, 4D, 4E"</formula1>
    </dataValidation>
    <dataValidation type="list" allowBlank="1" showInputMessage="1" showErrorMessage="1" sqref="R54 R5:R6 R10 R12:R13 G26:G28 R26:R27 R36:R38 R29:R30 U36:U38 J34:J38 R32:R34 C44 R56 G48:G49 G51 G57:G58 R23:R24 G30:G32 G23:G24 R8 G34:G38 G42 R15:R19" xr:uid="{E33172AF-987D-4D7E-9654-155676C79EE8}">
      <formula1>"On, Off"</formula1>
    </dataValidation>
    <dataValidation type="list" allowBlank="1" showInputMessage="1" showErrorMessage="1" sqref="V8 V10 V12:V13 V5:V6 K57:L58 K42:L42 K46:L46 V15:V19" xr:uid="{3756F041-8440-4C5A-BC5A-8024C3E033AB}">
      <formula1>"Day, Week, Month, Year"</formula1>
    </dataValidation>
    <dataValidation type="list" allowBlank="1" showInputMessage="1" showErrorMessage="1" sqref="K45:L45 H18" xr:uid="{C30BD5AE-628E-4029-9985-ECFA7C4C5013}">
      <formula1>"Days, Weeks, Months, Years"</formula1>
    </dataValidation>
  </dataValidations>
  <pageMargins left="0.25" right="0.25" top="0.75" bottom="0.75" header="0.3" footer="0.3"/>
  <pageSetup scale="10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DA86FDD-BDFE-4C6E-8942-CB0F6954F564}">
          <x14:formula1>
            <xm:f>'L1'!$F$5:$F$8</xm:f>
          </x14:formula1>
          <xm:sqref>F10:I10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  <outlinePr summaryRight="0"/>
  </sheetPr>
  <dimension ref="B1:X142"/>
  <sheetViews>
    <sheetView showGridLines="0" zoomScaleNormal="100" workbookViewId="0">
      <selection activeCell="T8" sqref="T8"/>
    </sheetView>
  </sheetViews>
  <sheetFormatPr baseColWidth="10" defaultColWidth="9.1640625" defaultRowHeight="15"/>
  <cols>
    <col min="1" max="1" width="3.6640625" style="26" customWidth="1"/>
    <col min="2" max="3" width="3.6640625" style="91" customWidth="1"/>
    <col min="4" max="4" width="30.5" style="26" customWidth="1"/>
    <col min="5" max="5" width="16.5" style="26" customWidth="1"/>
    <col min="6" max="6" width="15.6640625" style="26" customWidth="1"/>
    <col min="7" max="8" width="3.6640625" style="26" customWidth="1"/>
    <col min="9" max="9" width="7" style="26" customWidth="1"/>
    <col min="10" max="10" width="11" style="26" customWidth="1"/>
    <col min="11" max="11" width="10.1640625" style="26" customWidth="1"/>
    <col min="12" max="12" width="8.1640625" style="26" customWidth="1"/>
    <col min="13" max="13" width="3.6640625" style="26" customWidth="1"/>
    <col min="14" max="14" width="7" style="26" customWidth="1"/>
    <col min="15" max="15" width="3.6640625" style="26" customWidth="1"/>
    <col min="16" max="16" width="10.33203125" style="26" customWidth="1"/>
    <col min="17" max="17" width="6.1640625" style="26" customWidth="1"/>
    <col min="18" max="18" width="9.5" style="26" customWidth="1"/>
    <col min="19" max="23" width="14.1640625" style="26" customWidth="1"/>
    <col min="24" max="24" width="19.6640625" style="26" customWidth="1"/>
    <col min="25" max="25" width="3.6640625" style="26" customWidth="1"/>
    <col min="26" max="16384" width="9.1640625" style="26"/>
  </cols>
  <sheetData>
    <row r="1" spans="2:18" s="25" customFormat="1" ht="16">
      <c r="B1" s="27"/>
      <c r="C1" s="27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2:18" s="38" customFormat="1" ht="19">
      <c r="B2" s="308"/>
      <c r="C2" s="38" t="s">
        <v>781</v>
      </c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2:18" s="25" customFormat="1" ht="16">
      <c r="B3" s="27"/>
      <c r="C3" s="27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2:18" s="25" customFormat="1" ht="16">
      <c r="B4" s="602" t="s">
        <v>749</v>
      </c>
      <c r="C4" s="603"/>
      <c r="D4" s="603" t="s">
        <v>682</v>
      </c>
      <c r="E4" s="604"/>
      <c r="F4" s="26"/>
      <c r="G4" s="326" t="s">
        <v>130</v>
      </c>
      <c r="H4" s="626" t="s">
        <v>750</v>
      </c>
      <c r="I4" s="626"/>
      <c r="J4" s="626"/>
      <c r="K4" s="626"/>
      <c r="L4" s="626"/>
      <c r="M4" s="626"/>
      <c r="N4" s="626"/>
      <c r="O4" s="626"/>
      <c r="P4" s="626"/>
      <c r="Q4" s="626"/>
      <c r="R4" s="327">
        <f>IF(H7="On",L7,0)+IF(H8="On",M8,0)+IF(H9="On",IF(M9="On",R9,0))+IF(H9="On",IF(M10="On",R10,0))</f>
        <v>0</v>
      </c>
    </row>
    <row r="5" spans="2:18" ht="15.75" customHeight="1">
      <c r="B5" s="505" t="str">
        <f>'Short Term'!J22</f>
        <v>On</v>
      </c>
      <c r="C5" s="506"/>
      <c r="D5" s="615">
        <f>SUM(R12,X41,R4)</f>
        <v>0</v>
      </c>
      <c r="E5" s="616"/>
      <c r="G5" s="328"/>
      <c r="H5" s="605" t="s">
        <v>1</v>
      </c>
      <c r="I5" s="605"/>
      <c r="J5" s="605"/>
      <c r="K5" s="606"/>
      <c r="L5" s="606"/>
      <c r="M5" s="606"/>
      <c r="N5" s="606"/>
      <c r="O5" s="606"/>
      <c r="P5" s="606"/>
      <c r="Q5" s="606"/>
      <c r="R5" s="329"/>
    </row>
    <row r="6" spans="2:18" ht="15.75" customHeight="1">
      <c r="B6" s="619"/>
      <c r="C6" s="620"/>
      <c r="D6" s="617"/>
      <c r="E6" s="618"/>
      <c r="G6" s="328"/>
      <c r="H6" s="39"/>
      <c r="I6" s="39"/>
      <c r="J6" s="39"/>
      <c r="K6" s="39"/>
      <c r="L6" s="39"/>
      <c r="M6" s="39"/>
      <c r="N6" s="39"/>
      <c r="O6" s="39"/>
      <c r="P6" s="39"/>
      <c r="Q6" s="39"/>
      <c r="R6" s="329"/>
    </row>
    <row r="7" spans="2:18">
      <c r="B7" s="611"/>
      <c r="C7" s="612"/>
      <c r="D7" s="309" t="s">
        <v>630</v>
      </c>
      <c r="E7" s="323">
        <f>SUM($E$14:$E$39,$O$43:$P$71,$T$43:$T$71)*IF($H$8="Yes",(1+$L$8),1)</f>
        <v>0</v>
      </c>
      <c r="G7" s="330"/>
      <c r="H7" s="311" t="s">
        <v>733</v>
      </c>
      <c r="I7" s="610" t="s">
        <v>687</v>
      </c>
      <c r="J7" s="610"/>
      <c r="K7" s="610"/>
      <c r="L7" s="628">
        <v>75000</v>
      </c>
      <c r="M7" s="628"/>
      <c r="N7" s="628"/>
      <c r="O7" s="39"/>
      <c r="P7" s="39"/>
      <c r="Q7" s="39"/>
      <c r="R7" s="329"/>
    </row>
    <row r="8" spans="2:18">
      <c r="B8" s="611"/>
      <c r="C8" s="612"/>
      <c r="D8" s="309" t="s">
        <v>629</v>
      </c>
      <c r="E8" s="323">
        <f>SUM($F$14:$F$39,$Q$43:$R$71,$U$43:$U$71)*IF($H$8="Yes",(1+$L$8),1)</f>
        <v>0</v>
      </c>
      <c r="G8" s="328"/>
      <c r="H8" s="311" t="s">
        <v>733</v>
      </c>
      <c r="I8" s="312" t="s">
        <v>688</v>
      </c>
      <c r="J8" s="312"/>
      <c r="K8" s="312"/>
      <c r="L8" s="313">
        <v>0.1</v>
      </c>
      <c r="M8" s="630">
        <f>L8*SUM(IF(H7="On",L7,0),IF(H9="On",IF(M9="On",R9,0))+IF(H9="On",IF(M10="On",R10,0)),R12,X41)</f>
        <v>0</v>
      </c>
      <c r="N8" s="630"/>
      <c r="O8" s="630"/>
      <c r="P8" s="39"/>
      <c r="Q8" s="39"/>
      <c r="R8" s="329"/>
    </row>
    <row r="9" spans="2:18">
      <c r="B9" s="611"/>
      <c r="C9" s="612"/>
      <c r="D9" s="309" t="s">
        <v>628</v>
      </c>
      <c r="E9" s="323">
        <f>SUM($G$14:$I$39,$S$43:$S$71,$V$43:$V$71)*IF($H$8="Yes",(1+$L$8),1)</f>
        <v>0</v>
      </c>
      <c r="G9" s="328"/>
      <c r="H9" s="311" t="s">
        <v>733</v>
      </c>
      <c r="I9" s="610" t="s">
        <v>683</v>
      </c>
      <c r="J9" s="610"/>
      <c r="K9" s="610"/>
      <c r="L9" s="310" t="s">
        <v>684</v>
      </c>
      <c r="M9" s="311" t="s">
        <v>634</v>
      </c>
      <c r="N9" s="314">
        <f>'STEP 1A'!D12</f>
        <v>0</v>
      </c>
      <c r="O9" s="315" t="s">
        <v>171</v>
      </c>
      <c r="P9" s="316">
        <v>45</v>
      </c>
      <c r="Q9" s="315" t="s">
        <v>685</v>
      </c>
      <c r="R9" s="331">
        <f>P9*N9</f>
        <v>0</v>
      </c>
    </row>
    <row r="10" spans="2:18">
      <c r="B10" s="613"/>
      <c r="C10" s="614"/>
      <c r="D10" s="324" t="s">
        <v>713</v>
      </c>
      <c r="E10" s="325">
        <f>IFERROR(D5/(IF(M9="On",N9,0)+IF(M10="On",N10,0)),0)</f>
        <v>0</v>
      </c>
      <c r="G10" s="332"/>
      <c r="H10" s="333"/>
      <c r="I10" s="333"/>
      <c r="J10" s="334"/>
      <c r="K10" s="334"/>
      <c r="L10" s="335" t="s">
        <v>87</v>
      </c>
      <c r="M10" s="336" t="s">
        <v>634</v>
      </c>
      <c r="N10" s="337"/>
      <c r="O10" s="338" t="s">
        <v>171</v>
      </c>
      <c r="P10" s="339">
        <v>45</v>
      </c>
      <c r="Q10" s="338" t="s">
        <v>685</v>
      </c>
      <c r="R10" s="325">
        <f>P10*N10</f>
        <v>0</v>
      </c>
    </row>
    <row r="12" spans="2:18">
      <c r="B12" s="340" t="s">
        <v>130</v>
      </c>
      <c r="C12" s="341" t="s">
        <v>714</v>
      </c>
      <c r="D12" s="341"/>
      <c r="E12" s="341"/>
      <c r="F12" s="341"/>
      <c r="G12" s="341"/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2">
        <f>SUM(J14:J39)</f>
        <v>0</v>
      </c>
    </row>
    <row r="13" spans="2:18">
      <c r="B13" s="343" t="s">
        <v>11</v>
      </c>
      <c r="C13" s="309" t="s">
        <v>634</v>
      </c>
      <c r="D13" s="309" t="s">
        <v>681</v>
      </c>
      <c r="E13" s="309" t="s">
        <v>630</v>
      </c>
      <c r="F13" s="309" t="s">
        <v>629</v>
      </c>
      <c r="G13" s="610" t="s">
        <v>628</v>
      </c>
      <c r="H13" s="610"/>
      <c r="I13" s="610"/>
      <c r="J13" s="309" t="s">
        <v>633</v>
      </c>
      <c r="K13" s="610" t="s">
        <v>10</v>
      </c>
      <c r="L13" s="610"/>
      <c r="M13" s="610"/>
      <c r="N13" s="610"/>
      <c r="O13" s="610"/>
      <c r="P13" s="610"/>
      <c r="Q13" s="610"/>
      <c r="R13" s="629"/>
    </row>
    <row r="14" spans="2:18">
      <c r="B14" s="344">
        <v>1</v>
      </c>
      <c r="C14" s="311" t="s">
        <v>104</v>
      </c>
      <c r="D14" s="317" t="s">
        <v>678</v>
      </c>
      <c r="E14" s="318"/>
      <c r="F14" s="318"/>
      <c r="G14" s="609"/>
      <c r="H14" s="609"/>
      <c r="I14" s="609"/>
      <c r="J14" s="319">
        <f>IF(C14="Yes",SUM(E14:I14),0)</f>
        <v>0</v>
      </c>
      <c r="K14" s="622"/>
      <c r="L14" s="622"/>
      <c r="M14" s="622"/>
      <c r="N14" s="622"/>
      <c r="O14" s="622"/>
      <c r="P14" s="622"/>
      <c r="Q14" s="622"/>
      <c r="R14" s="623"/>
    </row>
    <row r="15" spans="2:18">
      <c r="B15" s="344">
        <v>2</v>
      </c>
      <c r="C15" s="311" t="s">
        <v>104</v>
      </c>
      <c r="D15" s="317" t="s">
        <v>686</v>
      </c>
      <c r="E15" s="318"/>
      <c r="F15" s="318"/>
      <c r="G15" s="609"/>
      <c r="H15" s="609"/>
      <c r="I15" s="609"/>
      <c r="J15" s="319">
        <f t="shared" ref="J15:J39" si="0">IF(C15="Yes",SUM(E15:I15),0)</f>
        <v>0</v>
      </c>
      <c r="K15" s="622"/>
      <c r="L15" s="622"/>
      <c r="M15" s="622"/>
      <c r="N15" s="622"/>
      <c r="O15" s="622"/>
      <c r="P15" s="622"/>
      <c r="Q15" s="622"/>
      <c r="R15" s="623"/>
    </row>
    <row r="16" spans="2:18" s="92" customFormat="1">
      <c r="B16" s="344">
        <v>3</v>
      </c>
      <c r="C16" s="311" t="s">
        <v>104</v>
      </c>
      <c r="D16" s="317" t="s">
        <v>689</v>
      </c>
      <c r="E16" s="318"/>
      <c r="F16" s="318"/>
      <c r="G16" s="609"/>
      <c r="H16" s="609"/>
      <c r="I16" s="609"/>
      <c r="J16" s="319">
        <f t="shared" si="0"/>
        <v>0</v>
      </c>
      <c r="K16" s="622"/>
      <c r="L16" s="622"/>
      <c r="M16" s="622"/>
      <c r="N16" s="622"/>
      <c r="O16" s="622"/>
      <c r="P16" s="622"/>
      <c r="Q16" s="622"/>
      <c r="R16" s="623"/>
    </row>
    <row r="17" spans="2:18" s="92" customFormat="1">
      <c r="B17" s="344">
        <v>4</v>
      </c>
      <c r="C17" s="311" t="s">
        <v>104</v>
      </c>
      <c r="D17" s="317" t="s">
        <v>691</v>
      </c>
      <c r="E17" s="318"/>
      <c r="F17" s="318"/>
      <c r="G17" s="609"/>
      <c r="H17" s="609"/>
      <c r="I17" s="609"/>
      <c r="J17" s="319">
        <f t="shared" si="0"/>
        <v>0</v>
      </c>
      <c r="K17" s="622"/>
      <c r="L17" s="622"/>
      <c r="M17" s="622"/>
      <c r="N17" s="622"/>
      <c r="O17" s="622"/>
      <c r="P17" s="622"/>
      <c r="Q17" s="622"/>
      <c r="R17" s="623"/>
    </row>
    <row r="18" spans="2:18" s="92" customFormat="1">
      <c r="B18" s="344">
        <v>5</v>
      </c>
      <c r="C18" s="311" t="s">
        <v>104</v>
      </c>
      <c r="D18" s="317" t="s">
        <v>692</v>
      </c>
      <c r="E18" s="318"/>
      <c r="F18" s="318"/>
      <c r="G18" s="609"/>
      <c r="H18" s="609"/>
      <c r="I18" s="609"/>
      <c r="J18" s="319">
        <f t="shared" si="0"/>
        <v>0</v>
      </c>
      <c r="K18" s="622"/>
      <c r="L18" s="622"/>
      <c r="M18" s="622"/>
      <c r="N18" s="622"/>
      <c r="O18" s="622"/>
      <c r="P18" s="622"/>
      <c r="Q18" s="622"/>
      <c r="R18" s="623"/>
    </row>
    <row r="19" spans="2:18" s="92" customFormat="1">
      <c r="B19" s="344">
        <v>6</v>
      </c>
      <c r="C19" s="311" t="s">
        <v>104</v>
      </c>
      <c r="D19" s="317" t="s">
        <v>690</v>
      </c>
      <c r="E19" s="318"/>
      <c r="F19" s="318"/>
      <c r="G19" s="609"/>
      <c r="H19" s="609"/>
      <c r="I19" s="609"/>
      <c r="J19" s="319">
        <f t="shared" si="0"/>
        <v>0</v>
      </c>
      <c r="K19" s="622"/>
      <c r="L19" s="622"/>
      <c r="M19" s="622"/>
      <c r="N19" s="622"/>
      <c r="O19" s="622"/>
      <c r="P19" s="622"/>
      <c r="Q19" s="622"/>
      <c r="R19" s="623"/>
    </row>
    <row r="20" spans="2:18" s="92" customFormat="1">
      <c r="B20" s="344">
        <v>7</v>
      </c>
      <c r="C20" s="311" t="s">
        <v>104</v>
      </c>
      <c r="D20" s="317" t="s">
        <v>693</v>
      </c>
      <c r="E20" s="318"/>
      <c r="F20" s="318"/>
      <c r="G20" s="609"/>
      <c r="H20" s="609"/>
      <c r="I20" s="609"/>
      <c r="J20" s="319">
        <f t="shared" si="0"/>
        <v>0</v>
      </c>
      <c r="K20" s="622"/>
      <c r="L20" s="622"/>
      <c r="M20" s="622"/>
      <c r="N20" s="622"/>
      <c r="O20" s="622"/>
      <c r="P20" s="622"/>
      <c r="Q20" s="622"/>
      <c r="R20" s="623"/>
    </row>
    <row r="21" spans="2:18" s="92" customFormat="1">
      <c r="B21" s="344">
        <v>8</v>
      </c>
      <c r="C21" s="311" t="s">
        <v>104</v>
      </c>
      <c r="D21" s="317" t="s">
        <v>694</v>
      </c>
      <c r="E21" s="318"/>
      <c r="F21" s="318"/>
      <c r="G21" s="609"/>
      <c r="H21" s="609"/>
      <c r="I21" s="609"/>
      <c r="J21" s="319">
        <f t="shared" si="0"/>
        <v>0</v>
      </c>
      <c r="K21" s="622"/>
      <c r="L21" s="622"/>
      <c r="M21" s="622"/>
      <c r="N21" s="622"/>
      <c r="O21" s="622"/>
      <c r="P21" s="622"/>
      <c r="Q21" s="622"/>
      <c r="R21" s="623"/>
    </row>
    <row r="22" spans="2:18" s="92" customFormat="1">
      <c r="B22" s="344">
        <v>9</v>
      </c>
      <c r="C22" s="311" t="s">
        <v>104</v>
      </c>
      <c r="D22" s="317" t="s">
        <v>695</v>
      </c>
      <c r="E22" s="318"/>
      <c r="F22" s="318"/>
      <c r="G22" s="609"/>
      <c r="H22" s="609"/>
      <c r="I22" s="609"/>
      <c r="J22" s="319">
        <f t="shared" si="0"/>
        <v>0</v>
      </c>
      <c r="K22" s="622"/>
      <c r="L22" s="622"/>
      <c r="M22" s="622"/>
      <c r="N22" s="622"/>
      <c r="O22" s="622"/>
      <c r="P22" s="622"/>
      <c r="Q22" s="622"/>
      <c r="R22" s="623"/>
    </row>
    <row r="23" spans="2:18" s="92" customFormat="1">
      <c r="B23" s="344">
        <v>10</v>
      </c>
      <c r="C23" s="311" t="s">
        <v>104</v>
      </c>
      <c r="D23" s="317" t="s">
        <v>696</v>
      </c>
      <c r="E23" s="318"/>
      <c r="F23" s="318"/>
      <c r="G23" s="609"/>
      <c r="H23" s="609"/>
      <c r="I23" s="609"/>
      <c r="J23" s="319">
        <f t="shared" si="0"/>
        <v>0</v>
      </c>
      <c r="K23" s="622"/>
      <c r="L23" s="622"/>
      <c r="M23" s="622"/>
      <c r="N23" s="622"/>
      <c r="O23" s="622"/>
      <c r="P23" s="622"/>
      <c r="Q23" s="622"/>
      <c r="R23" s="623"/>
    </row>
    <row r="24" spans="2:18" s="92" customFormat="1">
      <c r="B24" s="344">
        <v>11</v>
      </c>
      <c r="C24" s="311" t="s">
        <v>104</v>
      </c>
      <c r="D24" s="317" t="s">
        <v>697</v>
      </c>
      <c r="E24" s="318"/>
      <c r="F24" s="318"/>
      <c r="G24" s="609"/>
      <c r="H24" s="609"/>
      <c r="I24" s="609"/>
      <c r="J24" s="319">
        <f t="shared" si="0"/>
        <v>0</v>
      </c>
      <c r="K24" s="622"/>
      <c r="L24" s="622"/>
      <c r="M24" s="622"/>
      <c r="N24" s="622"/>
      <c r="O24" s="622"/>
      <c r="P24" s="622"/>
      <c r="Q24" s="622"/>
      <c r="R24" s="623"/>
    </row>
    <row r="25" spans="2:18" s="92" customFormat="1">
      <c r="B25" s="344">
        <v>12</v>
      </c>
      <c r="C25" s="311" t="s">
        <v>104</v>
      </c>
      <c r="D25" s="317" t="s">
        <v>698</v>
      </c>
      <c r="E25" s="318"/>
      <c r="F25" s="318"/>
      <c r="G25" s="609"/>
      <c r="H25" s="609"/>
      <c r="I25" s="609"/>
      <c r="J25" s="319">
        <f t="shared" si="0"/>
        <v>0</v>
      </c>
      <c r="K25" s="622"/>
      <c r="L25" s="622"/>
      <c r="M25" s="622"/>
      <c r="N25" s="622"/>
      <c r="O25" s="622"/>
      <c r="P25" s="622"/>
      <c r="Q25" s="622"/>
      <c r="R25" s="623"/>
    </row>
    <row r="26" spans="2:18" s="92" customFormat="1">
      <c r="B26" s="344">
        <v>13</v>
      </c>
      <c r="C26" s="311" t="s">
        <v>104</v>
      </c>
      <c r="D26" s="317" t="s">
        <v>699</v>
      </c>
      <c r="E26" s="318"/>
      <c r="F26" s="318"/>
      <c r="G26" s="609"/>
      <c r="H26" s="609"/>
      <c r="I26" s="609"/>
      <c r="J26" s="319">
        <f t="shared" si="0"/>
        <v>0</v>
      </c>
      <c r="K26" s="622"/>
      <c r="L26" s="622"/>
      <c r="M26" s="622"/>
      <c r="N26" s="622"/>
      <c r="O26" s="622"/>
      <c r="P26" s="622"/>
      <c r="Q26" s="622"/>
      <c r="R26" s="623"/>
    </row>
    <row r="27" spans="2:18" s="92" customFormat="1">
      <c r="B27" s="344">
        <v>14</v>
      </c>
      <c r="C27" s="311" t="s">
        <v>104</v>
      </c>
      <c r="D27" s="317" t="s">
        <v>700</v>
      </c>
      <c r="E27" s="318"/>
      <c r="F27" s="318"/>
      <c r="G27" s="609"/>
      <c r="H27" s="609"/>
      <c r="I27" s="609"/>
      <c r="J27" s="319">
        <f t="shared" si="0"/>
        <v>0</v>
      </c>
      <c r="K27" s="622"/>
      <c r="L27" s="622"/>
      <c r="M27" s="622"/>
      <c r="N27" s="622"/>
      <c r="O27" s="622"/>
      <c r="P27" s="622"/>
      <c r="Q27" s="622"/>
      <c r="R27" s="623"/>
    </row>
    <row r="28" spans="2:18" s="92" customFormat="1">
      <c r="B28" s="344">
        <v>15</v>
      </c>
      <c r="C28" s="311" t="s">
        <v>104</v>
      </c>
      <c r="D28" s="317" t="s">
        <v>701</v>
      </c>
      <c r="E28" s="318"/>
      <c r="F28" s="318"/>
      <c r="G28" s="609"/>
      <c r="H28" s="609"/>
      <c r="I28" s="609"/>
      <c r="J28" s="319">
        <f t="shared" si="0"/>
        <v>0</v>
      </c>
      <c r="K28" s="622"/>
      <c r="L28" s="622"/>
      <c r="M28" s="622"/>
      <c r="N28" s="622"/>
      <c r="O28" s="622"/>
      <c r="P28" s="622"/>
      <c r="Q28" s="622"/>
      <c r="R28" s="623"/>
    </row>
    <row r="29" spans="2:18" s="92" customFormat="1">
      <c r="B29" s="344">
        <v>16</v>
      </c>
      <c r="C29" s="311" t="s">
        <v>104</v>
      </c>
      <c r="D29" s="317" t="s">
        <v>702</v>
      </c>
      <c r="E29" s="318"/>
      <c r="F29" s="318"/>
      <c r="G29" s="609"/>
      <c r="H29" s="609"/>
      <c r="I29" s="609"/>
      <c r="J29" s="319">
        <f t="shared" si="0"/>
        <v>0</v>
      </c>
      <c r="K29" s="622"/>
      <c r="L29" s="622"/>
      <c r="M29" s="622"/>
      <c r="N29" s="622"/>
      <c r="O29" s="622"/>
      <c r="P29" s="622"/>
      <c r="Q29" s="622"/>
      <c r="R29" s="623"/>
    </row>
    <row r="30" spans="2:18" s="92" customFormat="1">
      <c r="B30" s="344">
        <v>17</v>
      </c>
      <c r="C30" s="311" t="s">
        <v>104</v>
      </c>
      <c r="D30" s="317" t="s">
        <v>703</v>
      </c>
      <c r="E30" s="318"/>
      <c r="F30" s="318"/>
      <c r="G30" s="609"/>
      <c r="H30" s="609"/>
      <c r="I30" s="609"/>
      <c r="J30" s="319">
        <f t="shared" si="0"/>
        <v>0</v>
      </c>
      <c r="K30" s="622"/>
      <c r="L30" s="622"/>
      <c r="M30" s="622"/>
      <c r="N30" s="622"/>
      <c r="O30" s="622"/>
      <c r="P30" s="622"/>
      <c r="Q30" s="622"/>
      <c r="R30" s="623"/>
    </row>
    <row r="31" spans="2:18" s="92" customFormat="1">
      <c r="B31" s="344">
        <v>18</v>
      </c>
      <c r="C31" s="311" t="s">
        <v>104</v>
      </c>
      <c r="D31" s="317" t="s">
        <v>704</v>
      </c>
      <c r="E31" s="318"/>
      <c r="F31" s="318"/>
      <c r="G31" s="609"/>
      <c r="H31" s="609"/>
      <c r="I31" s="609"/>
      <c r="J31" s="319">
        <f t="shared" si="0"/>
        <v>0</v>
      </c>
      <c r="K31" s="622"/>
      <c r="L31" s="622"/>
      <c r="M31" s="622"/>
      <c r="N31" s="622"/>
      <c r="O31" s="622"/>
      <c r="P31" s="622"/>
      <c r="Q31" s="622"/>
      <c r="R31" s="623"/>
    </row>
    <row r="32" spans="2:18" s="92" customFormat="1">
      <c r="B32" s="344">
        <v>19</v>
      </c>
      <c r="C32" s="311" t="s">
        <v>104</v>
      </c>
      <c r="D32" s="317" t="s">
        <v>705</v>
      </c>
      <c r="E32" s="318"/>
      <c r="F32" s="318"/>
      <c r="G32" s="609"/>
      <c r="H32" s="609"/>
      <c r="I32" s="609"/>
      <c r="J32" s="319">
        <f t="shared" si="0"/>
        <v>0</v>
      </c>
      <c r="K32" s="622"/>
      <c r="L32" s="622"/>
      <c r="M32" s="622"/>
      <c r="N32" s="622"/>
      <c r="O32" s="622"/>
      <c r="P32" s="622"/>
      <c r="Q32" s="622"/>
      <c r="R32" s="623"/>
    </row>
    <row r="33" spans="2:24" s="92" customFormat="1">
      <c r="B33" s="344">
        <v>20</v>
      </c>
      <c r="C33" s="311" t="s">
        <v>104</v>
      </c>
      <c r="D33" s="317" t="s">
        <v>706</v>
      </c>
      <c r="E33" s="318"/>
      <c r="F33" s="318"/>
      <c r="G33" s="609"/>
      <c r="H33" s="609"/>
      <c r="I33" s="609"/>
      <c r="J33" s="319">
        <f t="shared" si="0"/>
        <v>0</v>
      </c>
      <c r="K33" s="622"/>
      <c r="L33" s="622"/>
      <c r="M33" s="622"/>
      <c r="N33" s="622"/>
      <c r="O33" s="622"/>
      <c r="P33" s="622"/>
      <c r="Q33" s="622"/>
      <c r="R33" s="623"/>
    </row>
    <row r="34" spans="2:24" s="92" customFormat="1">
      <c r="B34" s="344">
        <v>21</v>
      </c>
      <c r="C34" s="311" t="s">
        <v>104</v>
      </c>
      <c r="D34" s="317" t="s">
        <v>707</v>
      </c>
      <c r="E34" s="318"/>
      <c r="F34" s="318"/>
      <c r="G34" s="609"/>
      <c r="H34" s="609"/>
      <c r="I34" s="609"/>
      <c r="J34" s="319">
        <f t="shared" si="0"/>
        <v>0</v>
      </c>
      <c r="K34" s="622"/>
      <c r="L34" s="622"/>
      <c r="M34" s="622"/>
      <c r="N34" s="622"/>
      <c r="O34" s="622"/>
      <c r="P34" s="622"/>
      <c r="Q34" s="622"/>
      <c r="R34" s="623"/>
    </row>
    <row r="35" spans="2:24" s="92" customFormat="1">
      <c r="B35" s="344">
        <v>22</v>
      </c>
      <c r="C35" s="311" t="s">
        <v>104</v>
      </c>
      <c r="D35" s="317" t="s">
        <v>708</v>
      </c>
      <c r="E35" s="318"/>
      <c r="F35" s="318"/>
      <c r="G35" s="609"/>
      <c r="H35" s="609"/>
      <c r="I35" s="609"/>
      <c r="J35" s="319">
        <f t="shared" si="0"/>
        <v>0</v>
      </c>
      <c r="K35" s="622"/>
      <c r="L35" s="622"/>
      <c r="M35" s="622"/>
      <c r="N35" s="622"/>
      <c r="O35" s="622"/>
      <c r="P35" s="622"/>
      <c r="Q35" s="622"/>
      <c r="R35" s="623"/>
    </row>
    <row r="36" spans="2:24" s="92" customFormat="1">
      <c r="B36" s="344">
        <v>23</v>
      </c>
      <c r="C36" s="311" t="s">
        <v>104</v>
      </c>
      <c r="D36" s="317" t="s">
        <v>709</v>
      </c>
      <c r="E36" s="318"/>
      <c r="F36" s="318"/>
      <c r="G36" s="609"/>
      <c r="H36" s="609"/>
      <c r="I36" s="609"/>
      <c r="J36" s="319">
        <f t="shared" si="0"/>
        <v>0</v>
      </c>
      <c r="K36" s="622"/>
      <c r="L36" s="622"/>
      <c r="M36" s="622"/>
      <c r="N36" s="622"/>
      <c r="O36" s="622"/>
      <c r="P36" s="622"/>
      <c r="Q36" s="622"/>
      <c r="R36" s="623"/>
    </row>
    <row r="37" spans="2:24" s="92" customFormat="1">
      <c r="B37" s="344">
        <v>24</v>
      </c>
      <c r="C37" s="311" t="s">
        <v>104</v>
      </c>
      <c r="D37" s="317" t="s">
        <v>710</v>
      </c>
      <c r="E37" s="318"/>
      <c r="F37" s="318"/>
      <c r="G37" s="609"/>
      <c r="H37" s="609"/>
      <c r="I37" s="609"/>
      <c r="J37" s="319">
        <f t="shared" si="0"/>
        <v>0</v>
      </c>
      <c r="K37" s="622"/>
      <c r="L37" s="622"/>
      <c r="M37" s="622"/>
      <c r="N37" s="622"/>
      <c r="O37" s="622"/>
      <c r="P37" s="622"/>
      <c r="Q37" s="622"/>
      <c r="R37" s="623"/>
    </row>
    <row r="38" spans="2:24" s="92" customFormat="1">
      <c r="B38" s="344">
        <v>25</v>
      </c>
      <c r="C38" s="311" t="s">
        <v>104</v>
      </c>
      <c r="D38" s="317" t="s">
        <v>711</v>
      </c>
      <c r="E38" s="318"/>
      <c r="F38" s="318"/>
      <c r="G38" s="609"/>
      <c r="H38" s="609"/>
      <c r="I38" s="609"/>
      <c r="J38" s="319">
        <f t="shared" si="0"/>
        <v>0</v>
      </c>
      <c r="K38" s="622"/>
      <c r="L38" s="622"/>
      <c r="M38" s="622"/>
      <c r="N38" s="622"/>
      <c r="O38" s="622"/>
      <c r="P38" s="622"/>
      <c r="Q38" s="622"/>
      <c r="R38" s="623"/>
    </row>
    <row r="39" spans="2:24" s="92" customFormat="1">
      <c r="B39" s="345">
        <v>26</v>
      </c>
      <c r="C39" s="336" t="s">
        <v>104</v>
      </c>
      <c r="D39" s="346" t="s">
        <v>712</v>
      </c>
      <c r="E39" s="347"/>
      <c r="F39" s="347"/>
      <c r="G39" s="627"/>
      <c r="H39" s="627"/>
      <c r="I39" s="627"/>
      <c r="J39" s="348">
        <f t="shared" si="0"/>
        <v>0</v>
      </c>
      <c r="K39" s="624"/>
      <c r="L39" s="624"/>
      <c r="M39" s="624"/>
      <c r="N39" s="624"/>
      <c r="O39" s="624"/>
      <c r="P39" s="624"/>
      <c r="Q39" s="624"/>
      <c r="R39" s="625"/>
    </row>
    <row r="40" spans="2:24" s="92" customFormat="1">
      <c r="B40" s="93"/>
      <c r="C40" s="93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</row>
    <row r="41" spans="2:24" s="91" customFormat="1">
      <c r="B41" s="340" t="s">
        <v>130</v>
      </c>
      <c r="C41" s="341" t="s">
        <v>715</v>
      </c>
      <c r="D41" s="341"/>
      <c r="E41" s="341"/>
      <c r="F41" s="341"/>
      <c r="G41" s="341"/>
      <c r="H41" s="341"/>
      <c r="I41" s="341"/>
      <c r="J41" s="341"/>
      <c r="K41" s="341"/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41"/>
      <c r="W41" s="341"/>
      <c r="X41" s="342">
        <f>SUM(W43:W71)</f>
        <v>0</v>
      </c>
    </row>
    <row r="42" spans="2:24" s="91" customFormat="1">
      <c r="B42" s="343" t="s">
        <v>11</v>
      </c>
      <c r="C42" s="309" t="s">
        <v>634</v>
      </c>
      <c r="D42" s="312" t="s">
        <v>681</v>
      </c>
      <c r="E42" s="621" t="s">
        <v>679</v>
      </c>
      <c r="F42" s="621"/>
      <c r="G42" s="621"/>
      <c r="H42" s="610" t="s">
        <v>680</v>
      </c>
      <c r="I42" s="610"/>
      <c r="J42" s="610"/>
      <c r="K42" s="610"/>
      <c r="L42" s="312" t="s">
        <v>668</v>
      </c>
      <c r="M42" s="621" t="s">
        <v>632</v>
      </c>
      <c r="N42" s="621"/>
      <c r="O42" s="621" t="s">
        <v>630</v>
      </c>
      <c r="P42" s="621"/>
      <c r="Q42" s="621" t="s">
        <v>629</v>
      </c>
      <c r="R42" s="621"/>
      <c r="S42" s="312" t="s">
        <v>628</v>
      </c>
      <c r="T42" s="312" t="s">
        <v>630</v>
      </c>
      <c r="U42" s="312" t="s">
        <v>629</v>
      </c>
      <c r="V42" s="312" t="s">
        <v>628</v>
      </c>
      <c r="W42" s="312" t="s">
        <v>633</v>
      </c>
      <c r="X42" s="349" t="s">
        <v>10</v>
      </c>
    </row>
    <row r="43" spans="2:24">
      <c r="B43" s="344">
        <v>1</v>
      </c>
      <c r="C43" s="311" t="s">
        <v>104</v>
      </c>
      <c r="D43" s="320"/>
      <c r="E43" s="607"/>
      <c r="F43" s="607"/>
      <c r="G43" s="607"/>
      <c r="H43" s="607"/>
      <c r="I43" s="607"/>
      <c r="J43" s="607"/>
      <c r="K43" s="607"/>
      <c r="L43" s="321">
        <v>1</v>
      </c>
      <c r="M43" s="608" t="str">
        <f>IFERROR(INDEX('L2'!I$6:I$502,MATCH(MID(H43,1,SEARCH("-",H43)-2),'L2'!$P$6:$P$502,0)),"")</f>
        <v/>
      </c>
      <c r="N43" s="608"/>
      <c r="O43" s="609"/>
      <c r="P43" s="609"/>
      <c r="Q43" s="609"/>
      <c r="R43" s="609"/>
      <c r="S43" s="322"/>
      <c r="T43" s="319">
        <f>IFERROR(INDEX('L2'!K$6:K$502,MATCH(MID(H43,1,SEARCH("-",H43)-2),'L2'!$P$6:$P$502,0)),0)</f>
        <v>0</v>
      </c>
      <c r="U43" s="319">
        <f>IFERROR(INDEX('L2'!L$6:L$502,MATCH(MID(H43,1,SEARCH("-",H43)-2),'L2'!$P$6:$P$502,0)),0)</f>
        <v>0</v>
      </c>
      <c r="V43" s="319">
        <f>IFERROR(INDEX('L2'!M$6:M$502,MATCH(MID(H43,1,SEARCH("-",H43)-2),'L2'!$P$6:$P$502,0)),0)</f>
        <v>0</v>
      </c>
      <c r="W43" s="319">
        <f>IFERROR(IF(C43="Yes",SUM(O43:V43)*L43,0),0)</f>
        <v>0</v>
      </c>
      <c r="X43" s="350"/>
    </row>
    <row r="44" spans="2:24">
      <c r="B44" s="344">
        <v>2</v>
      </c>
      <c r="C44" s="311" t="s">
        <v>104</v>
      </c>
      <c r="D44" s="320"/>
      <c r="E44" s="607"/>
      <c r="F44" s="607"/>
      <c r="G44" s="607"/>
      <c r="H44" s="607"/>
      <c r="I44" s="607"/>
      <c r="J44" s="607"/>
      <c r="K44" s="607"/>
      <c r="L44" s="321">
        <v>1</v>
      </c>
      <c r="M44" s="608" t="str">
        <f>IFERROR(INDEX('L2'!I$6:I$502,MATCH(MID(H44,1,SEARCH("-",H44)-2),'L2'!$P$6:$P$502,0)),"")</f>
        <v/>
      </c>
      <c r="N44" s="608"/>
      <c r="O44" s="609"/>
      <c r="P44" s="609"/>
      <c r="Q44" s="609"/>
      <c r="R44" s="609"/>
      <c r="S44" s="322"/>
      <c r="T44" s="319">
        <f>IFERROR(INDEX('L2'!K$6:K$502,MATCH(MID(H44,1,SEARCH("-",H44)-2),'L2'!$P$6:$P$502,0)),0)</f>
        <v>0</v>
      </c>
      <c r="U44" s="319">
        <f>IFERROR(INDEX('L2'!L$6:L$502,MATCH(MID(H44,1,SEARCH("-",H44)-2),'L2'!$P$6:$P$502,0)),0)</f>
        <v>0</v>
      </c>
      <c r="V44" s="319">
        <f>IFERROR(INDEX('L2'!M$6:M$502,MATCH(MID(H44,1,SEARCH("-",H44)-2),'L2'!$P$6:$P$502,0)),0)</f>
        <v>0</v>
      </c>
      <c r="W44" s="319">
        <f t="shared" ref="W44:W107" si="1">IFERROR(IF(C44="Yes",SUM(O44:V44)*L44,0),0)</f>
        <v>0</v>
      </c>
      <c r="X44" s="350"/>
    </row>
    <row r="45" spans="2:24">
      <c r="B45" s="344">
        <v>3</v>
      </c>
      <c r="C45" s="311" t="s">
        <v>104</v>
      </c>
      <c r="D45" s="320"/>
      <c r="E45" s="607"/>
      <c r="F45" s="607"/>
      <c r="G45" s="607"/>
      <c r="H45" s="607"/>
      <c r="I45" s="607"/>
      <c r="J45" s="607"/>
      <c r="K45" s="607"/>
      <c r="L45" s="321">
        <v>1</v>
      </c>
      <c r="M45" s="608" t="str">
        <f>IFERROR(INDEX('L2'!I$6:I$502,MATCH(MID(H45,1,SEARCH("-",H45)-2),'L2'!$P$6:$P$502,0)),"")</f>
        <v/>
      </c>
      <c r="N45" s="608"/>
      <c r="O45" s="609"/>
      <c r="P45" s="609"/>
      <c r="Q45" s="609"/>
      <c r="R45" s="609"/>
      <c r="S45" s="322"/>
      <c r="T45" s="319">
        <f>IFERROR(INDEX('L2'!K$6:K$502,MATCH(MID(H45,1,SEARCH("-",H45)-2),'L2'!$P$6:$P$502,0)),0)</f>
        <v>0</v>
      </c>
      <c r="U45" s="319">
        <f>IFERROR(INDEX('L2'!L$6:L$502,MATCH(MID(H45,1,SEARCH("-",H45)-2),'L2'!$P$6:$P$502,0)),0)</f>
        <v>0</v>
      </c>
      <c r="V45" s="319">
        <f>IFERROR(INDEX('L2'!M$6:M$502,MATCH(MID(H45,1,SEARCH("-",H45)-2),'L2'!$P$6:$P$502,0)),0)</f>
        <v>0</v>
      </c>
      <c r="W45" s="319">
        <f t="shared" si="1"/>
        <v>0</v>
      </c>
      <c r="X45" s="350"/>
    </row>
    <row r="46" spans="2:24">
      <c r="B46" s="344">
        <v>4</v>
      </c>
      <c r="C46" s="311" t="s">
        <v>104</v>
      </c>
      <c r="D46" s="320"/>
      <c r="E46" s="607"/>
      <c r="F46" s="607"/>
      <c r="G46" s="607"/>
      <c r="H46" s="607"/>
      <c r="I46" s="607"/>
      <c r="J46" s="607"/>
      <c r="K46" s="607"/>
      <c r="L46" s="321">
        <v>1</v>
      </c>
      <c r="M46" s="608" t="str">
        <f>IFERROR(INDEX('L2'!I$6:I$502,MATCH(MID(H46,1,SEARCH("-",H46)-2),'L2'!$P$6:$P$502,0)),"")</f>
        <v/>
      </c>
      <c r="N46" s="608"/>
      <c r="O46" s="609"/>
      <c r="P46" s="609"/>
      <c r="Q46" s="609"/>
      <c r="R46" s="609"/>
      <c r="S46" s="322"/>
      <c r="T46" s="319">
        <f>IFERROR(INDEX('L2'!K$6:K$502,MATCH(MID(H46,1,SEARCH("-",H46)-2),'L2'!$P$6:$P$502,0)),0)</f>
        <v>0</v>
      </c>
      <c r="U46" s="319">
        <f>IFERROR(INDEX('L2'!L$6:L$502,MATCH(MID(H46,1,SEARCH("-",H46)-2),'L2'!$P$6:$P$502,0)),0)</f>
        <v>0</v>
      </c>
      <c r="V46" s="319">
        <f>IFERROR(INDEX('L2'!M$6:M$502,MATCH(MID(H46,1,SEARCH("-",H46)-2),'L2'!$P$6:$P$502,0)),0)</f>
        <v>0</v>
      </c>
      <c r="W46" s="319">
        <f t="shared" si="1"/>
        <v>0</v>
      </c>
      <c r="X46" s="350"/>
    </row>
    <row r="47" spans="2:24">
      <c r="B47" s="344">
        <v>5</v>
      </c>
      <c r="C47" s="311" t="s">
        <v>104</v>
      </c>
      <c r="D47" s="320"/>
      <c r="E47" s="607"/>
      <c r="F47" s="607"/>
      <c r="G47" s="607"/>
      <c r="H47" s="607"/>
      <c r="I47" s="607"/>
      <c r="J47" s="607"/>
      <c r="K47" s="607"/>
      <c r="L47" s="321">
        <v>1</v>
      </c>
      <c r="M47" s="608" t="str">
        <f>IFERROR(INDEX('L2'!I$6:I$502,MATCH(MID(H47,1,SEARCH("-",H47)-2),'L2'!$P$6:$P$502,0)),"")</f>
        <v/>
      </c>
      <c r="N47" s="608"/>
      <c r="O47" s="609"/>
      <c r="P47" s="609"/>
      <c r="Q47" s="609"/>
      <c r="R47" s="609"/>
      <c r="S47" s="322"/>
      <c r="T47" s="319">
        <f>IFERROR(INDEX('L2'!K$6:K$502,MATCH(MID(H47,1,SEARCH("-",H47)-2),'L2'!$P$6:$P$502,0)),0)</f>
        <v>0</v>
      </c>
      <c r="U47" s="319">
        <f>IFERROR(INDEX('L2'!L$6:L$502,MATCH(MID(H47,1,SEARCH("-",H47)-2),'L2'!$P$6:$P$502,0)),0)</f>
        <v>0</v>
      </c>
      <c r="V47" s="319">
        <f>IFERROR(INDEX('L2'!M$6:M$502,MATCH(MID(H47,1,SEARCH("-",H47)-2),'L2'!$P$6:$P$502,0)),0)</f>
        <v>0</v>
      </c>
      <c r="W47" s="319">
        <f t="shared" si="1"/>
        <v>0</v>
      </c>
      <c r="X47" s="350"/>
    </row>
    <row r="48" spans="2:24">
      <c r="B48" s="344">
        <v>6</v>
      </c>
      <c r="C48" s="311" t="s">
        <v>104</v>
      </c>
      <c r="D48" s="320"/>
      <c r="E48" s="607"/>
      <c r="F48" s="607"/>
      <c r="G48" s="607"/>
      <c r="H48" s="607"/>
      <c r="I48" s="607"/>
      <c r="J48" s="607"/>
      <c r="K48" s="607"/>
      <c r="L48" s="321">
        <v>1</v>
      </c>
      <c r="M48" s="608" t="str">
        <f>IFERROR(INDEX('L2'!I$6:I$502,MATCH(MID(H48,1,SEARCH("-",H48)-2),'L2'!$P$6:$P$502,0)),"")</f>
        <v/>
      </c>
      <c r="N48" s="608"/>
      <c r="O48" s="609"/>
      <c r="P48" s="609"/>
      <c r="Q48" s="609"/>
      <c r="R48" s="609"/>
      <c r="S48" s="322"/>
      <c r="T48" s="319">
        <f>IFERROR(INDEX('L2'!K$6:K$502,MATCH(MID(H48,1,SEARCH("-",H48)-2),'L2'!$P$6:$P$502,0)),0)</f>
        <v>0</v>
      </c>
      <c r="U48" s="319">
        <f>IFERROR(INDEX('L2'!L$6:L$502,MATCH(MID(H48,1,SEARCH("-",H48)-2),'L2'!$P$6:$P$502,0)),0)</f>
        <v>0</v>
      </c>
      <c r="V48" s="319">
        <f>IFERROR(INDEX('L2'!M$6:M$502,MATCH(MID(H48,1,SEARCH("-",H48)-2),'L2'!$P$6:$P$502,0)),0)</f>
        <v>0</v>
      </c>
      <c r="W48" s="319">
        <f t="shared" si="1"/>
        <v>0</v>
      </c>
      <c r="X48" s="350"/>
    </row>
    <row r="49" spans="2:24">
      <c r="B49" s="344">
        <v>7</v>
      </c>
      <c r="C49" s="311" t="s">
        <v>104</v>
      </c>
      <c r="D49" s="320"/>
      <c r="E49" s="607"/>
      <c r="F49" s="607"/>
      <c r="G49" s="607"/>
      <c r="H49" s="607"/>
      <c r="I49" s="607"/>
      <c r="J49" s="607"/>
      <c r="K49" s="607"/>
      <c r="L49" s="321">
        <v>1</v>
      </c>
      <c r="M49" s="608" t="str">
        <f>IFERROR(INDEX('L2'!I$6:I$502,MATCH(MID(H49,1,SEARCH("-",H49)-2),'L2'!$P$6:$P$502,0)),"")</f>
        <v/>
      </c>
      <c r="N49" s="608"/>
      <c r="O49" s="609"/>
      <c r="P49" s="609"/>
      <c r="Q49" s="609"/>
      <c r="R49" s="609"/>
      <c r="S49" s="322"/>
      <c r="T49" s="319">
        <f>IFERROR(INDEX('L2'!K$6:K$502,MATCH(MID(H49,1,SEARCH("-",H49)-2),'L2'!$P$6:$P$502,0)),0)</f>
        <v>0</v>
      </c>
      <c r="U49" s="319">
        <f>IFERROR(INDEX('L2'!L$6:L$502,MATCH(MID(H49,1,SEARCH("-",H49)-2),'L2'!$P$6:$P$502,0)),0)</f>
        <v>0</v>
      </c>
      <c r="V49" s="319">
        <f>IFERROR(INDEX('L2'!M$6:M$502,MATCH(MID(H49,1,SEARCH("-",H49)-2),'L2'!$P$6:$P$502,0)),0)</f>
        <v>0</v>
      </c>
      <c r="W49" s="319">
        <f t="shared" si="1"/>
        <v>0</v>
      </c>
      <c r="X49" s="350"/>
    </row>
    <row r="50" spans="2:24">
      <c r="B50" s="344">
        <v>8</v>
      </c>
      <c r="C50" s="311" t="s">
        <v>104</v>
      </c>
      <c r="D50" s="320"/>
      <c r="E50" s="607"/>
      <c r="F50" s="607"/>
      <c r="G50" s="607"/>
      <c r="H50" s="607"/>
      <c r="I50" s="607"/>
      <c r="J50" s="607"/>
      <c r="K50" s="607"/>
      <c r="L50" s="321">
        <v>1</v>
      </c>
      <c r="M50" s="608" t="str">
        <f>IFERROR(INDEX('L2'!I$6:I$502,MATCH(MID(H50,1,SEARCH("-",H50)-2),'L2'!$P$6:$P$502,0)),"")</f>
        <v/>
      </c>
      <c r="N50" s="608"/>
      <c r="O50" s="609"/>
      <c r="P50" s="609"/>
      <c r="Q50" s="609"/>
      <c r="R50" s="609"/>
      <c r="S50" s="322"/>
      <c r="T50" s="319">
        <f>IFERROR(INDEX('L2'!K$6:K$502,MATCH(MID(H50,1,SEARCH("-",H50)-2),'L2'!$P$6:$P$502,0)),0)</f>
        <v>0</v>
      </c>
      <c r="U50" s="319">
        <f>IFERROR(INDEX('L2'!L$6:L$502,MATCH(MID(H50,1,SEARCH("-",H50)-2),'L2'!$P$6:$P$502,0)),0)</f>
        <v>0</v>
      </c>
      <c r="V50" s="319">
        <f>IFERROR(INDEX('L2'!M$6:M$502,MATCH(MID(H50,1,SEARCH("-",H50)-2),'L2'!$P$6:$P$502,0)),0)</f>
        <v>0</v>
      </c>
      <c r="W50" s="319">
        <f t="shared" si="1"/>
        <v>0</v>
      </c>
      <c r="X50" s="350"/>
    </row>
    <row r="51" spans="2:24">
      <c r="B51" s="344">
        <v>9</v>
      </c>
      <c r="C51" s="311" t="s">
        <v>104</v>
      </c>
      <c r="D51" s="320"/>
      <c r="E51" s="607"/>
      <c r="F51" s="607"/>
      <c r="G51" s="607"/>
      <c r="H51" s="607"/>
      <c r="I51" s="607"/>
      <c r="J51" s="607"/>
      <c r="K51" s="607"/>
      <c r="L51" s="321">
        <v>1</v>
      </c>
      <c r="M51" s="608" t="str">
        <f>IFERROR(INDEX('L2'!I$6:I$502,MATCH(MID(H51,1,SEARCH("-",H51)-2),'L2'!$P$6:$P$502,0)),"")</f>
        <v/>
      </c>
      <c r="N51" s="608"/>
      <c r="O51" s="609"/>
      <c r="P51" s="609"/>
      <c r="Q51" s="609"/>
      <c r="R51" s="609"/>
      <c r="S51" s="322"/>
      <c r="T51" s="319">
        <f>IFERROR(INDEX('L2'!K$6:K$502,MATCH(MID(H51,1,SEARCH("-",H51)-2),'L2'!$P$6:$P$502,0)),0)</f>
        <v>0</v>
      </c>
      <c r="U51" s="319">
        <f>IFERROR(INDEX('L2'!L$6:L$502,MATCH(MID(H51,1,SEARCH("-",H51)-2),'L2'!$P$6:$P$502,0)),0)</f>
        <v>0</v>
      </c>
      <c r="V51" s="319">
        <f>IFERROR(INDEX('L2'!M$6:M$502,MATCH(MID(H51,1,SEARCH("-",H51)-2),'L2'!$P$6:$P$502,0)),0)</f>
        <v>0</v>
      </c>
      <c r="W51" s="319">
        <f t="shared" si="1"/>
        <v>0</v>
      </c>
      <c r="X51" s="350"/>
    </row>
    <row r="52" spans="2:24">
      <c r="B52" s="344">
        <v>10</v>
      </c>
      <c r="C52" s="311" t="s">
        <v>104</v>
      </c>
      <c r="D52" s="320"/>
      <c r="E52" s="607"/>
      <c r="F52" s="607"/>
      <c r="G52" s="607"/>
      <c r="H52" s="607"/>
      <c r="I52" s="607"/>
      <c r="J52" s="607"/>
      <c r="K52" s="607"/>
      <c r="L52" s="321">
        <v>1</v>
      </c>
      <c r="M52" s="608" t="str">
        <f>IFERROR(INDEX('L2'!I$6:I$502,MATCH(MID(H52,1,SEARCH("-",H52)-2),'L2'!$P$6:$P$502,0)),"")</f>
        <v/>
      </c>
      <c r="N52" s="608"/>
      <c r="O52" s="609"/>
      <c r="P52" s="609"/>
      <c r="Q52" s="609"/>
      <c r="R52" s="609"/>
      <c r="S52" s="322"/>
      <c r="T52" s="319">
        <f>IFERROR(INDEX('L2'!K$6:K$502,MATCH(MID(H52,1,SEARCH("-",H52)-2),'L2'!$P$6:$P$502,0)),0)</f>
        <v>0</v>
      </c>
      <c r="U52" s="319">
        <f>IFERROR(INDEX('L2'!L$6:L$502,MATCH(MID(H52,1,SEARCH("-",H52)-2),'L2'!$P$6:$P$502,0)),0)</f>
        <v>0</v>
      </c>
      <c r="V52" s="319">
        <f>IFERROR(INDEX('L2'!M$6:M$502,MATCH(MID(H52,1,SEARCH("-",H52)-2),'L2'!$P$6:$P$502,0)),0)</f>
        <v>0</v>
      </c>
      <c r="W52" s="319">
        <f t="shared" si="1"/>
        <v>0</v>
      </c>
      <c r="X52" s="350"/>
    </row>
    <row r="53" spans="2:24">
      <c r="B53" s="344">
        <v>11</v>
      </c>
      <c r="C53" s="311" t="s">
        <v>104</v>
      </c>
      <c r="D53" s="320"/>
      <c r="E53" s="607"/>
      <c r="F53" s="607"/>
      <c r="G53" s="607"/>
      <c r="H53" s="607"/>
      <c r="I53" s="607"/>
      <c r="J53" s="607"/>
      <c r="K53" s="607"/>
      <c r="L53" s="321">
        <v>1</v>
      </c>
      <c r="M53" s="608" t="str">
        <f>IFERROR(INDEX('L2'!I$6:I$502,MATCH(MID(H53,1,SEARCH("-",H53)-2),'L2'!$P$6:$P$502,0)),"")</f>
        <v/>
      </c>
      <c r="N53" s="608"/>
      <c r="O53" s="609"/>
      <c r="P53" s="609"/>
      <c r="Q53" s="609"/>
      <c r="R53" s="609"/>
      <c r="S53" s="322"/>
      <c r="T53" s="319">
        <f>IFERROR(INDEX('L2'!K$6:K$502,MATCH(MID(H53,1,SEARCH("-",H53)-2),'L2'!$P$6:$P$502,0)),0)</f>
        <v>0</v>
      </c>
      <c r="U53" s="319">
        <f>IFERROR(INDEX('L2'!L$6:L$502,MATCH(MID(H53,1,SEARCH("-",H53)-2),'L2'!$P$6:$P$502,0)),0)</f>
        <v>0</v>
      </c>
      <c r="V53" s="319">
        <f>IFERROR(INDEX('L2'!M$6:M$502,MATCH(MID(H53,1,SEARCH("-",H53)-2),'L2'!$P$6:$P$502,0)),0)</f>
        <v>0</v>
      </c>
      <c r="W53" s="319">
        <f t="shared" si="1"/>
        <v>0</v>
      </c>
      <c r="X53" s="350"/>
    </row>
    <row r="54" spans="2:24">
      <c r="B54" s="344">
        <v>12</v>
      </c>
      <c r="C54" s="311" t="s">
        <v>104</v>
      </c>
      <c r="D54" s="320"/>
      <c r="E54" s="607"/>
      <c r="F54" s="607"/>
      <c r="G54" s="607"/>
      <c r="H54" s="607"/>
      <c r="I54" s="607"/>
      <c r="J54" s="607"/>
      <c r="K54" s="607"/>
      <c r="L54" s="321">
        <v>1</v>
      </c>
      <c r="M54" s="608" t="str">
        <f>IFERROR(INDEX('L2'!I$6:I$502,MATCH(MID(H54,1,SEARCH("-",H54)-2),'L2'!$P$6:$P$502,0)),"")</f>
        <v/>
      </c>
      <c r="N54" s="608"/>
      <c r="O54" s="609"/>
      <c r="P54" s="609"/>
      <c r="Q54" s="609"/>
      <c r="R54" s="609"/>
      <c r="S54" s="322"/>
      <c r="T54" s="319">
        <f>IFERROR(INDEX('L2'!K$6:K$502,MATCH(MID(H54,1,SEARCH("-",H54)-2),'L2'!$P$6:$P$502,0)),0)</f>
        <v>0</v>
      </c>
      <c r="U54" s="319">
        <f>IFERROR(INDEX('L2'!L$6:L$502,MATCH(MID(H54,1,SEARCH("-",H54)-2),'L2'!$P$6:$P$502,0)),0)</f>
        <v>0</v>
      </c>
      <c r="V54" s="319">
        <f>IFERROR(INDEX('L2'!M$6:M$502,MATCH(MID(H54,1,SEARCH("-",H54)-2),'L2'!$P$6:$P$502,0)),0)</f>
        <v>0</v>
      </c>
      <c r="W54" s="319">
        <f t="shared" si="1"/>
        <v>0</v>
      </c>
      <c r="X54" s="350"/>
    </row>
    <row r="55" spans="2:24">
      <c r="B55" s="344">
        <v>13</v>
      </c>
      <c r="C55" s="311" t="s">
        <v>104</v>
      </c>
      <c r="D55" s="320"/>
      <c r="E55" s="607"/>
      <c r="F55" s="607"/>
      <c r="G55" s="607"/>
      <c r="H55" s="607"/>
      <c r="I55" s="607"/>
      <c r="J55" s="607"/>
      <c r="K55" s="607"/>
      <c r="L55" s="321">
        <v>1</v>
      </c>
      <c r="M55" s="608" t="str">
        <f>IFERROR(INDEX('L2'!I$6:I$502,MATCH(MID(H55,1,SEARCH("-",H55)-2),'L2'!$P$6:$P$502,0)),"")</f>
        <v/>
      </c>
      <c r="N55" s="608"/>
      <c r="O55" s="609"/>
      <c r="P55" s="609"/>
      <c r="Q55" s="609"/>
      <c r="R55" s="609"/>
      <c r="S55" s="322"/>
      <c r="T55" s="319">
        <f>IFERROR(INDEX('L2'!K$6:K$502,MATCH(MID(H55,1,SEARCH("-",H55)-2),'L2'!$P$6:$P$502,0)),0)</f>
        <v>0</v>
      </c>
      <c r="U55" s="319">
        <f>IFERROR(INDEX('L2'!L$6:L$502,MATCH(MID(H55,1,SEARCH("-",H55)-2),'L2'!$P$6:$P$502,0)),0)</f>
        <v>0</v>
      </c>
      <c r="V55" s="319">
        <f>IFERROR(INDEX('L2'!M$6:M$502,MATCH(MID(H55,1,SEARCH("-",H55)-2),'L2'!$P$6:$P$502,0)),0)</f>
        <v>0</v>
      </c>
      <c r="W55" s="319">
        <f t="shared" si="1"/>
        <v>0</v>
      </c>
      <c r="X55" s="350"/>
    </row>
    <row r="56" spans="2:24">
      <c r="B56" s="344">
        <v>14</v>
      </c>
      <c r="C56" s="311" t="s">
        <v>104</v>
      </c>
      <c r="D56" s="320"/>
      <c r="E56" s="607"/>
      <c r="F56" s="607"/>
      <c r="G56" s="607"/>
      <c r="H56" s="607"/>
      <c r="I56" s="607"/>
      <c r="J56" s="607"/>
      <c r="K56" s="607"/>
      <c r="L56" s="321">
        <v>1</v>
      </c>
      <c r="M56" s="608" t="str">
        <f>IFERROR(INDEX('L2'!I$6:I$502,MATCH(MID(H56,1,SEARCH("-",H56)-2),'L2'!$P$6:$P$502,0)),"")</f>
        <v/>
      </c>
      <c r="N56" s="608"/>
      <c r="O56" s="609"/>
      <c r="P56" s="609"/>
      <c r="Q56" s="609"/>
      <c r="R56" s="609"/>
      <c r="S56" s="322"/>
      <c r="T56" s="319">
        <f>IFERROR(INDEX('L2'!K$6:K$502,MATCH(MID(H56,1,SEARCH("-",H56)-2),'L2'!$P$6:$P$502,0)),0)</f>
        <v>0</v>
      </c>
      <c r="U56" s="319">
        <f>IFERROR(INDEX('L2'!L$6:L$502,MATCH(MID(H56,1,SEARCH("-",H56)-2),'L2'!$P$6:$P$502,0)),0)</f>
        <v>0</v>
      </c>
      <c r="V56" s="319">
        <f>IFERROR(INDEX('L2'!M$6:M$502,MATCH(MID(H56,1,SEARCH("-",H56)-2),'L2'!$P$6:$P$502,0)),0)</f>
        <v>0</v>
      </c>
      <c r="W56" s="319">
        <f t="shared" si="1"/>
        <v>0</v>
      </c>
      <c r="X56" s="350"/>
    </row>
    <row r="57" spans="2:24">
      <c r="B57" s="344">
        <v>15</v>
      </c>
      <c r="C57" s="311" t="s">
        <v>104</v>
      </c>
      <c r="D57" s="320"/>
      <c r="E57" s="607"/>
      <c r="F57" s="607"/>
      <c r="G57" s="607"/>
      <c r="H57" s="607"/>
      <c r="I57" s="607"/>
      <c r="J57" s="607"/>
      <c r="K57" s="607"/>
      <c r="L57" s="321">
        <v>1</v>
      </c>
      <c r="M57" s="608" t="str">
        <f>IFERROR(INDEX('L2'!I$6:I$502,MATCH(MID(H57,1,SEARCH("-",H57)-2),'L2'!$P$6:$P$502,0)),"")</f>
        <v/>
      </c>
      <c r="N57" s="608"/>
      <c r="O57" s="609"/>
      <c r="P57" s="609"/>
      <c r="Q57" s="609"/>
      <c r="R57" s="609"/>
      <c r="S57" s="322"/>
      <c r="T57" s="319">
        <f>IFERROR(INDEX('L2'!K$6:K$502,MATCH(MID(H57,1,SEARCH("-",H57)-2),'L2'!$P$6:$P$502,0)),0)</f>
        <v>0</v>
      </c>
      <c r="U57" s="319">
        <f>IFERROR(INDEX('L2'!L$6:L$502,MATCH(MID(H57,1,SEARCH("-",H57)-2),'L2'!$P$6:$P$502,0)),0)</f>
        <v>0</v>
      </c>
      <c r="V57" s="319">
        <f>IFERROR(INDEX('L2'!M$6:M$502,MATCH(MID(H57,1,SEARCH("-",H57)-2),'L2'!$P$6:$P$502,0)),0)</f>
        <v>0</v>
      </c>
      <c r="W57" s="319">
        <f t="shared" si="1"/>
        <v>0</v>
      </c>
      <c r="X57" s="350"/>
    </row>
    <row r="58" spans="2:24">
      <c r="B58" s="344">
        <v>16</v>
      </c>
      <c r="C58" s="311" t="s">
        <v>104</v>
      </c>
      <c r="D58" s="320"/>
      <c r="E58" s="607"/>
      <c r="F58" s="607"/>
      <c r="G58" s="607"/>
      <c r="H58" s="607"/>
      <c r="I58" s="607"/>
      <c r="J58" s="607"/>
      <c r="K58" s="607"/>
      <c r="L58" s="321">
        <v>1</v>
      </c>
      <c r="M58" s="608" t="str">
        <f>IFERROR(INDEX('L2'!I$6:I$502,MATCH(MID(H58,1,SEARCH("-",H58)-2),'L2'!$P$6:$P$502,0)),"")</f>
        <v/>
      </c>
      <c r="N58" s="608"/>
      <c r="O58" s="609"/>
      <c r="P58" s="609"/>
      <c r="Q58" s="609"/>
      <c r="R58" s="609"/>
      <c r="S58" s="322"/>
      <c r="T58" s="319">
        <f>IFERROR(INDEX('L2'!K$6:K$502,MATCH(MID(H58,1,SEARCH("-",H58)-2),'L2'!$P$6:$P$502,0)),0)</f>
        <v>0</v>
      </c>
      <c r="U58" s="319">
        <f>IFERROR(INDEX('L2'!L$6:L$502,MATCH(MID(H58,1,SEARCH("-",H58)-2),'L2'!$P$6:$P$502,0)),0)</f>
        <v>0</v>
      </c>
      <c r="V58" s="319">
        <f>IFERROR(INDEX('L2'!M$6:M$502,MATCH(MID(H58,1,SEARCH("-",H58)-2),'L2'!$P$6:$P$502,0)),0)</f>
        <v>0</v>
      </c>
      <c r="W58" s="319">
        <f t="shared" si="1"/>
        <v>0</v>
      </c>
      <c r="X58" s="350"/>
    </row>
    <row r="59" spans="2:24">
      <c r="B59" s="344">
        <v>17</v>
      </c>
      <c r="C59" s="311" t="s">
        <v>104</v>
      </c>
      <c r="D59" s="320"/>
      <c r="E59" s="607"/>
      <c r="F59" s="607"/>
      <c r="G59" s="607"/>
      <c r="H59" s="607"/>
      <c r="I59" s="607"/>
      <c r="J59" s="607"/>
      <c r="K59" s="607"/>
      <c r="L59" s="321">
        <v>1</v>
      </c>
      <c r="M59" s="608" t="str">
        <f>IFERROR(INDEX('L2'!I$6:I$502,MATCH(MID(H59,1,SEARCH("-",H59)-2),'L2'!$P$6:$P$502,0)),"")</f>
        <v/>
      </c>
      <c r="N59" s="608"/>
      <c r="O59" s="609"/>
      <c r="P59" s="609"/>
      <c r="Q59" s="609"/>
      <c r="R59" s="609"/>
      <c r="S59" s="322"/>
      <c r="T59" s="319">
        <f>IFERROR(INDEX('L2'!K$6:K$502,MATCH(MID(H59,1,SEARCH("-",H59)-2),'L2'!$P$6:$P$502,0)),0)</f>
        <v>0</v>
      </c>
      <c r="U59" s="319">
        <f>IFERROR(INDEX('L2'!L$6:L$502,MATCH(MID(H59,1,SEARCH("-",H59)-2),'L2'!$P$6:$P$502,0)),0)</f>
        <v>0</v>
      </c>
      <c r="V59" s="319">
        <f>IFERROR(INDEX('L2'!M$6:M$502,MATCH(MID(H59,1,SEARCH("-",H59)-2),'L2'!$P$6:$P$502,0)),0)</f>
        <v>0</v>
      </c>
      <c r="W59" s="319">
        <f t="shared" si="1"/>
        <v>0</v>
      </c>
      <c r="X59" s="350"/>
    </row>
    <row r="60" spans="2:24">
      <c r="B60" s="344">
        <v>18</v>
      </c>
      <c r="C60" s="311" t="s">
        <v>104</v>
      </c>
      <c r="D60" s="320"/>
      <c r="E60" s="607"/>
      <c r="F60" s="607"/>
      <c r="G60" s="607"/>
      <c r="H60" s="607"/>
      <c r="I60" s="607"/>
      <c r="J60" s="607"/>
      <c r="K60" s="607"/>
      <c r="L60" s="321">
        <v>1</v>
      </c>
      <c r="M60" s="608" t="str">
        <f>IFERROR(INDEX('L2'!I$6:I$502,MATCH(MID(H60,1,SEARCH("-",H60)-2),'L2'!$P$6:$P$502,0)),"")</f>
        <v/>
      </c>
      <c r="N60" s="608"/>
      <c r="O60" s="609"/>
      <c r="P60" s="609"/>
      <c r="Q60" s="609"/>
      <c r="R60" s="609"/>
      <c r="S60" s="322"/>
      <c r="T60" s="319">
        <f>IFERROR(INDEX('L2'!K$6:K$502,MATCH(MID(H60,1,SEARCH("-",H60)-2),'L2'!$P$6:$P$502,0)),0)</f>
        <v>0</v>
      </c>
      <c r="U60" s="319">
        <f>IFERROR(INDEX('L2'!L$6:L$502,MATCH(MID(H60,1,SEARCH("-",H60)-2),'L2'!$P$6:$P$502,0)),0)</f>
        <v>0</v>
      </c>
      <c r="V60" s="319">
        <f>IFERROR(INDEX('L2'!M$6:M$502,MATCH(MID(H60,1,SEARCH("-",H60)-2),'L2'!$P$6:$P$502,0)),0)</f>
        <v>0</v>
      </c>
      <c r="W60" s="319">
        <f t="shared" si="1"/>
        <v>0</v>
      </c>
      <c r="X60" s="350"/>
    </row>
    <row r="61" spans="2:24">
      <c r="B61" s="344">
        <v>19</v>
      </c>
      <c r="C61" s="311" t="s">
        <v>104</v>
      </c>
      <c r="D61" s="320"/>
      <c r="E61" s="607"/>
      <c r="F61" s="607"/>
      <c r="G61" s="607"/>
      <c r="H61" s="607"/>
      <c r="I61" s="607"/>
      <c r="J61" s="607"/>
      <c r="K61" s="607"/>
      <c r="L61" s="321">
        <v>1</v>
      </c>
      <c r="M61" s="608" t="str">
        <f>IFERROR(INDEX('L2'!I$6:I$502,MATCH(MID(H61,1,SEARCH("-",H61)-2),'L2'!$P$6:$P$502,0)),"")</f>
        <v/>
      </c>
      <c r="N61" s="608"/>
      <c r="O61" s="609"/>
      <c r="P61" s="609"/>
      <c r="Q61" s="609"/>
      <c r="R61" s="609"/>
      <c r="S61" s="322"/>
      <c r="T61" s="319">
        <f>IFERROR(INDEX('L2'!K$6:K$502,MATCH(MID(H61,1,SEARCH("-",H61)-2),'L2'!$P$6:$P$502,0)),0)</f>
        <v>0</v>
      </c>
      <c r="U61" s="319">
        <f>IFERROR(INDEX('L2'!L$6:L$502,MATCH(MID(H61,1,SEARCH("-",H61)-2),'L2'!$P$6:$P$502,0)),0)</f>
        <v>0</v>
      </c>
      <c r="V61" s="319">
        <f>IFERROR(INDEX('L2'!M$6:M$502,MATCH(MID(H61,1,SEARCH("-",H61)-2),'L2'!$P$6:$P$502,0)),0)</f>
        <v>0</v>
      </c>
      <c r="W61" s="319">
        <f t="shared" si="1"/>
        <v>0</v>
      </c>
      <c r="X61" s="350"/>
    </row>
    <row r="62" spans="2:24">
      <c r="B62" s="344">
        <v>20</v>
      </c>
      <c r="C62" s="311" t="s">
        <v>104</v>
      </c>
      <c r="D62" s="320"/>
      <c r="E62" s="607"/>
      <c r="F62" s="607"/>
      <c r="G62" s="607"/>
      <c r="H62" s="607"/>
      <c r="I62" s="607"/>
      <c r="J62" s="607"/>
      <c r="K62" s="607"/>
      <c r="L62" s="321">
        <v>1</v>
      </c>
      <c r="M62" s="608" t="str">
        <f>IFERROR(INDEX('L2'!I$6:I$502,MATCH(MID(H62,1,SEARCH("-",H62)-2),'L2'!$P$6:$P$502,0)),"")</f>
        <v/>
      </c>
      <c r="N62" s="608"/>
      <c r="O62" s="609"/>
      <c r="P62" s="609"/>
      <c r="Q62" s="609"/>
      <c r="R62" s="609"/>
      <c r="S62" s="322"/>
      <c r="T62" s="319">
        <f>IFERROR(INDEX('L2'!K$6:K$502,MATCH(MID(H62,1,SEARCH("-",H62)-2),'L2'!$P$6:$P$502,0)),0)</f>
        <v>0</v>
      </c>
      <c r="U62" s="319">
        <f>IFERROR(INDEX('L2'!L$6:L$502,MATCH(MID(H62,1,SEARCH("-",H62)-2),'L2'!$P$6:$P$502,0)),0)</f>
        <v>0</v>
      </c>
      <c r="V62" s="319">
        <f>IFERROR(INDEX('L2'!M$6:M$502,MATCH(MID(H62,1,SEARCH("-",H62)-2),'L2'!$P$6:$P$502,0)),0)</f>
        <v>0</v>
      </c>
      <c r="W62" s="319">
        <f t="shared" si="1"/>
        <v>0</v>
      </c>
      <c r="X62" s="350"/>
    </row>
    <row r="63" spans="2:24">
      <c r="B63" s="344">
        <v>21</v>
      </c>
      <c r="C63" s="311" t="s">
        <v>104</v>
      </c>
      <c r="D63" s="320"/>
      <c r="E63" s="607"/>
      <c r="F63" s="607"/>
      <c r="G63" s="607"/>
      <c r="H63" s="607"/>
      <c r="I63" s="607"/>
      <c r="J63" s="607"/>
      <c r="K63" s="607"/>
      <c r="L63" s="321">
        <v>1</v>
      </c>
      <c r="M63" s="608" t="str">
        <f>IFERROR(INDEX('L2'!I$6:I$502,MATCH(MID(H63,1,SEARCH("-",H63)-2),'L2'!$P$6:$P$502,0)),"")</f>
        <v/>
      </c>
      <c r="N63" s="608"/>
      <c r="O63" s="609"/>
      <c r="P63" s="609"/>
      <c r="Q63" s="609"/>
      <c r="R63" s="609"/>
      <c r="S63" s="322"/>
      <c r="T63" s="319">
        <f>IFERROR(INDEX('L2'!K$6:K$502,MATCH(MID(H63,1,SEARCH("-",H63)-2),'L2'!$P$6:$P$502,0)),0)</f>
        <v>0</v>
      </c>
      <c r="U63" s="319">
        <f>IFERROR(INDEX('L2'!L$6:L$502,MATCH(MID(H63,1,SEARCH("-",H63)-2),'L2'!$P$6:$P$502,0)),0)</f>
        <v>0</v>
      </c>
      <c r="V63" s="319">
        <f>IFERROR(INDEX('L2'!M$6:M$502,MATCH(MID(H63,1,SEARCH("-",H63)-2),'L2'!$P$6:$P$502,0)),0)</f>
        <v>0</v>
      </c>
      <c r="W63" s="319">
        <f t="shared" si="1"/>
        <v>0</v>
      </c>
      <c r="X63" s="350"/>
    </row>
    <row r="64" spans="2:24">
      <c r="B64" s="344">
        <v>22</v>
      </c>
      <c r="C64" s="311" t="s">
        <v>104</v>
      </c>
      <c r="D64" s="320"/>
      <c r="E64" s="607"/>
      <c r="F64" s="607"/>
      <c r="G64" s="607"/>
      <c r="H64" s="607"/>
      <c r="I64" s="607"/>
      <c r="J64" s="607"/>
      <c r="K64" s="607"/>
      <c r="L64" s="321">
        <v>1</v>
      </c>
      <c r="M64" s="608" t="str">
        <f>IFERROR(INDEX('L2'!I$6:I$502,MATCH(MID(H64,1,SEARCH("-",H64)-2),'L2'!$P$6:$P$502,0)),"")</f>
        <v/>
      </c>
      <c r="N64" s="608"/>
      <c r="O64" s="609"/>
      <c r="P64" s="609"/>
      <c r="Q64" s="609"/>
      <c r="R64" s="609"/>
      <c r="S64" s="322"/>
      <c r="T64" s="319">
        <f>IFERROR(INDEX('L2'!K$6:K$502,MATCH(MID(H64,1,SEARCH("-",H64)-2),'L2'!$P$6:$P$502,0)),0)</f>
        <v>0</v>
      </c>
      <c r="U64" s="319">
        <f>IFERROR(INDEX('L2'!L$6:L$502,MATCH(MID(H64,1,SEARCH("-",H64)-2),'L2'!$P$6:$P$502,0)),0)</f>
        <v>0</v>
      </c>
      <c r="V64" s="319">
        <f>IFERROR(INDEX('L2'!M$6:M$502,MATCH(MID(H64,1,SEARCH("-",H64)-2),'L2'!$P$6:$P$502,0)),0)</f>
        <v>0</v>
      </c>
      <c r="W64" s="319">
        <f t="shared" si="1"/>
        <v>0</v>
      </c>
      <c r="X64" s="350"/>
    </row>
    <row r="65" spans="2:24">
      <c r="B65" s="344">
        <v>23</v>
      </c>
      <c r="C65" s="311" t="s">
        <v>104</v>
      </c>
      <c r="D65" s="320"/>
      <c r="E65" s="607"/>
      <c r="F65" s="607"/>
      <c r="G65" s="607"/>
      <c r="H65" s="607"/>
      <c r="I65" s="607"/>
      <c r="J65" s="607"/>
      <c r="K65" s="607"/>
      <c r="L65" s="321">
        <v>1</v>
      </c>
      <c r="M65" s="608" t="str">
        <f>IFERROR(INDEX('L2'!I$6:I$502,MATCH(MID(H65,1,SEARCH("-",H65)-2),'L2'!$P$6:$P$502,0)),"")</f>
        <v/>
      </c>
      <c r="N65" s="608"/>
      <c r="O65" s="609"/>
      <c r="P65" s="609"/>
      <c r="Q65" s="609"/>
      <c r="R65" s="609"/>
      <c r="S65" s="322"/>
      <c r="T65" s="319">
        <f>IFERROR(INDEX('L2'!K$6:K$502,MATCH(MID(H65,1,SEARCH("-",H65)-2),'L2'!$P$6:$P$502,0)),0)</f>
        <v>0</v>
      </c>
      <c r="U65" s="319">
        <f>IFERROR(INDEX('L2'!L$6:L$502,MATCH(MID(H65,1,SEARCH("-",H65)-2),'L2'!$P$6:$P$502,0)),0)</f>
        <v>0</v>
      </c>
      <c r="V65" s="319">
        <f>IFERROR(INDEX('L2'!M$6:M$502,MATCH(MID(H65,1,SEARCH("-",H65)-2),'L2'!$P$6:$P$502,0)),0)</f>
        <v>0</v>
      </c>
      <c r="W65" s="319">
        <f t="shared" si="1"/>
        <v>0</v>
      </c>
      <c r="X65" s="350"/>
    </row>
    <row r="66" spans="2:24">
      <c r="B66" s="344">
        <v>24</v>
      </c>
      <c r="C66" s="311" t="s">
        <v>104</v>
      </c>
      <c r="D66" s="320"/>
      <c r="E66" s="607"/>
      <c r="F66" s="607"/>
      <c r="G66" s="607"/>
      <c r="H66" s="607"/>
      <c r="I66" s="607"/>
      <c r="J66" s="607"/>
      <c r="K66" s="607"/>
      <c r="L66" s="321">
        <v>1</v>
      </c>
      <c r="M66" s="608" t="str">
        <f>IFERROR(INDEX('L2'!I$6:I$502,MATCH(MID(H66,1,SEARCH("-",H66)-2),'L2'!$P$6:$P$502,0)),"")</f>
        <v/>
      </c>
      <c r="N66" s="608"/>
      <c r="O66" s="609"/>
      <c r="P66" s="609"/>
      <c r="Q66" s="609"/>
      <c r="R66" s="609"/>
      <c r="S66" s="322"/>
      <c r="T66" s="319">
        <f>IFERROR(INDEX('L2'!K$6:K$502,MATCH(MID(H66,1,SEARCH("-",H66)-2),'L2'!$P$6:$P$502,0)),0)</f>
        <v>0</v>
      </c>
      <c r="U66" s="319">
        <f>IFERROR(INDEX('L2'!L$6:L$502,MATCH(MID(H66,1,SEARCH("-",H66)-2),'L2'!$P$6:$P$502,0)),0)</f>
        <v>0</v>
      </c>
      <c r="V66" s="319">
        <f>IFERROR(INDEX('L2'!M$6:M$502,MATCH(MID(H66,1,SEARCH("-",H66)-2),'L2'!$P$6:$P$502,0)),0)</f>
        <v>0</v>
      </c>
      <c r="W66" s="319">
        <f t="shared" si="1"/>
        <v>0</v>
      </c>
      <c r="X66" s="350"/>
    </row>
    <row r="67" spans="2:24">
      <c r="B67" s="344">
        <v>25</v>
      </c>
      <c r="C67" s="311" t="s">
        <v>104</v>
      </c>
      <c r="D67" s="320"/>
      <c r="E67" s="607"/>
      <c r="F67" s="607"/>
      <c r="G67" s="607"/>
      <c r="H67" s="607"/>
      <c r="I67" s="607"/>
      <c r="J67" s="607"/>
      <c r="K67" s="607"/>
      <c r="L67" s="321">
        <v>1</v>
      </c>
      <c r="M67" s="608" t="str">
        <f>IFERROR(INDEX('L2'!I$6:I$502,MATCH(MID(H67,1,SEARCH("-",H67)-2),'L2'!$P$6:$P$502,0)),"")</f>
        <v/>
      </c>
      <c r="N67" s="608"/>
      <c r="O67" s="609"/>
      <c r="P67" s="609"/>
      <c r="Q67" s="609"/>
      <c r="R67" s="609"/>
      <c r="S67" s="322"/>
      <c r="T67" s="319">
        <f>IFERROR(INDEX('L2'!K$6:K$502,MATCH(MID(H67,1,SEARCH("-",H67)-2),'L2'!$P$6:$P$502,0)),0)</f>
        <v>0</v>
      </c>
      <c r="U67" s="319">
        <f>IFERROR(INDEX('L2'!L$6:L$502,MATCH(MID(H67,1,SEARCH("-",H67)-2),'L2'!$P$6:$P$502,0)),0)</f>
        <v>0</v>
      </c>
      <c r="V67" s="319">
        <f>IFERROR(INDEX('L2'!M$6:M$502,MATCH(MID(H67,1,SEARCH("-",H67)-2),'L2'!$P$6:$P$502,0)),0)</f>
        <v>0</v>
      </c>
      <c r="W67" s="319">
        <f t="shared" si="1"/>
        <v>0</v>
      </c>
      <c r="X67" s="350"/>
    </row>
    <row r="68" spans="2:24">
      <c r="B68" s="344">
        <v>26</v>
      </c>
      <c r="C68" s="311" t="s">
        <v>104</v>
      </c>
      <c r="D68" s="320"/>
      <c r="E68" s="607"/>
      <c r="F68" s="607"/>
      <c r="G68" s="607"/>
      <c r="H68" s="607"/>
      <c r="I68" s="607"/>
      <c r="J68" s="607"/>
      <c r="K68" s="607"/>
      <c r="L68" s="321">
        <v>1</v>
      </c>
      <c r="M68" s="608" t="str">
        <f>IFERROR(INDEX('L2'!I$6:I$502,MATCH(MID(H68,1,SEARCH("-",H68)-2),'L2'!$P$6:$P$502,0)),"")</f>
        <v/>
      </c>
      <c r="N68" s="608"/>
      <c r="O68" s="609"/>
      <c r="P68" s="609"/>
      <c r="Q68" s="609"/>
      <c r="R68" s="609"/>
      <c r="S68" s="322"/>
      <c r="T68" s="319">
        <f>IFERROR(INDEX('L2'!K$6:K$502,MATCH(MID(H68,1,SEARCH("-",H68)-2),'L2'!$P$6:$P$502,0)),0)</f>
        <v>0</v>
      </c>
      <c r="U68" s="319">
        <f>IFERROR(INDEX('L2'!L$6:L$502,MATCH(MID(H68,1,SEARCH("-",H68)-2),'L2'!$P$6:$P$502,0)),0)</f>
        <v>0</v>
      </c>
      <c r="V68" s="319">
        <f>IFERROR(INDEX('L2'!M$6:M$502,MATCH(MID(H68,1,SEARCH("-",H68)-2),'L2'!$P$6:$P$502,0)),0)</f>
        <v>0</v>
      </c>
      <c r="W68" s="319">
        <f t="shared" si="1"/>
        <v>0</v>
      </c>
      <c r="X68" s="350"/>
    </row>
    <row r="69" spans="2:24">
      <c r="B69" s="344">
        <v>27</v>
      </c>
      <c r="C69" s="311" t="s">
        <v>104</v>
      </c>
      <c r="D69" s="320"/>
      <c r="E69" s="607"/>
      <c r="F69" s="607"/>
      <c r="G69" s="607"/>
      <c r="H69" s="607"/>
      <c r="I69" s="607"/>
      <c r="J69" s="607"/>
      <c r="K69" s="607"/>
      <c r="L69" s="321">
        <v>1</v>
      </c>
      <c r="M69" s="608" t="str">
        <f>IFERROR(INDEX('L2'!I$6:I$502,MATCH(MID(H69,1,SEARCH("-",H69)-2),'L2'!$P$6:$P$502,0)),"")</f>
        <v/>
      </c>
      <c r="N69" s="608"/>
      <c r="O69" s="609"/>
      <c r="P69" s="609"/>
      <c r="Q69" s="609"/>
      <c r="R69" s="609"/>
      <c r="S69" s="322"/>
      <c r="T69" s="319">
        <f>IFERROR(INDEX('L2'!K$6:K$502,MATCH(MID(H69,1,SEARCH("-",H69)-2),'L2'!$P$6:$P$502,0)),0)</f>
        <v>0</v>
      </c>
      <c r="U69" s="319">
        <f>IFERROR(INDEX('L2'!L$6:L$502,MATCH(MID(H69,1,SEARCH("-",H69)-2),'L2'!$P$6:$P$502,0)),0)</f>
        <v>0</v>
      </c>
      <c r="V69" s="319">
        <f>IFERROR(INDEX('L2'!M$6:M$502,MATCH(MID(H69,1,SEARCH("-",H69)-2),'L2'!$P$6:$P$502,0)),0)</f>
        <v>0</v>
      </c>
      <c r="W69" s="319">
        <f t="shared" si="1"/>
        <v>0</v>
      </c>
      <c r="X69" s="350"/>
    </row>
    <row r="70" spans="2:24">
      <c r="B70" s="344">
        <v>28</v>
      </c>
      <c r="C70" s="311" t="s">
        <v>104</v>
      </c>
      <c r="D70" s="320"/>
      <c r="E70" s="607"/>
      <c r="F70" s="607"/>
      <c r="G70" s="607"/>
      <c r="H70" s="607"/>
      <c r="I70" s="607"/>
      <c r="J70" s="607"/>
      <c r="K70" s="607"/>
      <c r="L70" s="321">
        <v>1</v>
      </c>
      <c r="M70" s="608" t="str">
        <f>IFERROR(INDEX('L2'!I$6:I$502,MATCH(MID(H70,1,SEARCH("-",H70)-2),'L2'!$P$6:$P$502,0)),"")</f>
        <v/>
      </c>
      <c r="N70" s="608"/>
      <c r="O70" s="609"/>
      <c r="P70" s="609"/>
      <c r="Q70" s="609"/>
      <c r="R70" s="609"/>
      <c r="S70" s="322"/>
      <c r="T70" s="319">
        <f>IFERROR(INDEX('L2'!K$6:K$502,MATCH(MID(H70,1,SEARCH("-",H70)-2),'L2'!$P$6:$P$502,0)),0)</f>
        <v>0</v>
      </c>
      <c r="U70" s="319">
        <f>IFERROR(INDEX('L2'!L$6:L$502,MATCH(MID(H70,1,SEARCH("-",H70)-2),'L2'!$P$6:$P$502,0)),0)</f>
        <v>0</v>
      </c>
      <c r="V70" s="319">
        <f>IFERROR(INDEX('L2'!M$6:M$502,MATCH(MID(H70,1,SEARCH("-",H70)-2),'L2'!$P$6:$P$502,0)),0)</f>
        <v>0</v>
      </c>
      <c r="W70" s="319">
        <f t="shared" si="1"/>
        <v>0</v>
      </c>
      <c r="X70" s="350"/>
    </row>
    <row r="71" spans="2:24">
      <c r="B71" s="344">
        <v>29</v>
      </c>
      <c r="C71" s="311" t="s">
        <v>104</v>
      </c>
      <c r="D71" s="320"/>
      <c r="E71" s="607"/>
      <c r="F71" s="607"/>
      <c r="G71" s="607"/>
      <c r="H71" s="607"/>
      <c r="I71" s="607"/>
      <c r="J71" s="607"/>
      <c r="K71" s="607"/>
      <c r="L71" s="321">
        <v>1</v>
      </c>
      <c r="M71" s="608" t="str">
        <f>IFERROR(INDEX('L2'!I$6:I$502,MATCH(MID(H71,1,SEARCH("-",H71)-2),'L2'!$P$6:$P$502,0)),"")</f>
        <v/>
      </c>
      <c r="N71" s="608"/>
      <c r="O71" s="609"/>
      <c r="P71" s="609"/>
      <c r="Q71" s="609"/>
      <c r="R71" s="609"/>
      <c r="S71" s="322"/>
      <c r="T71" s="319">
        <f>IFERROR(INDEX('L2'!K$6:K$502,MATCH(MID(H71,1,SEARCH("-",H71)-2),'L2'!$P$6:$P$502,0)),0)</f>
        <v>0</v>
      </c>
      <c r="U71" s="319">
        <f>IFERROR(INDEX('L2'!L$6:L$502,MATCH(MID(H71,1,SEARCH("-",H71)-2),'L2'!$P$6:$P$502,0)),0)</f>
        <v>0</v>
      </c>
      <c r="V71" s="319">
        <f>IFERROR(INDEX('L2'!M$6:M$502,MATCH(MID(H71,1,SEARCH("-",H71)-2),'L2'!$P$6:$P$502,0)),0)</f>
        <v>0</v>
      </c>
      <c r="W71" s="319">
        <f t="shared" si="1"/>
        <v>0</v>
      </c>
      <c r="X71" s="350"/>
    </row>
    <row r="72" spans="2:24">
      <c r="B72" s="344">
        <v>30</v>
      </c>
      <c r="C72" s="311" t="s">
        <v>104</v>
      </c>
      <c r="D72" s="320"/>
      <c r="E72" s="607"/>
      <c r="F72" s="607"/>
      <c r="G72" s="607"/>
      <c r="H72" s="607"/>
      <c r="I72" s="607"/>
      <c r="J72" s="607"/>
      <c r="K72" s="607"/>
      <c r="L72" s="321">
        <v>1</v>
      </c>
      <c r="M72" s="608" t="str">
        <f>IFERROR(INDEX('L2'!I$6:I$502,MATCH(MID(H72,1,SEARCH("-",H72)-2),'L2'!$P$6:$P$502,0)),"")</f>
        <v/>
      </c>
      <c r="N72" s="608"/>
      <c r="O72" s="609"/>
      <c r="P72" s="609"/>
      <c r="Q72" s="609"/>
      <c r="R72" s="609"/>
      <c r="S72" s="322"/>
      <c r="T72" s="319">
        <f>IFERROR(INDEX('L2'!K$6:K$502,MATCH(MID(H72,1,SEARCH("-",H72)-2),'L2'!$P$6:$P$502,0)),0)</f>
        <v>0</v>
      </c>
      <c r="U72" s="319">
        <f>IFERROR(INDEX('L2'!L$6:L$502,MATCH(MID(H72,1,SEARCH("-",H72)-2),'L2'!$P$6:$P$502,0)),0)</f>
        <v>0</v>
      </c>
      <c r="V72" s="319">
        <f>IFERROR(INDEX('L2'!M$6:M$502,MATCH(MID(H72,1,SEARCH("-",H72)-2),'L2'!$P$6:$P$502,0)),0)</f>
        <v>0</v>
      </c>
      <c r="W72" s="319">
        <f t="shared" si="1"/>
        <v>0</v>
      </c>
      <c r="X72" s="350"/>
    </row>
    <row r="73" spans="2:24">
      <c r="B73" s="344">
        <v>31</v>
      </c>
      <c r="C73" s="311" t="s">
        <v>104</v>
      </c>
      <c r="D73" s="320"/>
      <c r="E73" s="607"/>
      <c r="F73" s="607"/>
      <c r="G73" s="607"/>
      <c r="H73" s="607"/>
      <c r="I73" s="607"/>
      <c r="J73" s="607"/>
      <c r="K73" s="607"/>
      <c r="L73" s="321">
        <v>1</v>
      </c>
      <c r="M73" s="608" t="str">
        <f>IFERROR(INDEX('L2'!I$6:I$502,MATCH(MID(H73,1,SEARCH("-",H73)-2),'L2'!$P$6:$P$502,0)),"")</f>
        <v/>
      </c>
      <c r="N73" s="608"/>
      <c r="O73" s="609"/>
      <c r="P73" s="609"/>
      <c r="Q73" s="609"/>
      <c r="R73" s="609"/>
      <c r="S73" s="322"/>
      <c r="T73" s="319">
        <f>IFERROR(INDEX('L2'!K$6:K$502,MATCH(MID(H73,1,SEARCH("-",H73)-2),'L2'!$P$6:$P$502,0)),0)</f>
        <v>0</v>
      </c>
      <c r="U73" s="319">
        <f>IFERROR(INDEX('L2'!L$6:L$502,MATCH(MID(H73,1,SEARCH("-",H73)-2),'L2'!$P$6:$P$502,0)),0)</f>
        <v>0</v>
      </c>
      <c r="V73" s="319">
        <f>IFERROR(INDEX('L2'!M$6:M$502,MATCH(MID(H73,1,SEARCH("-",H73)-2),'L2'!$P$6:$P$502,0)),0)</f>
        <v>0</v>
      </c>
      <c r="W73" s="319">
        <f t="shared" si="1"/>
        <v>0</v>
      </c>
      <c r="X73" s="350"/>
    </row>
    <row r="74" spans="2:24">
      <c r="B74" s="344">
        <v>32</v>
      </c>
      <c r="C74" s="311" t="s">
        <v>104</v>
      </c>
      <c r="D74" s="320"/>
      <c r="E74" s="607"/>
      <c r="F74" s="607"/>
      <c r="G74" s="607"/>
      <c r="H74" s="607"/>
      <c r="I74" s="607"/>
      <c r="J74" s="607"/>
      <c r="K74" s="607"/>
      <c r="L74" s="321">
        <v>1</v>
      </c>
      <c r="M74" s="608" t="str">
        <f>IFERROR(INDEX('L2'!I$6:I$502,MATCH(MID(H74,1,SEARCH("-",H74)-2),'L2'!$P$6:$P$502,0)),"")</f>
        <v/>
      </c>
      <c r="N74" s="608"/>
      <c r="O74" s="609"/>
      <c r="P74" s="609"/>
      <c r="Q74" s="609"/>
      <c r="R74" s="609"/>
      <c r="S74" s="322"/>
      <c r="T74" s="319">
        <f>IFERROR(INDEX('L2'!K$6:K$502,MATCH(MID(H74,1,SEARCH("-",H74)-2),'L2'!$P$6:$P$502,0)),0)</f>
        <v>0</v>
      </c>
      <c r="U74" s="319">
        <f>IFERROR(INDEX('L2'!L$6:L$502,MATCH(MID(H74,1,SEARCH("-",H74)-2),'L2'!$P$6:$P$502,0)),0)</f>
        <v>0</v>
      </c>
      <c r="V74" s="319">
        <f>IFERROR(INDEX('L2'!M$6:M$502,MATCH(MID(H74,1,SEARCH("-",H74)-2),'L2'!$P$6:$P$502,0)),0)</f>
        <v>0</v>
      </c>
      <c r="W74" s="319">
        <f t="shared" si="1"/>
        <v>0</v>
      </c>
      <c r="X74" s="350"/>
    </row>
    <row r="75" spans="2:24">
      <c r="B75" s="344">
        <v>33</v>
      </c>
      <c r="C75" s="311" t="s">
        <v>104</v>
      </c>
      <c r="D75" s="320"/>
      <c r="E75" s="607"/>
      <c r="F75" s="607"/>
      <c r="G75" s="607"/>
      <c r="H75" s="607"/>
      <c r="I75" s="607"/>
      <c r="J75" s="607"/>
      <c r="K75" s="607"/>
      <c r="L75" s="321">
        <v>1</v>
      </c>
      <c r="M75" s="608" t="str">
        <f>IFERROR(INDEX('L2'!I$6:I$502,MATCH(MID(H75,1,SEARCH("-",H75)-2),'L2'!$P$6:$P$502,0)),"")</f>
        <v/>
      </c>
      <c r="N75" s="608"/>
      <c r="O75" s="609"/>
      <c r="P75" s="609"/>
      <c r="Q75" s="609"/>
      <c r="R75" s="609"/>
      <c r="S75" s="322"/>
      <c r="T75" s="319">
        <f>IFERROR(INDEX('L2'!K$6:K$502,MATCH(MID(H75,1,SEARCH("-",H75)-2),'L2'!$P$6:$P$502,0)),0)</f>
        <v>0</v>
      </c>
      <c r="U75" s="319">
        <f>IFERROR(INDEX('L2'!L$6:L$502,MATCH(MID(H75,1,SEARCH("-",H75)-2),'L2'!$P$6:$P$502,0)),0)</f>
        <v>0</v>
      </c>
      <c r="V75" s="319">
        <f>IFERROR(INDEX('L2'!M$6:M$502,MATCH(MID(H75,1,SEARCH("-",H75)-2),'L2'!$P$6:$P$502,0)),0)</f>
        <v>0</v>
      </c>
      <c r="W75" s="319">
        <f t="shared" si="1"/>
        <v>0</v>
      </c>
      <c r="X75" s="350"/>
    </row>
    <row r="76" spans="2:24">
      <c r="B76" s="344">
        <v>34</v>
      </c>
      <c r="C76" s="311" t="s">
        <v>104</v>
      </c>
      <c r="D76" s="320"/>
      <c r="E76" s="607"/>
      <c r="F76" s="607"/>
      <c r="G76" s="607"/>
      <c r="H76" s="607"/>
      <c r="I76" s="607"/>
      <c r="J76" s="607"/>
      <c r="K76" s="607"/>
      <c r="L76" s="321">
        <v>1</v>
      </c>
      <c r="M76" s="608" t="str">
        <f>IFERROR(INDEX('L2'!I$6:I$502,MATCH(MID(H76,1,SEARCH("-",H76)-2),'L2'!$P$6:$P$502,0)),"")</f>
        <v/>
      </c>
      <c r="N76" s="608"/>
      <c r="O76" s="609"/>
      <c r="P76" s="609"/>
      <c r="Q76" s="609"/>
      <c r="R76" s="609"/>
      <c r="S76" s="322"/>
      <c r="T76" s="319">
        <f>IFERROR(INDEX('L2'!K$6:K$502,MATCH(MID(H76,1,SEARCH("-",H76)-2),'L2'!$P$6:$P$502,0)),0)</f>
        <v>0</v>
      </c>
      <c r="U76" s="319">
        <f>IFERROR(INDEX('L2'!L$6:L$502,MATCH(MID(H76,1,SEARCH("-",H76)-2),'L2'!$P$6:$P$502,0)),0)</f>
        <v>0</v>
      </c>
      <c r="V76" s="319">
        <f>IFERROR(INDEX('L2'!M$6:M$502,MATCH(MID(H76,1,SEARCH("-",H76)-2),'L2'!$P$6:$P$502,0)),0)</f>
        <v>0</v>
      </c>
      <c r="W76" s="319">
        <f t="shared" si="1"/>
        <v>0</v>
      </c>
      <c r="X76" s="350"/>
    </row>
    <row r="77" spans="2:24">
      <c r="B77" s="344">
        <v>35</v>
      </c>
      <c r="C77" s="311" t="s">
        <v>104</v>
      </c>
      <c r="D77" s="320"/>
      <c r="E77" s="607"/>
      <c r="F77" s="607"/>
      <c r="G77" s="607"/>
      <c r="H77" s="607"/>
      <c r="I77" s="607"/>
      <c r="J77" s="607"/>
      <c r="K77" s="607"/>
      <c r="L77" s="321">
        <v>1</v>
      </c>
      <c r="M77" s="608" t="str">
        <f>IFERROR(INDEX('L2'!I$6:I$502,MATCH(MID(H77,1,SEARCH("-",H77)-2),'L2'!$P$6:$P$502,0)),"")</f>
        <v/>
      </c>
      <c r="N77" s="608"/>
      <c r="O77" s="609"/>
      <c r="P77" s="609"/>
      <c r="Q77" s="609"/>
      <c r="R77" s="609"/>
      <c r="S77" s="322"/>
      <c r="T77" s="319">
        <f>IFERROR(INDEX('L2'!K$6:K$502,MATCH(MID(H77,1,SEARCH("-",H77)-2),'L2'!$P$6:$P$502,0)),0)</f>
        <v>0</v>
      </c>
      <c r="U77" s="319">
        <f>IFERROR(INDEX('L2'!L$6:L$502,MATCH(MID(H77,1,SEARCH("-",H77)-2),'L2'!$P$6:$P$502,0)),0)</f>
        <v>0</v>
      </c>
      <c r="V77" s="319">
        <f>IFERROR(INDEX('L2'!M$6:M$502,MATCH(MID(H77,1,SEARCH("-",H77)-2),'L2'!$P$6:$P$502,0)),0)</f>
        <v>0</v>
      </c>
      <c r="W77" s="319">
        <f t="shared" si="1"/>
        <v>0</v>
      </c>
      <c r="X77" s="350"/>
    </row>
    <row r="78" spans="2:24">
      <c r="B78" s="344">
        <v>36</v>
      </c>
      <c r="C78" s="311" t="s">
        <v>104</v>
      </c>
      <c r="D78" s="320"/>
      <c r="E78" s="607"/>
      <c r="F78" s="607"/>
      <c r="G78" s="607"/>
      <c r="H78" s="607"/>
      <c r="I78" s="607"/>
      <c r="J78" s="607"/>
      <c r="K78" s="607"/>
      <c r="L78" s="321">
        <v>1</v>
      </c>
      <c r="M78" s="608" t="str">
        <f>IFERROR(INDEX('L2'!I$6:I$502,MATCH(MID(H78,1,SEARCH("-",H78)-2),'L2'!$P$6:$P$502,0)),"")</f>
        <v/>
      </c>
      <c r="N78" s="608"/>
      <c r="O78" s="609"/>
      <c r="P78" s="609"/>
      <c r="Q78" s="609"/>
      <c r="R78" s="609"/>
      <c r="S78" s="322"/>
      <c r="T78" s="319">
        <f>IFERROR(INDEX('L2'!K$6:K$502,MATCH(MID(H78,1,SEARCH("-",H78)-2),'L2'!$P$6:$P$502,0)),0)</f>
        <v>0</v>
      </c>
      <c r="U78" s="319">
        <f>IFERROR(INDEX('L2'!L$6:L$502,MATCH(MID(H78,1,SEARCH("-",H78)-2),'L2'!$P$6:$P$502,0)),0)</f>
        <v>0</v>
      </c>
      <c r="V78" s="319">
        <f>IFERROR(INDEX('L2'!M$6:M$502,MATCH(MID(H78,1,SEARCH("-",H78)-2),'L2'!$P$6:$P$502,0)),0)</f>
        <v>0</v>
      </c>
      <c r="W78" s="319">
        <f t="shared" si="1"/>
        <v>0</v>
      </c>
      <c r="X78" s="350"/>
    </row>
    <row r="79" spans="2:24">
      <c r="B79" s="344">
        <v>37</v>
      </c>
      <c r="C79" s="311" t="s">
        <v>104</v>
      </c>
      <c r="D79" s="320"/>
      <c r="E79" s="607"/>
      <c r="F79" s="607"/>
      <c r="G79" s="607"/>
      <c r="H79" s="607"/>
      <c r="I79" s="607"/>
      <c r="J79" s="607"/>
      <c r="K79" s="607"/>
      <c r="L79" s="321">
        <v>1</v>
      </c>
      <c r="M79" s="608" t="str">
        <f>IFERROR(INDEX('L2'!I$6:I$502,MATCH(MID(H79,1,SEARCH("-",H79)-2),'L2'!$P$6:$P$502,0)),"")</f>
        <v/>
      </c>
      <c r="N79" s="608"/>
      <c r="O79" s="609"/>
      <c r="P79" s="609"/>
      <c r="Q79" s="609"/>
      <c r="R79" s="609"/>
      <c r="S79" s="322"/>
      <c r="T79" s="319">
        <f>IFERROR(INDEX('L2'!K$6:K$502,MATCH(MID(H79,1,SEARCH("-",H79)-2),'L2'!$P$6:$P$502,0)),0)</f>
        <v>0</v>
      </c>
      <c r="U79" s="319">
        <f>IFERROR(INDEX('L2'!L$6:L$502,MATCH(MID(H79,1,SEARCH("-",H79)-2),'L2'!$P$6:$P$502,0)),0)</f>
        <v>0</v>
      </c>
      <c r="V79" s="319">
        <f>IFERROR(INDEX('L2'!M$6:M$502,MATCH(MID(H79,1,SEARCH("-",H79)-2),'L2'!$P$6:$P$502,0)),0)</f>
        <v>0</v>
      </c>
      <c r="W79" s="319">
        <f t="shared" si="1"/>
        <v>0</v>
      </c>
      <c r="X79" s="350"/>
    </row>
    <row r="80" spans="2:24">
      <c r="B80" s="344">
        <v>38</v>
      </c>
      <c r="C80" s="311" t="s">
        <v>104</v>
      </c>
      <c r="D80" s="320"/>
      <c r="E80" s="607"/>
      <c r="F80" s="607"/>
      <c r="G80" s="607"/>
      <c r="H80" s="607"/>
      <c r="I80" s="607"/>
      <c r="J80" s="607"/>
      <c r="K80" s="607"/>
      <c r="L80" s="321">
        <v>1</v>
      </c>
      <c r="M80" s="608" t="str">
        <f>IFERROR(INDEX('L2'!I$6:I$502,MATCH(MID(H80,1,SEARCH("-",H80)-2),'L2'!$P$6:$P$502,0)),"")</f>
        <v/>
      </c>
      <c r="N80" s="608"/>
      <c r="O80" s="609"/>
      <c r="P80" s="609"/>
      <c r="Q80" s="609"/>
      <c r="R80" s="609"/>
      <c r="S80" s="322"/>
      <c r="T80" s="319">
        <f>IFERROR(INDEX('L2'!K$6:K$502,MATCH(MID(H80,1,SEARCH("-",H80)-2),'L2'!$P$6:$P$502,0)),0)</f>
        <v>0</v>
      </c>
      <c r="U80" s="319">
        <f>IFERROR(INDEX('L2'!L$6:L$502,MATCH(MID(H80,1,SEARCH("-",H80)-2),'L2'!$P$6:$P$502,0)),0)</f>
        <v>0</v>
      </c>
      <c r="V80" s="319">
        <f>IFERROR(INDEX('L2'!M$6:M$502,MATCH(MID(H80,1,SEARCH("-",H80)-2),'L2'!$P$6:$P$502,0)),0)</f>
        <v>0</v>
      </c>
      <c r="W80" s="319">
        <f t="shared" si="1"/>
        <v>0</v>
      </c>
      <c r="X80" s="350"/>
    </row>
    <row r="81" spans="2:24">
      <c r="B81" s="344">
        <v>39</v>
      </c>
      <c r="C81" s="311" t="s">
        <v>104</v>
      </c>
      <c r="D81" s="320"/>
      <c r="E81" s="607"/>
      <c r="F81" s="607"/>
      <c r="G81" s="607"/>
      <c r="H81" s="607"/>
      <c r="I81" s="607"/>
      <c r="J81" s="607"/>
      <c r="K81" s="607"/>
      <c r="L81" s="321">
        <v>1</v>
      </c>
      <c r="M81" s="608" t="str">
        <f>IFERROR(INDEX('L2'!I$6:I$502,MATCH(MID(H81,1,SEARCH("-",H81)-2),'L2'!$P$6:$P$502,0)),"")</f>
        <v/>
      </c>
      <c r="N81" s="608"/>
      <c r="O81" s="609"/>
      <c r="P81" s="609"/>
      <c r="Q81" s="609"/>
      <c r="R81" s="609"/>
      <c r="S81" s="322"/>
      <c r="T81" s="319">
        <f>IFERROR(INDEX('L2'!K$6:K$502,MATCH(MID(H81,1,SEARCH("-",H81)-2),'L2'!$P$6:$P$502,0)),0)</f>
        <v>0</v>
      </c>
      <c r="U81" s="319">
        <f>IFERROR(INDEX('L2'!L$6:L$502,MATCH(MID(H81,1,SEARCH("-",H81)-2),'L2'!$P$6:$P$502,0)),0)</f>
        <v>0</v>
      </c>
      <c r="V81" s="319">
        <f>IFERROR(INDEX('L2'!M$6:M$502,MATCH(MID(H81,1,SEARCH("-",H81)-2),'L2'!$P$6:$P$502,0)),0)</f>
        <v>0</v>
      </c>
      <c r="W81" s="319">
        <f t="shared" si="1"/>
        <v>0</v>
      </c>
      <c r="X81" s="350"/>
    </row>
    <row r="82" spans="2:24">
      <c r="B82" s="344">
        <v>40</v>
      </c>
      <c r="C82" s="311" t="s">
        <v>104</v>
      </c>
      <c r="D82" s="320"/>
      <c r="E82" s="607"/>
      <c r="F82" s="607"/>
      <c r="G82" s="607"/>
      <c r="H82" s="607"/>
      <c r="I82" s="607"/>
      <c r="J82" s="607"/>
      <c r="K82" s="607"/>
      <c r="L82" s="321">
        <v>1</v>
      </c>
      <c r="M82" s="608" t="str">
        <f>IFERROR(INDEX('L2'!I$6:I$502,MATCH(MID(H82,1,SEARCH("-",H82)-2),'L2'!$P$6:$P$502,0)),"")</f>
        <v/>
      </c>
      <c r="N82" s="608"/>
      <c r="O82" s="609"/>
      <c r="P82" s="609"/>
      <c r="Q82" s="609"/>
      <c r="R82" s="609"/>
      <c r="S82" s="322"/>
      <c r="T82" s="319">
        <f>IFERROR(INDEX('L2'!K$6:K$502,MATCH(MID(H82,1,SEARCH("-",H82)-2),'L2'!$P$6:$P$502,0)),0)</f>
        <v>0</v>
      </c>
      <c r="U82" s="319">
        <f>IFERROR(INDEX('L2'!L$6:L$502,MATCH(MID(H82,1,SEARCH("-",H82)-2),'L2'!$P$6:$P$502,0)),0)</f>
        <v>0</v>
      </c>
      <c r="V82" s="319">
        <f>IFERROR(INDEX('L2'!M$6:M$502,MATCH(MID(H82,1,SEARCH("-",H82)-2),'L2'!$P$6:$P$502,0)),0)</f>
        <v>0</v>
      </c>
      <c r="W82" s="319">
        <f t="shared" si="1"/>
        <v>0</v>
      </c>
      <c r="X82" s="350"/>
    </row>
    <row r="83" spans="2:24">
      <c r="B83" s="344">
        <v>41</v>
      </c>
      <c r="C83" s="311" t="s">
        <v>104</v>
      </c>
      <c r="D83" s="320"/>
      <c r="E83" s="607"/>
      <c r="F83" s="607"/>
      <c r="G83" s="607"/>
      <c r="H83" s="607"/>
      <c r="I83" s="607"/>
      <c r="J83" s="607"/>
      <c r="K83" s="607"/>
      <c r="L83" s="321">
        <v>1</v>
      </c>
      <c r="M83" s="608" t="str">
        <f>IFERROR(INDEX('L2'!I$6:I$502,MATCH(MID(H83,1,SEARCH("-",H83)-2),'L2'!$P$6:$P$502,0)),"")</f>
        <v/>
      </c>
      <c r="N83" s="608"/>
      <c r="O83" s="609"/>
      <c r="P83" s="609"/>
      <c r="Q83" s="609"/>
      <c r="R83" s="609"/>
      <c r="S83" s="322"/>
      <c r="T83" s="319">
        <f>IFERROR(INDEX('L2'!K$6:K$502,MATCH(MID(H83,1,SEARCH("-",H83)-2),'L2'!$P$6:$P$502,0)),0)</f>
        <v>0</v>
      </c>
      <c r="U83" s="319">
        <f>IFERROR(INDEX('L2'!L$6:L$502,MATCH(MID(H83,1,SEARCH("-",H83)-2),'L2'!$P$6:$P$502,0)),0)</f>
        <v>0</v>
      </c>
      <c r="V83" s="319">
        <f>IFERROR(INDEX('L2'!M$6:M$502,MATCH(MID(H83,1,SEARCH("-",H83)-2),'L2'!$P$6:$P$502,0)),0)</f>
        <v>0</v>
      </c>
      <c r="W83" s="319">
        <f t="shared" si="1"/>
        <v>0</v>
      </c>
      <c r="X83" s="350"/>
    </row>
    <row r="84" spans="2:24">
      <c r="B84" s="344">
        <v>42</v>
      </c>
      <c r="C84" s="311" t="s">
        <v>104</v>
      </c>
      <c r="D84" s="320"/>
      <c r="E84" s="607"/>
      <c r="F84" s="607"/>
      <c r="G84" s="607"/>
      <c r="H84" s="607"/>
      <c r="I84" s="607"/>
      <c r="J84" s="607"/>
      <c r="K84" s="607"/>
      <c r="L84" s="321">
        <v>1</v>
      </c>
      <c r="M84" s="608" t="str">
        <f>IFERROR(INDEX('L2'!I$6:I$502,MATCH(MID(H84,1,SEARCH("-",H84)-2),'L2'!$P$6:$P$502,0)),"")</f>
        <v/>
      </c>
      <c r="N84" s="608"/>
      <c r="O84" s="609"/>
      <c r="P84" s="609"/>
      <c r="Q84" s="609"/>
      <c r="R84" s="609"/>
      <c r="S84" s="322"/>
      <c r="T84" s="319">
        <f>IFERROR(INDEX('L2'!K$6:K$502,MATCH(MID(H84,1,SEARCH("-",H84)-2),'L2'!$P$6:$P$502,0)),0)</f>
        <v>0</v>
      </c>
      <c r="U84" s="319">
        <f>IFERROR(INDEX('L2'!L$6:L$502,MATCH(MID(H84,1,SEARCH("-",H84)-2),'L2'!$P$6:$P$502,0)),0)</f>
        <v>0</v>
      </c>
      <c r="V84" s="319">
        <f>IFERROR(INDEX('L2'!M$6:M$502,MATCH(MID(H84,1,SEARCH("-",H84)-2),'L2'!$P$6:$P$502,0)),0)</f>
        <v>0</v>
      </c>
      <c r="W84" s="319">
        <f t="shared" si="1"/>
        <v>0</v>
      </c>
      <c r="X84" s="350"/>
    </row>
    <row r="85" spans="2:24">
      <c r="B85" s="344">
        <v>43</v>
      </c>
      <c r="C85" s="311" t="s">
        <v>104</v>
      </c>
      <c r="D85" s="320"/>
      <c r="E85" s="607"/>
      <c r="F85" s="607"/>
      <c r="G85" s="607"/>
      <c r="H85" s="607"/>
      <c r="I85" s="607"/>
      <c r="J85" s="607"/>
      <c r="K85" s="607"/>
      <c r="L85" s="321">
        <v>1</v>
      </c>
      <c r="M85" s="608" t="str">
        <f>IFERROR(INDEX('L2'!I$6:I$502,MATCH(MID(H85,1,SEARCH("-",H85)-2),'L2'!$P$6:$P$502,0)),"")</f>
        <v/>
      </c>
      <c r="N85" s="608"/>
      <c r="O85" s="609"/>
      <c r="P85" s="609"/>
      <c r="Q85" s="609"/>
      <c r="R85" s="609"/>
      <c r="S85" s="322"/>
      <c r="T85" s="319">
        <f>IFERROR(INDEX('L2'!K$6:K$502,MATCH(MID(H85,1,SEARCH("-",H85)-2),'L2'!$P$6:$P$502,0)),0)</f>
        <v>0</v>
      </c>
      <c r="U85" s="319">
        <f>IFERROR(INDEX('L2'!L$6:L$502,MATCH(MID(H85,1,SEARCH("-",H85)-2),'L2'!$P$6:$P$502,0)),0)</f>
        <v>0</v>
      </c>
      <c r="V85" s="319">
        <f>IFERROR(INDEX('L2'!M$6:M$502,MATCH(MID(H85,1,SEARCH("-",H85)-2),'L2'!$P$6:$P$502,0)),0)</f>
        <v>0</v>
      </c>
      <c r="W85" s="319">
        <f t="shared" si="1"/>
        <v>0</v>
      </c>
      <c r="X85" s="350"/>
    </row>
    <row r="86" spans="2:24">
      <c r="B86" s="344">
        <v>44</v>
      </c>
      <c r="C86" s="311" t="s">
        <v>104</v>
      </c>
      <c r="D86" s="320"/>
      <c r="E86" s="607"/>
      <c r="F86" s="607"/>
      <c r="G86" s="607"/>
      <c r="H86" s="607"/>
      <c r="I86" s="607"/>
      <c r="J86" s="607"/>
      <c r="K86" s="607"/>
      <c r="L86" s="321">
        <v>1</v>
      </c>
      <c r="M86" s="608" t="str">
        <f>IFERROR(INDEX('L2'!I$6:I$502,MATCH(MID(H86,1,SEARCH("-",H86)-2),'L2'!$P$6:$P$502,0)),"")</f>
        <v/>
      </c>
      <c r="N86" s="608"/>
      <c r="O86" s="609"/>
      <c r="P86" s="609"/>
      <c r="Q86" s="609"/>
      <c r="R86" s="609"/>
      <c r="S86" s="322"/>
      <c r="T86" s="319">
        <f>IFERROR(INDEX('L2'!K$6:K$502,MATCH(MID(H86,1,SEARCH("-",H86)-2),'L2'!$P$6:$P$502,0)),0)</f>
        <v>0</v>
      </c>
      <c r="U86" s="319">
        <f>IFERROR(INDEX('L2'!L$6:L$502,MATCH(MID(H86,1,SEARCH("-",H86)-2),'L2'!$P$6:$P$502,0)),0)</f>
        <v>0</v>
      </c>
      <c r="V86" s="319">
        <f>IFERROR(INDEX('L2'!M$6:M$502,MATCH(MID(H86,1,SEARCH("-",H86)-2),'L2'!$P$6:$P$502,0)),0)</f>
        <v>0</v>
      </c>
      <c r="W86" s="319">
        <f t="shared" si="1"/>
        <v>0</v>
      </c>
      <c r="X86" s="350"/>
    </row>
    <row r="87" spans="2:24">
      <c r="B87" s="344">
        <v>45</v>
      </c>
      <c r="C87" s="311" t="s">
        <v>104</v>
      </c>
      <c r="D87" s="320"/>
      <c r="E87" s="607"/>
      <c r="F87" s="607"/>
      <c r="G87" s="607"/>
      <c r="H87" s="607"/>
      <c r="I87" s="607"/>
      <c r="J87" s="607"/>
      <c r="K87" s="607"/>
      <c r="L87" s="321">
        <v>1</v>
      </c>
      <c r="M87" s="608" t="str">
        <f>IFERROR(INDEX('L2'!I$6:I$502,MATCH(MID(H87,1,SEARCH("-",H87)-2),'L2'!$P$6:$P$502,0)),"")</f>
        <v/>
      </c>
      <c r="N87" s="608"/>
      <c r="O87" s="609"/>
      <c r="P87" s="609"/>
      <c r="Q87" s="609"/>
      <c r="R87" s="609"/>
      <c r="S87" s="322"/>
      <c r="T87" s="319">
        <f>IFERROR(INDEX('L2'!K$6:K$502,MATCH(MID(H87,1,SEARCH("-",H87)-2),'L2'!$P$6:$P$502,0)),0)</f>
        <v>0</v>
      </c>
      <c r="U87" s="319">
        <f>IFERROR(INDEX('L2'!L$6:L$502,MATCH(MID(H87,1,SEARCH("-",H87)-2),'L2'!$P$6:$P$502,0)),0)</f>
        <v>0</v>
      </c>
      <c r="V87" s="319">
        <f>IFERROR(INDEX('L2'!M$6:M$502,MATCH(MID(H87,1,SEARCH("-",H87)-2),'L2'!$P$6:$P$502,0)),0)</f>
        <v>0</v>
      </c>
      <c r="W87" s="319">
        <f t="shared" si="1"/>
        <v>0</v>
      </c>
      <c r="X87" s="350"/>
    </row>
    <row r="88" spans="2:24">
      <c r="B88" s="344">
        <v>46</v>
      </c>
      <c r="C88" s="311" t="s">
        <v>104</v>
      </c>
      <c r="D88" s="320"/>
      <c r="E88" s="607"/>
      <c r="F88" s="607"/>
      <c r="G88" s="607"/>
      <c r="H88" s="607"/>
      <c r="I88" s="607"/>
      <c r="J88" s="607"/>
      <c r="K88" s="607"/>
      <c r="L88" s="321">
        <v>1</v>
      </c>
      <c r="M88" s="608" t="str">
        <f>IFERROR(INDEX('L2'!I$6:I$502,MATCH(MID(H88,1,SEARCH("-",H88)-2),'L2'!$P$6:$P$502,0)),"")</f>
        <v/>
      </c>
      <c r="N88" s="608"/>
      <c r="O88" s="609"/>
      <c r="P88" s="609"/>
      <c r="Q88" s="609"/>
      <c r="R88" s="609"/>
      <c r="S88" s="322"/>
      <c r="T88" s="319">
        <f>IFERROR(INDEX('L2'!K$6:K$502,MATCH(MID(H88,1,SEARCH("-",H88)-2),'L2'!$P$6:$P$502,0)),0)</f>
        <v>0</v>
      </c>
      <c r="U88" s="319">
        <f>IFERROR(INDEX('L2'!L$6:L$502,MATCH(MID(H88,1,SEARCH("-",H88)-2),'L2'!$P$6:$P$502,0)),0)</f>
        <v>0</v>
      </c>
      <c r="V88" s="319">
        <f>IFERROR(INDEX('L2'!M$6:M$502,MATCH(MID(H88,1,SEARCH("-",H88)-2),'L2'!$P$6:$P$502,0)),0)</f>
        <v>0</v>
      </c>
      <c r="W88" s="319">
        <f t="shared" si="1"/>
        <v>0</v>
      </c>
      <c r="X88" s="350"/>
    </row>
    <row r="89" spans="2:24">
      <c r="B89" s="344">
        <v>47</v>
      </c>
      <c r="C89" s="311" t="s">
        <v>104</v>
      </c>
      <c r="D89" s="320"/>
      <c r="E89" s="607"/>
      <c r="F89" s="607"/>
      <c r="G89" s="607"/>
      <c r="H89" s="607"/>
      <c r="I89" s="607"/>
      <c r="J89" s="607"/>
      <c r="K89" s="607"/>
      <c r="L89" s="321">
        <v>1</v>
      </c>
      <c r="M89" s="608" t="str">
        <f>IFERROR(INDEX('L2'!I$6:I$502,MATCH(MID(H89,1,SEARCH("-",H89)-2),'L2'!$P$6:$P$502,0)),"")</f>
        <v/>
      </c>
      <c r="N89" s="608"/>
      <c r="O89" s="609"/>
      <c r="P89" s="609"/>
      <c r="Q89" s="609"/>
      <c r="R89" s="609"/>
      <c r="S89" s="322"/>
      <c r="T89" s="319">
        <f>IFERROR(INDEX('L2'!K$6:K$502,MATCH(MID(H89,1,SEARCH("-",H89)-2),'L2'!$P$6:$P$502,0)),0)</f>
        <v>0</v>
      </c>
      <c r="U89" s="319">
        <f>IFERROR(INDEX('L2'!L$6:L$502,MATCH(MID(H89,1,SEARCH("-",H89)-2),'L2'!$P$6:$P$502,0)),0)</f>
        <v>0</v>
      </c>
      <c r="V89" s="319">
        <f>IFERROR(INDEX('L2'!M$6:M$502,MATCH(MID(H89,1,SEARCH("-",H89)-2),'L2'!$P$6:$P$502,0)),0)</f>
        <v>0</v>
      </c>
      <c r="W89" s="319">
        <f t="shared" si="1"/>
        <v>0</v>
      </c>
      <c r="X89" s="350"/>
    </row>
    <row r="90" spans="2:24">
      <c r="B90" s="344">
        <v>48</v>
      </c>
      <c r="C90" s="311" t="s">
        <v>104</v>
      </c>
      <c r="D90" s="320"/>
      <c r="E90" s="607"/>
      <c r="F90" s="607"/>
      <c r="G90" s="607"/>
      <c r="H90" s="607"/>
      <c r="I90" s="607"/>
      <c r="J90" s="607"/>
      <c r="K90" s="607"/>
      <c r="L90" s="321">
        <v>1</v>
      </c>
      <c r="M90" s="608" t="str">
        <f>IFERROR(INDEX('L2'!I$6:I$502,MATCH(MID(H90,1,SEARCH("-",H90)-2),'L2'!$P$6:$P$502,0)),"")</f>
        <v/>
      </c>
      <c r="N90" s="608"/>
      <c r="O90" s="609"/>
      <c r="P90" s="609"/>
      <c r="Q90" s="609"/>
      <c r="R90" s="609"/>
      <c r="S90" s="322"/>
      <c r="T90" s="319">
        <f>IFERROR(INDEX('L2'!K$6:K$502,MATCH(MID(H90,1,SEARCH("-",H90)-2),'L2'!$P$6:$P$502,0)),0)</f>
        <v>0</v>
      </c>
      <c r="U90" s="319">
        <f>IFERROR(INDEX('L2'!L$6:L$502,MATCH(MID(H90,1,SEARCH("-",H90)-2),'L2'!$P$6:$P$502,0)),0)</f>
        <v>0</v>
      </c>
      <c r="V90" s="319">
        <f>IFERROR(INDEX('L2'!M$6:M$502,MATCH(MID(H90,1,SEARCH("-",H90)-2),'L2'!$P$6:$P$502,0)),0)</f>
        <v>0</v>
      </c>
      <c r="W90" s="319">
        <f t="shared" si="1"/>
        <v>0</v>
      </c>
      <c r="X90" s="350"/>
    </row>
    <row r="91" spans="2:24">
      <c r="B91" s="344">
        <v>49</v>
      </c>
      <c r="C91" s="311" t="s">
        <v>104</v>
      </c>
      <c r="D91" s="320"/>
      <c r="E91" s="607"/>
      <c r="F91" s="607"/>
      <c r="G91" s="607"/>
      <c r="H91" s="607"/>
      <c r="I91" s="607"/>
      <c r="J91" s="607"/>
      <c r="K91" s="607"/>
      <c r="L91" s="321">
        <v>1</v>
      </c>
      <c r="M91" s="608" t="str">
        <f>IFERROR(INDEX('L2'!I$6:I$502,MATCH(MID(H91,1,SEARCH("-",H91)-2),'L2'!$P$6:$P$502,0)),"")</f>
        <v/>
      </c>
      <c r="N91" s="608"/>
      <c r="O91" s="609"/>
      <c r="P91" s="609"/>
      <c r="Q91" s="609"/>
      <c r="R91" s="609"/>
      <c r="S91" s="322"/>
      <c r="T91" s="319">
        <f>IFERROR(INDEX('L2'!K$6:K$502,MATCH(MID(H91,1,SEARCH("-",H91)-2),'L2'!$P$6:$P$502,0)),0)</f>
        <v>0</v>
      </c>
      <c r="U91" s="319">
        <f>IFERROR(INDEX('L2'!L$6:L$502,MATCH(MID(H91,1,SEARCH("-",H91)-2),'L2'!$P$6:$P$502,0)),0)</f>
        <v>0</v>
      </c>
      <c r="V91" s="319">
        <f>IFERROR(INDEX('L2'!M$6:M$502,MATCH(MID(H91,1,SEARCH("-",H91)-2),'L2'!$P$6:$P$502,0)),0)</f>
        <v>0</v>
      </c>
      <c r="W91" s="319">
        <f t="shared" si="1"/>
        <v>0</v>
      </c>
      <c r="X91" s="350"/>
    </row>
    <row r="92" spans="2:24">
      <c r="B92" s="344">
        <v>50</v>
      </c>
      <c r="C92" s="311" t="s">
        <v>104</v>
      </c>
      <c r="D92" s="320"/>
      <c r="E92" s="607"/>
      <c r="F92" s="607"/>
      <c r="G92" s="607"/>
      <c r="H92" s="607"/>
      <c r="I92" s="607"/>
      <c r="J92" s="607"/>
      <c r="K92" s="607"/>
      <c r="L92" s="321">
        <v>1</v>
      </c>
      <c r="M92" s="608" t="str">
        <f>IFERROR(INDEX('L2'!I$6:I$502,MATCH(MID(H92,1,SEARCH("-",H92)-2),'L2'!$P$6:$P$502,0)),"")</f>
        <v/>
      </c>
      <c r="N92" s="608"/>
      <c r="O92" s="609"/>
      <c r="P92" s="609"/>
      <c r="Q92" s="609"/>
      <c r="R92" s="609"/>
      <c r="S92" s="322"/>
      <c r="T92" s="319">
        <f>IFERROR(INDEX('L2'!K$6:K$502,MATCH(MID(H92,1,SEARCH("-",H92)-2),'L2'!$P$6:$P$502,0)),0)</f>
        <v>0</v>
      </c>
      <c r="U92" s="319">
        <f>IFERROR(INDEX('L2'!L$6:L$502,MATCH(MID(H92,1,SEARCH("-",H92)-2),'L2'!$P$6:$P$502,0)),0)</f>
        <v>0</v>
      </c>
      <c r="V92" s="319">
        <f>IFERROR(INDEX('L2'!M$6:M$502,MATCH(MID(H92,1,SEARCH("-",H92)-2),'L2'!$P$6:$P$502,0)),0)</f>
        <v>0</v>
      </c>
      <c r="W92" s="319">
        <f t="shared" si="1"/>
        <v>0</v>
      </c>
      <c r="X92" s="350"/>
    </row>
    <row r="93" spans="2:24">
      <c r="B93" s="344">
        <v>51</v>
      </c>
      <c r="C93" s="311" t="s">
        <v>104</v>
      </c>
      <c r="D93" s="320"/>
      <c r="E93" s="607"/>
      <c r="F93" s="607"/>
      <c r="G93" s="607"/>
      <c r="H93" s="607"/>
      <c r="I93" s="607"/>
      <c r="J93" s="607"/>
      <c r="K93" s="607"/>
      <c r="L93" s="321">
        <v>1</v>
      </c>
      <c r="M93" s="608" t="str">
        <f>IFERROR(INDEX('L2'!I$6:I$502,MATCH(MID(H93,1,SEARCH("-",H93)-2),'L2'!$P$6:$P$502,0)),"")</f>
        <v/>
      </c>
      <c r="N93" s="608"/>
      <c r="O93" s="609"/>
      <c r="P93" s="609"/>
      <c r="Q93" s="609"/>
      <c r="R93" s="609"/>
      <c r="S93" s="322"/>
      <c r="T93" s="319">
        <f>IFERROR(INDEX('L2'!K$6:K$502,MATCH(MID(H93,1,SEARCH("-",H93)-2),'L2'!$P$6:$P$502,0)),0)</f>
        <v>0</v>
      </c>
      <c r="U93" s="319">
        <f>IFERROR(INDEX('L2'!L$6:L$502,MATCH(MID(H93,1,SEARCH("-",H93)-2),'L2'!$P$6:$P$502,0)),0)</f>
        <v>0</v>
      </c>
      <c r="V93" s="319">
        <f>IFERROR(INDEX('L2'!M$6:M$502,MATCH(MID(H93,1,SEARCH("-",H93)-2),'L2'!$P$6:$P$502,0)),0)</f>
        <v>0</v>
      </c>
      <c r="W93" s="319">
        <f t="shared" si="1"/>
        <v>0</v>
      </c>
      <c r="X93" s="350"/>
    </row>
    <row r="94" spans="2:24">
      <c r="B94" s="344">
        <v>52</v>
      </c>
      <c r="C94" s="311" t="s">
        <v>104</v>
      </c>
      <c r="D94" s="320"/>
      <c r="E94" s="607"/>
      <c r="F94" s="607"/>
      <c r="G94" s="607"/>
      <c r="H94" s="607"/>
      <c r="I94" s="607"/>
      <c r="J94" s="607"/>
      <c r="K94" s="607"/>
      <c r="L94" s="321">
        <v>1</v>
      </c>
      <c r="M94" s="608" t="str">
        <f>IFERROR(INDEX('L2'!I$6:I$502,MATCH(MID(H94,1,SEARCH("-",H94)-2),'L2'!$P$6:$P$502,0)),"")</f>
        <v/>
      </c>
      <c r="N94" s="608"/>
      <c r="O94" s="609"/>
      <c r="P94" s="609"/>
      <c r="Q94" s="609"/>
      <c r="R94" s="609"/>
      <c r="S94" s="322"/>
      <c r="T94" s="319">
        <f>IFERROR(INDEX('L2'!K$6:K$502,MATCH(MID(H94,1,SEARCH("-",H94)-2),'L2'!$P$6:$P$502,0)),0)</f>
        <v>0</v>
      </c>
      <c r="U94" s="319">
        <f>IFERROR(INDEX('L2'!L$6:L$502,MATCH(MID(H94,1,SEARCH("-",H94)-2),'L2'!$P$6:$P$502,0)),0)</f>
        <v>0</v>
      </c>
      <c r="V94" s="319">
        <f>IFERROR(INDEX('L2'!M$6:M$502,MATCH(MID(H94,1,SEARCH("-",H94)-2),'L2'!$P$6:$P$502,0)),0)</f>
        <v>0</v>
      </c>
      <c r="W94" s="319">
        <f t="shared" si="1"/>
        <v>0</v>
      </c>
      <c r="X94" s="350"/>
    </row>
    <row r="95" spans="2:24">
      <c r="B95" s="344">
        <v>53</v>
      </c>
      <c r="C95" s="311" t="s">
        <v>104</v>
      </c>
      <c r="D95" s="320"/>
      <c r="E95" s="607"/>
      <c r="F95" s="607"/>
      <c r="G95" s="607"/>
      <c r="H95" s="607"/>
      <c r="I95" s="607"/>
      <c r="J95" s="607"/>
      <c r="K95" s="607"/>
      <c r="L95" s="321">
        <v>1</v>
      </c>
      <c r="M95" s="608" t="str">
        <f>IFERROR(INDEX('L2'!I$6:I$502,MATCH(MID(H95,1,SEARCH("-",H95)-2),'L2'!$P$6:$P$502,0)),"")</f>
        <v/>
      </c>
      <c r="N95" s="608"/>
      <c r="O95" s="609"/>
      <c r="P95" s="609"/>
      <c r="Q95" s="609"/>
      <c r="R95" s="609"/>
      <c r="S95" s="322"/>
      <c r="T95" s="319">
        <f>IFERROR(INDEX('L2'!K$6:K$502,MATCH(MID(H95,1,SEARCH("-",H95)-2),'L2'!$P$6:$P$502,0)),0)</f>
        <v>0</v>
      </c>
      <c r="U95" s="319">
        <f>IFERROR(INDEX('L2'!L$6:L$502,MATCH(MID(H95,1,SEARCH("-",H95)-2),'L2'!$P$6:$P$502,0)),0)</f>
        <v>0</v>
      </c>
      <c r="V95" s="319">
        <f>IFERROR(INDEX('L2'!M$6:M$502,MATCH(MID(H95,1,SEARCH("-",H95)-2),'L2'!$P$6:$P$502,0)),0)</f>
        <v>0</v>
      </c>
      <c r="W95" s="319">
        <f t="shared" si="1"/>
        <v>0</v>
      </c>
      <c r="X95" s="350"/>
    </row>
    <row r="96" spans="2:24">
      <c r="B96" s="344">
        <v>54</v>
      </c>
      <c r="C96" s="311" t="s">
        <v>104</v>
      </c>
      <c r="D96" s="320"/>
      <c r="E96" s="607"/>
      <c r="F96" s="607"/>
      <c r="G96" s="607"/>
      <c r="H96" s="607"/>
      <c r="I96" s="607"/>
      <c r="J96" s="607"/>
      <c r="K96" s="607"/>
      <c r="L96" s="321">
        <v>1</v>
      </c>
      <c r="M96" s="608" t="str">
        <f>IFERROR(INDEX('L2'!I$6:I$502,MATCH(MID(H96,1,SEARCH("-",H96)-2),'L2'!$P$6:$P$502,0)),"")</f>
        <v/>
      </c>
      <c r="N96" s="608"/>
      <c r="O96" s="609"/>
      <c r="P96" s="609"/>
      <c r="Q96" s="609"/>
      <c r="R96" s="609"/>
      <c r="S96" s="322"/>
      <c r="T96" s="319">
        <f>IFERROR(INDEX('L2'!K$6:K$502,MATCH(MID(H96,1,SEARCH("-",H96)-2),'L2'!$P$6:$P$502,0)),0)</f>
        <v>0</v>
      </c>
      <c r="U96" s="319">
        <f>IFERROR(INDEX('L2'!L$6:L$502,MATCH(MID(H96,1,SEARCH("-",H96)-2),'L2'!$P$6:$P$502,0)),0)</f>
        <v>0</v>
      </c>
      <c r="V96" s="319">
        <f>IFERROR(INDEX('L2'!M$6:M$502,MATCH(MID(H96,1,SEARCH("-",H96)-2),'L2'!$P$6:$P$502,0)),0)</f>
        <v>0</v>
      </c>
      <c r="W96" s="319">
        <f t="shared" si="1"/>
        <v>0</v>
      </c>
      <c r="X96" s="350"/>
    </row>
    <row r="97" spans="2:24">
      <c r="B97" s="344">
        <v>55</v>
      </c>
      <c r="C97" s="311" t="s">
        <v>104</v>
      </c>
      <c r="D97" s="320"/>
      <c r="E97" s="607"/>
      <c r="F97" s="607"/>
      <c r="G97" s="607"/>
      <c r="H97" s="607"/>
      <c r="I97" s="607"/>
      <c r="J97" s="607"/>
      <c r="K97" s="607"/>
      <c r="L97" s="321">
        <v>1</v>
      </c>
      <c r="M97" s="608" t="str">
        <f>IFERROR(INDEX('L2'!I$6:I$502,MATCH(MID(H97,1,SEARCH("-",H97)-2),'L2'!$P$6:$P$502,0)),"")</f>
        <v/>
      </c>
      <c r="N97" s="608"/>
      <c r="O97" s="609"/>
      <c r="P97" s="609"/>
      <c r="Q97" s="609"/>
      <c r="R97" s="609"/>
      <c r="S97" s="322"/>
      <c r="T97" s="319">
        <f>IFERROR(INDEX('L2'!K$6:K$502,MATCH(MID(H97,1,SEARCH("-",H97)-2),'L2'!$P$6:$P$502,0)),0)</f>
        <v>0</v>
      </c>
      <c r="U97" s="319">
        <f>IFERROR(INDEX('L2'!L$6:L$502,MATCH(MID(H97,1,SEARCH("-",H97)-2),'L2'!$P$6:$P$502,0)),0)</f>
        <v>0</v>
      </c>
      <c r="V97" s="319">
        <f>IFERROR(INDEX('L2'!M$6:M$502,MATCH(MID(H97,1,SEARCH("-",H97)-2),'L2'!$P$6:$P$502,0)),0)</f>
        <v>0</v>
      </c>
      <c r="W97" s="319">
        <f t="shared" si="1"/>
        <v>0</v>
      </c>
      <c r="X97" s="350"/>
    </row>
    <row r="98" spans="2:24">
      <c r="B98" s="344">
        <v>56</v>
      </c>
      <c r="C98" s="311" t="s">
        <v>104</v>
      </c>
      <c r="D98" s="320"/>
      <c r="E98" s="607"/>
      <c r="F98" s="607"/>
      <c r="G98" s="607"/>
      <c r="H98" s="607"/>
      <c r="I98" s="607"/>
      <c r="J98" s="607"/>
      <c r="K98" s="607"/>
      <c r="L98" s="321">
        <v>1</v>
      </c>
      <c r="M98" s="608" t="str">
        <f>IFERROR(INDEX('L2'!I$6:I$502,MATCH(MID(H98,1,SEARCH("-",H98)-2),'L2'!$P$6:$P$502,0)),"")</f>
        <v/>
      </c>
      <c r="N98" s="608"/>
      <c r="O98" s="609"/>
      <c r="P98" s="609"/>
      <c r="Q98" s="609"/>
      <c r="R98" s="609"/>
      <c r="S98" s="322"/>
      <c r="T98" s="319">
        <f>IFERROR(INDEX('L2'!K$6:K$502,MATCH(MID(H98,1,SEARCH("-",H98)-2),'L2'!$P$6:$P$502,0)),0)</f>
        <v>0</v>
      </c>
      <c r="U98" s="319">
        <f>IFERROR(INDEX('L2'!L$6:L$502,MATCH(MID(H98,1,SEARCH("-",H98)-2),'L2'!$P$6:$P$502,0)),0)</f>
        <v>0</v>
      </c>
      <c r="V98" s="319">
        <f>IFERROR(INDEX('L2'!M$6:M$502,MATCH(MID(H98,1,SEARCH("-",H98)-2),'L2'!$P$6:$P$502,0)),0)</f>
        <v>0</v>
      </c>
      <c r="W98" s="319">
        <f t="shared" si="1"/>
        <v>0</v>
      </c>
      <c r="X98" s="350"/>
    </row>
    <row r="99" spans="2:24">
      <c r="B99" s="344">
        <v>57</v>
      </c>
      <c r="C99" s="311" t="s">
        <v>104</v>
      </c>
      <c r="D99" s="320"/>
      <c r="E99" s="607"/>
      <c r="F99" s="607"/>
      <c r="G99" s="607"/>
      <c r="H99" s="607"/>
      <c r="I99" s="607"/>
      <c r="J99" s="607"/>
      <c r="K99" s="607"/>
      <c r="L99" s="321">
        <v>1</v>
      </c>
      <c r="M99" s="608" t="str">
        <f>IFERROR(INDEX('L2'!I$6:I$502,MATCH(MID(H99,1,SEARCH("-",H99)-2),'L2'!$P$6:$P$502,0)),"")</f>
        <v/>
      </c>
      <c r="N99" s="608"/>
      <c r="O99" s="609"/>
      <c r="P99" s="609"/>
      <c r="Q99" s="609"/>
      <c r="R99" s="609"/>
      <c r="S99" s="322"/>
      <c r="T99" s="319">
        <f>IFERROR(INDEX('L2'!K$6:K$502,MATCH(MID(H99,1,SEARCH("-",H99)-2),'L2'!$P$6:$P$502,0)),0)</f>
        <v>0</v>
      </c>
      <c r="U99" s="319">
        <f>IFERROR(INDEX('L2'!L$6:L$502,MATCH(MID(H99,1,SEARCH("-",H99)-2),'L2'!$P$6:$P$502,0)),0)</f>
        <v>0</v>
      </c>
      <c r="V99" s="319">
        <f>IFERROR(INDEX('L2'!M$6:M$502,MATCH(MID(H99,1,SEARCH("-",H99)-2),'L2'!$P$6:$P$502,0)),0)</f>
        <v>0</v>
      </c>
      <c r="W99" s="319">
        <f t="shared" si="1"/>
        <v>0</v>
      </c>
      <c r="X99" s="350"/>
    </row>
    <row r="100" spans="2:24">
      <c r="B100" s="344">
        <v>58</v>
      </c>
      <c r="C100" s="311" t="s">
        <v>104</v>
      </c>
      <c r="D100" s="320"/>
      <c r="E100" s="607"/>
      <c r="F100" s="607"/>
      <c r="G100" s="607"/>
      <c r="H100" s="607"/>
      <c r="I100" s="607"/>
      <c r="J100" s="607"/>
      <c r="K100" s="607"/>
      <c r="L100" s="321">
        <v>1</v>
      </c>
      <c r="M100" s="608" t="str">
        <f>IFERROR(INDEX('L2'!I$6:I$502,MATCH(MID(H100,1,SEARCH("-",H100)-2),'L2'!$P$6:$P$502,0)),"")</f>
        <v/>
      </c>
      <c r="N100" s="608"/>
      <c r="O100" s="609"/>
      <c r="P100" s="609"/>
      <c r="Q100" s="609"/>
      <c r="R100" s="609"/>
      <c r="S100" s="322"/>
      <c r="T100" s="319">
        <f>IFERROR(INDEX('L2'!K$6:K$502,MATCH(MID(H100,1,SEARCH("-",H100)-2),'L2'!$P$6:$P$502,0)),0)</f>
        <v>0</v>
      </c>
      <c r="U100" s="319">
        <f>IFERROR(INDEX('L2'!L$6:L$502,MATCH(MID(H100,1,SEARCH("-",H100)-2),'L2'!$P$6:$P$502,0)),0)</f>
        <v>0</v>
      </c>
      <c r="V100" s="319">
        <f>IFERROR(INDEX('L2'!M$6:M$502,MATCH(MID(H100,1,SEARCH("-",H100)-2),'L2'!$P$6:$P$502,0)),0)</f>
        <v>0</v>
      </c>
      <c r="W100" s="319">
        <f t="shared" si="1"/>
        <v>0</v>
      </c>
      <c r="X100" s="350"/>
    </row>
    <row r="101" spans="2:24">
      <c r="B101" s="344">
        <v>59</v>
      </c>
      <c r="C101" s="311" t="s">
        <v>104</v>
      </c>
      <c r="D101" s="320"/>
      <c r="E101" s="607"/>
      <c r="F101" s="607"/>
      <c r="G101" s="607"/>
      <c r="H101" s="607"/>
      <c r="I101" s="607"/>
      <c r="J101" s="607"/>
      <c r="K101" s="607"/>
      <c r="L101" s="321">
        <v>1</v>
      </c>
      <c r="M101" s="608" t="str">
        <f>IFERROR(INDEX('L2'!I$6:I$502,MATCH(MID(H101,1,SEARCH("-",H101)-2),'L2'!$P$6:$P$502,0)),"")</f>
        <v/>
      </c>
      <c r="N101" s="608"/>
      <c r="O101" s="609"/>
      <c r="P101" s="609"/>
      <c r="Q101" s="609"/>
      <c r="R101" s="609"/>
      <c r="S101" s="322"/>
      <c r="T101" s="319">
        <f>IFERROR(INDEX('L2'!K$6:K$502,MATCH(MID(H101,1,SEARCH("-",H101)-2),'L2'!$P$6:$P$502,0)),0)</f>
        <v>0</v>
      </c>
      <c r="U101" s="319">
        <f>IFERROR(INDEX('L2'!L$6:L$502,MATCH(MID(H101,1,SEARCH("-",H101)-2),'L2'!$P$6:$P$502,0)),0)</f>
        <v>0</v>
      </c>
      <c r="V101" s="319">
        <f>IFERROR(INDEX('L2'!M$6:M$502,MATCH(MID(H101,1,SEARCH("-",H101)-2),'L2'!$P$6:$P$502,0)),0)</f>
        <v>0</v>
      </c>
      <c r="W101" s="319">
        <f t="shared" si="1"/>
        <v>0</v>
      </c>
      <c r="X101" s="350"/>
    </row>
    <row r="102" spans="2:24">
      <c r="B102" s="344">
        <v>60</v>
      </c>
      <c r="C102" s="311" t="s">
        <v>104</v>
      </c>
      <c r="D102" s="320"/>
      <c r="E102" s="607"/>
      <c r="F102" s="607"/>
      <c r="G102" s="607"/>
      <c r="H102" s="607"/>
      <c r="I102" s="607"/>
      <c r="J102" s="607"/>
      <c r="K102" s="607"/>
      <c r="L102" s="321">
        <v>1</v>
      </c>
      <c r="M102" s="608" t="str">
        <f>IFERROR(INDEX('L2'!I$6:I$502,MATCH(MID(H102,1,SEARCH("-",H102)-2),'L2'!$P$6:$P$502,0)),"")</f>
        <v/>
      </c>
      <c r="N102" s="608"/>
      <c r="O102" s="609"/>
      <c r="P102" s="609"/>
      <c r="Q102" s="609"/>
      <c r="R102" s="609"/>
      <c r="S102" s="322"/>
      <c r="T102" s="319">
        <f>IFERROR(INDEX('L2'!K$6:K$502,MATCH(MID(H102,1,SEARCH("-",H102)-2),'L2'!$P$6:$P$502,0)),0)</f>
        <v>0</v>
      </c>
      <c r="U102" s="319">
        <f>IFERROR(INDEX('L2'!L$6:L$502,MATCH(MID(H102,1,SEARCH("-",H102)-2),'L2'!$P$6:$P$502,0)),0)</f>
        <v>0</v>
      </c>
      <c r="V102" s="319">
        <f>IFERROR(INDEX('L2'!M$6:M$502,MATCH(MID(H102,1,SEARCH("-",H102)-2),'L2'!$P$6:$P$502,0)),0)</f>
        <v>0</v>
      </c>
      <c r="W102" s="319">
        <f t="shared" si="1"/>
        <v>0</v>
      </c>
      <c r="X102" s="350"/>
    </row>
    <row r="103" spans="2:24">
      <c r="B103" s="344">
        <v>61</v>
      </c>
      <c r="C103" s="311" t="s">
        <v>104</v>
      </c>
      <c r="D103" s="320"/>
      <c r="E103" s="607"/>
      <c r="F103" s="607"/>
      <c r="G103" s="607"/>
      <c r="H103" s="607"/>
      <c r="I103" s="607"/>
      <c r="J103" s="607"/>
      <c r="K103" s="607"/>
      <c r="L103" s="321">
        <v>1</v>
      </c>
      <c r="M103" s="608" t="str">
        <f>IFERROR(INDEX('L2'!I$6:I$502,MATCH(MID(H103,1,SEARCH("-",H103)-2),'L2'!$P$6:$P$502,0)),"")</f>
        <v/>
      </c>
      <c r="N103" s="608"/>
      <c r="O103" s="609"/>
      <c r="P103" s="609"/>
      <c r="Q103" s="609"/>
      <c r="R103" s="609"/>
      <c r="S103" s="322"/>
      <c r="T103" s="319">
        <f>IFERROR(INDEX('L2'!K$6:K$502,MATCH(MID(H103,1,SEARCH("-",H103)-2),'L2'!$P$6:$P$502,0)),0)</f>
        <v>0</v>
      </c>
      <c r="U103" s="319">
        <f>IFERROR(INDEX('L2'!L$6:L$502,MATCH(MID(H103,1,SEARCH("-",H103)-2),'L2'!$P$6:$P$502,0)),0)</f>
        <v>0</v>
      </c>
      <c r="V103" s="319">
        <f>IFERROR(INDEX('L2'!M$6:M$502,MATCH(MID(H103,1,SEARCH("-",H103)-2),'L2'!$P$6:$P$502,0)),0)</f>
        <v>0</v>
      </c>
      <c r="W103" s="319">
        <f t="shared" si="1"/>
        <v>0</v>
      </c>
      <c r="X103" s="350"/>
    </row>
    <row r="104" spans="2:24">
      <c r="B104" s="344">
        <v>62</v>
      </c>
      <c r="C104" s="311" t="s">
        <v>104</v>
      </c>
      <c r="D104" s="320"/>
      <c r="E104" s="607"/>
      <c r="F104" s="607"/>
      <c r="G104" s="607"/>
      <c r="H104" s="607"/>
      <c r="I104" s="607"/>
      <c r="J104" s="607"/>
      <c r="K104" s="607"/>
      <c r="L104" s="321">
        <v>1</v>
      </c>
      <c r="M104" s="608" t="str">
        <f>IFERROR(INDEX('L2'!I$6:I$502,MATCH(MID(H104,1,SEARCH("-",H104)-2),'L2'!$P$6:$P$502,0)),"")</f>
        <v/>
      </c>
      <c r="N104" s="608"/>
      <c r="O104" s="609"/>
      <c r="P104" s="609"/>
      <c r="Q104" s="609"/>
      <c r="R104" s="609"/>
      <c r="S104" s="322"/>
      <c r="T104" s="319">
        <f>IFERROR(INDEX('L2'!K$6:K$502,MATCH(MID(H104,1,SEARCH("-",H104)-2),'L2'!$P$6:$P$502,0)),0)</f>
        <v>0</v>
      </c>
      <c r="U104" s="319">
        <f>IFERROR(INDEX('L2'!L$6:L$502,MATCH(MID(H104,1,SEARCH("-",H104)-2),'L2'!$P$6:$P$502,0)),0)</f>
        <v>0</v>
      </c>
      <c r="V104" s="319">
        <f>IFERROR(INDEX('L2'!M$6:M$502,MATCH(MID(H104,1,SEARCH("-",H104)-2),'L2'!$P$6:$P$502,0)),0)</f>
        <v>0</v>
      </c>
      <c r="W104" s="319">
        <f t="shared" si="1"/>
        <v>0</v>
      </c>
      <c r="X104" s="350"/>
    </row>
    <row r="105" spans="2:24">
      <c r="B105" s="344">
        <v>63</v>
      </c>
      <c r="C105" s="311" t="s">
        <v>104</v>
      </c>
      <c r="D105" s="320"/>
      <c r="E105" s="607"/>
      <c r="F105" s="607"/>
      <c r="G105" s="607"/>
      <c r="H105" s="607"/>
      <c r="I105" s="607"/>
      <c r="J105" s="607"/>
      <c r="K105" s="607"/>
      <c r="L105" s="321">
        <v>1</v>
      </c>
      <c r="M105" s="608" t="str">
        <f>IFERROR(INDEX('L2'!I$6:I$502,MATCH(MID(H105,1,SEARCH("-",H105)-2),'L2'!$P$6:$P$502,0)),"")</f>
        <v/>
      </c>
      <c r="N105" s="608"/>
      <c r="O105" s="609"/>
      <c r="P105" s="609"/>
      <c r="Q105" s="609"/>
      <c r="R105" s="609"/>
      <c r="S105" s="322"/>
      <c r="T105" s="319">
        <f>IFERROR(INDEX('L2'!K$6:K$502,MATCH(MID(H105,1,SEARCH("-",H105)-2),'L2'!$P$6:$P$502,0)),0)</f>
        <v>0</v>
      </c>
      <c r="U105" s="319">
        <f>IFERROR(INDEX('L2'!L$6:L$502,MATCH(MID(H105,1,SEARCH("-",H105)-2),'L2'!$P$6:$P$502,0)),0)</f>
        <v>0</v>
      </c>
      <c r="V105" s="319">
        <f>IFERROR(INDEX('L2'!M$6:M$502,MATCH(MID(H105,1,SEARCH("-",H105)-2),'L2'!$P$6:$P$502,0)),0)</f>
        <v>0</v>
      </c>
      <c r="W105" s="319">
        <f t="shared" si="1"/>
        <v>0</v>
      </c>
      <c r="X105" s="350"/>
    </row>
    <row r="106" spans="2:24">
      <c r="B106" s="344">
        <v>64</v>
      </c>
      <c r="C106" s="311" t="s">
        <v>104</v>
      </c>
      <c r="D106" s="320"/>
      <c r="E106" s="607"/>
      <c r="F106" s="607"/>
      <c r="G106" s="607"/>
      <c r="H106" s="607"/>
      <c r="I106" s="607"/>
      <c r="J106" s="607"/>
      <c r="K106" s="607"/>
      <c r="L106" s="321">
        <v>1</v>
      </c>
      <c r="M106" s="608" t="str">
        <f>IFERROR(INDEX('L2'!I$6:I$502,MATCH(MID(H106,1,SEARCH("-",H106)-2),'L2'!$P$6:$P$502,0)),"")</f>
        <v/>
      </c>
      <c r="N106" s="608"/>
      <c r="O106" s="609"/>
      <c r="P106" s="609"/>
      <c r="Q106" s="609"/>
      <c r="R106" s="609"/>
      <c r="S106" s="322"/>
      <c r="T106" s="319">
        <f>IFERROR(INDEX('L2'!K$6:K$502,MATCH(MID(H106,1,SEARCH("-",H106)-2),'L2'!$P$6:$P$502,0)),0)</f>
        <v>0</v>
      </c>
      <c r="U106" s="319">
        <f>IFERROR(INDEX('L2'!L$6:L$502,MATCH(MID(H106,1,SEARCH("-",H106)-2),'L2'!$P$6:$P$502,0)),0)</f>
        <v>0</v>
      </c>
      <c r="V106" s="319">
        <f>IFERROR(INDEX('L2'!M$6:M$502,MATCH(MID(H106,1,SEARCH("-",H106)-2),'L2'!$P$6:$P$502,0)),0)</f>
        <v>0</v>
      </c>
      <c r="W106" s="319">
        <f t="shared" si="1"/>
        <v>0</v>
      </c>
      <c r="X106" s="350"/>
    </row>
    <row r="107" spans="2:24">
      <c r="B107" s="344">
        <v>65</v>
      </c>
      <c r="C107" s="311" t="s">
        <v>104</v>
      </c>
      <c r="D107" s="320"/>
      <c r="E107" s="607"/>
      <c r="F107" s="607"/>
      <c r="G107" s="607"/>
      <c r="H107" s="607"/>
      <c r="I107" s="607"/>
      <c r="J107" s="607"/>
      <c r="K107" s="607"/>
      <c r="L107" s="321">
        <v>1</v>
      </c>
      <c r="M107" s="608" t="str">
        <f>IFERROR(INDEX('L2'!I$6:I$502,MATCH(MID(H107,1,SEARCH("-",H107)-2),'L2'!$P$6:$P$502,0)),"")</f>
        <v/>
      </c>
      <c r="N107" s="608"/>
      <c r="O107" s="609"/>
      <c r="P107" s="609"/>
      <c r="Q107" s="609"/>
      <c r="R107" s="609"/>
      <c r="S107" s="322"/>
      <c r="T107" s="319">
        <f>IFERROR(INDEX('L2'!K$6:K$502,MATCH(MID(H107,1,SEARCH("-",H107)-2),'L2'!$P$6:$P$502,0)),0)</f>
        <v>0</v>
      </c>
      <c r="U107" s="319">
        <f>IFERROR(INDEX('L2'!L$6:L$502,MATCH(MID(H107,1,SEARCH("-",H107)-2),'L2'!$P$6:$P$502,0)),0)</f>
        <v>0</v>
      </c>
      <c r="V107" s="319">
        <f>IFERROR(INDEX('L2'!M$6:M$502,MATCH(MID(H107,1,SEARCH("-",H107)-2),'L2'!$P$6:$P$502,0)),0)</f>
        <v>0</v>
      </c>
      <c r="W107" s="319">
        <f t="shared" si="1"/>
        <v>0</v>
      </c>
      <c r="X107" s="350"/>
    </row>
    <row r="108" spans="2:24">
      <c r="B108" s="344">
        <v>66</v>
      </c>
      <c r="C108" s="311" t="s">
        <v>104</v>
      </c>
      <c r="D108" s="320"/>
      <c r="E108" s="607"/>
      <c r="F108" s="607"/>
      <c r="G108" s="607"/>
      <c r="H108" s="607"/>
      <c r="I108" s="607"/>
      <c r="J108" s="607"/>
      <c r="K108" s="607"/>
      <c r="L108" s="321">
        <v>1</v>
      </c>
      <c r="M108" s="608" t="str">
        <f>IFERROR(INDEX('L2'!I$6:I$502,MATCH(MID(H108,1,SEARCH("-",H108)-2),'L2'!$P$6:$P$502,0)),"")</f>
        <v/>
      </c>
      <c r="N108" s="608"/>
      <c r="O108" s="609"/>
      <c r="P108" s="609"/>
      <c r="Q108" s="609"/>
      <c r="R108" s="609"/>
      <c r="S108" s="322"/>
      <c r="T108" s="319">
        <f>IFERROR(INDEX('L2'!K$6:K$502,MATCH(MID(H108,1,SEARCH("-",H108)-2),'L2'!$P$6:$P$502,0)),0)</f>
        <v>0</v>
      </c>
      <c r="U108" s="319">
        <f>IFERROR(INDEX('L2'!L$6:L$502,MATCH(MID(H108,1,SEARCH("-",H108)-2),'L2'!$P$6:$P$502,0)),0)</f>
        <v>0</v>
      </c>
      <c r="V108" s="319">
        <f>IFERROR(INDEX('L2'!M$6:M$502,MATCH(MID(H108,1,SEARCH("-",H108)-2),'L2'!$P$6:$P$502,0)),0)</f>
        <v>0</v>
      </c>
      <c r="W108" s="319">
        <f t="shared" ref="W108:W142" si="2">IFERROR(IF(C108="Yes",SUM(O108:V108)*L108,0),0)</f>
        <v>0</v>
      </c>
      <c r="X108" s="350"/>
    </row>
    <row r="109" spans="2:24">
      <c r="B109" s="344">
        <v>67</v>
      </c>
      <c r="C109" s="311" t="s">
        <v>104</v>
      </c>
      <c r="D109" s="320"/>
      <c r="E109" s="607"/>
      <c r="F109" s="607"/>
      <c r="G109" s="607"/>
      <c r="H109" s="607"/>
      <c r="I109" s="607"/>
      <c r="J109" s="607"/>
      <c r="K109" s="607"/>
      <c r="L109" s="321">
        <v>1</v>
      </c>
      <c r="M109" s="608" t="str">
        <f>IFERROR(INDEX('L2'!I$6:I$502,MATCH(MID(H109,1,SEARCH("-",H109)-2),'L2'!$P$6:$P$502,0)),"")</f>
        <v/>
      </c>
      <c r="N109" s="608"/>
      <c r="O109" s="609"/>
      <c r="P109" s="609"/>
      <c r="Q109" s="609"/>
      <c r="R109" s="609"/>
      <c r="S109" s="322"/>
      <c r="T109" s="319">
        <f>IFERROR(INDEX('L2'!K$6:K$502,MATCH(MID(H109,1,SEARCH("-",H109)-2),'L2'!$P$6:$P$502,0)),0)</f>
        <v>0</v>
      </c>
      <c r="U109" s="319">
        <f>IFERROR(INDEX('L2'!L$6:L$502,MATCH(MID(H109,1,SEARCH("-",H109)-2),'L2'!$P$6:$P$502,0)),0)</f>
        <v>0</v>
      </c>
      <c r="V109" s="319">
        <f>IFERROR(INDEX('L2'!M$6:M$502,MATCH(MID(H109,1,SEARCH("-",H109)-2),'L2'!$P$6:$P$502,0)),0)</f>
        <v>0</v>
      </c>
      <c r="W109" s="319">
        <f t="shared" si="2"/>
        <v>0</v>
      </c>
      <c r="X109" s="350"/>
    </row>
    <row r="110" spans="2:24">
      <c r="B110" s="344">
        <v>68</v>
      </c>
      <c r="C110" s="311" t="s">
        <v>104</v>
      </c>
      <c r="D110" s="320"/>
      <c r="E110" s="607"/>
      <c r="F110" s="607"/>
      <c r="G110" s="607"/>
      <c r="H110" s="607"/>
      <c r="I110" s="607"/>
      <c r="J110" s="607"/>
      <c r="K110" s="607"/>
      <c r="L110" s="321">
        <v>1</v>
      </c>
      <c r="M110" s="608" t="str">
        <f>IFERROR(INDEX('L2'!I$6:I$502,MATCH(MID(H110,1,SEARCH("-",H110)-2),'L2'!$P$6:$P$502,0)),"")</f>
        <v/>
      </c>
      <c r="N110" s="608"/>
      <c r="O110" s="609"/>
      <c r="P110" s="609"/>
      <c r="Q110" s="609"/>
      <c r="R110" s="609"/>
      <c r="S110" s="322"/>
      <c r="T110" s="319">
        <f>IFERROR(INDEX('L2'!K$6:K$502,MATCH(MID(H110,1,SEARCH("-",H110)-2),'L2'!$P$6:$P$502,0)),0)</f>
        <v>0</v>
      </c>
      <c r="U110" s="319">
        <f>IFERROR(INDEX('L2'!L$6:L$502,MATCH(MID(H110,1,SEARCH("-",H110)-2),'L2'!$P$6:$P$502,0)),0)</f>
        <v>0</v>
      </c>
      <c r="V110" s="319">
        <f>IFERROR(INDEX('L2'!M$6:M$502,MATCH(MID(H110,1,SEARCH("-",H110)-2),'L2'!$P$6:$P$502,0)),0)</f>
        <v>0</v>
      </c>
      <c r="W110" s="319">
        <f t="shared" si="2"/>
        <v>0</v>
      </c>
      <c r="X110" s="350"/>
    </row>
    <row r="111" spans="2:24">
      <c r="B111" s="344">
        <v>69</v>
      </c>
      <c r="C111" s="311" t="s">
        <v>104</v>
      </c>
      <c r="D111" s="320"/>
      <c r="E111" s="607"/>
      <c r="F111" s="607"/>
      <c r="G111" s="607"/>
      <c r="H111" s="607"/>
      <c r="I111" s="607"/>
      <c r="J111" s="607"/>
      <c r="K111" s="607"/>
      <c r="L111" s="321">
        <v>1</v>
      </c>
      <c r="M111" s="608" t="str">
        <f>IFERROR(INDEX('L2'!I$6:I$502,MATCH(MID(H111,1,SEARCH("-",H111)-2),'L2'!$P$6:$P$502,0)),"")</f>
        <v/>
      </c>
      <c r="N111" s="608"/>
      <c r="O111" s="609"/>
      <c r="P111" s="609"/>
      <c r="Q111" s="609"/>
      <c r="R111" s="609"/>
      <c r="S111" s="322"/>
      <c r="T111" s="319">
        <f>IFERROR(INDEX('L2'!K$6:K$502,MATCH(MID(H111,1,SEARCH("-",H111)-2),'L2'!$P$6:$P$502,0)),0)</f>
        <v>0</v>
      </c>
      <c r="U111" s="319">
        <f>IFERROR(INDEX('L2'!L$6:L$502,MATCH(MID(H111,1,SEARCH("-",H111)-2),'L2'!$P$6:$P$502,0)),0)</f>
        <v>0</v>
      </c>
      <c r="V111" s="319">
        <f>IFERROR(INDEX('L2'!M$6:M$502,MATCH(MID(H111,1,SEARCH("-",H111)-2),'L2'!$P$6:$P$502,0)),0)</f>
        <v>0</v>
      </c>
      <c r="W111" s="319">
        <f t="shared" si="2"/>
        <v>0</v>
      </c>
      <c r="X111" s="350"/>
    </row>
    <row r="112" spans="2:24">
      <c r="B112" s="344">
        <v>70</v>
      </c>
      <c r="C112" s="311" t="s">
        <v>104</v>
      </c>
      <c r="D112" s="320"/>
      <c r="E112" s="607"/>
      <c r="F112" s="607"/>
      <c r="G112" s="607"/>
      <c r="H112" s="607"/>
      <c r="I112" s="607"/>
      <c r="J112" s="607"/>
      <c r="K112" s="607"/>
      <c r="L112" s="321">
        <v>1</v>
      </c>
      <c r="M112" s="608" t="str">
        <f>IFERROR(INDEX('L2'!I$6:I$502,MATCH(MID(H112,1,SEARCH("-",H112)-2),'L2'!$P$6:$P$502,0)),"")</f>
        <v/>
      </c>
      <c r="N112" s="608"/>
      <c r="O112" s="609"/>
      <c r="P112" s="609"/>
      <c r="Q112" s="609"/>
      <c r="R112" s="609"/>
      <c r="S112" s="322"/>
      <c r="T112" s="319">
        <f>IFERROR(INDEX('L2'!K$6:K$502,MATCH(MID(H112,1,SEARCH("-",H112)-2),'L2'!$P$6:$P$502,0)),0)</f>
        <v>0</v>
      </c>
      <c r="U112" s="319">
        <f>IFERROR(INDEX('L2'!L$6:L$502,MATCH(MID(H112,1,SEARCH("-",H112)-2),'L2'!$P$6:$P$502,0)),0)</f>
        <v>0</v>
      </c>
      <c r="V112" s="319">
        <f>IFERROR(INDEX('L2'!M$6:M$502,MATCH(MID(H112,1,SEARCH("-",H112)-2),'L2'!$P$6:$P$502,0)),0)</f>
        <v>0</v>
      </c>
      <c r="W112" s="319">
        <f t="shared" si="2"/>
        <v>0</v>
      </c>
      <c r="X112" s="350"/>
    </row>
    <row r="113" spans="2:24">
      <c r="B113" s="344">
        <v>71</v>
      </c>
      <c r="C113" s="311" t="s">
        <v>104</v>
      </c>
      <c r="D113" s="320"/>
      <c r="E113" s="607"/>
      <c r="F113" s="607"/>
      <c r="G113" s="607"/>
      <c r="H113" s="607"/>
      <c r="I113" s="607"/>
      <c r="J113" s="607"/>
      <c r="K113" s="607"/>
      <c r="L113" s="321">
        <v>1</v>
      </c>
      <c r="M113" s="608" t="str">
        <f>IFERROR(INDEX('L2'!I$6:I$502,MATCH(MID(H113,1,SEARCH("-",H113)-2),'L2'!$P$6:$P$502,0)),"")</f>
        <v/>
      </c>
      <c r="N113" s="608"/>
      <c r="O113" s="609"/>
      <c r="P113" s="609"/>
      <c r="Q113" s="609"/>
      <c r="R113" s="609"/>
      <c r="S113" s="322"/>
      <c r="T113" s="319">
        <f>IFERROR(INDEX('L2'!K$6:K$502,MATCH(MID(H113,1,SEARCH("-",H113)-2),'L2'!$P$6:$P$502,0)),0)</f>
        <v>0</v>
      </c>
      <c r="U113" s="319">
        <f>IFERROR(INDEX('L2'!L$6:L$502,MATCH(MID(H113,1,SEARCH("-",H113)-2),'L2'!$P$6:$P$502,0)),0)</f>
        <v>0</v>
      </c>
      <c r="V113" s="319">
        <f>IFERROR(INDEX('L2'!M$6:M$502,MATCH(MID(H113,1,SEARCH("-",H113)-2),'L2'!$P$6:$P$502,0)),0)</f>
        <v>0</v>
      </c>
      <c r="W113" s="319">
        <f t="shared" si="2"/>
        <v>0</v>
      </c>
      <c r="X113" s="350"/>
    </row>
    <row r="114" spans="2:24">
      <c r="B114" s="344">
        <v>72</v>
      </c>
      <c r="C114" s="311" t="s">
        <v>104</v>
      </c>
      <c r="D114" s="320"/>
      <c r="E114" s="607"/>
      <c r="F114" s="607"/>
      <c r="G114" s="607"/>
      <c r="H114" s="607"/>
      <c r="I114" s="607"/>
      <c r="J114" s="607"/>
      <c r="K114" s="607"/>
      <c r="L114" s="321">
        <v>1</v>
      </c>
      <c r="M114" s="608" t="str">
        <f>IFERROR(INDEX('L2'!I$6:I$502,MATCH(MID(H114,1,SEARCH("-",H114)-2),'L2'!$P$6:$P$502,0)),"")</f>
        <v/>
      </c>
      <c r="N114" s="608"/>
      <c r="O114" s="609"/>
      <c r="P114" s="609"/>
      <c r="Q114" s="609"/>
      <c r="R114" s="609"/>
      <c r="S114" s="322"/>
      <c r="T114" s="319">
        <f>IFERROR(INDEX('L2'!K$6:K$502,MATCH(MID(H114,1,SEARCH("-",H114)-2),'L2'!$P$6:$P$502,0)),0)</f>
        <v>0</v>
      </c>
      <c r="U114" s="319">
        <f>IFERROR(INDEX('L2'!L$6:L$502,MATCH(MID(H114,1,SEARCH("-",H114)-2),'L2'!$P$6:$P$502,0)),0)</f>
        <v>0</v>
      </c>
      <c r="V114" s="319">
        <f>IFERROR(INDEX('L2'!M$6:M$502,MATCH(MID(H114,1,SEARCH("-",H114)-2),'L2'!$P$6:$P$502,0)),0)</f>
        <v>0</v>
      </c>
      <c r="W114" s="319">
        <f t="shared" si="2"/>
        <v>0</v>
      </c>
      <c r="X114" s="350"/>
    </row>
    <row r="115" spans="2:24">
      <c r="B115" s="344">
        <v>73</v>
      </c>
      <c r="C115" s="311" t="s">
        <v>104</v>
      </c>
      <c r="D115" s="320"/>
      <c r="E115" s="607"/>
      <c r="F115" s="607"/>
      <c r="G115" s="607"/>
      <c r="H115" s="607"/>
      <c r="I115" s="607"/>
      <c r="J115" s="607"/>
      <c r="K115" s="607"/>
      <c r="L115" s="321">
        <v>1</v>
      </c>
      <c r="M115" s="608" t="str">
        <f>IFERROR(INDEX('L2'!I$6:I$502,MATCH(MID(H115,1,SEARCH("-",H115)-2),'L2'!$P$6:$P$502,0)),"")</f>
        <v/>
      </c>
      <c r="N115" s="608"/>
      <c r="O115" s="609"/>
      <c r="P115" s="609"/>
      <c r="Q115" s="609"/>
      <c r="R115" s="609"/>
      <c r="S115" s="322"/>
      <c r="T115" s="319">
        <f>IFERROR(INDEX('L2'!K$6:K$502,MATCH(MID(H115,1,SEARCH("-",H115)-2),'L2'!$P$6:$P$502,0)),0)</f>
        <v>0</v>
      </c>
      <c r="U115" s="319">
        <f>IFERROR(INDEX('L2'!L$6:L$502,MATCH(MID(H115,1,SEARCH("-",H115)-2),'L2'!$P$6:$P$502,0)),0)</f>
        <v>0</v>
      </c>
      <c r="V115" s="319">
        <f>IFERROR(INDEX('L2'!M$6:M$502,MATCH(MID(H115,1,SEARCH("-",H115)-2),'L2'!$P$6:$P$502,0)),0)</f>
        <v>0</v>
      </c>
      <c r="W115" s="319">
        <f t="shared" si="2"/>
        <v>0</v>
      </c>
      <c r="X115" s="350"/>
    </row>
    <row r="116" spans="2:24">
      <c r="B116" s="344">
        <v>74</v>
      </c>
      <c r="C116" s="311" t="s">
        <v>104</v>
      </c>
      <c r="D116" s="320"/>
      <c r="E116" s="607"/>
      <c r="F116" s="607"/>
      <c r="G116" s="607"/>
      <c r="H116" s="607"/>
      <c r="I116" s="607"/>
      <c r="J116" s="607"/>
      <c r="K116" s="607"/>
      <c r="L116" s="321">
        <v>1</v>
      </c>
      <c r="M116" s="608" t="str">
        <f>IFERROR(INDEX('L2'!I$6:I$502,MATCH(MID(H116,1,SEARCH("-",H116)-2),'L2'!$P$6:$P$502,0)),"")</f>
        <v/>
      </c>
      <c r="N116" s="608"/>
      <c r="O116" s="609"/>
      <c r="P116" s="609"/>
      <c r="Q116" s="609"/>
      <c r="R116" s="609"/>
      <c r="S116" s="322"/>
      <c r="T116" s="319">
        <f>IFERROR(INDEX('L2'!K$6:K$502,MATCH(MID(H116,1,SEARCH("-",H116)-2),'L2'!$P$6:$P$502,0)),0)</f>
        <v>0</v>
      </c>
      <c r="U116" s="319">
        <f>IFERROR(INDEX('L2'!L$6:L$502,MATCH(MID(H116,1,SEARCH("-",H116)-2),'L2'!$P$6:$P$502,0)),0)</f>
        <v>0</v>
      </c>
      <c r="V116" s="319">
        <f>IFERROR(INDEX('L2'!M$6:M$502,MATCH(MID(H116,1,SEARCH("-",H116)-2),'L2'!$P$6:$P$502,0)),0)</f>
        <v>0</v>
      </c>
      <c r="W116" s="319">
        <f t="shared" si="2"/>
        <v>0</v>
      </c>
      <c r="X116" s="350"/>
    </row>
    <row r="117" spans="2:24">
      <c r="B117" s="344">
        <v>75</v>
      </c>
      <c r="C117" s="311" t="s">
        <v>104</v>
      </c>
      <c r="D117" s="320"/>
      <c r="E117" s="607"/>
      <c r="F117" s="607"/>
      <c r="G117" s="607"/>
      <c r="H117" s="607"/>
      <c r="I117" s="607"/>
      <c r="J117" s="607"/>
      <c r="K117" s="607"/>
      <c r="L117" s="321">
        <v>1</v>
      </c>
      <c r="M117" s="608" t="str">
        <f>IFERROR(INDEX('L2'!I$6:I$502,MATCH(MID(H117,1,SEARCH("-",H117)-2),'L2'!$P$6:$P$502,0)),"")</f>
        <v/>
      </c>
      <c r="N117" s="608"/>
      <c r="O117" s="609"/>
      <c r="P117" s="609"/>
      <c r="Q117" s="609"/>
      <c r="R117" s="609"/>
      <c r="S117" s="322"/>
      <c r="T117" s="319">
        <f>IFERROR(INDEX('L2'!K$6:K$502,MATCH(MID(H117,1,SEARCH("-",H117)-2),'L2'!$P$6:$P$502,0)),0)</f>
        <v>0</v>
      </c>
      <c r="U117" s="319">
        <f>IFERROR(INDEX('L2'!L$6:L$502,MATCH(MID(H117,1,SEARCH("-",H117)-2),'L2'!$P$6:$P$502,0)),0)</f>
        <v>0</v>
      </c>
      <c r="V117" s="319">
        <f>IFERROR(INDEX('L2'!M$6:M$502,MATCH(MID(H117,1,SEARCH("-",H117)-2),'L2'!$P$6:$P$502,0)),0)</f>
        <v>0</v>
      </c>
      <c r="W117" s="319">
        <f t="shared" si="2"/>
        <v>0</v>
      </c>
      <c r="X117" s="350"/>
    </row>
    <row r="118" spans="2:24">
      <c r="B118" s="344">
        <v>76</v>
      </c>
      <c r="C118" s="311" t="s">
        <v>104</v>
      </c>
      <c r="D118" s="320"/>
      <c r="E118" s="607"/>
      <c r="F118" s="607"/>
      <c r="G118" s="607"/>
      <c r="H118" s="607"/>
      <c r="I118" s="607"/>
      <c r="J118" s="607"/>
      <c r="K118" s="607"/>
      <c r="L118" s="321">
        <v>1</v>
      </c>
      <c r="M118" s="608" t="str">
        <f>IFERROR(INDEX('L2'!I$6:I$502,MATCH(MID(H118,1,SEARCH("-",H118)-2),'L2'!$P$6:$P$502,0)),"")</f>
        <v/>
      </c>
      <c r="N118" s="608"/>
      <c r="O118" s="609"/>
      <c r="P118" s="609"/>
      <c r="Q118" s="609"/>
      <c r="R118" s="609"/>
      <c r="S118" s="322"/>
      <c r="T118" s="319">
        <f>IFERROR(INDEX('L2'!K$6:K$502,MATCH(MID(H118,1,SEARCH("-",H118)-2),'L2'!$P$6:$P$502,0)),0)</f>
        <v>0</v>
      </c>
      <c r="U118" s="319">
        <f>IFERROR(INDEX('L2'!L$6:L$502,MATCH(MID(H118,1,SEARCH("-",H118)-2),'L2'!$P$6:$P$502,0)),0)</f>
        <v>0</v>
      </c>
      <c r="V118" s="319">
        <f>IFERROR(INDEX('L2'!M$6:M$502,MATCH(MID(H118,1,SEARCH("-",H118)-2),'L2'!$P$6:$P$502,0)),0)</f>
        <v>0</v>
      </c>
      <c r="W118" s="319">
        <f t="shared" si="2"/>
        <v>0</v>
      </c>
      <c r="X118" s="350"/>
    </row>
    <row r="119" spans="2:24">
      <c r="B119" s="344">
        <v>77</v>
      </c>
      <c r="C119" s="311" t="s">
        <v>104</v>
      </c>
      <c r="D119" s="320"/>
      <c r="E119" s="607"/>
      <c r="F119" s="607"/>
      <c r="G119" s="607"/>
      <c r="H119" s="607"/>
      <c r="I119" s="607"/>
      <c r="J119" s="607"/>
      <c r="K119" s="607"/>
      <c r="L119" s="321">
        <v>1</v>
      </c>
      <c r="M119" s="608" t="str">
        <f>IFERROR(INDEX('L2'!I$6:I$502,MATCH(MID(H119,1,SEARCH("-",H119)-2),'L2'!$P$6:$P$502,0)),"")</f>
        <v/>
      </c>
      <c r="N119" s="608"/>
      <c r="O119" s="609"/>
      <c r="P119" s="609"/>
      <c r="Q119" s="609"/>
      <c r="R119" s="609"/>
      <c r="S119" s="322"/>
      <c r="T119" s="319">
        <f>IFERROR(INDEX('L2'!K$6:K$502,MATCH(MID(H119,1,SEARCH("-",H119)-2),'L2'!$P$6:$P$502,0)),0)</f>
        <v>0</v>
      </c>
      <c r="U119" s="319">
        <f>IFERROR(INDEX('L2'!L$6:L$502,MATCH(MID(H119,1,SEARCH("-",H119)-2),'L2'!$P$6:$P$502,0)),0)</f>
        <v>0</v>
      </c>
      <c r="V119" s="319">
        <f>IFERROR(INDEX('L2'!M$6:M$502,MATCH(MID(H119,1,SEARCH("-",H119)-2),'L2'!$P$6:$P$502,0)),0)</f>
        <v>0</v>
      </c>
      <c r="W119" s="319">
        <f t="shared" si="2"/>
        <v>0</v>
      </c>
      <c r="X119" s="350"/>
    </row>
    <row r="120" spans="2:24">
      <c r="B120" s="344">
        <v>78</v>
      </c>
      <c r="C120" s="311" t="s">
        <v>104</v>
      </c>
      <c r="D120" s="320"/>
      <c r="E120" s="607"/>
      <c r="F120" s="607"/>
      <c r="G120" s="607"/>
      <c r="H120" s="607"/>
      <c r="I120" s="607"/>
      <c r="J120" s="607"/>
      <c r="K120" s="607"/>
      <c r="L120" s="321">
        <v>1</v>
      </c>
      <c r="M120" s="608" t="str">
        <f>IFERROR(INDEX('L2'!I$6:I$502,MATCH(MID(H120,1,SEARCH("-",H120)-2),'L2'!$P$6:$P$502,0)),"")</f>
        <v/>
      </c>
      <c r="N120" s="608"/>
      <c r="O120" s="609"/>
      <c r="P120" s="609"/>
      <c r="Q120" s="609"/>
      <c r="R120" s="609"/>
      <c r="S120" s="322"/>
      <c r="T120" s="319">
        <f>IFERROR(INDEX('L2'!K$6:K$502,MATCH(MID(H120,1,SEARCH("-",H120)-2),'L2'!$P$6:$P$502,0)),0)</f>
        <v>0</v>
      </c>
      <c r="U120" s="319">
        <f>IFERROR(INDEX('L2'!L$6:L$502,MATCH(MID(H120,1,SEARCH("-",H120)-2),'L2'!$P$6:$P$502,0)),0)</f>
        <v>0</v>
      </c>
      <c r="V120" s="319">
        <f>IFERROR(INDEX('L2'!M$6:M$502,MATCH(MID(H120,1,SEARCH("-",H120)-2),'L2'!$P$6:$P$502,0)),0)</f>
        <v>0</v>
      </c>
      <c r="W120" s="319">
        <f t="shared" si="2"/>
        <v>0</v>
      </c>
      <c r="X120" s="350"/>
    </row>
    <row r="121" spans="2:24">
      <c r="B121" s="344">
        <v>79</v>
      </c>
      <c r="C121" s="311" t="s">
        <v>104</v>
      </c>
      <c r="D121" s="320"/>
      <c r="E121" s="607"/>
      <c r="F121" s="607"/>
      <c r="G121" s="607"/>
      <c r="H121" s="607"/>
      <c r="I121" s="607"/>
      <c r="J121" s="607"/>
      <c r="K121" s="607"/>
      <c r="L121" s="321">
        <v>1</v>
      </c>
      <c r="M121" s="608" t="str">
        <f>IFERROR(INDEX('L2'!I$6:I$502,MATCH(MID(H121,1,SEARCH("-",H121)-2),'L2'!$P$6:$P$502,0)),"")</f>
        <v/>
      </c>
      <c r="N121" s="608"/>
      <c r="O121" s="609"/>
      <c r="P121" s="609"/>
      <c r="Q121" s="609"/>
      <c r="R121" s="609"/>
      <c r="S121" s="322"/>
      <c r="T121" s="319">
        <f>IFERROR(INDEX('L2'!K$6:K$502,MATCH(MID(H121,1,SEARCH("-",H121)-2),'L2'!$P$6:$P$502,0)),0)</f>
        <v>0</v>
      </c>
      <c r="U121" s="319">
        <f>IFERROR(INDEX('L2'!L$6:L$502,MATCH(MID(H121,1,SEARCH("-",H121)-2),'L2'!$P$6:$P$502,0)),0)</f>
        <v>0</v>
      </c>
      <c r="V121" s="319">
        <f>IFERROR(INDEX('L2'!M$6:M$502,MATCH(MID(H121,1,SEARCH("-",H121)-2),'L2'!$P$6:$P$502,0)),0)</f>
        <v>0</v>
      </c>
      <c r="W121" s="319">
        <f t="shared" si="2"/>
        <v>0</v>
      </c>
      <c r="X121" s="350"/>
    </row>
    <row r="122" spans="2:24">
      <c r="B122" s="344">
        <v>80</v>
      </c>
      <c r="C122" s="311" t="s">
        <v>104</v>
      </c>
      <c r="D122" s="320"/>
      <c r="E122" s="607"/>
      <c r="F122" s="607"/>
      <c r="G122" s="607"/>
      <c r="H122" s="607"/>
      <c r="I122" s="607"/>
      <c r="J122" s="607"/>
      <c r="K122" s="607"/>
      <c r="L122" s="321">
        <v>1</v>
      </c>
      <c r="M122" s="608" t="str">
        <f>IFERROR(INDEX('L2'!I$6:I$502,MATCH(MID(H122,1,SEARCH("-",H122)-2),'L2'!$P$6:$P$502,0)),"")</f>
        <v/>
      </c>
      <c r="N122" s="608"/>
      <c r="O122" s="609"/>
      <c r="P122" s="609"/>
      <c r="Q122" s="609"/>
      <c r="R122" s="609"/>
      <c r="S122" s="322"/>
      <c r="T122" s="319">
        <f>IFERROR(INDEX('L2'!K$6:K$502,MATCH(MID(H122,1,SEARCH("-",H122)-2),'L2'!$P$6:$P$502,0)),0)</f>
        <v>0</v>
      </c>
      <c r="U122" s="319">
        <f>IFERROR(INDEX('L2'!L$6:L$502,MATCH(MID(H122,1,SEARCH("-",H122)-2),'L2'!$P$6:$P$502,0)),0)</f>
        <v>0</v>
      </c>
      <c r="V122" s="319">
        <f>IFERROR(INDEX('L2'!M$6:M$502,MATCH(MID(H122,1,SEARCH("-",H122)-2),'L2'!$P$6:$P$502,0)),0)</f>
        <v>0</v>
      </c>
      <c r="W122" s="319">
        <f t="shared" si="2"/>
        <v>0</v>
      </c>
      <c r="X122" s="350"/>
    </row>
    <row r="123" spans="2:24">
      <c r="B123" s="344">
        <v>81</v>
      </c>
      <c r="C123" s="311" t="s">
        <v>104</v>
      </c>
      <c r="D123" s="320"/>
      <c r="E123" s="607"/>
      <c r="F123" s="607"/>
      <c r="G123" s="607"/>
      <c r="H123" s="607"/>
      <c r="I123" s="607"/>
      <c r="J123" s="607"/>
      <c r="K123" s="607"/>
      <c r="L123" s="321">
        <v>1</v>
      </c>
      <c r="M123" s="608" t="str">
        <f>IFERROR(INDEX('L2'!I$6:I$502,MATCH(MID(H123,1,SEARCH("-",H123)-2),'L2'!$P$6:$P$502,0)),"")</f>
        <v/>
      </c>
      <c r="N123" s="608"/>
      <c r="O123" s="609"/>
      <c r="P123" s="609"/>
      <c r="Q123" s="609"/>
      <c r="R123" s="609"/>
      <c r="S123" s="322"/>
      <c r="T123" s="319">
        <f>IFERROR(INDEX('L2'!K$6:K$502,MATCH(MID(H123,1,SEARCH("-",H123)-2),'L2'!$P$6:$P$502,0)),0)</f>
        <v>0</v>
      </c>
      <c r="U123" s="319">
        <f>IFERROR(INDEX('L2'!L$6:L$502,MATCH(MID(H123,1,SEARCH("-",H123)-2),'L2'!$P$6:$P$502,0)),0)</f>
        <v>0</v>
      </c>
      <c r="V123" s="319">
        <f>IFERROR(INDEX('L2'!M$6:M$502,MATCH(MID(H123,1,SEARCH("-",H123)-2),'L2'!$P$6:$P$502,0)),0)</f>
        <v>0</v>
      </c>
      <c r="W123" s="319">
        <f t="shared" si="2"/>
        <v>0</v>
      </c>
      <c r="X123" s="350"/>
    </row>
    <row r="124" spans="2:24">
      <c r="B124" s="344">
        <v>82</v>
      </c>
      <c r="C124" s="311" t="s">
        <v>104</v>
      </c>
      <c r="D124" s="320"/>
      <c r="E124" s="607"/>
      <c r="F124" s="607"/>
      <c r="G124" s="607"/>
      <c r="H124" s="607"/>
      <c r="I124" s="607"/>
      <c r="J124" s="607"/>
      <c r="K124" s="607"/>
      <c r="L124" s="321">
        <v>1</v>
      </c>
      <c r="M124" s="608" t="str">
        <f>IFERROR(INDEX('L2'!I$6:I$502,MATCH(MID(H124,1,SEARCH("-",H124)-2),'L2'!$P$6:$P$502,0)),"")</f>
        <v/>
      </c>
      <c r="N124" s="608"/>
      <c r="O124" s="609"/>
      <c r="P124" s="609"/>
      <c r="Q124" s="609"/>
      <c r="R124" s="609"/>
      <c r="S124" s="322"/>
      <c r="T124" s="319">
        <f>IFERROR(INDEX('L2'!K$6:K$502,MATCH(MID(H124,1,SEARCH("-",H124)-2),'L2'!$P$6:$P$502,0)),0)</f>
        <v>0</v>
      </c>
      <c r="U124" s="319">
        <f>IFERROR(INDEX('L2'!L$6:L$502,MATCH(MID(H124,1,SEARCH("-",H124)-2),'L2'!$P$6:$P$502,0)),0)</f>
        <v>0</v>
      </c>
      <c r="V124" s="319">
        <f>IFERROR(INDEX('L2'!M$6:M$502,MATCH(MID(H124,1,SEARCH("-",H124)-2),'L2'!$P$6:$P$502,0)),0)</f>
        <v>0</v>
      </c>
      <c r="W124" s="319">
        <f t="shared" si="2"/>
        <v>0</v>
      </c>
      <c r="X124" s="350"/>
    </row>
    <row r="125" spans="2:24">
      <c r="B125" s="344">
        <v>83</v>
      </c>
      <c r="C125" s="311" t="s">
        <v>104</v>
      </c>
      <c r="D125" s="320"/>
      <c r="E125" s="607"/>
      <c r="F125" s="607"/>
      <c r="G125" s="607"/>
      <c r="H125" s="607"/>
      <c r="I125" s="607"/>
      <c r="J125" s="607"/>
      <c r="K125" s="607"/>
      <c r="L125" s="321">
        <v>1</v>
      </c>
      <c r="M125" s="608" t="str">
        <f>IFERROR(INDEX('L2'!I$6:I$502,MATCH(MID(H125,1,SEARCH("-",H125)-2),'L2'!$P$6:$P$502,0)),"")</f>
        <v/>
      </c>
      <c r="N125" s="608"/>
      <c r="O125" s="609"/>
      <c r="P125" s="609"/>
      <c r="Q125" s="609"/>
      <c r="R125" s="609"/>
      <c r="S125" s="322"/>
      <c r="T125" s="319">
        <f>IFERROR(INDEX('L2'!K$6:K$502,MATCH(MID(H125,1,SEARCH("-",H125)-2),'L2'!$P$6:$P$502,0)),0)</f>
        <v>0</v>
      </c>
      <c r="U125" s="319">
        <f>IFERROR(INDEX('L2'!L$6:L$502,MATCH(MID(H125,1,SEARCH("-",H125)-2),'L2'!$P$6:$P$502,0)),0)</f>
        <v>0</v>
      </c>
      <c r="V125" s="319">
        <f>IFERROR(INDEX('L2'!M$6:M$502,MATCH(MID(H125,1,SEARCH("-",H125)-2),'L2'!$P$6:$P$502,0)),0)</f>
        <v>0</v>
      </c>
      <c r="W125" s="319">
        <f t="shared" si="2"/>
        <v>0</v>
      </c>
      <c r="X125" s="350"/>
    </row>
    <row r="126" spans="2:24">
      <c r="B126" s="344">
        <v>84</v>
      </c>
      <c r="C126" s="311" t="s">
        <v>104</v>
      </c>
      <c r="D126" s="320"/>
      <c r="E126" s="607"/>
      <c r="F126" s="607"/>
      <c r="G126" s="607"/>
      <c r="H126" s="607"/>
      <c r="I126" s="607"/>
      <c r="J126" s="607"/>
      <c r="K126" s="607"/>
      <c r="L126" s="321">
        <v>1</v>
      </c>
      <c r="M126" s="608" t="str">
        <f>IFERROR(INDEX('L2'!I$6:I$502,MATCH(MID(H126,1,SEARCH("-",H126)-2),'L2'!$P$6:$P$502,0)),"")</f>
        <v/>
      </c>
      <c r="N126" s="608"/>
      <c r="O126" s="609"/>
      <c r="P126" s="609"/>
      <c r="Q126" s="609"/>
      <c r="R126" s="609"/>
      <c r="S126" s="322"/>
      <c r="T126" s="319">
        <f>IFERROR(INDEX('L2'!K$6:K$502,MATCH(MID(H126,1,SEARCH("-",H126)-2),'L2'!$P$6:$P$502,0)),0)</f>
        <v>0</v>
      </c>
      <c r="U126" s="319">
        <f>IFERROR(INDEX('L2'!L$6:L$502,MATCH(MID(H126,1,SEARCH("-",H126)-2),'L2'!$P$6:$P$502,0)),0)</f>
        <v>0</v>
      </c>
      <c r="V126" s="319">
        <f>IFERROR(INDEX('L2'!M$6:M$502,MATCH(MID(H126,1,SEARCH("-",H126)-2),'L2'!$P$6:$P$502,0)),0)</f>
        <v>0</v>
      </c>
      <c r="W126" s="319">
        <f t="shared" si="2"/>
        <v>0</v>
      </c>
      <c r="X126" s="350"/>
    </row>
    <row r="127" spans="2:24">
      <c r="B127" s="344">
        <v>85</v>
      </c>
      <c r="C127" s="311" t="s">
        <v>104</v>
      </c>
      <c r="D127" s="320"/>
      <c r="E127" s="607"/>
      <c r="F127" s="607"/>
      <c r="G127" s="607"/>
      <c r="H127" s="607"/>
      <c r="I127" s="607"/>
      <c r="J127" s="607"/>
      <c r="K127" s="607"/>
      <c r="L127" s="321">
        <v>1</v>
      </c>
      <c r="M127" s="608" t="str">
        <f>IFERROR(INDEX('L2'!I$6:I$502,MATCH(MID(H127,1,SEARCH("-",H127)-2),'L2'!$P$6:$P$502,0)),"")</f>
        <v/>
      </c>
      <c r="N127" s="608"/>
      <c r="O127" s="609"/>
      <c r="P127" s="609"/>
      <c r="Q127" s="609"/>
      <c r="R127" s="609"/>
      <c r="S127" s="322"/>
      <c r="T127" s="319">
        <f>IFERROR(INDEX('L2'!K$6:K$502,MATCH(MID(H127,1,SEARCH("-",H127)-2),'L2'!$P$6:$P$502,0)),0)</f>
        <v>0</v>
      </c>
      <c r="U127" s="319">
        <f>IFERROR(INDEX('L2'!L$6:L$502,MATCH(MID(H127,1,SEARCH("-",H127)-2),'L2'!$P$6:$P$502,0)),0)</f>
        <v>0</v>
      </c>
      <c r="V127" s="319">
        <f>IFERROR(INDEX('L2'!M$6:M$502,MATCH(MID(H127,1,SEARCH("-",H127)-2),'L2'!$P$6:$P$502,0)),0)</f>
        <v>0</v>
      </c>
      <c r="W127" s="319">
        <f t="shared" si="2"/>
        <v>0</v>
      </c>
      <c r="X127" s="350"/>
    </row>
    <row r="128" spans="2:24">
      <c r="B128" s="344">
        <v>86</v>
      </c>
      <c r="C128" s="311" t="s">
        <v>104</v>
      </c>
      <c r="D128" s="320"/>
      <c r="E128" s="607"/>
      <c r="F128" s="607"/>
      <c r="G128" s="607"/>
      <c r="H128" s="607"/>
      <c r="I128" s="607"/>
      <c r="J128" s="607"/>
      <c r="K128" s="607"/>
      <c r="L128" s="321">
        <v>1</v>
      </c>
      <c r="M128" s="608" t="str">
        <f>IFERROR(INDEX('L2'!I$6:I$502,MATCH(MID(H128,1,SEARCH("-",H128)-2),'L2'!$P$6:$P$502,0)),"")</f>
        <v/>
      </c>
      <c r="N128" s="608"/>
      <c r="O128" s="609"/>
      <c r="P128" s="609"/>
      <c r="Q128" s="609"/>
      <c r="R128" s="609"/>
      <c r="S128" s="322"/>
      <c r="T128" s="319">
        <f>IFERROR(INDEX('L2'!K$6:K$502,MATCH(MID(H128,1,SEARCH("-",H128)-2),'L2'!$P$6:$P$502,0)),0)</f>
        <v>0</v>
      </c>
      <c r="U128" s="319">
        <f>IFERROR(INDEX('L2'!L$6:L$502,MATCH(MID(H128,1,SEARCH("-",H128)-2),'L2'!$P$6:$P$502,0)),0)</f>
        <v>0</v>
      </c>
      <c r="V128" s="319">
        <f>IFERROR(INDEX('L2'!M$6:M$502,MATCH(MID(H128,1,SEARCH("-",H128)-2),'L2'!$P$6:$P$502,0)),0)</f>
        <v>0</v>
      </c>
      <c r="W128" s="319">
        <f t="shared" si="2"/>
        <v>0</v>
      </c>
      <c r="X128" s="350"/>
    </row>
    <row r="129" spans="2:24">
      <c r="B129" s="344">
        <v>87</v>
      </c>
      <c r="C129" s="311" t="s">
        <v>104</v>
      </c>
      <c r="D129" s="320"/>
      <c r="E129" s="607"/>
      <c r="F129" s="607"/>
      <c r="G129" s="607"/>
      <c r="H129" s="607"/>
      <c r="I129" s="607"/>
      <c r="J129" s="607"/>
      <c r="K129" s="607"/>
      <c r="L129" s="321">
        <v>1</v>
      </c>
      <c r="M129" s="608" t="str">
        <f>IFERROR(INDEX('L2'!I$6:I$502,MATCH(MID(H129,1,SEARCH("-",H129)-2),'L2'!$P$6:$P$502,0)),"")</f>
        <v/>
      </c>
      <c r="N129" s="608"/>
      <c r="O129" s="609"/>
      <c r="P129" s="609"/>
      <c r="Q129" s="609"/>
      <c r="R129" s="609"/>
      <c r="S129" s="322"/>
      <c r="T129" s="319">
        <f>IFERROR(INDEX('L2'!K$6:K$502,MATCH(MID(H129,1,SEARCH("-",H129)-2),'L2'!$P$6:$P$502,0)),0)</f>
        <v>0</v>
      </c>
      <c r="U129" s="319">
        <f>IFERROR(INDEX('L2'!L$6:L$502,MATCH(MID(H129,1,SEARCH("-",H129)-2),'L2'!$P$6:$P$502,0)),0)</f>
        <v>0</v>
      </c>
      <c r="V129" s="319">
        <f>IFERROR(INDEX('L2'!M$6:M$502,MATCH(MID(H129,1,SEARCH("-",H129)-2),'L2'!$P$6:$P$502,0)),0)</f>
        <v>0</v>
      </c>
      <c r="W129" s="319">
        <f t="shared" si="2"/>
        <v>0</v>
      </c>
      <c r="X129" s="350"/>
    </row>
    <row r="130" spans="2:24">
      <c r="B130" s="344">
        <v>88</v>
      </c>
      <c r="C130" s="311" t="s">
        <v>104</v>
      </c>
      <c r="D130" s="320"/>
      <c r="E130" s="607"/>
      <c r="F130" s="607"/>
      <c r="G130" s="607"/>
      <c r="H130" s="607"/>
      <c r="I130" s="607"/>
      <c r="J130" s="607"/>
      <c r="K130" s="607"/>
      <c r="L130" s="321">
        <v>1</v>
      </c>
      <c r="M130" s="608" t="str">
        <f>IFERROR(INDEX('L2'!I$6:I$502,MATCH(MID(H130,1,SEARCH("-",H130)-2),'L2'!$P$6:$P$502,0)),"")</f>
        <v/>
      </c>
      <c r="N130" s="608"/>
      <c r="O130" s="609"/>
      <c r="P130" s="609"/>
      <c r="Q130" s="609"/>
      <c r="R130" s="609"/>
      <c r="S130" s="322"/>
      <c r="T130" s="319">
        <f>IFERROR(INDEX('L2'!K$6:K$502,MATCH(MID(H130,1,SEARCH("-",H130)-2),'L2'!$P$6:$P$502,0)),0)</f>
        <v>0</v>
      </c>
      <c r="U130" s="319">
        <f>IFERROR(INDEX('L2'!L$6:L$502,MATCH(MID(H130,1,SEARCH("-",H130)-2),'L2'!$P$6:$P$502,0)),0)</f>
        <v>0</v>
      </c>
      <c r="V130" s="319">
        <f>IFERROR(INDEX('L2'!M$6:M$502,MATCH(MID(H130,1,SEARCH("-",H130)-2),'L2'!$P$6:$P$502,0)),0)</f>
        <v>0</v>
      </c>
      <c r="W130" s="319">
        <f t="shared" si="2"/>
        <v>0</v>
      </c>
      <c r="X130" s="350"/>
    </row>
    <row r="131" spans="2:24">
      <c r="B131" s="344">
        <v>89</v>
      </c>
      <c r="C131" s="311" t="s">
        <v>104</v>
      </c>
      <c r="D131" s="320"/>
      <c r="E131" s="607"/>
      <c r="F131" s="607"/>
      <c r="G131" s="607"/>
      <c r="H131" s="607"/>
      <c r="I131" s="607"/>
      <c r="J131" s="607"/>
      <c r="K131" s="607"/>
      <c r="L131" s="321">
        <v>1</v>
      </c>
      <c r="M131" s="608" t="str">
        <f>IFERROR(INDEX('L2'!I$6:I$502,MATCH(MID(H131,1,SEARCH("-",H131)-2),'L2'!$P$6:$P$502,0)),"")</f>
        <v/>
      </c>
      <c r="N131" s="608"/>
      <c r="O131" s="609"/>
      <c r="P131" s="609"/>
      <c r="Q131" s="609"/>
      <c r="R131" s="609"/>
      <c r="S131" s="322"/>
      <c r="T131" s="319">
        <f>IFERROR(INDEX('L2'!K$6:K$502,MATCH(MID(H131,1,SEARCH("-",H131)-2),'L2'!$P$6:$P$502,0)),0)</f>
        <v>0</v>
      </c>
      <c r="U131" s="319">
        <f>IFERROR(INDEX('L2'!L$6:L$502,MATCH(MID(H131,1,SEARCH("-",H131)-2),'L2'!$P$6:$P$502,0)),0)</f>
        <v>0</v>
      </c>
      <c r="V131" s="319">
        <f>IFERROR(INDEX('L2'!M$6:M$502,MATCH(MID(H131,1,SEARCH("-",H131)-2),'L2'!$P$6:$P$502,0)),0)</f>
        <v>0</v>
      </c>
      <c r="W131" s="319">
        <f t="shared" si="2"/>
        <v>0</v>
      </c>
      <c r="X131" s="350"/>
    </row>
    <row r="132" spans="2:24">
      <c r="B132" s="344">
        <v>90</v>
      </c>
      <c r="C132" s="311" t="s">
        <v>104</v>
      </c>
      <c r="D132" s="320"/>
      <c r="E132" s="607"/>
      <c r="F132" s="607"/>
      <c r="G132" s="607"/>
      <c r="H132" s="607"/>
      <c r="I132" s="607"/>
      <c r="J132" s="607"/>
      <c r="K132" s="607"/>
      <c r="L132" s="321">
        <v>1</v>
      </c>
      <c r="M132" s="608" t="str">
        <f>IFERROR(INDEX('L2'!I$6:I$502,MATCH(MID(H132,1,SEARCH("-",H132)-2),'L2'!$P$6:$P$502,0)),"")</f>
        <v/>
      </c>
      <c r="N132" s="608"/>
      <c r="O132" s="609"/>
      <c r="P132" s="609"/>
      <c r="Q132" s="609"/>
      <c r="R132" s="609"/>
      <c r="S132" s="322"/>
      <c r="T132" s="319">
        <f>IFERROR(INDEX('L2'!K$6:K$502,MATCH(MID(H132,1,SEARCH("-",H132)-2),'L2'!$P$6:$P$502,0)),0)</f>
        <v>0</v>
      </c>
      <c r="U132" s="319">
        <f>IFERROR(INDEX('L2'!L$6:L$502,MATCH(MID(H132,1,SEARCH("-",H132)-2),'L2'!$P$6:$P$502,0)),0)</f>
        <v>0</v>
      </c>
      <c r="V132" s="319">
        <f>IFERROR(INDEX('L2'!M$6:M$502,MATCH(MID(H132,1,SEARCH("-",H132)-2),'L2'!$P$6:$P$502,0)),0)</f>
        <v>0</v>
      </c>
      <c r="W132" s="319">
        <f t="shared" si="2"/>
        <v>0</v>
      </c>
      <c r="X132" s="350"/>
    </row>
    <row r="133" spans="2:24">
      <c r="B133" s="344">
        <v>91</v>
      </c>
      <c r="C133" s="311" t="s">
        <v>104</v>
      </c>
      <c r="D133" s="320"/>
      <c r="E133" s="607"/>
      <c r="F133" s="607"/>
      <c r="G133" s="607"/>
      <c r="H133" s="607"/>
      <c r="I133" s="607"/>
      <c r="J133" s="607"/>
      <c r="K133" s="607"/>
      <c r="L133" s="321">
        <v>1</v>
      </c>
      <c r="M133" s="608" t="str">
        <f>IFERROR(INDEX('L2'!I$6:I$502,MATCH(MID(H133,1,SEARCH("-",H133)-2),'L2'!$P$6:$P$502,0)),"")</f>
        <v/>
      </c>
      <c r="N133" s="608"/>
      <c r="O133" s="609"/>
      <c r="P133" s="609"/>
      <c r="Q133" s="609"/>
      <c r="R133" s="609"/>
      <c r="S133" s="322"/>
      <c r="T133" s="319">
        <f>IFERROR(INDEX('L2'!K$6:K$502,MATCH(MID(H133,1,SEARCH("-",H133)-2),'L2'!$P$6:$P$502,0)),0)</f>
        <v>0</v>
      </c>
      <c r="U133" s="319">
        <f>IFERROR(INDEX('L2'!L$6:L$502,MATCH(MID(H133,1,SEARCH("-",H133)-2),'L2'!$P$6:$P$502,0)),0)</f>
        <v>0</v>
      </c>
      <c r="V133" s="319">
        <f>IFERROR(INDEX('L2'!M$6:M$502,MATCH(MID(H133,1,SEARCH("-",H133)-2),'L2'!$P$6:$P$502,0)),0)</f>
        <v>0</v>
      </c>
      <c r="W133" s="319">
        <f t="shared" si="2"/>
        <v>0</v>
      </c>
      <c r="X133" s="350"/>
    </row>
    <row r="134" spans="2:24">
      <c r="B134" s="344">
        <v>92</v>
      </c>
      <c r="C134" s="311" t="s">
        <v>104</v>
      </c>
      <c r="D134" s="320"/>
      <c r="E134" s="607"/>
      <c r="F134" s="607"/>
      <c r="G134" s="607"/>
      <c r="H134" s="607"/>
      <c r="I134" s="607"/>
      <c r="J134" s="607"/>
      <c r="K134" s="607"/>
      <c r="L134" s="321">
        <v>1</v>
      </c>
      <c r="M134" s="608" t="str">
        <f>IFERROR(INDEX('L2'!I$6:I$502,MATCH(MID(H134,1,SEARCH("-",H134)-2),'L2'!$P$6:$P$502,0)),"")</f>
        <v/>
      </c>
      <c r="N134" s="608"/>
      <c r="O134" s="609"/>
      <c r="P134" s="609"/>
      <c r="Q134" s="609"/>
      <c r="R134" s="609"/>
      <c r="S134" s="322"/>
      <c r="T134" s="319">
        <f>IFERROR(INDEX('L2'!K$6:K$502,MATCH(MID(H134,1,SEARCH("-",H134)-2),'L2'!$P$6:$P$502,0)),0)</f>
        <v>0</v>
      </c>
      <c r="U134" s="319">
        <f>IFERROR(INDEX('L2'!L$6:L$502,MATCH(MID(H134,1,SEARCH("-",H134)-2),'L2'!$P$6:$P$502,0)),0)</f>
        <v>0</v>
      </c>
      <c r="V134" s="319">
        <f>IFERROR(INDEX('L2'!M$6:M$502,MATCH(MID(H134,1,SEARCH("-",H134)-2),'L2'!$P$6:$P$502,0)),0)</f>
        <v>0</v>
      </c>
      <c r="W134" s="319">
        <f t="shared" si="2"/>
        <v>0</v>
      </c>
      <c r="X134" s="350"/>
    </row>
    <row r="135" spans="2:24">
      <c r="B135" s="344">
        <v>93</v>
      </c>
      <c r="C135" s="311" t="s">
        <v>104</v>
      </c>
      <c r="D135" s="320"/>
      <c r="E135" s="607"/>
      <c r="F135" s="607"/>
      <c r="G135" s="607"/>
      <c r="H135" s="607"/>
      <c r="I135" s="607"/>
      <c r="J135" s="607"/>
      <c r="K135" s="607"/>
      <c r="L135" s="321">
        <v>1</v>
      </c>
      <c r="M135" s="608" t="str">
        <f>IFERROR(INDEX('L2'!I$6:I$502,MATCH(MID(H135,1,SEARCH("-",H135)-2),'L2'!$P$6:$P$502,0)),"")</f>
        <v/>
      </c>
      <c r="N135" s="608"/>
      <c r="O135" s="609"/>
      <c r="P135" s="609"/>
      <c r="Q135" s="609"/>
      <c r="R135" s="609"/>
      <c r="S135" s="322"/>
      <c r="T135" s="319">
        <f>IFERROR(INDEX('L2'!K$6:K$502,MATCH(MID(H135,1,SEARCH("-",H135)-2),'L2'!$P$6:$P$502,0)),0)</f>
        <v>0</v>
      </c>
      <c r="U135" s="319">
        <f>IFERROR(INDEX('L2'!L$6:L$502,MATCH(MID(H135,1,SEARCH("-",H135)-2),'L2'!$P$6:$P$502,0)),0)</f>
        <v>0</v>
      </c>
      <c r="V135" s="319">
        <f>IFERROR(INDEX('L2'!M$6:M$502,MATCH(MID(H135,1,SEARCH("-",H135)-2),'L2'!$P$6:$P$502,0)),0)</f>
        <v>0</v>
      </c>
      <c r="W135" s="319">
        <f t="shared" si="2"/>
        <v>0</v>
      </c>
      <c r="X135" s="350"/>
    </row>
    <row r="136" spans="2:24">
      <c r="B136" s="344">
        <v>94</v>
      </c>
      <c r="C136" s="311" t="s">
        <v>104</v>
      </c>
      <c r="D136" s="320"/>
      <c r="E136" s="607"/>
      <c r="F136" s="607"/>
      <c r="G136" s="607"/>
      <c r="H136" s="607"/>
      <c r="I136" s="607"/>
      <c r="J136" s="607"/>
      <c r="K136" s="607"/>
      <c r="L136" s="321">
        <v>1</v>
      </c>
      <c r="M136" s="608" t="str">
        <f>IFERROR(INDEX('L2'!I$6:I$502,MATCH(MID(H136,1,SEARCH("-",H136)-2),'L2'!$P$6:$P$502,0)),"")</f>
        <v/>
      </c>
      <c r="N136" s="608"/>
      <c r="O136" s="609"/>
      <c r="P136" s="609"/>
      <c r="Q136" s="609"/>
      <c r="R136" s="609"/>
      <c r="S136" s="322"/>
      <c r="T136" s="319">
        <f>IFERROR(INDEX('L2'!K$6:K$502,MATCH(MID(H136,1,SEARCH("-",H136)-2),'L2'!$P$6:$P$502,0)),0)</f>
        <v>0</v>
      </c>
      <c r="U136" s="319">
        <f>IFERROR(INDEX('L2'!L$6:L$502,MATCH(MID(H136,1,SEARCH("-",H136)-2),'L2'!$P$6:$P$502,0)),0)</f>
        <v>0</v>
      </c>
      <c r="V136" s="319">
        <f>IFERROR(INDEX('L2'!M$6:M$502,MATCH(MID(H136,1,SEARCH("-",H136)-2),'L2'!$P$6:$P$502,0)),0)</f>
        <v>0</v>
      </c>
      <c r="W136" s="319">
        <f t="shared" si="2"/>
        <v>0</v>
      </c>
      <c r="X136" s="350"/>
    </row>
    <row r="137" spans="2:24">
      <c r="B137" s="344">
        <v>95</v>
      </c>
      <c r="C137" s="311" t="s">
        <v>104</v>
      </c>
      <c r="D137" s="320"/>
      <c r="E137" s="607"/>
      <c r="F137" s="607"/>
      <c r="G137" s="607"/>
      <c r="H137" s="607"/>
      <c r="I137" s="607"/>
      <c r="J137" s="607"/>
      <c r="K137" s="607"/>
      <c r="L137" s="321">
        <v>1</v>
      </c>
      <c r="M137" s="608" t="str">
        <f>IFERROR(INDEX('L2'!I$6:I$502,MATCH(MID(H137,1,SEARCH("-",H137)-2),'L2'!$P$6:$P$502,0)),"")</f>
        <v/>
      </c>
      <c r="N137" s="608"/>
      <c r="O137" s="609"/>
      <c r="P137" s="609"/>
      <c r="Q137" s="609"/>
      <c r="R137" s="609"/>
      <c r="S137" s="322"/>
      <c r="T137" s="319">
        <f>IFERROR(INDEX('L2'!K$6:K$502,MATCH(MID(H137,1,SEARCH("-",H137)-2),'L2'!$P$6:$P$502,0)),0)</f>
        <v>0</v>
      </c>
      <c r="U137" s="319">
        <f>IFERROR(INDEX('L2'!L$6:L$502,MATCH(MID(H137,1,SEARCH("-",H137)-2),'L2'!$P$6:$P$502,0)),0)</f>
        <v>0</v>
      </c>
      <c r="V137" s="319">
        <f>IFERROR(INDEX('L2'!M$6:M$502,MATCH(MID(H137,1,SEARCH("-",H137)-2),'L2'!$P$6:$P$502,0)),0)</f>
        <v>0</v>
      </c>
      <c r="W137" s="319">
        <f t="shared" si="2"/>
        <v>0</v>
      </c>
      <c r="X137" s="350"/>
    </row>
    <row r="138" spans="2:24">
      <c r="B138" s="344">
        <v>96</v>
      </c>
      <c r="C138" s="311" t="s">
        <v>104</v>
      </c>
      <c r="D138" s="320"/>
      <c r="E138" s="607"/>
      <c r="F138" s="607"/>
      <c r="G138" s="607"/>
      <c r="H138" s="607"/>
      <c r="I138" s="607"/>
      <c r="J138" s="607"/>
      <c r="K138" s="607"/>
      <c r="L138" s="321">
        <v>1</v>
      </c>
      <c r="M138" s="608" t="str">
        <f>IFERROR(INDEX('L2'!I$6:I$502,MATCH(MID(H138,1,SEARCH("-",H138)-2),'L2'!$P$6:$P$502,0)),"")</f>
        <v/>
      </c>
      <c r="N138" s="608"/>
      <c r="O138" s="609"/>
      <c r="P138" s="609"/>
      <c r="Q138" s="609"/>
      <c r="R138" s="609"/>
      <c r="S138" s="322"/>
      <c r="T138" s="319">
        <f>IFERROR(INDEX('L2'!K$6:K$502,MATCH(MID(H138,1,SEARCH("-",H138)-2),'L2'!$P$6:$P$502,0)),0)</f>
        <v>0</v>
      </c>
      <c r="U138" s="319">
        <f>IFERROR(INDEX('L2'!L$6:L$502,MATCH(MID(H138,1,SEARCH("-",H138)-2),'L2'!$P$6:$P$502,0)),0)</f>
        <v>0</v>
      </c>
      <c r="V138" s="319">
        <f>IFERROR(INDEX('L2'!M$6:M$502,MATCH(MID(H138,1,SEARCH("-",H138)-2),'L2'!$P$6:$P$502,0)),0)</f>
        <v>0</v>
      </c>
      <c r="W138" s="319">
        <f t="shared" si="2"/>
        <v>0</v>
      </c>
      <c r="X138" s="350"/>
    </row>
    <row r="139" spans="2:24">
      <c r="B139" s="344">
        <v>97</v>
      </c>
      <c r="C139" s="311" t="s">
        <v>104</v>
      </c>
      <c r="D139" s="320"/>
      <c r="E139" s="607"/>
      <c r="F139" s="607"/>
      <c r="G139" s="607"/>
      <c r="H139" s="607"/>
      <c r="I139" s="607"/>
      <c r="J139" s="607"/>
      <c r="K139" s="607"/>
      <c r="L139" s="321">
        <v>1</v>
      </c>
      <c r="M139" s="608" t="str">
        <f>IFERROR(INDEX('L2'!I$6:I$502,MATCH(MID(H139,1,SEARCH("-",H139)-2),'L2'!$P$6:$P$502,0)),"")</f>
        <v/>
      </c>
      <c r="N139" s="608"/>
      <c r="O139" s="609"/>
      <c r="P139" s="609"/>
      <c r="Q139" s="609"/>
      <c r="R139" s="609"/>
      <c r="S139" s="322"/>
      <c r="T139" s="319">
        <f>IFERROR(INDEX('L2'!K$6:K$502,MATCH(MID(H139,1,SEARCH("-",H139)-2),'L2'!$P$6:$P$502,0)),0)</f>
        <v>0</v>
      </c>
      <c r="U139" s="319">
        <f>IFERROR(INDEX('L2'!L$6:L$502,MATCH(MID(H139,1,SEARCH("-",H139)-2),'L2'!$P$6:$P$502,0)),0)</f>
        <v>0</v>
      </c>
      <c r="V139" s="319">
        <f>IFERROR(INDEX('L2'!M$6:M$502,MATCH(MID(H139,1,SEARCH("-",H139)-2),'L2'!$P$6:$P$502,0)),0)</f>
        <v>0</v>
      </c>
      <c r="W139" s="319">
        <f t="shared" si="2"/>
        <v>0</v>
      </c>
      <c r="X139" s="350"/>
    </row>
    <row r="140" spans="2:24">
      <c r="B140" s="344">
        <v>98</v>
      </c>
      <c r="C140" s="311" t="s">
        <v>104</v>
      </c>
      <c r="D140" s="320"/>
      <c r="E140" s="607"/>
      <c r="F140" s="607"/>
      <c r="G140" s="607"/>
      <c r="H140" s="607"/>
      <c r="I140" s="607"/>
      <c r="J140" s="607"/>
      <c r="K140" s="607"/>
      <c r="L140" s="321">
        <v>1</v>
      </c>
      <c r="M140" s="608" t="str">
        <f>IFERROR(INDEX('L2'!I$6:I$502,MATCH(MID(H140,1,SEARCH("-",H140)-2),'L2'!$P$6:$P$502,0)),"")</f>
        <v/>
      </c>
      <c r="N140" s="608"/>
      <c r="O140" s="609"/>
      <c r="P140" s="609"/>
      <c r="Q140" s="609"/>
      <c r="R140" s="609"/>
      <c r="S140" s="322"/>
      <c r="T140" s="319">
        <f>IFERROR(INDEX('L2'!K$6:K$502,MATCH(MID(H140,1,SEARCH("-",H140)-2),'L2'!$P$6:$P$502,0)),0)</f>
        <v>0</v>
      </c>
      <c r="U140" s="319">
        <f>IFERROR(INDEX('L2'!L$6:L$502,MATCH(MID(H140,1,SEARCH("-",H140)-2),'L2'!$P$6:$P$502,0)),0)</f>
        <v>0</v>
      </c>
      <c r="V140" s="319">
        <f>IFERROR(INDEX('L2'!M$6:M$502,MATCH(MID(H140,1,SEARCH("-",H140)-2),'L2'!$P$6:$P$502,0)),0)</f>
        <v>0</v>
      </c>
      <c r="W140" s="319">
        <f t="shared" si="2"/>
        <v>0</v>
      </c>
      <c r="X140" s="350"/>
    </row>
    <row r="141" spans="2:24">
      <c r="B141" s="344">
        <v>99</v>
      </c>
      <c r="C141" s="311" t="s">
        <v>104</v>
      </c>
      <c r="D141" s="320"/>
      <c r="E141" s="607"/>
      <c r="F141" s="607"/>
      <c r="G141" s="607"/>
      <c r="H141" s="607"/>
      <c r="I141" s="607"/>
      <c r="J141" s="607"/>
      <c r="K141" s="607"/>
      <c r="L141" s="321">
        <v>1</v>
      </c>
      <c r="M141" s="608" t="str">
        <f>IFERROR(INDEX('L2'!I$6:I$502,MATCH(MID(H141,1,SEARCH("-",H141)-2),'L2'!$P$6:$P$502,0)),"")</f>
        <v/>
      </c>
      <c r="N141" s="608"/>
      <c r="O141" s="609"/>
      <c r="P141" s="609"/>
      <c r="Q141" s="609"/>
      <c r="R141" s="609"/>
      <c r="S141" s="322"/>
      <c r="T141" s="319">
        <f>IFERROR(INDEX('L2'!K$6:K$502,MATCH(MID(H141,1,SEARCH("-",H141)-2),'L2'!$P$6:$P$502,0)),0)</f>
        <v>0</v>
      </c>
      <c r="U141" s="319">
        <f>IFERROR(INDEX('L2'!L$6:L$502,MATCH(MID(H141,1,SEARCH("-",H141)-2),'L2'!$P$6:$P$502,0)),0)</f>
        <v>0</v>
      </c>
      <c r="V141" s="319">
        <f>IFERROR(INDEX('L2'!M$6:M$502,MATCH(MID(H141,1,SEARCH("-",H141)-2),'L2'!$P$6:$P$502,0)),0)</f>
        <v>0</v>
      </c>
      <c r="W141" s="319">
        <f t="shared" si="2"/>
        <v>0</v>
      </c>
      <c r="X141" s="350"/>
    </row>
    <row r="142" spans="2:24">
      <c r="B142" s="345">
        <v>100</v>
      </c>
      <c r="C142" s="336" t="s">
        <v>104</v>
      </c>
      <c r="D142" s="351"/>
      <c r="E142" s="631"/>
      <c r="F142" s="631"/>
      <c r="G142" s="631"/>
      <c r="H142" s="631"/>
      <c r="I142" s="631"/>
      <c r="J142" s="631"/>
      <c r="K142" s="631"/>
      <c r="L142" s="352">
        <v>1</v>
      </c>
      <c r="M142" s="632" t="str">
        <f>IFERROR(INDEX('L2'!I$6:I$502,MATCH(MID(H142,1,SEARCH("-",H142)-2),'L2'!$P$6:$P$502,0)),"")</f>
        <v/>
      </c>
      <c r="N142" s="632"/>
      <c r="O142" s="627"/>
      <c r="P142" s="627"/>
      <c r="Q142" s="627"/>
      <c r="R142" s="627"/>
      <c r="S142" s="353"/>
      <c r="T142" s="348">
        <f>IFERROR(INDEX('L2'!K$6:K$502,MATCH(MID(H142,1,SEARCH("-",H142)-2),'L2'!$P$6:$P$502,0)),0)</f>
        <v>0</v>
      </c>
      <c r="U142" s="348">
        <f>IFERROR(INDEX('L2'!L$6:L$502,MATCH(MID(H142,1,SEARCH("-",H142)-2),'L2'!$P$6:$P$502,0)),0)</f>
        <v>0</v>
      </c>
      <c r="V142" s="348">
        <f>IFERROR(INDEX('L2'!M$6:M$502,MATCH(MID(H142,1,SEARCH("-",H142)-2),'L2'!$P$6:$P$502,0)),0)</f>
        <v>0</v>
      </c>
      <c r="W142" s="348">
        <f t="shared" si="2"/>
        <v>0</v>
      </c>
      <c r="X142" s="354"/>
    </row>
  </sheetData>
  <sheetProtection sheet="1" objects="1" scenarios="1"/>
  <mergeCells count="571">
    <mergeCell ref="M8:O8"/>
    <mergeCell ref="E139:G139"/>
    <mergeCell ref="H139:K139"/>
    <mergeCell ref="M139:N139"/>
    <mergeCell ref="O139:P139"/>
    <mergeCell ref="Q139:R139"/>
    <mergeCell ref="E142:G142"/>
    <mergeCell ref="H142:K142"/>
    <mergeCell ref="M142:N142"/>
    <mergeCell ref="O142:P142"/>
    <mergeCell ref="Q142:R142"/>
    <mergeCell ref="E140:G140"/>
    <mergeCell ref="H140:K140"/>
    <mergeCell ref="M140:N140"/>
    <mergeCell ref="O140:P140"/>
    <mergeCell ref="Q140:R140"/>
    <mergeCell ref="E141:G141"/>
    <mergeCell ref="H141:K141"/>
    <mergeCell ref="M141:N141"/>
    <mergeCell ref="O141:P141"/>
    <mergeCell ref="Q141:R141"/>
    <mergeCell ref="E137:G137"/>
    <mergeCell ref="H137:K137"/>
    <mergeCell ref="M137:N137"/>
    <mergeCell ref="O137:P137"/>
    <mergeCell ref="Q137:R137"/>
    <mergeCell ref="E138:G138"/>
    <mergeCell ref="H138:K138"/>
    <mergeCell ref="M138:N138"/>
    <mergeCell ref="O138:P138"/>
    <mergeCell ref="Q138:R138"/>
    <mergeCell ref="E135:G135"/>
    <mergeCell ref="H135:K135"/>
    <mergeCell ref="M135:N135"/>
    <mergeCell ref="O135:P135"/>
    <mergeCell ref="Q135:R135"/>
    <mergeCell ref="E136:G136"/>
    <mergeCell ref="H136:K136"/>
    <mergeCell ref="M136:N136"/>
    <mergeCell ref="O136:P136"/>
    <mergeCell ref="Q136:R136"/>
    <mergeCell ref="E133:G133"/>
    <mergeCell ref="H133:K133"/>
    <mergeCell ref="M133:N133"/>
    <mergeCell ref="O133:P133"/>
    <mergeCell ref="Q133:R133"/>
    <mergeCell ref="E134:G134"/>
    <mergeCell ref="H134:K134"/>
    <mergeCell ref="M134:N134"/>
    <mergeCell ref="O134:P134"/>
    <mergeCell ref="Q134:R134"/>
    <mergeCell ref="E131:G131"/>
    <mergeCell ref="H131:K131"/>
    <mergeCell ref="M131:N131"/>
    <mergeCell ref="O131:P131"/>
    <mergeCell ref="Q131:R131"/>
    <mergeCell ref="E132:G132"/>
    <mergeCell ref="H132:K132"/>
    <mergeCell ref="M132:N132"/>
    <mergeCell ref="O132:P132"/>
    <mergeCell ref="Q132:R132"/>
    <mergeCell ref="E129:G129"/>
    <mergeCell ref="H129:K129"/>
    <mergeCell ref="M129:N129"/>
    <mergeCell ref="O129:P129"/>
    <mergeCell ref="Q129:R129"/>
    <mergeCell ref="E130:G130"/>
    <mergeCell ref="H130:K130"/>
    <mergeCell ref="M130:N130"/>
    <mergeCell ref="O130:P130"/>
    <mergeCell ref="Q130:R130"/>
    <mergeCell ref="E127:G127"/>
    <mergeCell ref="H127:K127"/>
    <mergeCell ref="M127:N127"/>
    <mergeCell ref="O127:P127"/>
    <mergeCell ref="Q127:R127"/>
    <mergeCell ref="E128:G128"/>
    <mergeCell ref="H128:K128"/>
    <mergeCell ref="M128:N128"/>
    <mergeCell ref="O128:P128"/>
    <mergeCell ref="Q128:R128"/>
    <mergeCell ref="E125:G125"/>
    <mergeCell ref="H125:K125"/>
    <mergeCell ref="M125:N125"/>
    <mergeCell ref="O125:P125"/>
    <mergeCell ref="Q125:R125"/>
    <mergeCell ref="E126:G126"/>
    <mergeCell ref="H126:K126"/>
    <mergeCell ref="M126:N126"/>
    <mergeCell ref="O126:P126"/>
    <mergeCell ref="Q126:R126"/>
    <mergeCell ref="E123:G123"/>
    <mergeCell ref="H123:K123"/>
    <mergeCell ref="M123:N123"/>
    <mergeCell ref="O123:P123"/>
    <mergeCell ref="Q123:R123"/>
    <mergeCell ref="E124:G124"/>
    <mergeCell ref="H124:K124"/>
    <mergeCell ref="M124:N124"/>
    <mergeCell ref="O124:P124"/>
    <mergeCell ref="Q124:R124"/>
    <mergeCell ref="E121:G121"/>
    <mergeCell ref="H121:K121"/>
    <mergeCell ref="M121:N121"/>
    <mergeCell ref="O121:P121"/>
    <mergeCell ref="Q121:R121"/>
    <mergeCell ref="E122:G122"/>
    <mergeCell ref="H122:K122"/>
    <mergeCell ref="M122:N122"/>
    <mergeCell ref="O122:P122"/>
    <mergeCell ref="Q122:R122"/>
    <mergeCell ref="E119:G119"/>
    <mergeCell ref="H119:K119"/>
    <mergeCell ref="M119:N119"/>
    <mergeCell ref="O119:P119"/>
    <mergeCell ref="Q119:R119"/>
    <mergeCell ref="E120:G120"/>
    <mergeCell ref="H120:K120"/>
    <mergeCell ref="M120:N120"/>
    <mergeCell ref="O120:P120"/>
    <mergeCell ref="Q120:R120"/>
    <mergeCell ref="E117:G117"/>
    <mergeCell ref="H117:K117"/>
    <mergeCell ref="M117:N117"/>
    <mergeCell ref="O117:P117"/>
    <mergeCell ref="Q117:R117"/>
    <mergeCell ref="E118:G118"/>
    <mergeCell ref="H118:K118"/>
    <mergeCell ref="M118:N118"/>
    <mergeCell ref="O118:P118"/>
    <mergeCell ref="Q118:R118"/>
    <mergeCell ref="E115:G115"/>
    <mergeCell ref="H115:K115"/>
    <mergeCell ref="M115:N115"/>
    <mergeCell ref="O115:P115"/>
    <mergeCell ref="Q115:R115"/>
    <mergeCell ref="E116:G116"/>
    <mergeCell ref="H116:K116"/>
    <mergeCell ref="M116:N116"/>
    <mergeCell ref="O116:P116"/>
    <mergeCell ref="Q116:R116"/>
    <mergeCell ref="E113:G113"/>
    <mergeCell ref="H113:K113"/>
    <mergeCell ref="M113:N113"/>
    <mergeCell ref="O113:P113"/>
    <mergeCell ref="Q113:R113"/>
    <mergeCell ref="E114:G114"/>
    <mergeCell ref="H114:K114"/>
    <mergeCell ref="M114:N114"/>
    <mergeCell ref="O114:P114"/>
    <mergeCell ref="Q114:R114"/>
    <mergeCell ref="E111:G111"/>
    <mergeCell ref="H111:K111"/>
    <mergeCell ref="M111:N111"/>
    <mergeCell ref="O111:P111"/>
    <mergeCell ref="Q111:R111"/>
    <mergeCell ref="E112:G112"/>
    <mergeCell ref="H112:K112"/>
    <mergeCell ref="M112:N112"/>
    <mergeCell ref="O112:P112"/>
    <mergeCell ref="Q112:R112"/>
    <mergeCell ref="E109:G109"/>
    <mergeCell ref="H109:K109"/>
    <mergeCell ref="M109:N109"/>
    <mergeCell ref="O109:P109"/>
    <mergeCell ref="Q109:R109"/>
    <mergeCell ref="E110:G110"/>
    <mergeCell ref="H110:K110"/>
    <mergeCell ref="M110:N110"/>
    <mergeCell ref="O110:P110"/>
    <mergeCell ref="Q110:R110"/>
    <mergeCell ref="E107:G107"/>
    <mergeCell ref="H107:K107"/>
    <mergeCell ref="M107:N107"/>
    <mergeCell ref="O107:P107"/>
    <mergeCell ref="Q107:R107"/>
    <mergeCell ref="E108:G108"/>
    <mergeCell ref="H108:K108"/>
    <mergeCell ref="M108:N108"/>
    <mergeCell ref="O108:P108"/>
    <mergeCell ref="Q108:R108"/>
    <mergeCell ref="E105:G105"/>
    <mergeCell ref="H105:K105"/>
    <mergeCell ref="M105:N105"/>
    <mergeCell ref="O105:P105"/>
    <mergeCell ref="Q105:R105"/>
    <mergeCell ref="E106:G106"/>
    <mergeCell ref="H106:K106"/>
    <mergeCell ref="M106:N106"/>
    <mergeCell ref="O106:P106"/>
    <mergeCell ref="Q106:R106"/>
    <mergeCell ref="E103:G103"/>
    <mergeCell ref="H103:K103"/>
    <mergeCell ref="M103:N103"/>
    <mergeCell ref="O103:P103"/>
    <mergeCell ref="Q103:R103"/>
    <mergeCell ref="E104:G104"/>
    <mergeCell ref="H104:K104"/>
    <mergeCell ref="M104:N104"/>
    <mergeCell ref="O104:P104"/>
    <mergeCell ref="Q104:R104"/>
    <mergeCell ref="E101:G101"/>
    <mergeCell ref="H101:K101"/>
    <mergeCell ref="M101:N101"/>
    <mergeCell ref="O101:P101"/>
    <mergeCell ref="Q101:R101"/>
    <mergeCell ref="E102:G102"/>
    <mergeCell ref="H102:K102"/>
    <mergeCell ref="M102:N102"/>
    <mergeCell ref="O102:P102"/>
    <mergeCell ref="Q102:R102"/>
    <mergeCell ref="E99:G99"/>
    <mergeCell ref="H99:K99"/>
    <mergeCell ref="M99:N99"/>
    <mergeCell ref="O99:P99"/>
    <mergeCell ref="Q99:R99"/>
    <mergeCell ref="E100:G100"/>
    <mergeCell ref="H100:K100"/>
    <mergeCell ref="M100:N100"/>
    <mergeCell ref="O100:P100"/>
    <mergeCell ref="Q100:R100"/>
    <mergeCell ref="E97:G97"/>
    <mergeCell ref="H97:K97"/>
    <mergeCell ref="M97:N97"/>
    <mergeCell ref="O97:P97"/>
    <mergeCell ref="Q97:R97"/>
    <mergeCell ref="E98:G98"/>
    <mergeCell ref="H98:K98"/>
    <mergeCell ref="M98:N98"/>
    <mergeCell ref="O98:P98"/>
    <mergeCell ref="Q98:R98"/>
    <mergeCell ref="E95:G95"/>
    <mergeCell ref="H95:K95"/>
    <mergeCell ref="M95:N95"/>
    <mergeCell ref="O95:P95"/>
    <mergeCell ref="Q95:R95"/>
    <mergeCell ref="E96:G96"/>
    <mergeCell ref="H96:K96"/>
    <mergeCell ref="M96:N96"/>
    <mergeCell ref="O96:P96"/>
    <mergeCell ref="Q96:R96"/>
    <mergeCell ref="E93:G93"/>
    <mergeCell ref="H93:K93"/>
    <mergeCell ref="M93:N93"/>
    <mergeCell ref="O93:P93"/>
    <mergeCell ref="Q93:R93"/>
    <mergeCell ref="E94:G94"/>
    <mergeCell ref="H94:K94"/>
    <mergeCell ref="M94:N94"/>
    <mergeCell ref="O94:P94"/>
    <mergeCell ref="Q94:R94"/>
    <mergeCell ref="E91:G91"/>
    <mergeCell ref="H91:K91"/>
    <mergeCell ref="M91:N91"/>
    <mergeCell ref="O91:P91"/>
    <mergeCell ref="Q91:R91"/>
    <mergeCell ref="E92:G92"/>
    <mergeCell ref="H92:K92"/>
    <mergeCell ref="M92:N92"/>
    <mergeCell ref="O92:P92"/>
    <mergeCell ref="Q92:R92"/>
    <mergeCell ref="E89:G89"/>
    <mergeCell ref="H89:K89"/>
    <mergeCell ref="M89:N89"/>
    <mergeCell ref="O89:P89"/>
    <mergeCell ref="Q89:R89"/>
    <mergeCell ref="E90:G90"/>
    <mergeCell ref="H90:K90"/>
    <mergeCell ref="M90:N90"/>
    <mergeCell ref="O90:P90"/>
    <mergeCell ref="Q90:R90"/>
    <mergeCell ref="E87:G87"/>
    <mergeCell ref="H87:K87"/>
    <mergeCell ref="M87:N87"/>
    <mergeCell ref="O87:P87"/>
    <mergeCell ref="Q87:R87"/>
    <mergeCell ref="E88:G88"/>
    <mergeCell ref="H88:K88"/>
    <mergeCell ref="M88:N88"/>
    <mergeCell ref="O88:P88"/>
    <mergeCell ref="Q88:R88"/>
    <mergeCell ref="E85:G85"/>
    <mergeCell ref="H85:K85"/>
    <mergeCell ref="M85:N85"/>
    <mergeCell ref="O85:P85"/>
    <mergeCell ref="Q85:R85"/>
    <mergeCell ref="E86:G86"/>
    <mergeCell ref="H86:K86"/>
    <mergeCell ref="M86:N86"/>
    <mergeCell ref="O86:P86"/>
    <mergeCell ref="Q86:R86"/>
    <mergeCell ref="E83:G83"/>
    <mergeCell ref="H83:K83"/>
    <mergeCell ref="M83:N83"/>
    <mergeCell ref="O83:P83"/>
    <mergeCell ref="Q83:R83"/>
    <mergeCell ref="E84:G84"/>
    <mergeCell ref="H84:K84"/>
    <mergeCell ref="M84:N84"/>
    <mergeCell ref="O84:P84"/>
    <mergeCell ref="Q84:R84"/>
    <mergeCell ref="E81:G81"/>
    <mergeCell ref="H81:K81"/>
    <mergeCell ref="M81:N81"/>
    <mergeCell ref="O81:P81"/>
    <mergeCell ref="Q81:R81"/>
    <mergeCell ref="E82:G82"/>
    <mergeCell ref="H82:K82"/>
    <mergeCell ref="M82:N82"/>
    <mergeCell ref="O82:P82"/>
    <mergeCell ref="Q82:R82"/>
    <mergeCell ref="E79:G79"/>
    <mergeCell ref="H79:K79"/>
    <mergeCell ref="M79:N79"/>
    <mergeCell ref="O79:P79"/>
    <mergeCell ref="Q79:R79"/>
    <mergeCell ref="E80:G80"/>
    <mergeCell ref="H80:K80"/>
    <mergeCell ref="M80:N80"/>
    <mergeCell ref="O80:P80"/>
    <mergeCell ref="Q80:R80"/>
    <mergeCell ref="E77:G77"/>
    <mergeCell ref="H77:K77"/>
    <mergeCell ref="M77:N77"/>
    <mergeCell ref="O77:P77"/>
    <mergeCell ref="Q77:R77"/>
    <mergeCell ref="E78:G78"/>
    <mergeCell ref="H78:K78"/>
    <mergeCell ref="M78:N78"/>
    <mergeCell ref="O78:P78"/>
    <mergeCell ref="Q78:R78"/>
    <mergeCell ref="E75:G75"/>
    <mergeCell ref="H75:K75"/>
    <mergeCell ref="M75:N75"/>
    <mergeCell ref="O75:P75"/>
    <mergeCell ref="Q75:R75"/>
    <mergeCell ref="E76:G76"/>
    <mergeCell ref="H76:K76"/>
    <mergeCell ref="M76:N76"/>
    <mergeCell ref="O76:P76"/>
    <mergeCell ref="Q76:R76"/>
    <mergeCell ref="E73:G73"/>
    <mergeCell ref="H73:K73"/>
    <mergeCell ref="M73:N73"/>
    <mergeCell ref="O73:P73"/>
    <mergeCell ref="Q73:R73"/>
    <mergeCell ref="E74:G74"/>
    <mergeCell ref="H74:K74"/>
    <mergeCell ref="M74:N74"/>
    <mergeCell ref="O74:P74"/>
    <mergeCell ref="Q74:R74"/>
    <mergeCell ref="E72:G72"/>
    <mergeCell ref="H72:K72"/>
    <mergeCell ref="M72:N72"/>
    <mergeCell ref="O72:P72"/>
    <mergeCell ref="Q72:R72"/>
    <mergeCell ref="H71:K71"/>
    <mergeCell ref="H45:K45"/>
    <mergeCell ref="H46:K46"/>
    <mergeCell ref="H47:K47"/>
    <mergeCell ref="H48:K48"/>
    <mergeCell ref="H49:K49"/>
    <mergeCell ref="H50:K50"/>
    <mergeCell ref="H51:K51"/>
    <mergeCell ref="H52:K52"/>
    <mergeCell ref="H53:K53"/>
    <mergeCell ref="M47:N47"/>
    <mergeCell ref="M48:N48"/>
    <mergeCell ref="Q46:R46"/>
    <mergeCell ref="E49:G49"/>
    <mergeCell ref="E50:G50"/>
    <mergeCell ref="E53:G53"/>
    <mergeCell ref="M53:N53"/>
    <mergeCell ref="O53:P53"/>
    <mergeCell ref="Q53:R53"/>
    <mergeCell ref="G13:I13"/>
    <mergeCell ref="G15:I15"/>
    <mergeCell ref="Q43:R43"/>
    <mergeCell ref="O43:P43"/>
    <mergeCell ref="M43:N43"/>
    <mergeCell ref="M42:N42"/>
    <mergeCell ref="K13:R13"/>
    <mergeCell ref="K14:R14"/>
    <mergeCell ref="K15:R15"/>
    <mergeCell ref="K16:R16"/>
    <mergeCell ref="K17:R17"/>
    <mergeCell ref="K18:R18"/>
    <mergeCell ref="K19:R19"/>
    <mergeCell ref="K20:R20"/>
    <mergeCell ref="K21:R21"/>
    <mergeCell ref="K22:R22"/>
    <mergeCell ref="K23:R23"/>
    <mergeCell ref="K24:R24"/>
    <mergeCell ref="K25:R25"/>
    <mergeCell ref="K26:R26"/>
    <mergeCell ref="K27:R27"/>
    <mergeCell ref="K28:R28"/>
    <mergeCell ref="K29:R29"/>
    <mergeCell ref="K30:R30"/>
    <mergeCell ref="H4:Q4"/>
    <mergeCell ref="I9:K9"/>
    <mergeCell ref="I7:K7"/>
    <mergeCell ref="H43:K43"/>
    <mergeCell ref="H44:K44"/>
    <mergeCell ref="G38:I38"/>
    <mergeCell ref="G39:I39"/>
    <mergeCell ref="G33:I33"/>
    <mergeCell ref="O42:P42"/>
    <mergeCell ref="Q42:R42"/>
    <mergeCell ref="O44:P44"/>
    <mergeCell ref="Q44:R44"/>
    <mergeCell ref="G16:I16"/>
    <mergeCell ref="G17:I17"/>
    <mergeCell ref="G18:I18"/>
    <mergeCell ref="G19:I19"/>
    <mergeCell ref="G20:I20"/>
    <mergeCell ref="G23:I23"/>
    <mergeCell ref="G21:I21"/>
    <mergeCell ref="G22:I22"/>
    <mergeCell ref="G31:I31"/>
    <mergeCell ref="G32:I32"/>
    <mergeCell ref="L7:N7"/>
    <mergeCell ref="G14:I14"/>
    <mergeCell ref="G24:I24"/>
    <mergeCell ref="G25:I25"/>
    <mergeCell ref="G26:I26"/>
    <mergeCell ref="G27:I27"/>
    <mergeCell ref="G28:I28"/>
    <mergeCell ref="G34:I34"/>
    <mergeCell ref="G35:I35"/>
    <mergeCell ref="G36:I36"/>
    <mergeCell ref="M46:N46"/>
    <mergeCell ref="G29:I29"/>
    <mergeCell ref="G30:I30"/>
    <mergeCell ref="M44:N44"/>
    <mergeCell ref="M45:N45"/>
    <mergeCell ref="K31:R31"/>
    <mergeCell ref="K32:R32"/>
    <mergeCell ref="K33:R33"/>
    <mergeCell ref="K34:R34"/>
    <mergeCell ref="K35:R35"/>
    <mergeCell ref="K36:R36"/>
    <mergeCell ref="K37:R37"/>
    <mergeCell ref="K38:R38"/>
    <mergeCell ref="K39:R39"/>
    <mergeCell ref="G37:I37"/>
    <mergeCell ref="O46:P46"/>
    <mergeCell ref="E43:G43"/>
    <mergeCell ref="E42:G42"/>
    <mergeCell ref="E44:G44"/>
    <mergeCell ref="E45:G45"/>
    <mergeCell ref="E46:G46"/>
    <mergeCell ref="E47:G47"/>
    <mergeCell ref="E48:G48"/>
    <mergeCell ref="Q48:R48"/>
    <mergeCell ref="O45:P45"/>
    <mergeCell ref="Q45:R45"/>
    <mergeCell ref="O47:P47"/>
    <mergeCell ref="Q47:R47"/>
    <mergeCell ref="O48:P48"/>
    <mergeCell ref="M51:N51"/>
    <mergeCell ref="M52:N52"/>
    <mergeCell ref="E51:G51"/>
    <mergeCell ref="E52:G52"/>
    <mergeCell ref="M49:N49"/>
    <mergeCell ref="M50:N50"/>
    <mergeCell ref="O51:P51"/>
    <mergeCell ref="Q51:R51"/>
    <mergeCell ref="O52:P52"/>
    <mergeCell ref="Q52:R52"/>
    <mergeCell ref="O49:P49"/>
    <mergeCell ref="Q49:R49"/>
    <mergeCell ref="O50:P50"/>
    <mergeCell ref="Q50:R50"/>
    <mergeCell ref="E55:G55"/>
    <mergeCell ref="M55:N55"/>
    <mergeCell ref="O55:P55"/>
    <mergeCell ref="Q55:R55"/>
    <mergeCell ref="H55:K55"/>
    <mergeCell ref="H56:K56"/>
    <mergeCell ref="E54:G54"/>
    <mergeCell ref="M54:N54"/>
    <mergeCell ref="O54:P54"/>
    <mergeCell ref="Q54:R54"/>
    <mergeCell ref="H54:K54"/>
    <mergeCell ref="E57:G57"/>
    <mergeCell ref="M57:N57"/>
    <mergeCell ref="O57:P57"/>
    <mergeCell ref="Q57:R57"/>
    <mergeCell ref="H57:K57"/>
    <mergeCell ref="H58:K58"/>
    <mergeCell ref="E56:G56"/>
    <mergeCell ref="M56:N56"/>
    <mergeCell ref="O56:P56"/>
    <mergeCell ref="Q56:R56"/>
    <mergeCell ref="E59:G59"/>
    <mergeCell ref="M59:N59"/>
    <mergeCell ref="O59:P59"/>
    <mergeCell ref="Q59:R59"/>
    <mergeCell ref="H59:K59"/>
    <mergeCell ref="H60:K60"/>
    <mergeCell ref="E58:G58"/>
    <mergeCell ref="M58:N58"/>
    <mergeCell ref="O58:P58"/>
    <mergeCell ref="Q58:R58"/>
    <mergeCell ref="E61:G61"/>
    <mergeCell ref="M61:N61"/>
    <mergeCell ref="O61:P61"/>
    <mergeCell ref="Q61:R61"/>
    <mergeCell ref="H61:K61"/>
    <mergeCell ref="H62:K62"/>
    <mergeCell ref="E60:G60"/>
    <mergeCell ref="M60:N60"/>
    <mergeCell ref="O60:P60"/>
    <mergeCell ref="Q60:R60"/>
    <mergeCell ref="E63:G63"/>
    <mergeCell ref="M63:N63"/>
    <mergeCell ref="O63:P63"/>
    <mergeCell ref="Q63:R63"/>
    <mergeCell ref="H63:K63"/>
    <mergeCell ref="H64:K64"/>
    <mergeCell ref="E62:G62"/>
    <mergeCell ref="M62:N62"/>
    <mergeCell ref="O62:P62"/>
    <mergeCell ref="Q62:R62"/>
    <mergeCell ref="E65:G65"/>
    <mergeCell ref="M65:N65"/>
    <mergeCell ref="O65:P65"/>
    <mergeCell ref="Q65:R65"/>
    <mergeCell ref="H65:K65"/>
    <mergeCell ref="H66:K66"/>
    <mergeCell ref="E64:G64"/>
    <mergeCell ref="M64:N64"/>
    <mergeCell ref="O64:P64"/>
    <mergeCell ref="Q64:R64"/>
    <mergeCell ref="O68:P68"/>
    <mergeCell ref="Q68:R68"/>
    <mergeCell ref="E67:G67"/>
    <mergeCell ref="M67:N67"/>
    <mergeCell ref="O67:P67"/>
    <mergeCell ref="Q67:R67"/>
    <mergeCell ref="H67:K67"/>
    <mergeCell ref="H68:K68"/>
    <mergeCell ref="E66:G66"/>
    <mergeCell ref="M66:N66"/>
    <mergeCell ref="O66:P66"/>
    <mergeCell ref="Q66:R66"/>
    <mergeCell ref="B4:C4"/>
    <mergeCell ref="D4:E4"/>
    <mergeCell ref="H5:J5"/>
    <mergeCell ref="K5:Q5"/>
    <mergeCell ref="E71:G71"/>
    <mergeCell ref="M71:N71"/>
    <mergeCell ref="O71:P71"/>
    <mergeCell ref="Q71:R71"/>
    <mergeCell ref="H42:K42"/>
    <mergeCell ref="B7:C10"/>
    <mergeCell ref="D5:E6"/>
    <mergeCell ref="B5:C6"/>
    <mergeCell ref="E70:G70"/>
    <mergeCell ref="M70:N70"/>
    <mergeCell ref="O70:P70"/>
    <mergeCell ref="Q70:R70"/>
    <mergeCell ref="E69:G69"/>
    <mergeCell ref="M69:N69"/>
    <mergeCell ref="O69:P69"/>
    <mergeCell ref="Q69:R69"/>
    <mergeCell ref="H69:K69"/>
    <mergeCell ref="H70:K70"/>
    <mergeCell ref="E68:G68"/>
    <mergeCell ref="M68:N68"/>
  </mergeCells>
  <dataValidations count="5">
    <dataValidation type="list" allowBlank="1" showInputMessage="1" showErrorMessage="1" sqref="C43:C142 C14:C39" xr:uid="{00000000-0002-0000-0300-000000000000}">
      <formula1>"Yes, No"</formula1>
    </dataValidation>
    <dataValidation type="list" errorStyle="information" allowBlank="1" showInputMessage="1" showErrorMessage="1" errorTitle="Level 1 Validation" error="Level 1 not a defined lookup value." sqref="D43:D142 D14:D39" xr:uid="{00000000-0002-0000-0300-000001000000}">
      <formula1>L0</formula1>
    </dataValidation>
    <dataValidation type="list" errorStyle="information" allowBlank="1" showInputMessage="1" showErrorMessage="1" errorTitle="Level 2 Validation" error="Level 2 not a defined lookup value." sqref="E43:E142" xr:uid="{00000000-0002-0000-0300-000002000000}">
      <formula1>INDIRECT("L1."&amp;IFERROR(MID(D43,1,SEARCH("-",D43)-2),""))</formula1>
    </dataValidation>
    <dataValidation type="list" errorStyle="information" allowBlank="1" showInputMessage="1" showErrorMessage="1" errorTitle="Level 2 Validation" error="Level 2 not a defined lookup value." sqref="H43:H142" xr:uid="{00000000-0002-0000-0300-000003000000}">
      <formula1>INDIRECT("L2."&amp;MID(E43,1,SEARCH("-",E43)-2))</formula1>
    </dataValidation>
    <dataValidation type="list" allowBlank="1" showInputMessage="1" showErrorMessage="1" sqref="H7:H9 M9:M10" xr:uid="{00000000-0002-0000-0300-000004000000}">
      <formula1>"On, Off"</formula1>
    </dataValidation>
  </dataValidations>
  <pageMargins left="0.7" right="0.7" top="0.75" bottom="0.75" header="0.3" footer="0.3"/>
  <pageSetup scale="3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3400-209C-402C-BECA-490D1B879EB0}">
  <sheetPr>
    <tabColor theme="9" tint="0.39997558519241921"/>
    <outlinePr summaryRight="0"/>
  </sheetPr>
  <dimension ref="B1:X142"/>
  <sheetViews>
    <sheetView showGridLines="0" zoomScaleNormal="100" workbookViewId="0">
      <selection activeCell="T10" sqref="T10"/>
    </sheetView>
  </sheetViews>
  <sheetFormatPr baseColWidth="10" defaultColWidth="9.1640625" defaultRowHeight="15"/>
  <cols>
    <col min="1" max="1" width="3.6640625" style="26" customWidth="1"/>
    <col min="2" max="3" width="3.6640625" style="91" customWidth="1"/>
    <col min="4" max="4" width="30.5" style="26" customWidth="1"/>
    <col min="5" max="5" width="16.5" style="26" customWidth="1"/>
    <col min="6" max="6" width="15.6640625" style="26" customWidth="1"/>
    <col min="7" max="8" width="3.6640625" style="26" customWidth="1"/>
    <col min="9" max="9" width="7" style="26" customWidth="1"/>
    <col min="10" max="10" width="11" style="26" customWidth="1"/>
    <col min="11" max="11" width="10.1640625" style="26" customWidth="1"/>
    <col min="12" max="12" width="8.1640625" style="26" customWidth="1"/>
    <col min="13" max="13" width="3.6640625" style="26" customWidth="1"/>
    <col min="14" max="14" width="7" style="26" customWidth="1"/>
    <col min="15" max="15" width="3.6640625" style="26" customWidth="1"/>
    <col min="16" max="16" width="10.33203125" style="26" customWidth="1"/>
    <col min="17" max="17" width="6.1640625" style="26" customWidth="1"/>
    <col min="18" max="18" width="9.5" style="26" customWidth="1"/>
    <col min="19" max="23" width="14.1640625" style="26" customWidth="1"/>
    <col min="24" max="24" width="19.6640625" style="26" customWidth="1"/>
    <col min="25" max="25" width="3.6640625" style="26" customWidth="1"/>
    <col min="26" max="16384" width="9.1640625" style="26"/>
  </cols>
  <sheetData>
    <row r="1" spans="2:18" s="25" customFormat="1" ht="16">
      <c r="B1" s="27"/>
      <c r="C1" s="27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2:18" s="38" customFormat="1" ht="19">
      <c r="B2" s="308"/>
      <c r="C2" s="38" t="s">
        <v>787</v>
      </c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2:18" s="25" customFormat="1" ht="16">
      <c r="B3" s="27"/>
      <c r="C3" s="27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2:18" s="25" customFormat="1" ht="16">
      <c r="B4" s="602" t="s">
        <v>749</v>
      </c>
      <c r="C4" s="603"/>
      <c r="D4" s="603" t="s">
        <v>682</v>
      </c>
      <c r="E4" s="604"/>
      <c r="F4" s="26"/>
      <c r="G4" s="326" t="s">
        <v>130</v>
      </c>
      <c r="H4" s="626" t="s">
        <v>750</v>
      </c>
      <c r="I4" s="626"/>
      <c r="J4" s="626"/>
      <c r="K4" s="626"/>
      <c r="L4" s="626"/>
      <c r="M4" s="626"/>
      <c r="N4" s="626"/>
      <c r="O4" s="626"/>
      <c r="P4" s="626"/>
      <c r="Q4" s="626"/>
      <c r="R4" s="327">
        <f>IF(H7="On",L7,0)+IF(H8="On",M8,0)+IF(H9="On",IF(M9="On",R9,0))+IF(H9="On",IF(M10="On",R10,0))</f>
        <v>0</v>
      </c>
    </row>
    <row r="5" spans="2:18" ht="15.75" customHeight="1">
      <c r="B5" s="505" t="str">
        <f>'Short Term'!J23</f>
        <v>On</v>
      </c>
      <c r="C5" s="506"/>
      <c r="D5" s="615">
        <f>SUM(R12,X41,R4)</f>
        <v>0</v>
      </c>
      <c r="E5" s="616"/>
      <c r="G5" s="328"/>
      <c r="H5" s="605" t="s">
        <v>1</v>
      </c>
      <c r="I5" s="605"/>
      <c r="J5" s="605"/>
      <c r="K5" s="606"/>
      <c r="L5" s="606"/>
      <c r="M5" s="606"/>
      <c r="N5" s="606"/>
      <c r="O5" s="606"/>
      <c r="P5" s="606"/>
      <c r="Q5" s="606"/>
      <c r="R5" s="329"/>
    </row>
    <row r="6" spans="2:18" ht="15.75" customHeight="1">
      <c r="B6" s="619"/>
      <c r="C6" s="620"/>
      <c r="D6" s="617"/>
      <c r="E6" s="618"/>
      <c r="G6" s="328"/>
      <c r="H6" s="39"/>
      <c r="I6" s="39"/>
      <c r="J6" s="39"/>
      <c r="K6" s="39"/>
      <c r="L6" s="39"/>
      <c r="M6" s="39"/>
      <c r="N6" s="39"/>
      <c r="O6" s="39"/>
      <c r="P6" s="39"/>
      <c r="Q6" s="39"/>
      <c r="R6" s="329"/>
    </row>
    <row r="7" spans="2:18">
      <c r="B7" s="611"/>
      <c r="C7" s="612"/>
      <c r="D7" s="309" t="s">
        <v>630</v>
      </c>
      <c r="E7" s="323">
        <f>SUM($E$14:$E$39,$O$43:$P$71,$T$43:$T$71)*IF($H$8="Yes",(1+$L$8),1)</f>
        <v>0</v>
      </c>
      <c r="G7" s="330"/>
      <c r="H7" s="311" t="s">
        <v>733</v>
      </c>
      <c r="I7" s="610" t="s">
        <v>687</v>
      </c>
      <c r="J7" s="610"/>
      <c r="K7" s="610"/>
      <c r="L7" s="628">
        <v>10000</v>
      </c>
      <c r="M7" s="628"/>
      <c r="N7" s="628"/>
      <c r="O7" s="39"/>
      <c r="P7" s="39"/>
      <c r="Q7" s="39"/>
      <c r="R7" s="329"/>
    </row>
    <row r="8" spans="2:18">
      <c r="B8" s="611"/>
      <c r="C8" s="612"/>
      <c r="D8" s="309" t="s">
        <v>629</v>
      </c>
      <c r="E8" s="323">
        <f>SUM($F$14:$F$39,$Q$43:$R$71,$U$43:$U$71)*IF($H$8="Yes",(1+$L$8),1)</f>
        <v>0</v>
      </c>
      <c r="G8" s="328"/>
      <c r="H8" s="311" t="s">
        <v>733</v>
      </c>
      <c r="I8" s="312" t="s">
        <v>688</v>
      </c>
      <c r="J8" s="312"/>
      <c r="K8" s="312"/>
      <c r="L8" s="313">
        <v>0.1</v>
      </c>
      <c r="M8" s="630">
        <f>L8*SUM(IF(H7="On",L7,0),IF(H9="On",IF(M9="On",R9,0))+IF(H9="On",IF(M10="On",R10,0)),R12,X41)</f>
        <v>0</v>
      </c>
      <c r="N8" s="630"/>
      <c r="O8" s="630"/>
      <c r="P8" s="39"/>
      <c r="Q8" s="39"/>
      <c r="R8" s="329"/>
    </row>
    <row r="9" spans="2:18">
      <c r="B9" s="611"/>
      <c r="C9" s="612"/>
      <c r="D9" s="309" t="s">
        <v>628</v>
      </c>
      <c r="E9" s="323">
        <f>SUM($G$14:$I$39,$S$43:$S$71,$V$43:$V$71)*IF($H$8="Yes",(1+$L$8),1)</f>
        <v>0</v>
      </c>
      <c r="G9" s="328"/>
      <c r="H9" s="311" t="s">
        <v>733</v>
      </c>
      <c r="I9" s="610" t="s">
        <v>683</v>
      </c>
      <c r="J9" s="610"/>
      <c r="K9" s="610"/>
      <c r="L9" s="310" t="s">
        <v>684</v>
      </c>
      <c r="M9" s="311" t="s">
        <v>634</v>
      </c>
      <c r="N9" s="314">
        <f>'STEP 1A'!D12</f>
        <v>0</v>
      </c>
      <c r="O9" s="315" t="s">
        <v>171</v>
      </c>
      <c r="P9" s="316">
        <v>45</v>
      </c>
      <c r="Q9" s="315" t="s">
        <v>685</v>
      </c>
      <c r="R9" s="331">
        <f>P9*N9</f>
        <v>0</v>
      </c>
    </row>
    <row r="10" spans="2:18">
      <c r="B10" s="613"/>
      <c r="C10" s="614"/>
      <c r="D10" s="324" t="s">
        <v>713</v>
      </c>
      <c r="E10" s="325">
        <f>IFERROR(D5/(IF(M9="On",N9,0)+IF(M10="On",N10,0)),0)</f>
        <v>0</v>
      </c>
      <c r="G10" s="332"/>
      <c r="H10" s="333"/>
      <c r="I10" s="333"/>
      <c r="J10" s="334"/>
      <c r="K10" s="334"/>
      <c r="L10" s="335" t="s">
        <v>87</v>
      </c>
      <c r="M10" s="336" t="s">
        <v>634</v>
      </c>
      <c r="N10" s="337"/>
      <c r="O10" s="338" t="s">
        <v>171</v>
      </c>
      <c r="P10" s="339">
        <v>45</v>
      </c>
      <c r="Q10" s="338" t="s">
        <v>685</v>
      </c>
      <c r="R10" s="325">
        <f>P10*N10</f>
        <v>0</v>
      </c>
    </row>
    <row r="12" spans="2:18">
      <c r="B12" s="340" t="s">
        <v>130</v>
      </c>
      <c r="C12" s="341" t="s">
        <v>714</v>
      </c>
      <c r="D12" s="341"/>
      <c r="E12" s="341"/>
      <c r="F12" s="341"/>
      <c r="G12" s="341"/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2">
        <f>SUM(J14:J39)</f>
        <v>0</v>
      </c>
    </row>
    <row r="13" spans="2:18">
      <c r="B13" s="343" t="s">
        <v>11</v>
      </c>
      <c r="C13" s="309" t="s">
        <v>634</v>
      </c>
      <c r="D13" s="309" t="s">
        <v>681</v>
      </c>
      <c r="E13" s="309" t="s">
        <v>630</v>
      </c>
      <c r="F13" s="309" t="s">
        <v>629</v>
      </c>
      <c r="G13" s="610" t="s">
        <v>628</v>
      </c>
      <c r="H13" s="610"/>
      <c r="I13" s="610"/>
      <c r="J13" s="309" t="s">
        <v>633</v>
      </c>
      <c r="K13" s="610" t="s">
        <v>10</v>
      </c>
      <c r="L13" s="610"/>
      <c r="M13" s="610"/>
      <c r="N13" s="610"/>
      <c r="O13" s="610"/>
      <c r="P13" s="610"/>
      <c r="Q13" s="610"/>
      <c r="R13" s="629"/>
    </row>
    <row r="14" spans="2:18">
      <c r="B14" s="344">
        <v>1</v>
      </c>
      <c r="C14" s="311" t="s">
        <v>104</v>
      </c>
      <c r="D14" s="317" t="s">
        <v>678</v>
      </c>
      <c r="E14" s="318"/>
      <c r="F14" s="318"/>
      <c r="G14" s="609"/>
      <c r="H14" s="609"/>
      <c r="I14" s="609"/>
      <c r="J14" s="319">
        <f>IF(C14="Yes",SUM(E14:I14),0)</f>
        <v>0</v>
      </c>
      <c r="K14" s="622"/>
      <c r="L14" s="622"/>
      <c r="M14" s="622"/>
      <c r="N14" s="622"/>
      <c r="O14" s="622"/>
      <c r="P14" s="622"/>
      <c r="Q14" s="622"/>
      <c r="R14" s="623"/>
    </row>
    <row r="15" spans="2:18">
      <c r="B15" s="344">
        <v>2</v>
      </c>
      <c r="C15" s="311" t="s">
        <v>104</v>
      </c>
      <c r="D15" s="317" t="s">
        <v>686</v>
      </c>
      <c r="E15" s="318"/>
      <c r="F15" s="318"/>
      <c r="G15" s="609"/>
      <c r="H15" s="609"/>
      <c r="I15" s="609"/>
      <c r="J15" s="319">
        <f t="shared" ref="J15:J39" si="0">IF(C15="Yes",SUM(E15:I15),0)</f>
        <v>0</v>
      </c>
      <c r="K15" s="622"/>
      <c r="L15" s="622"/>
      <c r="M15" s="622"/>
      <c r="N15" s="622"/>
      <c r="O15" s="622"/>
      <c r="P15" s="622"/>
      <c r="Q15" s="622"/>
      <c r="R15" s="623"/>
    </row>
    <row r="16" spans="2:18" s="92" customFormat="1">
      <c r="B16" s="344">
        <v>3</v>
      </c>
      <c r="C16" s="311" t="s">
        <v>104</v>
      </c>
      <c r="D16" s="317" t="s">
        <v>689</v>
      </c>
      <c r="E16" s="318"/>
      <c r="F16" s="318"/>
      <c r="G16" s="609"/>
      <c r="H16" s="609"/>
      <c r="I16" s="609"/>
      <c r="J16" s="319">
        <f t="shared" si="0"/>
        <v>0</v>
      </c>
      <c r="K16" s="622"/>
      <c r="L16" s="622"/>
      <c r="M16" s="622"/>
      <c r="N16" s="622"/>
      <c r="O16" s="622"/>
      <c r="P16" s="622"/>
      <c r="Q16" s="622"/>
      <c r="R16" s="623"/>
    </row>
    <row r="17" spans="2:18" s="92" customFormat="1">
      <c r="B17" s="344">
        <v>4</v>
      </c>
      <c r="C17" s="311" t="s">
        <v>104</v>
      </c>
      <c r="D17" s="317" t="s">
        <v>691</v>
      </c>
      <c r="E17" s="318"/>
      <c r="F17" s="318"/>
      <c r="G17" s="609"/>
      <c r="H17" s="609"/>
      <c r="I17" s="609"/>
      <c r="J17" s="319">
        <f t="shared" si="0"/>
        <v>0</v>
      </c>
      <c r="K17" s="622"/>
      <c r="L17" s="622"/>
      <c r="M17" s="622"/>
      <c r="N17" s="622"/>
      <c r="O17" s="622"/>
      <c r="P17" s="622"/>
      <c r="Q17" s="622"/>
      <c r="R17" s="623"/>
    </row>
    <row r="18" spans="2:18" s="92" customFormat="1">
      <c r="B18" s="344">
        <v>5</v>
      </c>
      <c r="C18" s="311" t="s">
        <v>104</v>
      </c>
      <c r="D18" s="317" t="s">
        <v>692</v>
      </c>
      <c r="E18" s="318"/>
      <c r="F18" s="318"/>
      <c r="G18" s="609"/>
      <c r="H18" s="609"/>
      <c r="I18" s="609"/>
      <c r="J18" s="319">
        <f t="shared" si="0"/>
        <v>0</v>
      </c>
      <c r="K18" s="622"/>
      <c r="L18" s="622"/>
      <c r="M18" s="622"/>
      <c r="N18" s="622"/>
      <c r="O18" s="622"/>
      <c r="P18" s="622"/>
      <c r="Q18" s="622"/>
      <c r="R18" s="623"/>
    </row>
    <row r="19" spans="2:18" s="92" customFormat="1">
      <c r="B19" s="344">
        <v>6</v>
      </c>
      <c r="C19" s="311" t="s">
        <v>104</v>
      </c>
      <c r="D19" s="317" t="s">
        <v>690</v>
      </c>
      <c r="E19" s="318"/>
      <c r="F19" s="318"/>
      <c r="G19" s="609"/>
      <c r="H19" s="609"/>
      <c r="I19" s="609"/>
      <c r="J19" s="319">
        <f t="shared" si="0"/>
        <v>0</v>
      </c>
      <c r="K19" s="622"/>
      <c r="L19" s="622"/>
      <c r="M19" s="622"/>
      <c r="N19" s="622"/>
      <c r="O19" s="622"/>
      <c r="P19" s="622"/>
      <c r="Q19" s="622"/>
      <c r="R19" s="623"/>
    </row>
    <row r="20" spans="2:18" s="92" customFormat="1">
      <c r="B20" s="344">
        <v>7</v>
      </c>
      <c r="C20" s="311" t="s">
        <v>104</v>
      </c>
      <c r="D20" s="317" t="s">
        <v>693</v>
      </c>
      <c r="E20" s="318"/>
      <c r="F20" s="318"/>
      <c r="G20" s="609"/>
      <c r="H20" s="609"/>
      <c r="I20" s="609"/>
      <c r="J20" s="319">
        <f t="shared" si="0"/>
        <v>0</v>
      </c>
      <c r="K20" s="622"/>
      <c r="L20" s="622"/>
      <c r="M20" s="622"/>
      <c r="N20" s="622"/>
      <c r="O20" s="622"/>
      <c r="P20" s="622"/>
      <c r="Q20" s="622"/>
      <c r="R20" s="623"/>
    </row>
    <row r="21" spans="2:18" s="92" customFormat="1">
      <c r="B21" s="344">
        <v>8</v>
      </c>
      <c r="C21" s="311" t="s">
        <v>104</v>
      </c>
      <c r="D21" s="317" t="s">
        <v>694</v>
      </c>
      <c r="E21" s="318"/>
      <c r="F21" s="318"/>
      <c r="G21" s="609"/>
      <c r="H21" s="609"/>
      <c r="I21" s="609"/>
      <c r="J21" s="319">
        <f t="shared" si="0"/>
        <v>0</v>
      </c>
      <c r="K21" s="622"/>
      <c r="L21" s="622"/>
      <c r="M21" s="622"/>
      <c r="N21" s="622"/>
      <c r="O21" s="622"/>
      <c r="P21" s="622"/>
      <c r="Q21" s="622"/>
      <c r="R21" s="623"/>
    </row>
    <row r="22" spans="2:18" s="92" customFormat="1">
      <c r="B22" s="344">
        <v>9</v>
      </c>
      <c r="C22" s="311" t="s">
        <v>104</v>
      </c>
      <c r="D22" s="317" t="s">
        <v>695</v>
      </c>
      <c r="E22" s="318"/>
      <c r="F22" s="318"/>
      <c r="G22" s="609"/>
      <c r="H22" s="609"/>
      <c r="I22" s="609"/>
      <c r="J22" s="319">
        <f t="shared" si="0"/>
        <v>0</v>
      </c>
      <c r="K22" s="622"/>
      <c r="L22" s="622"/>
      <c r="M22" s="622"/>
      <c r="N22" s="622"/>
      <c r="O22" s="622"/>
      <c r="P22" s="622"/>
      <c r="Q22" s="622"/>
      <c r="R22" s="623"/>
    </row>
    <row r="23" spans="2:18" s="92" customFormat="1">
      <c r="B23" s="344">
        <v>10</v>
      </c>
      <c r="C23" s="311" t="s">
        <v>104</v>
      </c>
      <c r="D23" s="317" t="s">
        <v>696</v>
      </c>
      <c r="E23" s="318"/>
      <c r="F23" s="318"/>
      <c r="G23" s="609"/>
      <c r="H23" s="609"/>
      <c r="I23" s="609"/>
      <c r="J23" s="319">
        <f t="shared" si="0"/>
        <v>0</v>
      </c>
      <c r="K23" s="622"/>
      <c r="L23" s="622"/>
      <c r="M23" s="622"/>
      <c r="N23" s="622"/>
      <c r="O23" s="622"/>
      <c r="P23" s="622"/>
      <c r="Q23" s="622"/>
      <c r="R23" s="623"/>
    </row>
    <row r="24" spans="2:18" s="92" customFormat="1">
      <c r="B24" s="344">
        <v>11</v>
      </c>
      <c r="C24" s="311" t="s">
        <v>104</v>
      </c>
      <c r="D24" s="317" t="s">
        <v>697</v>
      </c>
      <c r="E24" s="318"/>
      <c r="F24" s="318"/>
      <c r="G24" s="609"/>
      <c r="H24" s="609"/>
      <c r="I24" s="609"/>
      <c r="J24" s="319">
        <f t="shared" si="0"/>
        <v>0</v>
      </c>
      <c r="K24" s="622"/>
      <c r="L24" s="622"/>
      <c r="M24" s="622"/>
      <c r="N24" s="622"/>
      <c r="O24" s="622"/>
      <c r="P24" s="622"/>
      <c r="Q24" s="622"/>
      <c r="R24" s="623"/>
    </row>
    <row r="25" spans="2:18" s="92" customFormat="1">
      <c r="B25" s="344">
        <v>12</v>
      </c>
      <c r="C25" s="311" t="s">
        <v>104</v>
      </c>
      <c r="D25" s="317" t="s">
        <v>698</v>
      </c>
      <c r="E25" s="318"/>
      <c r="F25" s="318"/>
      <c r="G25" s="609"/>
      <c r="H25" s="609"/>
      <c r="I25" s="609"/>
      <c r="J25" s="319">
        <f t="shared" si="0"/>
        <v>0</v>
      </c>
      <c r="K25" s="622"/>
      <c r="L25" s="622"/>
      <c r="M25" s="622"/>
      <c r="N25" s="622"/>
      <c r="O25" s="622"/>
      <c r="P25" s="622"/>
      <c r="Q25" s="622"/>
      <c r="R25" s="623"/>
    </row>
    <row r="26" spans="2:18" s="92" customFormat="1">
      <c r="B26" s="344">
        <v>13</v>
      </c>
      <c r="C26" s="311" t="s">
        <v>104</v>
      </c>
      <c r="D26" s="317" t="s">
        <v>699</v>
      </c>
      <c r="E26" s="318"/>
      <c r="F26" s="318"/>
      <c r="G26" s="609"/>
      <c r="H26" s="609"/>
      <c r="I26" s="609"/>
      <c r="J26" s="319">
        <f t="shared" si="0"/>
        <v>0</v>
      </c>
      <c r="K26" s="622"/>
      <c r="L26" s="622"/>
      <c r="M26" s="622"/>
      <c r="N26" s="622"/>
      <c r="O26" s="622"/>
      <c r="P26" s="622"/>
      <c r="Q26" s="622"/>
      <c r="R26" s="623"/>
    </row>
    <row r="27" spans="2:18" s="92" customFormat="1">
      <c r="B27" s="344">
        <v>14</v>
      </c>
      <c r="C27" s="311" t="s">
        <v>104</v>
      </c>
      <c r="D27" s="317" t="s">
        <v>700</v>
      </c>
      <c r="E27" s="318"/>
      <c r="F27" s="318"/>
      <c r="G27" s="609"/>
      <c r="H27" s="609"/>
      <c r="I27" s="609"/>
      <c r="J27" s="319">
        <f t="shared" si="0"/>
        <v>0</v>
      </c>
      <c r="K27" s="622"/>
      <c r="L27" s="622"/>
      <c r="M27" s="622"/>
      <c r="N27" s="622"/>
      <c r="O27" s="622"/>
      <c r="P27" s="622"/>
      <c r="Q27" s="622"/>
      <c r="R27" s="623"/>
    </row>
    <row r="28" spans="2:18" s="92" customFormat="1">
      <c r="B28" s="344">
        <v>15</v>
      </c>
      <c r="C28" s="311" t="s">
        <v>104</v>
      </c>
      <c r="D28" s="317" t="s">
        <v>701</v>
      </c>
      <c r="E28" s="318"/>
      <c r="F28" s="318"/>
      <c r="G28" s="609"/>
      <c r="H28" s="609"/>
      <c r="I28" s="609"/>
      <c r="J28" s="319">
        <f t="shared" si="0"/>
        <v>0</v>
      </c>
      <c r="K28" s="622"/>
      <c r="L28" s="622"/>
      <c r="M28" s="622"/>
      <c r="N28" s="622"/>
      <c r="O28" s="622"/>
      <c r="P28" s="622"/>
      <c r="Q28" s="622"/>
      <c r="R28" s="623"/>
    </row>
    <row r="29" spans="2:18" s="92" customFormat="1">
      <c r="B29" s="344">
        <v>16</v>
      </c>
      <c r="C29" s="311" t="s">
        <v>104</v>
      </c>
      <c r="D29" s="317" t="s">
        <v>702</v>
      </c>
      <c r="E29" s="318"/>
      <c r="F29" s="318"/>
      <c r="G29" s="609"/>
      <c r="H29" s="609"/>
      <c r="I29" s="609"/>
      <c r="J29" s="319">
        <f t="shared" si="0"/>
        <v>0</v>
      </c>
      <c r="K29" s="622"/>
      <c r="L29" s="622"/>
      <c r="M29" s="622"/>
      <c r="N29" s="622"/>
      <c r="O29" s="622"/>
      <c r="P29" s="622"/>
      <c r="Q29" s="622"/>
      <c r="R29" s="623"/>
    </row>
    <row r="30" spans="2:18" s="92" customFormat="1">
      <c r="B30" s="344">
        <v>17</v>
      </c>
      <c r="C30" s="311" t="s">
        <v>104</v>
      </c>
      <c r="D30" s="317" t="s">
        <v>703</v>
      </c>
      <c r="E30" s="318"/>
      <c r="F30" s="318"/>
      <c r="G30" s="609"/>
      <c r="H30" s="609"/>
      <c r="I30" s="609"/>
      <c r="J30" s="319">
        <f t="shared" si="0"/>
        <v>0</v>
      </c>
      <c r="K30" s="622"/>
      <c r="L30" s="622"/>
      <c r="M30" s="622"/>
      <c r="N30" s="622"/>
      <c r="O30" s="622"/>
      <c r="P30" s="622"/>
      <c r="Q30" s="622"/>
      <c r="R30" s="623"/>
    </row>
    <row r="31" spans="2:18" s="92" customFormat="1">
      <c r="B31" s="344">
        <v>18</v>
      </c>
      <c r="C31" s="311" t="s">
        <v>104</v>
      </c>
      <c r="D31" s="317" t="s">
        <v>704</v>
      </c>
      <c r="E31" s="318"/>
      <c r="F31" s="318"/>
      <c r="G31" s="609"/>
      <c r="H31" s="609"/>
      <c r="I31" s="609"/>
      <c r="J31" s="319">
        <f t="shared" si="0"/>
        <v>0</v>
      </c>
      <c r="K31" s="622"/>
      <c r="L31" s="622"/>
      <c r="M31" s="622"/>
      <c r="N31" s="622"/>
      <c r="O31" s="622"/>
      <c r="P31" s="622"/>
      <c r="Q31" s="622"/>
      <c r="R31" s="623"/>
    </row>
    <row r="32" spans="2:18" s="92" customFormat="1">
      <c r="B32" s="344">
        <v>19</v>
      </c>
      <c r="C32" s="311" t="s">
        <v>104</v>
      </c>
      <c r="D32" s="317" t="s">
        <v>705</v>
      </c>
      <c r="E32" s="318"/>
      <c r="F32" s="318"/>
      <c r="G32" s="609"/>
      <c r="H32" s="609"/>
      <c r="I32" s="609"/>
      <c r="J32" s="319">
        <f t="shared" si="0"/>
        <v>0</v>
      </c>
      <c r="K32" s="622"/>
      <c r="L32" s="622"/>
      <c r="M32" s="622"/>
      <c r="N32" s="622"/>
      <c r="O32" s="622"/>
      <c r="P32" s="622"/>
      <c r="Q32" s="622"/>
      <c r="R32" s="623"/>
    </row>
    <row r="33" spans="2:24" s="92" customFormat="1">
      <c r="B33" s="344">
        <v>20</v>
      </c>
      <c r="C33" s="311" t="s">
        <v>104</v>
      </c>
      <c r="D33" s="317" t="s">
        <v>706</v>
      </c>
      <c r="E33" s="318"/>
      <c r="F33" s="318"/>
      <c r="G33" s="609"/>
      <c r="H33" s="609"/>
      <c r="I33" s="609"/>
      <c r="J33" s="319">
        <f t="shared" si="0"/>
        <v>0</v>
      </c>
      <c r="K33" s="622"/>
      <c r="L33" s="622"/>
      <c r="M33" s="622"/>
      <c r="N33" s="622"/>
      <c r="O33" s="622"/>
      <c r="P33" s="622"/>
      <c r="Q33" s="622"/>
      <c r="R33" s="623"/>
    </row>
    <row r="34" spans="2:24" s="92" customFormat="1">
      <c r="B34" s="344">
        <v>21</v>
      </c>
      <c r="C34" s="311" t="s">
        <v>104</v>
      </c>
      <c r="D34" s="317" t="s">
        <v>707</v>
      </c>
      <c r="E34" s="318"/>
      <c r="F34" s="318"/>
      <c r="G34" s="609"/>
      <c r="H34" s="609"/>
      <c r="I34" s="609"/>
      <c r="J34" s="319">
        <f t="shared" si="0"/>
        <v>0</v>
      </c>
      <c r="K34" s="622"/>
      <c r="L34" s="622"/>
      <c r="M34" s="622"/>
      <c r="N34" s="622"/>
      <c r="O34" s="622"/>
      <c r="P34" s="622"/>
      <c r="Q34" s="622"/>
      <c r="R34" s="623"/>
    </row>
    <row r="35" spans="2:24" s="92" customFormat="1">
      <c r="B35" s="344">
        <v>22</v>
      </c>
      <c r="C35" s="311" t="s">
        <v>104</v>
      </c>
      <c r="D35" s="317" t="s">
        <v>708</v>
      </c>
      <c r="E35" s="318"/>
      <c r="F35" s="318"/>
      <c r="G35" s="609"/>
      <c r="H35" s="609"/>
      <c r="I35" s="609"/>
      <c r="J35" s="319">
        <f t="shared" si="0"/>
        <v>0</v>
      </c>
      <c r="K35" s="622"/>
      <c r="L35" s="622"/>
      <c r="M35" s="622"/>
      <c r="N35" s="622"/>
      <c r="O35" s="622"/>
      <c r="P35" s="622"/>
      <c r="Q35" s="622"/>
      <c r="R35" s="623"/>
    </row>
    <row r="36" spans="2:24" s="92" customFormat="1">
      <c r="B36" s="344">
        <v>23</v>
      </c>
      <c r="C36" s="311" t="s">
        <v>104</v>
      </c>
      <c r="D36" s="317" t="s">
        <v>709</v>
      </c>
      <c r="E36" s="318"/>
      <c r="F36" s="318"/>
      <c r="G36" s="609"/>
      <c r="H36" s="609"/>
      <c r="I36" s="609"/>
      <c r="J36" s="319">
        <f t="shared" si="0"/>
        <v>0</v>
      </c>
      <c r="K36" s="622"/>
      <c r="L36" s="622"/>
      <c r="M36" s="622"/>
      <c r="N36" s="622"/>
      <c r="O36" s="622"/>
      <c r="P36" s="622"/>
      <c r="Q36" s="622"/>
      <c r="R36" s="623"/>
    </row>
    <row r="37" spans="2:24" s="92" customFormat="1">
      <c r="B37" s="344">
        <v>24</v>
      </c>
      <c r="C37" s="311" t="s">
        <v>104</v>
      </c>
      <c r="D37" s="317" t="s">
        <v>710</v>
      </c>
      <c r="E37" s="318"/>
      <c r="F37" s="318"/>
      <c r="G37" s="609"/>
      <c r="H37" s="609"/>
      <c r="I37" s="609"/>
      <c r="J37" s="319">
        <f t="shared" si="0"/>
        <v>0</v>
      </c>
      <c r="K37" s="622"/>
      <c r="L37" s="622"/>
      <c r="M37" s="622"/>
      <c r="N37" s="622"/>
      <c r="O37" s="622"/>
      <c r="P37" s="622"/>
      <c r="Q37" s="622"/>
      <c r="R37" s="623"/>
    </row>
    <row r="38" spans="2:24" s="92" customFormat="1">
      <c r="B38" s="344">
        <v>25</v>
      </c>
      <c r="C38" s="311" t="s">
        <v>104</v>
      </c>
      <c r="D38" s="317" t="s">
        <v>711</v>
      </c>
      <c r="E38" s="318"/>
      <c r="F38" s="318"/>
      <c r="G38" s="609"/>
      <c r="H38" s="609"/>
      <c r="I38" s="609"/>
      <c r="J38" s="319">
        <f t="shared" si="0"/>
        <v>0</v>
      </c>
      <c r="K38" s="622"/>
      <c r="L38" s="622"/>
      <c r="M38" s="622"/>
      <c r="N38" s="622"/>
      <c r="O38" s="622"/>
      <c r="P38" s="622"/>
      <c r="Q38" s="622"/>
      <c r="R38" s="623"/>
    </row>
    <row r="39" spans="2:24" s="92" customFormat="1">
      <c r="B39" s="345">
        <v>26</v>
      </c>
      <c r="C39" s="336" t="s">
        <v>104</v>
      </c>
      <c r="D39" s="346" t="s">
        <v>712</v>
      </c>
      <c r="E39" s="347"/>
      <c r="F39" s="347"/>
      <c r="G39" s="627"/>
      <c r="H39" s="627"/>
      <c r="I39" s="627"/>
      <c r="J39" s="348">
        <f t="shared" si="0"/>
        <v>0</v>
      </c>
      <c r="K39" s="624"/>
      <c r="L39" s="624"/>
      <c r="M39" s="624"/>
      <c r="N39" s="624"/>
      <c r="O39" s="624"/>
      <c r="P39" s="624"/>
      <c r="Q39" s="624"/>
      <c r="R39" s="625"/>
    </row>
    <row r="40" spans="2:24" s="92" customFormat="1">
      <c r="B40" s="93"/>
      <c r="C40" s="93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</row>
    <row r="41" spans="2:24" s="91" customFormat="1">
      <c r="B41" s="340" t="s">
        <v>130</v>
      </c>
      <c r="C41" s="341" t="s">
        <v>715</v>
      </c>
      <c r="D41" s="341"/>
      <c r="E41" s="341"/>
      <c r="F41" s="341"/>
      <c r="G41" s="341"/>
      <c r="H41" s="341"/>
      <c r="I41" s="341"/>
      <c r="J41" s="341"/>
      <c r="K41" s="341"/>
      <c r="L41" s="341"/>
      <c r="M41" s="341"/>
      <c r="N41" s="341"/>
      <c r="O41" s="341"/>
      <c r="P41" s="341"/>
      <c r="Q41" s="341"/>
      <c r="R41" s="341"/>
      <c r="S41" s="341"/>
      <c r="T41" s="341"/>
      <c r="U41" s="341"/>
      <c r="V41" s="341"/>
      <c r="W41" s="341"/>
      <c r="X41" s="342">
        <f>SUM(W43:W71)</f>
        <v>0</v>
      </c>
    </row>
    <row r="42" spans="2:24" s="91" customFormat="1">
      <c r="B42" s="343" t="s">
        <v>11</v>
      </c>
      <c r="C42" s="309" t="s">
        <v>634</v>
      </c>
      <c r="D42" s="312" t="s">
        <v>681</v>
      </c>
      <c r="E42" s="621" t="s">
        <v>679</v>
      </c>
      <c r="F42" s="621"/>
      <c r="G42" s="621"/>
      <c r="H42" s="610" t="s">
        <v>680</v>
      </c>
      <c r="I42" s="610"/>
      <c r="J42" s="610"/>
      <c r="K42" s="610"/>
      <c r="L42" s="312" t="s">
        <v>668</v>
      </c>
      <c r="M42" s="621" t="s">
        <v>632</v>
      </c>
      <c r="N42" s="621"/>
      <c r="O42" s="621" t="s">
        <v>630</v>
      </c>
      <c r="P42" s="621"/>
      <c r="Q42" s="621" t="s">
        <v>629</v>
      </c>
      <c r="R42" s="621"/>
      <c r="S42" s="312" t="s">
        <v>628</v>
      </c>
      <c r="T42" s="312" t="s">
        <v>630</v>
      </c>
      <c r="U42" s="312" t="s">
        <v>629</v>
      </c>
      <c r="V42" s="312" t="s">
        <v>628</v>
      </c>
      <c r="W42" s="312" t="s">
        <v>633</v>
      </c>
      <c r="X42" s="349" t="s">
        <v>10</v>
      </c>
    </row>
    <row r="43" spans="2:24">
      <c r="B43" s="344">
        <v>1</v>
      </c>
      <c r="C43" s="311" t="s">
        <v>104</v>
      </c>
      <c r="D43" s="320"/>
      <c r="E43" s="607"/>
      <c r="F43" s="607"/>
      <c r="G43" s="607"/>
      <c r="H43" s="607"/>
      <c r="I43" s="607"/>
      <c r="J43" s="607"/>
      <c r="K43" s="607"/>
      <c r="L43" s="321">
        <v>1</v>
      </c>
      <c r="M43" s="608" t="str">
        <f>IFERROR(INDEX('L2'!I$6:I$502,MATCH(MID(H43,1,SEARCH("-",H43)-2),'L2'!$P$6:$P$502,0)),"")</f>
        <v/>
      </c>
      <c r="N43" s="608"/>
      <c r="O43" s="609"/>
      <c r="P43" s="609"/>
      <c r="Q43" s="609"/>
      <c r="R43" s="609"/>
      <c r="S43" s="322"/>
      <c r="T43" s="319">
        <f>IFERROR(INDEX('L2'!K$6:K$502,MATCH(MID(H43,1,SEARCH("-",H43)-2),'L2'!$P$6:$P$502,0)),0)</f>
        <v>0</v>
      </c>
      <c r="U43" s="319">
        <f>IFERROR(INDEX('L2'!L$6:L$502,MATCH(MID(H43,1,SEARCH("-",H43)-2),'L2'!$P$6:$P$502,0)),0)</f>
        <v>0</v>
      </c>
      <c r="V43" s="319">
        <f>IFERROR(INDEX('L2'!M$6:M$502,MATCH(MID(H43,1,SEARCH("-",H43)-2),'L2'!$P$6:$P$502,0)),0)</f>
        <v>0</v>
      </c>
      <c r="W43" s="319">
        <f>IFERROR(IF(C43="Yes",SUM(O43:V43)*L43,0),0)</f>
        <v>0</v>
      </c>
      <c r="X43" s="350"/>
    </row>
    <row r="44" spans="2:24">
      <c r="B44" s="344">
        <v>2</v>
      </c>
      <c r="C44" s="311" t="s">
        <v>104</v>
      </c>
      <c r="D44" s="320"/>
      <c r="E44" s="607"/>
      <c r="F44" s="607"/>
      <c r="G44" s="607"/>
      <c r="H44" s="607"/>
      <c r="I44" s="607"/>
      <c r="J44" s="607"/>
      <c r="K44" s="607"/>
      <c r="L44" s="321">
        <v>1</v>
      </c>
      <c r="M44" s="608" t="str">
        <f>IFERROR(INDEX('L2'!I$6:I$502,MATCH(MID(H44,1,SEARCH("-",H44)-2),'L2'!$P$6:$P$502,0)),"")</f>
        <v/>
      </c>
      <c r="N44" s="608"/>
      <c r="O44" s="609"/>
      <c r="P44" s="609"/>
      <c r="Q44" s="609"/>
      <c r="R44" s="609"/>
      <c r="S44" s="322"/>
      <c r="T44" s="319">
        <f>IFERROR(INDEX('L2'!K$6:K$502,MATCH(MID(H44,1,SEARCH("-",H44)-2),'L2'!$P$6:$P$502,0)),0)</f>
        <v>0</v>
      </c>
      <c r="U44" s="319">
        <f>IFERROR(INDEX('L2'!L$6:L$502,MATCH(MID(H44,1,SEARCH("-",H44)-2),'L2'!$P$6:$P$502,0)),0)</f>
        <v>0</v>
      </c>
      <c r="V44" s="319">
        <f>IFERROR(INDEX('L2'!M$6:M$502,MATCH(MID(H44,1,SEARCH("-",H44)-2),'L2'!$P$6:$P$502,0)),0)</f>
        <v>0</v>
      </c>
      <c r="W44" s="319">
        <f t="shared" ref="W44:W107" si="1">IFERROR(IF(C44="Yes",SUM(O44:V44)*L44,0),0)</f>
        <v>0</v>
      </c>
      <c r="X44" s="350"/>
    </row>
    <row r="45" spans="2:24">
      <c r="B45" s="344">
        <v>3</v>
      </c>
      <c r="C45" s="311" t="s">
        <v>104</v>
      </c>
      <c r="D45" s="320"/>
      <c r="E45" s="607"/>
      <c r="F45" s="607"/>
      <c r="G45" s="607"/>
      <c r="H45" s="607"/>
      <c r="I45" s="607"/>
      <c r="J45" s="607"/>
      <c r="K45" s="607"/>
      <c r="L45" s="321">
        <v>1</v>
      </c>
      <c r="M45" s="608" t="str">
        <f>IFERROR(INDEX('L2'!I$6:I$502,MATCH(MID(H45,1,SEARCH("-",H45)-2),'L2'!$P$6:$P$502,0)),"")</f>
        <v/>
      </c>
      <c r="N45" s="608"/>
      <c r="O45" s="609"/>
      <c r="P45" s="609"/>
      <c r="Q45" s="609"/>
      <c r="R45" s="609"/>
      <c r="S45" s="322"/>
      <c r="T45" s="319">
        <f>IFERROR(INDEX('L2'!K$6:K$502,MATCH(MID(H45,1,SEARCH("-",H45)-2),'L2'!$P$6:$P$502,0)),0)</f>
        <v>0</v>
      </c>
      <c r="U45" s="319">
        <f>IFERROR(INDEX('L2'!L$6:L$502,MATCH(MID(H45,1,SEARCH("-",H45)-2),'L2'!$P$6:$P$502,0)),0)</f>
        <v>0</v>
      </c>
      <c r="V45" s="319">
        <f>IFERROR(INDEX('L2'!M$6:M$502,MATCH(MID(H45,1,SEARCH("-",H45)-2),'L2'!$P$6:$P$502,0)),0)</f>
        <v>0</v>
      </c>
      <c r="W45" s="319">
        <f t="shared" si="1"/>
        <v>0</v>
      </c>
      <c r="X45" s="350"/>
    </row>
    <row r="46" spans="2:24">
      <c r="B46" s="344">
        <v>4</v>
      </c>
      <c r="C46" s="311" t="s">
        <v>104</v>
      </c>
      <c r="D46" s="320"/>
      <c r="E46" s="607"/>
      <c r="F46" s="607"/>
      <c r="G46" s="607"/>
      <c r="H46" s="607"/>
      <c r="I46" s="607"/>
      <c r="J46" s="607"/>
      <c r="K46" s="607"/>
      <c r="L46" s="321">
        <v>1</v>
      </c>
      <c r="M46" s="608" t="str">
        <f>IFERROR(INDEX('L2'!I$6:I$502,MATCH(MID(H46,1,SEARCH("-",H46)-2),'L2'!$P$6:$P$502,0)),"")</f>
        <v/>
      </c>
      <c r="N46" s="608"/>
      <c r="O46" s="609"/>
      <c r="P46" s="609"/>
      <c r="Q46" s="609"/>
      <c r="R46" s="609"/>
      <c r="S46" s="322"/>
      <c r="T46" s="319">
        <f>IFERROR(INDEX('L2'!K$6:K$502,MATCH(MID(H46,1,SEARCH("-",H46)-2),'L2'!$P$6:$P$502,0)),0)</f>
        <v>0</v>
      </c>
      <c r="U46" s="319">
        <f>IFERROR(INDEX('L2'!L$6:L$502,MATCH(MID(H46,1,SEARCH("-",H46)-2),'L2'!$P$6:$P$502,0)),0)</f>
        <v>0</v>
      </c>
      <c r="V46" s="319">
        <f>IFERROR(INDEX('L2'!M$6:M$502,MATCH(MID(H46,1,SEARCH("-",H46)-2),'L2'!$P$6:$P$502,0)),0)</f>
        <v>0</v>
      </c>
      <c r="W46" s="319">
        <f t="shared" si="1"/>
        <v>0</v>
      </c>
      <c r="X46" s="350"/>
    </row>
    <row r="47" spans="2:24">
      <c r="B47" s="344">
        <v>5</v>
      </c>
      <c r="C47" s="311" t="s">
        <v>104</v>
      </c>
      <c r="D47" s="320"/>
      <c r="E47" s="607"/>
      <c r="F47" s="607"/>
      <c r="G47" s="607"/>
      <c r="H47" s="607"/>
      <c r="I47" s="607"/>
      <c r="J47" s="607"/>
      <c r="K47" s="607"/>
      <c r="L47" s="321">
        <v>1</v>
      </c>
      <c r="M47" s="608" t="str">
        <f>IFERROR(INDEX('L2'!I$6:I$502,MATCH(MID(H47,1,SEARCH("-",H47)-2),'L2'!$P$6:$P$502,0)),"")</f>
        <v/>
      </c>
      <c r="N47" s="608"/>
      <c r="O47" s="609"/>
      <c r="P47" s="609"/>
      <c r="Q47" s="609"/>
      <c r="R47" s="609"/>
      <c r="S47" s="322"/>
      <c r="T47" s="319">
        <f>IFERROR(INDEX('L2'!K$6:K$502,MATCH(MID(H47,1,SEARCH("-",H47)-2),'L2'!$P$6:$P$502,0)),0)</f>
        <v>0</v>
      </c>
      <c r="U47" s="319">
        <f>IFERROR(INDEX('L2'!L$6:L$502,MATCH(MID(H47,1,SEARCH("-",H47)-2),'L2'!$P$6:$P$502,0)),0)</f>
        <v>0</v>
      </c>
      <c r="V47" s="319">
        <f>IFERROR(INDEX('L2'!M$6:M$502,MATCH(MID(H47,1,SEARCH("-",H47)-2),'L2'!$P$6:$P$502,0)),0)</f>
        <v>0</v>
      </c>
      <c r="W47" s="319">
        <f t="shared" si="1"/>
        <v>0</v>
      </c>
      <c r="X47" s="350"/>
    </row>
    <row r="48" spans="2:24">
      <c r="B48" s="344">
        <v>6</v>
      </c>
      <c r="C48" s="311" t="s">
        <v>104</v>
      </c>
      <c r="D48" s="320"/>
      <c r="E48" s="607"/>
      <c r="F48" s="607"/>
      <c r="G48" s="607"/>
      <c r="H48" s="607"/>
      <c r="I48" s="607"/>
      <c r="J48" s="607"/>
      <c r="K48" s="607"/>
      <c r="L48" s="321">
        <v>1</v>
      </c>
      <c r="M48" s="608" t="str">
        <f>IFERROR(INDEX('L2'!I$6:I$502,MATCH(MID(H48,1,SEARCH("-",H48)-2),'L2'!$P$6:$P$502,0)),"")</f>
        <v/>
      </c>
      <c r="N48" s="608"/>
      <c r="O48" s="609"/>
      <c r="P48" s="609"/>
      <c r="Q48" s="609"/>
      <c r="R48" s="609"/>
      <c r="S48" s="322"/>
      <c r="T48" s="319">
        <f>IFERROR(INDEX('L2'!K$6:K$502,MATCH(MID(H48,1,SEARCH("-",H48)-2),'L2'!$P$6:$P$502,0)),0)</f>
        <v>0</v>
      </c>
      <c r="U48" s="319">
        <f>IFERROR(INDEX('L2'!L$6:L$502,MATCH(MID(H48,1,SEARCH("-",H48)-2),'L2'!$P$6:$P$502,0)),0)</f>
        <v>0</v>
      </c>
      <c r="V48" s="319">
        <f>IFERROR(INDEX('L2'!M$6:M$502,MATCH(MID(H48,1,SEARCH("-",H48)-2),'L2'!$P$6:$P$502,0)),0)</f>
        <v>0</v>
      </c>
      <c r="W48" s="319">
        <f t="shared" si="1"/>
        <v>0</v>
      </c>
      <c r="X48" s="350"/>
    </row>
    <row r="49" spans="2:24">
      <c r="B49" s="344">
        <v>7</v>
      </c>
      <c r="C49" s="311" t="s">
        <v>104</v>
      </c>
      <c r="D49" s="320"/>
      <c r="E49" s="607"/>
      <c r="F49" s="607"/>
      <c r="G49" s="607"/>
      <c r="H49" s="607"/>
      <c r="I49" s="607"/>
      <c r="J49" s="607"/>
      <c r="K49" s="607"/>
      <c r="L49" s="321">
        <v>1</v>
      </c>
      <c r="M49" s="608" t="str">
        <f>IFERROR(INDEX('L2'!I$6:I$502,MATCH(MID(H49,1,SEARCH("-",H49)-2),'L2'!$P$6:$P$502,0)),"")</f>
        <v/>
      </c>
      <c r="N49" s="608"/>
      <c r="O49" s="609"/>
      <c r="P49" s="609"/>
      <c r="Q49" s="609"/>
      <c r="R49" s="609"/>
      <c r="S49" s="322"/>
      <c r="T49" s="319">
        <f>IFERROR(INDEX('L2'!K$6:K$502,MATCH(MID(H49,1,SEARCH("-",H49)-2),'L2'!$P$6:$P$502,0)),0)</f>
        <v>0</v>
      </c>
      <c r="U49" s="319">
        <f>IFERROR(INDEX('L2'!L$6:L$502,MATCH(MID(H49,1,SEARCH("-",H49)-2),'L2'!$P$6:$P$502,0)),0)</f>
        <v>0</v>
      </c>
      <c r="V49" s="319">
        <f>IFERROR(INDEX('L2'!M$6:M$502,MATCH(MID(H49,1,SEARCH("-",H49)-2),'L2'!$P$6:$P$502,0)),0)</f>
        <v>0</v>
      </c>
      <c r="W49" s="319">
        <f t="shared" si="1"/>
        <v>0</v>
      </c>
      <c r="X49" s="350"/>
    </row>
    <row r="50" spans="2:24">
      <c r="B50" s="344">
        <v>8</v>
      </c>
      <c r="C50" s="311" t="s">
        <v>104</v>
      </c>
      <c r="D50" s="320"/>
      <c r="E50" s="607"/>
      <c r="F50" s="607"/>
      <c r="G50" s="607"/>
      <c r="H50" s="607"/>
      <c r="I50" s="607"/>
      <c r="J50" s="607"/>
      <c r="K50" s="607"/>
      <c r="L50" s="321">
        <v>1</v>
      </c>
      <c r="M50" s="608" t="str">
        <f>IFERROR(INDEX('L2'!I$6:I$502,MATCH(MID(H50,1,SEARCH("-",H50)-2),'L2'!$P$6:$P$502,0)),"")</f>
        <v/>
      </c>
      <c r="N50" s="608"/>
      <c r="O50" s="609"/>
      <c r="P50" s="609"/>
      <c r="Q50" s="609"/>
      <c r="R50" s="609"/>
      <c r="S50" s="322"/>
      <c r="T50" s="319">
        <f>IFERROR(INDEX('L2'!K$6:K$502,MATCH(MID(H50,1,SEARCH("-",H50)-2),'L2'!$P$6:$P$502,0)),0)</f>
        <v>0</v>
      </c>
      <c r="U50" s="319">
        <f>IFERROR(INDEX('L2'!L$6:L$502,MATCH(MID(H50,1,SEARCH("-",H50)-2),'L2'!$P$6:$P$502,0)),0)</f>
        <v>0</v>
      </c>
      <c r="V50" s="319">
        <f>IFERROR(INDEX('L2'!M$6:M$502,MATCH(MID(H50,1,SEARCH("-",H50)-2),'L2'!$P$6:$P$502,0)),0)</f>
        <v>0</v>
      </c>
      <c r="W50" s="319">
        <f t="shared" si="1"/>
        <v>0</v>
      </c>
      <c r="X50" s="350"/>
    </row>
    <row r="51" spans="2:24">
      <c r="B51" s="344">
        <v>9</v>
      </c>
      <c r="C51" s="311" t="s">
        <v>104</v>
      </c>
      <c r="D51" s="320"/>
      <c r="E51" s="607"/>
      <c r="F51" s="607"/>
      <c r="G51" s="607"/>
      <c r="H51" s="607"/>
      <c r="I51" s="607"/>
      <c r="J51" s="607"/>
      <c r="K51" s="607"/>
      <c r="L51" s="321">
        <v>1</v>
      </c>
      <c r="M51" s="608" t="str">
        <f>IFERROR(INDEX('L2'!I$6:I$502,MATCH(MID(H51,1,SEARCH("-",H51)-2),'L2'!$P$6:$P$502,0)),"")</f>
        <v/>
      </c>
      <c r="N51" s="608"/>
      <c r="O51" s="609"/>
      <c r="P51" s="609"/>
      <c r="Q51" s="609"/>
      <c r="R51" s="609"/>
      <c r="S51" s="322"/>
      <c r="T51" s="319">
        <f>IFERROR(INDEX('L2'!K$6:K$502,MATCH(MID(H51,1,SEARCH("-",H51)-2),'L2'!$P$6:$P$502,0)),0)</f>
        <v>0</v>
      </c>
      <c r="U51" s="319">
        <f>IFERROR(INDEX('L2'!L$6:L$502,MATCH(MID(H51,1,SEARCH("-",H51)-2),'L2'!$P$6:$P$502,0)),0)</f>
        <v>0</v>
      </c>
      <c r="V51" s="319">
        <f>IFERROR(INDEX('L2'!M$6:M$502,MATCH(MID(H51,1,SEARCH("-",H51)-2),'L2'!$P$6:$P$502,0)),0)</f>
        <v>0</v>
      </c>
      <c r="W51" s="319">
        <f t="shared" si="1"/>
        <v>0</v>
      </c>
      <c r="X51" s="350"/>
    </row>
    <row r="52" spans="2:24">
      <c r="B52" s="344">
        <v>10</v>
      </c>
      <c r="C52" s="311" t="s">
        <v>104</v>
      </c>
      <c r="D52" s="320"/>
      <c r="E52" s="607"/>
      <c r="F52" s="607"/>
      <c r="G52" s="607"/>
      <c r="H52" s="607"/>
      <c r="I52" s="607"/>
      <c r="J52" s="607"/>
      <c r="K52" s="607"/>
      <c r="L52" s="321">
        <v>1</v>
      </c>
      <c r="M52" s="608" t="str">
        <f>IFERROR(INDEX('L2'!I$6:I$502,MATCH(MID(H52,1,SEARCH("-",H52)-2),'L2'!$P$6:$P$502,0)),"")</f>
        <v/>
      </c>
      <c r="N52" s="608"/>
      <c r="O52" s="609"/>
      <c r="P52" s="609"/>
      <c r="Q52" s="609"/>
      <c r="R52" s="609"/>
      <c r="S52" s="322"/>
      <c r="T52" s="319">
        <f>IFERROR(INDEX('L2'!K$6:K$502,MATCH(MID(H52,1,SEARCH("-",H52)-2),'L2'!$P$6:$P$502,0)),0)</f>
        <v>0</v>
      </c>
      <c r="U52" s="319">
        <f>IFERROR(INDEX('L2'!L$6:L$502,MATCH(MID(H52,1,SEARCH("-",H52)-2),'L2'!$P$6:$P$502,0)),0)</f>
        <v>0</v>
      </c>
      <c r="V52" s="319">
        <f>IFERROR(INDEX('L2'!M$6:M$502,MATCH(MID(H52,1,SEARCH("-",H52)-2),'L2'!$P$6:$P$502,0)),0)</f>
        <v>0</v>
      </c>
      <c r="W52" s="319">
        <f t="shared" si="1"/>
        <v>0</v>
      </c>
      <c r="X52" s="350"/>
    </row>
    <row r="53" spans="2:24">
      <c r="B53" s="344">
        <v>11</v>
      </c>
      <c r="C53" s="311" t="s">
        <v>104</v>
      </c>
      <c r="D53" s="320"/>
      <c r="E53" s="607"/>
      <c r="F53" s="607"/>
      <c r="G53" s="607"/>
      <c r="H53" s="607"/>
      <c r="I53" s="607"/>
      <c r="J53" s="607"/>
      <c r="K53" s="607"/>
      <c r="L53" s="321">
        <v>1</v>
      </c>
      <c r="M53" s="608" t="str">
        <f>IFERROR(INDEX('L2'!I$6:I$502,MATCH(MID(H53,1,SEARCH("-",H53)-2),'L2'!$P$6:$P$502,0)),"")</f>
        <v/>
      </c>
      <c r="N53" s="608"/>
      <c r="O53" s="609"/>
      <c r="P53" s="609"/>
      <c r="Q53" s="609"/>
      <c r="R53" s="609"/>
      <c r="S53" s="322"/>
      <c r="T53" s="319">
        <f>IFERROR(INDEX('L2'!K$6:K$502,MATCH(MID(H53,1,SEARCH("-",H53)-2),'L2'!$P$6:$P$502,0)),0)</f>
        <v>0</v>
      </c>
      <c r="U53" s="319">
        <f>IFERROR(INDEX('L2'!L$6:L$502,MATCH(MID(H53,1,SEARCH("-",H53)-2),'L2'!$P$6:$P$502,0)),0)</f>
        <v>0</v>
      </c>
      <c r="V53" s="319">
        <f>IFERROR(INDEX('L2'!M$6:M$502,MATCH(MID(H53,1,SEARCH("-",H53)-2),'L2'!$P$6:$P$502,0)),0)</f>
        <v>0</v>
      </c>
      <c r="W53" s="319">
        <f t="shared" si="1"/>
        <v>0</v>
      </c>
      <c r="X53" s="350"/>
    </row>
    <row r="54" spans="2:24">
      <c r="B54" s="344">
        <v>12</v>
      </c>
      <c r="C54" s="311" t="s">
        <v>104</v>
      </c>
      <c r="D54" s="320"/>
      <c r="E54" s="607"/>
      <c r="F54" s="607"/>
      <c r="G54" s="607"/>
      <c r="H54" s="607"/>
      <c r="I54" s="607"/>
      <c r="J54" s="607"/>
      <c r="K54" s="607"/>
      <c r="L54" s="321">
        <v>1</v>
      </c>
      <c r="M54" s="608" t="str">
        <f>IFERROR(INDEX('L2'!I$6:I$502,MATCH(MID(H54,1,SEARCH("-",H54)-2),'L2'!$P$6:$P$502,0)),"")</f>
        <v/>
      </c>
      <c r="N54" s="608"/>
      <c r="O54" s="609"/>
      <c r="P54" s="609"/>
      <c r="Q54" s="609"/>
      <c r="R54" s="609"/>
      <c r="S54" s="322"/>
      <c r="T54" s="319">
        <f>IFERROR(INDEX('L2'!K$6:K$502,MATCH(MID(H54,1,SEARCH("-",H54)-2),'L2'!$P$6:$P$502,0)),0)</f>
        <v>0</v>
      </c>
      <c r="U54" s="319">
        <f>IFERROR(INDEX('L2'!L$6:L$502,MATCH(MID(H54,1,SEARCH("-",H54)-2),'L2'!$P$6:$P$502,0)),0)</f>
        <v>0</v>
      </c>
      <c r="V54" s="319">
        <f>IFERROR(INDEX('L2'!M$6:M$502,MATCH(MID(H54,1,SEARCH("-",H54)-2),'L2'!$P$6:$P$502,0)),0)</f>
        <v>0</v>
      </c>
      <c r="W54" s="319">
        <f t="shared" si="1"/>
        <v>0</v>
      </c>
      <c r="X54" s="350"/>
    </row>
    <row r="55" spans="2:24">
      <c r="B55" s="344">
        <v>13</v>
      </c>
      <c r="C55" s="311" t="s">
        <v>104</v>
      </c>
      <c r="D55" s="320"/>
      <c r="E55" s="607"/>
      <c r="F55" s="607"/>
      <c r="G55" s="607"/>
      <c r="H55" s="607"/>
      <c r="I55" s="607"/>
      <c r="J55" s="607"/>
      <c r="K55" s="607"/>
      <c r="L55" s="321">
        <v>1</v>
      </c>
      <c r="M55" s="608" t="str">
        <f>IFERROR(INDEX('L2'!I$6:I$502,MATCH(MID(H55,1,SEARCH("-",H55)-2),'L2'!$P$6:$P$502,0)),"")</f>
        <v/>
      </c>
      <c r="N55" s="608"/>
      <c r="O55" s="609"/>
      <c r="P55" s="609"/>
      <c r="Q55" s="609"/>
      <c r="R55" s="609"/>
      <c r="S55" s="322"/>
      <c r="T55" s="319">
        <f>IFERROR(INDEX('L2'!K$6:K$502,MATCH(MID(H55,1,SEARCH("-",H55)-2),'L2'!$P$6:$P$502,0)),0)</f>
        <v>0</v>
      </c>
      <c r="U55" s="319">
        <f>IFERROR(INDEX('L2'!L$6:L$502,MATCH(MID(H55,1,SEARCH("-",H55)-2),'L2'!$P$6:$P$502,0)),0)</f>
        <v>0</v>
      </c>
      <c r="V55" s="319">
        <f>IFERROR(INDEX('L2'!M$6:M$502,MATCH(MID(H55,1,SEARCH("-",H55)-2),'L2'!$P$6:$P$502,0)),0)</f>
        <v>0</v>
      </c>
      <c r="W55" s="319">
        <f t="shared" si="1"/>
        <v>0</v>
      </c>
      <c r="X55" s="350"/>
    </row>
    <row r="56" spans="2:24">
      <c r="B56" s="344">
        <v>14</v>
      </c>
      <c r="C56" s="311" t="s">
        <v>104</v>
      </c>
      <c r="D56" s="320"/>
      <c r="E56" s="607"/>
      <c r="F56" s="607"/>
      <c r="G56" s="607"/>
      <c r="H56" s="607"/>
      <c r="I56" s="607"/>
      <c r="J56" s="607"/>
      <c r="K56" s="607"/>
      <c r="L56" s="321">
        <v>1</v>
      </c>
      <c r="M56" s="608" t="str">
        <f>IFERROR(INDEX('L2'!I$6:I$502,MATCH(MID(H56,1,SEARCH("-",H56)-2),'L2'!$P$6:$P$502,0)),"")</f>
        <v/>
      </c>
      <c r="N56" s="608"/>
      <c r="O56" s="609"/>
      <c r="P56" s="609"/>
      <c r="Q56" s="609"/>
      <c r="R56" s="609"/>
      <c r="S56" s="322"/>
      <c r="T56" s="319">
        <f>IFERROR(INDEX('L2'!K$6:K$502,MATCH(MID(H56,1,SEARCH("-",H56)-2),'L2'!$P$6:$P$502,0)),0)</f>
        <v>0</v>
      </c>
      <c r="U56" s="319">
        <f>IFERROR(INDEX('L2'!L$6:L$502,MATCH(MID(H56,1,SEARCH("-",H56)-2),'L2'!$P$6:$P$502,0)),0)</f>
        <v>0</v>
      </c>
      <c r="V56" s="319">
        <f>IFERROR(INDEX('L2'!M$6:M$502,MATCH(MID(H56,1,SEARCH("-",H56)-2),'L2'!$P$6:$P$502,0)),0)</f>
        <v>0</v>
      </c>
      <c r="W56" s="319">
        <f t="shared" si="1"/>
        <v>0</v>
      </c>
      <c r="X56" s="350"/>
    </row>
    <row r="57" spans="2:24">
      <c r="B57" s="344">
        <v>15</v>
      </c>
      <c r="C57" s="311" t="s">
        <v>104</v>
      </c>
      <c r="D57" s="320"/>
      <c r="E57" s="607"/>
      <c r="F57" s="607"/>
      <c r="G57" s="607"/>
      <c r="H57" s="607"/>
      <c r="I57" s="607"/>
      <c r="J57" s="607"/>
      <c r="K57" s="607"/>
      <c r="L57" s="321">
        <v>1</v>
      </c>
      <c r="M57" s="608" t="str">
        <f>IFERROR(INDEX('L2'!I$6:I$502,MATCH(MID(H57,1,SEARCH("-",H57)-2),'L2'!$P$6:$P$502,0)),"")</f>
        <v/>
      </c>
      <c r="N57" s="608"/>
      <c r="O57" s="609"/>
      <c r="P57" s="609"/>
      <c r="Q57" s="609"/>
      <c r="R57" s="609"/>
      <c r="S57" s="322"/>
      <c r="T57" s="319">
        <f>IFERROR(INDEX('L2'!K$6:K$502,MATCH(MID(H57,1,SEARCH("-",H57)-2),'L2'!$P$6:$P$502,0)),0)</f>
        <v>0</v>
      </c>
      <c r="U57" s="319">
        <f>IFERROR(INDEX('L2'!L$6:L$502,MATCH(MID(H57,1,SEARCH("-",H57)-2),'L2'!$P$6:$P$502,0)),0)</f>
        <v>0</v>
      </c>
      <c r="V57" s="319">
        <f>IFERROR(INDEX('L2'!M$6:M$502,MATCH(MID(H57,1,SEARCH("-",H57)-2),'L2'!$P$6:$P$502,0)),0)</f>
        <v>0</v>
      </c>
      <c r="W57" s="319">
        <f t="shared" si="1"/>
        <v>0</v>
      </c>
      <c r="X57" s="350"/>
    </row>
    <row r="58" spans="2:24">
      <c r="B58" s="344">
        <v>16</v>
      </c>
      <c r="C58" s="311" t="s">
        <v>104</v>
      </c>
      <c r="D58" s="320"/>
      <c r="E58" s="607"/>
      <c r="F58" s="607"/>
      <c r="G58" s="607"/>
      <c r="H58" s="607"/>
      <c r="I58" s="607"/>
      <c r="J58" s="607"/>
      <c r="K58" s="607"/>
      <c r="L58" s="321">
        <v>1</v>
      </c>
      <c r="M58" s="608" t="str">
        <f>IFERROR(INDEX('L2'!I$6:I$502,MATCH(MID(H58,1,SEARCH("-",H58)-2),'L2'!$P$6:$P$502,0)),"")</f>
        <v/>
      </c>
      <c r="N58" s="608"/>
      <c r="O58" s="609"/>
      <c r="P58" s="609"/>
      <c r="Q58" s="609"/>
      <c r="R58" s="609"/>
      <c r="S58" s="322"/>
      <c r="T58" s="319">
        <f>IFERROR(INDEX('L2'!K$6:K$502,MATCH(MID(H58,1,SEARCH("-",H58)-2),'L2'!$P$6:$P$502,0)),0)</f>
        <v>0</v>
      </c>
      <c r="U58" s="319">
        <f>IFERROR(INDEX('L2'!L$6:L$502,MATCH(MID(H58,1,SEARCH("-",H58)-2),'L2'!$P$6:$P$502,0)),0)</f>
        <v>0</v>
      </c>
      <c r="V58" s="319">
        <f>IFERROR(INDEX('L2'!M$6:M$502,MATCH(MID(H58,1,SEARCH("-",H58)-2),'L2'!$P$6:$P$502,0)),0)</f>
        <v>0</v>
      </c>
      <c r="W58" s="319">
        <f t="shared" si="1"/>
        <v>0</v>
      </c>
      <c r="X58" s="350"/>
    </row>
    <row r="59" spans="2:24">
      <c r="B59" s="344">
        <v>17</v>
      </c>
      <c r="C59" s="311" t="s">
        <v>104</v>
      </c>
      <c r="D59" s="320"/>
      <c r="E59" s="607"/>
      <c r="F59" s="607"/>
      <c r="G59" s="607"/>
      <c r="H59" s="607"/>
      <c r="I59" s="607"/>
      <c r="J59" s="607"/>
      <c r="K59" s="607"/>
      <c r="L59" s="321">
        <v>1</v>
      </c>
      <c r="M59" s="608" t="str">
        <f>IFERROR(INDEX('L2'!I$6:I$502,MATCH(MID(H59,1,SEARCH("-",H59)-2),'L2'!$P$6:$P$502,0)),"")</f>
        <v/>
      </c>
      <c r="N59" s="608"/>
      <c r="O59" s="609"/>
      <c r="P59" s="609"/>
      <c r="Q59" s="609"/>
      <c r="R59" s="609"/>
      <c r="S59" s="322"/>
      <c r="T59" s="319">
        <f>IFERROR(INDEX('L2'!K$6:K$502,MATCH(MID(H59,1,SEARCH("-",H59)-2),'L2'!$P$6:$P$502,0)),0)</f>
        <v>0</v>
      </c>
      <c r="U59" s="319">
        <f>IFERROR(INDEX('L2'!L$6:L$502,MATCH(MID(H59,1,SEARCH("-",H59)-2),'L2'!$P$6:$P$502,0)),0)</f>
        <v>0</v>
      </c>
      <c r="V59" s="319">
        <f>IFERROR(INDEX('L2'!M$6:M$502,MATCH(MID(H59,1,SEARCH("-",H59)-2),'L2'!$P$6:$P$502,0)),0)</f>
        <v>0</v>
      </c>
      <c r="W59" s="319">
        <f t="shared" si="1"/>
        <v>0</v>
      </c>
      <c r="X59" s="350"/>
    </row>
    <row r="60" spans="2:24">
      <c r="B60" s="344">
        <v>18</v>
      </c>
      <c r="C60" s="311" t="s">
        <v>104</v>
      </c>
      <c r="D60" s="320"/>
      <c r="E60" s="607"/>
      <c r="F60" s="607"/>
      <c r="G60" s="607"/>
      <c r="H60" s="607"/>
      <c r="I60" s="607"/>
      <c r="J60" s="607"/>
      <c r="K60" s="607"/>
      <c r="L60" s="321">
        <v>1</v>
      </c>
      <c r="M60" s="608" t="str">
        <f>IFERROR(INDEX('L2'!I$6:I$502,MATCH(MID(H60,1,SEARCH("-",H60)-2),'L2'!$P$6:$P$502,0)),"")</f>
        <v/>
      </c>
      <c r="N60" s="608"/>
      <c r="O60" s="609"/>
      <c r="P60" s="609"/>
      <c r="Q60" s="609"/>
      <c r="R60" s="609"/>
      <c r="S60" s="322"/>
      <c r="T60" s="319">
        <f>IFERROR(INDEX('L2'!K$6:K$502,MATCH(MID(H60,1,SEARCH("-",H60)-2),'L2'!$P$6:$P$502,0)),0)</f>
        <v>0</v>
      </c>
      <c r="U60" s="319">
        <f>IFERROR(INDEX('L2'!L$6:L$502,MATCH(MID(H60,1,SEARCH("-",H60)-2),'L2'!$P$6:$P$502,0)),0)</f>
        <v>0</v>
      </c>
      <c r="V60" s="319">
        <f>IFERROR(INDEX('L2'!M$6:M$502,MATCH(MID(H60,1,SEARCH("-",H60)-2),'L2'!$P$6:$P$502,0)),0)</f>
        <v>0</v>
      </c>
      <c r="W60" s="319">
        <f t="shared" si="1"/>
        <v>0</v>
      </c>
      <c r="X60" s="350"/>
    </row>
    <row r="61" spans="2:24">
      <c r="B61" s="344">
        <v>19</v>
      </c>
      <c r="C61" s="311" t="s">
        <v>104</v>
      </c>
      <c r="D61" s="320"/>
      <c r="E61" s="607"/>
      <c r="F61" s="607"/>
      <c r="G61" s="607"/>
      <c r="H61" s="607"/>
      <c r="I61" s="607"/>
      <c r="J61" s="607"/>
      <c r="K61" s="607"/>
      <c r="L61" s="321">
        <v>1</v>
      </c>
      <c r="M61" s="608" t="str">
        <f>IFERROR(INDEX('L2'!I$6:I$502,MATCH(MID(H61,1,SEARCH("-",H61)-2),'L2'!$P$6:$P$502,0)),"")</f>
        <v/>
      </c>
      <c r="N61" s="608"/>
      <c r="O61" s="609"/>
      <c r="P61" s="609"/>
      <c r="Q61" s="609"/>
      <c r="R61" s="609"/>
      <c r="S61" s="322"/>
      <c r="T61" s="319">
        <f>IFERROR(INDEX('L2'!K$6:K$502,MATCH(MID(H61,1,SEARCH("-",H61)-2),'L2'!$P$6:$P$502,0)),0)</f>
        <v>0</v>
      </c>
      <c r="U61" s="319">
        <f>IFERROR(INDEX('L2'!L$6:L$502,MATCH(MID(H61,1,SEARCH("-",H61)-2),'L2'!$P$6:$P$502,0)),0)</f>
        <v>0</v>
      </c>
      <c r="V61" s="319">
        <f>IFERROR(INDEX('L2'!M$6:M$502,MATCH(MID(H61,1,SEARCH("-",H61)-2),'L2'!$P$6:$P$502,0)),0)</f>
        <v>0</v>
      </c>
      <c r="W61" s="319">
        <f t="shared" si="1"/>
        <v>0</v>
      </c>
      <c r="X61" s="350"/>
    </row>
    <row r="62" spans="2:24">
      <c r="B62" s="344">
        <v>20</v>
      </c>
      <c r="C62" s="311" t="s">
        <v>104</v>
      </c>
      <c r="D62" s="320"/>
      <c r="E62" s="607"/>
      <c r="F62" s="607"/>
      <c r="G62" s="607"/>
      <c r="H62" s="607"/>
      <c r="I62" s="607"/>
      <c r="J62" s="607"/>
      <c r="K62" s="607"/>
      <c r="L62" s="321">
        <v>1</v>
      </c>
      <c r="M62" s="608" t="str">
        <f>IFERROR(INDEX('L2'!I$6:I$502,MATCH(MID(H62,1,SEARCH("-",H62)-2),'L2'!$P$6:$P$502,0)),"")</f>
        <v/>
      </c>
      <c r="N62" s="608"/>
      <c r="O62" s="609"/>
      <c r="P62" s="609"/>
      <c r="Q62" s="609"/>
      <c r="R62" s="609"/>
      <c r="S62" s="322"/>
      <c r="T62" s="319">
        <f>IFERROR(INDEX('L2'!K$6:K$502,MATCH(MID(H62,1,SEARCH("-",H62)-2),'L2'!$P$6:$P$502,0)),0)</f>
        <v>0</v>
      </c>
      <c r="U62" s="319">
        <f>IFERROR(INDEX('L2'!L$6:L$502,MATCH(MID(H62,1,SEARCH("-",H62)-2),'L2'!$P$6:$P$502,0)),0)</f>
        <v>0</v>
      </c>
      <c r="V62" s="319">
        <f>IFERROR(INDEX('L2'!M$6:M$502,MATCH(MID(H62,1,SEARCH("-",H62)-2),'L2'!$P$6:$P$502,0)),0)</f>
        <v>0</v>
      </c>
      <c r="W62" s="319">
        <f t="shared" si="1"/>
        <v>0</v>
      </c>
      <c r="X62" s="350"/>
    </row>
    <row r="63" spans="2:24">
      <c r="B63" s="344">
        <v>21</v>
      </c>
      <c r="C63" s="311" t="s">
        <v>104</v>
      </c>
      <c r="D63" s="320"/>
      <c r="E63" s="607"/>
      <c r="F63" s="607"/>
      <c r="G63" s="607"/>
      <c r="H63" s="607"/>
      <c r="I63" s="607"/>
      <c r="J63" s="607"/>
      <c r="K63" s="607"/>
      <c r="L63" s="321">
        <v>1</v>
      </c>
      <c r="M63" s="608" t="str">
        <f>IFERROR(INDEX('L2'!I$6:I$502,MATCH(MID(H63,1,SEARCH("-",H63)-2),'L2'!$P$6:$P$502,0)),"")</f>
        <v/>
      </c>
      <c r="N63" s="608"/>
      <c r="O63" s="609"/>
      <c r="P63" s="609"/>
      <c r="Q63" s="609"/>
      <c r="R63" s="609"/>
      <c r="S63" s="322"/>
      <c r="T63" s="319">
        <f>IFERROR(INDEX('L2'!K$6:K$502,MATCH(MID(H63,1,SEARCH("-",H63)-2),'L2'!$P$6:$P$502,0)),0)</f>
        <v>0</v>
      </c>
      <c r="U63" s="319">
        <f>IFERROR(INDEX('L2'!L$6:L$502,MATCH(MID(H63,1,SEARCH("-",H63)-2),'L2'!$P$6:$P$502,0)),0)</f>
        <v>0</v>
      </c>
      <c r="V63" s="319">
        <f>IFERROR(INDEX('L2'!M$6:M$502,MATCH(MID(H63,1,SEARCH("-",H63)-2),'L2'!$P$6:$P$502,0)),0)</f>
        <v>0</v>
      </c>
      <c r="W63" s="319">
        <f t="shared" si="1"/>
        <v>0</v>
      </c>
      <c r="X63" s="350"/>
    </row>
    <row r="64" spans="2:24">
      <c r="B64" s="344">
        <v>22</v>
      </c>
      <c r="C64" s="311" t="s">
        <v>104</v>
      </c>
      <c r="D64" s="320"/>
      <c r="E64" s="607"/>
      <c r="F64" s="607"/>
      <c r="G64" s="607"/>
      <c r="H64" s="607"/>
      <c r="I64" s="607"/>
      <c r="J64" s="607"/>
      <c r="K64" s="607"/>
      <c r="L64" s="321">
        <v>1</v>
      </c>
      <c r="M64" s="608" t="str">
        <f>IFERROR(INDEX('L2'!I$6:I$502,MATCH(MID(H64,1,SEARCH("-",H64)-2),'L2'!$P$6:$P$502,0)),"")</f>
        <v/>
      </c>
      <c r="N64" s="608"/>
      <c r="O64" s="609"/>
      <c r="P64" s="609"/>
      <c r="Q64" s="609"/>
      <c r="R64" s="609"/>
      <c r="S64" s="322"/>
      <c r="T64" s="319">
        <f>IFERROR(INDEX('L2'!K$6:K$502,MATCH(MID(H64,1,SEARCH("-",H64)-2),'L2'!$P$6:$P$502,0)),0)</f>
        <v>0</v>
      </c>
      <c r="U64" s="319">
        <f>IFERROR(INDEX('L2'!L$6:L$502,MATCH(MID(H64,1,SEARCH("-",H64)-2),'L2'!$P$6:$P$502,0)),0)</f>
        <v>0</v>
      </c>
      <c r="V64" s="319">
        <f>IFERROR(INDEX('L2'!M$6:M$502,MATCH(MID(H64,1,SEARCH("-",H64)-2),'L2'!$P$6:$P$502,0)),0)</f>
        <v>0</v>
      </c>
      <c r="W64" s="319">
        <f t="shared" si="1"/>
        <v>0</v>
      </c>
      <c r="X64" s="350"/>
    </row>
    <row r="65" spans="2:24">
      <c r="B65" s="344">
        <v>23</v>
      </c>
      <c r="C65" s="311" t="s">
        <v>104</v>
      </c>
      <c r="D65" s="320"/>
      <c r="E65" s="607"/>
      <c r="F65" s="607"/>
      <c r="G65" s="607"/>
      <c r="H65" s="607"/>
      <c r="I65" s="607"/>
      <c r="J65" s="607"/>
      <c r="K65" s="607"/>
      <c r="L65" s="321">
        <v>1</v>
      </c>
      <c r="M65" s="608" t="str">
        <f>IFERROR(INDEX('L2'!I$6:I$502,MATCH(MID(H65,1,SEARCH("-",H65)-2),'L2'!$P$6:$P$502,0)),"")</f>
        <v/>
      </c>
      <c r="N65" s="608"/>
      <c r="O65" s="609"/>
      <c r="P65" s="609"/>
      <c r="Q65" s="609"/>
      <c r="R65" s="609"/>
      <c r="S65" s="322"/>
      <c r="T65" s="319">
        <f>IFERROR(INDEX('L2'!K$6:K$502,MATCH(MID(H65,1,SEARCH("-",H65)-2),'L2'!$P$6:$P$502,0)),0)</f>
        <v>0</v>
      </c>
      <c r="U65" s="319">
        <f>IFERROR(INDEX('L2'!L$6:L$502,MATCH(MID(H65,1,SEARCH("-",H65)-2),'L2'!$P$6:$P$502,0)),0)</f>
        <v>0</v>
      </c>
      <c r="V65" s="319">
        <f>IFERROR(INDEX('L2'!M$6:M$502,MATCH(MID(H65,1,SEARCH("-",H65)-2),'L2'!$P$6:$P$502,0)),0)</f>
        <v>0</v>
      </c>
      <c r="W65" s="319">
        <f t="shared" si="1"/>
        <v>0</v>
      </c>
      <c r="X65" s="350"/>
    </row>
    <row r="66" spans="2:24">
      <c r="B66" s="344">
        <v>24</v>
      </c>
      <c r="C66" s="311" t="s">
        <v>104</v>
      </c>
      <c r="D66" s="320"/>
      <c r="E66" s="607"/>
      <c r="F66" s="607"/>
      <c r="G66" s="607"/>
      <c r="H66" s="607"/>
      <c r="I66" s="607"/>
      <c r="J66" s="607"/>
      <c r="K66" s="607"/>
      <c r="L66" s="321">
        <v>1</v>
      </c>
      <c r="M66" s="608" t="str">
        <f>IFERROR(INDEX('L2'!I$6:I$502,MATCH(MID(H66,1,SEARCH("-",H66)-2),'L2'!$P$6:$P$502,0)),"")</f>
        <v/>
      </c>
      <c r="N66" s="608"/>
      <c r="O66" s="609"/>
      <c r="P66" s="609"/>
      <c r="Q66" s="609"/>
      <c r="R66" s="609"/>
      <c r="S66" s="322"/>
      <c r="T66" s="319">
        <f>IFERROR(INDEX('L2'!K$6:K$502,MATCH(MID(H66,1,SEARCH("-",H66)-2),'L2'!$P$6:$P$502,0)),0)</f>
        <v>0</v>
      </c>
      <c r="U66" s="319">
        <f>IFERROR(INDEX('L2'!L$6:L$502,MATCH(MID(H66,1,SEARCH("-",H66)-2),'L2'!$P$6:$P$502,0)),0)</f>
        <v>0</v>
      </c>
      <c r="V66" s="319">
        <f>IFERROR(INDEX('L2'!M$6:M$502,MATCH(MID(H66,1,SEARCH("-",H66)-2),'L2'!$P$6:$P$502,0)),0)</f>
        <v>0</v>
      </c>
      <c r="W66" s="319">
        <f t="shared" si="1"/>
        <v>0</v>
      </c>
      <c r="X66" s="350"/>
    </row>
    <row r="67" spans="2:24">
      <c r="B67" s="344">
        <v>25</v>
      </c>
      <c r="C67" s="311" t="s">
        <v>104</v>
      </c>
      <c r="D67" s="320"/>
      <c r="E67" s="607"/>
      <c r="F67" s="607"/>
      <c r="G67" s="607"/>
      <c r="H67" s="607"/>
      <c r="I67" s="607"/>
      <c r="J67" s="607"/>
      <c r="K67" s="607"/>
      <c r="L67" s="321">
        <v>1</v>
      </c>
      <c r="M67" s="608" t="str">
        <f>IFERROR(INDEX('L2'!I$6:I$502,MATCH(MID(H67,1,SEARCH("-",H67)-2),'L2'!$P$6:$P$502,0)),"")</f>
        <v/>
      </c>
      <c r="N67" s="608"/>
      <c r="O67" s="609"/>
      <c r="P67" s="609"/>
      <c r="Q67" s="609"/>
      <c r="R67" s="609"/>
      <c r="S67" s="322"/>
      <c r="T67" s="319">
        <f>IFERROR(INDEX('L2'!K$6:K$502,MATCH(MID(H67,1,SEARCH("-",H67)-2),'L2'!$P$6:$P$502,0)),0)</f>
        <v>0</v>
      </c>
      <c r="U67" s="319">
        <f>IFERROR(INDEX('L2'!L$6:L$502,MATCH(MID(H67,1,SEARCH("-",H67)-2),'L2'!$P$6:$P$502,0)),0)</f>
        <v>0</v>
      </c>
      <c r="V67" s="319">
        <f>IFERROR(INDEX('L2'!M$6:M$502,MATCH(MID(H67,1,SEARCH("-",H67)-2),'L2'!$P$6:$P$502,0)),0)</f>
        <v>0</v>
      </c>
      <c r="W67" s="319">
        <f t="shared" si="1"/>
        <v>0</v>
      </c>
      <c r="X67" s="350"/>
    </row>
    <row r="68" spans="2:24">
      <c r="B68" s="344">
        <v>26</v>
      </c>
      <c r="C68" s="311" t="s">
        <v>104</v>
      </c>
      <c r="D68" s="320"/>
      <c r="E68" s="607"/>
      <c r="F68" s="607"/>
      <c r="G68" s="607"/>
      <c r="H68" s="607"/>
      <c r="I68" s="607"/>
      <c r="J68" s="607"/>
      <c r="K68" s="607"/>
      <c r="L68" s="321">
        <v>1</v>
      </c>
      <c r="M68" s="608" t="str">
        <f>IFERROR(INDEX('L2'!I$6:I$502,MATCH(MID(H68,1,SEARCH("-",H68)-2),'L2'!$P$6:$P$502,0)),"")</f>
        <v/>
      </c>
      <c r="N68" s="608"/>
      <c r="O68" s="609"/>
      <c r="P68" s="609"/>
      <c r="Q68" s="609"/>
      <c r="R68" s="609"/>
      <c r="S68" s="322"/>
      <c r="T68" s="319">
        <f>IFERROR(INDEX('L2'!K$6:K$502,MATCH(MID(H68,1,SEARCH("-",H68)-2),'L2'!$P$6:$P$502,0)),0)</f>
        <v>0</v>
      </c>
      <c r="U68" s="319">
        <f>IFERROR(INDEX('L2'!L$6:L$502,MATCH(MID(H68,1,SEARCH("-",H68)-2),'L2'!$P$6:$P$502,0)),0)</f>
        <v>0</v>
      </c>
      <c r="V68" s="319">
        <f>IFERROR(INDEX('L2'!M$6:M$502,MATCH(MID(H68,1,SEARCH("-",H68)-2),'L2'!$P$6:$P$502,0)),0)</f>
        <v>0</v>
      </c>
      <c r="W68" s="319">
        <f t="shared" si="1"/>
        <v>0</v>
      </c>
      <c r="X68" s="350"/>
    </row>
    <row r="69" spans="2:24">
      <c r="B69" s="344">
        <v>27</v>
      </c>
      <c r="C69" s="311" t="s">
        <v>104</v>
      </c>
      <c r="D69" s="320"/>
      <c r="E69" s="607"/>
      <c r="F69" s="607"/>
      <c r="G69" s="607"/>
      <c r="H69" s="607"/>
      <c r="I69" s="607"/>
      <c r="J69" s="607"/>
      <c r="K69" s="607"/>
      <c r="L69" s="321">
        <v>1</v>
      </c>
      <c r="M69" s="608" t="str">
        <f>IFERROR(INDEX('L2'!I$6:I$502,MATCH(MID(H69,1,SEARCH("-",H69)-2),'L2'!$P$6:$P$502,0)),"")</f>
        <v/>
      </c>
      <c r="N69" s="608"/>
      <c r="O69" s="609"/>
      <c r="P69" s="609"/>
      <c r="Q69" s="609"/>
      <c r="R69" s="609"/>
      <c r="S69" s="322"/>
      <c r="T69" s="319">
        <f>IFERROR(INDEX('L2'!K$6:K$502,MATCH(MID(H69,1,SEARCH("-",H69)-2),'L2'!$P$6:$P$502,0)),0)</f>
        <v>0</v>
      </c>
      <c r="U69" s="319">
        <f>IFERROR(INDEX('L2'!L$6:L$502,MATCH(MID(H69,1,SEARCH("-",H69)-2),'L2'!$P$6:$P$502,0)),0)</f>
        <v>0</v>
      </c>
      <c r="V69" s="319">
        <f>IFERROR(INDEX('L2'!M$6:M$502,MATCH(MID(H69,1,SEARCH("-",H69)-2),'L2'!$P$6:$P$502,0)),0)</f>
        <v>0</v>
      </c>
      <c r="W69" s="319">
        <f t="shared" si="1"/>
        <v>0</v>
      </c>
      <c r="X69" s="350"/>
    </row>
    <row r="70" spans="2:24">
      <c r="B70" s="344">
        <v>28</v>
      </c>
      <c r="C70" s="311" t="s">
        <v>104</v>
      </c>
      <c r="D70" s="320"/>
      <c r="E70" s="607"/>
      <c r="F70" s="607"/>
      <c r="G70" s="607"/>
      <c r="H70" s="607"/>
      <c r="I70" s="607"/>
      <c r="J70" s="607"/>
      <c r="K70" s="607"/>
      <c r="L70" s="321">
        <v>1</v>
      </c>
      <c r="M70" s="608" t="str">
        <f>IFERROR(INDEX('L2'!I$6:I$502,MATCH(MID(H70,1,SEARCH("-",H70)-2),'L2'!$P$6:$P$502,0)),"")</f>
        <v/>
      </c>
      <c r="N70" s="608"/>
      <c r="O70" s="609"/>
      <c r="P70" s="609"/>
      <c r="Q70" s="609"/>
      <c r="R70" s="609"/>
      <c r="S70" s="322"/>
      <c r="T70" s="319">
        <f>IFERROR(INDEX('L2'!K$6:K$502,MATCH(MID(H70,1,SEARCH("-",H70)-2),'L2'!$P$6:$P$502,0)),0)</f>
        <v>0</v>
      </c>
      <c r="U70" s="319">
        <f>IFERROR(INDEX('L2'!L$6:L$502,MATCH(MID(H70,1,SEARCH("-",H70)-2),'L2'!$P$6:$P$502,0)),0)</f>
        <v>0</v>
      </c>
      <c r="V70" s="319">
        <f>IFERROR(INDEX('L2'!M$6:M$502,MATCH(MID(H70,1,SEARCH("-",H70)-2),'L2'!$P$6:$P$502,0)),0)</f>
        <v>0</v>
      </c>
      <c r="W70" s="319">
        <f t="shared" si="1"/>
        <v>0</v>
      </c>
      <c r="X70" s="350"/>
    </row>
    <row r="71" spans="2:24">
      <c r="B71" s="344">
        <v>29</v>
      </c>
      <c r="C71" s="311" t="s">
        <v>104</v>
      </c>
      <c r="D71" s="320"/>
      <c r="E71" s="607"/>
      <c r="F71" s="607"/>
      <c r="G71" s="607"/>
      <c r="H71" s="607"/>
      <c r="I71" s="607"/>
      <c r="J71" s="607"/>
      <c r="K71" s="607"/>
      <c r="L71" s="321">
        <v>1</v>
      </c>
      <c r="M71" s="608" t="str">
        <f>IFERROR(INDEX('L2'!I$6:I$502,MATCH(MID(H71,1,SEARCH("-",H71)-2),'L2'!$P$6:$P$502,0)),"")</f>
        <v/>
      </c>
      <c r="N71" s="608"/>
      <c r="O71" s="609"/>
      <c r="P71" s="609"/>
      <c r="Q71" s="609"/>
      <c r="R71" s="609"/>
      <c r="S71" s="322"/>
      <c r="T71" s="319">
        <f>IFERROR(INDEX('L2'!K$6:K$502,MATCH(MID(H71,1,SEARCH("-",H71)-2),'L2'!$P$6:$P$502,0)),0)</f>
        <v>0</v>
      </c>
      <c r="U71" s="319">
        <f>IFERROR(INDEX('L2'!L$6:L$502,MATCH(MID(H71,1,SEARCH("-",H71)-2),'L2'!$P$6:$P$502,0)),0)</f>
        <v>0</v>
      </c>
      <c r="V71" s="319">
        <f>IFERROR(INDEX('L2'!M$6:M$502,MATCH(MID(H71,1,SEARCH("-",H71)-2),'L2'!$P$6:$P$502,0)),0)</f>
        <v>0</v>
      </c>
      <c r="W71" s="319">
        <f t="shared" si="1"/>
        <v>0</v>
      </c>
      <c r="X71" s="350"/>
    </row>
    <row r="72" spans="2:24">
      <c r="B72" s="344">
        <v>30</v>
      </c>
      <c r="C72" s="311" t="s">
        <v>104</v>
      </c>
      <c r="D72" s="320"/>
      <c r="E72" s="607"/>
      <c r="F72" s="607"/>
      <c r="G72" s="607"/>
      <c r="H72" s="607"/>
      <c r="I72" s="607"/>
      <c r="J72" s="607"/>
      <c r="K72" s="607"/>
      <c r="L72" s="321">
        <v>1</v>
      </c>
      <c r="M72" s="608" t="str">
        <f>IFERROR(INDEX('L2'!I$6:I$502,MATCH(MID(H72,1,SEARCH("-",H72)-2),'L2'!$P$6:$P$502,0)),"")</f>
        <v/>
      </c>
      <c r="N72" s="608"/>
      <c r="O72" s="609"/>
      <c r="P72" s="609"/>
      <c r="Q72" s="609"/>
      <c r="R72" s="609"/>
      <c r="S72" s="322"/>
      <c r="T72" s="319">
        <f>IFERROR(INDEX('L2'!K$6:K$502,MATCH(MID(H72,1,SEARCH("-",H72)-2),'L2'!$P$6:$P$502,0)),0)</f>
        <v>0</v>
      </c>
      <c r="U72" s="319">
        <f>IFERROR(INDEX('L2'!L$6:L$502,MATCH(MID(H72,1,SEARCH("-",H72)-2),'L2'!$P$6:$P$502,0)),0)</f>
        <v>0</v>
      </c>
      <c r="V72" s="319">
        <f>IFERROR(INDEX('L2'!M$6:M$502,MATCH(MID(H72,1,SEARCH("-",H72)-2),'L2'!$P$6:$P$502,0)),0)</f>
        <v>0</v>
      </c>
      <c r="W72" s="319">
        <f t="shared" si="1"/>
        <v>0</v>
      </c>
      <c r="X72" s="350"/>
    </row>
    <row r="73" spans="2:24">
      <c r="B73" s="344">
        <v>31</v>
      </c>
      <c r="C73" s="311" t="s">
        <v>104</v>
      </c>
      <c r="D73" s="320"/>
      <c r="E73" s="607"/>
      <c r="F73" s="607"/>
      <c r="G73" s="607"/>
      <c r="H73" s="607"/>
      <c r="I73" s="607"/>
      <c r="J73" s="607"/>
      <c r="K73" s="607"/>
      <c r="L73" s="321">
        <v>1</v>
      </c>
      <c r="M73" s="608" t="str">
        <f>IFERROR(INDEX('L2'!I$6:I$502,MATCH(MID(H73,1,SEARCH("-",H73)-2),'L2'!$P$6:$P$502,0)),"")</f>
        <v/>
      </c>
      <c r="N73" s="608"/>
      <c r="O73" s="609"/>
      <c r="P73" s="609"/>
      <c r="Q73" s="609"/>
      <c r="R73" s="609"/>
      <c r="S73" s="322"/>
      <c r="T73" s="319">
        <f>IFERROR(INDEX('L2'!K$6:K$502,MATCH(MID(H73,1,SEARCH("-",H73)-2),'L2'!$P$6:$P$502,0)),0)</f>
        <v>0</v>
      </c>
      <c r="U73" s="319">
        <f>IFERROR(INDEX('L2'!L$6:L$502,MATCH(MID(H73,1,SEARCH("-",H73)-2),'L2'!$P$6:$P$502,0)),0)</f>
        <v>0</v>
      </c>
      <c r="V73" s="319">
        <f>IFERROR(INDEX('L2'!M$6:M$502,MATCH(MID(H73,1,SEARCH("-",H73)-2),'L2'!$P$6:$P$502,0)),0)</f>
        <v>0</v>
      </c>
      <c r="W73" s="319">
        <f t="shared" si="1"/>
        <v>0</v>
      </c>
      <c r="X73" s="350"/>
    </row>
    <row r="74" spans="2:24">
      <c r="B74" s="344">
        <v>32</v>
      </c>
      <c r="C74" s="311" t="s">
        <v>104</v>
      </c>
      <c r="D74" s="320"/>
      <c r="E74" s="607"/>
      <c r="F74" s="607"/>
      <c r="G74" s="607"/>
      <c r="H74" s="607"/>
      <c r="I74" s="607"/>
      <c r="J74" s="607"/>
      <c r="K74" s="607"/>
      <c r="L74" s="321">
        <v>1</v>
      </c>
      <c r="M74" s="608" t="str">
        <f>IFERROR(INDEX('L2'!I$6:I$502,MATCH(MID(H74,1,SEARCH("-",H74)-2),'L2'!$P$6:$P$502,0)),"")</f>
        <v/>
      </c>
      <c r="N74" s="608"/>
      <c r="O74" s="609"/>
      <c r="P74" s="609"/>
      <c r="Q74" s="609"/>
      <c r="R74" s="609"/>
      <c r="S74" s="322"/>
      <c r="T74" s="319">
        <f>IFERROR(INDEX('L2'!K$6:K$502,MATCH(MID(H74,1,SEARCH("-",H74)-2),'L2'!$P$6:$P$502,0)),0)</f>
        <v>0</v>
      </c>
      <c r="U74" s="319">
        <f>IFERROR(INDEX('L2'!L$6:L$502,MATCH(MID(H74,1,SEARCH("-",H74)-2),'L2'!$P$6:$P$502,0)),0)</f>
        <v>0</v>
      </c>
      <c r="V74" s="319">
        <f>IFERROR(INDEX('L2'!M$6:M$502,MATCH(MID(H74,1,SEARCH("-",H74)-2),'L2'!$P$6:$P$502,0)),0)</f>
        <v>0</v>
      </c>
      <c r="W74" s="319">
        <f t="shared" si="1"/>
        <v>0</v>
      </c>
      <c r="X74" s="350"/>
    </row>
    <row r="75" spans="2:24">
      <c r="B75" s="344">
        <v>33</v>
      </c>
      <c r="C75" s="311" t="s">
        <v>104</v>
      </c>
      <c r="D75" s="320"/>
      <c r="E75" s="607"/>
      <c r="F75" s="607"/>
      <c r="G75" s="607"/>
      <c r="H75" s="607"/>
      <c r="I75" s="607"/>
      <c r="J75" s="607"/>
      <c r="K75" s="607"/>
      <c r="L75" s="321">
        <v>1</v>
      </c>
      <c r="M75" s="608" t="str">
        <f>IFERROR(INDEX('L2'!I$6:I$502,MATCH(MID(H75,1,SEARCH("-",H75)-2),'L2'!$P$6:$P$502,0)),"")</f>
        <v/>
      </c>
      <c r="N75" s="608"/>
      <c r="O75" s="609"/>
      <c r="P75" s="609"/>
      <c r="Q75" s="609"/>
      <c r="R75" s="609"/>
      <c r="S75" s="322"/>
      <c r="T75" s="319">
        <f>IFERROR(INDEX('L2'!K$6:K$502,MATCH(MID(H75,1,SEARCH("-",H75)-2),'L2'!$P$6:$P$502,0)),0)</f>
        <v>0</v>
      </c>
      <c r="U75" s="319">
        <f>IFERROR(INDEX('L2'!L$6:L$502,MATCH(MID(H75,1,SEARCH("-",H75)-2),'L2'!$P$6:$P$502,0)),0)</f>
        <v>0</v>
      </c>
      <c r="V75" s="319">
        <f>IFERROR(INDEX('L2'!M$6:M$502,MATCH(MID(H75,1,SEARCH("-",H75)-2),'L2'!$P$6:$P$502,0)),0)</f>
        <v>0</v>
      </c>
      <c r="W75" s="319">
        <f t="shared" si="1"/>
        <v>0</v>
      </c>
      <c r="X75" s="350"/>
    </row>
    <row r="76" spans="2:24">
      <c r="B76" s="344">
        <v>34</v>
      </c>
      <c r="C76" s="311" t="s">
        <v>104</v>
      </c>
      <c r="D76" s="320"/>
      <c r="E76" s="607"/>
      <c r="F76" s="607"/>
      <c r="G76" s="607"/>
      <c r="H76" s="607"/>
      <c r="I76" s="607"/>
      <c r="J76" s="607"/>
      <c r="K76" s="607"/>
      <c r="L76" s="321">
        <v>1</v>
      </c>
      <c r="M76" s="608" t="str">
        <f>IFERROR(INDEX('L2'!I$6:I$502,MATCH(MID(H76,1,SEARCH("-",H76)-2),'L2'!$P$6:$P$502,0)),"")</f>
        <v/>
      </c>
      <c r="N76" s="608"/>
      <c r="O76" s="609"/>
      <c r="P76" s="609"/>
      <c r="Q76" s="609"/>
      <c r="R76" s="609"/>
      <c r="S76" s="322"/>
      <c r="T76" s="319">
        <f>IFERROR(INDEX('L2'!K$6:K$502,MATCH(MID(H76,1,SEARCH("-",H76)-2),'L2'!$P$6:$P$502,0)),0)</f>
        <v>0</v>
      </c>
      <c r="U76" s="319">
        <f>IFERROR(INDEX('L2'!L$6:L$502,MATCH(MID(H76,1,SEARCH("-",H76)-2),'L2'!$P$6:$P$502,0)),0)</f>
        <v>0</v>
      </c>
      <c r="V76" s="319">
        <f>IFERROR(INDEX('L2'!M$6:M$502,MATCH(MID(H76,1,SEARCH("-",H76)-2),'L2'!$P$6:$P$502,0)),0)</f>
        <v>0</v>
      </c>
      <c r="W76" s="319">
        <f t="shared" si="1"/>
        <v>0</v>
      </c>
      <c r="X76" s="350"/>
    </row>
    <row r="77" spans="2:24">
      <c r="B77" s="344">
        <v>35</v>
      </c>
      <c r="C77" s="311" t="s">
        <v>104</v>
      </c>
      <c r="D77" s="320"/>
      <c r="E77" s="607"/>
      <c r="F77" s="607"/>
      <c r="G77" s="607"/>
      <c r="H77" s="607"/>
      <c r="I77" s="607"/>
      <c r="J77" s="607"/>
      <c r="K77" s="607"/>
      <c r="L77" s="321">
        <v>1</v>
      </c>
      <c r="M77" s="608" t="str">
        <f>IFERROR(INDEX('L2'!I$6:I$502,MATCH(MID(H77,1,SEARCH("-",H77)-2),'L2'!$P$6:$P$502,0)),"")</f>
        <v/>
      </c>
      <c r="N77" s="608"/>
      <c r="O77" s="609"/>
      <c r="P77" s="609"/>
      <c r="Q77" s="609"/>
      <c r="R77" s="609"/>
      <c r="S77" s="322"/>
      <c r="T77" s="319">
        <f>IFERROR(INDEX('L2'!K$6:K$502,MATCH(MID(H77,1,SEARCH("-",H77)-2),'L2'!$P$6:$P$502,0)),0)</f>
        <v>0</v>
      </c>
      <c r="U77" s="319">
        <f>IFERROR(INDEX('L2'!L$6:L$502,MATCH(MID(H77,1,SEARCH("-",H77)-2),'L2'!$P$6:$P$502,0)),0)</f>
        <v>0</v>
      </c>
      <c r="V77" s="319">
        <f>IFERROR(INDEX('L2'!M$6:M$502,MATCH(MID(H77,1,SEARCH("-",H77)-2),'L2'!$P$6:$P$502,0)),0)</f>
        <v>0</v>
      </c>
      <c r="W77" s="319">
        <f t="shared" si="1"/>
        <v>0</v>
      </c>
      <c r="X77" s="350"/>
    </row>
    <row r="78" spans="2:24">
      <c r="B78" s="344">
        <v>36</v>
      </c>
      <c r="C78" s="311" t="s">
        <v>104</v>
      </c>
      <c r="D78" s="320"/>
      <c r="E78" s="607"/>
      <c r="F78" s="607"/>
      <c r="G78" s="607"/>
      <c r="H78" s="607"/>
      <c r="I78" s="607"/>
      <c r="J78" s="607"/>
      <c r="K78" s="607"/>
      <c r="L78" s="321">
        <v>1</v>
      </c>
      <c r="M78" s="608" t="str">
        <f>IFERROR(INDEX('L2'!I$6:I$502,MATCH(MID(H78,1,SEARCH("-",H78)-2),'L2'!$P$6:$P$502,0)),"")</f>
        <v/>
      </c>
      <c r="N78" s="608"/>
      <c r="O78" s="609"/>
      <c r="P78" s="609"/>
      <c r="Q78" s="609"/>
      <c r="R78" s="609"/>
      <c r="S78" s="322"/>
      <c r="T78" s="319">
        <f>IFERROR(INDEX('L2'!K$6:K$502,MATCH(MID(H78,1,SEARCH("-",H78)-2),'L2'!$P$6:$P$502,0)),0)</f>
        <v>0</v>
      </c>
      <c r="U78" s="319">
        <f>IFERROR(INDEX('L2'!L$6:L$502,MATCH(MID(H78,1,SEARCH("-",H78)-2),'L2'!$P$6:$P$502,0)),0)</f>
        <v>0</v>
      </c>
      <c r="V78" s="319">
        <f>IFERROR(INDEX('L2'!M$6:M$502,MATCH(MID(H78,1,SEARCH("-",H78)-2),'L2'!$P$6:$P$502,0)),0)</f>
        <v>0</v>
      </c>
      <c r="W78" s="319">
        <f t="shared" si="1"/>
        <v>0</v>
      </c>
      <c r="X78" s="350"/>
    </row>
    <row r="79" spans="2:24">
      <c r="B79" s="344">
        <v>37</v>
      </c>
      <c r="C79" s="311" t="s">
        <v>104</v>
      </c>
      <c r="D79" s="320"/>
      <c r="E79" s="607"/>
      <c r="F79" s="607"/>
      <c r="G79" s="607"/>
      <c r="H79" s="607"/>
      <c r="I79" s="607"/>
      <c r="J79" s="607"/>
      <c r="K79" s="607"/>
      <c r="L79" s="321">
        <v>1</v>
      </c>
      <c r="M79" s="608" t="str">
        <f>IFERROR(INDEX('L2'!I$6:I$502,MATCH(MID(H79,1,SEARCH("-",H79)-2),'L2'!$P$6:$P$502,0)),"")</f>
        <v/>
      </c>
      <c r="N79" s="608"/>
      <c r="O79" s="609"/>
      <c r="P79" s="609"/>
      <c r="Q79" s="609"/>
      <c r="R79" s="609"/>
      <c r="S79" s="322"/>
      <c r="T79" s="319">
        <f>IFERROR(INDEX('L2'!K$6:K$502,MATCH(MID(H79,1,SEARCH("-",H79)-2),'L2'!$P$6:$P$502,0)),0)</f>
        <v>0</v>
      </c>
      <c r="U79" s="319">
        <f>IFERROR(INDEX('L2'!L$6:L$502,MATCH(MID(H79,1,SEARCH("-",H79)-2),'L2'!$P$6:$P$502,0)),0)</f>
        <v>0</v>
      </c>
      <c r="V79" s="319">
        <f>IFERROR(INDEX('L2'!M$6:M$502,MATCH(MID(H79,1,SEARCH("-",H79)-2),'L2'!$P$6:$P$502,0)),0)</f>
        <v>0</v>
      </c>
      <c r="W79" s="319">
        <f t="shared" si="1"/>
        <v>0</v>
      </c>
      <c r="X79" s="350"/>
    </row>
    <row r="80" spans="2:24">
      <c r="B80" s="344">
        <v>38</v>
      </c>
      <c r="C80" s="311" t="s">
        <v>104</v>
      </c>
      <c r="D80" s="320"/>
      <c r="E80" s="607"/>
      <c r="F80" s="607"/>
      <c r="G80" s="607"/>
      <c r="H80" s="607"/>
      <c r="I80" s="607"/>
      <c r="J80" s="607"/>
      <c r="K80" s="607"/>
      <c r="L80" s="321">
        <v>1</v>
      </c>
      <c r="M80" s="608" t="str">
        <f>IFERROR(INDEX('L2'!I$6:I$502,MATCH(MID(H80,1,SEARCH("-",H80)-2),'L2'!$P$6:$P$502,0)),"")</f>
        <v/>
      </c>
      <c r="N80" s="608"/>
      <c r="O80" s="609"/>
      <c r="P80" s="609"/>
      <c r="Q80" s="609"/>
      <c r="R80" s="609"/>
      <c r="S80" s="322"/>
      <c r="T80" s="319">
        <f>IFERROR(INDEX('L2'!K$6:K$502,MATCH(MID(H80,1,SEARCH("-",H80)-2),'L2'!$P$6:$P$502,0)),0)</f>
        <v>0</v>
      </c>
      <c r="U80" s="319">
        <f>IFERROR(INDEX('L2'!L$6:L$502,MATCH(MID(H80,1,SEARCH("-",H80)-2),'L2'!$P$6:$P$502,0)),0)</f>
        <v>0</v>
      </c>
      <c r="V80" s="319">
        <f>IFERROR(INDEX('L2'!M$6:M$502,MATCH(MID(H80,1,SEARCH("-",H80)-2),'L2'!$P$6:$P$502,0)),0)</f>
        <v>0</v>
      </c>
      <c r="W80" s="319">
        <f t="shared" si="1"/>
        <v>0</v>
      </c>
      <c r="X80" s="350"/>
    </row>
    <row r="81" spans="2:24">
      <c r="B81" s="344">
        <v>39</v>
      </c>
      <c r="C81" s="311" t="s">
        <v>104</v>
      </c>
      <c r="D81" s="320"/>
      <c r="E81" s="607"/>
      <c r="F81" s="607"/>
      <c r="G81" s="607"/>
      <c r="H81" s="607"/>
      <c r="I81" s="607"/>
      <c r="J81" s="607"/>
      <c r="K81" s="607"/>
      <c r="L81" s="321">
        <v>1</v>
      </c>
      <c r="M81" s="608" t="str">
        <f>IFERROR(INDEX('L2'!I$6:I$502,MATCH(MID(H81,1,SEARCH("-",H81)-2),'L2'!$P$6:$P$502,0)),"")</f>
        <v/>
      </c>
      <c r="N81" s="608"/>
      <c r="O81" s="609"/>
      <c r="P81" s="609"/>
      <c r="Q81" s="609"/>
      <c r="R81" s="609"/>
      <c r="S81" s="322"/>
      <c r="T81" s="319">
        <f>IFERROR(INDEX('L2'!K$6:K$502,MATCH(MID(H81,1,SEARCH("-",H81)-2),'L2'!$P$6:$P$502,0)),0)</f>
        <v>0</v>
      </c>
      <c r="U81" s="319">
        <f>IFERROR(INDEX('L2'!L$6:L$502,MATCH(MID(H81,1,SEARCH("-",H81)-2),'L2'!$P$6:$P$502,0)),0)</f>
        <v>0</v>
      </c>
      <c r="V81" s="319">
        <f>IFERROR(INDEX('L2'!M$6:M$502,MATCH(MID(H81,1,SEARCH("-",H81)-2),'L2'!$P$6:$P$502,0)),0)</f>
        <v>0</v>
      </c>
      <c r="W81" s="319">
        <f t="shared" si="1"/>
        <v>0</v>
      </c>
      <c r="X81" s="350"/>
    </row>
    <row r="82" spans="2:24">
      <c r="B82" s="344">
        <v>40</v>
      </c>
      <c r="C82" s="311" t="s">
        <v>104</v>
      </c>
      <c r="D82" s="320"/>
      <c r="E82" s="607"/>
      <c r="F82" s="607"/>
      <c r="G82" s="607"/>
      <c r="H82" s="607"/>
      <c r="I82" s="607"/>
      <c r="J82" s="607"/>
      <c r="K82" s="607"/>
      <c r="L82" s="321">
        <v>1</v>
      </c>
      <c r="M82" s="608" t="str">
        <f>IFERROR(INDEX('L2'!I$6:I$502,MATCH(MID(H82,1,SEARCH("-",H82)-2),'L2'!$P$6:$P$502,0)),"")</f>
        <v/>
      </c>
      <c r="N82" s="608"/>
      <c r="O82" s="609"/>
      <c r="P82" s="609"/>
      <c r="Q82" s="609"/>
      <c r="R82" s="609"/>
      <c r="S82" s="322"/>
      <c r="T82" s="319">
        <f>IFERROR(INDEX('L2'!K$6:K$502,MATCH(MID(H82,1,SEARCH("-",H82)-2),'L2'!$P$6:$P$502,0)),0)</f>
        <v>0</v>
      </c>
      <c r="U82" s="319">
        <f>IFERROR(INDEX('L2'!L$6:L$502,MATCH(MID(H82,1,SEARCH("-",H82)-2),'L2'!$P$6:$P$502,0)),0)</f>
        <v>0</v>
      </c>
      <c r="V82" s="319">
        <f>IFERROR(INDEX('L2'!M$6:M$502,MATCH(MID(H82,1,SEARCH("-",H82)-2),'L2'!$P$6:$P$502,0)),0)</f>
        <v>0</v>
      </c>
      <c r="W82" s="319">
        <f t="shared" si="1"/>
        <v>0</v>
      </c>
      <c r="X82" s="350"/>
    </row>
    <row r="83" spans="2:24">
      <c r="B83" s="344">
        <v>41</v>
      </c>
      <c r="C83" s="311" t="s">
        <v>104</v>
      </c>
      <c r="D83" s="320"/>
      <c r="E83" s="607"/>
      <c r="F83" s="607"/>
      <c r="G83" s="607"/>
      <c r="H83" s="607"/>
      <c r="I83" s="607"/>
      <c r="J83" s="607"/>
      <c r="K83" s="607"/>
      <c r="L83" s="321">
        <v>1</v>
      </c>
      <c r="M83" s="608" t="str">
        <f>IFERROR(INDEX('L2'!I$6:I$502,MATCH(MID(H83,1,SEARCH("-",H83)-2),'L2'!$P$6:$P$502,0)),"")</f>
        <v/>
      </c>
      <c r="N83" s="608"/>
      <c r="O83" s="609"/>
      <c r="P83" s="609"/>
      <c r="Q83" s="609"/>
      <c r="R83" s="609"/>
      <c r="S83" s="322"/>
      <c r="T83" s="319">
        <f>IFERROR(INDEX('L2'!K$6:K$502,MATCH(MID(H83,1,SEARCH("-",H83)-2),'L2'!$P$6:$P$502,0)),0)</f>
        <v>0</v>
      </c>
      <c r="U83" s="319">
        <f>IFERROR(INDEX('L2'!L$6:L$502,MATCH(MID(H83,1,SEARCH("-",H83)-2),'L2'!$P$6:$P$502,0)),0)</f>
        <v>0</v>
      </c>
      <c r="V83" s="319">
        <f>IFERROR(INDEX('L2'!M$6:M$502,MATCH(MID(H83,1,SEARCH("-",H83)-2),'L2'!$P$6:$P$502,0)),0)</f>
        <v>0</v>
      </c>
      <c r="W83" s="319">
        <f t="shared" si="1"/>
        <v>0</v>
      </c>
      <c r="X83" s="350"/>
    </row>
    <row r="84" spans="2:24">
      <c r="B84" s="344">
        <v>42</v>
      </c>
      <c r="C84" s="311" t="s">
        <v>104</v>
      </c>
      <c r="D84" s="320"/>
      <c r="E84" s="607"/>
      <c r="F84" s="607"/>
      <c r="G84" s="607"/>
      <c r="H84" s="607"/>
      <c r="I84" s="607"/>
      <c r="J84" s="607"/>
      <c r="K84" s="607"/>
      <c r="L84" s="321">
        <v>1</v>
      </c>
      <c r="M84" s="608" t="str">
        <f>IFERROR(INDEX('L2'!I$6:I$502,MATCH(MID(H84,1,SEARCH("-",H84)-2),'L2'!$P$6:$P$502,0)),"")</f>
        <v/>
      </c>
      <c r="N84" s="608"/>
      <c r="O84" s="609"/>
      <c r="P84" s="609"/>
      <c r="Q84" s="609"/>
      <c r="R84" s="609"/>
      <c r="S84" s="322"/>
      <c r="T84" s="319">
        <f>IFERROR(INDEX('L2'!K$6:K$502,MATCH(MID(H84,1,SEARCH("-",H84)-2),'L2'!$P$6:$P$502,0)),0)</f>
        <v>0</v>
      </c>
      <c r="U84" s="319">
        <f>IFERROR(INDEX('L2'!L$6:L$502,MATCH(MID(H84,1,SEARCH("-",H84)-2),'L2'!$P$6:$P$502,0)),0)</f>
        <v>0</v>
      </c>
      <c r="V84" s="319">
        <f>IFERROR(INDEX('L2'!M$6:M$502,MATCH(MID(H84,1,SEARCH("-",H84)-2),'L2'!$P$6:$P$502,0)),0)</f>
        <v>0</v>
      </c>
      <c r="W84" s="319">
        <f t="shared" si="1"/>
        <v>0</v>
      </c>
      <c r="X84" s="350"/>
    </row>
    <row r="85" spans="2:24">
      <c r="B85" s="344">
        <v>43</v>
      </c>
      <c r="C85" s="311" t="s">
        <v>104</v>
      </c>
      <c r="D85" s="320"/>
      <c r="E85" s="607"/>
      <c r="F85" s="607"/>
      <c r="G85" s="607"/>
      <c r="H85" s="607"/>
      <c r="I85" s="607"/>
      <c r="J85" s="607"/>
      <c r="K85" s="607"/>
      <c r="L85" s="321">
        <v>1</v>
      </c>
      <c r="M85" s="608" t="str">
        <f>IFERROR(INDEX('L2'!I$6:I$502,MATCH(MID(H85,1,SEARCH("-",H85)-2),'L2'!$P$6:$P$502,0)),"")</f>
        <v/>
      </c>
      <c r="N85" s="608"/>
      <c r="O85" s="609"/>
      <c r="P85" s="609"/>
      <c r="Q85" s="609"/>
      <c r="R85" s="609"/>
      <c r="S85" s="322"/>
      <c r="T85" s="319">
        <f>IFERROR(INDEX('L2'!K$6:K$502,MATCH(MID(H85,1,SEARCH("-",H85)-2),'L2'!$P$6:$P$502,0)),0)</f>
        <v>0</v>
      </c>
      <c r="U85" s="319">
        <f>IFERROR(INDEX('L2'!L$6:L$502,MATCH(MID(H85,1,SEARCH("-",H85)-2),'L2'!$P$6:$P$502,0)),0)</f>
        <v>0</v>
      </c>
      <c r="V85" s="319">
        <f>IFERROR(INDEX('L2'!M$6:M$502,MATCH(MID(H85,1,SEARCH("-",H85)-2),'L2'!$P$6:$P$502,0)),0)</f>
        <v>0</v>
      </c>
      <c r="W85" s="319">
        <f t="shared" si="1"/>
        <v>0</v>
      </c>
      <c r="X85" s="350"/>
    </row>
    <row r="86" spans="2:24">
      <c r="B86" s="344">
        <v>44</v>
      </c>
      <c r="C86" s="311" t="s">
        <v>104</v>
      </c>
      <c r="D86" s="320"/>
      <c r="E86" s="607"/>
      <c r="F86" s="607"/>
      <c r="G86" s="607"/>
      <c r="H86" s="607"/>
      <c r="I86" s="607"/>
      <c r="J86" s="607"/>
      <c r="K86" s="607"/>
      <c r="L86" s="321">
        <v>1</v>
      </c>
      <c r="M86" s="608" t="str">
        <f>IFERROR(INDEX('L2'!I$6:I$502,MATCH(MID(H86,1,SEARCH("-",H86)-2),'L2'!$P$6:$P$502,0)),"")</f>
        <v/>
      </c>
      <c r="N86" s="608"/>
      <c r="O86" s="609"/>
      <c r="P86" s="609"/>
      <c r="Q86" s="609"/>
      <c r="R86" s="609"/>
      <c r="S86" s="322"/>
      <c r="T86" s="319">
        <f>IFERROR(INDEX('L2'!K$6:K$502,MATCH(MID(H86,1,SEARCH("-",H86)-2),'L2'!$P$6:$P$502,0)),0)</f>
        <v>0</v>
      </c>
      <c r="U86" s="319">
        <f>IFERROR(INDEX('L2'!L$6:L$502,MATCH(MID(H86,1,SEARCH("-",H86)-2),'L2'!$P$6:$P$502,0)),0)</f>
        <v>0</v>
      </c>
      <c r="V86" s="319">
        <f>IFERROR(INDEX('L2'!M$6:M$502,MATCH(MID(H86,1,SEARCH("-",H86)-2),'L2'!$P$6:$P$502,0)),0)</f>
        <v>0</v>
      </c>
      <c r="W86" s="319">
        <f t="shared" si="1"/>
        <v>0</v>
      </c>
      <c r="X86" s="350"/>
    </row>
    <row r="87" spans="2:24">
      <c r="B87" s="344">
        <v>45</v>
      </c>
      <c r="C87" s="311" t="s">
        <v>104</v>
      </c>
      <c r="D87" s="320"/>
      <c r="E87" s="607"/>
      <c r="F87" s="607"/>
      <c r="G87" s="607"/>
      <c r="H87" s="607"/>
      <c r="I87" s="607"/>
      <c r="J87" s="607"/>
      <c r="K87" s="607"/>
      <c r="L87" s="321">
        <v>1</v>
      </c>
      <c r="M87" s="608" t="str">
        <f>IFERROR(INDEX('L2'!I$6:I$502,MATCH(MID(H87,1,SEARCH("-",H87)-2),'L2'!$P$6:$P$502,0)),"")</f>
        <v/>
      </c>
      <c r="N87" s="608"/>
      <c r="O87" s="609"/>
      <c r="P87" s="609"/>
      <c r="Q87" s="609"/>
      <c r="R87" s="609"/>
      <c r="S87" s="322"/>
      <c r="T87" s="319">
        <f>IFERROR(INDEX('L2'!K$6:K$502,MATCH(MID(H87,1,SEARCH("-",H87)-2),'L2'!$P$6:$P$502,0)),0)</f>
        <v>0</v>
      </c>
      <c r="U87" s="319">
        <f>IFERROR(INDEX('L2'!L$6:L$502,MATCH(MID(H87,1,SEARCH("-",H87)-2),'L2'!$P$6:$P$502,0)),0)</f>
        <v>0</v>
      </c>
      <c r="V87" s="319">
        <f>IFERROR(INDEX('L2'!M$6:M$502,MATCH(MID(H87,1,SEARCH("-",H87)-2),'L2'!$P$6:$P$502,0)),0)</f>
        <v>0</v>
      </c>
      <c r="W87" s="319">
        <f t="shared" si="1"/>
        <v>0</v>
      </c>
      <c r="X87" s="350"/>
    </row>
    <row r="88" spans="2:24">
      <c r="B88" s="344">
        <v>46</v>
      </c>
      <c r="C88" s="311" t="s">
        <v>104</v>
      </c>
      <c r="D88" s="320"/>
      <c r="E88" s="607"/>
      <c r="F88" s="607"/>
      <c r="G88" s="607"/>
      <c r="H88" s="607"/>
      <c r="I88" s="607"/>
      <c r="J88" s="607"/>
      <c r="K88" s="607"/>
      <c r="L88" s="321">
        <v>1</v>
      </c>
      <c r="M88" s="608" t="str">
        <f>IFERROR(INDEX('L2'!I$6:I$502,MATCH(MID(H88,1,SEARCH("-",H88)-2),'L2'!$P$6:$P$502,0)),"")</f>
        <v/>
      </c>
      <c r="N88" s="608"/>
      <c r="O88" s="609"/>
      <c r="P88" s="609"/>
      <c r="Q88" s="609"/>
      <c r="R88" s="609"/>
      <c r="S88" s="322"/>
      <c r="T88" s="319">
        <f>IFERROR(INDEX('L2'!K$6:K$502,MATCH(MID(H88,1,SEARCH("-",H88)-2),'L2'!$P$6:$P$502,0)),0)</f>
        <v>0</v>
      </c>
      <c r="U88" s="319">
        <f>IFERROR(INDEX('L2'!L$6:L$502,MATCH(MID(H88,1,SEARCH("-",H88)-2),'L2'!$P$6:$P$502,0)),0)</f>
        <v>0</v>
      </c>
      <c r="V88" s="319">
        <f>IFERROR(INDEX('L2'!M$6:M$502,MATCH(MID(H88,1,SEARCH("-",H88)-2),'L2'!$P$6:$P$502,0)),0)</f>
        <v>0</v>
      </c>
      <c r="W88" s="319">
        <f t="shared" si="1"/>
        <v>0</v>
      </c>
      <c r="X88" s="350"/>
    </row>
    <row r="89" spans="2:24">
      <c r="B89" s="344">
        <v>47</v>
      </c>
      <c r="C89" s="311" t="s">
        <v>104</v>
      </c>
      <c r="D89" s="320"/>
      <c r="E89" s="607"/>
      <c r="F89" s="607"/>
      <c r="G89" s="607"/>
      <c r="H89" s="607"/>
      <c r="I89" s="607"/>
      <c r="J89" s="607"/>
      <c r="K89" s="607"/>
      <c r="L89" s="321">
        <v>1</v>
      </c>
      <c r="M89" s="608" t="str">
        <f>IFERROR(INDEX('L2'!I$6:I$502,MATCH(MID(H89,1,SEARCH("-",H89)-2),'L2'!$P$6:$P$502,0)),"")</f>
        <v/>
      </c>
      <c r="N89" s="608"/>
      <c r="O89" s="609"/>
      <c r="P89" s="609"/>
      <c r="Q89" s="609"/>
      <c r="R89" s="609"/>
      <c r="S89" s="322"/>
      <c r="T89" s="319">
        <f>IFERROR(INDEX('L2'!K$6:K$502,MATCH(MID(H89,1,SEARCH("-",H89)-2),'L2'!$P$6:$P$502,0)),0)</f>
        <v>0</v>
      </c>
      <c r="U89" s="319">
        <f>IFERROR(INDEX('L2'!L$6:L$502,MATCH(MID(H89,1,SEARCH("-",H89)-2),'L2'!$P$6:$P$502,0)),0)</f>
        <v>0</v>
      </c>
      <c r="V89" s="319">
        <f>IFERROR(INDEX('L2'!M$6:M$502,MATCH(MID(H89,1,SEARCH("-",H89)-2),'L2'!$P$6:$P$502,0)),0)</f>
        <v>0</v>
      </c>
      <c r="W89" s="319">
        <f t="shared" si="1"/>
        <v>0</v>
      </c>
      <c r="X89" s="350"/>
    </row>
    <row r="90" spans="2:24">
      <c r="B90" s="344">
        <v>48</v>
      </c>
      <c r="C90" s="311" t="s">
        <v>104</v>
      </c>
      <c r="D90" s="320"/>
      <c r="E90" s="607"/>
      <c r="F90" s="607"/>
      <c r="G90" s="607"/>
      <c r="H90" s="607"/>
      <c r="I90" s="607"/>
      <c r="J90" s="607"/>
      <c r="K90" s="607"/>
      <c r="L90" s="321">
        <v>1</v>
      </c>
      <c r="M90" s="608" t="str">
        <f>IFERROR(INDEX('L2'!I$6:I$502,MATCH(MID(H90,1,SEARCH("-",H90)-2),'L2'!$P$6:$P$502,0)),"")</f>
        <v/>
      </c>
      <c r="N90" s="608"/>
      <c r="O90" s="609"/>
      <c r="P90" s="609"/>
      <c r="Q90" s="609"/>
      <c r="R90" s="609"/>
      <c r="S90" s="322"/>
      <c r="T90" s="319">
        <f>IFERROR(INDEX('L2'!K$6:K$502,MATCH(MID(H90,1,SEARCH("-",H90)-2),'L2'!$P$6:$P$502,0)),0)</f>
        <v>0</v>
      </c>
      <c r="U90" s="319">
        <f>IFERROR(INDEX('L2'!L$6:L$502,MATCH(MID(H90,1,SEARCH("-",H90)-2),'L2'!$P$6:$P$502,0)),0)</f>
        <v>0</v>
      </c>
      <c r="V90" s="319">
        <f>IFERROR(INDEX('L2'!M$6:M$502,MATCH(MID(H90,1,SEARCH("-",H90)-2),'L2'!$P$6:$P$502,0)),0)</f>
        <v>0</v>
      </c>
      <c r="W90" s="319">
        <f t="shared" si="1"/>
        <v>0</v>
      </c>
      <c r="X90" s="350"/>
    </row>
    <row r="91" spans="2:24">
      <c r="B91" s="344">
        <v>49</v>
      </c>
      <c r="C91" s="311" t="s">
        <v>104</v>
      </c>
      <c r="D91" s="320"/>
      <c r="E91" s="607"/>
      <c r="F91" s="607"/>
      <c r="G91" s="607"/>
      <c r="H91" s="607"/>
      <c r="I91" s="607"/>
      <c r="J91" s="607"/>
      <c r="K91" s="607"/>
      <c r="L91" s="321">
        <v>1</v>
      </c>
      <c r="M91" s="608" t="str">
        <f>IFERROR(INDEX('L2'!I$6:I$502,MATCH(MID(H91,1,SEARCH("-",H91)-2),'L2'!$P$6:$P$502,0)),"")</f>
        <v/>
      </c>
      <c r="N91" s="608"/>
      <c r="O91" s="609"/>
      <c r="P91" s="609"/>
      <c r="Q91" s="609"/>
      <c r="R91" s="609"/>
      <c r="S91" s="322"/>
      <c r="T91" s="319">
        <f>IFERROR(INDEX('L2'!K$6:K$502,MATCH(MID(H91,1,SEARCH("-",H91)-2),'L2'!$P$6:$P$502,0)),0)</f>
        <v>0</v>
      </c>
      <c r="U91" s="319">
        <f>IFERROR(INDEX('L2'!L$6:L$502,MATCH(MID(H91,1,SEARCH("-",H91)-2),'L2'!$P$6:$P$502,0)),0)</f>
        <v>0</v>
      </c>
      <c r="V91" s="319">
        <f>IFERROR(INDEX('L2'!M$6:M$502,MATCH(MID(H91,1,SEARCH("-",H91)-2),'L2'!$P$6:$P$502,0)),0)</f>
        <v>0</v>
      </c>
      <c r="W91" s="319">
        <f t="shared" si="1"/>
        <v>0</v>
      </c>
      <c r="X91" s="350"/>
    </row>
    <row r="92" spans="2:24">
      <c r="B92" s="344">
        <v>50</v>
      </c>
      <c r="C92" s="311" t="s">
        <v>104</v>
      </c>
      <c r="D92" s="320"/>
      <c r="E92" s="607"/>
      <c r="F92" s="607"/>
      <c r="G92" s="607"/>
      <c r="H92" s="607"/>
      <c r="I92" s="607"/>
      <c r="J92" s="607"/>
      <c r="K92" s="607"/>
      <c r="L92" s="321">
        <v>1</v>
      </c>
      <c r="M92" s="608" t="str">
        <f>IFERROR(INDEX('L2'!I$6:I$502,MATCH(MID(H92,1,SEARCH("-",H92)-2),'L2'!$P$6:$P$502,0)),"")</f>
        <v/>
      </c>
      <c r="N92" s="608"/>
      <c r="O92" s="609"/>
      <c r="P92" s="609"/>
      <c r="Q92" s="609"/>
      <c r="R92" s="609"/>
      <c r="S92" s="322"/>
      <c r="T92" s="319">
        <f>IFERROR(INDEX('L2'!K$6:K$502,MATCH(MID(H92,1,SEARCH("-",H92)-2),'L2'!$P$6:$P$502,0)),0)</f>
        <v>0</v>
      </c>
      <c r="U92" s="319">
        <f>IFERROR(INDEX('L2'!L$6:L$502,MATCH(MID(H92,1,SEARCH("-",H92)-2),'L2'!$P$6:$P$502,0)),0)</f>
        <v>0</v>
      </c>
      <c r="V92" s="319">
        <f>IFERROR(INDEX('L2'!M$6:M$502,MATCH(MID(H92,1,SEARCH("-",H92)-2),'L2'!$P$6:$P$502,0)),0)</f>
        <v>0</v>
      </c>
      <c r="W92" s="319">
        <f t="shared" si="1"/>
        <v>0</v>
      </c>
      <c r="X92" s="350"/>
    </row>
    <row r="93" spans="2:24">
      <c r="B93" s="344">
        <v>51</v>
      </c>
      <c r="C93" s="311" t="s">
        <v>104</v>
      </c>
      <c r="D93" s="320"/>
      <c r="E93" s="607"/>
      <c r="F93" s="607"/>
      <c r="G93" s="607"/>
      <c r="H93" s="607"/>
      <c r="I93" s="607"/>
      <c r="J93" s="607"/>
      <c r="K93" s="607"/>
      <c r="L93" s="321">
        <v>1</v>
      </c>
      <c r="M93" s="608" t="str">
        <f>IFERROR(INDEX('L2'!I$6:I$502,MATCH(MID(H93,1,SEARCH("-",H93)-2),'L2'!$P$6:$P$502,0)),"")</f>
        <v/>
      </c>
      <c r="N93" s="608"/>
      <c r="O93" s="609"/>
      <c r="P93" s="609"/>
      <c r="Q93" s="609"/>
      <c r="R93" s="609"/>
      <c r="S93" s="322"/>
      <c r="T93" s="319">
        <f>IFERROR(INDEX('L2'!K$6:K$502,MATCH(MID(H93,1,SEARCH("-",H93)-2),'L2'!$P$6:$P$502,0)),0)</f>
        <v>0</v>
      </c>
      <c r="U93" s="319">
        <f>IFERROR(INDEX('L2'!L$6:L$502,MATCH(MID(H93,1,SEARCH("-",H93)-2),'L2'!$P$6:$P$502,0)),0)</f>
        <v>0</v>
      </c>
      <c r="V93" s="319">
        <f>IFERROR(INDEX('L2'!M$6:M$502,MATCH(MID(H93,1,SEARCH("-",H93)-2),'L2'!$P$6:$P$502,0)),0)</f>
        <v>0</v>
      </c>
      <c r="W93" s="319">
        <f t="shared" si="1"/>
        <v>0</v>
      </c>
      <c r="X93" s="350"/>
    </row>
    <row r="94" spans="2:24">
      <c r="B94" s="344">
        <v>52</v>
      </c>
      <c r="C94" s="311" t="s">
        <v>104</v>
      </c>
      <c r="D94" s="320"/>
      <c r="E94" s="607"/>
      <c r="F94" s="607"/>
      <c r="G94" s="607"/>
      <c r="H94" s="607"/>
      <c r="I94" s="607"/>
      <c r="J94" s="607"/>
      <c r="K94" s="607"/>
      <c r="L94" s="321">
        <v>1</v>
      </c>
      <c r="M94" s="608" t="str">
        <f>IFERROR(INDEX('L2'!I$6:I$502,MATCH(MID(H94,1,SEARCH("-",H94)-2),'L2'!$P$6:$P$502,0)),"")</f>
        <v/>
      </c>
      <c r="N94" s="608"/>
      <c r="O94" s="609"/>
      <c r="P94" s="609"/>
      <c r="Q94" s="609"/>
      <c r="R94" s="609"/>
      <c r="S94" s="322"/>
      <c r="T94" s="319">
        <f>IFERROR(INDEX('L2'!K$6:K$502,MATCH(MID(H94,1,SEARCH("-",H94)-2),'L2'!$P$6:$P$502,0)),0)</f>
        <v>0</v>
      </c>
      <c r="U94" s="319">
        <f>IFERROR(INDEX('L2'!L$6:L$502,MATCH(MID(H94,1,SEARCH("-",H94)-2),'L2'!$P$6:$P$502,0)),0)</f>
        <v>0</v>
      </c>
      <c r="V94" s="319">
        <f>IFERROR(INDEX('L2'!M$6:M$502,MATCH(MID(H94,1,SEARCH("-",H94)-2),'L2'!$P$6:$P$502,0)),0)</f>
        <v>0</v>
      </c>
      <c r="W94" s="319">
        <f t="shared" si="1"/>
        <v>0</v>
      </c>
      <c r="X94" s="350"/>
    </row>
    <row r="95" spans="2:24">
      <c r="B95" s="344">
        <v>53</v>
      </c>
      <c r="C95" s="311" t="s">
        <v>104</v>
      </c>
      <c r="D95" s="320"/>
      <c r="E95" s="607"/>
      <c r="F95" s="607"/>
      <c r="G95" s="607"/>
      <c r="H95" s="607"/>
      <c r="I95" s="607"/>
      <c r="J95" s="607"/>
      <c r="K95" s="607"/>
      <c r="L95" s="321">
        <v>1</v>
      </c>
      <c r="M95" s="608" t="str">
        <f>IFERROR(INDEX('L2'!I$6:I$502,MATCH(MID(H95,1,SEARCH("-",H95)-2),'L2'!$P$6:$P$502,0)),"")</f>
        <v/>
      </c>
      <c r="N95" s="608"/>
      <c r="O95" s="609"/>
      <c r="P95" s="609"/>
      <c r="Q95" s="609"/>
      <c r="R95" s="609"/>
      <c r="S95" s="322"/>
      <c r="T95" s="319">
        <f>IFERROR(INDEX('L2'!K$6:K$502,MATCH(MID(H95,1,SEARCH("-",H95)-2),'L2'!$P$6:$P$502,0)),0)</f>
        <v>0</v>
      </c>
      <c r="U95" s="319">
        <f>IFERROR(INDEX('L2'!L$6:L$502,MATCH(MID(H95,1,SEARCH("-",H95)-2),'L2'!$P$6:$P$502,0)),0)</f>
        <v>0</v>
      </c>
      <c r="V95" s="319">
        <f>IFERROR(INDEX('L2'!M$6:M$502,MATCH(MID(H95,1,SEARCH("-",H95)-2),'L2'!$P$6:$P$502,0)),0)</f>
        <v>0</v>
      </c>
      <c r="W95" s="319">
        <f t="shared" si="1"/>
        <v>0</v>
      </c>
      <c r="X95" s="350"/>
    </row>
    <row r="96" spans="2:24">
      <c r="B96" s="344">
        <v>54</v>
      </c>
      <c r="C96" s="311" t="s">
        <v>104</v>
      </c>
      <c r="D96" s="320"/>
      <c r="E96" s="607"/>
      <c r="F96" s="607"/>
      <c r="G96" s="607"/>
      <c r="H96" s="607"/>
      <c r="I96" s="607"/>
      <c r="J96" s="607"/>
      <c r="K96" s="607"/>
      <c r="L96" s="321">
        <v>1</v>
      </c>
      <c r="M96" s="608" t="str">
        <f>IFERROR(INDEX('L2'!I$6:I$502,MATCH(MID(H96,1,SEARCH("-",H96)-2),'L2'!$P$6:$P$502,0)),"")</f>
        <v/>
      </c>
      <c r="N96" s="608"/>
      <c r="O96" s="609"/>
      <c r="P96" s="609"/>
      <c r="Q96" s="609"/>
      <c r="R96" s="609"/>
      <c r="S96" s="322"/>
      <c r="T96" s="319">
        <f>IFERROR(INDEX('L2'!K$6:K$502,MATCH(MID(H96,1,SEARCH("-",H96)-2),'L2'!$P$6:$P$502,0)),0)</f>
        <v>0</v>
      </c>
      <c r="U96" s="319">
        <f>IFERROR(INDEX('L2'!L$6:L$502,MATCH(MID(H96,1,SEARCH("-",H96)-2),'L2'!$P$6:$P$502,0)),0)</f>
        <v>0</v>
      </c>
      <c r="V96" s="319">
        <f>IFERROR(INDEX('L2'!M$6:M$502,MATCH(MID(H96,1,SEARCH("-",H96)-2),'L2'!$P$6:$P$502,0)),0)</f>
        <v>0</v>
      </c>
      <c r="W96" s="319">
        <f t="shared" si="1"/>
        <v>0</v>
      </c>
      <c r="X96" s="350"/>
    </row>
    <row r="97" spans="2:24">
      <c r="B97" s="344">
        <v>55</v>
      </c>
      <c r="C97" s="311" t="s">
        <v>104</v>
      </c>
      <c r="D97" s="320"/>
      <c r="E97" s="607"/>
      <c r="F97" s="607"/>
      <c r="G97" s="607"/>
      <c r="H97" s="607"/>
      <c r="I97" s="607"/>
      <c r="J97" s="607"/>
      <c r="K97" s="607"/>
      <c r="L97" s="321">
        <v>1</v>
      </c>
      <c r="M97" s="608" t="str">
        <f>IFERROR(INDEX('L2'!I$6:I$502,MATCH(MID(H97,1,SEARCH("-",H97)-2),'L2'!$P$6:$P$502,0)),"")</f>
        <v/>
      </c>
      <c r="N97" s="608"/>
      <c r="O97" s="609"/>
      <c r="P97" s="609"/>
      <c r="Q97" s="609"/>
      <c r="R97" s="609"/>
      <c r="S97" s="322"/>
      <c r="T97" s="319">
        <f>IFERROR(INDEX('L2'!K$6:K$502,MATCH(MID(H97,1,SEARCH("-",H97)-2),'L2'!$P$6:$P$502,0)),0)</f>
        <v>0</v>
      </c>
      <c r="U97" s="319">
        <f>IFERROR(INDEX('L2'!L$6:L$502,MATCH(MID(H97,1,SEARCH("-",H97)-2),'L2'!$P$6:$P$502,0)),0)</f>
        <v>0</v>
      </c>
      <c r="V97" s="319">
        <f>IFERROR(INDEX('L2'!M$6:M$502,MATCH(MID(H97,1,SEARCH("-",H97)-2),'L2'!$P$6:$P$502,0)),0)</f>
        <v>0</v>
      </c>
      <c r="W97" s="319">
        <f t="shared" si="1"/>
        <v>0</v>
      </c>
      <c r="X97" s="350"/>
    </row>
    <row r="98" spans="2:24">
      <c r="B98" s="344">
        <v>56</v>
      </c>
      <c r="C98" s="311" t="s">
        <v>104</v>
      </c>
      <c r="D98" s="320"/>
      <c r="E98" s="607"/>
      <c r="F98" s="607"/>
      <c r="G98" s="607"/>
      <c r="H98" s="607"/>
      <c r="I98" s="607"/>
      <c r="J98" s="607"/>
      <c r="K98" s="607"/>
      <c r="L98" s="321">
        <v>1</v>
      </c>
      <c r="M98" s="608" t="str">
        <f>IFERROR(INDEX('L2'!I$6:I$502,MATCH(MID(H98,1,SEARCH("-",H98)-2),'L2'!$P$6:$P$502,0)),"")</f>
        <v/>
      </c>
      <c r="N98" s="608"/>
      <c r="O98" s="609"/>
      <c r="P98" s="609"/>
      <c r="Q98" s="609"/>
      <c r="R98" s="609"/>
      <c r="S98" s="322"/>
      <c r="T98" s="319">
        <f>IFERROR(INDEX('L2'!K$6:K$502,MATCH(MID(H98,1,SEARCH("-",H98)-2),'L2'!$P$6:$P$502,0)),0)</f>
        <v>0</v>
      </c>
      <c r="U98" s="319">
        <f>IFERROR(INDEX('L2'!L$6:L$502,MATCH(MID(H98,1,SEARCH("-",H98)-2),'L2'!$P$6:$P$502,0)),0)</f>
        <v>0</v>
      </c>
      <c r="V98" s="319">
        <f>IFERROR(INDEX('L2'!M$6:M$502,MATCH(MID(H98,1,SEARCH("-",H98)-2),'L2'!$P$6:$P$502,0)),0)</f>
        <v>0</v>
      </c>
      <c r="W98" s="319">
        <f t="shared" si="1"/>
        <v>0</v>
      </c>
      <c r="X98" s="350"/>
    </row>
    <row r="99" spans="2:24">
      <c r="B99" s="344">
        <v>57</v>
      </c>
      <c r="C99" s="311" t="s">
        <v>104</v>
      </c>
      <c r="D99" s="320"/>
      <c r="E99" s="607"/>
      <c r="F99" s="607"/>
      <c r="G99" s="607"/>
      <c r="H99" s="607"/>
      <c r="I99" s="607"/>
      <c r="J99" s="607"/>
      <c r="K99" s="607"/>
      <c r="L99" s="321">
        <v>1</v>
      </c>
      <c r="M99" s="608" t="str">
        <f>IFERROR(INDEX('L2'!I$6:I$502,MATCH(MID(H99,1,SEARCH("-",H99)-2),'L2'!$P$6:$P$502,0)),"")</f>
        <v/>
      </c>
      <c r="N99" s="608"/>
      <c r="O99" s="609"/>
      <c r="P99" s="609"/>
      <c r="Q99" s="609"/>
      <c r="R99" s="609"/>
      <c r="S99" s="322"/>
      <c r="T99" s="319">
        <f>IFERROR(INDEX('L2'!K$6:K$502,MATCH(MID(H99,1,SEARCH("-",H99)-2),'L2'!$P$6:$P$502,0)),0)</f>
        <v>0</v>
      </c>
      <c r="U99" s="319">
        <f>IFERROR(INDEX('L2'!L$6:L$502,MATCH(MID(H99,1,SEARCH("-",H99)-2),'L2'!$P$6:$P$502,0)),0)</f>
        <v>0</v>
      </c>
      <c r="V99" s="319">
        <f>IFERROR(INDEX('L2'!M$6:M$502,MATCH(MID(H99,1,SEARCH("-",H99)-2),'L2'!$P$6:$P$502,0)),0)</f>
        <v>0</v>
      </c>
      <c r="W99" s="319">
        <f t="shared" si="1"/>
        <v>0</v>
      </c>
      <c r="X99" s="350"/>
    </row>
    <row r="100" spans="2:24">
      <c r="B100" s="344">
        <v>58</v>
      </c>
      <c r="C100" s="311" t="s">
        <v>104</v>
      </c>
      <c r="D100" s="320"/>
      <c r="E100" s="607"/>
      <c r="F100" s="607"/>
      <c r="G100" s="607"/>
      <c r="H100" s="607"/>
      <c r="I100" s="607"/>
      <c r="J100" s="607"/>
      <c r="K100" s="607"/>
      <c r="L100" s="321">
        <v>1</v>
      </c>
      <c r="M100" s="608" t="str">
        <f>IFERROR(INDEX('L2'!I$6:I$502,MATCH(MID(H100,1,SEARCH("-",H100)-2),'L2'!$P$6:$P$502,0)),"")</f>
        <v/>
      </c>
      <c r="N100" s="608"/>
      <c r="O100" s="609"/>
      <c r="P100" s="609"/>
      <c r="Q100" s="609"/>
      <c r="R100" s="609"/>
      <c r="S100" s="322"/>
      <c r="T100" s="319">
        <f>IFERROR(INDEX('L2'!K$6:K$502,MATCH(MID(H100,1,SEARCH("-",H100)-2),'L2'!$P$6:$P$502,0)),0)</f>
        <v>0</v>
      </c>
      <c r="U100" s="319">
        <f>IFERROR(INDEX('L2'!L$6:L$502,MATCH(MID(H100,1,SEARCH("-",H100)-2),'L2'!$P$6:$P$502,0)),0)</f>
        <v>0</v>
      </c>
      <c r="V100" s="319">
        <f>IFERROR(INDEX('L2'!M$6:M$502,MATCH(MID(H100,1,SEARCH("-",H100)-2),'L2'!$P$6:$P$502,0)),0)</f>
        <v>0</v>
      </c>
      <c r="W100" s="319">
        <f t="shared" si="1"/>
        <v>0</v>
      </c>
      <c r="X100" s="350"/>
    </row>
    <row r="101" spans="2:24">
      <c r="B101" s="344">
        <v>59</v>
      </c>
      <c r="C101" s="311" t="s">
        <v>104</v>
      </c>
      <c r="D101" s="320"/>
      <c r="E101" s="607"/>
      <c r="F101" s="607"/>
      <c r="G101" s="607"/>
      <c r="H101" s="607"/>
      <c r="I101" s="607"/>
      <c r="J101" s="607"/>
      <c r="K101" s="607"/>
      <c r="L101" s="321">
        <v>1</v>
      </c>
      <c r="M101" s="608" t="str">
        <f>IFERROR(INDEX('L2'!I$6:I$502,MATCH(MID(H101,1,SEARCH("-",H101)-2),'L2'!$P$6:$P$502,0)),"")</f>
        <v/>
      </c>
      <c r="N101" s="608"/>
      <c r="O101" s="609"/>
      <c r="P101" s="609"/>
      <c r="Q101" s="609"/>
      <c r="R101" s="609"/>
      <c r="S101" s="322"/>
      <c r="T101" s="319">
        <f>IFERROR(INDEX('L2'!K$6:K$502,MATCH(MID(H101,1,SEARCH("-",H101)-2),'L2'!$P$6:$P$502,0)),0)</f>
        <v>0</v>
      </c>
      <c r="U101" s="319">
        <f>IFERROR(INDEX('L2'!L$6:L$502,MATCH(MID(H101,1,SEARCH("-",H101)-2),'L2'!$P$6:$P$502,0)),0)</f>
        <v>0</v>
      </c>
      <c r="V101" s="319">
        <f>IFERROR(INDEX('L2'!M$6:M$502,MATCH(MID(H101,1,SEARCH("-",H101)-2),'L2'!$P$6:$P$502,0)),0)</f>
        <v>0</v>
      </c>
      <c r="W101" s="319">
        <f t="shared" si="1"/>
        <v>0</v>
      </c>
      <c r="X101" s="350"/>
    </row>
    <row r="102" spans="2:24">
      <c r="B102" s="344">
        <v>60</v>
      </c>
      <c r="C102" s="311" t="s">
        <v>104</v>
      </c>
      <c r="D102" s="320"/>
      <c r="E102" s="607"/>
      <c r="F102" s="607"/>
      <c r="G102" s="607"/>
      <c r="H102" s="607"/>
      <c r="I102" s="607"/>
      <c r="J102" s="607"/>
      <c r="K102" s="607"/>
      <c r="L102" s="321">
        <v>1</v>
      </c>
      <c r="M102" s="608" t="str">
        <f>IFERROR(INDEX('L2'!I$6:I$502,MATCH(MID(H102,1,SEARCH("-",H102)-2),'L2'!$P$6:$P$502,0)),"")</f>
        <v/>
      </c>
      <c r="N102" s="608"/>
      <c r="O102" s="609"/>
      <c r="P102" s="609"/>
      <c r="Q102" s="609"/>
      <c r="R102" s="609"/>
      <c r="S102" s="322"/>
      <c r="T102" s="319">
        <f>IFERROR(INDEX('L2'!K$6:K$502,MATCH(MID(H102,1,SEARCH("-",H102)-2),'L2'!$P$6:$P$502,0)),0)</f>
        <v>0</v>
      </c>
      <c r="U102" s="319">
        <f>IFERROR(INDEX('L2'!L$6:L$502,MATCH(MID(H102,1,SEARCH("-",H102)-2),'L2'!$P$6:$P$502,0)),0)</f>
        <v>0</v>
      </c>
      <c r="V102" s="319">
        <f>IFERROR(INDEX('L2'!M$6:M$502,MATCH(MID(H102,1,SEARCH("-",H102)-2),'L2'!$P$6:$P$502,0)),0)</f>
        <v>0</v>
      </c>
      <c r="W102" s="319">
        <f t="shared" si="1"/>
        <v>0</v>
      </c>
      <c r="X102" s="350"/>
    </row>
    <row r="103" spans="2:24">
      <c r="B103" s="344">
        <v>61</v>
      </c>
      <c r="C103" s="311" t="s">
        <v>104</v>
      </c>
      <c r="D103" s="320"/>
      <c r="E103" s="607"/>
      <c r="F103" s="607"/>
      <c r="G103" s="607"/>
      <c r="H103" s="607"/>
      <c r="I103" s="607"/>
      <c r="J103" s="607"/>
      <c r="K103" s="607"/>
      <c r="L103" s="321">
        <v>1</v>
      </c>
      <c r="M103" s="608" t="str">
        <f>IFERROR(INDEX('L2'!I$6:I$502,MATCH(MID(H103,1,SEARCH("-",H103)-2),'L2'!$P$6:$P$502,0)),"")</f>
        <v/>
      </c>
      <c r="N103" s="608"/>
      <c r="O103" s="609"/>
      <c r="P103" s="609"/>
      <c r="Q103" s="609"/>
      <c r="R103" s="609"/>
      <c r="S103" s="322"/>
      <c r="T103" s="319">
        <f>IFERROR(INDEX('L2'!K$6:K$502,MATCH(MID(H103,1,SEARCH("-",H103)-2),'L2'!$P$6:$P$502,0)),0)</f>
        <v>0</v>
      </c>
      <c r="U103" s="319">
        <f>IFERROR(INDEX('L2'!L$6:L$502,MATCH(MID(H103,1,SEARCH("-",H103)-2),'L2'!$P$6:$P$502,0)),0)</f>
        <v>0</v>
      </c>
      <c r="V103" s="319">
        <f>IFERROR(INDEX('L2'!M$6:M$502,MATCH(MID(H103,1,SEARCH("-",H103)-2),'L2'!$P$6:$P$502,0)),0)</f>
        <v>0</v>
      </c>
      <c r="W103" s="319">
        <f t="shared" si="1"/>
        <v>0</v>
      </c>
      <c r="X103" s="350"/>
    </row>
    <row r="104" spans="2:24">
      <c r="B104" s="344">
        <v>62</v>
      </c>
      <c r="C104" s="311" t="s">
        <v>104</v>
      </c>
      <c r="D104" s="320"/>
      <c r="E104" s="607"/>
      <c r="F104" s="607"/>
      <c r="G104" s="607"/>
      <c r="H104" s="607"/>
      <c r="I104" s="607"/>
      <c r="J104" s="607"/>
      <c r="K104" s="607"/>
      <c r="L104" s="321">
        <v>1</v>
      </c>
      <c r="M104" s="608" t="str">
        <f>IFERROR(INDEX('L2'!I$6:I$502,MATCH(MID(H104,1,SEARCH("-",H104)-2),'L2'!$P$6:$P$502,0)),"")</f>
        <v/>
      </c>
      <c r="N104" s="608"/>
      <c r="O104" s="609"/>
      <c r="P104" s="609"/>
      <c r="Q104" s="609"/>
      <c r="R104" s="609"/>
      <c r="S104" s="322"/>
      <c r="T104" s="319">
        <f>IFERROR(INDEX('L2'!K$6:K$502,MATCH(MID(H104,1,SEARCH("-",H104)-2),'L2'!$P$6:$P$502,0)),0)</f>
        <v>0</v>
      </c>
      <c r="U104" s="319">
        <f>IFERROR(INDEX('L2'!L$6:L$502,MATCH(MID(H104,1,SEARCH("-",H104)-2),'L2'!$P$6:$P$502,0)),0)</f>
        <v>0</v>
      </c>
      <c r="V104" s="319">
        <f>IFERROR(INDEX('L2'!M$6:M$502,MATCH(MID(H104,1,SEARCH("-",H104)-2),'L2'!$P$6:$P$502,0)),0)</f>
        <v>0</v>
      </c>
      <c r="W104" s="319">
        <f t="shared" si="1"/>
        <v>0</v>
      </c>
      <c r="X104" s="350"/>
    </row>
    <row r="105" spans="2:24">
      <c r="B105" s="344">
        <v>63</v>
      </c>
      <c r="C105" s="311" t="s">
        <v>104</v>
      </c>
      <c r="D105" s="320"/>
      <c r="E105" s="607"/>
      <c r="F105" s="607"/>
      <c r="G105" s="607"/>
      <c r="H105" s="607"/>
      <c r="I105" s="607"/>
      <c r="J105" s="607"/>
      <c r="K105" s="607"/>
      <c r="L105" s="321">
        <v>1</v>
      </c>
      <c r="M105" s="608" t="str">
        <f>IFERROR(INDEX('L2'!I$6:I$502,MATCH(MID(H105,1,SEARCH("-",H105)-2),'L2'!$P$6:$P$502,0)),"")</f>
        <v/>
      </c>
      <c r="N105" s="608"/>
      <c r="O105" s="609"/>
      <c r="P105" s="609"/>
      <c r="Q105" s="609"/>
      <c r="R105" s="609"/>
      <c r="S105" s="322"/>
      <c r="T105" s="319">
        <f>IFERROR(INDEX('L2'!K$6:K$502,MATCH(MID(H105,1,SEARCH("-",H105)-2),'L2'!$P$6:$P$502,0)),0)</f>
        <v>0</v>
      </c>
      <c r="U105" s="319">
        <f>IFERROR(INDEX('L2'!L$6:L$502,MATCH(MID(H105,1,SEARCH("-",H105)-2),'L2'!$P$6:$P$502,0)),0)</f>
        <v>0</v>
      </c>
      <c r="V105" s="319">
        <f>IFERROR(INDEX('L2'!M$6:M$502,MATCH(MID(H105,1,SEARCH("-",H105)-2),'L2'!$P$6:$P$502,0)),0)</f>
        <v>0</v>
      </c>
      <c r="W105" s="319">
        <f t="shared" si="1"/>
        <v>0</v>
      </c>
      <c r="X105" s="350"/>
    </row>
    <row r="106" spans="2:24">
      <c r="B106" s="344">
        <v>64</v>
      </c>
      <c r="C106" s="311" t="s">
        <v>104</v>
      </c>
      <c r="D106" s="320"/>
      <c r="E106" s="607"/>
      <c r="F106" s="607"/>
      <c r="G106" s="607"/>
      <c r="H106" s="607"/>
      <c r="I106" s="607"/>
      <c r="J106" s="607"/>
      <c r="K106" s="607"/>
      <c r="L106" s="321">
        <v>1</v>
      </c>
      <c r="M106" s="608" t="str">
        <f>IFERROR(INDEX('L2'!I$6:I$502,MATCH(MID(H106,1,SEARCH("-",H106)-2),'L2'!$P$6:$P$502,0)),"")</f>
        <v/>
      </c>
      <c r="N106" s="608"/>
      <c r="O106" s="609"/>
      <c r="P106" s="609"/>
      <c r="Q106" s="609"/>
      <c r="R106" s="609"/>
      <c r="S106" s="322"/>
      <c r="T106" s="319">
        <f>IFERROR(INDEX('L2'!K$6:K$502,MATCH(MID(H106,1,SEARCH("-",H106)-2),'L2'!$P$6:$P$502,0)),0)</f>
        <v>0</v>
      </c>
      <c r="U106" s="319">
        <f>IFERROR(INDEX('L2'!L$6:L$502,MATCH(MID(H106,1,SEARCH("-",H106)-2),'L2'!$P$6:$P$502,0)),0)</f>
        <v>0</v>
      </c>
      <c r="V106" s="319">
        <f>IFERROR(INDEX('L2'!M$6:M$502,MATCH(MID(H106,1,SEARCH("-",H106)-2),'L2'!$P$6:$P$502,0)),0)</f>
        <v>0</v>
      </c>
      <c r="W106" s="319">
        <f t="shared" si="1"/>
        <v>0</v>
      </c>
      <c r="X106" s="350"/>
    </row>
    <row r="107" spans="2:24">
      <c r="B107" s="344">
        <v>65</v>
      </c>
      <c r="C107" s="311" t="s">
        <v>104</v>
      </c>
      <c r="D107" s="320"/>
      <c r="E107" s="607"/>
      <c r="F107" s="607"/>
      <c r="G107" s="607"/>
      <c r="H107" s="607"/>
      <c r="I107" s="607"/>
      <c r="J107" s="607"/>
      <c r="K107" s="607"/>
      <c r="L107" s="321">
        <v>1</v>
      </c>
      <c r="M107" s="608" t="str">
        <f>IFERROR(INDEX('L2'!I$6:I$502,MATCH(MID(H107,1,SEARCH("-",H107)-2),'L2'!$P$6:$P$502,0)),"")</f>
        <v/>
      </c>
      <c r="N107" s="608"/>
      <c r="O107" s="609"/>
      <c r="P107" s="609"/>
      <c r="Q107" s="609"/>
      <c r="R107" s="609"/>
      <c r="S107" s="322"/>
      <c r="T107" s="319">
        <f>IFERROR(INDEX('L2'!K$6:K$502,MATCH(MID(H107,1,SEARCH("-",H107)-2),'L2'!$P$6:$P$502,0)),0)</f>
        <v>0</v>
      </c>
      <c r="U107" s="319">
        <f>IFERROR(INDEX('L2'!L$6:L$502,MATCH(MID(H107,1,SEARCH("-",H107)-2),'L2'!$P$6:$P$502,0)),0)</f>
        <v>0</v>
      </c>
      <c r="V107" s="319">
        <f>IFERROR(INDEX('L2'!M$6:M$502,MATCH(MID(H107,1,SEARCH("-",H107)-2),'L2'!$P$6:$P$502,0)),0)</f>
        <v>0</v>
      </c>
      <c r="W107" s="319">
        <f t="shared" si="1"/>
        <v>0</v>
      </c>
      <c r="X107" s="350"/>
    </row>
    <row r="108" spans="2:24">
      <c r="B108" s="344">
        <v>66</v>
      </c>
      <c r="C108" s="311" t="s">
        <v>104</v>
      </c>
      <c r="D108" s="320"/>
      <c r="E108" s="607"/>
      <c r="F108" s="607"/>
      <c r="G108" s="607"/>
      <c r="H108" s="607"/>
      <c r="I108" s="607"/>
      <c r="J108" s="607"/>
      <c r="K108" s="607"/>
      <c r="L108" s="321">
        <v>1</v>
      </c>
      <c r="M108" s="608" t="str">
        <f>IFERROR(INDEX('L2'!I$6:I$502,MATCH(MID(H108,1,SEARCH("-",H108)-2),'L2'!$P$6:$P$502,0)),"")</f>
        <v/>
      </c>
      <c r="N108" s="608"/>
      <c r="O108" s="609"/>
      <c r="P108" s="609"/>
      <c r="Q108" s="609"/>
      <c r="R108" s="609"/>
      <c r="S108" s="322"/>
      <c r="T108" s="319">
        <f>IFERROR(INDEX('L2'!K$6:K$502,MATCH(MID(H108,1,SEARCH("-",H108)-2),'L2'!$P$6:$P$502,0)),0)</f>
        <v>0</v>
      </c>
      <c r="U108" s="319">
        <f>IFERROR(INDEX('L2'!L$6:L$502,MATCH(MID(H108,1,SEARCH("-",H108)-2),'L2'!$P$6:$P$502,0)),0)</f>
        <v>0</v>
      </c>
      <c r="V108" s="319">
        <f>IFERROR(INDEX('L2'!M$6:M$502,MATCH(MID(H108,1,SEARCH("-",H108)-2),'L2'!$P$6:$P$502,0)),0)</f>
        <v>0</v>
      </c>
      <c r="W108" s="319">
        <f t="shared" ref="W108:W142" si="2">IFERROR(IF(C108="Yes",SUM(O108:V108)*L108,0),0)</f>
        <v>0</v>
      </c>
      <c r="X108" s="350"/>
    </row>
    <row r="109" spans="2:24">
      <c r="B109" s="344">
        <v>67</v>
      </c>
      <c r="C109" s="311" t="s">
        <v>104</v>
      </c>
      <c r="D109" s="320"/>
      <c r="E109" s="607"/>
      <c r="F109" s="607"/>
      <c r="G109" s="607"/>
      <c r="H109" s="607"/>
      <c r="I109" s="607"/>
      <c r="J109" s="607"/>
      <c r="K109" s="607"/>
      <c r="L109" s="321">
        <v>1</v>
      </c>
      <c r="M109" s="608" t="str">
        <f>IFERROR(INDEX('L2'!I$6:I$502,MATCH(MID(H109,1,SEARCH("-",H109)-2),'L2'!$P$6:$P$502,0)),"")</f>
        <v/>
      </c>
      <c r="N109" s="608"/>
      <c r="O109" s="609"/>
      <c r="P109" s="609"/>
      <c r="Q109" s="609"/>
      <c r="R109" s="609"/>
      <c r="S109" s="322"/>
      <c r="T109" s="319">
        <f>IFERROR(INDEX('L2'!K$6:K$502,MATCH(MID(H109,1,SEARCH("-",H109)-2),'L2'!$P$6:$P$502,0)),0)</f>
        <v>0</v>
      </c>
      <c r="U109" s="319">
        <f>IFERROR(INDEX('L2'!L$6:L$502,MATCH(MID(H109,1,SEARCH("-",H109)-2),'L2'!$P$6:$P$502,0)),0)</f>
        <v>0</v>
      </c>
      <c r="V109" s="319">
        <f>IFERROR(INDEX('L2'!M$6:M$502,MATCH(MID(H109,1,SEARCH("-",H109)-2),'L2'!$P$6:$P$502,0)),0)</f>
        <v>0</v>
      </c>
      <c r="W109" s="319">
        <f t="shared" si="2"/>
        <v>0</v>
      </c>
      <c r="X109" s="350"/>
    </row>
    <row r="110" spans="2:24">
      <c r="B110" s="344">
        <v>68</v>
      </c>
      <c r="C110" s="311" t="s">
        <v>104</v>
      </c>
      <c r="D110" s="320"/>
      <c r="E110" s="607"/>
      <c r="F110" s="607"/>
      <c r="G110" s="607"/>
      <c r="H110" s="607"/>
      <c r="I110" s="607"/>
      <c r="J110" s="607"/>
      <c r="K110" s="607"/>
      <c r="L110" s="321">
        <v>1</v>
      </c>
      <c r="M110" s="608" t="str">
        <f>IFERROR(INDEX('L2'!I$6:I$502,MATCH(MID(H110,1,SEARCH("-",H110)-2),'L2'!$P$6:$P$502,0)),"")</f>
        <v/>
      </c>
      <c r="N110" s="608"/>
      <c r="O110" s="609"/>
      <c r="P110" s="609"/>
      <c r="Q110" s="609"/>
      <c r="R110" s="609"/>
      <c r="S110" s="322"/>
      <c r="T110" s="319">
        <f>IFERROR(INDEX('L2'!K$6:K$502,MATCH(MID(H110,1,SEARCH("-",H110)-2),'L2'!$P$6:$P$502,0)),0)</f>
        <v>0</v>
      </c>
      <c r="U110" s="319">
        <f>IFERROR(INDEX('L2'!L$6:L$502,MATCH(MID(H110,1,SEARCH("-",H110)-2),'L2'!$P$6:$P$502,0)),0)</f>
        <v>0</v>
      </c>
      <c r="V110" s="319">
        <f>IFERROR(INDEX('L2'!M$6:M$502,MATCH(MID(H110,1,SEARCH("-",H110)-2),'L2'!$P$6:$P$502,0)),0)</f>
        <v>0</v>
      </c>
      <c r="W110" s="319">
        <f t="shared" si="2"/>
        <v>0</v>
      </c>
      <c r="X110" s="350"/>
    </row>
    <row r="111" spans="2:24">
      <c r="B111" s="344">
        <v>69</v>
      </c>
      <c r="C111" s="311" t="s">
        <v>104</v>
      </c>
      <c r="D111" s="320"/>
      <c r="E111" s="607"/>
      <c r="F111" s="607"/>
      <c r="G111" s="607"/>
      <c r="H111" s="607"/>
      <c r="I111" s="607"/>
      <c r="J111" s="607"/>
      <c r="K111" s="607"/>
      <c r="L111" s="321">
        <v>1</v>
      </c>
      <c r="M111" s="608" t="str">
        <f>IFERROR(INDEX('L2'!I$6:I$502,MATCH(MID(H111,1,SEARCH("-",H111)-2),'L2'!$P$6:$P$502,0)),"")</f>
        <v/>
      </c>
      <c r="N111" s="608"/>
      <c r="O111" s="609"/>
      <c r="P111" s="609"/>
      <c r="Q111" s="609"/>
      <c r="R111" s="609"/>
      <c r="S111" s="322"/>
      <c r="T111" s="319">
        <f>IFERROR(INDEX('L2'!K$6:K$502,MATCH(MID(H111,1,SEARCH("-",H111)-2),'L2'!$P$6:$P$502,0)),0)</f>
        <v>0</v>
      </c>
      <c r="U111" s="319">
        <f>IFERROR(INDEX('L2'!L$6:L$502,MATCH(MID(H111,1,SEARCH("-",H111)-2),'L2'!$P$6:$P$502,0)),0)</f>
        <v>0</v>
      </c>
      <c r="V111" s="319">
        <f>IFERROR(INDEX('L2'!M$6:M$502,MATCH(MID(H111,1,SEARCH("-",H111)-2),'L2'!$P$6:$P$502,0)),0)</f>
        <v>0</v>
      </c>
      <c r="W111" s="319">
        <f t="shared" si="2"/>
        <v>0</v>
      </c>
      <c r="X111" s="350"/>
    </row>
    <row r="112" spans="2:24">
      <c r="B112" s="344">
        <v>70</v>
      </c>
      <c r="C112" s="311" t="s">
        <v>104</v>
      </c>
      <c r="D112" s="320"/>
      <c r="E112" s="607"/>
      <c r="F112" s="607"/>
      <c r="G112" s="607"/>
      <c r="H112" s="607"/>
      <c r="I112" s="607"/>
      <c r="J112" s="607"/>
      <c r="K112" s="607"/>
      <c r="L112" s="321">
        <v>1</v>
      </c>
      <c r="M112" s="608" t="str">
        <f>IFERROR(INDEX('L2'!I$6:I$502,MATCH(MID(H112,1,SEARCH("-",H112)-2),'L2'!$P$6:$P$502,0)),"")</f>
        <v/>
      </c>
      <c r="N112" s="608"/>
      <c r="O112" s="609"/>
      <c r="P112" s="609"/>
      <c r="Q112" s="609"/>
      <c r="R112" s="609"/>
      <c r="S112" s="322"/>
      <c r="T112" s="319">
        <f>IFERROR(INDEX('L2'!K$6:K$502,MATCH(MID(H112,1,SEARCH("-",H112)-2),'L2'!$P$6:$P$502,0)),0)</f>
        <v>0</v>
      </c>
      <c r="U112" s="319">
        <f>IFERROR(INDEX('L2'!L$6:L$502,MATCH(MID(H112,1,SEARCH("-",H112)-2),'L2'!$P$6:$P$502,0)),0)</f>
        <v>0</v>
      </c>
      <c r="V112" s="319">
        <f>IFERROR(INDEX('L2'!M$6:M$502,MATCH(MID(H112,1,SEARCH("-",H112)-2),'L2'!$P$6:$P$502,0)),0)</f>
        <v>0</v>
      </c>
      <c r="W112" s="319">
        <f t="shared" si="2"/>
        <v>0</v>
      </c>
      <c r="X112" s="350"/>
    </row>
    <row r="113" spans="2:24">
      <c r="B113" s="344">
        <v>71</v>
      </c>
      <c r="C113" s="311" t="s">
        <v>104</v>
      </c>
      <c r="D113" s="320"/>
      <c r="E113" s="607"/>
      <c r="F113" s="607"/>
      <c r="G113" s="607"/>
      <c r="H113" s="607"/>
      <c r="I113" s="607"/>
      <c r="J113" s="607"/>
      <c r="K113" s="607"/>
      <c r="L113" s="321">
        <v>1</v>
      </c>
      <c r="M113" s="608" t="str">
        <f>IFERROR(INDEX('L2'!I$6:I$502,MATCH(MID(H113,1,SEARCH("-",H113)-2),'L2'!$P$6:$P$502,0)),"")</f>
        <v/>
      </c>
      <c r="N113" s="608"/>
      <c r="O113" s="609"/>
      <c r="P113" s="609"/>
      <c r="Q113" s="609"/>
      <c r="R113" s="609"/>
      <c r="S113" s="322"/>
      <c r="T113" s="319">
        <f>IFERROR(INDEX('L2'!K$6:K$502,MATCH(MID(H113,1,SEARCH("-",H113)-2),'L2'!$P$6:$P$502,0)),0)</f>
        <v>0</v>
      </c>
      <c r="U113" s="319">
        <f>IFERROR(INDEX('L2'!L$6:L$502,MATCH(MID(H113,1,SEARCH("-",H113)-2),'L2'!$P$6:$P$502,0)),0)</f>
        <v>0</v>
      </c>
      <c r="V113" s="319">
        <f>IFERROR(INDEX('L2'!M$6:M$502,MATCH(MID(H113,1,SEARCH("-",H113)-2),'L2'!$P$6:$P$502,0)),0)</f>
        <v>0</v>
      </c>
      <c r="W113" s="319">
        <f t="shared" si="2"/>
        <v>0</v>
      </c>
      <c r="X113" s="350"/>
    </row>
    <row r="114" spans="2:24">
      <c r="B114" s="344">
        <v>72</v>
      </c>
      <c r="C114" s="311" t="s">
        <v>104</v>
      </c>
      <c r="D114" s="320"/>
      <c r="E114" s="607"/>
      <c r="F114" s="607"/>
      <c r="G114" s="607"/>
      <c r="H114" s="607"/>
      <c r="I114" s="607"/>
      <c r="J114" s="607"/>
      <c r="K114" s="607"/>
      <c r="L114" s="321">
        <v>1</v>
      </c>
      <c r="M114" s="608" t="str">
        <f>IFERROR(INDEX('L2'!I$6:I$502,MATCH(MID(H114,1,SEARCH("-",H114)-2),'L2'!$P$6:$P$502,0)),"")</f>
        <v/>
      </c>
      <c r="N114" s="608"/>
      <c r="O114" s="609"/>
      <c r="P114" s="609"/>
      <c r="Q114" s="609"/>
      <c r="R114" s="609"/>
      <c r="S114" s="322"/>
      <c r="T114" s="319">
        <f>IFERROR(INDEX('L2'!K$6:K$502,MATCH(MID(H114,1,SEARCH("-",H114)-2),'L2'!$P$6:$P$502,0)),0)</f>
        <v>0</v>
      </c>
      <c r="U114" s="319">
        <f>IFERROR(INDEX('L2'!L$6:L$502,MATCH(MID(H114,1,SEARCH("-",H114)-2),'L2'!$P$6:$P$502,0)),0)</f>
        <v>0</v>
      </c>
      <c r="V114" s="319">
        <f>IFERROR(INDEX('L2'!M$6:M$502,MATCH(MID(H114,1,SEARCH("-",H114)-2),'L2'!$P$6:$P$502,0)),0)</f>
        <v>0</v>
      </c>
      <c r="W114" s="319">
        <f t="shared" si="2"/>
        <v>0</v>
      </c>
      <c r="X114" s="350"/>
    </row>
    <row r="115" spans="2:24">
      <c r="B115" s="344">
        <v>73</v>
      </c>
      <c r="C115" s="311" t="s">
        <v>104</v>
      </c>
      <c r="D115" s="320"/>
      <c r="E115" s="607"/>
      <c r="F115" s="607"/>
      <c r="G115" s="607"/>
      <c r="H115" s="607"/>
      <c r="I115" s="607"/>
      <c r="J115" s="607"/>
      <c r="K115" s="607"/>
      <c r="L115" s="321">
        <v>1</v>
      </c>
      <c r="M115" s="608" t="str">
        <f>IFERROR(INDEX('L2'!I$6:I$502,MATCH(MID(H115,1,SEARCH("-",H115)-2),'L2'!$P$6:$P$502,0)),"")</f>
        <v/>
      </c>
      <c r="N115" s="608"/>
      <c r="O115" s="609"/>
      <c r="P115" s="609"/>
      <c r="Q115" s="609"/>
      <c r="R115" s="609"/>
      <c r="S115" s="322"/>
      <c r="T115" s="319">
        <f>IFERROR(INDEX('L2'!K$6:K$502,MATCH(MID(H115,1,SEARCH("-",H115)-2),'L2'!$P$6:$P$502,0)),0)</f>
        <v>0</v>
      </c>
      <c r="U115" s="319">
        <f>IFERROR(INDEX('L2'!L$6:L$502,MATCH(MID(H115,1,SEARCH("-",H115)-2),'L2'!$P$6:$P$502,0)),0)</f>
        <v>0</v>
      </c>
      <c r="V115" s="319">
        <f>IFERROR(INDEX('L2'!M$6:M$502,MATCH(MID(H115,1,SEARCH("-",H115)-2),'L2'!$P$6:$P$502,0)),0)</f>
        <v>0</v>
      </c>
      <c r="W115" s="319">
        <f t="shared" si="2"/>
        <v>0</v>
      </c>
      <c r="X115" s="350"/>
    </row>
    <row r="116" spans="2:24">
      <c r="B116" s="344">
        <v>74</v>
      </c>
      <c r="C116" s="311" t="s">
        <v>104</v>
      </c>
      <c r="D116" s="320"/>
      <c r="E116" s="607"/>
      <c r="F116" s="607"/>
      <c r="G116" s="607"/>
      <c r="H116" s="607"/>
      <c r="I116" s="607"/>
      <c r="J116" s="607"/>
      <c r="K116" s="607"/>
      <c r="L116" s="321">
        <v>1</v>
      </c>
      <c r="M116" s="608" t="str">
        <f>IFERROR(INDEX('L2'!I$6:I$502,MATCH(MID(H116,1,SEARCH("-",H116)-2),'L2'!$P$6:$P$502,0)),"")</f>
        <v/>
      </c>
      <c r="N116" s="608"/>
      <c r="O116" s="609"/>
      <c r="P116" s="609"/>
      <c r="Q116" s="609"/>
      <c r="R116" s="609"/>
      <c r="S116" s="322"/>
      <c r="T116" s="319">
        <f>IFERROR(INDEX('L2'!K$6:K$502,MATCH(MID(H116,1,SEARCH("-",H116)-2),'L2'!$P$6:$P$502,0)),0)</f>
        <v>0</v>
      </c>
      <c r="U116" s="319">
        <f>IFERROR(INDEX('L2'!L$6:L$502,MATCH(MID(H116,1,SEARCH("-",H116)-2),'L2'!$P$6:$P$502,0)),0)</f>
        <v>0</v>
      </c>
      <c r="V116" s="319">
        <f>IFERROR(INDEX('L2'!M$6:M$502,MATCH(MID(H116,1,SEARCH("-",H116)-2),'L2'!$P$6:$P$502,0)),0)</f>
        <v>0</v>
      </c>
      <c r="W116" s="319">
        <f t="shared" si="2"/>
        <v>0</v>
      </c>
      <c r="X116" s="350"/>
    </row>
    <row r="117" spans="2:24">
      <c r="B117" s="344">
        <v>75</v>
      </c>
      <c r="C117" s="311" t="s">
        <v>104</v>
      </c>
      <c r="D117" s="320"/>
      <c r="E117" s="607"/>
      <c r="F117" s="607"/>
      <c r="G117" s="607"/>
      <c r="H117" s="607"/>
      <c r="I117" s="607"/>
      <c r="J117" s="607"/>
      <c r="K117" s="607"/>
      <c r="L117" s="321">
        <v>1</v>
      </c>
      <c r="M117" s="608" t="str">
        <f>IFERROR(INDEX('L2'!I$6:I$502,MATCH(MID(H117,1,SEARCH("-",H117)-2),'L2'!$P$6:$P$502,0)),"")</f>
        <v/>
      </c>
      <c r="N117" s="608"/>
      <c r="O117" s="609"/>
      <c r="P117" s="609"/>
      <c r="Q117" s="609"/>
      <c r="R117" s="609"/>
      <c r="S117" s="322"/>
      <c r="T117" s="319">
        <f>IFERROR(INDEX('L2'!K$6:K$502,MATCH(MID(H117,1,SEARCH("-",H117)-2),'L2'!$P$6:$P$502,0)),0)</f>
        <v>0</v>
      </c>
      <c r="U117" s="319">
        <f>IFERROR(INDEX('L2'!L$6:L$502,MATCH(MID(H117,1,SEARCH("-",H117)-2),'L2'!$P$6:$P$502,0)),0)</f>
        <v>0</v>
      </c>
      <c r="V117" s="319">
        <f>IFERROR(INDEX('L2'!M$6:M$502,MATCH(MID(H117,1,SEARCH("-",H117)-2),'L2'!$P$6:$P$502,0)),0)</f>
        <v>0</v>
      </c>
      <c r="W117" s="319">
        <f t="shared" si="2"/>
        <v>0</v>
      </c>
      <c r="X117" s="350"/>
    </row>
    <row r="118" spans="2:24">
      <c r="B118" s="344">
        <v>76</v>
      </c>
      <c r="C118" s="311" t="s">
        <v>104</v>
      </c>
      <c r="D118" s="320"/>
      <c r="E118" s="607"/>
      <c r="F118" s="607"/>
      <c r="G118" s="607"/>
      <c r="H118" s="607"/>
      <c r="I118" s="607"/>
      <c r="J118" s="607"/>
      <c r="K118" s="607"/>
      <c r="L118" s="321">
        <v>1</v>
      </c>
      <c r="M118" s="608" t="str">
        <f>IFERROR(INDEX('L2'!I$6:I$502,MATCH(MID(H118,1,SEARCH("-",H118)-2),'L2'!$P$6:$P$502,0)),"")</f>
        <v/>
      </c>
      <c r="N118" s="608"/>
      <c r="O118" s="609"/>
      <c r="P118" s="609"/>
      <c r="Q118" s="609"/>
      <c r="R118" s="609"/>
      <c r="S118" s="322"/>
      <c r="T118" s="319">
        <f>IFERROR(INDEX('L2'!K$6:K$502,MATCH(MID(H118,1,SEARCH("-",H118)-2),'L2'!$P$6:$P$502,0)),0)</f>
        <v>0</v>
      </c>
      <c r="U118" s="319">
        <f>IFERROR(INDEX('L2'!L$6:L$502,MATCH(MID(H118,1,SEARCH("-",H118)-2),'L2'!$P$6:$P$502,0)),0)</f>
        <v>0</v>
      </c>
      <c r="V118" s="319">
        <f>IFERROR(INDEX('L2'!M$6:M$502,MATCH(MID(H118,1,SEARCH("-",H118)-2),'L2'!$P$6:$P$502,0)),0)</f>
        <v>0</v>
      </c>
      <c r="W118" s="319">
        <f t="shared" si="2"/>
        <v>0</v>
      </c>
      <c r="X118" s="350"/>
    </row>
    <row r="119" spans="2:24">
      <c r="B119" s="344">
        <v>77</v>
      </c>
      <c r="C119" s="311" t="s">
        <v>104</v>
      </c>
      <c r="D119" s="320"/>
      <c r="E119" s="607"/>
      <c r="F119" s="607"/>
      <c r="G119" s="607"/>
      <c r="H119" s="607"/>
      <c r="I119" s="607"/>
      <c r="J119" s="607"/>
      <c r="K119" s="607"/>
      <c r="L119" s="321">
        <v>1</v>
      </c>
      <c r="M119" s="608" t="str">
        <f>IFERROR(INDEX('L2'!I$6:I$502,MATCH(MID(H119,1,SEARCH("-",H119)-2),'L2'!$P$6:$P$502,0)),"")</f>
        <v/>
      </c>
      <c r="N119" s="608"/>
      <c r="O119" s="609"/>
      <c r="P119" s="609"/>
      <c r="Q119" s="609"/>
      <c r="R119" s="609"/>
      <c r="S119" s="322"/>
      <c r="T119" s="319">
        <f>IFERROR(INDEX('L2'!K$6:K$502,MATCH(MID(H119,1,SEARCH("-",H119)-2),'L2'!$P$6:$P$502,0)),0)</f>
        <v>0</v>
      </c>
      <c r="U119" s="319">
        <f>IFERROR(INDEX('L2'!L$6:L$502,MATCH(MID(H119,1,SEARCH("-",H119)-2),'L2'!$P$6:$P$502,0)),0)</f>
        <v>0</v>
      </c>
      <c r="V119" s="319">
        <f>IFERROR(INDEX('L2'!M$6:M$502,MATCH(MID(H119,1,SEARCH("-",H119)-2),'L2'!$P$6:$P$502,0)),0)</f>
        <v>0</v>
      </c>
      <c r="W119" s="319">
        <f t="shared" si="2"/>
        <v>0</v>
      </c>
      <c r="X119" s="350"/>
    </row>
    <row r="120" spans="2:24">
      <c r="B120" s="344">
        <v>78</v>
      </c>
      <c r="C120" s="311" t="s">
        <v>104</v>
      </c>
      <c r="D120" s="320"/>
      <c r="E120" s="607"/>
      <c r="F120" s="607"/>
      <c r="G120" s="607"/>
      <c r="H120" s="607"/>
      <c r="I120" s="607"/>
      <c r="J120" s="607"/>
      <c r="K120" s="607"/>
      <c r="L120" s="321">
        <v>1</v>
      </c>
      <c r="M120" s="608" t="str">
        <f>IFERROR(INDEX('L2'!I$6:I$502,MATCH(MID(H120,1,SEARCH("-",H120)-2),'L2'!$P$6:$P$502,0)),"")</f>
        <v/>
      </c>
      <c r="N120" s="608"/>
      <c r="O120" s="609"/>
      <c r="P120" s="609"/>
      <c r="Q120" s="609"/>
      <c r="R120" s="609"/>
      <c r="S120" s="322"/>
      <c r="T120" s="319">
        <f>IFERROR(INDEX('L2'!K$6:K$502,MATCH(MID(H120,1,SEARCH("-",H120)-2),'L2'!$P$6:$P$502,0)),0)</f>
        <v>0</v>
      </c>
      <c r="U120" s="319">
        <f>IFERROR(INDEX('L2'!L$6:L$502,MATCH(MID(H120,1,SEARCH("-",H120)-2),'L2'!$P$6:$P$502,0)),0)</f>
        <v>0</v>
      </c>
      <c r="V120" s="319">
        <f>IFERROR(INDEX('L2'!M$6:M$502,MATCH(MID(H120,1,SEARCH("-",H120)-2),'L2'!$P$6:$P$502,0)),0)</f>
        <v>0</v>
      </c>
      <c r="W120" s="319">
        <f t="shared" si="2"/>
        <v>0</v>
      </c>
      <c r="X120" s="350"/>
    </row>
    <row r="121" spans="2:24">
      <c r="B121" s="344">
        <v>79</v>
      </c>
      <c r="C121" s="311" t="s">
        <v>104</v>
      </c>
      <c r="D121" s="320"/>
      <c r="E121" s="607"/>
      <c r="F121" s="607"/>
      <c r="G121" s="607"/>
      <c r="H121" s="607"/>
      <c r="I121" s="607"/>
      <c r="J121" s="607"/>
      <c r="K121" s="607"/>
      <c r="L121" s="321">
        <v>1</v>
      </c>
      <c r="M121" s="608" t="str">
        <f>IFERROR(INDEX('L2'!I$6:I$502,MATCH(MID(H121,1,SEARCH("-",H121)-2),'L2'!$P$6:$P$502,0)),"")</f>
        <v/>
      </c>
      <c r="N121" s="608"/>
      <c r="O121" s="609"/>
      <c r="P121" s="609"/>
      <c r="Q121" s="609"/>
      <c r="R121" s="609"/>
      <c r="S121" s="322"/>
      <c r="T121" s="319">
        <f>IFERROR(INDEX('L2'!K$6:K$502,MATCH(MID(H121,1,SEARCH("-",H121)-2),'L2'!$P$6:$P$502,0)),0)</f>
        <v>0</v>
      </c>
      <c r="U121" s="319">
        <f>IFERROR(INDEX('L2'!L$6:L$502,MATCH(MID(H121,1,SEARCH("-",H121)-2),'L2'!$P$6:$P$502,0)),0)</f>
        <v>0</v>
      </c>
      <c r="V121" s="319">
        <f>IFERROR(INDEX('L2'!M$6:M$502,MATCH(MID(H121,1,SEARCH("-",H121)-2),'L2'!$P$6:$P$502,0)),0)</f>
        <v>0</v>
      </c>
      <c r="W121" s="319">
        <f t="shared" si="2"/>
        <v>0</v>
      </c>
      <c r="X121" s="350"/>
    </row>
    <row r="122" spans="2:24">
      <c r="B122" s="344">
        <v>80</v>
      </c>
      <c r="C122" s="311" t="s">
        <v>104</v>
      </c>
      <c r="D122" s="320"/>
      <c r="E122" s="607"/>
      <c r="F122" s="607"/>
      <c r="G122" s="607"/>
      <c r="H122" s="607"/>
      <c r="I122" s="607"/>
      <c r="J122" s="607"/>
      <c r="K122" s="607"/>
      <c r="L122" s="321">
        <v>1</v>
      </c>
      <c r="M122" s="608" t="str">
        <f>IFERROR(INDEX('L2'!I$6:I$502,MATCH(MID(H122,1,SEARCH("-",H122)-2),'L2'!$P$6:$P$502,0)),"")</f>
        <v/>
      </c>
      <c r="N122" s="608"/>
      <c r="O122" s="609"/>
      <c r="P122" s="609"/>
      <c r="Q122" s="609"/>
      <c r="R122" s="609"/>
      <c r="S122" s="322"/>
      <c r="T122" s="319">
        <f>IFERROR(INDEX('L2'!K$6:K$502,MATCH(MID(H122,1,SEARCH("-",H122)-2),'L2'!$P$6:$P$502,0)),0)</f>
        <v>0</v>
      </c>
      <c r="U122" s="319">
        <f>IFERROR(INDEX('L2'!L$6:L$502,MATCH(MID(H122,1,SEARCH("-",H122)-2),'L2'!$P$6:$P$502,0)),0)</f>
        <v>0</v>
      </c>
      <c r="V122" s="319">
        <f>IFERROR(INDEX('L2'!M$6:M$502,MATCH(MID(H122,1,SEARCH("-",H122)-2),'L2'!$P$6:$P$502,0)),0)</f>
        <v>0</v>
      </c>
      <c r="W122" s="319">
        <f t="shared" si="2"/>
        <v>0</v>
      </c>
      <c r="X122" s="350"/>
    </row>
    <row r="123" spans="2:24">
      <c r="B123" s="344">
        <v>81</v>
      </c>
      <c r="C123" s="311" t="s">
        <v>104</v>
      </c>
      <c r="D123" s="320"/>
      <c r="E123" s="607"/>
      <c r="F123" s="607"/>
      <c r="G123" s="607"/>
      <c r="H123" s="607"/>
      <c r="I123" s="607"/>
      <c r="J123" s="607"/>
      <c r="K123" s="607"/>
      <c r="L123" s="321">
        <v>1</v>
      </c>
      <c r="M123" s="608" t="str">
        <f>IFERROR(INDEX('L2'!I$6:I$502,MATCH(MID(H123,1,SEARCH("-",H123)-2),'L2'!$P$6:$P$502,0)),"")</f>
        <v/>
      </c>
      <c r="N123" s="608"/>
      <c r="O123" s="609"/>
      <c r="P123" s="609"/>
      <c r="Q123" s="609"/>
      <c r="R123" s="609"/>
      <c r="S123" s="322"/>
      <c r="T123" s="319">
        <f>IFERROR(INDEX('L2'!K$6:K$502,MATCH(MID(H123,1,SEARCH("-",H123)-2),'L2'!$P$6:$P$502,0)),0)</f>
        <v>0</v>
      </c>
      <c r="U123" s="319">
        <f>IFERROR(INDEX('L2'!L$6:L$502,MATCH(MID(H123,1,SEARCH("-",H123)-2),'L2'!$P$6:$P$502,0)),0)</f>
        <v>0</v>
      </c>
      <c r="V123" s="319">
        <f>IFERROR(INDEX('L2'!M$6:M$502,MATCH(MID(H123,1,SEARCH("-",H123)-2),'L2'!$P$6:$P$502,0)),0)</f>
        <v>0</v>
      </c>
      <c r="W123" s="319">
        <f t="shared" si="2"/>
        <v>0</v>
      </c>
      <c r="X123" s="350"/>
    </row>
    <row r="124" spans="2:24">
      <c r="B124" s="344">
        <v>82</v>
      </c>
      <c r="C124" s="311" t="s">
        <v>104</v>
      </c>
      <c r="D124" s="320"/>
      <c r="E124" s="607"/>
      <c r="F124" s="607"/>
      <c r="G124" s="607"/>
      <c r="H124" s="607"/>
      <c r="I124" s="607"/>
      <c r="J124" s="607"/>
      <c r="K124" s="607"/>
      <c r="L124" s="321">
        <v>1</v>
      </c>
      <c r="M124" s="608" t="str">
        <f>IFERROR(INDEX('L2'!I$6:I$502,MATCH(MID(H124,1,SEARCH("-",H124)-2),'L2'!$P$6:$P$502,0)),"")</f>
        <v/>
      </c>
      <c r="N124" s="608"/>
      <c r="O124" s="609"/>
      <c r="P124" s="609"/>
      <c r="Q124" s="609"/>
      <c r="R124" s="609"/>
      <c r="S124" s="322"/>
      <c r="T124" s="319">
        <f>IFERROR(INDEX('L2'!K$6:K$502,MATCH(MID(H124,1,SEARCH("-",H124)-2),'L2'!$P$6:$P$502,0)),0)</f>
        <v>0</v>
      </c>
      <c r="U124" s="319">
        <f>IFERROR(INDEX('L2'!L$6:L$502,MATCH(MID(H124,1,SEARCH("-",H124)-2),'L2'!$P$6:$P$502,0)),0)</f>
        <v>0</v>
      </c>
      <c r="V124" s="319">
        <f>IFERROR(INDEX('L2'!M$6:M$502,MATCH(MID(H124,1,SEARCH("-",H124)-2),'L2'!$P$6:$P$502,0)),0)</f>
        <v>0</v>
      </c>
      <c r="W124" s="319">
        <f t="shared" si="2"/>
        <v>0</v>
      </c>
      <c r="X124" s="350"/>
    </row>
    <row r="125" spans="2:24">
      <c r="B125" s="344">
        <v>83</v>
      </c>
      <c r="C125" s="311" t="s">
        <v>104</v>
      </c>
      <c r="D125" s="320"/>
      <c r="E125" s="607"/>
      <c r="F125" s="607"/>
      <c r="G125" s="607"/>
      <c r="H125" s="607"/>
      <c r="I125" s="607"/>
      <c r="J125" s="607"/>
      <c r="K125" s="607"/>
      <c r="L125" s="321">
        <v>1</v>
      </c>
      <c r="M125" s="608" t="str">
        <f>IFERROR(INDEX('L2'!I$6:I$502,MATCH(MID(H125,1,SEARCH("-",H125)-2),'L2'!$P$6:$P$502,0)),"")</f>
        <v/>
      </c>
      <c r="N125" s="608"/>
      <c r="O125" s="609"/>
      <c r="P125" s="609"/>
      <c r="Q125" s="609"/>
      <c r="R125" s="609"/>
      <c r="S125" s="322"/>
      <c r="T125" s="319">
        <f>IFERROR(INDEX('L2'!K$6:K$502,MATCH(MID(H125,1,SEARCH("-",H125)-2),'L2'!$P$6:$P$502,0)),0)</f>
        <v>0</v>
      </c>
      <c r="U125" s="319">
        <f>IFERROR(INDEX('L2'!L$6:L$502,MATCH(MID(H125,1,SEARCH("-",H125)-2),'L2'!$P$6:$P$502,0)),0)</f>
        <v>0</v>
      </c>
      <c r="V125" s="319">
        <f>IFERROR(INDEX('L2'!M$6:M$502,MATCH(MID(H125,1,SEARCH("-",H125)-2),'L2'!$P$6:$P$502,0)),0)</f>
        <v>0</v>
      </c>
      <c r="W125" s="319">
        <f t="shared" si="2"/>
        <v>0</v>
      </c>
      <c r="X125" s="350"/>
    </row>
    <row r="126" spans="2:24">
      <c r="B126" s="344">
        <v>84</v>
      </c>
      <c r="C126" s="311" t="s">
        <v>104</v>
      </c>
      <c r="D126" s="320"/>
      <c r="E126" s="607"/>
      <c r="F126" s="607"/>
      <c r="G126" s="607"/>
      <c r="H126" s="607"/>
      <c r="I126" s="607"/>
      <c r="J126" s="607"/>
      <c r="K126" s="607"/>
      <c r="L126" s="321">
        <v>1</v>
      </c>
      <c r="M126" s="608" t="str">
        <f>IFERROR(INDEX('L2'!I$6:I$502,MATCH(MID(H126,1,SEARCH("-",H126)-2),'L2'!$P$6:$P$502,0)),"")</f>
        <v/>
      </c>
      <c r="N126" s="608"/>
      <c r="O126" s="609"/>
      <c r="P126" s="609"/>
      <c r="Q126" s="609"/>
      <c r="R126" s="609"/>
      <c r="S126" s="322"/>
      <c r="T126" s="319">
        <f>IFERROR(INDEX('L2'!K$6:K$502,MATCH(MID(H126,1,SEARCH("-",H126)-2),'L2'!$P$6:$P$502,0)),0)</f>
        <v>0</v>
      </c>
      <c r="U126" s="319">
        <f>IFERROR(INDEX('L2'!L$6:L$502,MATCH(MID(H126,1,SEARCH("-",H126)-2),'L2'!$P$6:$P$502,0)),0)</f>
        <v>0</v>
      </c>
      <c r="V126" s="319">
        <f>IFERROR(INDEX('L2'!M$6:M$502,MATCH(MID(H126,1,SEARCH("-",H126)-2),'L2'!$P$6:$P$502,0)),0)</f>
        <v>0</v>
      </c>
      <c r="W126" s="319">
        <f t="shared" si="2"/>
        <v>0</v>
      </c>
      <c r="X126" s="350"/>
    </row>
    <row r="127" spans="2:24">
      <c r="B127" s="344">
        <v>85</v>
      </c>
      <c r="C127" s="311" t="s">
        <v>104</v>
      </c>
      <c r="D127" s="320"/>
      <c r="E127" s="607"/>
      <c r="F127" s="607"/>
      <c r="G127" s="607"/>
      <c r="H127" s="607"/>
      <c r="I127" s="607"/>
      <c r="J127" s="607"/>
      <c r="K127" s="607"/>
      <c r="L127" s="321">
        <v>1</v>
      </c>
      <c r="M127" s="608" t="str">
        <f>IFERROR(INDEX('L2'!I$6:I$502,MATCH(MID(H127,1,SEARCH("-",H127)-2),'L2'!$P$6:$P$502,0)),"")</f>
        <v/>
      </c>
      <c r="N127" s="608"/>
      <c r="O127" s="609"/>
      <c r="P127" s="609"/>
      <c r="Q127" s="609"/>
      <c r="R127" s="609"/>
      <c r="S127" s="322"/>
      <c r="T127" s="319">
        <f>IFERROR(INDEX('L2'!K$6:K$502,MATCH(MID(H127,1,SEARCH("-",H127)-2),'L2'!$P$6:$P$502,0)),0)</f>
        <v>0</v>
      </c>
      <c r="U127" s="319">
        <f>IFERROR(INDEX('L2'!L$6:L$502,MATCH(MID(H127,1,SEARCH("-",H127)-2),'L2'!$P$6:$P$502,0)),0)</f>
        <v>0</v>
      </c>
      <c r="V127" s="319">
        <f>IFERROR(INDEX('L2'!M$6:M$502,MATCH(MID(H127,1,SEARCH("-",H127)-2),'L2'!$P$6:$P$502,0)),0)</f>
        <v>0</v>
      </c>
      <c r="W127" s="319">
        <f t="shared" si="2"/>
        <v>0</v>
      </c>
      <c r="X127" s="350"/>
    </row>
    <row r="128" spans="2:24">
      <c r="B128" s="344">
        <v>86</v>
      </c>
      <c r="C128" s="311" t="s">
        <v>104</v>
      </c>
      <c r="D128" s="320"/>
      <c r="E128" s="607"/>
      <c r="F128" s="607"/>
      <c r="G128" s="607"/>
      <c r="H128" s="607"/>
      <c r="I128" s="607"/>
      <c r="J128" s="607"/>
      <c r="K128" s="607"/>
      <c r="L128" s="321">
        <v>1</v>
      </c>
      <c r="M128" s="608" t="str">
        <f>IFERROR(INDEX('L2'!I$6:I$502,MATCH(MID(H128,1,SEARCH("-",H128)-2),'L2'!$P$6:$P$502,0)),"")</f>
        <v/>
      </c>
      <c r="N128" s="608"/>
      <c r="O128" s="609"/>
      <c r="P128" s="609"/>
      <c r="Q128" s="609"/>
      <c r="R128" s="609"/>
      <c r="S128" s="322"/>
      <c r="T128" s="319">
        <f>IFERROR(INDEX('L2'!K$6:K$502,MATCH(MID(H128,1,SEARCH("-",H128)-2),'L2'!$P$6:$P$502,0)),0)</f>
        <v>0</v>
      </c>
      <c r="U128" s="319">
        <f>IFERROR(INDEX('L2'!L$6:L$502,MATCH(MID(H128,1,SEARCH("-",H128)-2),'L2'!$P$6:$P$502,0)),0)</f>
        <v>0</v>
      </c>
      <c r="V128" s="319">
        <f>IFERROR(INDEX('L2'!M$6:M$502,MATCH(MID(H128,1,SEARCH("-",H128)-2),'L2'!$P$6:$P$502,0)),0)</f>
        <v>0</v>
      </c>
      <c r="W128" s="319">
        <f t="shared" si="2"/>
        <v>0</v>
      </c>
      <c r="X128" s="350"/>
    </row>
    <row r="129" spans="2:24">
      <c r="B129" s="344">
        <v>87</v>
      </c>
      <c r="C129" s="311" t="s">
        <v>104</v>
      </c>
      <c r="D129" s="320"/>
      <c r="E129" s="607"/>
      <c r="F129" s="607"/>
      <c r="G129" s="607"/>
      <c r="H129" s="607"/>
      <c r="I129" s="607"/>
      <c r="J129" s="607"/>
      <c r="K129" s="607"/>
      <c r="L129" s="321">
        <v>1</v>
      </c>
      <c r="M129" s="608" t="str">
        <f>IFERROR(INDEX('L2'!I$6:I$502,MATCH(MID(H129,1,SEARCH("-",H129)-2),'L2'!$P$6:$P$502,0)),"")</f>
        <v/>
      </c>
      <c r="N129" s="608"/>
      <c r="O129" s="609"/>
      <c r="P129" s="609"/>
      <c r="Q129" s="609"/>
      <c r="R129" s="609"/>
      <c r="S129" s="322"/>
      <c r="T129" s="319">
        <f>IFERROR(INDEX('L2'!K$6:K$502,MATCH(MID(H129,1,SEARCH("-",H129)-2),'L2'!$P$6:$P$502,0)),0)</f>
        <v>0</v>
      </c>
      <c r="U129" s="319">
        <f>IFERROR(INDEX('L2'!L$6:L$502,MATCH(MID(H129,1,SEARCH("-",H129)-2),'L2'!$P$6:$P$502,0)),0)</f>
        <v>0</v>
      </c>
      <c r="V129" s="319">
        <f>IFERROR(INDEX('L2'!M$6:M$502,MATCH(MID(H129,1,SEARCH("-",H129)-2),'L2'!$P$6:$P$502,0)),0)</f>
        <v>0</v>
      </c>
      <c r="W129" s="319">
        <f t="shared" si="2"/>
        <v>0</v>
      </c>
      <c r="X129" s="350"/>
    </row>
    <row r="130" spans="2:24">
      <c r="B130" s="344">
        <v>88</v>
      </c>
      <c r="C130" s="311" t="s">
        <v>104</v>
      </c>
      <c r="D130" s="320"/>
      <c r="E130" s="607"/>
      <c r="F130" s="607"/>
      <c r="G130" s="607"/>
      <c r="H130" s="607"/>
      <c r="I130" s="607"/>
      <c r="J130" s="607"/>
      <c r="K130" s="607"/>
      <c r="L130" s="321">
        <v>1</v>
      </c>
      <c r="M130" s="608" t="str">
        <f>IFERROR(INDEX('L2'!I$6:I$502,MATCH(MID(H130,1,SEARCH("-",H130)-2),'L2'!$P$6:$P$502,0)),"")</f>
        <v/>
      </c>
      <c r="N130" s="608"/>
      <c r="O130" s="609"/>
      <c r="P130" s="609"/>
      <c r="Q130" s="609"/>
      <c r="R130" s="609"/>
      <c r="S130" s="322"/>
      <c r="T130" s="319">
        <f>IFERROR(INDEX('L2'!K$6:K$502,MATCH(MID(H130,1,SEARCH("-",H130)-2),'L2'!$P$6:$P$502,0)),0)</f>
        <v>0</v>
      </c>
      <c r="U130" s="319">
        <f>IFERROR(INDEX('L2'!L$6:L$502,MATCH(MID(H130,1,SEARCH("-",H130)-2),'L2'!$P$6:$P$502,0)),0)</f>
        <v>0</v>
      </c>
      <c r="V130" s="319">
        <f>IFERROR(INDEX('L2'!M$6:M$502,MATCH(MID(H130,1,SEARCH("-",H130)-2),'L2'!$P$6:$P$502,0)),0)</f>
        <v>0</v>
      </c>
      <c r="W130" s="319">
        <f t="shared" si="2"/>
        <v>0</v>
      </c>
      <c r="X130" s="350"/>
    </row>
    <row r="131" spans="2:24">
      <c r="B131" s="344">
        <v>89</v>
      </c>
      <c r="C131" s="311" t="s">
        <v>104</v>
      </c>
      <c r="D131" s="320"/>
      <c r="E131" s="607"/>
      <c r="F131" s="607"/>
      <c r="G131" s="607"/>
      <c r="H131" s="607"/>
      <c r="I131" s="607"/>
      <c r="J131" s="607"/>
      <c r="K131" s="607"/>
      <c r="L131" s="321">
        <v>1</v>
      </c>
      <c r="M131" s="608" t="str">
        <f>IFERROR(INDEX('L2'!I$6:I$502,MATCH(MID(H131,1,SEARCH("-",H131)-2),'L2'!$P$6:$P$502,0)),"")</f>
        <v/>
      </c>
      <c r="N131" s="608"/>
      <c r="O131" s="609"/>
      <c r="P131" s="609"/>
      <c r="Q131" s="609"/>
      <c r="R131" s="609"/>
      <c r="S131" s="322"/>
      <c r="T131" s="319">
        <f>IFERROR(INDEX('L2'!K$6:K$502,MATCH(MID(H131,1,SEARCH("-",H131)-2),'L2'!$P$6:$P$502,0)),0)</f>
        <v>0</v>
      </c>
      <c r="U131" s="319">
        <f>IFERROR(INDEX('L2'!L$6:L$502,MATCH(MID(H131,1,SEARCH("-",H131)-2),'L2'!$P$6:$P$502,0)),0)</f>
        <v>0</v>
      </c>
      <c r="V131" s="319">
        <f>IFERROR(INDEX('L2'!M$6:M$502,MATCH(MID(H131,1,SEARCH("-",H131)-2),'L2'!$P$6:$P$502,0)),0)</f>
        <v>0</v>
      </c>
      <c r="W131" s="319">
        <f t="shared" si="2"/>
        <v>0</v>
      </c>
      <c r="X131" s="350"/>
    </row>
    <row r="132" spans="2:24">
      <c r="B132" s="344">
        <v>90</v>
      </c>
      <c r="C132" s="311" t="s">
        <v>104</v>
      </c>
      <c r="D132" s="320"/>
      <c r="E132" s="607"/>
      <c r="F132" s="607"/>
      <c r="G132" s="607"/>
      <c r="H132" s="607"/>
      <c r="I132" s="607"/>
      <c r="J132" s="607"/>
      <c r="K132" s="607"/>
      <c r="L132" s="321">
        <v>1</v>
      </c>
      <c r="M132" s="608" t="str">
        <f>IFERROR(INDEX('L2'!I$6:I$502,MATCH(MID(H132,1,SEARCH("-",H132)-2),'L2'!$P$6:$P$502,0)),"")</f>
        <v/>
      </c>
      <c r="N132" s="608"/>
      <c r="O132" s="609"/>
      <c r="P132" s="609"/>
      <c r="Q132" s="609"/>
      <c r="R132" s="609"/>
      <c r="S132" s="322"/>
      <c r="T132" s="319">
        <f>IFERROR(INDEX('L2'!K$6:K$502,MATCH(MID(H132,1,SEARCH("-",H132)-2),'L2'!$P$6:$P$502,0)),0)</f>
        <v>0</v>
      </c>
      <c r="U132" s="319">
        <f>IFERROR(INDEX('L2'!L$6:L$502,MATCH(MID(H132,1,SEARCH("-",H132)-2),'L2'!$P$6:$P$502,0)),0)</f>
        <v>0</v>
      </c>
      <c r="V132" s="319">
        <f>IFERROR(INDEX('L2'!M$6:M$502,MATCH(MID(H132,1,SEARCH("-",H132)-2),'L2'!$P$6:$P$502,0)),0)</f>
        <v>0</v>
      </c>
      <c r="W132" s="319">
        <f t="shared" si="2"/>
        <v>0</v>
      </c>
      <c r="X132" s="350"/>
    </row>
    <row r="133" spans="2:24">
      <c r="B133" s="344">
        <v>91</v>
      </c>
      <c r="C133" s="311" t="s">
        <v>104</v>
      </c>
      <c r="D133" s="320"/>
      <c r="E133" s="607"/>
      <c r="F133" s="607"/>
      <c r="G133" s="607"/>
      <c r="H133" s="607"/>
      <c r="I133" s="607"/>
      <c r="J133" s="607"/>
      <c r="K133" s="607"/>
      <c r="L133" s="321">
        <v>1</v>
      </c>
      <c r="M133" s="608" t="str">
        <f>IFERROR(INDEX('L2'!I$6:I$502,MATCH(MID(H133,1,SEARCH("-",H133)-2),'L2'!$P$6:$P$502,0)),"")</f>
        <v/>
      </c>
      <c r="N133" s="608"/>
      <c r="O133" s="609"/>
      <c r="P133" s="609"/>
      <c r="Q133" s="609"/>
      <c r="R133" s="609"/>
      <c r="S133" s="322"/>
      <c r="T133" s="319">
        <f>IFERROR(INDEX('L2'!K$6:K$502,MATCH(MID(H133,1,SEARCH("-",H133)-2),'L2'!$P$6:$P$502,0)),0)</f>
        <v>0</v>
      </c>
      <c r="U133" s="319">
        <f>IFERROR(INDEX('L2'!L$6:L$502,MATCH(MID(H133,1,SEARCH("-",H133)-2),'L2'!$P$6:$P$502,0)),0)</f>
        <v>0</v>
      </c>
      <c r="V133" s="319">
        <f>IFERROR(INDEX('L2'!M$6:M$502,MATCH(MID(H133,1,SEARCH("-",H133)-2),'L2'!$P$6:$P$502,0)),0)</f>
        <v>0</v>
      </c>
      <c r="W133" s="319">
        <f t="shared" si="2"/>
        <v>0</v>
      </c>
      <c r="X133" s="350"/>
    </row>
    <row r="134" spans="2:24">
      <c r="B134" s="344">
        <v>92</v>
      </c>
      <c r="C134" s="311" t="s">
        <v>104</v>
      </c>
      <c r="D134" s="320"/>
      <c r="E134" s="607"/>
      <c r="F134" s="607"/>
      <c r="G134" s="607"/>
      <c r="H134" s="607"/>
      <c r="I134" s="607"/>
      <c r="J134" s="607"/>
      <c r="K134" s="607"/>
      <c r="L134" s="321">
        <v>1</v>
      </c>
      <c r="M134" s="608" t="str">
        <f>IFERROR(INDEX('L2'!I$6:I$502,MATCH(MID(H134,1,SEARCH("-",H134)-2),'L2'!$P$6:$P$502,0)),"")</f>
        <v/>
      </c>
      <c r="N134" s="608"/>
      <c r="O134" s="609"/>
      <c r="P134" s="609"/>
      <c r="Q134" s="609"/>
      <c r="R134" s="609"/>
      <c r="S134" s="322"/>
      <c r="T134" s="319">
        <f>IFERROR(INDEX('L2'!K$6:K$502,MATCH(MID(H134,1,SEARCH("-",H134)-2),'L2'!$P$6:$P$502,0)),0)</f>
        <v>0</v>
      </c>
      <c r="U134" s="319">
        <f>IFERROR(INDEX('L2'!L$6:L$502,MATCH(MID(H134,1,SEARCH("-",H134)-2),'L2'!$P$6:$P$502,0)),0)</f>
        <v>0</v>
      </c>
      <c r="V134" s="319">
        <f>IFERROR(INDEX('L2'!M$6:M$502,MATCH(MID(H134,1,SEARCH("-",H134)-2),'L2'!$P$6:$P$502,0)),0)</f>
        <v>0</v>
      </c>
      <c r="W134" s="319">
        <f t="shared" si="2"/>
        <v>0</v>
      </c>
      <c r="X134" s="350"/>
    </row>
    <row r="135" spans="2:24">
      <c r="B135" s="344">
        <v>93</v>
      </c>
      <c r="C135" s="311" t="s">
        <v>104</v>
      </c>
      <c r="D135" s="320"/>
      <c r="E135" s="607"/>
      <c r="F135" s="607"/>
      <c r="G135" s="607"/>
      <c r="H135" s="607"/>
      <c r="I135" s="607"/>
      <c r="J135" s="607"/>
      <c r="K135" s="607"/>
      <c r="L135" s="321">
        <v>1</v>
      </c>
      <c r="M135" s="608" t="str">
        <f>IFERROR(INDEX('L2'!I$6:I$502,MATCH(MID(H135,1,SEARCH("-",H135)-2),'L2'!$P$6:$P$502,0)),"")</f>
        <v/>
      </c>
      <c r="N135" s="608"/>
      <c r="O135" s="609"/>
      <c r="P135" s="609"/>
      <c r="Q135" s="609"/>
      <c r="R135" s="609"/>
      <c r="S135" s="322"/>
      <c r="T135" s="319">
        <f>IFERROR(INDEX('L2'!K$6:K$502,MATCH(MID(H135,1,SEARCH("-",H135)-2),'L2'!$P$6:$P$502,0)),0)</f>
        <v>0</v>
      </c>
      <c r="U135" s="319">
        <f>IFERROR(INDEX('L2'!L$6:L$502,MATCH(MID(H135,1,SEARCH("-",H135)-2),'L2'!$P$6:$P$502,0)),0)</f>
        <v>0</v>
      </c>
      <c r="V135" s="319">
        <f>IFERROR(INDEX('L2'!M$6:M$502,MATCH(MID(H135,1,SEARCH("-",H135)-2),'L2'!$P$6:$P$502,0)),0)</f>
        <v>0</v>
      </c>
      <c r="W135" s="319">
        <f t="shared" si="2"/>
        <v>0</v>
      </c>
      <c r="X135" s="350"/>
    </row>
    <row r="136" spans="2:24">
      <c r="B136" s="344">
        <v>94</v>
      </c>
      <c r="C136" s="311" t="s">
        <v>104</v>
      </c>
      <c r="D136" s="320"/>
      <c r="E136" s="607"/>
      <c r="F136" s="607"/>
      <c r="G136" s="607"/>
      <c r="H136" s="607"/>
      <c r="I136" s="607"/>
      <c r="J136" s="607"/>
      <c r="K136" s="607"/>
      <c r="L136" s="321">
        <v>1</v>
      </c>
      <c r="M136" s="608" t="str">
        <f>IFERROR(INDEX('L2'!I$6:I$502,MATCH(MID(H136,1,SEARCH("-",H136)-2),'L2'!$P$6:$P$502,0)),"")</f>
        <v/>
      </c>
      <c r="N136" s="608"/>
      <c r="O136" s="609"/>
      <c r="P136" s="609"/>
      <c r="Q136" s="609"/>
      <c r="R136" s="609"/>
      <c r="S136" s="322"/>
      <c r="T136" s="319">
        <f>IFERROR(INDEX('L2'!K$6:K$502,MATCH(MID(H136,1,SEARCH("-",H136)-2),'L2'!$P$6:$P$502,0)),0)</f>
        <v>0</v>
      </c>
      <c r="U136" s="319">
        <f>IFERROR(INDEX('L2'!L$6:L$502,MATCH(MID(H136,1,SEARCH("-",H136)-2),'L2'!$P$6:$P$502,0)),0)</f>
        <v>0</v>
      </c>
      <c r="V136" s="319">
        <f>IFERROR(INDEX('L2'!M$6:M$502,MATCH(MID(H136,1,SEARCH("-",H136)-2),'L2'!$P$6:$P$502,0)),0)</f>
        <v>0</v>
      </c>
      <c r="W136" s="319">
        <f t="shared" si="2"/>
        <v>0</v>
      </c>
      <c r="X136" s="350"/>
    </row>
    <row r="137" spans="2:24">
      <c r="B137" s="344">
        <v>95</v>
      </c>
      <c r="C137" s="311" t="s">
        <v>104</v>
      </c>
      <c r="D137" s="320"/>
      <c r="E137" s="607"/>
      <c r="F137" s="607"/>
      <c r="G137" s="607"/>
      <c r="H137" s="607"/>
      <c r="I137" s="607"/>
      <c r="J137" s="607"/>
      <c r="K137" s="607"/>
      <c r="L137" s="321">
        <v>1</v>
      </c>
      <c r="M137" s="608" t="str">
        <f>IFERROR(INDEX('L2'!I$6:I$502,MATCH(MID(H137,1,SEARCH("-",H137)-2),'L2'!$P$6:$P$502,0)),"")</f>
        <v/>
      </c>
      <c r="N137" s="608"/>
      <c r="O137" s="609"/>
      <c r="P137" s="609"/>
      <c r="Q137" s="609"/>
      <c r="R137" s="609"/>
      <c r="S137" s="322"/>
      <c r="T137" s="319">
        <f>IFERROR(INDEX('L2'!K$6:K$502,MATCH(MID(H137,1,SEARCH("-",H137)-2),'L2'!$P$6:$P$502,0)),0)</f>
        <v>0</v>
      </c>
      <c r="U137" s="319">
        <f>IFERROR(INDEX('L2'!L$6:L$502,MATCH(MID(H137,1,SEARCH("-",H137)-2),'L2'!$P$6:$P$502,0)),0)</f>
        <v>0</v>
      </c>
      <c r="V137" s="319">
        <f>IFERROR(INDEX('L2'!M$6:M$502,MATCH(MID(H137,1,SEARCH("-",H137)-2),'L2'!$P$6:$P$502,0)),0)</f>
        <v>0</v>
      </c>
      <c r="W137" s="319">
        <f t="shared" si="2"/>
        <v>0</v>
      </c>
      <c r="X137" s="350"/>
    </row>
    <row r="138" spans="2:24">
      <c r="B138" s="344">
        <v>96</v>
      </c>
      <c r="C138" s="311" t="s">
        <v>104</v>
      </c>
      <c r="D138" s="320"/>
      <c r="E138" s="607"/>
      <c r="F138" s="607"/>
      <c r="G138" s="607"/>
      <c r="H138" s="607"/>
      <c r="I138" s="607"/>
      <c r="J138" s="607"/>
      <c r="K138" s="607"/>
      <c r="L138" s="321">
        <v>1</v>
      </c>
      <c r="M138" s="608" t="str">
        <f>IFERROR(INDEX('L2'!I$6:I$502,MATCH(MID(H138,1,SEARCH("-",H138)-2),'L2'!$P$6:$P$502,0)),"")</f>
        <v/>
      </c>
      <c r="N138" s="608"/>
      <c r="O138" s="609"/>
      <c r="P138" s="609"/>
      <c r="Q138" s="609"/>
      <c r="R138" s="609"/>
      <c r="S138" s="322"/>
      <c r="T138" s="319">
        <f>IFERROR(INDEX('L2'!K$6:K$502,MATCH(MID(H138,1,SEARCH("-",H138)-2),'L2'!$P$6:$P$502,0)),0)</f>
        <v>0</v>
      </c>
      <c r="U138" s="319">
        <f>IFERROR(INDEX('L2'!L$6:L$502,MATCH(MID(H138,1,SEARCH("-",H138)-2),'L2'!$P$6:$P$502,0)),0)</f>
        <v>0</v>
      </c>
      <c r="V138" s="319">
        <f>IFERROR(INDEX('L2'!M$6:M$502,MATCH(MID(H138,1,SEARCH("-",H138)-2),'L2'!$P$6:$P$502,0)),0)</f>
        <v>0</v>
      </c>
      <c r="W138" s="319">
        <f t="shared" si="2"/>
        <v>0</v>
      </c>
      <c r="X138" s="350"/>
    </row>
    <row r="139" spans="2:24">
      <c r="B139" s="344">
        <v>97</v>
      </c>
      <c r="C139" s="311" t="s">
        <v>104</v>
      </c>
      <c r="D139" s="320"/>
      <c r="E139" s="607"/>
      <c r="F139" s="607"/>
      <c r="G139" s="607"/>
      <c r="H139" s="607"/>
      <c r="I139" s="607"/>
      <c r="J139" s="607"/>
      <c r="K139" s="607"/>
      <c r="L139" s="321">
        <v>1</v>
      </c>
      <c r="M139" s="608" t="str">
        <f>IFERROR(INDEX('L2'!I$6:I$502,MATCH(MID(H139,1,SEARCH("-",H139)-2),'L2'!$P$6:$P$502,0)),"")</f>
        <v/>
      </c>
      <c r="N139" s="608"/>
      <c r="O139" s="609"/>
      <c r="P139" s="609"/>
      <c r="Q139" s="609"/>
      <c r="R139" s="609"/>
      <c r="S139" s="322"/>
      <c r="T139" s="319">
        <f>IFERROR(INDEX('L2'!K$6:K$502,MATCH(MID(H139,1,SEARCH("-",H139)-2),'L2'!$P$6:$P$502,0)),0)</f>
        <v>0</v>
      </c>
      <c r="U139" s="319">
        <f>IFERROR(INDEX('L2'!L$6:L$502,MATCH(MID(H139,1,SEARCH("-",H139)-2),'L2'!$P$6:$P$502,0)),0)</f>
        <v>0</v>
      </c>
      <c r="V139" s="319">
        <f>IFERROR(INDEX('L2'!M$6:M$502,MATCH(MID(H139,1,SEARCH("-",H139)-2),'L2'!$P$6:$P$502,0)),0)</f>
        <v>0</v>
      </c>
      <c r="W139" s="319">
        <f t="shared" si="2"/>
        <v>0</v>
      </c>
      <c r="X139" s="350"/>
    </row>
    <row r="140" spans="2:24">
      <c r="B140" s="344">
        <v>98</v>
      </c>
      <c r="C140" s="311" t="s">
        <v>104</v>
      </c>
      <c r="D140" s="320"/>
      <c r="E140" s="607"/>
      <c r="F140" s="607"/>
      <c r="G140" s="607"/>
      <c r="H140" s="607"/>
      <c r="I140" s="607"/>
      <c r="J140" s="607"/>
      <c r="K140" s="607"/>
      <c r="L140" s="321">
        <v>1</v>
      </c>
      <c r="M140" s="608" t="str">
        <f>IFERROR(INDEX('L2'!I$6:I$502,MATCH(MID(H140,1,SEARCH("-",H140)-2),'L2'!$P$6:$P$502,0)),"")</f>
        <v/>
      </c>
      <c r="N140" s="608"/>
      <c r="O140" s="609"/>
      <c r="P140" s="609"/>
      <c r="Q140" s="609"/>
      <c r="R140" s="609"/>
      <c r="S140" s="322"/>
      <c r="T140" s="319">
        <f>IFERROR(INDEX('L2'!K$6:K$502,MATCH(MID(H140,1,SEARCH("-",H140)-2),'L2'!$P$6:$P$502,0)),0)</f>
        <v>0</v>
      </c>
      <c r="U140" s="319">
        <f>IFERROR(INDEX('L2'!L$6:L$502,MATCH(MID(H140,1,SEARCH("-",H140)-2),'L2'!$P$6:$P$502,0)),0)</f>
        <v>0</v>
      </c>
      <c r="V140" s="319">
        <f>IFERROR(INDEX('L2'!M$6:M$502,MATCH(MID(H140,1,SEARCH("-",H140)-2),'L2'!$P$6:$P$502,0)),0)</f>
        <v>0</v>
      </c>
      <c r="W140" s="319">
        <f t="shared" si="2"/>
        <v>0</v>
      </c>
      <c r="X140" s="350"/>
    </row>
    <row r="141" spans="2:24">
      <c r="B141" s="344">
        <v>99</v>
      </c>
      <c r="C141" s="311" t="s">
        <v>104</v>
      </c>
      <c r="D141" s="320"/>
      <c r="E141" s="607"/>
      <c r="F141" s="607"/>
      <c r="G141" s="607"/>
      <c r="H141" s="607"/>
      <c r="I141" s="607"/>
      <c r="J141" s="607"/>
      <c r="K141" s="607"/>
      <c r="L141" s="321">
        <v>1</v>
      </c>
      <c r="M141" s="608" t="str">
        <f>IFERROR(INDEX('L2'!I$6:I$502,MATCH(MID(H141,1,SEARCH("-",H141)-2),'L2'!$P$6:$P$502,0)),"")</f>
        <v/>
      </c>
      <c r="N141" s="608"/>
      <c r="O141" s="609"/>
      <c r="P141" s="609"/>
      <c r="Q141" s="609"/>
      <c r="R141" s="609"/>
      <c r="S141" s="322"/>
      <c r="T141" s="319">
        <f>IFERROR(INDEX('L2'!K$6:K$502,MATCH(MID(H141,1,SEARCH("-",H141)-2),'L2'!$P$6:$P$502,0)),0)</f>
        <v>0</v>
      </c>
      <c r="U141" s="319">
        <f>IFERROR(INDEX('L2'!L$6:L$502,MATCH(MID(H141,1,SEARCH("-",H141)-2),'L2'!$P$6:$P$502,0)),0)</f>
        <v>0</v>
      </c>
      <c r="V141" s="319">
        <f>IFERROR(INDEX('L2'!M$6:M$502,MATCH(MID(H141,1,SEARCH("-",H141)-2),'L2'!$P$6:$P$502,0)),0)</f>
        <v>0</v>
      </c>
      <c r="W141" s="319">
        <f t="shared" si="2"/>
        <v>0</v>
      </c>
      <c r="X141" s="350"/>
    </row>
    <row r="142" spans="2:24">
      <c r="B142" s="345">
        <v>100</v>
      </c>
      <c r="C142" s="336" t="s">
        <v>104</v>
      </c>
      <c r="D142" s="351"/>
      <c r="E142" s="631"/>
      <c r="F142" s="631"/>
      <c r="G142" s="631"/>
      <c r="H142" s="631"/>
      <c r="I142" s="631"/>
      <c r="J142" s="631"/>
      <c r="K142" s="631"/>
      <c r="L142" s="352">
        <v>1</v>
      </c>
      <c r="M142" s="632" t="str">
        <f>IFERROR(INDEX('L2'!I$6:I$502,MATCH(MID(H142,1,SEARCH("-",H142)-2),'L2'!$P$6:$P$502,0)),"")</f>
        <v/>
      </c>
      <c r="N142" s="632"/>
      <c r="O142" s="627"/>
      <c r="P142" s="627"/>
      <c r="Q142" s="627"/>
      <c r="R142" s="627"/>
      <c r="S142" s="353"/>
      <c r="T142" s="348">
        <f>IFERROR(INDEX('L2'!K$6:K$502,MATCH(MID(H142,1,SEARCH("-",H142)-2),'L2'!$P$6:$P$502,0)),0)</f>
        <v>0</v>
      </c>
      <c r="U142" s="348">
        <f>IFERROR(INDEX('L2'!L$6:L$502,MATCH(MID(H142,1,SEARCH("-",H142)-2),'L2'!$P$6:$P$502,0)),0)</f>
        <v>0</v>
      </c>
      <c r="V142" s="348">
        <f>IFERROR(INDEX('L2'!M$6:M$502,MATCH(MID(H142,1,SEARCH("-",H142)-2),'L2'!$P$6:$P$502,0)),0)</f>
        <v>0</v>
      </c>
      <c r="W142" s="348">
        <f t="shared" si="2"/>
        <v>0</v>
      </c>
      <c r="X142" s="354"/>
    </row>
  </sheetData>
  <sheetProtection sheet="1" objects="1" scenarios="1"/>
  <mergeCells count="571">
    <mergeCell ref="E141:G141"/>
    <mergeCell ref="H141:K141"/>
    <mergeCell ref="M141:N141"/>
    <mergeCell ref="O141:P141"/>
    <mergeCell ref="Q141:R141"/>
    <mergeCell ref="E142:G142"/>
    <mergeCell ref="H142:K142"/>
    <mergeCell ref="M142:N142"/>
    <mergeCell ref="O142:P142"/>
    <mergeCell ref="Q142:R142"/>
    <mergeCell ref="E139:G139"/>
    <mergeCell ref="H139:K139"/>
    <mergeCell ref="M139:N139"/>
    <mergeCell ref="O139:P139"/>
    <mergeCell ref="Q139:R139"/>
    <mergeCell ref="E140:G140"/>
    <mergeCell ref="H140:K140"/>
    <mergeCell ref="M140:N140"/>
    <mergeCell ref="O140:P140"/>
    <mergeCell ref="Q140:R140"/>
    <mergeCell ref="E137:G137"/>
    <mergeCell ref="H137:K137"/>
    <mergeCell ref="M137:N137"/>
    <mergeCell ref="O137:P137"/>
    <mergeCell ref="Q137:R137"/>
    <mergeCell ref="E138:G138"/>
    <mergeCell ref="H138:K138"/>
    <mergeCell ref="M138:N138"/>
    <mergeCell ref="O138:P138"/>
    <mergeCell ref="Q138:R138"/>
    <mergeCell ref="E135:G135"/>
    <mergeCell ref="H135:K135"/>
    <mergeCell ref="M135:N135"/>
    <mergeCell ref="O135:P135"/>
    <mergeCell ref="Q135:R135"/>
    <mergeCell ref="E136:G136"/>
    <mergeCell ref="H136:K136"/>
    <mergeCell ref="M136:N136"/>
    <mergeCell ref="O136:P136"/>
    <mergeCell ref="Q136:R136"/>
    <mergeCell ref="E133:G133"/>
    <mergeCell ref="H133:K133"/>
    <mergeCell ref="M133:N133"/>
    <mergeCell ref="O133:P133"/>
    <mergeCell ref="Q133:R133"/>
    <mergeCell ref="E134:G134"/>
    <mergeCell ref="H134:K134"/>
    <mergeCell ref="M134:N134"/>
    <mergeCell ref="O134:P134"/>
    <mergeCell ref="Q134:R134"/>
    <mergeCell ref="E131:G131"/>
    <mergeCell ref="H131:K131"/>
    <mergeCell ref="M131:N131"/>
    <mergeCell ref="O131:P131"/>
    <mergeCell ref="Q131:R131"/>
    <mergeCell ref="E132:G132"/>
    <mergeCell ref="H132:K132"/>
    <mergeCell ref="M132:N132"/>
    <mergeCell ref="O132:P132"/>
    <mergeCell ref="Q132:R132"/>
    <mergeCell ref="E129:G129"/>
    <mergeCell ref="H129:K129"/>
    <mergeCell ref="M129:N129"/>
    <mergeCell ref="O129:P129"/>
    <mergeCell ref="Q129:R129"/>
    <mergeCell ref="E130:G130"/>
    <mergeCell ref="H130:K130"/>
    <mergeCell ref="M130:N130"/>
    <mergeCell ref="O130:P130"/>
    <mergeCell ref="Q130:R130"/>
    <mergeCell ref="E127:G127"/>
    <mergeCell ref="H127:K127"/>
    <mergeCell ref="M127:N127"/>
    <mergeCell ref="O127:P127"/>
    <mergeCell ref="Q127:R127"/>
    <mergeCell ref="E128:G128"/>
    <mergeCell ref="H128:K128"/>
    <mergeCell ref="M128:N128"/>
    <mergeCell ref="O128:P128"/>
    <mergeCell ref="Q128:R128"/>
    <mergeCell ref="E125:G125"/>
    <mergeCell ref="H125:K125"/>
    <mergeCell ref="M125:N125"/>
    <mergeCell ref="O125:P125"/>
    <mergeCell ref="Q125:R125"/>
    <mergeCell ref="E126:G126"/>
    <mergeCell ref="H126:K126"/>
    <mergeCell ref="M126:N126"/>
    <mergeCell ref="O126:P126"/>
    <mergeCell ref="Q126:R126"/>
    <mergeCell ref="E123:G123"/>
    <mergeCell ref="H123:K123"/>
    <mergeCell ref="M123:N123"/>
    <mergeCell ref="O123:P123"/>
    <mergeCell ref="Q123:R123"/>
    <mergeCell ref="E124:G124"/>
    <mergeCell ref="H124:K124"/>
    <mergeCell ref="M124:N124"/>
    <mergeCell ref="O124:P124"/>
    <mergeCell ref="Q124:R124"/>
    <mergeCell ref="E121:G121"/>
    <mergeCell ref="H121:K121"/>
    <mergeCell ref="M121:N121"/>
    <mergeCell ref="O121:P121"/>
    <mergeCell ref="Q121:R121"/>
    <mergeCell ref="E122:G122"/>
    <mergeCell ref="H122:K122"/>
    <mergeCell ref="M122:N122"/>
    <mergeCell ref="O122:P122"/>
    <mergeCell ref="Q122:R122"/>
    <mergeCell ref="E119:G119"/>
    <mergeCell ref="H119:K119"/>
    <mergeCell ref="M119:N119"/>
    <mergeCell ref="O119:P119"/>
    <mergeCell ref="Q119:R119"/>
    <mergeCell ref="E120:G120"/>
    <mergeCell ref="H120:K120"/>
    <mergeCell ref="M120:N120"/>
    <mergeCell ref="O120:P120"/>
    <mergeCell ref="Q120:R120"/>
    <mergeCell ref="E117:G117"/>
    <mergeCell ref="H117:K117"/>
    <mergeCell ref="M117:N117"/>
    <mergeCell ref="O117:P117"/>
    <mergeCell ref="Q117:R117"/>
    <mergeCell ref="E118:G118"/>
    <mergeCell ref="H118:K118"/>
    <mergeCell ref="M118:N118"/>
    <mergeCell ref="O118:P118"/>
    <mergeCell ref="Q118:R118"/>
    <mergeCell ref="E115:G115"/>
    <mergeCell ref="H115:K115"/>
    <mergeCell ref="M115:N115"/>
    <mergeCell ref="O115:P115"/>
    <mergeCell ref="Q115:R115"/>
    <mergeCell ref="E116:G116"/>
    <mergeCell ref="H116:K116"/>
    <mergeCell ref="M116:N116"/>
    <mergeCell ref="O116:P116"/>
    <mergeCell ref="Q116:R116"/>
    <mergeCell ref="E113:G113"/>
    <mergeCell ref="H113:K113"/>
    <mergeCell ref="M113:N113"/>
    <mergeCell ref="O113:P113"/>
    <mergeCell ref="Q113:R113"/>
    <mergeCell ref="E114:G114"/>
    <mergeCell ref="H114:K114"/>
    <mergeCell ref="M114:N114"/>
    <mergeCell ref="O114:P114"/>
    <mergeCell ref="Q114:R114"/>
    <mergeCell ref="E111:G111"/>
    <mergeCell ref="H111:K111"/>
    <mergeCell ref="M111:N111"/>
    <mergeCell ref="O111:P111"/>
    <mergeCell ref="Q111:R111"/>
    <mergeCell ref="E112:G112"/>
    <mergeCell ref="H112:K112"/>
    <mergeCell ref="M112:N112"/>
    <mergeCell ref="O112:P112"/>
    <mergeCell ref="Q112:R112"/>
    <mergeCell ref="E109:G109"/>
    <mergeCell ref="H109:K109"/>
    <mergeCell ref="M109:N109"/>
    <mergeCell ref="O109:P109"/>
    <mergeCell ref="Q109:R109"/>
    <mergeCell ref="E110:G110"/>
    <mergeCell ref="H110:K110"/>
    <mergeCell ref="M110:N110"/>
    <mergeCell ref="O110:P110"/>
    <mergeCell ref="Q110:R110"/>
    <mergeCell ref="E107:G107"/>
    <mergeCell ref="H107:K107"/>
    <mergeCell ref="M107:N107"/>
    <mergeCell ref="O107:P107"/>
    <mergeCell ref="Q107:R107"/>
    <mergeCell ref="E108:G108"/>
    <mergeCell ref="H108:K108"/>
    <mergeCell ref="M108:N108"/>
    <mergeCell ref="O108:P108"/>
    <mergeCell ref="Q108:R108"/>
    <mergeCell ref="E105:G105"/>
    <mergeCell ref="H105:K105"/>
    <mergeCell ref="M105:N105"/>
    <mergeCell ref="O105:P105"/>
    <mergeCell ref="Q105:R105"/>
    <mergeCell ref="E106:G106"/>
    <mergeCell ref="H106:K106"/>
    <mergeCell ref="M106:N106"/>
    <mergeCell ref="O106:P106"/>
    <mergeCell ref="Q106:R106"/>
    <mergeCell ref="E103:G103"/>
    <mergeCell ref="H103:K103"/>
    <mergeCell ref="M103:N103"/>
    <mergeCell ref="O103:P103"/>
    <mergeCell ref="Q103:R103"/>
    <mergeCell ref="E104:G104"/>
    <mergeCell ref="H104:K104"/>
    <mergeCell ref="M104:N104"/>
    <mergeCell ref="O104:P104"/>
    <mergeCell ref="Q104:R104"/>
    <mergeCell ref="E101:G101"/>
    <mergeCell ref="H101:K101"/>
    <mergeCell ref="M101:N101"/>
    <mergeCell ref="O101:P101"/>
    <mergeCell ref="Q101:R101"/>
    <mergeCell ref="E102:G102"/>
    <mergeCell ref="H102:K102"/>
    <mergeCell ref="M102:N102"/>
    <mergeCell ref="O102:P102"/>
    <mergeCell ref="Q102:R102"/>
    <mergeCell ref="E99:G99"/>
    <mergeCell ref="H99:K99"/>
    <mergeCell ref="M99:N99"/>
    <mergeCell ref="O99:P99"/>
    <mergeCell ref="Q99:R99"/>
    <mergeCell ref="E100:G100"/>
    <mergeCell ref="H100:K100"/>
    <mergeCell ref="M100:N100"/>
    <mergeCell ref="O100:P100"/>
    <mergeCell ref="Q100:R100"/>
    <mergeCell ref="E97:G97"/>
    <mergeCell ref="H97:K97"/>
    <mergeCell ref="M97:N97"/>
    <mergeCell ref="O97:P97"/>
    <mergeCell ref="Q97:R97"/>
    <mergeCell ref="E98:G98"/>
    <mergeCell ref="H98:K98"/>
    <mergeCell ref="M98:N98"/>
    <mergeCell ref="O98:P98"/>
    <mergeCell ref="Q98:R98"/>
    <mergeCell ref="E95:G95"/>
    <mergeCell ref="H95:K95"/>
    <mergeCell ref="M95:N95"/>
    <mergeCell ref="O95:P95"/>
    <mergeCell ref="Q95:R95"/>
    <mergeCell ref="E96:G96"/>
    <mergeCell ref="H96:K96"/>
    <mergeCell ref="M96:N96"/>
    <mergeCell ref="O96:P96"/>
    <mergeCell ref="Q96:R96"/>
    <mergeCell ref="E93:G93"/>
    <mergeCell ref="H93:K93"/>
    <mergeCell ref="M93:N93"/>
    <mergeCell ref="O93:P93"/>
    <mergeCell ref="Q93:R93"/>
    <mergeCell ref="E94:G94"/>
    <mergeCell ref="H94:K94"/>
    <mergeCell ref="M94:N94"/>
    <mergeCell ref="O94:P94"/>
    <mergeCell ref="Q94:R94"/>
    <mergeCell ref="E91:G91"/>
    <mergeCell ref="H91:K91"/>
    <mergeCell ref="M91:N91"/>
    <mergeCell ref="O91:P91"/>
    <mergeCell ref="Q91:R91"/>
    <mergeCell ref="E92:G92"/>
    <mergeCell ref="H92:K92"/>
    <mergeCell ref="M92:N92"/>
    <mergeCell ref="O92:P92"/>
    <mergeCell ref="Q92:R92"/>
    <mergeCell ref="E89:G89"/>
    <mergeCell ref="H89:K89"/>
    <mergeCell ref="M89:N89"/>
    <mergeCell ref="O89:P89"/>
    <mergeCell ref="Q89:R89"/>
    <mergeCell ref="E90:G90"/>
    <mergeCell ref="H90:K90"/>
    <mergeCell ref="M90:N90"/>
    <mergeCell ref="O90:P90"/>
    <mergeCell ref="Q90:R90"/>
    <mergeCell ref="E87:G87"/>
    <mergeCell ref="H87:K87"/>
    <mergeCell ref="M87:N87"/>
    <mergeCell ref="O87:P87"/>
    <mergeCell ref="Q87:R87"/>
    <mergeCell ref="E88:G88"/>
    <mergeCell ref="H88:K88"/>
    <mergeCell ref="M88:N88"/>
    <mergeCell ref="O88:P88"/>
    <mergeCell ref="Q88:R88"/>
    <mergeCell ref="E85:G85"/>
    <mergeCell ref="H85:K85"/>
    <mergeCell ref="M85:N85"/>
    <mergeCell ref="O85:P85"/>
    <mergeCell ref="Q85:R85"/>
    <mergeCell ref="E86:G86"/>
    <mergeCell ref="H86:K86"/>
    <mergeCell ref="M86:N86"/>
    <mergeCell ref="O86:P86"/>
    <mergeCell ref="Q86:R86"/>
    <mergeCell ref="E83:G83"/>
    <mergeCell ref="H83:K83"/>
    <mergeCell ref="M83:N83"/>
    <mergeCell ref="O83:P83"/>
    <mergeCell ref="Q83:R83"/>
    <mergeCell ref="E84:G84"/>
    <mergeCell ref="H84:K84"/>
    <mergeCell ref="M84:N84"/>
    <mergeCell ref="O84:P84"/>
    <mergeCell ref="Q84:R84"/>
    <mergeCell ref="E81:G81"/>
    <mergeCell ref="H81:K81"/>
    <mergeCell ref="M81:N81"/>
    <mergeCell ref="O81:P81"/>
    <mergeCell ref="Q81:R81"/>
    <mergeCell ref="E82:G82"/>
    <mergeCell ref="H82:K82"/>
    <mergeCell ref="M82:N82"/>
    <mergeCell ref="O82:P82"/>
    <mergeCell ref="Q82:R82"/>
    <mergeCell ref="E79:G79"/>
    <mergeCell ref="H79:K79"/>
    <mergeCell ref="M79:N79"/>
    <mergeCell ref="O79:P79"/>
    <mergeCell ref="Q79:R79"/>
    <mergeCell ref="E80:G80"/>
    <mergeCell ref="H80:K80"/>
    <mergeCell ref="M80:N80"/>
    <mergeCell ref="O80:P80"/>
    <mergeCell ref="Q80:R80"/>
    <mergeCell ref="E77:G77"/>
    <mergeCell ref="H77:K77"/>
    <mergeCell ref="M77:N77"/>
    <mergeCell ref="O77:P77"/>
    <mergeCell ref="Q77:R77"/>
    <mergeCell ref="E78:G78"/>
    <mergeCell ref="H78:K78"/>
    <mergeCell ref="M78:N78"/>
    <mergeCell ref="O78:P78"/>
    <mergeCell ref="Q78:R78"/>
    <mergeCell ref="E75:G75"/>
    <mergeCell ref="H75:K75"/>
    <mergeCell ref="M75:N75"/>
    <mergeCell ref="O75:P75"/>
    <mergeCell ref="Q75:R75"/>
    <mergeCell ref="E76:G76"/>
    <mergeCell ref="H76:K76"/>
    <mergeCell ref="M76:N76"/>
    <mergeCell ref="O76:P76"/>
    <mergeCell ref="Q76:R76"/>
    <mergeCell ref="E73:G73"/>
    <mergeCell ref="H73:K73"/>
    <mergeCell ref="M73:N73"/>
    <mergeCell ref="O73:P73"/>
    <mergeCell ref="Q73:R73"/>
    <mergeCell ref="E74:G74"/>
    <mergeCell ref="H74:K74"/>
    <mergeCell ref="M74:N74"/>
    <mergeCell ref="O74:P74"/>
    <mergeCell ref="Q74:R74"/>
    <mergeCell ref="E71:G71"/>
    <mergeCell ref="H71:K71"/>
    <mergeCell ref="M71:N71"/>
    <mergeCell ref="O71:P71"/>
    <mergeCell ref="Q71:R71"/>
    <mergeCell ref="E72:G72"/>
    <mergeCell ref="H72:K72"/>
    <mergeCell ref="M72:N72"/>
    <mergeCell ref="O72:P72"/>
    <mergeCell ref="Q72:R72"/>
    <mergeCell ref="E69:G69"/>
    <mergeCell ref="H69:K69"/>
    <mergeCell ref="M69:N69"/>
    <mergeCell ref="O69:P69"/>
    <mergeCell ref="Q69:R69"/>
    <mergeCell ref="E70:G70"/>
    <mergeCell ref="H70:K70"/>
    <mergeCell ref="M70:N70"/>
    <mergeCell ref="O70:P70"/>
    <mergeCell ref="Q70:R70"/>
    <mergeCell ref="E67:G67"/>
    <mergeCell ref="H67:K67"/>
    <mergeCell ref="M67:N67"/>
    <mergeCell ref="O67:P67"/>
    <mergeCell ref="Q67:R67"/>
    <mergeCell ref="E68:G68"/>
    <mergeCell ref="H68:K68"/>
    <mergeCell ref="M68:N68"/>
    <mergeCell ref="O68:P68"/>
    <mergeCell ref="Q68:R68"/>
    <mergeCell ref="E65:G65"/>
    <mergeCell ref="H65:K65"/>
    <mergeCell ref="M65:N65"/>
    <mergeCell ref="O65:P65"/>
    <mergeCell ref="Q65:R65"/>
    <mergeCell ref="E66:G66"/>
    <mergeCell ref="H66:K66"/>
    <mergeCell ref="M66:N66"/>
    <mergeCell ref="O66:P66"/>
    <mergeCell ref="Q66:R66"/>
    <mergeCell ref="E63:G63"/>
    <mergeCell ref="H63:K63"/>
    <mergeCell ref="M63:N63"/>
    <mergeCell ref="O63:P63"/>
    <mergeCell ref="Q63:R63"/>
    <mergeCell ref="E64:G64"/>
    <mergeCell ref="H64:K64"/>
    <mergeCell ref="M64:N64"/>
    <mergeCell ref="O64:P64"/>
    <mergeCell ref="Q64:R64"/>
    <mergeCell ref="E61:G61"/>
    <mergeCell ref="H61:K61"/>
    <mergeCell ref="M61:N61"/>
    <mergeCell ref="O61:P61"/>
    <mergeCell ref="Q61:R61"/>
    <mergeCell ref="E62:G62"/>
    <mergeCell ref="H62:K62"/>
    <mergeCell ref="M62:N62"/>
    <mergeCell ref="O62:P62"/>
    <mergeCell ref="Q62:R62"/>
    <mergeCell ref="E59:G59"/>
    <mergeCell ref="H59:K59"/>
    <mergeCell ref="M59:N59"/>
    <mergeCell ref="O59:P59"/>
    <mergeCell ref="Q59:R59"/>
    <mergeCell ref="E60:G60"/>
    <mergeCell ref="H60:K60"/>
    <mergeCell ref="M60:N60"/>
    <mergeCell ref="O60:P60"/>
    <mergeCell ref="Q60:R60"/>
    <mergeCell ref="E57:G57"/>
    <mergeCell ref="H57:K57"/>
    <mergeCell ref="M57:N57"/>
    <mergeCell ref="O57:P57"/>
    <mergeCell ref="Q57:R57"/>
    <mergeCell ref="E58:G58"/>
    <mergeCell ref="H58:K58"/>
    <mergeCell ref="M58:N58"/>
    <mergeCell ref="O58:P58"/>
    <mergeCell ref="Q58:R58"/>
    <mergeCell ref="E55:G55"/>
    <mergeCell ref="H55:K55"/>
    <mergeCell ref="M55:N55"/>
    <mergeCell ref="O55:P55"/>
    <mergeCell ref="Q55:R55"/>
    <mergeCell ref="E56:G56"/>
    <mergeCell ref="H56:K56"/>
    <mergeCell ref="M56:N56"/>
    <mergeCell ref="O56:P56"/>
    <mergeCell ref="Q56:R56"/>
    <mergeCell ref="E53:G53"/>
    <mergeCell ref="H53:K53"/>
    <mergeCell ref="M53:N53"/>
    <mergeCell ref="O53:P53"/>
    <mergeCell ref="Q53:R53"/>
    <mergeCell ref="E54:G54"/>
    <mergeCell ref="H54:K54"/>
    <mergeCell ref="M54:N54"/>
    <mergeCell ref="O54:P54"/>
    <mergeCell ref="Q54:R54"/>
    <mergeCell ref="E51:G51"/>
    <mergeCell ref="H51:K51"/>
    <mergeCell ref="M51:N51"/>
    <mergeCell ref="O51:P51"/>
    <mergeCell ref="Q51:R51"/>
    <mergeCell ref="E52:G52"/>
    <mergeCell ref="H52:K52"/>
    <mergeCell ref="M52:N52"/>
    <mergeCell ref="O52:P52"/>
    <mergeCell ref="Q52:R52"/>
    <mergeCell ref="E49:G49"/>
    <mergeCell ref="H49:K49"/>
    <mergeCell ref="M49:N49"/>
    <mergeCell ref="O49:P49"/>
    <mergeCell ref="Q49:R49"/>
    <mergeCell ref="E50:G50"/>
    <mergeCell ref="H50:K50"/>
    <mergeCell ref="M50:N50"/>
    <mergeCell ref="O50:P50"/>
    <mergeCell ref="Q50:R50"/>
    <mergeCell ref="E47:G47"/>
    <mergeCell ref="H47:K47"/>
    <mergeCell ref="M47:N47"/>
    <mergeCell ref="O47:P47"/>
    <mergeCell ref="Q47:R47"/>
    <mergeCell ref="E48:G48"/>
    <mergeCell ref="H48:K48"/>
    <mergeCell ref="M48:N48"/>
    <mergeCell ref="O48:P48"/>
    <mergeCell ref="Q48:R48"/>
    <mergeCell ref="E45:G45"/>
    <mergeCell ref="H45:K45"/>
    <mergeCell ref="M45:N45"/>
    <mergeCell ref="O45:P45"/>
    <mergeCell ref="Q45:R45"/>
    <mergeCell ref="E46:G46"/>
    <mergeCell ref="H46:K46"/>
    <mergeCell ref="M46:N46"/>
    <mergeCell ref="O46:P46"/>
    <mergeCell ref="Q46:R46"/>
    <mergeCell ref="E43:G43"/>
    <mergeCell ref="H43:K43"/>
    <mergeCell ref="M43:N43"/>
    <mergeCell ref="O43:P43"/>
    <mergeCell ref="Q43:R43"/>
    <mergeCell ref="E44:G44"/>
    <mergeCell ref="H44:K44"/>
    <mergeCell ref="M44:N44"/>
    <mergeCell ref="O44:P44"/>
    <mergeCell ref="Q44:R44"/>
    <mergeCell ref="G38:I38"/>
    <mergeCell ref="K38:R38"/>
    <mergeCell ref="G39:I39"/>
    <mergeCell ref="K39:R39"/>
    <mergeCell ref="E42:G42"/>
    <mergeCell ref="H42:K42"/>
    <mergeCell ref="M42:N42"/>
    <mergeCell ref="O42:P42"/>
    <mergeCell ref="Q42:R42"/>
    <mergeCell ref="G35:I35"/>
    <mergeCell ref="K35:R35"/>
    <mergeCell ref="G36:I36"/>
    <mergeCell ref="K36:R36"/>
    <mergeCell ref="G37:I37"/>
    <mergeCell ref="K37:R37"/>
    <mergeCell ref="G32:I32"/>
    <mergeCell ref="K32:R32"/>
    <mergeCell ref="G33:I33"/>
    <mergeCell ref="K33:R33"/>
    <mergeCell ref="G34:I34"/>
    <mergeCell ref="K34:R34"/>
    <mergeCell ref="G29:I29"/>
    <mergeCell ref="K29:R29"/>
    <mergeCell ref="G30:I30"/>
    <mergeCell ref="K30:R30"/>
    <mergeCell ref="G31:I31"/>
    <mergeCell ref="K31:R31"/>
    <mergeCell ref="G26:I26"/>
    <mergeCell ref="K26:R26"/>
    <mergeCell ref="G27:I27"/>
    <mergeCell ref="K27:R27"/>
    <mergeCell ref="G28:I28"/>
    <mergeCell ref="K28:R28"/>
    <mergeCell ref="G23:I23"/>
    <mergeCell ref="K23:R23"/>
    <mergeCell ref="G24:I24"/>
    <mergeCell ref="K24:R24"/>
    <mergeCell ref="G25:I25"/>
    <mergeCell ref="K25:R25"/>
    <mergeCell ref="G20:I20"/>
    <mergeCell ref="K20:R20"/>
    <mergeCell ref="G21:I21"/>
    <mergeCell ref="K21:R21"/>
    <mergeCell ref="G22:I22"/>
    <mergeCell ref="K22:R22"/>
    <mergeCell ref="G17:I17"/>
    <mergeCell ref="K17:R17"/>
    <mergeCell ref="G18:I18"/>
    <mergeCell ref="K18:R18"/>
    <mergeCell ref="G19:I19"/>
    <mergeCell ref="K19:R19"/>
    <mergeCell ref="G14:I14"/>
    <mergeCell ref="K14:R14"/>
    <mergeCell ref="G15:I15"/>
    <mergeCell ref="K15:R15"/>
    <mergeCell ref="G16:I16"/>
    <mergeCell ref="K16:R16"/>
    <mergeCell ref="B7:C10"/>
    <mergeCell ref="I7:K7"/>
    <mergeCell ref="L7:N7"/>
    <mergeCell ref="M8:O8"/>
    <mergeCell ref="I9:K9"/>
    <mergeCell ref="G13:I13"/>
    <mergeCell ref="K13:R13"/>
    <mergeCell ref="B4:C4"/>
    <mergeCell ref="D4:E4"/>
    <mergeCell ref="H4:Q4"/>
    <mergeCell ref="B5:C6"/>
    <mergeCell ref="D5:E6"/>
    <mergeCell ref="H5:J5"/>
    <mergeCell ref="K5:Q5"/>
  </mergeCells>
  <dataValidations count="5">
    <dataValidation type="list" allowBlank="1" showInputMessage="1" showErrorMessage="1" sqref="H7:H9 M9:M10" xr:uid="{A95BAF49-B746-4A8A-831C-E113D53D847D}">
      <formula1>"On, Off"</formula1>
    </dataValidation>
    <dataValidation type="list" errorStyle="information" allowBlank="1" showInputMessage="1" showErrorMessage="1" errorTitle="Level 2 Validation" error="Level 2 not a defined lookup value." sqref="H43:H142" xr:uid="{8C7FFA47-2D10-4583-88AB-5588BA1BEB78}">
      <formula1>INDIRECT("L2."&amp;MID(E43,1,SEARCH("-",E43)-2))</formula1>
    </dataValidation>
    <dataValidation type="list" errorStyle="information" allowBlank="1" showInputMessage="1" showErrorMessage="1" errorTitle="Level 2 Validation" error="Level 2 not a defined lookup value." sqref="E43:E142" xr:uid="{B9D6F56F-E5B7-4780-BD9F-9FCED6A6FE0C}">
      <formula1>INDIRECT("L1."&amp;IFERROR(MID(D43,1,SEARCH("-",D43)-2),""))</formula1>
    </dataValidation>
    <dataValidation type="list" errorStyle="information" allowBlank="1" showInputMessage="1" showErrorMessage="1" errorTitle="Level 1 Validation" error="Level 1 not a defined lookup value." sqref="D43:D142 D14:D39" xr:uid="{2F286827-B59C-4D51-99AB-ACADBD1F6C18}">
      <formula1>L0</formula1>
    </dataValidation>
    <dataValidation type="list" allowBlank="1" showInputMessage="1" showErrorMessage="1" sqref="C43:C142 C14:C39" xr:uid="{DF009D4B-5180-43C4-82C5-C931E90ABC3D}">
      <formula1>"Yes, No"</formula1>
    </dataValidation>
  </dataValidations>
  <pageMargins left="0.7" right="0.7" top="0.75" bottom="0.75" header="0.3" footer="0.3"/>
  <pageSetup scale="3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B1:X41"/>
  <sheetViews>
    <sheetView showGridLines="0" zoomScaleNormal="100" workbookViewId="0">
      <selection activeCell="P7" sqref="P7"/>
    </sheetView>
  </sheetViews>
  <sheetFormatPr baseColWidth="10" defaultColWidth="9.1640625" defaultRowHeight="15"/>
  <cols>
    <col min="1" max="1" width="3.6640625" style="14" customWidth="1"/>
    <col min="2" max="2" width="3.6640625" style="50" customWidth="1"/>
    <col min="3" max="3" width="3.6640625" style="14" customWidth="1"/>
    <col min="4" max="4" width="9" style="14" customWidth="1"/>
    <col min="5" max="5" width="8.83203125" style="14" customWidth="1"/>
    <col min="6" max="6" width="12.1640625" style="14" customWidth="1"/>
    <col min="7" max="7" width="3.6640625" style="14" customWidth="1"/>
    <col min="8" max="9" width="6.6640625" style="14" customWidth="1"/>
    <col min="10" max="10" width="3.6640625" style="14" customWidth="1"/>
    <col min="11" max="11" width="9.1640625" style="14" customWidth="1"/>
    <col min="12" max="12" width="14.5" style="14" customWidth="1"/>
    <col min="13" max="14" width="3.6640625" style="14" customWidth="1"/>
    <col min="15" max="15" width="9" style="14" customWidth="1"/>
    <col min="16" max="16" width="10.33203125" style="14" customWidth="1"/>
    <col min="17" max="17" width="12.1640625" style="14" customWidth="1"/>
    <col min="18" max="18" width="3.6640625" style="14" customWidth="1"/>
    <col min="19" max="19" width="9.1640625" style="14" customWidth="1"/>
    <col min="20" max="20" width="11.33203125" style="14" customWidth="1"/>
    <col min="21" max="21" width="3.6640625" style="14" customWidth="1"/>
    <col min="22" max="22" width="9.1640625" style="14" customWidth="1"/>
    <col min="23" max="23" width="14.1640625" style="14" customWidth="1"/>
    <col min="24" max="25" width="3.6640625" style="14" customWidth="1"/>
    <col min="26" max="26" width="9" style="14" customWidth="1"/>
    <col min="27" max="27" width="3.5" style="14" customWidth="1"/>
    <col min="28" max="28" width="12.1640625" style="14" customWidth="1"/>
    <col min="29" max="29" width="3.6640625" style="14" customWidth="1"/>
    <col min="30" max="30" width="9.1640625" style="14" customWidth="1"/>
    <col min="31" max="31" width="3" style="14" customWidth="1"/>
    <col min="32" max="32" width="3.6640625" style="14" customWidth="1"/>
    <col min="33" max="33" width="9.1640625" style="14" customWidth="1"/>
    <col min="34" max="34" width="11.33203125" style="14" customWidth="1"/>
    <col min="35" max="35" width="3.6640625" style="14" customWidth="1"/>
    <col min="36" max="16384" width="9.1640625" style="14"/>
  </cols>
  <sheetData>
    <row r="1" spans="2:12" s="3" customFormat="1" ht="16">
      <c r="B1" s="2"/>
    </row>
    <row r="2" spans="2:12" s="34" customFormat="1" ht="19">
      <c r="B2" s="136"/>
      <c r="C2" s="34" t="s">
        <v>795</v>
      </c>
    </row>
    <row r="3" spans="2:12" s="3" customFormat="1" ht="16">
      <c r="B3" s="2"/>
      <c r="I3" s="6"/>
      <c r="J3" s="6"/>
    </row>
    <row r="4" spans="2:12" s="3" customFormat="1" ht="16">
      <c r="B4" s="639" t="s">
        <v>749</v>
      </c>
      <c r="C4" s="638"/>
      <c r="D4" s="638" t="s">
        <v>717</v>
      </c>
      <c r="E4" s="638"/>
      <c r="F4" s="638"/>
      <c r="G4" s="638"/>
      <c r="H4" s="638"/>
      <c r="I4" s="638" t="s">
        <v>90</v>
      </c>
      <c r="J4" s="638"/>
      <c r="K4" s="638"/>
      <c r="L4" s="640"/>
    </row>
    <row r="5" spans="2:12" ht="15.75" customHeight="1">
      <c r="B5" s="505" t="str">
        <f>'Short Term'!C28</f>
        <v>On</v>
      </c>
      <c r="C5" s="506"/>
      <c r="D5" s="599">
        <f>SUM(J40,J14,J23)</f>
        <v>0</v>
      </c>
      <c r="E5" s="599"/>
      <c r="F5" s="599"/>
      <c r="G5" s="599"/>
      <c r="H5" s="599"/>
      <c r="I5" s="595" t="str">
        <f>F10&amp; " " &amp;H10</f>
        <v>6 Months</v>
      </c>
      <c r="J5" s="595"/>
      <c r="K5" s="595"/>
      <c r="L5" s="596"/>
    </row>
    <row r="6" spans="2:12" ht="16.5" customHeight="1">
      <c r="B6" s="507"/>
      <c r="C6" s="508"/>
      <c r="D6" s="600"/>
      <c r="E6" s="600"/>
      <c r="F6" s="600"/>
      <c r="G6" s="600"/>
      <c r="H6" s="600"/>
      <c r="I6" s="597"/>
      <c r="J6" s="597"/>
      <c r="K6" s="597"/>
      <c r="L6" s="598"/>
    </row>
    <row r="7" spans="2:12">
      <c r="B7" s="96"/>
      <c r="C7" s="96"/>
      <c r="D7" s="97"/>
      <c r="E7" s="97"/>
      <c r="F7" s="13"/>
      <c r="G7" s="13"/>
      <c r="H7" s="13"/>
      <c r="I7" s="13"/>
      <c r="J7" s="13"/>
      <c r="L7" s="42"/>
    </row>
    <row r="8" spans="2:12" ht="15.75" customHeight="1">
      <c r="B8" s="241" t="s">
        <v>130</v>
      </c>
      <c r="C8" s="518" t="s">
        <v>718</v>
      </c>
      <c r="D8" s="518"/>
      <c r="E8" s="518"/>
      <c r="F8" s="518"/>
      <c r="G8" s="518"/>
      <c r="H8" s="518"/>
      <c r="I8" s="518"/>
      <c r="J8" s="645">
        <f>SUM(L9:L15)*IF(G17="On",1-H17,1)</f>
        <v>0</v>
      </c>
      <c r="K8" s="645"/>
      <c r="L8" s="646"/>
    </row>
    <row r="9" spans="2:12">
      <c r="B9" s="213"/>
      <c r="C9" s="528" t="s">
        <v>1</v>
      </c>
      <c r="D9" s="528"/>
      <c r="E9" s="528"/>
      <c r="F9" s="650"/>
      <c r="G9" s="650"/>
      <c r="H9" s="650"/>
      <c r="I9" s="650"/>
      <c r="J9" s="650"/>
      <c r="K9" s="650"/>
      <c r="L9" s="214"/>
    </row>
    <row r="10" spans="2:12">
      <c r="B10" s="213"/>
      <c r="C10" s="502" t="s">
        <v>90</v>
      </c>
      <c r="D10" s="502"/>
      <c r="E10" s="502"/>
      <c r="F10" s="432">
        <v>6</v>
      </c>
      <c r="G10" s="262" t="s">
        <v>89</v>
      </c>
      <c r="H10" s="636" t="s">
        <v>115</v>
      </c>
      <c r="I10" s="637"/>
      <c r="J10" s="28"/>
      <c r="K10" s="28"/>
      <c r="L10" s="214"/>
    </row>
    <row r="11" spans="2:12">
      <c r="B11" s="213"/>
      <c r="C11" s="78"/>
      <c r="D11" s="78"/>
      <c r="E11" s="78"/>
      <c r="F11" s="127"/>
      <c r="G11" s="128"/>
      <c r="H11" s="89"/>
      <c r="I11" s="28"/>
      <c r="J11" s="28"/>
      <c r="K11" s="126" t="s">
        <v>810</v>
      </c>
      <c r="L11" s="357">
        <f>J40</f>
        <v>0</v>
      </c>
    </row>
    <row r="12" spans="2:12">
      <c r="B12" s="217"/>
      <c r="C12" s="358"/>
      <c r="D12" s="358"/>
      <c r="E12" s="358"/>
      <c r="F12" s="359"/>
      <c r="G12" s="360"/>
      <c r="H12" s="304"/>
      <c r="I12" s="285"/>
      <c r="J12" s="285"/>
      <c r="K12" s="361" t="s">
        <v>808</v>
      </c>
      <c r="L12" s="362">
        <f>J14+J23</f>
        <v>0</v>
      </c>
    </row>
    <row r="13" spans="2:12">
      <c r="B13" s="42"/>
      <c r="C13" s="42"/>
      <c r="H13" s="98"/>
      <c r="I13" s="98"/>
      <c r="J13" s="98"/>
      <c r="L13" s="42"/>
    </row>
    <row r="14" spans="2:12">
      <c r="B14" s="241" t="s">
        <v>130</v>
      </c>
      <c r="C14" s="518" t="s">
        <v>785</v>
      </c>
      <c r="D14" s="518"/>
      <c r="E14" s="518"/>
      <c r="F14" s="518"/>
      <c r="G14" s="518"/>
      <c r="H14" s="518"/>
      <c r="I14" s="518"/>
      <c r="J14" s="645">
        <f>SUM(L15:L19)*IF(G21="On",1-H21,1)</f>
        <v>0</v>
      </c>
      <c r="K14" s="645"/>
      <c r="L14" s="646"/>
    </row>
    <row r="15" spans="2:12">
      <c r="B15" s="281"/>
      <c r="C15" s="528" t="s">
        <v>739</v>
      </c>
      <c r="D15" s="528"/>
      <c r="E15" s="528"/>
      <c r="F15" s="125" t="s">
        <v>720</v>
      </c>
      <c r="G15" s="435" t="s">
        <v>634</v>
      </c>
      <c r="H15" s="647">
        <v>0</v>
      </c>
      <c r="I15" s="647"/>
      <c r="J15" s="277" t="s">
        <v>75</v>
      </c>
      <c r="K15" s="433" t="s">
        <v>77</v>
      </c>
      <c r="L15" s="288">
        <f>IF(G15="On",IF(K15="Day",IF($H$10="Days",$F$10,IF($H$10="Weeks",($F$10*'L1'!$D$14),IF($H$10="Months",($F$10*'L1'!$D$13),IF($H$10="Years",($F$10*'L1'!$D$12),0)))),IF(K15="Week",IF($H$10="Days",$F$10/'L1'!$D$14,IF($H$10="Weeks",$F$10,IF($H$10="Months",($F$10*'L1'!$D$15),IF($H$10="Years",($F$10*'L1'!$D$16),0)))),IF(K15="Month",IF($H$10="Days",$F$10/'L1'!$D$13,IF($H$10="Weeks",($F$10/'L1'!$D$15),IF($H$10="Months",$F$10,IF($H$10="Years",($F$10*'L1'!$D$17),0)))),IF(K15="Year",IF($H$10="Days",$F$10/'L1'!$D$12,IF($H$10="Weeks",($F$10/'L1'!$D$16),IF($H$10="Months",($F$10/'L1'!$D$17),IF($H$10="Years",$F$10,0)))),0))))*H15,0)</f>
        <v>0</v>
      </c>
    </row>
    <row r="16" spans="2:12">
      <c r="B16" s="283"/>
      <c r="C16" s="28"/>
      <c r="D16" s="70"/>
      <c r="E16" s="77"/>
      <c r="F16" s="125" t="s">
        <v>721</v>
      </c>
      <c r="G16" s="436" t="s">
        <v>634</v>
      </c>
      <c r="H16" s="644">
        <v>0</v>
      </c>
      <c r="I16" s="644"/>
      <c r="J16" s="264" t="s">
        <v>75</v>
      </c>
      <c r="K16" s="434" t="s">
        <v>77</v>
      </c>
      <c r="L16" s="282">
        <f>IF(G16="On",IF(K16="Day",IF($H$10="Days",$F$10,IF($H$10="Weeks",($F$10*'L1'!$D$14),IF($H$10="Months",($F$10*'L1'!$D$13),IF($H$10="Years",($F$10*'L1'!$D$12),0)))),IF(K16="Week",IF($H$10="Days",$F$10/'L1'!$D$14,IF($H$10="Weeks",$F$10,IF($H$10="Months",($F$10*'L1'!$D$15),IF($H$10="Years",($F$10*'L1'!$D$16),0)))),IF(K16="Month",IF($H$10="Days",$F$10/'L1'!$D$13,IF($H$10="Weeks",($F$10/'L1'!$D$15),IF($H$10="Months",$F$10,IF($H$10="Years",($F$10*'L1'!$D$17),0)))),IF(K16="Year",IF($H$10="Days",$F$10/'L1'!$D$12,IF($H$10="Weeks",($F$10/'L1'!$D$16),IF($H$10="Months",($F$10/'L1'!$D$17),IF($H$10="Years",$F$10,0)))),0))))*H16,0)</f>
        <v>0</v>
      </c>
    </row>
    <row r="17" spans="2:24">
      <c r="B17" s="283"/>
      <c r="C17" s="78"/>
      <c r="D17" s="28"/>
      <c r="E17" s="28"/>
      <c r="F17" s="125" t="s">
        <v>722</v>
      </c>
      <c r="G17" s="436" t="s">
        <v>634</v>
      </c>
      <c r="H17" s="644">
        <v>0</v>
      </c>
      <c r="I17" s="644"/>
      <c r="J17" s="264" t="s">
        <v>75</v>
      </c>
      <c r="K17" s="434" t="s">
        <v>77</v>
      </c>
      <c r="L17" s="282">
        <f>IF(G17="On",IF(K17="Day",IF($H$10="Days",$F$10,IF($H$10="Weeks",($F$10*'L1'!$D$14),IF($H$10="Months",($F$10*'L1'!$D$13),IF($H$10="Years",($F$10*'L1'!$D$12),0)))),IF(K17="Week",IF($H$10="Days",$F$10/'L1'!$D$14,IF($H$10="Weeks",$F$10,IF($H$10="Months",($F$10*'L1'!$D$15),IF($H$10="Years",($F$10*'L1'!$D$16),0)))),IF(K17="Month",IF($H$10="Days",$F$10/'L1'!$D$13,IF($H$10="Weeks",($F$10/'L1'!$D$15),IF($H$10="Months",$F$10,IF($H$10="Years",($F$10*'L1'!$D$17),0)))),IF(K17="Year",IF($H$10="Days",$F$10/'L1'!$D$12,IF($H$10="Weeks",($F$10/'L1'!$D$16),IF($H$10="Months",($F$10/'L1'!$D$17),IF($H$10="Years",$F$10,0)))),0))))*H17,0)</f>
        <v>0</v>
      </c>
    </row>
    <row r="18" spans="2:24">
      <c r="B18" s="283"/>
      <c r="C18" s="28"/>
      <c r="D18" s="28"/>
      <c r="E18" s="28"/>
      <c r="F18" s="125" t="s">
        <v>723</v>
      </c>
      <c r="G18" s="436" t="s">
        <v>634</v>
      </c>
      <c r="H18" s="644">
        <v>0</v>
      </c>
      <c r="I18" s="644"/>
      <c r="J18" s="264" t="s">
        <v>75</v>
      </c>
      <c r="K18" s="434" t="s">
        <v>77</v>
      </c>
      <c r="L18" s="282">
        <f>IF(G18="On",IF(K18="Day",IF($H$10="Days",$F$10,IF($H$10="Weeks",($F$10*'L1'!$D$14),IF($H$10="Months",($F$10*'L1'!$D$13),IF($H$10="Years",($F$10*'L1'!$D$12),0)))),IF(K18="Week",IF($H$10="Days",$F$10/'L1'!$D$14,IF($H$10="Weeks",$F$10,IF($H$10="Months",($F$10*'L1'!$D$15),IF($H$10="Years",($F$10*'L1'!$D$16),0)))),IF(K18="Month",IF($H$10="Days",$F$10/'L1'!$D$13,IF($H$10="Weeks",($F$10/'L1'!$D$15),IF($H$10="Months",$F$10,IF($H$10="Years",($F$10*'L1'!$D$17),0)))),IF(K18="Year",IF($H$10="Days",$F$10/'L1'!$D$12,IF($H$10="Weeks",($F$10/'L1'!$D$16),IF($H$10="Months",($F$10/'L1'!$D$17),IF($H$10="Years",$F$10,0)))),0))))*H18,0)</f>
        <v>0</v>
      </c>
    </row>
    <row r="19" spans="2:24">
      <c r="B19" s="283"/>
      <c r="C19" s="28"/>
      <c r="D19" s="28"/>
      <c r="E19" s="28"/>
      <c r="F19" s="125" t="s">
        <v>724</v>
      </c>
      <c r="G19" s="436" t="s">
        <v>634</v>
      </c>
      <c r="H19" s="644">
        <v>0</v>
      </c>
      <c r="I19" s="644"/>
      <c r="J19" s="264" t="s">
        <v>75</v>
      </c>
      <c r="K19" s="434" t="s">
        <v>77</v>
      </c>
      <c r="L19" s="282">
        <f>IF(G19="On",IF(K19="Day",IF($H$10="Days",$F$10,IF($H$10="Weeks",($F$10*'L1'!$D$14),IF($H$10="Months",($F$10*'L1'!$D$13),IF($H$10="Years",($F$10*'L1'!$D$12),0)))),IF(K19="Week",IF($H$10="Days",$F$10/'L1'!$D$14,IF($H$10="Weeks",$F$10,IF($H$10="Months",($F$10*'L1'!$D$15),IF($H$10="Years",($F$10*'L1'!$D$16),0)))),IF(K19="Month",IF($H$10="Days",$F$10/'L1'!$D$13,IF($H$10="Weeks",($F$10/'L1'!$D$15),IF($H$10="Months",$F$10,IF($H$10="Years",($F$10*'L1'!$D$17),0)))),IF(K19="Year",IF($H$10="Days",$F$10/'L1'!$D$12,IF($H$10="Weeks",($F$10/'L1'!$D$16),IF($H$10="Months",($F$10/'L1'!$D$17),IF($H$10="Years",$F$10,0)))),0))))*H19,0)</f>
        <v>0</v>
      </c>
    </row>
    <row r="20" spans="2:24">
      <c r="B20" s="283"/>
      <c r="C20" s="28"/>
      <c r="D20" s="28"/>
      <c r="E20" s="28"/>
      <c r="F20" s="28"/>
      <c r="G20" s="28"/>
      <c r="H20" s="28"/>
      <c r="I20" s="28"/>
      <c r="J20" s="28"/>
      <c r="K20" s="28"/>
      <c r="L20" s="214"/>
    </row>
    <row r="21" spans="2:24">
      <c r="B21" s="284"/>
      <c r="C21" s="532" t="s">
        <v>732</v>
      </c>
      <c r="D21" s="532"/>
      <c r="E21" s="532"/>
      <c r="F21" s="363" t="s">
        <v>742</v>
      </c>
      <c r="G21" s="437" t="s">
        <v>733</v>
      </c>
      <c r="H21" s="643">
        <v>0.1</v>
      </c>
      <c r="I21" s="643"/>
      <c r="J21" s="285"/>
      <c r="K21" s="285"/>
      <c r="L21" s="286"/>
    </row>
    <row r="22" spans="2:24">
      <c r="B22" s="14"/>
      <c r="L22" s="46"/>
    </row>
    <row r="23" spans="2:24">
      <c r="B23" s="241" t="s">
        <v>130</v>
      </c>
      <c r="C23" s="518" t="s">
        <v>726</v>
      </c>
      <c r="D23" s="518"/>
      <c r="E23" s="518"/>
      <c r="F23" s="518"/>
      <c r="G23" s="518"/>
      <c r="H23" s="518"/>
      <c r="I23" s="518"/>
      <c r="J23" s="645">
        <f>SUM(L24:L26)*IF(G28="On",H28,1)-SUM(L30:L35,L38)-IF(G37="On",SUM(L24:L26)*IF(G28="Yes",H28,1)*H37,0)</f>
        <v>0</v>
      </c>
      <c r="K23" s="645"/>
      <c r="L23" s="646"/>
    </row>
    <row r="24" spans="2:24">
      <c r="B24" s="281"/>
      <c r="C24" s="528" t="s">
        <v>719</v>
      </c>
      <c r="D24" s="528"/>
      <c r="E24" s="528"/>
      <c r="F24" s="125" t="s">
        <v>720</v>
      </c>
      <c r="G24" s="435" t="s">
        <v>634</v>
      </c>
      <c r="H24" s="647">
        <v>0</v>
      </c>
      <c r="I24" s="647"/>
      <c r="J24" s="277" t="s">
        <v>75</v>
      </c>
      <c r="K24" s="433" t="s">
        <v>77</v>
      </c>
      <c r="L24" s="288">
        <f>IF(G24="On",IF(K24="Day",IF($H$10="Days",$F$10,IF($H$10="Weeks",($F$10*'L1'!$D$14),IF($H$10="Months",($F$10*'L1'!$D$13),IF($H$10="Years",($F$10*'L1'!$D$12),0)))),IF(K24="Week",IF($H$10="Days",$F$10/'L1'!$D$14,IF($H$10="Weeks",$F$10,IF($H$10="Months",($F$10*'L1'!$D$15),IF($H$10="Years",($F$10*'L1'!$D$16),0)))),IF(K24="Month",IF($H$10="Days",$F$10/'L1'!$D$13,IF($H$10="Weeks",($F$10/'L1'!$D$15),IF($H$10="Months",$F$10,IF($H$10="Years",($F$10*'L1'!$D$17),0)))),IF(K24="Year",IF($H$10="Days",$F$10/'L1'!$D$12,IF($H$10="Weeks",($F$10/'L1'!$D$16),IF($H$10="Months",($F$10/'L1'!$D$17),IF($H$10="Years",$F$10,0)))),0))))*H24,0)</f>
        <v>0</v>
      </c>
    </row>
    <row r="25" spans="2:24" s="46" customFormat="1">
      <c r="B25" s="283"/>
      <c r="C25" s="28"/>
      <c r="D25" s="70"/>
      <c r="E25" s="77"/>
      <c r="F25" s="125" t="s">
        <v>721</v>
      </c>
      <c r="G25" s="436" t="s">
        <v>634</v>
      </c>
      <c r="H25" s="644">
        <v>0</v>
      </c>
      <c r="I25" s="644"/>
      <c r="J25" s="264" t="s">
        <v>75</v>
      </c>
      <c r="K25" s="434" t="s">
        <v>77</v>
      </c>
      <c r="L25" s="282">
        <f>IF(G25="On",IF(K25="Day",IF($H$10="Days",$F$10,IF($H$10="Weeks",($F$10*'L1'!$D$14),IF($H$10="Months",($F$10*'L1'!$D$13),IF($H$10="Years",($F$10*'L1'!$D$12),0)))),IF(K25="Week",IF($H$10="Days",$F$10/'L1'!$D$14,IF($H$10="Weeks",$F$10,IF($H$10="Months",($F$10*'L1'!$D$15),IF($H$10="Years",($F$10*'L1'!$D$16),0)))),IF(K25="Month",IF($H$10="Days",$F$10/'L1'!$D$13,IF($H$10="Weeks",($F$10/'L1'!$D$15),IF($H$10="Months",$F$10,IF($H$10="Years",($F$10*'L1'!$D$17),0)))),IF(K25="Year",IF($H$10="Days",$F$10/'L1'!$D$12,IF($H$10="Weeks",($F$10/'L1'!$D$16),IF($H$10="Months",($F$10/'L1'!$D$17),IF($H$10="Years",$F$10,0)))),0))))*H25,0)</f>
        <v>0</v>
      </c>
    </row>
    <row r="26" spans="2:24" s="46" customFormat="1">
      <c r="B26" s="283"/>
      <c r="C26" s="78"/>
      <c r="D26" s="28"/>
      <c r="E26" s="28"/>
      <c r="F26" s="125" t="s">
        <v>722</v>
      </c>
      <c r="G26" s="436" t="s">
        <v>634</v>
      </c>
      <c r="H26" s="644">
        <v>0</v>
      </c>
      <c r="I26" s="644"/>
      <c r="J26" s="264" t="s">
        <v>75</v>
      </c>
      <c r="K26" s="434" t="s">
        <v>77</v>
      </c>
      <c r="L26" s="282">
        <f>IF(G26="On",IF(K26="Day",IF($H$10="Days",$F$10,IF($H$10="Weeks",($F$10*'L1'!$D$14),IF($H$10="Months",($F$10*'L1'!$D$13),IF($H$10="Years",($F$10*'L1'!$D$12),0)))),IF(K26="Week",IF($H$10="Days",$F$10/'L1'!$D$14,IF($H$10="Weeks",$F$10,IF($H$10="Months",($F$10*'L1'!$D$15),IF($H$10="Years",($F$10*'L1'!$D$16),0)))),IF(K26="Month",IF($H$10="Days",$F$10/'L1'!$D$13,IF($H$10="Weeks",($F$10/'L1'!$D$15),IF($H$10="Months",$F$10,IF($H$10="Years",($F$10*'L1'!$D$17),0)))),IF(K26="Year",IF($H$10="Days",$F$10/'L1'!$D$12,IF($H$10="Weeks",($F$10/'L1'!$D$16),IF($H$10="Months",($F$10/'L1'!$D$17),IF($H$10="Years",$F$10,0)))),0))))*H26,0)</f>
        <v>0</v>
      </c>
    </row>
    <row r="27" spans="2:24" s="46" customFormat="1">
      <c r="B27" s="283"/>
      <c r="C27" s="28"/>
      <c r="D27" s="28"/>
      <c r="E27" s="28"/>
      <c r="F27" s="28"/>
      <c r="G27" s="28"/>
      <c r="H27" s="28"/>
      <c r="I27" s="28"/>
      <c r="J27" s="28"/>
      <c r="K27" s="28"/>
      <c r="L27" s="214"/>
      <c r="X27" s="14"/>
    </row>
    <row r="28" spans="2:24" s="46" customFormat="1">
      <c r="B28" s="283"/>
      <c r="C28" s="502" t="s">
        <v>727</v>
      </c>
      <c r="D28" s="502"/>
      <c r="E28" s="502"/>
      <c r="F28" s="356" t="s">
        <v>742</v>
      </c>
      <c r="G28" s="436" t="s">
        <v>634</v>
      </c>
      <c r="H28" s="648">
        <v>0.6</v>
      </c>
      <c r="I28" s="648"/>
      <c r="J28" s="28"/>
      <c r="K28" s="28"/>
      <c r="L28" s="2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2:24">
      <c r="B29" s="283"/>
      <c r="C29" s="28"/>
      <c r="D29" s="28"/>
      <c r="E29" s="28"/>
      <c r="F29" s="28"/>
      <c r="G29" s="28"/>
      <c r="H29" s="28"/>
      <c r="I29" s="28"/>
      <c r="J29" s="28"/>
      <c r="K29" s="28"/>
      <c r="L29" s="214"/>
    </row>
    <row r="30" spans="2:24">
      <c r="B30" s="283"/>
      <c r="C30" s="502" t="s">
        <v>740</v>
      </c>
      <c r="D30" s="502"/>
      <c r="E30" s="502"/>
      <c r="F30" s="355" t="s">
        <v>84</v>
      </c>
      <c r="G30" s="436" t="s">
        <v>634</v>
      </c>
      <c r="H30" s="644">
        <v>0</v>
      </c>
      <c r="I30" s="644"/>
      <c r="J30" s="264" t="s">
        <v>75</v>
      </c>
      <c r="K30" s="434" t="s">
        <v>77</v>
      </c>
      <c r="L30" s="282">
        <f>IF(G30="On",IF(K30="Day",IF($H$10="Days",$F$10,IF($H$10="Weeks",($F$10*'L1'!$D$14),IF($H$10="Months",($F$10*'L1'!$D$13),IF($H$10="Years",($F$10*'L1'!$D$12),0)))),IF(K30="Week",IF($H$10="Days",$F$10/'L1'!$D$14,IF($H$10="Weeks",$F$10,IF($H$10="Months",($F$10*'L1'!$D$15),IF($H$10="Years",($F$10*'L1'!$D$16),0)))),IF(K30="Month",IF($H$10="Days",$F$10/'L1'!$D$13,IF($H$10="Weeks",($F$10/'L1'!$D$15),IF($H$10="Months",$F$10,IF($H$10="Years",($F$10*'L1'!$D$17),0)))),IF(K30="Year",IF($H$10="Days",$F$10/'L1'!$D$12,IF($H$10="Weeks",($F$10/'L1'!$D$16),IF($H$10="Months",($F$10/'L1'!$D$17),IF($H$10="Years",$F$10,0)))),0))))*H30,0)</f>
        <v>0</v>
      </c>
    </row>
    <row r="31" spans="2:24">
      <c r="B31" s="283"/>
      <c r="C31" s="28"/>
      <c r="D31" s="70"/>
      <c r="E31" s="77"/>
      <c r="F31" s="125" t="s">
        <v>86</v>
      </c>
      <c r="G31" s="436" t="s">
        <v>634</v>
      </c>
      <c r="H31" s="644">
        <v>0</v>
      </c>
      <c r="I31" s="644"/>
      <c r="J31" s="264" t="s">
        <v>75</v>
      </c>
      <c r="K31" s="434" t="s">
        <v>77</v>
      </c>
      <c r="L31" s="282">
        <f>IF(G31="On",IF(K31="Day",IF($H$10="Days",$F$10,IF($H$10="Weeks",($F$10*'L1'!$D$14),IF($H$10="Months",($F$10*'L1'!$D$13),IF($H$10="Years",($F$10*'L1'!$D$12),0)))),IF(K31="Week",IF($H$10="Days",$F$10/'L1'!$D$14,IF($H$10="Weeks",$F$10,IF($H$10="Months",($F$10*'L1'!$D$15),IF($H$10="Years",($F$10*'L1'!$D$16),0)))),IF(K31="Month",IF($H$10="Days",$F$10/'L1'!$D$13,IF($H$10="Weeks",($F$10/'L1'!$D$15),IF($H$10="Months",$F$10,IF($H$10="Years",($F$10*'L1'!$D$17),0)))),IF(K31="Year",IF($H$10="Days",$F$10/'L1'!$D$12,IF($H$10="Weeks",($F$10/'L1'!$D$16),IF($H$10="Months",($F$10/'L1'!$D$17),IF($H$10="Years",$F$10,0)))),0))))*H31,0)</f>
        <v>0</v>
      </c>
    </row>
    <row r="32" spans="2:24">
      <c r="B32" s="283"/>
      <c r="C32" s="78"/>
      <c r="D32" s="28"/>
      <c r="E32" s="28"/>
      <c r="F32" s="125" t="s">
        <v>85</v>
      </c>
      <c r="G32" s="436" t="s">
        <v>634</v>
      </c>
      <c r="H32" s="644">
        <v>0</v>
      </c>
      <c r="I32" s="644"/>
      <c r="J32" s="264" t="s">
        <v>75</v>
      </c>
      <c r="K32" s="434" t="s">
        <v>77</v>
      </c>
      <c r="L32" s="282">
        <f>IF(G32="On",IF(K32="Day",IF($H$10="Days",$F$10,IF($H$10="Weeks",($F$10*'L1'!$D$14),IF($H$10="Months",($F$10*'L1'!$D$13),IF($H$10="Years",($F$10*'L1'!$D$12),0)))),IF(K32="Week",IF($H$10="Days",$F$10/'L1'!$D$14,IF($H$10="Weeks",$F$10,IF($H$10="Months",($F$10*'L1'!$D$15),IF($H$10="Years",($F$10*'L1'!$D$16),0)))),IF(K32="Month",IF($H$10="Days",$F$10/'L1'!$D$13,IF($H$10="Weeks",($F$10/'L1'!$D$15),IF($H$10="Months",$F$10,IF($H$10="Years",($F$10*'L1'!$D$17),0)))),IF(K32="Year",IF($H$10="Days",$F$10/'L1'!$D$12,IF($H$10="Weeks",($F$10/'L1'!$D$16),IF($H$10="Months",($F$10/'L1'!$D$17),IF($H$10="Years",$F$10,0)))),0))))*H32,0)</f>
        <v>0</v>
      </c>
    </row>
    <row r="33" spans="2:12">
      <c r="B33" s="283"/>
      <c r="C33" s="28"/>
      <c r="D33" s="28"/>
      <c r="E33" s="28"/>
      <c r="F33" s="125" t="s">
        <v>730</v>
      </c>
      <c r="G33" s="436" t="s">
        <v>634</v>
      </c>
      <c r="H33" s="644">
        <v>0</v>
      </c>
      <c r="I33" s="644"/>
      <c r="J33" s="264" t="s">
        <v>75</v>
      </c>
      <c r="K33" s="434" t="s">
        <v>77</v>
      </c>
      <c r="L33" s="282">
        <f>IF(G33="On",IF(K33="Day",IF($H$10="Days",$F$10,IF($H$10="Weeks",($F$10*'L1'!$D$14),IF($H$10="Months",($F$10*'L1'!$D$13),IF($H$10="Years",($F$10*'L1'!$D$12),0)))),IF(K33="Week",IF($H$10="Days",$F$10/'L1'!$D$14,IF($H$10="Weeks",$F$10,IF($H$10="Months",($F$10*'L1'!$D$15),IF($H$10="Years",($F$10*'L1'!$D$16),0)))),IF(K33="Month",IF($H$10="Days",$F$10/'L1'!$D$13,IF($H$10="Weeks",($F$10/'L1'!$D$15),IF($H$10="Months",$F$10,IF($H$10="Years",($F$10*'L1'!$D$17),0)))),IF(K33="Year",IF($H$10="Days",$F$10/'L1'!$D$12,IF($H$10="Weeks",($F$10/'L1'!$D$16),IF($H$10="Months",($F$10/'L1'!$D$17),IF($H$10="Years",$F$10,0)))),0))))*H33,0)</f>
        <v>0</v>
      </c>
    </row>
    <row r="34" spans="2:12">
      <c r="B34" s="283"/>
      <c r="C34" s="28"/>
      <c r="D34" s="28"/>
      <c r="E34" s="28"/>
      <c r="F34" s="125" t="s">
        <v>729</v>
      </c>
      <c r="G34" s="436" t="s">
        <v>634</v>
      </c>
      <c r="H34" s="644">
        <v>0</v>
      </c>
      <c r="I34" s="644"/>
      <c r="J34" s="264" t="s">
        <v>75</v>
      </c>
      <c r="K34" s="434" t="s">
        <v>77</v>
      </c>
      <c r="L34" s="282">
        <f>IF(G34="On",IF(K34="Day",IF($H$10="Days",$F$10,IF($H$10="Weeks",($F$10*'L1'!$D$14),IF($H$10="Months",($F$10*'L1'!$D$13),IF($H$10="Years",($F$10*'L1'!$D$12),0)))),IF(K34="Week",IF($H$10="Days",$F$10/'L1'!$D$14,IF($H$10="Weeks",$F$10,IF($H$10="Months",($F$10*'L1'!$D$15),IF($H$10="Years",($F$10*'L1'!$D$16),0)))),IF(K34="Month",IF($H$10="Days",$F$10/'L1'!$D$13,IF($H$10="Weeks",($F$10/'L1'!$D$15),IF($H$10="Months",$F$10,IF($H$10="Years",($F$10*'L1'!$D$17),0)))),IF(K34="Year",IF($H$10="Days",$F$10/'L1'!$D$12,IF($H$10="Weeks",($F$10/'L1'!$D$16),IF($H$10="Months",($F$10/'L1'!$D$17),IF($H$10="Years",$F$10,0)))),0))))*H34,0)</f>
        <v>0</v>
      </c>
    </row>
    <row r="35" spans="2:12">
      <c r="B35" s="283"/>
      <c r="C35" s="28"/>
      <c r="D35" s="28"/>
      <c r="E35" s="28"/>
      <c r="F35" s="125" t="s">
        <v>87</v>
      </c>
      <c r="G35" s="436" t="s">
        <v>634</v>
      </c>
      <c r="H35" s="644">
        <v>0</v>
      </c>
      <c r="I35" s="644"/>
      <c r="J35" s="264" t="s">
        <v>75</v>
      </c>
      <c r="K35" s="434" t="s">
        <v>77</v>
      </c>
      <c r="L35" s="282">
        <f>IF(G35="On",IF(K35="Day",IF($H$10="Days",$F$10,IF($H$10="Weeks",($F$10*'L1'!$D$14),IF($H$10="Months",($F$10*'L1'!$D$13),IF($H$10="Years",($F$10*'L1'!$D$12),0)))),IF(K35="Week",IF($H$10="Days",$F$10/'L1'!$D$14,IF($H$10="Weeks",$F$10,IF($H$10="Months",($F$10*'L1'!$D$15),IF($H$10="Years",($F$10*'L1'!$D$16),0)))),IF(K35="Month",IF($H$10="Days",$F$10/'L1'!$D$13,IF($H$10="Weeks",($F$10/'L1'!$D$15),IF($H$10="Months",$F$10,IF($H$10="Years",($F$10*'L1'!$D$17),0)))),IF(K35="Year",IF($H$10="Days",$F$10/'L1'!$D$12,IF($H$10="Weeks",($F$10/'L1'!$D$16),IF($H$10="Months",($F$10/'L1'!$D$17),IF($H$10="Years",$F$10,0)))),0))))*H35,0)</f>
        <v>0</v>
      </c>
    </row>
    <row r="36" spans="2:12">
      <c r="B36" s="283"/>
      <c r="C36" s="28"/>
      <c r="D36" s="28"/>
      <c r="E36" s="28"/>
      <c r="F36" s="28"/>
      <c r="G36" s="28"/>
      <c r="H36" s="28"/>
      <c r="I36" s="28"/>
      <c r="J36" s="28"/>
      <c r="K36" s="28"/>
      <c r="L36" s="214"/>
    </row>
    <row r="37" spans="2:12">
      <c r="B37" s="283"/>
      <c r="C37" s="502" t="s">
        <v>731</v>
      </c>
      <c r="D37" s="502"/>
      <c r="E37" s="502"/>
      <c r="F37" s="356" t="s">
        <v>742</v>
      </c>
      <c r="G37" s="436" t="s">
        <v>733</v>
      </c>
      <c r="H37" s="648">
        <v>0.05</v>
      </c>
      <c r="I37" s="648"/>
      <c r="J37" s="28"/>
      <c r="K37" s="28"/>
      <c r="L37" s="214"/>
    </row>
    <row r="38" spans="2:12">
      <c r="B38" s="284"/>
      <c r="C38" s="285"/>
      <c r="D38" s="294"/>
      <c r="E38" s="295"/>
      <c r="F38" s="299" t="s">
        <v>728</v>
      </c>
      <c r="G38" s="437" t="s">
        <v>733</v>
      </c>
      <c r="H38" s="649">
        <v>0</v>
      </c>
      <c r="I38" s="649"/>
      <c r="J38" s="302" t="s">
        <v>75</v>
      </c>
      <c r="K38" s="438" t="s">
        <v>77</v>
      </c>
      <c r="L38" s="364">
        <f>IF(G38="On",IF(K38="Day",IF($H$10="Days",$F$10,IF($H$10="Weeks",($F$10*'L1'!$D$14),IF($H$10="Months",($F$10*'L1'!$D$13),IF($H$10="Years",($F$10*'L1'!$D$12),0)))),IF(K38="Week",IF($H$10="Days",$F$10/'L1'!$D$14,IF($H$10="Weeks",$F$10,IF($H$10="Months",($F$10*'L1'!$D$15),IF($H$10="Years",($F$10*'L1'!$D$16),0)))),IF(K38="Month",IF($H$10="Days",$F$10/'L1'!$D$13,IF($H$10="Weeks",($F$10/'L1'!$D$15),IF($H$10="Months",$F$10,IF($H$10="Years",($F$10*'L1'!$D$17),0)))),IF(K38="Year",IF($H$10="Days",$F$10/'L1'!$D$12,IF($H$10="Weeks",($F$10/'L1'!$D$16),IF($H$10="Months",($F$10/'L1'!$D$17),IF($H$10="Years",$F$10,0)))),0))))*H38,0)</f>
        <v>0</v>
      </c>
    </row>
    <row r="40" spans="2:12">
      <c r="B40" s="241" t="s">
        <v>130</v>
      </c>
      <c r="C40" s="518" t="s">
        <v>725</v>
      </c>
      <c r="D40" s="518"/>
      <c r="E40" s="518"/>
      <c r="F40" s="518"/>
      <c r="G40" s="518"/>
      <c r="H40" s="518"/>
      <c r="I40" s="518"/>
      <c r="J40" s="645">
        <f>IF(G41="On",H41,0)</f>
        <v>0</v>
      </c>
      <c r="K40" s="645"/>
      <c r="L40" s="646"/>
    </row>
    <row r="41" spans="2:12">
      <c r="B41" s="365"/>
      <c r="C41" s="641" t="s">
        <v>725</v>
      </c>
      <c r="D41" s="641"/>
      <c r="E41" s="641"/>
      <c r="F41" s="366" t="s">
        <v>741</v>
      </c>
      <c r="G41" s="439" t="s">
        <v>634</v>
      </c>
      <c r="H41" s="642">
        <v>0</v>
      </c>
      <c r="I41" s="642"/>
      <c r="J41" s="633"/>
      <c r="K41" s="634"/>
      <c r="L41" s="635"/>
    </row>
  </sheetData>
  <sheetProtection sheet="1" objects="1" scenarios="1"/>
  <mergeCells count="45">
    <mergeCell ref="C8:I8"/>
    <mergeCell ref="J8:L8"/>
    <mergeCell ref="H38:I38"/>
    <mergeCell ref="C28:E28"/>
    <mergeCell ref="H28:I28"/>
    <mergeCell ref="H31:I31"/>
    <mergeCell ref="H25:I25"/>
    <mergeCell ref="H26:I26"/>
    <mergeCell ref="C37:E37"/>
    <mergeCell ref="C9:E9"/>
    <mergeCell ref="F9:K9"/>
    <mergeCell ref="H32:I32"/>
    <mergeCell ref="H33:I33"/>
    <mergeCell ref="J40:L40"/>
    <mergeCell ref="C14:I14"/>
    <mergeCell ref="J14:L14"/>
    <mergeCell ref="J23:L23"/>
    <mergeCell ref="C23:I23"/>
    <mergeCell ref="H34:I34"/>
    <mergeCell ref="H35:I35"/>
    <mergeCell ref="C24:E24"/>
    <mergeCell ref="H24:I24"/>
    <mergeCell ref="H17:I17"/>
    <mergeCell ref="H15:I15"/>
    <mergeCell ref="H16:I16"/>
    <mergeCell ref="C30:E30"/>
    <mergeCell ref="H30:I30"/>
    <mergeCell ref="H37:I37"/>
    <mergeCell ref="C21:E21"/>
    <mergeCell ref="J41:L41"/>
    <mergeCell ref="H10:I10"/>
    <mergeCell ref="D4:H4"/>
    <mergeCell ref="B4:C4"/>
    <mergeCell ref="B5:C6"/>
    <mergeCell ref="D5:H6"/>
    <mergeCell ref="I4:L4"/>
    <mergeCell ref="I5:L6"/>
    <mergeCell ref="C41:E41"/>
    <mergeCell ref="H41:I41"/>
    <mergeCell ref="C10:E10"/>
    <mergeCell ref="H21:I21"/>
    <mergeCell ref="H18:I18"/>
    <mergeCell ref="H19:I19"/>
    <mergeCell ref="C40:I40"/>
    <mergeCell ref="C15:E15"/>
  </mergeCells>
  <dataValidations count="3">
    <dataValidation type="list" allowBlank="1" showInputMessage="1" showErrorMessage="1" sqref="K38 K24:K26 K30:K35 K15:K19" xr:uid="{00000000-0002-0000-0400-000000000000}">
      <formula1>"Day, Week, Month, Year"</formula1>
    </dataValidation>
    <dataValidation type="list" allowBlank="1" showInputMessage="1" showErrorMessage="1" sqref="H10:H12" xr:uid="{00000000-0002-0000-0400-000001000000}">
      <formula1>"Days, Weeks, Months, Years"</formula1>
    </dataValidation>
    <dataValidation type="list" allowBlank="1" showInputMessage="1" showErrorMessage="1" sqref="G41 G15:G19 G24:G26 G21 G28 G30:G35 G37:G38" xr:uid="{00000000-0002-0000-0400-000002000000}">
      <formula1>"On, Off"</formula1>
    </dataValidation>
  </dataValidations>
  <pageMargins left="0.25" right="0.25" top="0.75" bottom="0.75" header="0.3" footer="0.3"/>
  <pageSetup scale="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294</vt:i4>
      </vt:variant>
    </vt:vector>
  </HeadingPairs>
  <TitlesOfParts>
    <vt:vector size="309" baseType="lpstr">
      <vt:lpstr>Read Me</vt:lpstr>
      <vt:lpstr>STEP 1A</vt:lpstr>
      <vt:lpstr>STEP 2A</vt:lpstr>
      <vt:lpstr>2B</vt:lpstr>
      <vt:lpstr>STEP 3A</vt:lpstr>
      <vt:lpstr>3B</vt:lpstr>
      <vt:lpstr>STEP 4A</vt:lpstr>
      <vt:lpstr>4B</vt:lpstr>
      <vt:lpstr>STEP 5A</vt:lpstr>
      <vt:lpstr>5B</vt:lpstr>
      <vt:lpstr>Short Term</vt:lpstr>
      <vt:lpstr>Long Term</vt:lpstr>
      <vt:lpstr>L1</vt:lpstr>
      <vt:lpstr>L2</vt:lpstr>
      <vt:lpstr>L3</vt:lpstr>
      <vt:lpstr>L0</vt:lpstr>
      <vt:lpstr>L1.A</vt:lpstr>
      <vt:lpstr>L1.B</vt:lpstr>
      <vt:lpstr>L1.C</vt:lpstr>
      <vt:lpstr>L1.D</vt:lpstr>
      <vt:lpstr>L1.E</vt:lpstr>
      <vt:lpstr>L1.F</vt:lpstr>
      <vt:lpstr>L1.G</vt:lpstr>
      <vt:lpstr>L1.H</vt:lpstr>
      <vt:lpstr>L1.I</vt:lpstr>
      <vt:lpstr>L1.J</vt:lpstr>
      <vt:lpstr>L1.K</vt:lpstr>
      <vt:lpstr>L1.L</vt:lpstr>
      <vt:lpstr>L1.M</vt:lpstr>
      <vt:lpstr>L1.N</vt:lpstr>
      <vt:lpstr>L1.O</vt:lpstr>
      <vt:lpstr>L1.P</vt:lpstr>
      <vt:lpstr>L1.Q</vt:lpstr>
      <vt:lpstr>L1.R</vt:lpstr>
      <vt:lpstr>L1.S</vt:lpstr>
      <vt:lpstr>L1.T</vt:lpstr>
      <vt:lpstr>L1.U</vt:lpstr>
      <vt:lpstr>L1.V</vt:lpstr>
      <vt:lpstr>L1.W</vt:lpstr>
      <vt:lpstr>L1.X</vt:lpstr>
      <vt:lpstr>L1.Y</vt:lpstr>
      <vt:lpstr>L1.Z</vt:lpstr>
      <vt:lpstr>L2.A.1</vt:lpstr>
      <vt:lpstr>L2.A.10</vt:lpstr>
      <vt:lpstr>L2.A.2</vt:lpstr>
      <vt:lpstr>L2.A.3</vt:lpstr>
      <vt:lpstr>L2.A.4</vt:lpstr>
      <vt:lpstr>L2.A.5</vt:lpstr>
      <vt:lpstr>L2.A.6</vt:lpstr>
      <vt:lpstr>L2.A.7</vt:lpstr>
      <vt:lpstr>L2.A.8</vt:lpstr>
      <vt:lpstr>L2.A.9</vt:lpstr>
      <vt:lpstr>L2.B.1</vt:lpstr>
      <vt:lpstr>L2.B.10</vt:lpstr>
      <vt:lpstr>L2.B.2</vt:lpstr>
      <vt:lpstr>L2.B.3</vt:lpstr>
      <vt:lpstr>L2.B.4</vt:lpstr>
      <vt:lpstr>L2.B.5</vt:lpstr>
      <vt:lpstr>L2.B.6</vt:lpstr>
      <vt:lpstr>L2.B.7</vt:lpstr>
      <vt:lpstr>L2.B.8</vt:lpstr>
      <vt:lpstr>L2.B.9</vt:lpstr>
      <vt:lpstr>L2.C.1</vt:lpstr>
      <vt:lpstr>L2.C.10</vt:lpstr>
      <vt:lpstr>L2.C.2</vt:lpstr>
      <vt:lpstr>L2.C.3</vt:lpstr>
      <vt:lpstr>L2.C.4</vt:lpstr>
      <vt:lpstr>L2.C.5</vt:lpstr>
      <vt:lpstr>L2.C.6</vt:lpstr>
      <vt:lpstr>L2.C.7</vt:lpstr>
      <vt:lpstr>L2.C.8</vt:lpstr>
      <vt:lpstr>L2.C.9</vt:lpstr>
      <vt:lpstr>L2.D.1</vt:lpstr>
      <vt:lpstr>L2.D.10</vt:lpstr>
      <vt:lpstr>L2.D.2</vt:lpstr>
      <vt:lpstr>L2.D.3</vt:lpstr>
      <vt:lpstr>L2.D.4</vt:lpstr>
      <vt:lpstr>L2.D.5</vt:lpstr>
      <vt:lpstr>L2.D.6</vt:lpstr>
      <vt:lpstr>L2.D.7</vt:lpstr>
      <vt:lpstr>L2.D.8</vt:lpstr>
      <vt:lpstr>L2.D.9</vt:lpstr>
      <vt:lpstr>L2.E.1</vt:lpstr>
      <vt:lpstr>L2.E.10</vt:lpstr>
      <vt:lpstr>L2.E.2</vt:lpstr>
      <vt:lpstr>L2.E.3</vt:lpstr>
      <vt:lpstr>L2.E.4</vt:lpstr>
      <vt:lpstr>L2.E.5</vt:lpstr>
      <vt:lpstr>L2.E.6</vt:lpstr>
      <vt:lpstr>L2.E.7</vt:lpstr>
      <vt:lpstr>L2.E.8</vt:lpstr>
      <vt:lpstr>L2.E.9</vt:lpstr>
      <vt:lpstr>L2.F.1</vt:lpstr>
      <vt:lpstr>L2.F.10</vt:lpstr>
      <vt:lpstr>L2.F.2</vt:lpstr>
      <vt:lpstr>L2.F.3</vt:lpstr>
      <vt:lpstr>L2.F.4</vt:lpstr>
      <vt:lpstr>L2.F.5</vt:lpstr>
      <vt:lpstr>L2.F.6</vt:lpstr>
      <vt:lpstr>L2.F.7</vt:lpstr>
      <vt:lpstr>L2.F.8</vt:lpstr>
      <vt:lpstr>L2.F.9</vt:lpstr>
      <vt:lpstr>L2.G.1</vt:lpstr>
      <vt:lpstr>L2.G.10</vt:lpstr>
      <vt:lpstr>L2.G.2</vt:lpstr>
      <vt:lpstr>L2.G.3</vt:lpstr>
      <vt:lpstr>L2.G.4</vt:lpstr>
      <vt:lpstr>L2.G.5</vt:lpstr>
      <vt:lpstr>L2.G.6</vt:lpstr>
      <vt:lpstr>L2.G.7</vt:lpstr>
      <vt:lpstr>L2.G.8</vt:lpstr>
      <vt:lpstr>L2.G.9</vt:lpstr>
      <vt:lpstr>L2.H.1</vt:lpstr>
      <vt:lpstr>L2.H.10</vt:lpstr>
      <vt:lpstr>L2.H.2</vt:lpstr>
      <vt:lpstr>L2.H.3</vt:lpstr>
      <vt:lpstr>L2.H.4</vt:lpstr>
      <vt:lpstr>L2.H.5</vt:lpstr>
      <vt:lpstr>L2.H.6</vt:lpstr>
      <vt:lpstr>L2.H.7</vt:lpstr>
      <vt:lpstr>L2.H.8</vt:lpstr>
      <vt:lpstr>L2.H.9</vt:lpstr>
      <vt:lpstr>L2.I.1</vt:lpstr>
      <vt:lpstr>L2.I.10</vt:lpstr>
      <vt:lpstr>L2.I.2</vt:lpstr>
      <vt:lpstr>L2.I.3</vt:lpstr>
      <vt:lpstr>L2.I.4</vt:lpstr>
      <vt:lpstr>L2.I.5</vt:lpstr>
      <vt:lpstr>L2.I.6</vt:lpstr>
      <vt:lpstr>L2.I.7</vt:lpstr>
      <vt:lpstr>L2.I.8</vt:lpstr>
      <vt:lpstr>L2.I.9</vt:lpstr>
      <vt:lpstr>L2.J.1</vt:lpstr>
      <vt:lpstr>L2.J.10</vt:lpstr>
      <vt:lpstr>L2.J.2</vt:lpstr>
      <vt:lpstr>L2.J.3</vt:lpstr>
      <vt:lpstr>L2.J.4</vt:lpstr>
      <vt:lpstr>L2.J.5</vt:lpstr>
      <vt:lpstr>L2.J.6</vt:lpstr>
      <vt:lpstr>L2.J.7</vt:lpstr>
      <vt:lpstr>L2.J.8</vt:lpstr>
      <vt:lpstr>L2.J.9</vt:lpstr>
      <vt:lpstr>L2.K.1</vt:lpstr>
      <vt:lpstr>L2.K.10</vt:lpstr>
      <vt:lpstr>L2.K.2</vt:lpstr>
      <vt:lpstr>L2.K.3</vt:lpstr>
      <vt:lpstr>L2.K.4</vt:lpstr>
      <vt:lpstr>L2.K.5</vt:lpstr>
      <vt:lpstr>L2.K.6</vt:lpstr>
      <vt:lpstr>L2.K.7</vt:lpstr>
      <vt:lpstr>L2.K.8</vt:lpstr>
      <vt:lpstr>L2.K.9</vt:lpstr>
      <vt:lpstr>L2.L.1</vt:lpstr>
      <vt:lpstr>L2.L.10</vt:lpstr>
      <vt:lpstr>L2.L.2</vt:lpstr>
      <vt:lpstr>L2.L.3</vt:lpstr>
      <vt:lpstr>L2.L.4</vt:lpstr>
      <vt:lpstr>L2.L.5</vt:lpstr>
      <vt:lpstr>L2.L.6</vt:lpstr>
      <vt:lpstr>L2.L.7</vt:lpstr>
      <vt:lpstr>L2.L.8</vt:lpstr>
      <vt:lpstr>L2.L.9</vt:lpstr>
      <vt:lpstr>L2.M.1</vt:lpstr>
      <vt:lpstr>L2.M.10</vt:lpstr>
      <vt:lpstr>L2.M.2</vt:lpstr>
      <vt:lpstr>L2.M.3</vt:lpstr>
      <vt:lpstr>L2.M.4</vt:lpstr>
      <vt:lpstr>L2.M.5</vt:lpstr>
      <vt:lpstr>L2.M.6</vt:lpstr>
      <vt:lpstr>L2.M.7</vt:lpstr>
      <vt:lpstr>L2.M.8</vt:lpstr>
      <vt:lpstr>L2.M.9</vt:lpstr>
      <vt:lpstr>L2.N.1</vt:lpstr>
      <vt:lpstr>L2.N.10</vt:lpstr>
      <vt:lpstr>L2.N.2</vt:lpstr>
      <vt:lpstr>L2.N.3</vt:lpstr>
      <vt:lpstr>L2.N.4</vt:lpstr>
      <vt:lpstr>L2.N.5</vt:lpstr>
      <vt:lpstr>L2.N.6</vt:lpstr>
      <vt:lpstr>L2.N.7</vt:lpstr>
      <vt:lpstr>L2.N.8</vt:lpstr>
      <vt:lpstr>L2.N.9</vt:lpstr>
      <vt:lpstr>L2.O.1</vt:lpstr>
      <vt:lpstr>L2.O.10</vt:lpstr>
      <vt:lpstr>L2.O.2</vt:lpstr>
      <vt:lpstr>L2.O.3</vt:lpstr>
      <vt:lpstr>L2.O.4</vt:lpstr>
      <vt:lpstr>L2.O.5</vt:lpstr>
      <vt:lpstr>L2.O.6</vt:lpstr>
      <vt:lpstr>L2.O.7</vt:lpstr>
      <vt:lpstr>L2.O.8</vt:lpstr>
      <vt:lpstr>L2.O.9</vt:lpstr>
      <vt:lpstr>L2.P.1</vt:lpstr>
      <vt:lpstr>L2.P.10</vt:lpstr>
      <vt:lpstr>L2.P.2</vt:lpstr>
      <vt:lpstr>L2.P.3</vt:lpstr>
      <vt:lpstr>L2.P.4</vt:lpstr>
      <vt:lpstr>L2.P.5</vt:lpstr>
      <vt:lpstr>L2.P.6</vt:lpstr>
      <vt:lpstr>L2.P.7</vt:lpstr>
      <vt:lpstr>L2.P.8</vt:lpstr>
      <vt:lpstr>L2.P.9</vt:lpstr>
      <vt:lpstr>L2.Q.1</vt:lpstr>
      <vt:lpstr>L2.Q.10</vt:lpstr>
      <vt:lpstr>L2.Q.2</vt:lpstr>
      <vt:lpstr>L2.Q.3</vt:lpstr>
      <vt:lpstr>L2.Q.4</vt:lpstr>
      <vt:lpstr>L2.Q.5</vt:lpstr>
      <vt:lpstr>L2.Q.6</vt:lpstr>
      <vt:lpstr>L2.Q.7</vt:lpstr>
      <vt:lpstr>L2.Q.8</vt:lpstr>
      <vt:lpstr>L2.Q.9</vt:lpstr>
      <vt:lpstr>L2.R.1</vt:lpstr>
      <vt:lpstr>L2.R.10</vt:lpstr>
      <vt:lpstr>L2.R.2</vt:lpstr>
      <vt:lpstr>L2.R.3</vt:lpstr>
      <vt:lpstr>L2.R.4</vt:lpstr>
      <vt:lpstr>L2.R.5</vt:lpstr>
      <vt:lpstr>L2.R.6</vt:lpstr>
      <vt:lpstr>L2.R.7</vt:lpstr>
      <vt:lpstr>L2.R.8</vt:lpstr>
      <vt:lpstr>L2.R.9</vt:lpstr>
      <vt:lpstr>L2.S.1</vt:lpstr>
      <vt:lpstr>L2.S.10</vt:lpstr>
      <vt:lpstr>L2.S.2</vt:lpstr>
      <vt:lpstr>L2.S.3</vt:lpstr>
      <vt:lpstr>L2.S.4</vt:lpstr>
      <vt:lpstr>L2.S.5</vt:lpstr>
      <vt:lpstr>L2.S.6</vt:lpstr>
      <vt:lpstr>L2.S.7</vt:lpstr>
      <vt:lpstr>L2.S.8</vt:lpstr>
      <vt:lpstr>L2.S.9</vt:lpstr>
      <vt:lpstr>L2.T.1</vt:lpstr>
      <vt:lpstr>L2.T.10</vt:lpstr>
      <vt:lpstr>L2.T.2</vt:lpstr>
      <vt:lpstr>L2.T.3</vt:lpstr>
      <vt:lpstr>L2.T.4</vt:lpstr>
      <vt:lpstr>L2.T.5</vt:lpstr>
      <vt:lpstr>L2.T.6</vt:lpstr>
      <vt:lpstr>L2.T.7</vt:lpstr>
      <vt:lpstr>L2.T.8</vt:lpstr>
      <vt:lpstr>L2.T.9</vt:lpstr>
      <vt:lpstr>L2.U.1</vt:lpstr>
      <vt:lpstr>L2.U.10</vt:lpstr>
      <vt:lpstr>L2.U.2</vt:lpstr>
      <vt:lpstr>L2.U.3</vt:lpstr>
      <vt:lpstr>L2.U.4</vt:lpstr>
      <vt:lpstr>L2.U.5</vt:lpstr>
      <vt:lpstr>L2.U.6</vt:lpstr>
      <vt:lpstr>L2.U.7</vt:lpstr>
      <vt:lpstr>L2.U.8</vt:lpstr>
      <vt:lpstr>L2.U.9</vt:lpstr>
      <vt:lpstr>L2.V.1</vt:lpstr>
      <vt:lpstr>L2.V.10</vt:lpstr>
      <vt:lpstr>L2.V.2</vt:lpstr>
      <vt:lpstr>L2.V.3</vt:lpstr>
      <vt:lpstr>L2.V.4</vt:lpstr>
      <vt:lpstr>L2.V.5</vt:lpstr>
      <vt:lpstr>L2.V.6</vt:lpstr>
      <vt:lpstr>L2.V.7</vt:lpstr>
      <vt:lpstr>L2.V.8</vt:lpstr>
      <vt:lpstr>L2.V.9</vt:lpstr>
      <vt:lpstr>L2.W.1</vt:lpstr>
      <vt:lpstr>L2.W.10</vt:lpstr>
      <vt:lpstr>L2.W.2</vt:lpstr>
      <vt:lpstr>L2.W.3</vt:lpstr>
      <vt:lpstr>L2.W.4</vt:lpstr>
      <vt:lpstr>L2.W.5</vt:lpstr>
      <vt:lpstr>L2.W.6</vt:lpstr>
      <vt:lpstr>L2.W.7</vt:lpstr>
      <vt:lpstr>L2.W.8</vt:lpstr>
      <vt:lpstr>L2.W.9</vt:lpstr>
      <vt:lpstr>L2.X.1</vt:lpstr>
      <vt:lpstr>L2.X.10</vt:lpstr>
      <vt:lpstr>L2.X.2</vt:lpstr>
      <vt:lpstr>L2.X.3</vt:lpstr>
      <vt:lpstr>L2.X.4</vt:lpstr>
      <vt:lpstr>L2.X.5</vt:lpstr>
      <vt:lpstr>L2.X.6</vt:lpstr>
      <vt:lpstr>L2.X.7</vt:lpstr>
      <vt:lpstr>L2.X.8</vt:lpstr>
      <vt:lpstr>L2.X.9</vt:lpstr>
      <vt:lpstr>L2.Y.1</vt:lpstr>
      <vt:lpstr>L2.Y.10</vt:lpstr>
      <vt:lpstr>L2.Y.2</vt:lpstr>
      <vt:lpstr>L2.Y.3</vt:lpstr>
      <vt:lpstr>L2.Y.4</vt:lpstr>
      <vt:lpstr>L2.Y.5</vt:lpstr>
      <vt:lpstr>L2.Y.6</vt:lpstr>
      <vt:lpstr>L2.Y.7</vt:lpstr>
      <vt:lpstr>L2.Y.8</vt:lpstr>
      <vt:lpstr>L2.Y.9</vt:lpstr>
      <vt:lpstr>L2.Z.1</vt:lpstr>
      <vt:lpstr>L2.Z.10</vt:lpstr>
      <vt:lpstr>L2.Z.2</vt:lpstr>
      <vt:lpstr>L2.Z.3</vt:lpstr>
      <vt:lpstr>L2.Z.4</vt:lpstr>
      <vt:lpstr>L2.Z.5</vt:lpstr>
      <vt:lpstr>L2.Z.6</vt:lpstr>
      <vt:lpstr>L2.Z.7</vt:lpstr>
      <vt:lpstr>L2.Z.8</vt:lpstr>
      <vt:lpstr>L2.Z.9</vt:lpstr>
      <vt:lpstr>'2B'!Print_Area</vt:lpstr>
      <vt:lpstr>'4B'!Print_Area</vt:lpstr>
      <vt:lpstr>'Long Term'!Print_Area</vt:lpstr>
      <vt:lpstr>'Short Term'!Print_Area</vt:lpstr>
      <vt:lpstr>'STEP 1A'!Print_Area</vt:lpstr>
      <vt:lpstr>'STEP 2A'!Print_Area</vt:lpstr>
      <vt:lpstr>'STEP 4A'!Print_Area</vt:lpstr>
    </vt:vector>
  </TitlesOfParts>
  <Company>Carollo Engineers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pbullock</dc:creator>
  <cp:lastModifiedBy>Microsoft Office User</cp:lastModifiedBy>
  <cp:lastPrinted>2022-01-13T01:49:02Z</cp:lastPrinted>
  <dcterms:created xsi:type="dcterms:W3CDTF">2018-05-25T22:59:11Z</dcterms:created>
  <dcterms:modified xsi:type="dcterms:W3CDTF">2024-10-30T16:10:15Z</dcterms:modified>
</cp:coreProperties>
</file>